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82" i="371" l="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L9" i="431"/>
  <c r="L13" i="431"/>
  <c r="L21" i="431"/>
  <c r="M13" i="431"/>
  <c r="M21" i="431"/>
  <c r="N13" i="431"/>
  <c r="O9" i="431"/>
  <c r="O17" i="431"/>
  <c r="P9" i="431"/>
  <c r="P17" i="431"/>
  <c r="Q9" i="431"/>
  <c r="Q21" i="431"/>
  <c r="Q14" i="431"/>
  <c r="Q23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Q10" i="431"/>
  <c r="Q18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F19" i="431"/>
  <c r="F23" i="431"/>
  <c r="G11" i="431"/>
  <c r="G15" i="431"/>
  <c r="G19" i="431"/>
  <c r="G23" i="431"/>
  <c r="H11" i="431"/>
  <c r="H15" i="431"/>
  <c r="H19" i="431"/>
  <c r="H23" i="431"/>
  <c r="I11" i="431"/>
  <c r="I15" i="431"/>
  <c r="I19" i="431"/>
  <c r="I23" i="431"/>
  <c r="J11" i="431"/>
  <c r="J15" i="431"/>
  <c r="J19" i="431"/>
  <c r="J23" i="431"/>
  <c r="K11" i="431"/>
  <c r="K15" i="431"/>
  <c r="K19" i="431"/>
  <c r="K23" i="431"/>
  <c r="L11" i="431"/>
  <c r="L15" i="431"/>
  <c r="L19" i="431"/>
  <c r="L23" i="431"/>
  <c r="M11" i="431"/>
  <c r="M15" i="431"/>
  <c r="M19" i="431"/>
  <c r="M23" i="431"/>
  <c r="N11" i="431"/>
  <c r="N15" i="431"/>
  <c r="N19" i="431"/>
  <c r="N23" i="431"/>
  <c r="O11" i="431"/>
  <c r="O15" i="431"/>
  <c r="O19" i="431"/>
  <c r="O23" i="431"/>
  <c r="P11" i="431"/>
  <c r="P15" i="431"/>
  <c r="P19" i="431"/>
  <c r="P23" i="431"/>
  <c r="Q11" i="431"/>
  <c r="Q15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K21" i="431"/>
  <c r="L17" i="431"/>
  <c r="M9" i="431"/>
  <c r="M17" i="431"/>
  <c r="N9" i="431"/>
  <c r="N17" i="431"/>
  <c r="N21" i="431"/>
  <c r="O13" i="431"/>
  <c r="O21" i="431"/>
  <c r="P13" i="431"/>
  <c r="P21" i="431"/>
  <c r="Q13" i="431"/>
  <c r="Q17" i="431"/>
  <c r="P22" i="431"/>
  <c r="Q22" i="431"/>
  <c r="Q19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19" i="431" l="1"/>
  <c r="R19" i="431"/>
  <c r="R22" i="431"/>
  <c r="S22" i="431"/>
  <c r="R17" i="431"/>
  <c r="S17" i="431"/>
  <c r="R13" i="431"/>
  <c r="S13" i="431"/>
  <c r="R24" i="431"/>
  <c r="S24" i="431"/>
  <c r="R20" i="431"/>
  <c r="S20" i="431"/>
  <c r="R16" i="431"/>
  <c r="S16" i="431"/>
  <c r="R12" i="431"/>
  <c r="S12" i="431"/>
  <c r="R15" i="431"/>
  <c r="S15" i="431"/>
  <c r="S11" i="431"/>
  <c r="R11" i="431"/>
  <c r="S18" i="431"/>
  <c r="R18" i="431"/>
  <c r="R10" i="431"/>
  <c r="S10" i="431"/>
  <c r="R23" i="431"/>
  <c r="S23" i="431"/>
  <c r="R14" i="431"/>
  <c r="S14" i="431"/>
  <c r="S21" i="431"/>
  <c r="R21" i="431"/>
  <c r="S9" i="431"/>
  <c r="R9" i="431"/>
  <c r="H6" i="431"/>
  <c r="I6" i="431"/>
  <c r="P6" i="431"/>
  <c r="G6" i="431"/>
  <c r="J6" i="431"/>
  <c r="O6" i="431"/>
  <c r="L6" i="431"/>
  <c r="C6" i="431"/>
  <c r="S8" i="431"/>
  <c r="Q6" i="431"/>
  <c r="R8" i="431"/>
  <c r="N6" i="431"/>
  <c r="K6" i="431"/>
  <c r="M6" i="431"/>
  <c r="S6" i="431" l="1"/>
  <c r="R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<sst xmlns="http://schemas.openxmlformats.org/spreadsheetml/2006/main" count="74321" uniqueCount="6718">
  <si>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</si>
  <si>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</si>
  <si>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</si>
  <si>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</si>
  <si>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</si>
  <si>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</si>
  <si>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</si>
  <si>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</si>
  <si>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</si>
  <si>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</si>
  <si>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</si>
  <si>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</si>
  <si>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</si>
  <si>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</si>
  <si>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</si>
  <si>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</si>
  <si>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</si>
  <si>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</si>
  <si>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</si>
  <si>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</si>
  <si>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</si>
  <si>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</si>
  <si>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</si>
  <si>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</si>
  <si>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</si>
  <si>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</si>
  <si>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</si>
  <si>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</si>
  <si>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</si>
  <si>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</si>
  <si>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</si>
  <si>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</si>
  <si>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</si>
  <si>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</si>
  <si>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</si>
  <si>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</si>
  <si>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</si>
  <si>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</si>
  <si>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</si>
  <si>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</si>
  <si>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</si>
  <si>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</si>
  <si>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</si>
  <si>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</si>
  <si>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</si>
  <si>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</si>
  <si>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</si>
  <si>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</si>
  <si>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</si>
  <si>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</si>
  <si>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</si>
  <si>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</si>
  <si>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</si>
  <si>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</si>
  <si>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</si>
  <si>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</si>
  <si>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</si>
  <si>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</si>
  <si>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</si>
  <si>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</si>
  <si>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</si>
  <si>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</si>
  <si>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</si>
  <si>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</si>
  <si>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</si>
  <si>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</si>
  <si>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</si>
  <si>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</si>
  <si>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</si>
  <si>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</si>
  <si>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</si>
  <si>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</si>
  <si>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</si>
  <si>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</si>
  <si>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</si>
  <si>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</si>
  <si>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</si>
  <si>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</si>
  <si>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</si>
  <si>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</si>
  <si>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</si>
  <si>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</si>
  <si>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</si>
  <si>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</si>
  <si>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</si>
  <si>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</si>
  <si>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</si>
  <si>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</si>
  <si>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</si>
  <si>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</si>
  <si>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</si>
  <si>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</si>
  <si>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</si>
  <si>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</si>
  <si>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</si>
  <si>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</si>
  <si>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</si>
  <si>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</si>
  <si>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</si>
  <si>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</si>
  <si>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</si>
  <si>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</si>
  <si>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</si>
  <si>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</si>
  <si>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</si>
  <si>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</si>
  <si>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</si>
  <si>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</si>
  <si>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</si>
  <si>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</si>
  <si>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</si>
  <si>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</si>
  <si>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</si>
  <si>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</si>
  <si>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</si>
  <si>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</si>
  <si>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</si>
  <si>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</si>
  <si>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</si>
  <si>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</si>
  <si>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</si>
  <si>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</si>
  <si>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</si>
  <si>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</si>
  <si>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</si>
  <si>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</si>
  <si>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</si>
  <si>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</si>
  <si>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</si>
  <si>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</si>
  <si>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</si>
  <si>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</si>
  <si>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</si>
  <si>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</si>
  <si>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</si>
  <si>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</si>
  <si>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</si>
  <si>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</si>
  <si>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</si>
  <si>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</si>
  <si>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</si>
  <si>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</si>
  <si>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</si>
  <si>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</si>
  <si>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</si>
  <si>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</si>
  <si>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</si>
  <si>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</si>
  <si>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</si>
  <si>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</si>
  <si>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</si>
  <si>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</si>
  <si>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</si>
  <si>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</si>
  <si>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</si>
  <si>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</si>
  <si>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</si>
  <si>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</si>
  <si>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</si>
  <si>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</si>
  <si>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</si>
  <si>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</si>
  <si>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</si>
  <si>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</si>
  <si>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</si>
  <si>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</si>
  <si>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</si>
  <si>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</si>
  <si>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</si>
  <si>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</si>
  <si>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</si>
  <si>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</si>
  <si>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</si>
  <si>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</si>
  <si>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</si>
  <si>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</si>
  <si>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</si>
  <si>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</si>
  <si>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</si>
  <si>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</si>
  <si>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</si>
  <si>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</si>
  <si>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</si>
  <si>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</si>
  <si>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</si>
  <si>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</si>
  <si>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</si>
  <si>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</si>
  <si>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</si>
  <si>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</si>
  <si>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</si>
  <si>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</si>
  <si>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</si>
  <si>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</si>
  <si>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</si>
  <si>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</si>
  <si>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</si>
  <si>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</si>
  <si>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</si>
  <si>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</si>
  <si>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</si>
  <si>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</si>
  <si>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</si>
  <si>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</si>
  <si>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</si>
  <si>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</si>
  <si>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</si>
  <si>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</si>
  <si>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</si>
  <si>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</si>
  <si>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</si>
  <si>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</si>
  <si>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</si>
  <si>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</si>
  <si>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</si>
  <si>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</si>
  <si>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</si>
  <si>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</si>
  <si>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</si>
  <si>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</si>
  <si>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</si>
  <si>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</si>
  <si>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</si>
  <si>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</si>
  <si>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</si>
  <si>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</si>
  <si>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</si>
  <si>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</si>
  <si>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</si>
  <si>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</si>
  <si>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</si>
  <si>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</si>
  <si>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</si>
  <si>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</si>
  <si>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</si>
  <si>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</si>
  <si>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</si>
  <si>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</si>
  <si>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</si>
  <si>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</si>
  <si>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</si>
  <si>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</si>
  <si>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</si>
  <si>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</si>
  <si>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</si>
  <si>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</si>
  <si>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</si>
  <si>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</si>
  <si>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</si>
  <si>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</si>
  <si>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</si>
  <si>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</si>
  <si>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</si>
  <si>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</si>
  <si>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</si>
  <si>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</si>
  <si>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</si>
  <si>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</si>
  <si>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</si>
  <si>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</si>
  <si>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</si>
  <si>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</si>
  <si>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</si>
  <si>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</si>
  <si>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</si>
  <si>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</si>
  <si>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</si>
  <si>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</si>
  <si>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</si>
  <si>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</si>
  <si>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</si>
  <si>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</si>
  <si>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</si>
  <si>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</si>
  <si>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</si>
  <si>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</si>
  <si>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</si>
  <si>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</si>
  <si>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</si>
  <si>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</si>
  <si>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</si>
  <si>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</si>
  <si>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</si>
  <si>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</si>
  <si>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</si>
  <si>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</si>
  <si>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</si>
  <si>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</si>
  <si>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</si>
  <si>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</si>
  <si>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</si>
  <si>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</si>
  <si>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</si>
  <si>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</si>
  <si>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</si>
  <si>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</si>
  <si>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</si>
  <si>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</si>
  <si>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</si>
  <si>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</si>
  <si>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</si>
  <si>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</si>
  <si>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</si>
  <si>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</si>
  <si>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</si>
  <si>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</si>
  <si>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</si>
  <si>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</si>
  <si>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</si>
  <si>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</si>
  <si>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</si>
  <si>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</si>
  <si>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</si>
  <si>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</si>
  <si>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</si>
  <si>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</si>
  <si>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</si>
  <si>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</si>
  <si>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</si>
  <si>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</si>
  <si>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</si>
  <si>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</si>
  <si>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</si>
  <si>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</si>
  <si>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</si>
  <si>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</si>
  <si>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</si>
  <si>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</si>
  <si>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</si>
  <si>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</si>
  <si>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</si>
  <si>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</si>
  <si>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</si>
  <si>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</si>
  <si>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</si>
  <si>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</si>
  <si>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</si>
  <si>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</si>
  <si>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</si>
  <si>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</si>
  <si>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</si>
  <si>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</si>
  <si>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</si>
  <si>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</si>
  <si>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</si>
  <si>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</si>
  <si>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</si>
  <si>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</si>
  <si>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</si>
  <si>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</si>
  <si>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</si>
  <si>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</si>
  <si>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</si>
  <si>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</si>
  <si>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</si>
  <si>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</si>
  <si>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</si>
  <si>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</si>
  <si>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</si>
  <si>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</si>
  <si>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</si>
  <si>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</si>
  <si>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</si>
  <si>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</si>
  <si>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</si>
  <si>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</si>
  <si>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</si>
  <si>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</si>
  <si>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</si>
  <si>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</si>
  <si>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</si>
  <si>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</si>
  <si>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</si>
  <si>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</si>
  <si>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</si>
  <si>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</si>
  <si>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</si>
  <si>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</si>
  <si>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</si>
  <si>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</si>
  <si>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</si>
  <si>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</si>
  <si>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</si>
  <si>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</si>
  <si>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</si>
  <si>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</si>
  <si>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</si>
  <si>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</si>
  <si>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</si>
  <si>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</si>
  <si>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</si>
  <si>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</si>
  <si>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</si>
  <si>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</si>
  <si>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</si>
  <si>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</si>
  <si>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</si>
  <si>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</si>
  <si>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</si>
  <si>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</si>
  <si>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</si>
  <si>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</si>
  <si>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</si>
  <si>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</si>
  <si>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</si>
  <si>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</si>
  <si>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</si>
  <si>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</si>
  <si>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</si>
  <si>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</si>
  <si>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</si>
  <si>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</si>
  <si>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</si>
  <si>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</si>
  <si>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</si>
  <si>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</si>
  <si>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</si>
  <si>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</si>
  <si>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</si>
  <si>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</si>
  <si>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</si>
  <si>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</si>
  <si>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</si>
  <si>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</si>
  <si>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</si>
  <si>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</si>
  <si>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</si>
  <si>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</si>
  <si>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</si>
  <si>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</si>
  <si>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</si>
  <si>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</si>
  <si>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</si>
  <si>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</si>
  <si>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</si>
  <si>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</si>
  <si>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</si>
  <si>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</si>
  <si>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</si>
  <si>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</si>
  <si>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</si>
  <si>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</si>
  <si>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</si>
  <si>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</si>
  <si>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</si>
  <si>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</si>
  <si>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</si>
  <si>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</si>
  <si>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</si>
  <si>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</si>
  <si>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</si>
  <si>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</si>
  <si>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</si>
  <si>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</si>
  <si>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</si>
  <si>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</si>
  <si>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</si>
  <si>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</si>
  <si>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</si>
  <si>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</si>
  <si>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</si>
  <si>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</si>
  <si>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</si>
  <si>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</si>
  <si>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</si>
  <si>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</si>
  <si>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</si>
  <si>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</si>
  <si>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</si>
  <si>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</si>
  <si>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</si>
  <si>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</si>
  <si>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</si>
  <si>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</si>
  <si>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</si>
  <si>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</si>
  <si>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</si>
  <si>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</si>
  <si>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</si>
  <si>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</si>
  <si>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</si>
  <si>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</si>
  <si>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</si>
  <si>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</si>
  <si>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</si>
  <si>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</si>
  <si>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</si>
  <si>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</si>
  <si>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</si>
  <si>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</si>
  <si>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</si>
  <si>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</si>
  <si>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</si>
  <si>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</si>
  <si>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</si>
  <si>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</si>
  <si>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</si>
  <si>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</si>
  <si>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</si>
  <si>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</si>
  <si>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</si>
  <si>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</si>
  <si>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</si>
  <si>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</si>
  <si>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</si>
  <si>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</si>
  <si>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</si>
  <si>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</si>
  <si>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</si>
  <si>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</si>
  <si>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</si>
  <si>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</si>
  <si>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</si>
  <si>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</si>
  <si>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</si>
  <si>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</si>
  <si>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</si>
  <si>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</si>
  <si>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</si>
  <si>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</si>
  <si>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</si>
  <si>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</si>
  <si>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</si>
  <si>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</si>
  <si>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</si>
  <si>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</si>
  <si>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</si>
  <si>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</si>
  <si>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</si>
  <si>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</si>
  <si>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</si>
  <si>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</si>
  <si>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</si>
  <si>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</si>
  <si>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</si>
  <si>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</si>
  <si>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</si>
  <si>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</si>
  <si>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</si>
  <si>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</si>
  <si>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</si>
  <si>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</si>
  <si>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</si>
  <si>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</si>
  <si>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</si>
  <si>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</si>
  <si>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</si>
  <si>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</si>
  <si>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</si>
  <si>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</si>
  <si>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</si>
  <si>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</si>
  <si>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</si>
  <si>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</si>
  <si>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</si>
  <si>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</si>
  <si>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</si>
  <si>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</si>
  <si>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</si>
  <si>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</si>
  <si>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</si>
  <si>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</si>
  <si>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</si>
  <si>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</si>
  <si>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</si>
  <si>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21</t>
  </si>
  <si>
    <t>ONK: 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</si>
  <si>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</si>
  <si>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</si>
  <si>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</si>
  <si>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</si>
  <si>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</si>
  <si>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</si>
  <si>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</si>
  <si>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</si>
  <si>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</si>
  <si>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</si>
  <si>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</si>
  <si>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</si>
  <si>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</si>
  <si>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</si>
  <si>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</si>
  <si>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</si>
  <si>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</si>
  <si>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</si>
  <si>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</si>
  <si>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</si>
  <si>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</si>
  <si>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</si>
  <si>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</si>
  <si>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</si>
  <si>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</si>
  <si>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</si>
  <si>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</si>
  <si>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</si>
  <si>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</si>
  <si>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</si>
  <si>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</si>
  <si>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</si>
  <si>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</si>
  <si>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</si>
  <si>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</si>
  <si>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</si>
  <si>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</si>
  <si>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</si>
  <si>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</si>
  <si>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</si>
  <si>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10% GLUCOSE IN WATER FOR INJECTION FRESENIUS</t>
  </si>
  <si>
    <t>100MG/ML INF SOL 1X500ML II</t>
  </si>
  <si>
    <t>5-FLUOROURACIL EBEWE</t>
  </si>
  <si>
    <t>INJ 1X20ML/1000MG</t>
  </si>
  <si>
    <t>ABRAXANE 5 MG/ML</t>
  </si>
  <si>
    <t>INF PLV SUS 1X100MG</t>
  </si>
  <si>
    <t>ACIDUM ASCORBICUM</t>
  </si>
  <si>
    <t>INJ 50X5ML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</si>
  <si>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</si>
  <si>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</si>
  <si>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</si>
  <si>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</si>
  <si>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</si>
  <si>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</si>
  <si>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 30mg tbl.60 VULM</t>
  </si>
  <si>
    <t>AESCIN-TEVA</t>
  </si>
  <si>
    <t>POR TBL ENT 90X20MG</t>
  </si>
  <si>
    <t>POR TBL FLM 30X20MG</t>
  </si>
  <si>
    <t>P</t>
  </si>
  <si>
    <t>AGEN 10</t>
  </si>
  <si>
    <t>POR TBL NOB 30X10MG</t>
  </si>
  <si>
    <t>POR TBL NOB 90X10MG</t>
  </si>
  <si>
    <t>AGEN 5</t>
  </si>
  <si>
    <t>POR TBL NOB 30X5MG</t>
  </si>
  <si>
    <t>POR TBL NOB 90X5MG</t>
  </si>
  <si>
    <t>AKINETON</t>
  </si>
  <si>
    <t>POR TBL NOB 50X2MG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</si>
  <si>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</si>
  <si>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</si>
  <si>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</si>
  <si>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</si>
  <si>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</si>
  <si>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</si>
  <si>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</si>
  <si>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</si>
  <si>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</si>
  <si>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</si>
  <si>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</si>
  <si>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</si>
  <si>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</si>
  <si>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</si>
  <si>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</si>
  <si>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</si>
  <si>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</si>
  <si>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1X100ML</t>
  </si>
  <si>
    <t>ANACID</t>
  </si>
  <si>
    <t>SUS 12X5ML(SACKY)</t>
  </si>
  <si>
    <t>ANACID 5ML</t>
  </si>
  <si>
    <t>SUS 30X5ML</t>
  </si>
  <si>
    <t>ANAFRANIL SR 75</t>
  </si>
  <si>
    <t>TBL RET 20X75MG</t>
  </si>
  <si>
    <t>ANALGIN</t>
  </si>
  <si>
    <t>INJ SOL 5X5ML</t>
  </si>
  <si>
    <t>ANOPYRIN 100MG</t>
  </si>
  <si>
    <t>TBL 60X100 MG</t>
  </si>
  <si>
    <t>APAURIN</t>
  </si>
  <si>
    <t>INJ 10X2ML/10MG</t>
  </si>
  <si>
    <t>ARDEAELYTOSOL NA.HYDR.CARB.4.2%</t>
  </si>
  <si>
    <t>INF 1X80ML</t>
  </si>
  <si>
    <t>INF 1X200ML</t>
  </si>
  <si>
    <t>ARDEAELYTOSOL NA.HYDR.CARB.8.4%</t>
  </si>
  <si>
    <t>ARDEAOSMOSOL MA 15</t>
  </si>
  <si>
    <t>150G/L INF SOL 10X200ML</t>
  </si>
  <si>
    <t>ARDEAOSMOSOL MA 20</t>
  </si>
  <si>
    <t>200G/L INF SOL 10X200ML</t>
  </si>
  <si>
    <t>ATROPIN BIOTIKA 0.5MG</t>
  </si>
  <si>
    <t>INJ 10X1ML/0.5MG</t>
  </si>
  <si>
    <t>ATROVENT 0.025%</t>
  </si>
  <si>
    <t>INH SOL 1X20ML</t>
  </si>
  <si>
    <t>AULIN</t>
  </si>
  <si>
    <t>TBL 15X100MG</t>
  </si>
  <si>
    <t>POR TBL NOB 30X100MG</t>
  </si>
  <si>
    <t>BACLOFEN</t>
  </si>
  <si>
    <t>TBL 50X10MG</t>
  </si>
  <si>
    <t>TBL 50X25MG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</si>
  <si>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</si>
  <si>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</si>
  <si>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</si>
  <si>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</si>
  <si>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</si>
  <si>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</si>
  <si>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</si>
  <si>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</si>
  <si>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ZOK 200 MG</t>
  </si>
  <si>
    <t>POR TBL PRO 100X200MG</t>
  </si>
  <si>
    <t>BETALOC ZOK 25 MG</t>
  </si>
  <si>
    <t>TBL RET 100X25MG</t>
  </si>
  <si>
    <t>TBL RET 28X25MG</t>
  </si>
  <si>
    <t>BETOPTIC</t>
  </si>
  <si>
    <t>GTT OPH 1X5ML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</si>
  <si>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</si>
  <si>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</si>
  <si>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</si>
  <si>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</si>
  <si>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</si>
  <si>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</si>
  <si>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</si>
  <si>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</si>
  <si>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</si>
  <si>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BISTON</t>
  </si>
  <si>
    <t>TBL 50X200MG</t>
  </si>
  <si>
    <t>B-komplex forte 100tbl. Zentiva</t>
  </si>
  <si>
    <t>BRILIQUE 90 MG</t>
  </si>
  <si>
    <t>POR TBL FLM 56X90MG</t>
  </si>
  <si>
    <t>BROMHEXIN - EGIS</t>
  </si>
  <si>
    <t>SOL 1X60ML/120MG</t>
  </si>
  <si>
    <t>BROMHEXIN 8</t>
  </si>
  <si>
    <t>GTT 20ML 8MG/ML</t>
  </si>
  <si>
    <t>BUSCOPAN</t>
  </si>
  <si>
    <t>POR TBL OBD 20X10MG</t>
  </si>
  <si>
    <t>CALCIUM FOLINATE SANDOZ</t>
  </si>
  <si>
    <t>10MG/ML INJ/INF SOL 1X35ML</t>
  </si>
  <si>
    <t>CALCIUM FOLINATE SANDOZ 10MG/ML</t>
  </si>
  <si>
    <t>INJ/INF SOL 1X10ML</t>
  </si>
  <si>
    <t>CALCIUMFOLINAT EBEWE 10 MG/ML</t>
  </si>
  <si>
    <t>INJ SOL 1X10ML/100MG</t>
  </si>
  <si>
    <t>INJ SOL 1X30ML/300MG</t>
  </si>
  <si>
    <t>CAMPTO 300mg</t>
  </si>
  <si>
    <t>INF CNC SOL 1X15ML/300MG</t>
  </si>
  <si>
    <t>Canesten Gyn 1 den</t>
  </si>
  <si>
    <t>vag.tbl.1x500mg</t>
  </si>
  <si>
    <t>CARBOPLATIN KABI 10 MG/ML KONCENTRÁT PRO INFUZNÍ R</t>
  </si>
  <si>
    <t>INF CNC SOL 1X5ML/50MG + PL</t>
  </si>
  <si>
    <t>INF CNC SOL 1X15ML/150MG + PL</t>
  </si>
  <si>
    <t>INF CNC SOL 1X45ML/450MG + PL</t>
  </si>
  <si>
    <t>INF CNC SOL 1X60ML/600MG + PL</t>
  </si>
  <si>
    <t>CARBOTOX</t>
  </si>
  <si>
    <t>TBL 20 - BLISTR</t>
  </si>
  <si>
    <t>CARZAP 16 MG</t>
  </si>
  <si>
    <t>POR TBL NOB 28X16MG</t>
  </si>
  <si>
    <t>CAVINTON</t>
  </si>
  <si>
    <t>TBL 50X5MG</t>
  </si>
  <si>
    <t>CELASKON</t>
  </si>
  <si>
    <t>TBL 40X100MG</t>
  </si>
  <si>
    <t>CELASKON 100 MG OCHUCENÉ TABLETY</t>
  </si>
  <si>
    <t>CERNEVIT</t>
  </si>
  <si>
    <t>INJ PLV SOL10X750MG</t>
  </si>
  <si>
    <t>CEZERA 5 MG</t>
  </si>
  <si>
    <t>POR TBL FLM 90X5MG</t>
  </si>
  <si>
    <t>CISPLATIN EBEWE 1 MG/ML</t>
  </si>
  <si>
    <t>INF CNC SOL 1X100ML/100MG</t>
  </si>
  <si>
    <t>CITALEC 10 ZENTIVA</t>
  </si>
  <si>
    <t>POR TBL FLM30X10MG</t>
  </si>
  <si>
    <t>CITALEC 20 ZENTIVA</t>
  </si>
  <si>
    <t>CLOTRIMAZOL AL 100</t>
  </si>
  <si>
    <t>TBL VAG 6X100MG+APL</t>
  </si>
  <si>
    <t>CODEIN SLOVAKOFARMA 15MG</t>
  </si>
  <si>
    <t>TBL 10X15MG-BLISTR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</si>
  <si>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</si>
  <si>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</si>
  <si>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</si>
  <si>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</si>
  <si>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</si>
  <si>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</si>
  <si>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</si>
  <si>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</si>
  <si>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</si>
  <si>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</si>
  <si>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</si>
  <si>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</si>
  <si>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</si>
  <si>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</si>
  <si>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</si>
  <si>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</si>
  <si>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CYTEAL</t>
  </si>
  <si>
    <t>LIQ 1X500ML</t>
  </si>
  <si>
    <t>CYTO-Aqua pro inj.100ml Braun</t>
  </si>
  <si>
    <t>CYTO-Aqua pro injectione BRAUN 1x10ML</t>
  </si>
  <si>
    <t>Cyto-chlorid sodný 0,9% 1x 10ml</t>
  </si>
  <si>
    <t>CYTO-Ringerův roztok BRAUN 1000 ML, REF.3600300</t>
  </si>
  <si>
    <t>1X1000ML</t>
  </si>
  <si>
    <t>CYTO-Ringerův roztok BRAUN 500 ML, REF.3600297</t>
  </si>
  <si>
    <t>1X500ML</t>
  </si>
  <si>
    <t>DEGAN</t>
  </si>
  <si>
    <t>TBL 40X10MG</t>
  </si>
  <si>
    <t>INJ 50X2ML/10MG</t>
  </si>
  <si>
    <t>DEPAKINE CHRONO 500MG SECABLE</t>
  </si>
  <si>
    <t>TBL RET 100X500MG</t>
  </si>
  <si>
    <t>DEPAKINE CHRONO 500MG(PULENE)</t>
  </si>
  <si>
    <t>TBL RET 30X500MG</t>
  </si>
  <si>
    <t>DERMAZULEN</t>
  </si>
  <si>
    <t>UNG 1X30GM</t>
  </si>
  <si>
    <t>DETRALEX</t>
  </si>
  <si>
    <t>POR TBL FLM 60</t>
  </si>
  <si>
    <t>TBL OBD 30</t>
  </si>
  <si>
    <t>POR TBL FLM 120X500MG</t>
  </si>
  <si>
    <t>DEXAMED</t>
  </si>
  <si>
    <t>INJ 10X2ML/8MG</t>
  </si>
  <si>
    <t>DEXAMETHASONE KRKA</t>
  </si>
  <si>
    <t>20MG TBL NOB 20</t>
  </si>
  <si>
    <t>DIAZEPAM DESITIN RECTAL TUBE</t>
  </si>
  <si>
    <t>ENM 5X2.5ML/10MG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</si>
  <si>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</si>
  <si>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</si>
  <si>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</si>
  <si>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</si>
  <si>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</si>
  <si>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</si>
  <si>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</si>
  <si>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</si>
  <si>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</si>
  <si>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</si>
  <si>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</si>
  <si>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DILURAN</t>
  </si>
  <si>
    <t>TBL 20X250MG</t>
  </si>
  <si>
    <t>DIROTON 10MG</t>
  </si>
  <si>
    <t>TBL 28X10MG</t>
  </si>
  <si>
    <t>DITHIADEN</t>
  </si>
  <si>
    <t>TBL 20X2MG</t>
  </si>
  <si>
    <t>INJ 10X2ML</t>
  </si>
  <si>
    <t>DITUSTAT</t>
  </si>
  <si>
    <t>POR GTT SOL 1X25ML</t>
  </si>
  <si>
    <t>DOCETAXEL ACCORD 160 MG/8 ML</t>
  </si>
  <si>
    <t>INF CNC SOL 1X8ML/160MG</t>
  </si>
  <si>
    <t>DOCETAXEL ACCORD 20 MG/1 ML</t>
  </si>
  <si>
    <t>IVN INF CNC SOL 1X1ML</t>
  </si>
  <si>
    <t>DOCETAXEL ACCORD 80 MG/4 ML</t>
  </si>
  <si>
    <t>IVN INF CNC SOL 1X4ML</t>
  </si>
  <si>
    <t>DOLMINA 100 SR</t>
  </si>
  <si>
    <t>POR TBL PRO 20X100MG</t>
  </si>
  <si>
    <t>DOLMINA 50</t>
  </si>
  <si>
    <t>TBL OBD 30X50MG</t>
  </si>
  <si>
    <t>DOLMINA INJ.</t>
  </si>
  <si>
    <t>INJ 5X3ML/75MG</t>
  </si>
  <si>
    <t>DORMICUM 15 MG</t>
  </si>
  <si>
    <t>TBL OBD 10X15MG</t>
  </si>
  <si>
    <t>DORMICUM 7.5 MG</t>
  </si>
  <si>
    <t>TBL OBD 10X7.5MG</t>
  </si>
  <si>
    <t>DOXORUBICIN PHARMAGEN</t>
  </si>
  <si>
    <t>2MG/ML INF CNC SOL 1X5ML</t>
  </si>
  <si>
    <t>2MG/ML INF CNC SOL 1X25ML</t>
  </si>
  <si>
    <t>DUPHALAC</t>
  </si>
  <si>
    <t>667MG/ML POR SOL 1X200ML HDP</t>
  </si>
  <si>
    <t>DZ TRIXO 500 ML</t>
  </si>
  <si>
    <t>ELICEA 10 MG</t>
  </si>
  <si>
    <t>POR TBL FLM 28X10MG</t>
  </si>
  <si>
    <t>ELOCOM</t>
  </si>
  <si>
    <t>DRM CRM 1X30GM 0.1%</t>
  </si>
  <si>
    <t>ENAP 5MG</t>
  </si>
  <si>
    <t>TBL 30X5MG</t>
  </si>
  <si>
    <t>ENDIARON</t>
  </si>
  <si>
    <t>TBL OBD 20X250MG</t>
  </si>
  <si>
    <t>POR TBL FLM 10X250MG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</si>
  <si>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</si>
  <si>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</si>
  <si>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</si>
  <si>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</si>
  <si>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</si>
  <si>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</si>
  <si>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</si>
  <si>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</si>
  <si>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ENTEROL</t>
  </si>
  <si>
    <t>POR CPS DUR 30X250MG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</si>
  <si>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</si>
  <si>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</si>
  <si>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</si>
  <si>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</si>
  <si>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</si>
  <si>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</si>
  <si>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</si>
  <si>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</si>
  <si>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</si>
  <si>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</si>
  <si>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</si>
  <si>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</si>
  <si>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</si>
  <si>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</si>
  <si>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</si>
  <si>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</si>
  <si>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</si>
  <si>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</si>
  <si>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</si>
  <si>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</si>
  <si>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</si>
  <si>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</si>
  <si>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</si>
  <si>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FENISTIL</t>
  </si>
  <si>
    <t>1MG/ML POR GTT SOL 1X20ML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</si>
  <si>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</si>
  <si>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</si>
  <si>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</si>
  <si>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</si>
  <si>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</si>
  <si>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</si>
  <si>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FENTALIS 75 MCG/H TRANSDERMÁLNÍ NÁPLAST</t>
  </si>
  <si>
    <t>DRM EMP TDR 5X17.34MG</t>
  </si>
  <si>
    <t>FERANT</t>
  </si>
  <si>
    <t>250MCG INJ SOL 1X5ML</t>
  </si>
  <si>
    <t>FEVARIN 100</t>
  </si>
  <si>
    <t>POR TBL FLM 30X100MG</t>
  </si>
  <si>
    <t>FLORSALMIN</t>
  </si>
  <si>
    <t>GTT 1X50ML</t>
  </si>
  <si>
    <t>FLUOROURACIL ACCORD 50 MG/ML</t>
  </si>
  <si>
    <t>INJ+INF SOL 1X100ML/5G</t>
  </si>
  <si>
    <t>FOKUSIN</t>
  </si>
  <si>
    <t>POR CPS RDR30X0.4MG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</si>
  <si>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</si>
  <si>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</si>
  <si>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</si>
  <si>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</si>
  <si>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</si>
  <si>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</si>
  <si>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</si>
  <si>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</si>
  <si>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10X0.6ML</t>
  </si>
  <si>
    <t>INJ SOL 10X1ML</t>
  </si>
  <si>
    <t>INJ SOL 10X0.4ML</t>
  </si>
  <si>
    <t>FRAXIPARINE FORTE</t>
  </si>
  <si>
    <t>INJ 10X0.8ML/15.2KU</t>
  </si>
  <si>
    <t>FURORESE 125</t>
  </si>
  <si>
    <t>TBL 30X125MG</t>
  </si>
  <si>
    <t>TBL 50X125MG</t>
  </si>
  <si>
    <t>FURORESE 40</t>
  </si>
  <si>
    <t>TBL 50X40MG</t>
  </si>
  <si>
    <t>FUROSEMID ACCORD</t>
  </si>
  <si>
    <t>10MG/ML INJ/INF SOL 10X2ML</t>
  </si>
  <si>
    <t>FYZIOLOGICKÝ ROZTOK VIAFLO</t>
  </si>
  <si>
    <t>INF SOL 20X500ML</t>
  </si>
  <si>
    <t>INF SOL 10X1000ML</t>
  </si>
  <si>
    <t>Gemcitabin Ebewe 40mg/ml</t>
  </si>
  <si>
    <t>1x5ml/200mg</t>
  </si>
  <si>
    <t>1x50ml/2000mg</t>
  </si>
  <si>
    <t>1x25ml/1000mg</t>
  </si>
  <si>
    <t>GINGIO 80</t>
  </si>
  <si>
    <t>POR TBL FLM 60X80MG</t>
  </si>
  <si>
    <t>GLIMEPIRID SANDOZ 1 MG TABLETY</t>
  </si>
  <si>
    <t>POR TBL NOB 30X1MG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</si>
  <si>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</si>
  <si>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</si>
  <si>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</si>
  <si>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</si>
  <si>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</si>
  <si>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</si>
  <si>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</si>
  <si>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</si>
  <si>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</si>
  <si>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</si>
  <si>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</si>
  <si>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</si>
  <si>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HELICID 20 ZENTIVA</t>
  </si>
  <si>
    <t>POR CPS ETD 14X20MG</t>
  </si>
  <si>
    <t>POR CPS ETD 90X20MG</t>
  </si>
  <si>
    <t>POR CPS ETD 28X20MG</t>
  </si>
  <si>
    <t>HELICID 40 MG</t>
  </si>
  <si>
    <t>POR CPS ETD 7X4X40MG</t>
  </si>
  <si>
    <t>HELIDES 20 MG ENTEROSOLVENTNÍ TVRDÉ TOBOLKY</t>
  </si>
  <si>
    <t>HEPARIN LECIVA</t>
  </si>
  <si>
    <t>INJ 1X10ML/50KU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</si>
  <si>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</si>
  <si>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</si>
  <si>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</si>
  <si>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</si>
  <si>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</si>
  <si>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</si>
  <si>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</si>
  <si>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</si>
  <si>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</si>
  <si>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</si>
  <si>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</si>
  <si>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</si>
  <si>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</si>
  <si>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</si>
  <si>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</si>
  <si>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</si>
  <si>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</si>
  <si>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</si>
  <si>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</si>
  <si>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</si>
  <si>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</si>
  <si>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</si>
  <si>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</si>
  <si>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</si>
  <si>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</si>
  <si>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</si>
  <si>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</si>
  <si>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</si>
  <si>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TBL 12</t>
  </si>
  <si>
    <t xml:space="preserve">POR TBL FLM 12X400MG </t>
  </si>
  <si>
    <t>IBALGIN 400 TBL 24</t>
  </si>
  <si>
    <t xml:space="preserve">POR TBL FLM 24X400MG </t>
  </si>
  <si>
    <t>IBALGIN 400 TBL 36</t>
  </si>
  <si>
    <t xml:space="preserve">POR TBL FLM 36X400MG </t>
  </si>
  <si>
    <t>IBALGIN KRÉM 100G</t>
  </si>
  <si>
    <t xml:space="preserve">DRM CRM 1X100GM </t>
  </si>
  <si>
    <t>IBALGIN KRÉM 50G</t>
  </si>
  <si>
    <t>DRM CRM 1X50GM</t>
  </si>
  <si>
    <t>IMACORT</t>
  </si>
  <si>
    <t>10MG/G+2,5MG/G+5MG/G CRM 20G</t>
  </si>
  <si>
    <t>INDAP</t>
  </si>
  <si>
    <t>CPS 30X2.5MG</t>
  </si>
  <si>
    <t>INDOMETACIN 50 BERLIN-CHEMIE</t>
  </si>
  <si>
    <t>SUP 10X50MG</t>
  </si>
  <si>
    <t>IR OG. OPHTHALMO-SEPTONEX</t>
  </si>
  <si>
    <t>GTT OPH 1X10ML</t>
  </si>
  <si>
    <t>IRINOTECAN ACCORDPHARMA</t>
  </si>
  <si>
    <t>20MG/ML INF CNC SOL 1X2ML</t>
  </si>
  <si>
    <t>20MG/ML INF CNC SOL 1X5ML</t>
  </si>
  <si>
    <t>20MG/ML INF CNC SOL 1X15ML</t>
  </si>
  <si>
    <t>IRINOTECAN PHARMAGEN</t>
  </si>
  <si>
    <t>ISOLYTE BP - PLAST. LÁHEV</t>
  </si>
  <si>
    <t xml:space="preserve">INF SOL 10X1000ML KP </t>
  </si>
  <si>
    <t>ISOPTIN SR 240 MG</t>
  </si>
  <si>
    <t>POR TBL PRO 30X240MG</t>
  </si>
  <si>
    <t>IVABRADIN TEVA</t>
  </si>
  <si>
    <t>5MG TBL FLM 56 KALBLI</t>
  </si>
  <si>
    <t>JANUMET 50 MG/1000 MG</t>
  </si>
  <si>
    <t>POR TBL FLM 56X50MG/1000MG</t>
  </si>
  <si>
    <t>JANUMET 50 MG/850 MG</t>
  </si>
  <si>
    <t>POR TBL FLM 56X50MG/850MG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</si>
  <si>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</si>
  <si>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</si>
  <si>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</si>
  <si>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</si>
  <si>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</si>
  <si>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</si>
  <si>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</si>
  <si>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</si>
  <si>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</si>
  <si>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</si>
  <si>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</si>
  <si>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40X50MG</t>
  </si>
  <si>
    <t>POR TBL FLM 100X50MG</t>
  </si>
  <si>
    <t>KL BALS.VISNEVSKI 100G</t>
  </si>
  <si>
    <t>KL CPS KOLITICKA  SMES, 50 CPS</t>
  </si>
  <si>
    <t>KL ETHANOLUM BENZ.DENAT. 500ml /400g/</t>
  </si>
  <si>
    <t>KL SOL.BORGLYCEROLI  3% 100 G</t>
  </si>
  <si>
    <t>KL SOL.BORGLYCEROLI 3% 1000 G</t>
  </si>
  <si>
    <t>KL SOL.BORGLYCEROLI 3% 250 G</t>
  </si>
  <si>
    <t>KL SOL.BORGLYCEROLI 3% 500 G</t>
  </si>
  <si>
    <t>KL VASELINUM ALBUM STERILNI,  10G</t>
  </si>
  <si>
    <t>KL VASELINUM ALBUM, 50G</t>
  </si>
  <si>
    <t>KL ZINCI OXIDI PASTA, 100G</t>
  </si>
  <si>
    <t>Klysma salinické 10x135ml</t>
  </si>
  <si>
    <t>KOPŘIVOVÝ ČAJ LEROS</t>
  </si>
  <si>
    <t>KREON 25 000</t>
  </si>
  <si>
    <t>POR CPS ETD 50</t>
  </si>
  <si>
    <t>Lactobacillus acidophil.cps.75 bez laktózy</t>
  </si>
  <si>
    <t>LAGOSA</t>
  </si>
  <si>
    <t>DRG 50X150MG</t>
  </si>
  <si>
    <t>DRG 100X150MG</t>
  </si>
  <si>
    <t>LANZUL 15 MG</t>
  </si>
  <si>
    <t>POR CPS ETD 28X15MG</t>
  </si>
  <si>
    <t>LETROX 100</t>
  </si>
  <si>
    <t>POR TBL NOB 100X100RG II</t>
  </si>
  <si>
    <t>LEXAURIN 1,5</t>
  </si>
  <si>
    <t>POR TBL NOB 30X1.5MG</t>
  </si>
  <si>
    <t>LEXAURIN 3</t>
  </si>
  <si>
    <t>3MG TBL NOB 30</t>
  </si>
  <si>
    <t>LIPOVÝ ČAJ LEROS</t>
  </si>
  <si>
    <t>LOKREN 20 MG</t>
  </si>
  <si>
    <t>POR TBL FLM 28X20MG</t>
  </si>
  <si>
    <t>LONQUEX</t>
  </si>
  <si>
    <t>6MG INJ SOL 1X0,6ML I</t>
  </si>
  <si>
    <t>LOPERON CPS</t>
  </si>
  <si>
    <t>POR CPS DUR 10X2MG</t>
  </si>
  <si>
    <t>POR CPS DUR 20X2MG</t>
  </si>
  <si>
    <t>LORADUR MITE</t>
  </si>
  <si>
    <t>POR TBL NOB 50</t>
  </si>
  <si>
    <t>LOZAP 50 ZENTIVA</t>
  </si>
  <si>
    <t>POR TBLFLM 90X50MG</t>
  </si>
  <si>
    <t>POR TBL FLM 30X50MG</t>
  </si>
  <si>
    <t>LUNALDIN 100 MIKROGRAMŮ SUBLINGVÁLNÍ TABLETY</t>
  </si>
  <si>
    <t>ORM TBL SLG 30X100RG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</si>
  <si>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</si>
  <si>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</si>
  <si>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</si>
  <si>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</si>
  <si>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</si>
  <si>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</si>
  <si>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</si>
  <si>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</si>
  <si>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</si>
  <si>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</si>
  <si>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</si>
  <si>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</si>
  <si>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</si>
  <si>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</si>
  <si>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</si>
  <si>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</si>
  <si>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</si>
  <si>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</si>
  <si>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</si>
  <si>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MEGACE 160 MG</t>
  </si>
  <si>
    <t>POR TBL NOB 30X160MG</t>
  </si>
  <si>
    <t>MESOCAIN</t>
  </si>
  <si>
    <t>INJ 10X10ML 1%</t>
  </si>
  <si>
    <t>GEL 1X20GM</t>
  </si>
  <si>
    <t>MIRZATEN ORO TAB 30 MG</t>
  </si>
  <si>
    <t>POR TBL DIS 30X30MG</t>
  </si>
  <si>
    <t>MITOMYCIN C KYOWA</t>
  </si>
  <si>
    <t>INJ+INF PLV SOL 5X20MG</t>
  </si>
  <si>
    <t>MODURETIC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</si>
  <si>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</si>
  <si>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</si>
  <si>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</si>
  <si>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</si>
  <si>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</si>
  <si>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</si>
  <si>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</si>
  <si>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</si>
  <si>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</si>
  <si>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</si>
  <si>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</si>
  <si>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</si>
  <si>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MUSCORIL INJ</t>
  </si>
  <si>
    <t>INJ SOL 6X2ML/4MG</t>
  </si>
  <si>
    <t>NATRIUM CHLORATUM BIOTIKA 10%</t>
  </si>
  <si>
    <t>NATRIUM CHLORATUM BIOTIKA ISOT.</t>
  </si>
  <si>
    <t>INJ 10X10ML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</si>
  <si>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</si>
  <si>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</si>
  <si>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</si>
  <si>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</si>
  <si>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</si>
  <si>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</si>
  <si>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</si>
  <si>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</si>
  <si>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</si>
  <si>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</si>
  <si>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NITROGLYCERIN SLOVAKOFARMA</t>
  </si>
  <si>
    <t>TBL 20X0.5MG</t>
  </si>
  <si>
    <t>NO-SPA</t>
  </si>
  <si>
    <t>POR TBL NOB 24X40MG</t>
  </si>
  <si>
    <t>NOVALGIN</t>
  </si>
  <si>
    <t>INJ 10X2ML/1000MG</t>
  </si>
  <si>
    <t>TBL OBD 20X500MG</t>
  </si>
  <si>
    <t>INJ 5X5ML/2500MG</t>
  </si>
  <si>
    <t>NOVORAPID 100 U/ML</t>
  </si>
  <si>
    <t>INJ SOL 1X10ML</t>
  </si>
  <si>
    <t>ONDANSETRON ACCORD</t>
  </si>
  <si>
    <t>2MG/ML INJ+INF SOL 5X4ML</t>
  </si>
  <si>
    <t>OPHTHALMO-AZULEN</t>
  </si>
  <si>
    <t>UNG OPH 1X5GM</t>
  </si>
  <si>
    <t>OXALIPLATIN ACCORD 5 MG/ML</t>
  </si>
  <si>
    <t>INF CNC SOL 1X10ML/50MG</t>
  </si>
  <si>
    <t>INF CNC SOL 1X20ML/100MG</t>
  </si>
  <si>
    <t>OXYPHYLLIN</t>
  </si>
  <si>
    <t>TBL 50X100MG</t>
  </si>
  <si>
    <t>PACLITAXEL EBEWE 6 MG/ML KONCENTRÁT PRO INFUZNÍ RO</t>
  </si>
  <si>
    <t>INF CNC SOL 1X50ML/300MG PŘEBA</t>
  </si>
  <si>
    <t>INF CNC SOL 1X16.7ML/100MG PŘE</t>
  </si>
  <si>
    <t>PACLITAXEL EBEWE 6 MG/ML KONCENTRÁT PRO PŘÍPRAVU I</t>
  </si>
  <si>
    <t>INF CNC SOL 1X5ML</t>
  </si>
  <si>
    <t>PACLITAXEL MYLAN</t>
  </si>
  <si>
    <t>6MG/ML INF CNC SOL 1X50ML</t>
  </si>
  <si>
    <t>PACLITAXEL MYLAN 6 MG/ML</t>
  </si>
  <si>
    <t>PACLITAXEL MYLAN 6mg/ml 1x16,7ml</t>
  </si>
  <si>
    <t>6MG/ML INF CNC SOL 1X16,7ML</t>
  </si>
  <si>
    <t>PALONOSETRON ACCORD</t>
  </si>
  <si>
    <t>PAMBA</t>
  </si>
  <si>
    <t>TBL 10X250MG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</si>
  <si>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</si>
  <si>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</si>
  <si>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</si>
  <si>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</si>
  <si>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</si>
  <si>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</si>
  <si>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</si>
  <si>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PREDNISON 20 LECIVA</t>
  </si>
  <si>
    <t>TBL 20X20MG(BLISTR)</t>
  </si>
  <si>
    <t>PREDNISON 5 LECIVA</t>
  </si>
  <si>
    <t>PRESID 10 MG</t>
  </si>
  <si>
    <t>TBL RET 30X10MG</t>
  </si>
  <si>
    <t>PRESID 5 MG</t>
  </si>
  <si>
    <t>TBL RET 30X5MG</t>
  </si>
  <si>
    <t>PRESTARIUM NEO</t>
  </si>
  <si>
    <t>PRESTARIUM NEO COMBI 10 MG/2,5 MG</t>
  </si>
  <si>
    <t>POR TBL FLM 90</t>
  </si>
  <si>
    <t>PRESTARIUM NEO COMBI 5mg/1,25mg</t>
  </si>
  <si>
    <t>POR TBL FLM 30</t>
  </si>
  <si>
    <t>PRESTARIUM NEO FORTE</t>
  </si>
  <si>
    <t>POR TBL FLM 30X10MG</t>
  </si>
  <si>
    <t>POR TBL FLM 90X10MG</t>
  </si>
  <si>
    <t>PROTHAZIN</t>
  </si>
  <si>
    <t>TBL FLM 20X1X25MG</t>
  </si>
  <si>
    <t>PROTHIADEN</t>
  </si>
  <si>
    <t>DRG 30X25MG</t>
  </si>
  <si>
    <t>PULMORAN LEROS</t>
  </si>
  <si>
    <t>PYRIDOXIN LÉČIVA TBL</t>
  </si>
  <si>
    <t xml:space="preserve">POR TBL NOB 20X20MG </t>
  </si>
  <si>
    <t>QUAMATEL</t>
  </si>
  <si>
    <t>INJ SIC 5X20MG+SOLV</t>
  </si>
  <si>
    <t>RAMIZEK</t>
  </si>
  <si>
    <t>10MG/5MG CPS DUR 28</t>
  </si>
  <si>
    <t>RANITAL</t>
  </si>
  <si>
    <t>TBL 30X150MG</t>
  </si>
  <si>
    <t>REASEC</t>
  </si>
  <si>
    <t>TBL 20X2.5MG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</si>
  <si>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</si>
  <si>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</si>
  <si>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</si>
  <si>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</si>
  <si>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</si>
  <si>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</si>
  <si>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</si>
  <si>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</si>
  <si>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RINGERŮV ROZTOK VIAFLO</t>
  </si>
  <si>
    <t>RISPERIDON FARMAX 2MG</t>
  </si>
  <si>
    <t>TBL FLM 60</t>
  </si>
  <si>
    <t>RIVODARON 200</t>
  </si>
  <si>
    <t>POR TBL NOB 30X200MG</t>
  </si>
  <si>
    <t>ROSALGIN EASY 140 MG VAGINÁLNÍ ROZTOK</t>
  </si>
  <si>
    <t>VAG SOL 5X140ML</t>
  </si>
  <si>
    <t>ROSEMIG 100 MG</t>
  </si>
  <si>
    <t>TBL FLM 6X100MG II</t>
  </si>
  <si>
    <t>ROSUMOP 20 MG</t>
  </si>
  <si>
    <t>ROSUMOP 40 MG</t>
  </si>
  <si>
    <t>POR TBL FLM 30X40MG</t>
  </si>
  <si>
    <t>ROWATINEX</t>
  </si>
  <si>
    <t>GTT 1X10ML</t>
  </si>
  <si>
    <t>SANDOSTATIN 0.1 MG/ML</t>
  </si>
  <si>
    <t>INJ SOL 5X1ML/0.1MG</t>
  </si>
  <si>
    <t>SANORIN EMULSIO</t>
  </si>
  <si>
    <t>GTT NAS 10ML 0.1%</t>
  </si>
  <si>
    <t>SINECOD</t>
  </si>
  <si>
    <t>POR GTT SOL 1X20ML</t>
  </si>
  <si>
    <t>SIOFOR 1000</t>
  </si>
  <si>
    <t>POR TBL FLM 60X1000MG</t>
  </si>
  <si>
    <t>SIRDALUD 2 MG</t>
  </si>
  <si>
    <t>SOLU-MEDROL</t>
  </si>
  <si>
    <t>INJ SIC 1X40MG+1ML</t>
  </si>
  <si>
    <t>INJ SIC 1X125MG+2ML</t>
  </si>
  <si>
    <t>INJ SIC 1X250MG+4ML</t>
  </si>
  <si>
    <t>SPASMED 15</t>
  </si>
  <si>
    <t>POR TBL FLM 50X15MG</t>
  </si>
  <si>
    <t>SPECIES UROLOGICAE PLANTA LEROS</t>
  </si>
  <si>
    <t>SPIRIVA RESPIMAT 2,5 MIKROGRAMU</t>
  </si>
  <si>
    <t>INH SOL 1X60DÁV</t>
  </si>
  <si>
    <t>STOPTUSSIN</t>
  </si>
  <si>
    <t>SUPP.GLYCERINI SANOVA Glycerín.čípky Extra 3g 10ks</t>
  </si>
  <si>
    <t>SUPPOSITORIA GLYCERINI LECIVA</t>
  </si>
  <si>
    <t>SUP 10X2.35GM</t>
  </si>
  <si>
    <t>SYNTOPHYLLIN</t>
  </si>
  <si>
    <t>INJ 5X10ML/240MG</t>
  </si>
  <si>
    <t>SYNTOSTIGMIN</t>
  </si>
  <si>
    <t>Šalvěj lékařská nať LEROS n.s.</t>
  </si>
  <si>
    <t>20 x1,5g</t>
  </si>
  <si>
    <t>TAMIFLU 75 MG</t>
  </si>
  <si>
    <t>POR CPS DUR 10X75MG</t>
  </si>
  <si>
    <t>TANTUM VERDE</t>
  </si>
  <si>
    <t>1,5MG/ML GGR 240 ML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</si>
  <si>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</si>
  <si>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</si>
  <si>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</si>
  <si>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</si>
  <si>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</si>
  <si>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</si>
  <si>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POR TBL NOB 90X1MG</t>
  </si>
  <si>
    <t>TIAPRIDAL</t>
  </si>
  <si>
    <t>POR TBLNOB 50X100MG</t>
  </si>
  <si>
    <t>INJ SOL 12X2ML/100MG</t>
  </si>
  <si>
    <t>TORECAN</t>
  </si>
  <si>
    <t>DRG 50X6.5MG</t>
  </si>
  <si>
    <t>SUP 6X6.5MG</t>
  </si>
  <si>
    <t>INJ 5X1ML/6.5MG</t>
  </si>
  <si>
    <t>TRALGIT</t>
  </si>
  <si>
    <t>POR CPS DUR 20X50MG</t>
  </si>
  <si>
    <t>TRALGIT SR 100</t>
  </si>
  <si>
    <t>POR TBL RET10X100MG</t>
  </si>
  <si>
    <t>POR TBL RET30X100MG</t>
  </si>
  <si>
    <t>POR TBL RET50X100MG</t>
  </si>
  <si>
    <t>TRAMAL</t>
  </si>
  <si>
    <t>GTT 1X96ML</t>
  </si>
  <si>
    <t xml:space="preserve">TRAMAL RETARD </t>
  </si>
  <si>
    <t>TBL 10x100 MG</t>
  </si>
  <si>
    <t>TRAMAL RETARD TABLETY 200 MG</t>
  </si>
  <si>
    <t>200MG TBL PRO 30 III</t>
  </si>
  <si>
    <t>TRANSMETIL 500 MG TABLETY</t>
  </si>
  <si>
    <t>POR TBL ENT 10X500MG</t>
  </si>
  <si>
    <t>TRENTAL 400</t>
  </si>
  <si>
    <t>POR TBL RET 100X400MG</t>
  </si>
  <si>
    <t>TRIAMCINOLON TEVA</t>
  </si>
  <si>
    <t>DRM EML 1X30GM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</si>
  <si>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</si>
  <si>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</si>
  <si>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</si>
  <si>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</si>
  <si>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</si>
  <si>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</si>
  <si>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</si>
  <si>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</si>
  <si>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</si>
  <si>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</si>
  <si>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</si>
  <si>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</si>
  <si>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</si>
  <si>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TRUND 500 MG POTAHOVANÉ TABLETY</t>
  </si>
  <si>
    <t>POR TBL FLM 100X500MG</t>
  </si>
  <si>
    <t>TULIP</t>
  </si>
  <si>
    <t>40MG TBL FLM 30</t>
  </si>
  <si>
    <t>TULIP 20 MG POTAHOVANÉ TABLETY</t>
  </si>
  <si>
    <t>POR TBL FLM 90X20MG</t>
  </si>
  <si>
    <t>TWYNSTA 80 MG/5 MG</t>
  </si>
  <si>
    <t>POR TBL NOB 28</t>
  </si>
  <si>
    <t>VALACICLOVIR MYLAN 500 MG</t>
  </si>
  <si>
    <t>POR TBL FLM 42X500MG</t>
  </si>
  <si>
    <t>VALETOL</t>
  </si>
  <si>
    <t>POR TBL NOB 12</t>
  </si>
  <si>
    <t>VALSACOMBI 160 MG/12,5 MG</t>
  </si>
  <si>
    <t>POR TBL FLM 28</t>
  </si>
  <si>
    <t>VALSACOMBI 160 MG/25 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</si>
  <si>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</si>
  <si>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</si>
  <si>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</si>
  <si>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</si>
  <si>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</si>
  <si>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</si>
  <si>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</si>
  <si>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</si>
  <si>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VERTIMED</t>
  </si>
  <si>
    <t>8MG TBL NOB 100</t>
  </si>
  <si>
    <t>VESSEL DUE F</t>
  </si>
  <si>
    <t>250SU CPS MOL 50</t>
  </si>
  <si>
    <t>VIDISIC</t>
  </si>
  <si>
    <t>GEL OPH 1X10GM</t>
  </si>
  <si>
    <t>Vitar Soda tbl.150</t>
  </si>
  <si>
    <t>neleč.</t>
  </si>
  <si>
    <t>XADOS 20 MG TABLETY</t>
  </si>
  <si>
    <t>POR TBL NOB 30X20MG</t>
  </si>
  <si>
    <t>ZIBOR 2500 IU</t>
  </si>
  <si>
    <t>INJ SOL 10X0.2ML</t>
  </si>
  <si>
    <t>ZODAC</t>
  </si>
  <si>
    <t>TBL OBD 60X10MG</t>
  </si>
  <si>
    <t>ZOLPIDEM MYLAN</t>
  </si>
  <si>
    <t>POR TBL FLM 20X10MG</t>
  </si>
  <si>
    <t>POR TBL FLM 50X10MG</t>
  </si>
  <si>
    <t>ZYLLT 75 MG</t>
  </si>
  <si>
    <t>POR TBL FLM 56X75MG</t>
  </si>
  <si>
    <t>POR TBL FLM 28X75MG</t>
  </si>
  <si>
    <t>léky - parenterální výživa (LEK)</t>
  </si>
  <si>
    <t>AMINOPLASMAL 15%</t>
  </si>
  <si>
    <t>INF 10X500ML</t>
  </si>
  <si>
    <t>AMINOPLASMAL B.BRAUN 5% E</t>
  </si>
  <si>
    <t>INF SOL 10X500ML</t>
  </si>
  <si>
    <t>NUTRIFLEX BASAL</t>
  </si>
  <si>
    <t>INF SOL 5X2000ML</t>
  </si>
  <si>
    <t>NUTRIFLEX PERI</t>
  </si>
  <si>
    <t>INF SOL 5X1000ML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</si>
  <si>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</si>
  <si>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</si>
  <si>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</si>
  <si>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</si>
  <si>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</si>
  <si>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</si>
  <si>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</si>
  <si>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</si>
  <si>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PROTEIN S PŘÍCHUTÍ VANILKOVOU</t>
  </si>
  <si>
    <t>POR SOL 4X125ML</t>
  </si>
  <si>
    <t>NUTRIDRINK COMPACT S PŘÍCHUTÍ JAHODOVOU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</si>
  <si>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</si>
  <si>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</si>
  <si>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</si>
  <si>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</si>
  <si>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</si>
  <si>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</si>
  <si>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</si>
  <si>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MULTI FIBRE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</si>
  <si>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</si>
  <si>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</si>
  <si>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</si>
  <si>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</si>
  <si>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</si>
  <si>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</si>
  <si>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</si>
  <si>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</si>
  <si>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</si>
  <si>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ENERGY MULTI FIBRE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</si>
  <si>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</si>
  <si>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</si>
  <si>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</si>
  <si>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</si>
  <si>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</si>
  <si>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</si>
  <si>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</si>
  <si>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</si>
  <si>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</si>
  <si>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</si>
  <si>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POR PLV SUS 70ML</t>
  </si>
  <si>
    <t>AVELOX</t>
  </si>
  <si>
    <t>POR TBL FLM 5X400MG</t>
  </si>
  <si>
    <t>AXETINE 1,5GM</t>
  </si>
  <si>
    <t>INJ SIC 10X1.5GM</t>
  </si>
  <si>
    <t>BELOGENT MAST</t>
  </si>
  <si>
    <t>INJ 10X5ML</t>
  </si>
  <si>
    <t>COLOMYCIN INJEKCE 1 000 000 MEZINÁRODNÍCH JEDNOTEK</t>
  </si>
  <si>
    <t>1000000IU INJ PLV SOL/SOL NEB 10X1MIU</t>
  </si>
  <si>
    <t>COTRIMOXAZOL AL FORTE</t>
  </si>
  <si>
    <t>TBL 20X960MG</t>
  </si>
  <si>
    <t>ENTIZOL</t>
  </si>
  <si>
    <t>FRAMYKOIN</t>
  </si>
  <si>
    <t>UNG 1X10GM</t>
  </si>
  <si>
    <t xml:space="preserve">GENTAMICIN B.BRAUN 3 MG/ML INFUZNÍ ROZTOK </t>
  </si>
  <si>
    <t>INF SOL 20X80ML</t>
  </si>
  <si>
    <t>KLACID I.V.</t>
  </si>
  <si>
    <t>INF PLV SOL 1X500MG</t>
  </si>
  <si>
    <t>METRONIDAZOL 500MG BRAUN</t>
  </si>
  <si>
    <t>INJ 10X100ML(LDPE)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</si>
  <si>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</si>
  <si>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</si>
  <si>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</si>
  <si>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</si>
  <si>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</si>
  <si>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</si>
  <si>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UNASYN</t>
  </si>
  <si>
    <t>INJ PLV SOL 1X1.5GM</t>
  </si>
  <si>
    <t>XORIMAX 500 MG POTAH.TABLETY</t>
  </si>
  <si>
    <t>PORTBLFLM10X500MG</t>
  </si>
  <si>
    <t>léky - antimykotika (LEK)</t>
  </si>
  <si>
    <t>BATRAFEN</t>
  </si>
  <si>
    <t>CRM 1X20GM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</si>
  <si>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</si>
  <si>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</si>
  <si>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</si>
  <si>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</si>
  <si>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</si>
  <si>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</si>
  <si>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IMAZOL KRÉMPASTA</t>
  </si>
  <si>
    <t>10MG/G DRM PST 1X30G</t>
  </si>
  <si>
    <t>ACC INJEKT</t>
  </si>
  <si>
    <t>INJ SOL 5X3ML/300MG</t>
  </si>
  <si>
    <t>AERIUS 2,5 MG</t>
  </si>
  <si>
    <t>POR TBL DIS 30X2.5MG</t>
  </si>
  <si>
    <t>AESCIN VULM tbl.20</t>
  </si>
  <si>
    <t>SOL 1X40ML</t>
  </si>
  <si>
    <t>AMBROBENE 75 MG</t>
  </si>
  <si>
    <t>POR CPS PRO 20X75MG</t>
  </si>
  <si>
    <t>AMICLOTON</t>
  </si>
  <si>
    <t>TBL 30</t>
  </si>
  <si>
    <t>APO-CITAL 20 MG</t>
  </si>
  <si>
    <t>APO-IBUPROFEN 400 MG</t>
  </si>
  <si>
    <t>POR TBL FLM 100X400MG</t>
  </si>
  <si>
    <t>POR TBL FLM 30X400MG</t>
  </si>
  <si>
    <t>APO-SIMVA 10</t>
  </si>
  <si>
    <t>AQUA PRO INJECTIONE BRAUN</t>
  </si>
  <si>
    <t>INJ SOL 20X10ML-PLA</t>
  </si>
  <si>
    <t>ASCORUTIN (BLISTR)</t>
  </si>
  <si>
    <t>TBL OBD 50</t>
  </si>
  <si>
    <t>ASPIRIN</t>
  </si>
  <si>
    <t>500MG TBL OBD 20</t>
  </si>
  <si>
    <t>ATENOLOL AL 25</t>
  </si>
  <si>
    <t>POR TBL NOB 30X25MG</t>
  </si>
  <si>
    <t>POR GRA SOL30SÁČKŮ</t>
  </si>
  <si>
    <t>Aulin Gel</t>
  </si>
  <si>
    <t>drm.gel.1x50gm/1.5gm</t>
  </si>
  <si>
    <t>BEPANTHEN</t>
  </si>
  <si>
    <t>CRM 1X30GM 5%</t>
  </si>
  <si>
    <t>BETAHISTIN ACTAVIS 8 MG</t>
  </si>
  <si>
    <t>POR TBL NOB100X8MG</t>
  </si>
  <si>
    <t>BETALOC SR 200MG</t>
  </si>
  <si>
    <t>TBL RET 30X200MG</t>
  </si>
  <si>
    <t>BETALOC ZOK 100 MG</t>
  </si>
  <si>
    <t>POR TBL PRO 100X100MG</t>
  </si>
  <si>
    <t>BETALOC ZOK 50MG</t>
  </si>
  <si>
    <t>TBL RET 30X50MG</t>
  </si>
  <si>
    <t>BLEOMEDAC</t>
  </si>
  <si>
    <t>30000IU INJ PLV SOL 1X20ML</t>
  </si>
  <si>
    <t>BLEOMEDAC 15000 IU</t>
  </si>
  <si>
    <t>INJ PLV SOL 1X15000UT</t>
  </si>
  <si>
    <t>CALCICHEW D3</t>
  </si>
  <si>
    <t>CTB 60</t>
  </si>
  <si>
    <t>CALCIUM 500 MG PHARMAVIT</t>
  </si>
  <si>
    <t>POR TBL EFF 20X500MG</t>
  </si>
  <si>
    <t>CALCIUM GLUCONICUM 10% B.BRAUN</t>
  </si>
  <si>
    <t>INJ SOL 20X10ML</t>
  </si>
  <si>
    <t>CALTRATE 600 MG/400 IU D3 POTAHOVANÁ TABLETA</t>
  </si>
  <si>
    <t>CALTRATE PLUS</t>
  </si>
  <si>
    <t>CAMPTO 100mg</t>
  </si>
  <si>
    <t>INF CNC SOL 1X5ML/100MG</t>
  </si>
  <si>
    <t>CANESTEN GYN 6 DNÍ</t>
  </si>
  <si>
    <t>VAG CRM 1X35GM+APL</t>
  </si>
  <si>
    <t>CARVESAN 6,25</t>
  </si>
  <si>
    <t>POR TBL NOB 30X6,25MG</t>
  </si>
  <si>
    <t>CARZAP 8 MG</t>
  </si>
  <si>
    <t>POR TBL NOB 28X8MG</t>
  </si>
  <si>
    <t>CLEXANE</t>
  </si>
  <si>
    <t>INJ SOL 50X0.6ML/6KU</t>
  </si>
  <si>
    <t>CYMEVENE</t>
  </si>
  <si>
    <t>INF SIC 1X500MG</t>
  </si>
  <si>
    <t>ČAJ Z KVĚTU BEZU ČERNÉHO</t>
  </si>
  <si>
    <t>SPC 20 I</t>
  </si>
  <si>
    <t>DASSELTA 5 MG</t>
  </si>
  <si>
    <t>DORSIFLEX</t>
  </si>
  <si>
    <t>TBL 30X200MG</t>
  </si>
  <si>
    <t>Dubová kůra her.1x75g LEROS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</si>
  <si>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</si>
  <si>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</si>
  <si>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</si>
  <si>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</si>
  <si>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</si>
  <si>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</si>
  <si>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ELICEA 5 MG</t>
  </si>
  <si>
    <t>POR TBL FLM 28X5MG</t>
  </si>
  <si>
    <t>ELIQUIS 5 MG</t>
  </si>
  <si>
    <t>POR TBL FLM 60X5MG</t>
  </si>
  <si>
    <t>1MG/ML DRM SOL 1X20ML</t>
  </si>
  <si>
    <t>ENAP-HL</t>
  </si>
  <si>
    <t xml:space="preserve">Essentiale Forte N </t>
  </si>
  <si>
    <t>por.cps.dur.100</t>
  </si>
  <si>
    <t>ETOPOSID EBEWE</t>
  </si>
  <si>
    <t>INF SOL 1X10ML/200MG</t>
  </si>
  <si>
    <t>INF 1X5ML/100MG</t>
  </si>
  <si>
    <t>INF 1X20ML/400MG</t>
  </si>
  <si>
    <t>EUCREAS 50 MG/1000 MG</t>
  </si>
  <si>
    <t>EUTHYROX 150</t>
  </si>
  <si>
    <t>TBL 100X150RG</t>
  </si>
  <si>
    <t>EXACYL</t>
  </si>
  <si>
    <t>POR TBLFLM20X500MG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</si>
  <si>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</si>
  <si>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</si>
  <si>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</si>
  <si>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</si>
  <si>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</si>
  <si>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</si>
  <si>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FASTURTEC 1.5 MG</t>
  </si>
  <si>
    <t>INF PSO LQF 3X1.5MG</t>
  </si>
  <si>
    <t>FLONIDAN</t>
  </si>
  <si>
    <t>TBL 30X10MG</t>
  </si>
  <si>
    <t>FURORESE 250</t>
  </si>
  <si>
    <t>POR TBL NOB 100X250MG</t>
  </si>
  <si>
    <t>GEFIN</t>
  </si>
  <si>
    <t>5MG TBL FLM 100</t>
  </si>
  <si>
    <t>GENTADEX 5 MG/ML + 1 MG/ML</t>
  </si>
  <si>
    <t>OPH GTT SOL 1X5ML</t>
  </si>
  <si>
    <t>GERATAM 1200</t>
  </si>
  <si>
    <t>TBL OBD 60X1200MG</t>
  </si>
  <si>
    <t>GERATAM 800MG</t>
  </si>
  <si>
    <t>TBL OBD 60X800MG</t>
  </si>
  <si>
    <t>INF SOL 10X250ML-PE</t>
  </si>
  <si>
    <t>INF SOL 20X100ML-PE</t>
  </si>
  <si>
    <t>GOPTEN</t>
  </si>
  <si>
    <t>0,5MG CPS DUR 28</t>
  </si>
  <si>
    <t>GRANISETRON KABI 1 MG/ML</t>
  </si>
  <si>
    <t>INJ+INF CNC SOL 5X3ML/3MG</t>
  </si>
  <si>
    <t>HALOPERIDOL</t>
  </si>
  <si>
    <t>INJ 5X1ML/5MG</t>
  </si>
  <si>
    <t>GTT 1X10ML/20MG</t>
  </si>
  <si>
    <t>HOLOXAN 1 G</t>
  </si>
  <si>
    <t>HOLOXAN 2 G</t>
  </si>
  <si>
    <t>INJ PLV SOL 1X2GM</t>
  </si>
  <si>
    <t>HOLOXAN 500 MG</t>
  </si>
  <si>
    <t>Hyal- Drop multi oční kapky</t>
  </si>
  <si>
    <t>HYPOTYLIN</t>
  </si>
  <si>
    <t>TBL 30X2.5MG</t>
  </si>
  <si>
    <t>IBALGIN 400 (IBUPROFEN 400)</t>
  </si>
  <si>
    <t>TBL OBD 100X400MG</t>
  </si>
  <si>
    <t>IBALGIN GEL 100G</t>
  </si>
  <si>
    <t>DRM GEL 1X100GM</t>
  </si>
  <si>
    <t>INDAPAMID PMCS 2,5 MG</t>
  </si>
  <si>
    <t>POR TBL NOB 100X2.5MG</t>
  </si>
  <si>
    <t>INDOMETACIN 100 BERLIN-CHEMIE</t>
  </si>
  <si>
    <t>SUP 10X100MG</t>
  </si>
  <si>
    <t>IRBESARTAN/HYDROCHLOROTHIAZID MYLAN</t>
  </si>
  <si>
    <t>300MG/12,5MG TBL NOB 28</t>
  </si>
  <si>
    <t>ISAME 300 MG</t>
  </si>
  <si>
    <t>POR TBL NOB 100X300MG</t>
  </si>
  <si>
    <t>JOX SPR 30ML</t>
  </si>
  <si>
    <t>KALIUM CHLORATUM LECIVA 7.5%</t>
  </si>
  <si>
    <t>INJ 5X10ML 7.5%</t>
  </si>
  <si>
    <t>KETOSTERIL</t>
  </si>
  <si>
    <t>POR TBL FLM 300</t>
  </si>
  <si>
    <t>KL BENZINUM 900ml/ 600g</t>
  </si>
  <si>
    <t>KL CPS NATR.CHLOR. 0,5g</t>
  </si>
  <si>
    <t>50cps</t>
  </si>
  <si>
    <t>KL ETHANOLUM BENZ.DENAT. 900 ml / 720g/</t>
  </si>
  <si>
    <t>KL ONDREJOVA MAST, 50G</t>
  </si>
  <si>
    <t>KL POLYSAN, OL.HELIANTHI AA AD 300G</t>
  </si>
  <si>
    <t>KL UNG.ELOCOM 15G,LENIENS AD 100G</t>
  </si>
  <si>
    <t>KL UNG.FLUCINAR 15G,LENIENS AD 100G</t>
  </si>
  <si>
    <t>LAMISIL</t>
  </si>
  <si>
    <t>10MG/G CRM 15G I</t>
  </si>
  <si>
    <t>LESCOL XL</t>
  </si>
  <si>
    <t>POR TBL PRO 28X80MG</t>
  </si>
  <si>
    <t>LETROX 50</t>
  </si>
  <si>
    <t>POR TBL NOB 100X50RG II</t>
  </si>
  <si>
    <t>LETROX 75</t>
  </si>
  <si>
    <t>POR TBL NOB 100X75MCG II</t>
  </si>
  <si>
    <t>LEVOPRONT KAPKY</t>
  </si>
  <si>
    <t>POR GTT SOL 1X15ML II</t>
  </si>
  <si>
    <t>LIPANTHYL 267 M</t>
  </si>
  <si>
    <t>POR CPS DUR 30X267MG</t>
  </si>
  <si>
    <t>LOCOID 0,1%</t>
  </si>
  <si>
    <t>CRM 1X30GM 0.1%</t>
  </si>
  <si>
    <t>LOCOID 0,1% LOTION</t>
  </si>
  <si>
    <t>1MG/ML DRM SOL 30ML</t>
  </si>
  <si>
    <t>LOZAP H</t>
  </si>
  <si>
    <t>MALTOFER TABLETY</t>
  </si>
  <si>
    <t>POR TBL MND30X100MG</t>
  </si>
  <si>
    <t>MEDROL</t>
  </si>
  <si>
    <t>4MG TBL NOB 30 II</t>
  </si>
  <si>
    <t>MICTONORM UNO 30 MG</t>
  </si>
  <si>
    <t>POR CPS RDR 28X30MG</t>
  </si>
  <si>
    <t>MIDAZOLAM ACCORD 1 MG/ML</t>
  </si>
  <si>
    <t>INJ+INF SOL 10X5MLX1MG/ML</t>
  </si>
  <si>
    <t>MIDAZOLAM ACCORD 5 MG/ML</t>
  </si>
  <si>
    <t>INJ+INF SOL 10X10ML</t>
  </si>
  <si>
    <t>MIFLONID BREEZHALER</t>
  </si>
  <si>
    <t>200MCG INH PLV CPS DUR 60</t>
  </si>
  <si>
    <t>MUCONASAL PLUS</t>
  </si>
  <si>
    <t>SPR NAS 1X10ML</t>
  </si>
  <si>
    <t>NAC AL 600 ŠUMIVÉ TABLETY</t>
  </si>
  <si>
    <t>POR TBL EFF20X600MG</t>
  </si>
  <si>
    <t>NALOXONE POLFA</t>
  </si>
  <si>
    <t>INJ 10X1ML/0.4MG</t>
  </si>
  <si>
    <t>NASIVIN 0,05%</t>
  </si>
  <si>
    <t>NAS GTT SOL 10ML</t>
  </si>
  <si>
    <t>NASIVIN SENSITIVE 0,05%</t>
  </si>
  <si>
    <t>NAS SPR SOL 1X10ML/5MG</t>
  </si>
  <si>
    <t>NEBIDO</t>
  </si>
  <si>
    <t>1000MG/4ML INJ SOL 1X4ML</t>
  </si>
  <si>
    <t>NEBIVOLOL SANDOZ 5 MG</t>
  </si>
  <si>
    <t>POR TBL NOB 28X5MG</t>
  </si>
  <si>
    <t>NEUROL 1.0</t>
  </si>
  <si>
    <t>NEURONTIN 400MG</t>
  </si>
  <si>
    <t>POR CPS DUR 50X400MG</t>
  </si>
  <si>
    <t>NITRESAN 20 MG</t>
  </si>
  <si>
    <t>NORADRENALIN LECIVA</t>
  </si>
  <si>
    <t>ONDANSETRON B. BRAUN 2 MG/ML</t>
  </si>
  <si>
    <t>INJ SOL 20X4ML/8MG LDPE</t>
  </si>
  <si>
    <t>OPHTHALMO-HYDROCORTISON LECIVA</t>
  </si>
  <si>
    <t>UNG OPH 1X5GM 0.5%</t>
  </si>
  <si>
    <t>OPHTHALMO-SEPTONEX</t>
  </si>
  <si>
    <t>OXYCODON LANNACHER 10 MG TABLETY S PRODLOUŽENÝM UV</t>
  </si>
  <si>
    <t>POR TBL PRO 60X10MG</t>
  </si>
  <si>
    <t>OXYCODON LANNACHER 20 MG TABLETY S PRODLOUŽENÝM UV</t>
  </si>
  <si>
    <t>POR TBL PRO 60X20MG</t>
  </si>
  <si>
    <t>INJ SOL 5X5ML/50MG</t>
  </si>
  <si>
    <t>PANCREOLAN FORTE</t>
  </si>
  <si>
    <t>TBL ENT 30X220MG</t>
  </si>
  <si>
    <t>PARACETAMOL KABI 10 MG/ML</t>
  </si>
  <si>
    <t>INF SOL 10X50ML/500MG</t>
  </si>
  <si>
    <t>PENTOMER RETARD 400MG</t>
  </si>
  <si>
    <t>PLASMALYTE ROZTOK S GLUKOZOU 5%</t>
  </si>
  <si>
    <t>PLENDIL</t>
  </si>
  <si>
    <t>TBL FC 30X10MG</t>
  </si>
  <si>
    <t>PRESTANCE 10 MG/10 MG</t>
  </si>
  <si>
    <t>PRESTANCE 5 MG/5 MG</t>
  </si>
  <si>
    <t>5MG/5MG CPS DUR 28</t>
  </si>
  <si>
    <t>5MG/5MG CPS DUR 98</t>
  </si>
  <si>
    <t>INJ 5X2ML/50MG</t>
  </si>
  <si>
    <t>RECOXA 15</t>
  </si>
  <si>
    <t>POR TBL NOB20X15MG</t>
  </si>
  <si>
    <t>RELVAR ELLIPTA 92 MIKROGRAMŮ/22 MIKROGRAMŮ</t>
  </si>
  <si>
    <t>INH PLV DOS 1X30 DÁVEK</t>
  </si>
  <si>
    <t>ROCALTROL 0.25 MCG</t>
  </si>
  <si>
    <t>POR CPSMOL30X0.25RG</t>
  </si>
  <si>
    <t>ROCALTROL 0.50 MCG</t>
  </si>
  <si>
    <t>POR CPSMOL30X0.50RG</t>
  </si>
  <si>
    <t>ROSUMOP 10 MG</t>
  </si>
  <si>
    <t>RP ONDREJOVA MAST, 50 G</t>
  </si>
  <si>
    <t>SANORIN</t>
  </si>
  <si>
    <t>LIQ 10ML 0.05%</t>
  </si>
  <si>
    <t>SANORIN 1 PM</t>
  </si>
  <si>
    <t>NAS SPR SOL 1X10ML</t>
  </si>
  <si>
    <t>SECTRAL 400</t>
  </si>
  <si>
    <t>TBL OBD 30X400MG</t>
  </si>
  <si>
    <t>SIOFOR 500</t>
  </si>
  <si>
    <t>500MG TBL FLM 120 II</t>
  </si>
  <si>
    <t>TBL OBD 60X500MG</t>
  </si>
  <si>
    <t>SIOFOR 850MG</t>
  </si>
  <si>
    <t>TBL FLM 60x850MG</t>
  </si>
  <si>
    <t>SIRDALUD 4 MG</t>
  </si>
  <si>
    <t>POR TBL NOB 30X4MG</t>
  </si>
  <si>
    <t>SMECTA</t>
  </si>
  <si>
    <t>PLV POR 1X30SACKU</t>
  </si>
  <si>
    <t>SORBIFER DURULES</t>
  </si>
  <si>
    <t>POR TBL FLM 100X100MG</t>
  </si>
  <si>
    <t>SPERSALLERG</t>
  </si>
  <si>
    <t>OPH GTT SOL 1X10ML</t>
  </si>
  <si>
    <t>STOPANGIN</t>
  </si>
  <si>
    <t>SPR 1X30ML</t>
  </si>
  <si>
    <t>STUGERON</t>
  </si>
  <si>
    <t>TARDYFERON</t>
  </si>
  <si>
    <t>TBL RET 30</t>
  </si>
  <si>
    <t>TENSIOMIN</t>
  </si>
  <si>
    <t>TBL 30X25MG</t>
  </si>
  <si>
    <t>TBL 30X12.5MG</t>
  </si>
  <si>
    <t>TONARSSA 4 MG/5 MG</t>
  </si>
  <si>
    <t>TRAJENTA 5 MG</t>
  </si>
  <si>
    <t>TRALGIT 50 INJ</t>
  </si>
  <si>
    <t>INJ SOL 5X1ML/50MG</t>
  </si>
  <si>
    <t>TRALGIT GTT.</t>
  </si>
  <si>
    <t>POR GTT SOL 1X10ML</t>
  </si>
  <si>
    <t>TRIASYN 5/5 MG</t>
  </si>
  <si>
    <t>POR TBL RET 30</t>
  </si>
  <si>
    <t>TRITACE 10</t>
  </si>
  <si>
    <t>TRUND 1000 MG POTAHOVANÉ TABLETY</t>
  </si>
  <si>
    <t>POR TBL FLM 100X1000MG</t>
  </si>
  <si>
    <t>TULIP 10 MG POTAHOVANÉ TABLETY</t>
  </si>
  <si>
    <t>UROMITEXAN 400MG</t>
  </si>
  <si>
    <t>INJ 15X4ML/400MG</t>
  </si>
  <si>
    <t>URSOSAN</t>
  </si>
  <si>
    <t>CPS 50X250MG</t>
  </si>
  <si>
    <t>VALSACOMBI 80 MG/12,5 MG</t>
  </si>
  <si>
    <t>VALSACOR 80 MG</t>
  </si>
  <si>
    <t>POR TBL FLM 28X80MG</t>
  </si>
  <si>
    <t>VASOCARDIN 50</t>
  </si>
  <si>
    <t>POR TBL NOB 50X50MG</t>
  </si>
  <si>
    <t>VASOSAN P</t>
  </si>
  <si>
    <t>POR PLV SUS 50X4GM</t>
  </si>
  <si>
    <t>WARFARIN</t>
  </si>
  <si>
    <t>TBL 100X3MG</t>
  </si>
  <si>
    <t>WELLBUTRIN SR</t>
  </si>
  <si>
    <t>POR TBL PRO30X150MG</t>
  </si>
  <si>
    <t>XIGDUO</t>
  </si>
  <si>
    <t>5MG/850MG TBL FLM 60</t>
  </si>
  <si>
    <t>ZARZIO 30 MU/0,5 ML</t>
  </si>
  <si>
    <t>INJ+INF SOL 5X0.5ML</t>
  </si>
  <si>
    <t>ZARZIO 48 MU/0,5 ML</t>
  </si>
  <si>
    <t>ZEMPLAR 1 MCG TOBOLKY</t>
  </si>
  <si>
    <t>POR CPS MOL 4X7X1RG</t>
  </si>
  <si>
    <t>TBL OBD 30X10MG</t>
  </si>
  <si>
    <t>ZOLEDRONIC ACID MYLAN 4 MG/5 ML</t>
  </si>
  <si>
    <t>INF CNC SOL 1X5ML/4MG</t>
  </si>
  <si>
    <t>ZOXON 4</t>
  </si>
  <si>
    <t>POR TBL NOB 90X4MG</t>
  </si>
  <si>
    <t>AMINOMIX 1 NOVUM</t>
  </si>
  <si>
    <t>INFSOL4X1500ML</t>
  </si>
  <si>
    <t>AMINOPLASMAL HEPA-10%</t>
  </si>
  <si>
    <t>NUTRAMIN VLI</t>
  </si>
  <si>
    <t>INF 1X500ML</t>
  </si>
  <si>
    <t>NUTRIFLEX OMEGA PLUS N3C</t>
  </si>
  <si>
    <t>INF EML 5X1250ML</t>
  </si>
  <si>
    <t>NUTRIFLEX OMEGA SPECIAL</t>
  </si>
  <si>
    <t>INF EML6x1000 ML</t>
  </si>
  <si>
    <t>NUTRIDRINK BALÍČEK 5+1</t>
  </si>
  <si>
    <t>POR SOL 6X200ML</t>
  </si>
  <si>
    <t>NUTRIDRINK JUICE STYLE S PŘÍCHUTÍ JABLEČNOU</t>
  </si>
  <si>
    <t>NUTRIDRINK JUICE STYLE S PŘÍCHUTÍ JAHODOVOU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</si>
  <si>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</si>
  <si>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</si>
  <si>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</si>
  <si>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</si>
  <si>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</si>
  <si>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</si>
  <si>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1+1X20ML</t>
  </si>
  <si>
    <t>ABAKTAL</t>
  </si>
  <si>
    <t>INJ 10X5ML/400MG</t>
  </si>
  <si>
    <t>ARCHIFAR 1 G</t>
  </si>
  <si>
    <t>INJ+INF PLV SOL 10X1GM</t>
  </si>
  <si>
    <t>ARCHIFAR 500 MG</t>
  </si>
  <si>
    <t>INJ+INF PLV SOL 10X500MG</t>
  </si>
  <si>
    <t>AZITROMYCIN SANDOZ 500 MG</t>
  </si>
  <si>
    <t>POR TBL FLM 3X500MG</t>
  </si>
  <si>
    <t>CIPLOX 500</t>
  </si>
  <si>
    <t>TBL OBD 10X500MG</t>
  </si>
  <si>
    <t>CIPROFLOXACIN KABI 400 MG/200 ML INFUZNÍ ROZTOK</t>
  </si>
  <si>
    <t>INF SOL 10X400MG/200ML</t>
  </si>
  <si>
    <t xml:space="preserve">Gentamicin B.Braun 1mg/ml </t>
  </si>
  <si>
    <t>inf.sol.20 x 80 ml</t>
  </si>
  <si>
    <t>KLACID 500</t>
  </si>
  <si>
    <t>POR TBL FLM 14X500MG</t>
  </si>
  <si>
    <t>MACMIROR COMPLEX</t>
  </si>
  <si>
    <t>SUP VAG 12</t>
  </si>
  <si>
    <t>MACMIROR COMPLEX 500</t>
  </si>
  <si>
    <t>SUP VAG 8</t>
  </si>
  <si>
    <t>TYGACIL 50 MG</t>
  </si>
  <si>
    <t>INF PLV SOL 10X50MG/5ML</t>
  </si>
  <si>
    <t>VANCOMYCIN MYLAN 1000 MG</t>
  </si>
  <si>
    <t>INF PLV SOL 1X1GM</t>
  </si>
  <si>
    <t>BATRAFEN ROZTOK</t>
  </si>
  <si>
    <t>10MG/ML DRM SOL 20ML</t>
  </si>
  <si>
    <t>CLOTRIMAZOL AL 1%</t>
  </si>
  <si>
    <t>CRM 1X50GM 1%</t>
  </si>
  <si>
    <t>EXODERIL</t>
  </si>
  <si>
    <t>SOL 1X10ML/100MG</t>
  </si>
  <si>
    <t>PIMAFUCIN</t>
  </si>
  <si>
    <t>100MG VAG GLB 3</t>
  </si>
  <si>
    <t>VORICONAZOLE ACCORD</t>
  </si>
  <si>
    <t>INF PLV SOL 1x200MG</t>
  </si>
  <si>
    <t>léky - centra (LEK)</t>
  </si>
  <si>
    <t>ERBITUX</t>
  </si>
  <si>
    <t>5MG/ML INF SOL 1X100ML</t>
  </si>
  <si>
    <t>BISOPROLOL MYLAN 2,5 MG</t>
  </si>
  <si>
    <t>DACARBAZINE MEDAC</t>
  </si>
  <si>
    <t>100MG INJ+INF PLV SOL 10</t>
  </si>
  <si>
    <t>200MG INJ/INF PLV SOL 10</t>
  </si>
  <si>
    <t>DIPHERELINE S.R. 11,25 MG</t>
  </si>
  <si>
    <t>INJ PLQ SUS PRO 1+1X2ML AMP</t>
  </si>
  <si>
    <t>ELIGARD 22,5 MG</t>
  </si>
  <si>
    <t>INJ PSO LQF 1X22.5MG VAN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</si>
  <si>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</si>
  <si>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</si>
  <si>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</si>
  <si>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</si>
  <si>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</si>
  <si>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</si>
  <si>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9G/L INF SOL 1X500ML</t>
  </si>
  <si>
    <t>KeytrudaEAP</t>
  </si>
  <si>
    <t>1x50mg</t>
  </si>
  <si>
    <t>Lartruvo 10mg/ml 1x50ml</t>
  </si>
  <si>
    <t>1x50ml</t>
  </si>
  <si>
    <t>LEPTOPROL 5 MG</t>
  </si>
  <si>
    <t>SDR IMP ISP 1X5MG</t>
  </si>
  <si>
    <t xml:space="preserve">MEKINIST 2MG </t>
  </si>
  <si>
    <t>TBL FLM 30</t>
  </si>
  <si>
    <t>NAVELBINE</t>
  </si>
  <si>
    <t>INJ 10X5ML/50MG</t>
  </si>
  <si>
    <t>Refresh oční kapky 15ml</t>
  </si>
  <si>
    <t>RESELIGO 10,8MG</t>
  </si>
  <si>
    <t>IMP ISP 1</t>
  </si>
  <si>
    <t>RESELIGO 3,6MG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</si>
  <si>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</si>
  <si>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</si>
  <si>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</si>
  <si>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</si>
  <si>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</si>
  <si>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</si>
  <si>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TOVIAZ 4 MG</t>
  </si>
  <si>
    <t>POR TBL PRO 84X4MG</t>
  </si>
  <si>
    <t>VITAMIN B12 LECIVA 1000RG</t>
  </si>
  <si>
    <t>INJ 5X1ML/1000RG</t>
  </si>
  <si>
    <t>XGEVA 120 MG</t>
  </si>
  <si>
    <t>INJ SOL 1X1.7ML/120MG</t>
  </si>
  <si>
    <t>ZOLADEX DEPOT</t>
  </si>
  <si>
    <t>INJ 1X3.6MG</t>
  </si>
  <si>
    <t>Afinitor 5 mg  por.tbl. - studie</t>
  </si>
  <si>
    <t>30 x  5 mg</t>
  </si>
  <si>
    <t>CYRAMZA 10 MG/ML</t>
  </si>
  <si>
    <t>IVN INF CNC SOL 2X10ML</t>
  </si>
  <si>
    <t>KEYTRUDA 50 MG</t>
  </si>
  <si>
    <t>INF PLV CSL 1X50MG</t>
  </si>
  <si>
    <t>PEMETREXED FRESENIUS KABI</t>
  </si>
  <si>
    <t>500MG INF PLV CSL 1</t>
  </si>
  <si>
    <t>léky - dle §16 (LEK)</t>
  </si>
  <si>
    <t>CAPRELSA 300 MG</t>
  </si>
  <si>
    <t>POR TBL FLM 30X300MG</t>
  </si>
  <si>
    <t>COMETRIQ 20 MG+80 MG</t>
  </si>
  <si>
    <t>POR CPS DUR 112(84X20MG+7X80MG</t>
  </si>
  <si>
    <t>IBRANCE</t>
  </si>
  <si>
    <t>125MG CPS DUR 21</t>
  </si>
  <si>
    <t>LYNPARZA</t>
  </si>
  <si>
    <t>50MG CPS DUR 448(4X112)</t>
  </si>
  <si>
    <t>KL BARVA NA  DETI 200g</t>
  </si>
  <si>
    <t>KL PRIPRAVEK</t>
  </si>
  <si>
    <t>LIQ 1X1000ML</t>
  </si>
  <si>
    <t>DZ OCTENISEPT 1 l</t>
  </si>
  <si>
    <t>léky - RTG diagnostika ZUL (LEK)</t>
  </si>
  <si>
    <t>ULTRAVIST 370</t>
  </si>
  <si>
    <t>INJ SOL 1X200ML</t>
  </si>
  <si>
    <t>AFINITOR 10 MG</t>
  </si>
  <si>
    <t>AVASTIN</t>
  </si>
  <si>
    <t>INF CNCSOL100MG/4ML</t>
  </si>
  <si>
    <t>INFCNCSOL400MG/16ML</t>
  </si>
  <si>
    <t>ERBITUX 5 MG/ML</t>
  </si>
  <si>
    <t>INF SOL 1X20ML</t>
  </si>
  <si>
    <t>ERIVEDGE 150 MG</t>
  </si>
  <si>
    <t>POR CPS DUR 28X150MG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</si>
  <si>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</si>
  <si>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</si>
  <si>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</si>
  <si>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</si>
  <si>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</si>
  <si>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</si>
  <si>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</si>
  <si>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</si>
  <si>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</si>
  <si>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INLYTA 1 MG</t>
  </si>
  <si>
    <t>POR TBL FLM 56X1MG</t>
  </si>
  <si>
    <t>INLYTA 5 MG</t>
  </si>
  <si>
    <t>POR TBL FLM 56X5MG</t>
  </si>
  <si>
    <t>IRESSA 250 MG</t>
  </si>
  <si>
    <t>POR TBL FLM 30X250MG</t>
  </si>
  <si>
    <t>JAVLOR 25 MG/ML</t>
  </si>
  <si>
    <t>INF CNC SOL 1X10ML</t>
  </si>
  <si>
    <t>INF CNC SOL 1X2ML</t>
  </si>
  <si>
    <t>Jevtana 60mg</t>
  </si>
  <si>
    <t>INF CSL LQF 1X1.5ML/60MG+4.5ML</t>
  </si>
  <si>
    <t>KADCYLA 100 MG</t>
  </si>
  <si>
    <t>INF PLV CSL 1X100MG</t>
  </si>
  <si>
    <t>KADCYLA 160 MG</t>
  </si>
  <si>
    <t>INF PLV CSL 1X160MG</t>
  </si>
  <si>
    <t xml:space="preserve">LONSURF 15MG/6,14MG </t>
  </si>
  <si>
    <t>TBL FLM 20</t>
  </si>
  <si>
    <t xml:space="preserve">LONSURF 20MG/8,19MG </t>
  </si>
  <si>
    <t>20MG/8,19MG TBL FLM 20</t>
  </si>
  <si>
    <t>NEXAVAR 200 MG</t>
  </si>
  <si>
    <t>POR TBL FLM 112X200MG</t>
  </si>
  <si>
    <t>OPDIVO 10 MG/ML</t>
  </si>
  <si>
    <t>INF CNC SOL 1X10MLX10MG/ML</t>
  </si>
  <si>
    <t>PEMETREXED ACCORD 1000 MG</t>
  </si>
  <si>
    <t>INF PLV CSL 1X1000MG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</si>
  <si>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</si>
  <si>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</si>
  <si>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</si>
  <si>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</si>
  <si>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</si>
  <si>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</si>
  <si>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</si>
  <si>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</si>
  <si>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</si>
  <si>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</si>
  <si>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</si>
  <si>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TARCEVA 150 MG</t>
  </si>
  <si>
    <t>POR TBL FLM30X150MG</t>
  </si>
  <si>
    <t>TORISEL 25 MG/ML</t>
  </si>
  <si>
    <t>INF CSL LQF 1X1.2ML+1X1.8ML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</si>
  <si>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</si>
  <si>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</si>
  <si>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</si>
  <si>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</si>
  <si>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</si>
  <si>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</si>
  <si>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XTANDI</t>
  </si>
  <si>
    <t>POR CPS MOL 112X40MG</t>
  </si>
  <si>
    <t>YERVOY 5 MG/ML</t>
  </si>
  <si>
    <t>INF CNC SOL 1X40ML</t>
  </si>
  <si>
    <t>ZALTRAP 25 MG/ML</t>
  </si>
  <si>
    <t>INF CNC SOL 1X4ML/100MG</t>
  </si>
  <si>
    <t>INF CNC SOL 1X8ML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</si>
  <si>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</si>
  <si>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</si>
  <si>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</si>
  <si>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</si>
  <si>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</si>
  <si>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2151 - ONK: ozařovny-přístrojové pracoviště</t>
  </si>
  <si>
    <t>2152 - ONK: radiační onkologie - brachyterapie</t>
  </si>
  <si>
    <t>2194 - ONK: centrum  - onkologie</t>
  </si>
  <si>
    <t>A02BA02 - RANITIDIN</t>
  </si>
  <si>
    <t>A02BC02 - PANTOPRAZOL</t>
  </si>
  <si>
    <t>A02BC03 - LANSOPRAZOL</t>
  </si>
  <si>
    <t>A02BC05 - ESOMEPRAZOL</t>
  </si>
  <si>
    <t>A04AA01 - ONDANSETRON</t>
  </si>
  <si>
    <t>A04AA02 - GRANISETRON</t>
  </si>
  <si>
    <t>A04AA05 - PALONOSETRON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</si>
  <si>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</si>
  <si>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</si>
  <si>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</si>
  <si>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</si>
  <si>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</si>
  <si>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</si>
  <si>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</si>
  <si>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C01EB17 - IVABRADIN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</si>
  <si>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</si>
  <si>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</si>
  <si>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</si>
  <si>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</si>
  <si>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</si>
  <si>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</si>
  <si>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</si>
  <si>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</si>
  <si>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</si>
  <si>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</si>
  <si>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</si>
  <si>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</si>
  <si>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</si>
  <si>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</si>
  <si>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</si>
  <si>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</si>
  <si>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</si>
  <si>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</si>
  <si>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</si>
  <si>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</si>
  <si>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</si>
  <si>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</si>
  <si>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</si>
  <si>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</si>
  <si>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</si>
  <si>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</si>
  <si>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</si>
  <si>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</si>
  <si>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</si>
  <si>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</si>
  <si>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</si>
  <si>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G04CA02 - TAMSULOSIN</t>
  </si>
  <si>
    <t>G04CB01 - FINASTERID</t>
  </si>
  <si>
    <t>H01CB02 - OKTREOTID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</si>
  <si>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</si>
  <si>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</si>
  <si>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</si>
  <si>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</si>
  <si>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</si>
  <si>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</si>
  <si>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</si>
  <si>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J01MA03 - PEFLOXACIN</t>
  </si>
  <si>
    <t>J01XA01 - VANKOMYCIN</t>
  </si>
  <si>
    <t>J01XD01 - METRONIDAZOL</t>
  </si>
  <si>
    <t>J02AC01 - FLUKONAZOL</t>
  </si>
  <si>
    <t>J02AC03 - VORIKONAZOL</t>
  </si>
  <si>
    <t>J05AB06 - GANCIKLOVIR</t>
  </si>
  <si>
    <t>J05AB11 - VALACIKLOVIR</t>
  </si>
  <si>
    <t>L01BA04 - PEMETREXED</t>
  </si>
  <si>
    <t>L01CB01 - ETOPOSID</t>
  </si>
  <si>
    <t>L01CD01 - PAKLITAXEL</t>
  </si>
  <si>
    <t>L01XC03 - TRASTUZUMAB</t>
  </si>
  <si>
    <t>L01XC06 - CETUXIMAB</t>
  </si>
  <si>
    <t>L01XC07 - BEVACIZUMAB</t>
  </si>
  <si>
    <t>L01XC08 - PANITUMUMAB</t>
  </si>
  <si>
    <t>L01XE10 - EVEROLIMUS</t>
  </si>
  <si>
    <t>L01XE11 - PAZOPANIB</t>
  </si>
  <si>
    <t>L01XX19 - IRINOTEKAN</t>
  </si>
  <si>
    <t>L02AE02 - LEUPRORELIN</t>
  </si>
  <si>
    <t>L02AE03 - GOSERELIN</t>
  </si>
  <si>
    <t>L02BG04 - LETROZOL</t>
  </si>
  <si>
    <t>L03AA02 - FILGRASTIM</t>
  </si>
  <si>
    <t>M01AC06 - MELOXIKAM</t>
  </si>
  <si>
    <t>M01AX17 - NIMESULID</t>
  </si>
  <si>
    <t>M04AA01 - ALOPURINOL</t>
  </si>
  <si>
    <t>M05BA08 - KYSELINA ZOLEDRONOVÁ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</si>
  <si>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</si>
  <si>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</si>
  <si>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</si>
  <si>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</si>
  <si>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</si>
  <si>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N03AX14 - LEVETIRACETAM</t>
  </si>
  <si>
    <t>N05AX08 - RISPERIDON</t>
  </si>
  <si>
    <t>N05BA12 - ALPRAZOLAM</t>
  </si>
  <si>
    <t>N05CD08 - MIDAZOLAM</t>
  </si>
  <si>
    <t>N05CF02 - ZOLPIDEM</t>
  </si>
  <si>
    <t>N06AB04 - CITALOPRAM</t>
  </si>
  <si>
    <t>N06AB08 - FLUVOXAMIN</t>
  </si>
  <si>
    <t>N06AB10 - ESCITALOPRAM</t>
  </si>
  <si>
    <t>N06AX11 - MIRTAZAPIN</t>
  </si>
  <si>
    <t>N06BX18 - VINPOCETIN</t>
  </si>
  <si>
    <t>N07CA01 - BETAHISTIN</t>
  </si>
  <si>
    <t>R03AC02 - SALBUTAMOL</t>
  </si>
  <si>
    <t>R05CB01 - ACETYLCYSTEIN</t>
  </si>
  <si>
    <t>R06AE07 - CETIRIZIN</t>
  </si>
  <si>
    <t>R06AE09 - LEVOCETIRIZIN</t>
  </si>
  <si>
    <t>R06AX13 - LORATADIN</t>
  </si>
  <si>
    <t>R06AX27 - DESLORATADIN</t>
  </si>
  <si>
    <t>V06XX - POTRAVINY PRO ZVLÁŠTNÍ LÉKAŘSKÉ ÚČELY (PZLÚ)</t>
  </si>
  <si>
    <t>V08AB05 - JOPROMID</t>
  </si>
  <si>
    <t>L01XE17 - AXITINIB</t>
  </si>
  <si>
    <t>B01AF02 - APIXABAN</t>
  </si>
  <si>
    <t>L01XC14 - TRASTUZUMAB EMTANSIN</t>
  </si>
  <si>
    <t>C09BX01 - PERINDOPRIL, AMLODIPIN A INDAPAMID</t>
  </si>
  <si>
    <t>A03FA07 - ITOPRIDUM</t>
  </si>
  <si>
    <t>L01XE23 - DABRAFENIB</t>
  </si>
  <si>
    <t>N02AJ13 - TRAMADOL A PARACETAMOL</t>
  </si>
  <si>
    <t>L03AA14 - LIPEGFILGRASTIM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</si>
  <si>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</si>
  <si>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</si>
  <si>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</si>
  <si>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</si>
  <si>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</si>
  <si>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</si>
  <si>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</si>
  <si>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</si>
  <si>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</si>
  <si>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</si>
  <si>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</si>
  <si>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</si>
  <si>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</si>
  <si>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</si>
  <si>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</si>
  <si>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</si>
  <si>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</si>
  <si>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</si>
  <si>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</si>
  <si>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</si>
  <si>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</si>
  <si>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</si>
  <si>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LANZUL</t>
  </si>
  <si>
    <t>15MG CPS ETD 28</t>
  </si>
  <si>
    <t>A02BC05</t>
  </si>
  <si>
    <t>180050</t>
  </si>
  <si>
    <t>HELIDES</t>
  </si>
  <si>
    <t>20MG CPS ETD 28</t>
  </si>
  <si>
    <t>A03FA07</t>
  </si>
  <si>
    <t>166759</t>
  </si>
  <si>
    <t>KINITO</t>
  </si>
  <si>
    <t>50MG TBL FLM 40</t>
  </si>
  <si>
    <t>166760</t>
  </si>
  <si>
    <t>50MG TBL FLM 100</t>
  </si>
  <si>
    <t>A04AA05</t>
  </si>
  <si>
    <t>115777</t>
  </si>
  <si>
    <t>209360</t>
  </si>
  <si>
    <t>A06AD11</t>
  </si>
  <si>
    <t>215713</t>
  </si>
  <si>
    <t>667G/L POR SOL 1X200ML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</si>
  <si>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</si>
  <si>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</si>
  <si>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</si>
  <si>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</si>
  <si>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</si>
  <si>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</si>
  <si>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</si>
  <si>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</si>
  <si>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</si>
  <si>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</si>
  <si>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</si>
  <si>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</si>
  <si>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</si>
  <si>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</si>
  <si>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</si>
  <si>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</si>
  <si>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</si>
  <si>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</si>
  <si>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</si>
  <si>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</si>
  <si>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</si>
  <si>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</si>
  <si>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</si>
  <si>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</si>
  <si>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</si>
  <si>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</si>
  <si>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</si>
  <si>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</si>
  <si>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</si>
  <si>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</si>
  <si>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</si>
  <si>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</si>
  <si>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</si>
  <si>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</si>
  <si>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</si>
  <si>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</si>
  <si>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</si>
  <si>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</si>
  <si>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</si>
  <si>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</si>
  <si>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</si>
  <si>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</si>
  <si>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</si>
  <si>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</si>
  <si>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C01EB17</t>
  </si>
  <si>
    <t>224671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</si>
  <si>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</si>
  <si>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</si>
  <si>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</si>
  <si>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</si>
  <si>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</si>
  <si>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</si>
  <si>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</si>
  <si>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</si>
  <si>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</si>
  <si>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</si>
  <si>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56807</t>
  </si>
  <si>
    <t>125MG TBL NOB 30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</si>
  <si>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</si>
  <si>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</si>
  <si>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</si>
  <si>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</si>
  <si>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</si>
  <si>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</si>
  <si>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</si>
  <si>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</si>
  <si>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</si>
  <si>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</si>
  <si>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</si>
  <si>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32225</t>
  </si>
  <si>
    <t>25MG TBL PRO 28</t>
  </si>
  <si>
    <t>58042</t>
  </si>
  <si>
    <t>200MG TBL PRO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</si>
  <si>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</si>
  <si>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</si>
  <si>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</si>
  <si>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</si>
  <si>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</si>
  <si>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</si>
  <si>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</si>
  <si>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</si>
  <si>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</si>
  <si>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</si>
  <si>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</si>
  <si>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</si>
  <si>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</si>
  <si>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</si>
  <si>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</si>
  <si>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</si>
  <si>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</si>
  <si>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</si>
  <si>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C08DA01</t>
  </si>
  <si>
    <t>215964</t>
  </si>
  <si>
    <t>ISOPTIN SR</t>
  </si>
  <si>
    <t>240MG TBL PRO 30</t>
  </si>
  <si>
    <t>C09AA04</t>
  </si>
  <si>
    <t>101205</t>
  </si>
  <si>
    <t>101227</t>
  </si>
  <si>
    <t>101233</t>
  </si>
  <si>
    <t>10MG TBL FLM 90(3X30)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</si>
  <si>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</si>
  <si>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</si>
  <si>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</si>
  <si>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</si>
  <si>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</si>
  <si>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</si>
  <si>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</si>
  <si>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</si>
  <si>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</si>
  <si>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</si>
  <si>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</si>
  <si>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</si>
  <si>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</si>
  <si>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</si>
  <si>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</si>
  <si>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</si>
  <si>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162012</t>
  </si>
  <si>
    <t>10MG/2,5MG TBL FLM 90(3X30)</t>
  </si>
  <si>
    <t>C09BB07</t>
  </si>
  <si>
    <t>197236</t>
  </si>
  <si>
    <t>C09BX01</t>
  </si>
  <si>
    <t>190958</t>
  </si>
  <si>
    <t>TRIPLIXAM</t>
  </si>
  <si>
    <t>5MG/1,25MG/5MG TBL FLM 30</t>
  </si>
  <si>
    <t>190963</t>
  </si>
  <si>
    <t>5MG/1,25MG/10MG TBL FLM 30</t>
  </si>
  <si>
    <t>C09CA01</t>
  </si>
  <si>
    <t>114065</t>
  </si>
  <si>
    <t>50MG TBL FLM 30 II</t>
  </si>
  <si>
    <t>114067</t>
  </si>
  <si>
    <t>50MG TBL FLM 90 II</t>
  </si>
  <si>
    <t>C09CA03</t>
  </si>
  <si>
    <t>125595</t>
  </si>
  <si>
    <t>VALSACOR</t>
  </si>
  <si>
    <t>160MG TBL FLM 28</t>
  </si>
  <si>
    <t>C09CA07</t>
  </si>
  <si>
    <t>158191</t>
  </si>
  <si>
    <t>TELMISARTAN SANDOZ</t>
  </si>
  <si>
    <t>80MG TBL NOB 30</t>
  </si>
  <si>
    <t>C09DA03</t>
  </si>
  <si>
    <t>134281</t>
  </si>
  <si>
    <t>VALSACOMBI</t>
  </si>
  <si>
    <t>160MG/12,5MG TBL FLM 28</t>
  </si>
  <si>
    <t>134292</t>
  </si>
  <si>
    <t>160MG/25MG TBL FLM 28</t>
  </si>
  <si>
    <t>C09DB04</t>
  </si>
  <si>
    <t>167852</t>
  </si>
  <si>
    <t>TWYNSTA</t>
  </si>
  <si>
    <t>80MG/5MG TBL NOB 28</t>
  </si>
  <si>
    <t>C10AA05</t>
  </si>
  <si>
    <t>148306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</si>
  <si>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</si>
  <si>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</si>
  <si>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</si>
  <si>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</si>
  <si>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</si>
  <si>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</si>
  <si>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</si>
  <si>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20MG TBL FLM 30</t>
  </si>
  <si>
    <t>145583</t>
  </si>
  <si>
    <t>G04CA02</t>
  </si>
  <si>
    <t>14439</t>
  </si>
  <si>
    <t>0,4MG CPS RDR 30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</si>
  <si>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</si>
  <si>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</si>
  <si>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</si>
  <si>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</si>
  <si>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</si>
  <si>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</si>
  <si>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</si>
  <si>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</si>
  <si>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</si>
  <si>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</si>
  <si>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</si>
  <si>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</si>
  <si>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</si>
  <si>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H03AA01</t>
  </si>
  <si>
    <t>147454</t>
  </si>
  <si>
    <t>EUTHYROX</t>
  </si>
  <si>
    <t>88MCG TBL NOB 100 II</t>
  </si>
  <si>
    <t>187427</t>
  </si>
  <si>
    <t>LETROX</t>
  </si>
  <si>
    <t>100MCG TBL NOB 100</t>
  </si>
  <si>
    <t>46692</t>
  </si>
  <si>
    <t>75MCG TBL NOB 100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</si>
  <si>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</si>
  <si>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</si>
  <si>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</si>
  <si>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</si>
  <si>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</si>
  <si>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</si>
  <si>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</si>
  <si>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99366</t>
  </si>
  <si>
    <t>400MG/57MG/5ML POR PLV SUS 70ML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</si>
  <si>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</si>
  <si>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</si>
  <si>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</si>
  <si>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</si>
  <si>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</si>
  <si>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</si>
  <si>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</si>
  <si>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</si>
  <si>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</si>
  <si>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</si>
  <si>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</si>
  <si>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</si>
  <si>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J01EE01</t>
  </si>
  <si>
    <t>11706</t>
  </si>
  <si>
    <t>80MG/16MG/ML INF CNC SOL 10X5ML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</si>
  <si>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</si>
  <si>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</si>
  <si>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</si>
  <si>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</si>
  <si>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</si>
  <si>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</si>
  <si>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</si>
  <si>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</si>
  <si>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</si>
  <si>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</si>
  <si>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</si>
  <si>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J05AB11</t>
  </si>
  <si>
    <t>124231</t>
  </si>
  <si>
    <t>VALACICLOVIR MYLAN</t>
  </si>
  <si>
    <t>500MG TBL FLM 42</t>
  </si>
  <si>
    <t>L01CD01</t>
  </si>
  <si>
    <t>104239</t>
  </si>
  <si>
    <t>PACLITAXEL EBEWE</t>
  </si>
  <si>
    <t>6MG/ML INF CNC SOL 1X5ML I</t>
  </si>
  <si>
    <t>136246</t>
  </si>
  <si>
    <t>6MG/ML INF CNC SOL 1X5ML</t>
  </si>
  <si>
    <t>136247</t>
  </si>
  <si>
    <t>136248</t>
  </si>
  <si>
    <t>144418</t>
  </si>
  <si>
    <t>6MG/ML INF CNC SOL 1X50ML II</t>
  </si>
  <si>
    <t>144420</t>
  </si>
  <si>
    <t>6MG/ML INF CNC SOL 1X16,7ML II</t>
  </si>
  <si>
    <t>L01XX19</t>
  </si>
  <si>
    <t>115805</t>
  </si>
  <si>
    <t>115806</t>
  </si>
  <si>
    <t>115807</t>
  </si>
  <si>
    <t>119618</t>
  </si>
  <si>
    <t>CAMPTO</t>
  </si>
  <si>
    <t>20MG/ML INF CNC SOL 1X15ML II</t>
  </si>
  <si>
    <t>197098</t>
  </si>
  <si>
    <t>197099</t>
  </si>
  <si>
    <t>L02BG04</t>
  </si>
  <si>
    <t>138854</t>
  </si>
  <si>
    <t>TROZEL</t>
  </si>
  <si>
    <t>2,5MG TBL FLM 30</t>
  </si>
  <si>
    <t>L03AA14</t>
  </si>
  <si>
    <t>194294</t>
  </si>
  <si>
    <t>6MG INJ SOL ISP 1X0,6ML I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</si>
  <si>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</si>
  <si>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</si>
  <si>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</si>
  <si>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</si>
  <si>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</si>
  <si>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</si>
  <si>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</si>
  <si>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</si>
  <si>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N02AB03</t>
  </si>
  <si>
    <t>122572</t>
  </si>
  <si>
    <t>FENTALIS</t>
  </si>
  <si>
    <t>100MCG/H TDR EMP 5</t>
  </si>
  <si>
    <t>122580</t>
  </si>
  <si>
    <t>75MCG/H TDR EMP 5</t>
  </si>
  <si>
    <t>122593</t>
  </si>
  <si>
    <t>25MCG/H TDR EMP 5</t>
  </si>
  <si>
    <t>122600</t>
  </si>
  <si>
    <t>50MCG/H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</si>
  <si>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</si>
  <si>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</si>
  <si>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</si>
  <si>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</si>
  <si>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</si>
  <si>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</si>
  <si>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</si>
  <si>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</si>
  <si>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</si>
  <si>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</si>
  <si>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</si>
  <si>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</si>
  <si>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</si>
  <si>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</si>
  <si>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</si>
  <si>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</si>
  <si>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</si>
  <si>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</si>
  <si>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</si>
  <si>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</si>
  <si>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</si>
  <si>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</si>
  <si>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</si>
  <si>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N03AX14</t>
  </si>
  <si>
    <t>174700</t>
  </si>
  <si>
    <t>TRUND</t>
  </si>
  <si>
    <t>500MG TBL FLM 100</t>
  </si>
  <si>
    <t>N05AX08</t>
  </si>
  <si>
    <t>197231</t>
  </si>
  <si>
    <t>RISPERIDON FARMAX</t>
  </si>
  <si>
    <t>2MG TBL FLM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</si>
  <si>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</si>
  <si>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</si>
  <si>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</si>
  <si>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</si>
  <si>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</si>
  <si>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</si>
  <si>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</si>
  <si>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</si>
  <si>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</si>
  <si>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</si>
  <si>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</si>
  <si>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</si>
  <si>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</si>
  <si>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</si>
  <si>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</si>
  <si>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</si>
  <si>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</si>
  <si>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</si>
  <si>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</si>
  <si>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</si>
  <si>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</si>
  <si>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N06AB08</t>
  </si>
  <si>
    <t>215481</t>
  </si>
  <si>
    <t>FEVARIN</t>
  </si>
  <si>
    <t>100MG TBL FLM 30</t>
  </si>
  <si>
    <t>N06AB10</t>
  </si>
  <si>
    <t>134502</t>
  </si>
  <si>
    <t>ELICEA</t>
  </si>
  <si>
    <t>10MG TBL FLM 28</t>
  </si>
  <si>
    <t>N06AX11</t>
  </si>
  <si>
    <t>127778</t>
  </si>
  <si>
    <t>MIRZATEN ORO TAB</t>
  </si>
  <si>
    <t>30MG POR TBL DIS 30</t>
  </si>
  <si>
    <t>N06BX18</t>
  </si>
  <si>
    <t>4063</t>
  </si>
  <si>
    <t>5MG TBL NOB 50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</si>
  <si>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</si>
  <si>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</si>
  <si>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</si>
  <si>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</si>
  <si>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</si>
  <si>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</si>
  <si>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</si>
  <si>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5496</t>
  </si>
  <si>
    <t>10MG TBL FLM 60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</si>
  <si>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</si>
  <si>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</si>
  <si>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</si>
  <si>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</si>
  <si>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</si>
  <si>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</si>
  <si>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</si>
  <si>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</si>
  <si>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V06XX</t>
  </si>
  <si>
    <t>33220</t>
  </si>
  <si>
    <t>POR SOL 1X225G</t>
  </si>
  <si>
    <t>33339</t>
  </si>
  <si>
    <t>33340</t>
  </si>
  <si>
    <t>33418</t>
  </si>
  <si>
    <t>33420</t>
  </si>
  <si>
    <t>33739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</si>
  <si>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</si>
  <si>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</si>
  <si>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</si>
  <si>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</si>
  <si>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</si>
  <si>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</si>
  <si>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</si>
  <si>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</si>
  <si>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</si>
  <si>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</si>
  <si>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</si>
  <si>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33863</t>
  </si>
  <si>
    <t>33935</t>
  </si>
  <si>
    <t>33936</t>
  </si>
  <si>
    <t>93969</t>
  </si>
  <si>
    <t>50MG/2ML INJ SOL 5X2ML</t>
  </si>
  <si>
    <t>A04AA01</t>
  </si>
  <si>
    <t>187607</t>
  </si>
  <si>
    <t>ONDANSETRON B. BRAUN</t>
  </si>
  <si>
    <t>2MG/ML INJ SOL 20X4ML II</t>
  </si>
  <si>
    <t>A04AA02</t>
  </si>
  <si>
    <t>135600</t>
  </si>
  <si>
    <t>GRANISETRON KABI</t>
  </si>
  <si>
    <t>1MG/ML INJ SOL 5X3ML</t>
  </si>
  <si>
    <t>B01AA03</t>
  </si>
  <si>
    <t>94113</t>
  </si>
  <si>
    <t>WARFARIN ORION</t>
  </si>
  <si>
    <t>3MG TBL NOB 100</t>
  </si>
  <si>
    <t>B01AF02</t>
  </si>
  <si>
    <t>193745</t>
  </si>
  <si>
    <t>ELIQUIS</t>
  </si>
  <si>
    <t>5MG TBL FLM 60</t>
  </si>
  <si>
    <t>C02CA04</t>
  </si>
  <si>
    <t>107794</t>
  </si>
  <si>
    <t>4MG TBL NOB 90</t>
  </si>
  <si>
    <t>56810</t>
  </si>
  <si>
    <t>250MG TBL NOB 20</t>
  </si>
  <si>
    <t>56812</t>
  </si>
  <si>
    <t>250MG TBL NOB 100</t>
  </si>
  <si>
    <t>214628</t>
  </si>
  <si>
    <t>50MG TBL NOB 50</t>
  </si>
  <si>
    <t>46981</t>
  </si>
  <si>
    <t>BETALOC SR</t>
  </si>
  <si>
    <t>200MG TBL PRO 30</t>
  </si>
  <si>
    <t>49941</t>
  </si>
  <si>
    <t>100MG TBL PRO 100</t>
  </si>
  <si>
    <t>58037</t>
  </si>
  <si>
    <t>50MG TBL PRO 30</t>
  </si>
  <si>
    <t>C07AB03</t>
  </si>
  <si>
    <t>58659</t>
  </si>
  <si>
    <t>25MG TBL NOB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</si>
  <si>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</si>
  <si>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</si>
  <si>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</si>
  <si>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</si>
  <si>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</si>
  <si>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</si>
  <si>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</si>
  <si>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C08CA08</t>
  </si>
  <si>
    <t>111902</t>
  </si>
  <si>
    <t>NITRESAN</t>
  </si>
  <si>
    <t>20MG TBL NOB 30</t>
  </si>
  <si>
    <t>15864</t>
  </si>
  <si>
    <t>C09AA10</t>
  </si>
  <si>
    <t>215913</t>
  </si>
  <si>
    <t>122690</t>
  </si>
  <si>
    <t>5MG/1,25MG TBL FLM 90(3X30)</t>
  </si>
  <si>
    <t>C09BB04</t>
  </si>
  <si>
    <t>124087</t>
  </si>
  <si>
    <t>PRESTANCE</t>
  </si>
  <si>
    <t>5MG/5MG TBL NOB 30</t>
  </si>
  <si>
    <t>124129</t>
  </si>
  <si>
    <t>10MG/10MG TBL NOB 30</t>
  </si>
  <si>
    <t>187788</t>
  </si>
  <si>
    <t>TONARSSA</t>
  </si>
  <si>
    <t>4MG/5MG TBL NOB 30</t>
  </si>
  <si>
    <t>197232</t>
  </si>
  <si>
    <t>203952</t>
  </si>
  <si>
    <t>125589</t>
  </si>
  <si>
    <t>80MG TBL FLM 28</t>
  </si>
  <si>
    <t>C09DA01</t>
  </si>
  <si>
    <t>15316</t>
  </si>
  <si>
    <t>50MG/12,5MG TBL FLM 30</t>
  </si>
  <si>
    <t>134270</t>
  </si>
  <si>
    <t>80MG/12,5MG TBL FLM 28</t>
  </si>
  <si>
    <t>C09DA04</t>
  </si>
  <si>
    <t>179771</t>
  </si>
  <si>
    <t>50309</t>
  </si>
  <si>
    <t>10MG TBL FLM 30X1</t>
  </si>
  <si>
    <t>145551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</si>
  <si>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</si>
  <si>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</si>
  <si>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</si>
  <si>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</si>
  <si>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</si>
  <si>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</si>
  <si>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</si>
  <si>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G04CB01</t>
  </si>
  <si>
    <t>218523</t>
  </si>
  <si>
    <t>40368</t>
  </si>
  <si>
    <t>4MG TBL NOB 30 I</t>
  </si>
  <si>
    <t>184245</t>
  </si>
  <si>
    <t>187425</t>
  </si>
  <si>
    <t>69191</t>
  </si>
  <si>
    <t>150MCG TBL NOB 100</t>
  </si>
  <si>
    <t>J01AA12</t>
  </si>
  <si>
    <t>26127</t>
  </si>
  <si>
    <t>TYGACIL</t>
  </si>
  <si>
    <t>50MG INF PLV SOL 10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</si>
  <si>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</si>
  <si>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</si>
  <si>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</si>
  <si>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</si>
  <si>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</si>
  <si>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</si>
  <si>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</si>
  <si>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</si>
  <si>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</si>
  <si>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</si>
  <si>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</si>
  <si>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</si>
  <si>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</si>
  <si>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</si>
  <si>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</si>
  <si>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</si>
  <si>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</si>
  <si>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J02AC03</t>
  </si>
  <si>
    <t>207309</t>
  </si>
  <si>
    <t>200MG INF PLV SOL 1</t>
  </si>
  <si>
    <t>J05AB06</t>
  </si>
  <si>
    <t>16547</t>
  </si>
  <si>
    <t>L01CB01</t>
  </si>
  <si>
    <t>12669</t>
  </si>
  <si>
    <t>ETOPOSID "EBEWE"</t>
  </si>
  <si>
    <t>12670</t>
  </si>
  <si>
    <t>20MG/ML INF CNC SOL 1X10ML</t>
  </si>
  <si>
    <t>12671</t>
  </si>
  <si>
    <t>20MG/ML INF CNC SOL 1X20ML</t>
  </si>
  <si>
    <t>L01XC06</t>
  </si>
  <si>
    <t>28763</t>
  </si>
  <si>
    <t>119617</t>
  </si>
  <si>
    <t>20MG/ML INF CNC SOL 1X5ML II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</si>
  <si>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</si>
  <si>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</si>
  <si>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</si>
  <si>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</si>
  <si>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</si>
  <si>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</si>
  <si>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</si>
  <si>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13281</t>
  </si>
  <si>
    <t>RECOXA</t>
  </si>
  <si>
    <t>15MG TBL NOB 20</t>
  </si>
  <si>
    <t>M05BA08</t>
  </si>
  <si>
    <t>193478</t>
  </si>
  <si>
    <t>ZOLEDRONIC ACID MYLAN</t>
  </si>
  <si>
    <t>4MG/5ML INF CNC SOL 1X5ML</t>
  </si>
  <si>
    <t>N02AA05</t>
  </si>
  <si>
    <t>180349</t>
  </si>
  <si>
    <t>OXYCODON LANNACHER</t>
  </si>
  <si>
    <t>10MG TBL PRO 60</t>
  </si>
  <si>
    <t>180367</t>
  </si>
  <si>
    <t>20MG TBL PRO 60</t>
  </si>
  <si>
    <t>157871</t>
  </si>
  <si>
    <t>10MG/ML INF SOL 10X50ML</t>
  </si>
  <si>
    <t>174730</t>
  </si>
  <si>
    <t>1000MG TBL FLM 100</t>
  </si>
  <si>
    <t>86656</t>
  </si>
  <si>
    <t>NEUROL 1,0</t>
  </si>
  <si>
    <t>1MG TBL NOB 30</t>
  </si>
  <si>
    <t>127736</t>
  </si>
  <si>
    <t>MIDAZOLAM ACCORD</t>
  </si>
  <si>
    <t>1MG/ML INJ/INF SOL 10X5ML</t>
  </si>
  <si>
    <t>184095</t>
  </si>
  <si>
    <t>5MG/ML INJ/INF SOL 10X10ML</t>
  </si>
  <si>
    <t>114287</t>
  </si>
  <si>
    <t>APO-CITAL</t>
  </si>
  <si>
    <t>135002</t>
  </si>
  <si>
    <t>5MG TBL FLM 28</t>
  </si>
  <si>
    <t>N07CA01</t>
  </si>
  <si>
    <t>102674</t>
  </si>
  <si>
    <t>BETAHISTIN ACTAVIS</t>
  </si>
  <si>
    <t>R05CB01</t>
  </si>
  <si>
    <t>32858</t>
  </si>
  <si>
    <t>600MG TBL EFF 20</t>
  </si>
  <si>
    <t>66030</t>
  </si>
  <si>
    <t>R06AX13</t>
  </si>
  <si>
    <t>53639</t>
  </si>
  <si>
    <t>R06AX27</t>
  </si>
  <si>
    <t>168836</t>
  </si>
  <si>
    <t>DASSELTA</t>
  </si>
  <si>
    <t>33530</t>
  </si>
  <si>
    <t>POR SOL 1X1000ML</t>
  </si>
  <si>
    <t>33855</t>
  </si>
  <si>
    <t>NUTRIDRINK BALÍČEK 5 + 1</t>
  </si>
  <si>
    <t>33858</t>
  </si>
  <si>
    <t>33859</t>
  </si>
  <si>
    <t>158673</t>
  </si>
  <si>
    <t>101211</t>
  </si>
  <si>
    <t>5MG TBL FLM 90(3X30)</t>
  </si>
  <si>
    <t>202989</t>
  </si>
  <si>
    <t>SANDOSTATIN LAR</t>
  </si>
  <si>
    <t>30MG INJ PSU LQF 1+1X2ML ISP+SET</t>
  </si>
  <si>
    <t>L01XE10</t>
  </si>
  <si>
    <t>149318</t>
  </si>
  <si>
    <t>AFINITOR</t>
  </si>
  <si>
    <t>L02AE02</t>
  </si>
  <si>
    <t>125299</t>
  </si>
  <si>
    <t>ELIGARD</t>
  </si>
  <si>
    <t>22,5MG INJ PSO LQF 1+1 II</t>
  </si>
  <si>
    <t>197427</t>
  </si>
  <si>
    <t>LEPTOPROL</t>
  </si>
  <si>
    <t>5MG IMP ISP 1</t>
  </si>
  <si>
    <t>L02AE03</t>
  </si>
  <si>
    <t>206844</t>
  </si>
  <si>
    <t>RESELIGO</t>
  </si>
  <si>
    <t>10,8MG IMP ISP 1</t>
  </si>
  <si>
    <t>206846</t>
  </si>
  <si>
    <t>3,6MG IMP ISP 1</t>
  </si>
  <si>
    <t>65386</t>
  </si>
  <si>
    <t>3,6MG IMP ISP 1 IMP</t>
  </si>
  <si>
    <t>V08AB05</t>
  </si>
  <si>
    <t>93626</t>
  </si>
  <si>
    <t>370MG/ML INJ SOL 1X200ML</t>
  </si>
  <si>
    <t>L01BA04</t>
  </si>
  <si>
    <t>209131</t>
  </si>
  <si>
    <t>PEMETREXED ACCORD</t>
  </si>
  <si>
    <t>1000MG INF PLV CSL 1</t>
  </si>
  <si>
    <t>L01XC03</t>
  </si>
  <si>
    <t>185368</t>
  </si>
  <si>
    <t>HERCEPTIN</t>
  </si>
  <si>
    <t>600MG INJ SOL 1X5ML</t>
  </si>
  <si>
    <t>25555</t>
  </si>
  <si>
    <t>150MG INF PLV CSL 1</t>
  </si>
  <si>
    <t>28761</t>
  </si>
  <si>
    <t>5MG/ML INF SOL 1X20ML</t>
  </si>
  <si>
    <t>L01XC07</t>
  </si>
  <si>
    <t>28396</t>
  </si>
  <si>
    <t>25MG/ML INF CNC SOL 1X4ML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</si>
  <si>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</si>
  <si>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</si>
  <si>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</si>
  <si>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</si>
  <si>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</si>
  <si>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</si>
  <si>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</si>
  <si>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</si>
  <si>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100MG INF PLV CSL 1</t>
  </si>
  <si>
    <t>194634</t>
  </si>
  <si>
    <t>160MG INF PLV CSL 1</t>
  </si>
  <si>
    <t>149321</t>
  </si>
  <si>
    <t>L01XE11</t>
  </si>
  <si>
    <t>167725</t>
  </si>
  <si>
    <t>VOTRIENT</t>
  </si>
  <si>
    <t>200MG TBL FLM 30</t>
  </si>
  <si>
    <t>167728</t>
  </si>
  <si>
    <t>400MG TBL FLM 60</t>
  </si>
  <si>
    <t>L01XE17</t>
  </si>
  <si>
    <t>193517</t>
  </si>
  <si>
    <t>INLYTA</t>
  </si>
  <si>
    <t>1MG TBL FLM 56</t>
  </si>
  <si>
    <t>193520</t>
  </si>
  <si>
    <t>5MG TBL FLM 56</t>
  </si>
  <si>
    <t>L01XE23</t>
  </si>
  <si>
    <t>194326</t>
  </si>
  <si>
    <t>TAFINLAR</t>
  </si>
  <si>
    <t>75MG CPS DUR 120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</si>
  <si>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</si>
  <si>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</si>
  <si>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</si>
  <si>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</si>
  <si>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</si>
  <si>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</si>
  <si>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</si>
  <si>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</si>
  <si>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</si>
  <si>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</si>
  <si>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</si>
  <si>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</si>
  <si>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</si>
  <si>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</si>
  <si>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</si>
  <si>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</si>
  <si>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</si>
  <si>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</si>
  <si>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</si>
  <si>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</si>
  <si>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</si>
  <si>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Bartoušková Marie</t>
  </si>
  <si>
    <t>Cincibuch Jan</t>
  </si>
  <si>
    <t>Cwiertka Karel</t>
  </si>
  <si>
    <t>Čecháček Miroslav</t>
  </si>
  <si>
    <t>Duchoňová Beatrice Mohelníková</t>
  </si>
  <si>
    <t>Fedor Marián</t>
  </si>
  <si>
    <t>Hudínková Lucia</t>
  </si>
  <si>
    <t>Kalábová Hana</t>
  </si>
  <si>
    <t>Klabusay Martin</t>
  </si>
  <si>
    <t>Klementová Yvona</t>
  </si>
  <si>
    <t>Konvička Petr</t>
  </si>
  <si>
    <t>Krejčí Eva</t>
  </si>
  <si>
    <t>Lemstrová Radmila</t>
  </si>
  <si>
    <t>Macháček Jindřich</t>
  </si>
  <si>
    <t>Matzenauer Marcel</t>
  </si>
  <si>
    <t>Melichar Bohuslav</t>
  </si>
  <si>
    <t>Minařík Jiří</t>
  </si>
  <si>
    <t>Petríková Michaela</t>
  </si>
  <si>
    <t>Rušarová Nikol</t>
  </si>
  <si>
    <t>Spisarová Martina</t>
  </si>
  <si>
    <t>Strážnická Jana</t>
  </si>
  <si>
    <t>Šrámek Vlastislav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</si>
  <si>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</si>
  <si>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</si>
  <si>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</si>
  <si>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</si>
  <si>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</si>
  <si>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</si>
  <si>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GABAPENTIN</t>
  </si>
  <si>
    <t>84399</t>
  </si>
  <si>
    <t>NEURONTIN</t>
  </si>
  <si>
    <t>300MG CPS DUR 50</t>
  </si>
  <si>
    <t>CHLORID DRASELNÝ</t>
  </si>
  <si>
    <t>200935</t>
  </si>
  <si>
    <t>1G TBL PRO 30</t>
  </si>
  <si>
    <t>SODNÁ SŮL METAMIZOLU</t>
  </si>
  <si>
    <t>ACEKLOFENAK</t>
  </si>
  <si>
    <t>191730</t>
  </si>
  <si>
    <t>BIOFENAC</t>
  </si>
  <si>
    <t>100MG TBL FLM 60</t>
  </si>
  <si>
    <t>ALOPURINOL</t>
  </si>
  <si>
    <t>METOKLOPRAMID</t>
  </si>
  <si>
    <t>93104</t>
  </si>
  <si>
    <t>10MG TBL NOB 40</t>
  </si>
  <si>
    <t>ONDANSETRON</t>
  </si>
  <si>
    <t>185202</t>
  </si>
  <si>
    <t>NOVETRON 8 MG DISPERGOVATELNÉ TABLETY</t>
  </si>
  <si>
    <t>8MG POR TBL DIS 10</t>
  </si>
  <si>
    <t>ZOLPIDEM</t>
  </si>
  <si>
    <t>CITALOPRAM</t>
  </si>
  <si>
    <t>DIKLOFENAK</t>
  </si>
  <si>
    <t>58880</t>
  </si>
  <si>
    <t>100MG TBL PRO 20</t>
  </si>
  <si>
    <t>FENTANYL</t>
  </si>
  <si>
    <t>155383</t>
  </si>
  <si>
    <t>LUNALDIN</t>
  </si>
  <si>
    <t>100MCG SLG TBL NOB 30</t>
  </si>
  <si>
    <t>NADROPARIN</t>
  </si>
  <si>
    <t>32059</t>
  </si>
  <si>
    <t>NIMESULID</t>
  </si>
  <si>
    <t>OMEPRAZOL</t>
  </si>
  <si>
    <t>25365</t>
  </si>
  <si>
    <t>THIETHYLPERAZIN</t>
  </si>
  <si>
    <t>9847</t>
  </si>
  <si>
    <t>6,5MG SUP 6</t>
  </si>
  <si>
    <t>BETAXOLOL</t>
  </si>
  <si>
    <t>84398</t>
  </si>
  <si>
    <t>100MG CPS DUR 100</t>
  </si>
  <si>
    <t>HOŘČÍK (RŮZNÉ SOLE V KOMBINACI)</t>
  </si>
  <si>
    <t>66555</t>
  </si>
  <si>
    <t>365MG POR GRA SOL SCC 30</t>
  </si>
  <si>
    <t>25366</t>
  </si>
  <si>
    <t>20MG CPS ETD 90</t>
  </si>
  <si>
    <t>TELMISARTAN</t>
  </si>
  <si>
    <t>167673</t>
  </si>
  <si>
    <t>TOLURA</t>
  </si>
  <si>
    <t>80MG TBL NOB 28</t>
  </si>
  <si>
    <t>VÁPNÍK, KOMBINACE S VITAMINEM D A/NEBO JINÝMI LÉČIVY</t>
  </si>
  <si>
    <t>169673</t>
  </si>
  <si>
    <t>AMOXICILIN A  INHIBITOR BETA-LAKTAMASY</t>
  </si>
  <si>
    <t>132992</t>
  </si>
  <si>
    <t>FUROSEMID</t>
  </si>
  <si>
    <t>JINÁ ANTIBIOTIKA PRO LOKÁLNÍ APLIKACI</t>
  </si>
  <si>
    <t>1066</t>
  </si>
  <si>
    <t>250IU/G+5,2MG/G UNG 10G</t>
  </si>
  <si>
    <t>59810</t>
  </si>
  <si>
    <t>11635</t>
  </si>
  <si>
    <t>ONDANSETRON SANDOZ</t>
  </si>
  <si>
    <t>8MG TBL FLM 10</t>
  </si>
  <si>
    <t>PANTOPRAZOL</t>
  </si>
  <si>
    <t>49115</t>
  </si>
  <si>
    <t>DOXYCYKLIN</t>
  </si>
  <si>
    <t>97654</t>
  </si>
  <si>
    <t>DOXYBENE</t>
  </si>
  <si>
    <t>100MG CPS MOL 10</t>
  </si>
  <si>
    <t>32061</t>
  </si>
  <si>
    <t>RAMIPRIL</t>
  </si>
  <si>
    <t>ROSUVASTATIN</t>
  </si>
  <si>
    <t>173873</t>
  </si>
  <si>
    <t>ROSUVASTATIN ACCORD</t>
  </si>
  <si>
    <t>TRAMADOL A PARACETAMOL</t>
  </si>
  <si>
    <t>132872</t>
  </si>
  <si>
    <t>ZALDIAR</t>
  </si>
  <si>
    <t>37,5MG/325MG TBL FLM 30</t>
  </si>
  <si>
    <t>OXYKODON A NALOXON</t>
  </si>
  <si>
    <t>138552</t>
  </si>
  <si>
    <t>TARGIN</t>
  </si>
  <si>
    <t>40MG/20MG TBL PRO 60</t>
  </si>
  <si>
    <t>Dále nespecifikované pomůcky</t>
  </si>
  <si>
    <t>278</t>
  </si>
  <si>
    <t>PARUKA</t>
  </si>
  <si>
    <t>PŘÍSPĚVEK POJIŠŤOVNY DO VÝŠE</t>
  </si>
  <si>
    <t>BROMAZEPAM</t>
  </si>
  <si>
    <t>132676</t>
  </si>
  <si>
    <t>1,5MG TBL NOB 30</t>
  </si>
  <si>
    <t>132523</t>
  </si>
  <si>
    <t>MORFIN</t>
  </si>
  <si>
    <t>1125</t>
  </si>
  <si>
    <t>10MG/ML INJ SOL 10X1ML</t>
  </si>
  <si>
    <t>122112</t>
  </si>
  <si>
    <t>APO-OME 20</t>
  </si>
  <si>
    <t>132763</t>
  </si>
  <si>
    <t>58425</t>
  </si>
  <si>
    <t>50MG TBL FLM 30</t>
  </si>
  <si>
    <t>DIOSMIN, KOMBINACE</t>
  </si>
  <si>
    <t>132907</t>
  </si>
  <si>
    <t>500MG TBL FLM 60</t>
  </si>
  <si>
    <t>56805</t>
  </si>
  <si>
    <t>40MG TBL NOB 100</t>
  </si>
  <si>
    <t>84400</t>
  </si>
  <si>
    <t>300MG CPS DUR 100</t>
  </si>
  <si>
    <t>KODEIN</t>
  </si>
  <si>
    <t>56992</t>
  </si>
  <si>
    <t>CODEIN SLOVAKOFARMA</t>
  </si>
  <si>
    <t>15MG TBL NOB 10</t>
  </si>
  <si>
    <t>59806</t>
  </si>
  <si>
    <t>OXYKODON</t>
  </si>
  <si>
    <t>138530</t>
  </si>
  <si>
    <t>10MG/5MG TBL PRO 60</t>
  </si>
  <si>
    <t>BETAMETHASON A ANTIBIOTIKA</t>
  </si>
  <si>
    <t>17171</t>
  </si>
  <si>
    <t>BELOGENT</t>
  </si>
  <si>
    <t>0,5MG/G+1MG/G UNG 30G</t>
  </si>
  <si>
    <t>17433</t>
  </si>
  <si>
    <t>20MG TBL FLM 60</t>
  </si>
  <si>
    <t>2486</t>
  </si>
  <si>
    <t>KALIUM CHLORATUM LÉČIVA 7,5%</t>
  </si>
  <si>
    <t>75MG/ML INJ SOL 5X10ML</t>
  </si>
  <si>
    <t>MAGNESIUM-LAKTÁT</t>
  </si>
  <si>
    <t>86393</t>
  </si>
  <si>
    <t>0,5G TBL NOB 50</t>
  </si>
  <si>
    <t>59808</t>
  </si>
  <si>
    <t>97776</t>
  </si>
  <si>
    <t>ZOFRAN ZYDIS</t>
  </si>
  <si>
    <t>4MG TBL BUC 10</t>
  </si>
  <si>
    <t>185206</t>
  </si>
  <si>
    <t>RANITIDIN</t>
  </si>
  <si>
    <t>SULFAMETHOXAZOL A TRIMETHOPRIM</t>
  </si>
  <si>
    <t>203954</t>
  </si>
  <si>
    <t>BISEPTOL</t>
  </si>
  <si>
    <t>400MG/80MG TBL NOB 28</t>
  </si>
  <si>
    <t>138847</t>
  </si>
  <si>
    <t>DORETA</t>
  </si>
  <si>
    <t>37,5MG/325MG TBL FLM 90 I</t>
  </si>
  <si>
    <t>Jiná</t>
  </si>
  <si>
    <t>*1026</t>
  </si>
  <si>
    <t>Jiný</t>
  </si>
  <si>
    <t>ACETYLCYSTEIN</t>
  </si>
  <si>
    <t>AMLODIPIN</t>
  </si>
  <si>
    <t>ANASTROZOL</t>
  </si>
  <si>
    <t>187541</t>
  </si>
  <si>
    <t>ALOZEX</t>
  </si>
  <si>
    <t>1MG TBL FLM 100</t>
  </si>
  <si>
    <t>187544</t>
  </si>
  <si>
    <t>1MG TBL FLM 30</t>
  </si>
  <si>
    <t>ATENOLOL</t>
  </si>
  <si>
    <t>58661</t>
  </si>
  <si>
    <t>25MG TBL NOB 100</t>
  </si>
  <si>
    <t>BIKALUTAMID</t>
  </si>
  <si>
    <t>128123</t>
  </si>
  <si>
    <t>BINABIC</t>
  </si>
  <si>
    <t>50MG TBL FLM 28</t>
  </si>
  <si>
    <t>128125</t>
  </si>
  <si>
    <t>150MG TBL FLM 28</t>
  </si>
  <si>
    <t>BISOPROLOL</t>
  </si>
  <si>
    <t>88217</t>
  </si>
  <si>
    <t>BUPRENORFIN</t>
  </si>
  <si>
    <t>212275</t>
  </si>
  <si>
    <t>NOPREX</t>
  </si>
  <si>
    <t>35MCG/H TDR EMP 5</t>
  </si>
  <si>
    <t>CETIRIZIN</t>
  </si>
  <si>
    <t>DEXAMETHASON</t>
  </si>
  <si>
    <t>52334</t>
  </si>
  <si>
    <t>4MG TBL NOB 20</t>
  </si>
  <si>
    <t>DIAZEPAM</t>
  </si>
  <si>
    <t>2478</t>
  </si>
  <si>
    <t>10MG TBL NOB 20(2X10)</t>
  </si>
  <si>
    <t>ERDOSTEIN</t>
  </si>
  <si>
    <t>87076</t>
  </si>
  <si>
    <t>300MG CPS DUR 20</t>
  </si>
  <si>
    <t>ESCITALOPRAM</t>
  </si>
  <si>
    <t>134505</t>
  </si>
  <si>
    <t>10MG TBL FLM 56</t>
  </si>
  <si>
    <t>EXEMESTAN</t>
  </si>
  <si>
    <t>147472</t>
  </si>
  <si>
    <t>EXEMESTANE ACCORD</t>
  </si>
  <si>
    <t>25MG TBL FLM 30</t>
  </si>
  <si>
    <t>FENOFIBRÁT</t>
  </si>
  <si>
    <t>207100</t>
  </si>
  <si>
    <t>267MG CPS DUR 90</t>
  </si>
  <si>
    <t>155385</t>
  </si>
  <si>
    <t>200MCG SLG TBL NOB 30</t>
  </si>
  <si>
    <t>124566</t>
  </si>
  <si>
    <t>DOLFORIN</t>
  </si>
  <si>
    <t>98219</t>
  </si>
  <si>
    <t>FURON</t>
  </si>
  <si>
    <t>215978</t>
  </si>
  <si>
    <t>HYDROKORTISON</t>
  </si>
  <si>
    <t>180825</t>
  </si>
  <si>
    <t>HYDROCORTISON 10 MG JENAPHARM</t>
  </si>
  <si>
    <t>10MG TBL NOB 20</t>
  </si>
  <si>
    <t>INDAPAMID</t>
  </si>
  <si>
    <t>151949</t>
  </si>
  <si>
    <t>2,5MG CPS DUR 100</t>
  </si>
  <si>
    <t>KAPECITABIN</t>
  </si>
  <si>
    <t>194655</t>
  </si>
  <si>
    <t>CAPECITABINE ACCORD</t>
  </si>
  <si>
    <t>500MG TBL FLM 120X1 II</t>
  </si>
  <si>
    <t>KLARITHROMYCIN</t>
  </si>
  <si>
    <t>216196</t>
  </si>
  <si>
    <t>KLACID</t>
  </si>
  <si>
    <t>250MG TBL FLM 14</t>
  </si>
  <si>
    <t>KLONAZEPAM</t>
  </si>
  <si>
    <t>14957</t>
  </si>
  <si>
    <t>RIVOTRIL</t>
  </si>
  <si>
    <t>0,5MG TBL NOB 50</t>
  </si>
  <si>
    <t>KYSELINA ACETYLSALICYLOVÁ</t>
  </si>
  <si>
    <t>203564</t>
  </si>
  <si>
    <t>ANOPYRIN</t>
  </si>
  <si>
    <t>KYSELINA IBANDRONOVÁ</t>
  </si>
  <si>
    <t>26242</t>
  </si>
  <si>
    <t>BONDRONAT</t>
  </si>
  <si>
    <t>KYSELINA URSODEOXYCHOLOVÁ</t>
  </si>
  <si>
    <t>13808</t>
  </si>
  <si>
    <t>250MG CPS DUR 100</t>
  </si>
  <si>
    <t>LANSOPRAZOL</t>
  </si>
  <si>
    <t>17122</t>
  </si>
  <si>
    <t>30MG CPS DUR 56</t>
  </si>
  <si>
    <t>LETROZOL</t>
  </si>
  <si>
    <t>16469</t>
  </si>
  <si>
    <t>FEMARA</t>
  </si>
  <si>
    <t>2,5MG TBL FLM 30(3X10)</t>
  </si>
  <si>
    <t>MAKROGOL</t>
  </si>
  <si>
    <t>58827</t>
  </si>
  <si>
    <t>POR PLV SOL 4</t>
  </si>
  <si>
    <t>115318</t>
  </si>
  <si>
    <t>215606</t>
  </si>
  <si>
    <t>215605</t>
  </si>
  <si>
    <t>PARACETAMOL</t>
  </si>
  <si>
    <t>162142</t>
  </si>
  <si>
    <t>500MG TBL NOB 24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</si>
  <si>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</si>
  <si>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</si>
  <si>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</si>
  <si>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</si>
  <si>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</si>
  <si>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</si>
  <si>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POTRAVINY PRO ZVLÁŠTNÍ LÉKAŘSKÉ ÚČELY (PZLÚ)</t>
  </si>
  <si>
    <t>PREDNISON</t>
  </si>
  <si>
    <t>269</t>
  </si>
  <si>
    <t>PREDNISON 5 LÉČIVA</t>
  </si>
  <si>
    <t>5MG TBL NOB 20</t>
  </si>
  <si>
    <t>2963</t>
  </si>
  <si>
    <t>PREDNISON 20 LÉČIVA</t>
  </si>
  <si>
    <t>PREGABALIN</t>
  </si>
  <si>
    <t>210568</t>
  </si>
  <si>
    <t>PREGABALIN SANDOZ</t>
  </si>
  <si>
    <t>150MG CPS DUR 56</t>
  </si>
  <si>
    <t>145574</t>
  </si>
  <si>
    <t>20MG TBL FLM 100</t>
  </si>
  <si>
    <t>RUPATADIN</t>
  </si>
  <si>
    <t>114303</t>
  </si>
  <si>
    <t>TAMALIS</t>
  </si>
  <si>
    <t>10MG TBL NOB 50</t>
  </si>
  <si>
    <t>SALBUTAMOL</t>
  </si>
  <si>
    <t>TAMOXIFEN</t>
  </si>
  <si>
    <t>58702</t>
  </si>
  <si>
    <t>TAMOXIFEN "EBEWE"</t>
  </si>
  <si>
    <t>20MG TBL NOB 100</t>
  </si>
  <si>
    <t>TEMOZOLOMID</t>
  </si>
  <si>
    <t>183527</t>
  </si>
  <si>
    <t>TEMOZOLOMIDE GLENMARK</t>
  </si>
  <si>
    <t>180MG CPS DUR 5</t>
  </si>
  <si>
    <t>183525</t>
  </si>
  <si>
    <t>140MG CPS DUR 5</t>
  </si>
  <si>
    <t>183519</t>
  </si>
  <si>
    <t>20MG CPS DUR 5</t>
  </si>
  <si>
    <t>183528</t>
  </si>
  <si>
    <t>TRAMADOL</t>
  </si>
  <si>
    <t>84262</t>
  </si>
  <si>
    <t>100MG/ML POR GTT SOL 96ML</t>
  </si>
  <si>
    <t>201133</t>
  </si>
  <si>
    <t>TRAMAL KAPKY 100 MG/1 ML</t>
  </si>
  <si>
    <t>100MG/ML POR GTT SOL 1X96ML</t>
  </si>
  <si>
    <t>12475</t>
  </si>
  <si>
    <t>TRAMABENE</t>
  </si>
  <si>
    <t>50MG CPS DUR 30</t>
  </si>
  <si>
    <t>56847</t>
  </si>
  <si>
    <t>112004</t>
  </si>
  <si>
    <t>TRAMADOL RETARD ACTAVIS</t>
  </si>
  <si>
    <t>100MG TBL PRO 30 I</t>
  </si>
  <si>
    <t>224767</t>
  </si>
  <si>
    <t>164888</t>
  </si>
  <si>
    <t>600MG/400IU TBL FLM 90</t>
  </si>
  <si>
    <t>146877</t>
  </si>
  <si>
    <t>APO-ZOLPIDEM</t>
  </si>
  <si>
    <t>10MG TBL FLM 100</t>
  </si>
  <si>
    <t>132603</t>
  </si>
  <si>
    <t>STILNOX</t>
  </si>
  <si>
    <t>132901</t>
  </si>
  <si>
    <t>ITOPRIDUM</t>
  </si>
  <si>
    <t>179325</t>
  </si>
  <si>
    <t>75MG/650MG TBL FLM 10 I</t>
  </si>
  <si>
    <t>179327</t>
  </si>
  <si>
    <t>75MG/650MG TBL FLM 30 I</t>
  </si>
  <si>
    <t>201609</t>
  </si>
  <si>
    <t>37,5MG/325MG TBL FLM 30X1</t>
  </si>
  <si>
    <t>MULTIENZYMOVÉ PŘÍPRAVKY (LIPASA, PROTEASA APOD.)</t>
  </si>
  <si>
    <t>215172</t>
  </si>
  <si>
    <t>25000U CPS ETD 50</t>
  </si>
  <si>
    <t>SODNÁ SŮL LEVOTHYROXINU</t>
  </si>
  <si>
    <t>Obvazový materiál, náplasti</t>
  </si>
  <si>
    <t>169610</t>
  </si>
  <si>
    <t>KRYTÍ ANTIMIKROBIÁLNÍ MEPILEX TRANSFER AG</t>
  </si>
  <si>
    <t>7,5 X 8,5 CM,SILIKONOVÁ KONTAKTNÍ VRSTVA K.ODVODU EXSUDÁTU,10KS</t>
  </si>
  <si>
    <t>170311</t>
  </si>
  <si>
    <t>KOMPRESY ZETUVIT PLUS VYSOCE SAVÉ STERILNÍ</t>
  </si>
  <si>
    <t>10X10CM,10KS</t>
  </si>
  <si>
    <t>Ortopedicko protetické pomůcky sériově vyráběné</t>
  </si>
  <si>
    <t>140622</t>
  </si>
  <si>
    <t>EPITÉZA MAMÁRNÍ ESSENTIAL LIGHT 2S</t>
  </si>
  <si>
    <t>SILIKONOVÁ ODLEHČENÁ, SYMETRICKÁ, 442</t>
  </si>
  <si>
    <t>140409</t>
  </si>
  <si>
    <t>ROZTOK K VÝPLACHŮM ÚSTNÍ DUTINY CAPHOSOL, MAXIMÁLN</t>
  </si>
  <si>
    <t>AMPULE 15 ML X 60; NEBO 30 TABLET</t>
  </si>
  <si>
    <t>191729</t>
  </si>
  <si>
    <t>100MG TBL FLM 20</t>
  </si>
  <si>
    <t>216285</t>
  </si>
  <si>
    <t>MILURIT</t>
  </si>
  <si>
    <t>300MG TBL NOB 90</t>
  </si>
  <si>
    <t>ALPRAZOLAM</t>
  </si>
  <si>
    <t>59754</t>
  </si>
  <si>
    <t>FRONTIN</t>
  </si>
  <si>
    <t>59756</t>
  </si>
  <si>
    <t>90957</t>
  </si>
  <si>
    <t>XANAX</t>
  </si>
  <si>
    <t>90959</t>
  </si>
  <si>
    <t>AMIDY</t>
  </si>
  <si>
    <t>2684</t>
  </si>
  <si>
    <t>10MG/G+2MG/G GEL 1X20G</t>
  </si>
  <si>
    <t>125060</t>
  </si>
  <si>
    <t>APO-AMLO</t>
  </si>
  <si>
    <t>122502</t>
  </si>
  <si>
    <t>EGISTROZOL</t>
  </si>
  <si>
    <t>ANTIINFEKTIVA</t>
  </si>
  <si>
    <t>19047</t>
  </si>
  <si>
    <t>OFLOXACIN 0,3% UNIMED PHARMA</t>
  </si>
  <si>
    <t>3MG/ML AUR/OPH GTT SOL 10ML</t>
  </si>
  <si>
    <t>APREPITANT</t>
  </si>
  <si>
    <t>26637</t>
  </si>
  <si>
    <t>EMEND</t>
  </si>
  <si>
    <t>125MG+80MG CPS DUR 1+2</t>
  </si>
  <si>
    <t>BETAMETHASON</t>
  </si>
  <si>
    <t>19757</t>
  </si>
  <si>
    <t>BELODERM</t>
  </si>
  <si>
    <t>0,5MG/G UNG 30G</t>
  </si>
  <si>
    <t>180773</t>
  </si>
  <si>
    <t>BICALUPLEX</t>
  </si>
  <si>
    <t>114823</t>
  </si>
  <si>
    <t>BICALUTAMID ACTAVIS</t>
  </si>
  <si>
    <t>180783</t>
  </si>
  <si>
    <t>CEFUROXIM</t>
  </si>
  <si>
    <t>47727</t>
  </si>
  <si>
    <t>ZINNAT</t>
  </si>
  <si>
    <t>47728</t>
  </si>
  <si>
    <t>500MG TBL FLM 14</t>
  </si>
  <si>
    <t>CIPROFLOXACIN</t>
  </si>
  <si>
    <t>15658</t>
  </si>
  <si>
    <t>CIPLOX</t>
  </si>
  <si>
    <t>52335</t>
  </si>
  <si>
    <t>52336</t>
  </si>
  <si>
    <t>4MG TBL NOB 100</t>
  </si>
  <si>
    <t>DIHYDROKODEIN</t>
  </si>
  <si>
    <t>41824</t>
  </si>
  <si>
    <t>DHC CONTINUS</t>
  </si>
  <si>
    <t>60MG TBL RET 60</t>
  </si>
  <si>
    <t>89025</t>
  </si>
  <si>
    <t>DICLOFENAC AL 50</t>
  </si>
  <si>
    <t>50MG TBL ENT 50</t>
  </si>
  <si>
    <t>132908</t>
  </si>
  <si>
    <t>500MG TBL FLM 120</t>
  </si>
  <si>
    <t>ENALAPRIL</t>
  </si>
  <si>
    <t>45275</t>
  </si>
  <si>
    <t>ENAP</t>
  </si>
  <si>
    <t>46929</t>
  </si>
  <si>
    <t>DUROGESIC</t>
  </si>
  <si>
    <t>100MCG/H TDR EMP 5X16,8MG</t>
  </si>
  <si>
    <t>122588</t>
  </si>
  <si>
    <t>12,5MCG/H TDR EMP 5</t>
  </si>
  <si>
    <t>155387</t>
  </si>
  <si>
    <t>300MCG SLG TBL NOB 30</t>
  </si>
  <si>
    <t>19987</t>
  </si>
  <si>
    <t>GABAPENTIN TEVA</t>
  </si>
  <si>
    <t>185814</t>
  </si>
  <si>
    <t>GABAPENTIN AUROBINDO</t>
  </si>
  <si>
    <t>221056</t>
  </si>
  <si>
    <t>INDOMETACIN</t>
  </si>
  <si>
    <t>93724</t>
  </si>
  <si>
    <t>INDOMETACIN BERLIN-CHEMIE</t>
  </si>
  <si>
    <t>100MG SUP 10</t>
  </si>
  <si>
    <t>JINÁ ANTIHISTAMINIKA PRO SYSTÉMOVOU APLIKACI</t>
  </si>
  <si>
    <t>2479</t>
  </si>
  <si>
    <t>2MG TBL NOB 20</t>
  </si>
  <si>
    <t>194648</t>
  </si>
  <si>
    <t>150MG TBL FLM 60X1 II</t>
  </si>
  <si>
    <t>53853</t>
  </si>
  <si>
    <t>203854</t>
  </si>
  <si>
    <t>216199</t>
  </si>
  <si>
    <t>216183</t>
  </si>
  <si>
    <t>155781</t>
  </si>
  <si>
    <t>GODASAL 100</t>
  </si>
  <si>
    <t>100MG/50MG TBL NOB 50</t>
  </si>
  <si>
    <t>KYSELINA FUSIDOVÁ</t>
  </si>
  <si>
    <t>84492</t>
  </si>
  <si>
    <t>FUCIDIN</t>
  </si>
  <si>
    <t>20MG/G CRM 1X15G</t>
  </si>
  <si>
    <t>KYSELINA LISTOVÁ</t>
  </si>
  <si>
    <t>76064</t>
  </si>
  <si>
    <t>ACIDUM FOLICUM LÉČIVA</t>
  </si>
  <si>
    <t>10MG TBL OBD 30</t>
  </si>
  <si>
    <t>LÉČIVA K TERAPII ONEMOCNĚNÍ JATER</t>
  </si>
  <si>
    <t>125752</t>
  </si>
  <si>
    <t>181293</t>
  </si>
  <si>
    <t>132772</t>
  </si>
  <si>
    <t>LEVOCETIRIZIN</t>
  </si>
  <si>
    <t>LOPERAMID</t>
  </si>
  <si>
    <t>10151</t>
  </si>
  <si>
    <t>LOPERON</t>
  </si>
  <si>
    <t>2MG CPS DUR 10</t>
  </si>
  <si>
    <t>LOSARTAN A DIURETIKA</t>
  </si>
  <si>
    <t>17992</t>
  </si>
  <si>
    <t>0,5G TBL NOB 100</t>
  </si>
  <si>
    <t>MEFENOXALON</t>
  </si>
  <si>
    <t>85656</t>
  </si>
  <si>
    <t>MEGESTROL</t>
  </si>
  <si>
    <t>199963</t>
  </si>
  <si>
    <t>MEGACE</t>
  </si>
  <si>
    <t>160MG TBL NOB 30</t>
  </si>
  <si>
    <t>METHYLPREDNISOLON</t>
  </si>
  <si>
    <t>187983</t>
  </si>
  <si>
    <t>CERUCAL</t>
  </si>
  <si>
    <t>METOPROLOL</t>
  </si>
  <si>
    <t>32063</t>
  </si>
  <si>
    <t>9500IU/ML INJ SOL ISP 10X0,8ML</t>
  </si>
  <si>
    <t>59805</t>
  </si>
  <si>
    <t>19000IU/ML INJ SOL ISP 2X0,6ML</t>
  </si>
  <si>
    <t>213485</t>
  </si>
  <si>
    <t>12895</t>
  </si>
  <si>
    <t>100MG POR GRA SUS 30 I</t>
  </si>
  <si>
    <t>11094</t>
  </si>
  <si>
    <t>OXYCONTIN</t>
  </si>
  <si>
    <t>180386</t>
  </si>
  <si>
    <t>40MG TBL PRO 60</t>
  </si>
  <si>
    <t>49123</t>
  </si>
  <si>
    <t>180698</t>
  </si>
  <si>
    <t>40MG TBL ENT 90</t>
  </si>
  <si>
    <t>180578</t>
  </si>
  <si>
    <t>20MG TBL ENT 90 II</t>
  </si>
  <si>
    <t>PERINDOPRIL</t>
  </si>
  <si>
    <t>PERINDOPRIL A DIURETIKA</t>
  </si>
  <si>
    <t>50335</t>
  </si>
  <si>
    <t>500MG/ML+5MG/ML POR GTT SOL 1X25ML</t>
  </si>
  <si>
    <t>33898</t>
  </si>
  <si>
    <t>NUTRIDRINK COMPACT NEUTRAL</t>
  </si>
  <si>
    <t>210544</t>
  </si>
  <si>
    <t>75MG CPS DUR 56</t>
  </si>
  <si>
    <t>210704</t>
  </si>
  <si>
    <t>PREGABALIN MYLAN</t>
  </si>
  <si>
    <t>SACCHAROMYCES BOULARDII</t>
  </si>
  <si>
    <t>162083</t>
  </si>
  <si>
    <t>250MG CPS DUR 50</t>
  </si>
  <si>
    <t>SERTRALIN</t>
  </si>
  <si>
    <t>53950</t>
  </si>
  <si>
    <t>ZOLOFT</t>
  </si>
  <si>
    <t>SILYMARIN</t>
  </si>
  <si>
    <t>1147</t>
  </si>
  <si>
    <t>SILYMARIN AL 50</t>
  </si>
  <si>
    <t>50MG TBL OBD 100</t>
  </si>
  <si>
    <t>SPIRONOLAKTON</t>
  </si>
  <si>
    <t>30434</t>
  </si>
  <si>
    <t>3550</t>
  </si>
  <si>
    <t>25MG TBL NOB 20</t>
  </si>
  <si>
    <t>THEOFYLIN</t>
  </si>
  <si>
    <t>61238</t>
  </si>
  <si>
    <t>THEOPLUS 300</t>
  </si>
  <si>
    <t>300MG TBL PRO 30</t>
  </si>
  <si>
    <t>56844</t>
  </si>
  <si>
    <t>TRAMAL RETARD TABLETY 150 MG</t>
  </si>
  <si>
    <t>150MG TBL PRO 30</t>
  </si>
  <si>
    <t>201145</t>
  </si>
  <si>
    <t>200MG TBL PRO 30 I</t>
  </si>
  <si>
    <t>TRAZODON</t>
  </si>
  <si>
    <t>54094</t>
  </si>
  <si>
    <t>75MG TBL RET 30</t>
  </si>
  <si>
    <t>TROSPIUM</t>
  </si>
  <si>
    <t>17162</t>
  </si>
  <si>
    <t>15MG TBL FLM 30</t>
  </si>
  <si>
    <t>189079</t>
  </si>
  <si>
    <t>CALCICHEW D3 LEMON</t>
  </si>
  <si>
    <t>500MG/400IU TBL MND 60</t>
  </si>
  <si>
    <t>206529</t>
  </si>
  <si>
    <t>CALCICHEW D3 JAHODA</t>
  </si>
  <si>
    <t>VINPOCETIN</t>
  </si>
  <si>
    <t>10253</t>
  </si>
  <si>
    <t>CAVINTON FORTE</t>
  </si>
  <si>
    <t>94744</t>
  </si>
  <si>
    <t>ZOLPINOX</t>
  </si>
  <si>
    <t>DIENOGEST A ETHINYLESTRADIOL</t>
  </si>
  <si>
    <t>178564</t>
  </si>
  <si>
    <t>AYREEN</t>
  </si>
  <si>
    <t>2MG/0,03MG TBL FLM 3X21</t>
  </si>
  <si>
    <t>PALONOSETRON, KOMBINACE</t>
  </si>
  <si>
    <t>210492</t>
  </si>
  <si>
    <t>138541</t>
  </si>
  <si>
    <t>20MG/10MG TBL PRO 60</t>
  </si>
  <si>
    <t>*1038</t>
  </si>
  <si>
    <t>80194</t>
  </si>
  <si>
    <t>KRYTÍ MŘÍŽKA SILIKONOVÁ MEPITEL</t>
  </si>
  <si>
    <t>7,5X10CM,NEADHERENTNÍ K RÁNĚ,10KS</t>
  </si>
  <si>
    <t>18515</t>
  </si>
  <si>
    <t>KRYTÍ ACTISORB PLUS</t>
  </si>
  <si>
    <t>10,5X10,5CM; AKTIVNÍ ČÁST 8X8CM 5KS</t>
  </si>
  <si>
    <t>169611</t>
  </si>
  <si>
    <t>10 X 12,5 CM,SILIKONOVÁ KONTAKTNÍ VRSTVA K.ODVODU EXSUDÁTU,5KS</t>
  </si>
  <si>
    <t>170473</t>
  </si>
  <si>
    <t>KRYTÍ PĚNOVÉ ABSORPČNÍ MEPILEX XT</t>
  </si>
  <si>
    <t>10X10CM,SE SILIKONOVOU VRSTVOU SAFETAC,5KS</t>
  </si>
  <si>
    <t>140878</t>
  </si>
  <si>
    <t>EPITÉZA MAMMÁRNÍ BALANCE VARIA</t>
  </si>
  <si>
    <t>SILIKONOVÁ, KOREKČNÍ, MATERIÁL COMFORT+, 285</t>
  </si>
  <si>
    <t>AMBROXOL</t>
  </si>
  <si>
    <t>180550</t>
  </si>
  <si>
    <t>MUCOSOLVAN LONG EFFECT</t>
  </si>
  <si>
    <t>75MG CPS PRO 20</t>
  </si>
  <si>
    <t>16474</t>
  </si>
  <si>
    <t>ARIMIDEX</t>
  </si>
  <si>
    <t>1MG TBL FLM 28</t>
  </si>
  <si>
    <t>187545</t>
  </si>
  <si>
    <t>1MG TBL FLM 50</t>
  </si>
  <si>
    <t>ATORVASTATIN</t>
  </si>
  <si>
    <t>93015</t>
  </si>
  <si>
    <t>SORTIS</t>
  </si>
  <si>
    <t>19759</t>
  </si>
  <si>
    <t>0,5MG/G CRM 30G</t>
  </si>
  <si>
    <t>132601</t>
  </si>
  <si>
    <t>CELEKOXIB</t>
  </si>
  <si>
    <t>196141</t>
  </si>
  <si>
    <t>ACLEXA</t>
  </si>
  <si>
    <t>100MG CPS DUR 30</t>
  </si>
  <si>
    <t>DESLORATADIN</t>
  </si>
  <si>
    <t>89026</t>
  </si>
  <si>
    <t>50MG TBL ENT 100</t>
  </si>
  <si>
    <t>75605</t>
  </si>
  <si>
    <t>DICLOFENAC AL 25</t>
  </si>
  <si>
    <t>25MG TBL ENT 100</t>
  </si>
  <si>
    <t>14075</t>
  </si>
  <si>
    <t>201992</t>
  </si>
  <si>
    <t>59448</t>
  </si>
  <si>
    <t>25MCG/H TDR EMP 5X4,2MG</t>
  </si>
  <si>
    <t>59449</t>
  </si>
  <si>
    <t>50MCG/H TDR EMP 5X8,4MG</t>
  </si>
  <si>
    <t>FLUVOXAMIN</t>
  </si>
  <si>
    <t>215479</t>
  </si>
  <si>
    <t>GUAJFENESIN</t>
  </si>
  <si>
    <t>94234</t>
  </si>
  <si>
    <t>GUAJACURAN</t>
  </si>
  <si>
    <t>200MG TBL OBD 30</t>
  </si>
  <si>
    <t>858</t>
  </si>
  <si>
    <t>HYDROCORTISON LÉČIVA</t>
  </si>
  <si>
    <t>10MG/G UNG 10G</t>
  </si>
  <si>
    <t>IBUPROFEN</t>
  </si>
  <si>
    <t>11063</t>
  </si>
  <si>
    <t>IBALGIN 600</t>
  </si>
  <si>
    <t>600MG TBL FLM 30</t>
  </si>
  <si>
    <t>JINÁ ANTIINFEKTIVA</t>
  </si>
  <si>
    <t>876</t>
  </si>
  <si>
    <t>1MG/G OPH UNG 5G</t>
  </si>
  <si>
    <t>KLINDAMYCIN</t>
  </si>
  <si>
    <t>100339</t>
  </si>
  <si>
    <t>DALACIN C</t>
  </si>
  <si>
    <t>300MG CPS DUR 16</t>
  </si>
  <si>
    <t>KYSELINA ALENDRONOVÁ</t>
  </si>
  <si>
    <t>112476</t>
  </si>
  <si>
    <t>ALENDRONAT SANDOZ 70</t>
  </si>
  <si>
    <t>70MG TBL NOB 12</t>
  </si>
  <si>
    <t>203254</t>
  </si>
  <si>
    <t>LETROZOL APOTEX</t>
  </si>
  <si>
    <t>2,5MG TBL FLM 100</t>
  </si>
  <si>
    <t>PALONOSETRON</t>
  </si>
  <si>
    <t>167644</t>
  </si>
  <si>
    <t>ALOXI</t>
  </si>
  <si>
    <t>500MCG CPS MOL 1</t>
  </si>
  <si>
    <t>210570</t>
  </si>
  <si>
    <t>150MG CPS DUR 84</t>
  </si>
  <si>
    <t>RŮZNÉ JINÉ KOMBINACE ŽELEZA</t>
  </si>
  <si>
    <t>119653</t>
  </si>
  <si>
    <t>320MG/60MG TBL FLM 60</t>
  </si>
  <si>
    <t>119654</t>
  </si>
  <si>
    <t>320MG/60MG TBL FLM 100</t>
  </si>
  <si>
    <t>97402</t>
  </si>
  <si>
    <t>320MG/60MG TBL FLM 50</t>
  </si>
  <si>
    <t>TOLPERISON</t>
  </si>
  <si>
    <t>57525</t>
  </si>
  <si>
    <t>MYDOCALM</t>
  </si>
  <si>
    <t>47515</t>
  </si>
  <si>
    <t>500MG/200IU TBL MND 60</t>
  </si>
  <si>
    <t>189098</t>
  </si>
  <si>
    <t>1000MG/800IU TBL MND 60</t>
  </si>
  <si>
    <t>179333</t>
  </si>
  <si>
    <t>75MG/650MG TBL FLM 90 I</t>
  </si>
  <si>
    <t>197863</t>
  </si>
  <si>
    <t>PALGOTAL</t>
  </si>
  <si>
    <t>75MG/650MG TBL FLM 30</t>
  </si>
  <si>
    <t>209690</t>
  </si>
  <si>
    <t>DORETA PROLONG</t>
  </si>
  <si>
    <t>75MG/650MG TBL PRO 60 II</t>
  </si>
  <si>
    <t>214033</t>
  </si>
  <si>
    <t>75MG/650MG TBL PRO 60 I</t>
  </si>
  <si>
    <t>140658</t>
  </si>
  <si>
    <t>EPITÉZA PRSNÍ SILIMA DIRECT</t>
  </si>
  <si>
    <t>SILIKONOVÁ,SAMOLEPÍCÍ,SYMETRICKÁ 66377</t>
  </si>
  <si>
    <t>ADAPALEN</t>
  </si>
  <si>
    <t>148011</t>
  </si>
  <si>
    <t>BELAKNE 0,1% KRÉM</t>
  </si>
  <si>
    <t>1MG/G CRM 30G</t>
  </si>
  <si>
    <t>59759</t>
  </si>
  <si>
    <t>1MG TBL NOB 100</t>
  </si>
  <si>
    <t>59758</t>
  </si>
  <si>
    <t>502</t>
  </si>
  <si>
    <t>MESOCAIN 1%</t>
  </si>
  <si>
    <t>10MG/ML INJ SOL 10X10ML</t>
  </si>
  <si>
    <t>AMITRIPTYLIN</t>
  </si>
  <si>
    <t>87167</t>
  </si>
  <si>
    <t>AMITRIPTYLIN-SLOVAKOFARMA</t>
  </si>
  <si>
    <t>25MG TBL FLM 50</t>
  </si>
  <si>
    <t>AMOXICILIN</t>
  </si>
  <si>
    <t>62050</t>
  </si>
  <si>
    <t>DUOMOX 500</t>
  </si>
  <si>
    <t>500MG TBL SUS 20</t>
  </si>
  <si>
    <t>93019</t>
  </si>
  <si>
    <t>17170</t>
  </si>
  <si>
    <t>0,5MG/G+1MG/G CRM 30G</t>
  </si>
  <si>
    <t>BILASTIN</t>
  </si>
  <si>
    <t>148673</t>
  </si>
  <si>
    <t>XADOS</t>
  </si>
  <si>
    <t>176913</t>
  </si>
  <si>
    <t>RIVOCOR 5</t>
  </si>
  <si>
    <t>5MG TBL FLM 90</t>
  </si>
  <si>
    <t>88219</t>
  </si>
  <si>
    <t>132810</t>
  </si>
  <si>
    <t>CINAKALCET</t>
  </si>
  <si>
    <t>28309</t>
  </si>
  <si>
    <t>MIMPARA</t>
  </si>
  <si>
    <t>30MG TBL FLM 28</t>
  </si>
  <si>
    <t>28317</t>
  </si>
  <si>
    <t>90MG TBL FLM 28</t>
  </si>
  <si>
    <t>CYKLOFOSFAMID</t>
  </si>
  <si>
    <t>185374</t>
  </si>
  <si>
    <t>ENDOXAN</t>
  </si>
  <si>
    <t>50MG TBL OBD 50</t>
  </si>
  <si>
    <t>84230</t>
  </si>
  <si>
    <t>500MG INJ/INF PLV SOL 1</t>
  </si>
  <si>
    <t>26329</t>
  </si>
  <si>
    <t>AERIUS</t>
  </si>
  <si>
    <t>DEXAMETHASON A ANTIINFEKTIVA</t>
  </si>
  <si>
    <t>2547</t>
  </si>
  <si>
    <t>75603</t>
  </si>
  <si>
    <t>25MG TBL ENT 20</t>
  </si>
  <si>
    <t>67547</t>
  </si>
  <si>
    <t>75MG/3ML INJ SOL 10X3ML</t>
  </si>
  <si>
    <t>4013</t>
  </si>
  <si>
    <t>200MG TBL NOB 10</t>
  </si>
  <si>
    <t>DROTAVERIN</t>
  </si>
  <si>
    <t>192729</t>
  </si>
  <si>
    <t>40MG TBL NOB 24</t>
  </si>
  <si>
    <t>1259</t>
  </si>
  <si>
    <t>AROMASIN</t>
  </si>
  <si>
    <t>25MG TBL FLM 90</t>
  </si>
  <si>
    <t>FLUTIKASON-FUROÁT</t>
  </si>
  <si>
    <t>29816</t>
  </si>
  <si>
    <t>AVAMYS</t>
  </si>
  <si>
    <t>27,5MCG/VSTŘIK NAS SPR SUS 1X120DÁV</t>
  </si>
  <si>
    <t>40777</t>
  </si>
  <si>
    <t>600MG TBL FLM 50 I</t>
  </si>
  <si>
    <t>HEPARIN</t>
  </si>
  <si>
    <t>93746</t>
  </si>
  <si>
    <t>HEPARIN LÉČIVA</t>
  </si>
  <si>
    <t>5000IU/ML INJ SOL 1X10ML</t>
  </si>
  <si>
    <t>CHOLEKALCIFEROL</t>
  </si>
  <si>
    <t>12023</t>
  </si>
  <si>
    <t>VIGANTOL</t>
  </si>
  <si>
    <t>0,5MG/ML POR GTT SOL 1X10ML</t>
  </si>
  <si>
    <t>96696</t>
  </si>
  <si>
    <t>2,5MG CPS DUR 30</t>
  </si>
  <si>
    <t>93723</t>
  </si>
  <si>
    <t>50MG SUP 10</t>
  </si>
  <si>
    <t>INTERFERON ALFA-2B</t>
  </si>
  <si>
    <t>25777</t>
  </si>
  <si>
    <t>INTRONA</t>
  </si>
  <si>
    <t>18MIU INJ SOL 1X1,2ML+12J</t>
  </si>
  <si>
    <t>ISOSORBID-MONONITRÁT</t>
  </si>
  <si>
    <t>76400</t>
  </si>
  <si>
    <t>SORBIMON</t>
  </si>
  <si>
    <t>KLOTRIMAZOL</t>
  </si>
  <si>
    <t>180173</t>
  </si>
  <si>
    <t>CANESTEN GYN 1 DEN</t>
  </si>
  <si>
    <t>0,5G VAG TBL 1</t>
  </si>
  <si>
    <t>56993</t>
  </si>
  <si>
    <t>30MG TBL NOB 10</t>
  </si>
  <si>
    <t>KYANOKOBALAMIN</t>
  </si>
  <si>
    <t>643</t>
  </si>
  <si>
    <t>VITAMIN B12 LÉČIVA</t>
  </si>
  <si>
    <t>1000MCG INJ SOL 5X1ML</t>
  </si>
  <si>
    <t>192853</t>
  </si>
  <si>
    <t>2MG CPS DUR 20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</si>
  <si>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</si>
  <si>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</si>
  <si>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</si>
  <si>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</si>
  <si>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</si>
  <si>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</si>
  <si>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</si>
  <si>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200MG CPS RDR 30</t>
  </si>
  <si>
    <t>MĚKKÝ PARAFIN A TUKOVÉ PRODUKTY</t>
  </si>
  <si>
    <t>16463</t>
  </si>
  <si>
    <t>EXCIPIAL</t>
  </si>
  <si>
    <t>CRM 100G</t>
  </si>
  <si>
    <t>16464</t>
  </si>
  <si>
    <t>UNG 100G</t>
  </si>
  <si>
    <t>METRONIDAZOL</t>
  </si>
  <si>
    <t>2427</t>
  </si>
  <si>
    <t>MIDAZOLAM</t>
  </si>
  <si>
    <t>MIRTAZAPIN</t>
  </si>
  <si>
    <t>127760</t>
  </si>
  <si>
    <t>15MG POR TBL DIS 30</t>
  </si>
  <si>
    <t>146071</t>
  </si>
  <si>
    <t>MIRTAZAPIN MYLAN</t>
  </si>
  <si>
    <t>MOMETASON</t>
  </si>
  <si>
    <t>192521</t>
  </si>
  <si>
    <t>NASONEX</t>
  </si>
  <si>
    <t>50MCG/DÁV NAS SPR SUS 140DÁV</t>
  </si>
  <si>
    <t>32064</t>
  </si>
  <si>
    <t>NATAMYCIN</t>
  </si>
  <si>
    <t>78213</t>
  </si>
  <si>
    <t>NITROFURANTOIN</t>
  </si>
  <si>
    <t>207280</t>
  </si>
  <si>
    <t>FUROLIN</t>
  </si>
  <si>
    <t>115317</t>
  </si>
  <si>
    <t>25362</t>
  </si>
  <si>
    <t>HELICID 10 ZENTIVA</t>
  </si>
  <si>
    <t>10MG CPS ETD 28</t>
  </si>
  <si>
    <t>10245</t>
  </si>
  <si>
    <t>OMEPRAZOL AL 20</t>
  </si>
  <si>
    <t>20MG CPS ETD 30</t>
  </si>
  <si>
    <t>OXIKONAZOL</t>
  </si>
  <si>
    <t>99248</t>
  </si>
  <si>
    <t>MYFUNGAR</t>
  </si>
  <si>
    <t>10MG/G CRM 30G</t>
  </si>
  <si>
    <t>119688</t>
  </si>
  <si>
    <t>PERINDOPRIL A AMLODIPIN</t>
  </si>
  <si>
    <t>124091</t>
  </si>
  <si>
    <t>5MG/5MG TBL NOB 90(3X30)</t>
  </si>
  <si>
    <t>33331</t>
  </si>
  <si>
    <t>PREDNISOLON A ANTISEPTIKA</t>
  </si>
  <si>
    <t>16467</t>
  </si>
  <si>
    <t>PYRIDOXIN (VITAMIN B6)</t>
  </si>
  <si>
    <t>280</t>
  </si>
  <si>
    <t>PYRIDOXIN LÉČIVA</t>
  </si>
  <si>
    <t>RIFAXIMIN</t>
  </si>
  <si>
    <t>202740</t>
  </si>
  <si>
    <t>NORMIX</t>
  </si>
  <si>
    <t>200MG TBL FLM 28</t>
  </si>
  <si>
    <t>115714</t>
  </si>
  <si>
    <t>SILIKONY</t>
  </si>
  <si>
    <t>57585</t>
  </si>
  <si>
    <t>ESPUMISAN</t>
  </si>
  <si>
    <t>40MG CPS MOL 100</t>
  </si>
  <si>
    <t>TAMSULOSIN</t>
  </si>
  <si>
    <t>49196</t>
  </si>
  <si>
    <t>0,4MG CPS RDR 100</t>
  </si>
  <si>
    <t>44303</t>
  </si>
  <si>
    <t>9844</t>
  </si>
  <si>
    <t>6,5MG TBL OBD 50</t>
  </si>
  <si>
    <t>12687</t>
  </si>
  <si>
    <t>TRAMAL RETARD TABLETY 100 MG</t>
  </si>
  <si>
    <t>100MG TBL PRO 30</t>
  </si>
  <si>
    <t>32086</t>
  </si>
  <si>
    <t>50MG CPS DUR 20(2X10)</t>
  </si>
  <si>
    <t>4306</t>
  </si>
  <si>
    <t>TRAMAL TOBOLKY 50 MG</t>
  </si>
  <si>
    <t>50MG CPS DUR 20 I</t>
  </si>
  <si>
    <t>TRIAMCINOLON</t>
  </si>
  <si>
    <t>2828</t>
  </si>
  <si>
    <t>TRIAMCINOLON LÉČIVA CRM</t>
  </si>
  <si>
    <t>1MG/G CRM 10G</t>
  </si>
  <si>
    <t>186538</t>
  </si>
  <si>
    <t>TBL FLM 90</t>
  </si>
  <si>
    <t>225850</t>
  </si>
  <si>
    <t>192390</t>
  </si>
  <si>
    <t>6000U TBL ENT 60</t>
  </si>
  <si>
    <t>200309</t>
  </si>
  <si>
    <t>JINÉ KAPILÁRY STABILIZUJÍCÍ LÁTKY</t>
  </si>
  <si>
    <t>107806</t>
  </si>
  <si>
    <t>20MG TBL ENT 30</t>
  </si>
  <si>
    <t>*2001</t>
  </si>
  <si>
    <t>*20011</t>
  </si>
  <si>
    <t>*3009</t>
  </si>
  <si>
    <t>*3012</t>
  </si>
  <si>
    <t>140616</t>
  </si>
  <si>
    <t>EPITÉZA MAMÁRNÍ BALANCE INDIVIDUAL LIGHT 2D</t>
  </si>
  <si>
    <t>SILIKONOVÁ ODLEHČENÁ, KOREKČNÍ, TVÁRNÁ ZADNÍ STRANA, MATERIÁL COMFORT+,  273 B</t>
  </si>
  <si>
    <t>140614</t>
  </si>
  <si>
    <t>EPITÉZA MAMÁRNÍ ENERGY LIGHT 2S</t>
  </si>
  <si>
    <t>SILIKONOVÁ ODLEHČENÁ, TERMOREGULAČNÍ, MATERIÁL COMFORT+, 342</t>
  </si>
  <si>
    <t>140625</t>
  </si>
  <si>
    <t>EPITÉZA MAMÁRNÍ ESSENTIAL LIGHT 2A</t>
  </si>
  <si>
    <t>SILIKONOVÁ ODLEHČENÁ, ASYMETRICKÁ, 356</t>
  </si>
  <si>
    <t>140880</t>
  </si>
  <si>
    <t>EPITÉZA MAMMÁRNÍ BALANCE CONTACT VARIA</t>
  </si>
  <si>
    <t>SILIKONOVÁ, KOREKČNÍ SAMOLEPÍCÍ, MATERIÁL COMFORT+, 286</t>
  </si>
  <si>
    <t>CHLORDIAZEPOXID</t>
  </si>
  <si>
    <t>40564</t>
  </si>
  <si>
    <t>ELENIUM</t>
  </si>
  <si>
    <t>10MG TBL OBD 20</t>
  </si>
  <si>
    <t>132524</t>
  </si>
  <si>
    <t>132634</t>
  </si>
  <si>
    <t>DOSULEPIN</t>
  </si>
  <si>
    <t>4207</t>
  </si>
  <si>
    <t>25MG TBL OBD 30</t>
  </si>
  <si>
    <t>ENOXAPARIN</t>
  </si>
  <si>
    <t>107950</t>
  </si>
  <si>
    <t>CLEXANE FORTE</t>
  </si>
  <si>
    <t>12000IU(120MG)/0,8ML INJ SOL ISP 10X0,8ML I</t>
  </si>
  <si>
    <t>134507</t>
  </si>
  <si>
    <t>1258</t>
  </si>
  <si>
    <t>191173</t>
  </si>
  <si>
    <t>BREAKYL</t>
  </si>
  <si>
    <t>200MCG BUC FLM 28 I</t>
  </si>
  <si>
    <t>FLUKONAZOL</t>
  </si>
  <si>
    <t>64941</t>
  </si>
  <si>
    <t>150MG CPS DUR 1 I</t>
  </si>
  <si>
    <t>GRANISETRON</t>
  </si>
  <si>
    <t>140631</t>
  </si>
  <si>
    <t>GRANEGIS</t>
  </si>
  <si>
    <t>2MG TBL FLM 5</t>
  </si>
  <si>
    <t>225618</t>
  </si>
  <si>
    <t>KYTRIL</t>
  </si>
  <si>
    <t>HYDROKORTISON-BUTYRÁT</t>
  </si>
  <si>
    <t>9305</t>
  </si>
  <si>
    <t>21793</t>
  </si>
  <si>
    <t>MONOTAB SR</t>
  </si>
  <si>
    <t>100MG TBL PRO 20(2X10)</t>
  </si>
  <si>
    <t>200863</t>
  </si>
  <si>
    <t>OPH GTT SOL 1X10ML PLAST</t>
  </si>
  <si>
    <t>KOMBINACE RŮZNÝCH ANTIBIOTIK</t>
  </si>
  <si>
    <t>1076</t>
  </si>
  <si>
    <t>OPH UNG 5G</t>
  </si>
  <si>
    <t>132702</t>
  </si>
  <si>
    <t>IMODIUM</t>
  </si>
  <si>
    <t>146256</t>
  </si>
  <si>
    <t>41737</t>
  </si>
  <si>
    <t>SEVREDOL</t>
  </si>
  <si>
    <t>OFLOXACIN</t>
  </si>
  <si>
    <t>55636</t>
  </si>
  <si>
    <t>OFLOXIN 200</t>
  </si>
  <si>
    <t>200MG TBL FLM 10</t>
  </si>
  <si>
    <t>17104</t>
  </si>
  <si>
    <t>LOSEPRAZOL</t>
  </si>
  <si>
    <t>202869</t>
  </si>
  <si>
    <t>HELICID</t>
  </si>
  <si>
    <t>40MG CPS ETD 28 VI</t>
  </si>
  <si>
    <t>210595</t>
  </si>
  <si>
    <t>300MG CPS DUR 56</t>
  </si>
  <si>
    <t>158198</t>
  </si>
  <si>
    <t>80MG TBL NOB 100</t>
  </si>
  <si>
    <t>59672</t>
  </si>
  <si>
    <t>67569</t>
  </si>
  <si>
    <t>50MG CPS DUR 20</t>
  </si>
  <si>
    <t>47514</t>
  </si>
  <si>
    <t>500MG/200IU TBL MND 20</t>
  </si>
  <si>
    <t>94114</t>
  </si>
  <si>
    <t>5MG TBL NOB 100</t>
  </si>
  <si>
    <t>16286</t>
  </si>
  <si>
    <t>NIVOLUMAB</t>
  </si>
  <si>
    <t>210772</t>
  </si>
  <si>
    <t>OPDIVO</t>
  </si>
  <si>
    <t>10MG/ML INF CNC SOL 1X4ML</t>
  </si>
  <si>
    <t>LAKTULOSA</t>
  </si>
  <si>
    <t>81456</t>
  </si>
  <si>
    <t>667G/L POR SOL 1X500ML HDP</t>
  </si>
  <si>
    <t>MOČOVINA</t>
  </si>
  <si>
    <t>16462</t>
  </si>
  <si>
    <t>EXCIPIAL U LIPOLOTIO</t>
  </si>
  <si>
    <t>40MG/ML DRM EML 200ML</t>
  </si>
  <si>
    <t>999999</t>
  </si>
  <si>
    <t>21728</t>
  </si>
  <si>
    <t>VERAL 75 RETARD</t>
  </si>
  <si>
    <t>75MG TBL RET 20</t>
  </si>
  <si>
    <t>125288</t>
  </si>
  <si>
    <t>6000IU(60MG)/0,6ML INJ SOL ISP 50X0,6ML I</t>
  </si>
  <si>
    <t>ETOFYLIN-NIKOTINÁT</t>
  </si>
  <si>
    <t>17983</t>
  </si>
  <si>
    <t>100MG TBL NOB 50</t>
  </si>
  <si>
    <t>130811</t>
  </si>
  <si>
    <t>GORDIUS</t>
  </si>
  <si>
    <t>JINÁ STŘEVNÍ ANTIINFEKTIVA</t>
  </si>
  <si>
    <t>202924</t>
  </si>
  <si>
    <t>250MG TBL FLM 10</t>
  </si>
  <si>
    <t>17121</t>
  </si>
  <si>
    <t>30MG CPS DUR 28</t>
  </si>
  <si>
    <t>NAFTIDROFURYL</t>
  </si>
  <si>
    <t>97026</t>
  </si>
  <si>
    <t>ENELBIN 100 RETARD</t>
  </si>
  <si>
    <t>100MG TBL PRO 50</t>
  </si>
  <si>
    <t>25364</t>
  </si>
  <si>
    <t>20MG CPS ETD 14</t>
  </si>
  <si>
    <t>49113</t>
  </si>
  <si>
    <t>17967</t>
  </si>
  <si>
    <t>ASENTRA 100</t>
  </si>
  <si>
    <t>100MG TBL FLM 84</t>
  </si>
  <si>
    <t>214601</t>
  </si>
  <si>
    <t>HYPNOGEN</t>
  </si>
  <si>
    <t>1710</t>
  </si>
  <si>
    <t>132670</t>
  </si>
  <si>
    <t>MILURIT 100</t>
  </si>
  <si>
    <t>132921</t>
  </si>
  <si>
    <t>45324</t>
  </si>
  <si>
    <t>30MG TBL NOB 20</t>
  </si>
  <si>
    <t>125066</t>
  </si>
  <si>
    <t>187543</t>
  </si>
  <si>
    <t>AZITHROMYCIN</t>
  </si>
  <si>
    <t>155859</t>
  </si>
  <si>
    <t>SUMAMED</t>
  </si>
  <si>
    <t>158716</t>
  </si>
  <si>
    <t>218835</t>
  </si>
  <si>
    <t>CONCOR 5</t>
  </si>
  <si>
    <t>216146</t>
  </si>
  <si>
    <t>3MG TBL NOB 28</t>
  </si>
  <si>
    <t>216679</t>
  </si>
  <si>
    <t>1,5MG TBL NOB 28</t>
  </si>
  <si>
    <t>216708</t>
  </si>
  <si>
    <t>CIKLOPIROX</t>
  </si>
  <si>
    <t>76150</t>
  </si>
  <si>
    <t>10MG/G CRM 20G</t>
  </si>
  <si>
    <t>76152</t>
  </si>
  <si>
    <t>132689</t>
  </si>
  <si>
    <t>DESOGESTREL</t>
  </si>
  <si>
    <t>182311</t>
  </si>
  <si>
    <t>EVELLIEN</t>
  </si>
  <si>
    <t>0,075MG TBL FLM 3X28 I</t>
  </si>
  <si>
    <t>84090</t>
  </si>
  <si>
    <t>8MG/2ML INJ SOL 10X2ML</t>
  </si>
  <si>
    <t>180988</t>
  </si>
  <si>
    <t>GENTADEX</t>
  </si>
  <si>
    <t>5MG/ML+1MG/ML OPH GTT SOL 1X5ML</t>
  </si>
  <si>
    <t>2477</t>
  </si>
  <si>
    <t>5MG TBL NOB 20(2X10)</t>
  </si>
  <si>
    <t>125122</t>
  </si>
  <si>
    <t>APO-DICLO SR 100</t>
  </si>
  <si>
    <t>100MG TBL RET 100</t>
  </si>
  <si>
    <t>54539</t>
  </si>
  <si>
    <t>DOLMINA INJ</t>
  </si>
  <si>
    <t>75MG/3ML INJ SOL 5X3ML</t>
  </si>
  <si>
    <t>115402</t>
  </si>
  <si>
    <t>6000IU(60MG)/0,6ML INJ SOL ISP 10X0,6ML I</t>
  </si>
  <si>
    <t>ESTRADIOL</t>
  </si>
  <si>
    <t>53797</t>
  </si>
  <si>
    <t>ESTROFEM</t>
  </si>
  <si>
    <t>147473</t>
  </si>
  <si>
    <t>FENTERMIN</t>
  </si>
  <si>
    <t>97374</t>
  </si>
  <si>
    <t>ADIPEX RETARD</t>
  </si>
  <si>
    <t>15MG CPS RML 100</t>
  </si>
  <si>
    <t>47439</t>
  </si>
  <si>
    <t>MYCOMAX</t>
  </si>
  <si>
    <t>150MG CPS DUR 3 I</t>
  </si>
  <si>
    <t>66036</t>
  </si>
  <si>
    <t>66039</t>
  </si>
  <si>
    <t>2785</t>
  </si>
  <si>
    <t>FUROSEMID - SLOVAKOFARMA FORTE</t>
  </si>
  <si>
    <t>250MG TBL NOB 10</t>
  </si>
  <si>
    <t>FYTOMENADION</t>
  </si>
  <si>
    <t>720</t>
  </si>
  <si>
    <t>20MG/ML POR GTT EML 1X5ML</t>
  </si>
  <si>
    <t>489</t>
  </si>
  <si>
    <t>10MG/ML INJ EML 5X1ML</t>
  </si>
  <si>
    <t>GESTODEN A ETHINYLESTRADIOL</t>
  </si>
  <si>
    <t>6247</t>
  </si>
  <si>
    <t>LUNAFEM</t>
  </si>
  <si>
    <t>0,075MG/0,02MG TBL OBD 3X21 I</t>
  </si>
  <si>
    <t>HYDROCHLOROTHIAZID A KALIUM ŠETŘÍCÍ DIURETIKA</t>
  </si>
  <si>
    <t>94804</t>
  </si>
  <si>
    <t>5MG/50MG TBL NOB 30</t>
  </si>
  <si>
    <t>17189</t>
  </si>
  <si>
    <t>500MG TBL ENT 100</t>
  </si>
  <si>
    <t>103788</t>
  </si>
  <si>
    <t>32082</t>
  </si>
  <si>
    <t>400MG TBL FLM 100</t>
  </si>
  <si>
    <t>23306</t>
  </si>
  <si>
    <t>MONOSAN</t>
  </si>
  <si>
    <t>JODOVANÝ POVIDON</t>
  </si>
  <si>
    <t>62320</t>
  </si>
  <si>
    <t>100MG/G UNG 20G</t>
  </si>
  <si>
    <t>27024</t>
  </si>
  <si>
    <t>XELODA</t>
  </si>
  <si>
    <t>500MG TBL FLM 120(12X10)</t>
  </si>
  <si>
    <t>193277</t>
  </si>
  <si>
    <t>ECANSYA</t>
  </si>
  <si>
    <t>500MG TBL FLM 120 I</t>
  </si>
  <si>
    <t>193280</t>
  </si>
  <si>
    <t>KETOPROFEN</t>
  </si>
  <si>
    <t>16287</t>
  </si>
  <si>
    <t>FASTUM</t>
  </si>
  <si>
    <t>25MG/G GEL 100G</t>
  </si>
  <si>
    <t>KLÍŠŤOVÁ ENCEFALITIDA, INAKTIVOVANÝ CELÝ VIRUS</t>
  </si>
  <si>
    <t>203217</t>
  </si>
  <si>
    <t>FSME-IMMUN</t>
  </si>
  <si>
    <t>0,5ML INJ SUS ISP 1X0,5ML+J</t>
  </si>
  <si>
    <t>KLOMIPRAMIN</t>
  </si>
  <si>
    <t>16028</t>
  </si>
  <si>
    <t>155782</t>
  </si>
  <si>
    <t>100MG/50MG TBL NOB 100</t>
  </si>
  <si>
    <t>25422</t>
  </si>
  <si>
    <t>BONVIVA</t>
  </si>
  <si>
    <t>150MG TBL FLM 3</t>
  </si>
  <si>
    <t>167976</t>
  </si>
  <si>
    <t>IASIBON</t>
  </si>
  <si>
    <t>215568</t>
  </si>
  <si>
    <t>199800</t>
  </si>
  <si>
    <t>MEGACE SUSP.</t>
  </si>
  <si>
    <t>40MG/ML POR SUS 1X240ML</t>
  </si>
  <si>
    <t>32103</t>
  </si>
  <si>
    <t>MEGAPLEX</t>
  </si>
  <si>
    <t>160MG TBL NOB 30X1</t>
  </si>
  <si>
    <t>16466</t>
  </si>
  <si>
    <t>EXCIPIAL MAST S MANDLOVÝM OLEJEM</t>
  </si>
  <si>
    <t>METFORMIN</t>
  </si>
  <si>
    <t>12356</t>
  </si>
  <si>
    <t>SIOFOR 850</t>
  </si>
  <si>
    <t>850MG TBL FLM 120 I</t>
  </si>
  <si>
    <t>163135</t>
  </si>
  <si>
    <t>VASOCARDIN 100</t>
  </si>
  <si>
    <t>163136</t>
  </si>
  <si>
    <t>105844</t>
  </si>
  <si>
    <t>MIRTAZAPIN ORION</t>
  </si>
  <si>
    <t>32060</t>
  </si>
  <si>
    <t>9500IU/ML INJ SOL ISP 2X0,6ML</t>
  </si>
  <si>
    <t>59807</t>
  </si>
  <si>
    <t>19000IU/ML INJ SOL ISP 2X0,8ML</t>
  </si>
  <si>
    <t>NEBIVOLOL</t>
  </si>
  <si>
    <t>213939</t>
  </si>
  <si>
    <t>NEBILET</t>
  </si>
  <si>
    <t>17187</t>
  </si>
  <si>
    <t>NIMESIL</t>
  </si>
  <si>
    <t>100MG POR GRA SUS 30</t>
  </si>
  <si>
    <t>NYSTATIN, KOMBINACE</t>
  </si>
  <si>
    <t>41146</t>
  </si>
  <si>
    <t>500MG/200000IU VAG CPS MOL 12</t>
  </si>
  <si>
    <t>122114</t>
  </si>
  <si>
    <t>20MG CPS ETD 100</t>
  </si>
  <si>
    <t>202873</t>
  </si>
  <si>
    <t>40MG CPS ETD 7X4</t>
  </si>
  <si>
    <t>180640</t>
  </si>
  <si>
    <t>40MG TBL ENT 30 II</t>
  </si>
  <si>
    <t>151287</t>
  </si>
  <si>
    <t>PANTOPRAZOL +PHARMA</t>
  </si>
  <si>
    <t>20MG TBL ENT 28</t>
  </si>
  <si>
    <t>109397</t>
  </si>
  <si>
    <t>NOLPAZA</t>
  </si>
  <si>
    <t>20MG TBL ENT 14</t>
  </si>
  <si>
    <t>138303</t>
  </si>
  <si>
    <t>GLEPERIL</t>
  </si>
  <si>
    <t>187793</t>
  </si>
  <si>
    <t>4MG/5MG TBL NOB 90</t>
  </si>
  <si>
    <t>33678</t>
  </si>
  <si>
    <t>POR SOL 6X1500ML</t>
  </si>
  <si>
    <t>225166</t>
  </si>
  <si>
    <t>RIVAROXABAN</t>
  </si>
  <si>
    <t>168897</t>
  </si>
  <si>
    <t>XARELTO</t>
  </si>
  <si>
    <t>15MG TBL FLM 28 II</t>
  </si>
  <si>
    <t>19571</t>
  </si>
  <si>
    <t>TBL OBD 100</t>
  </si>
  <si>
    <t>SPAZMOLYTIKA, PSYCHOLEPTIKA A ANALGETIKA V KOMBINACI</t>
  </si>
  <si>
    <t>91261</t>
  </si>
  <si>
    <t>SPASMOPAN</t>
  </si>
  <si>
    <t>500MG/19,2MG/10MG/0,1MG SUP 5</t>
  </si>
  <si>
    <t>SULPIRID</t>
  </si>
  <si>
    <t>11468</t>
  </si>
  <si>
    <t>PROSULPIN</t>
  </si>
  <si>
    <t>50MG TBL NOB 60</t>
  </si>
  <si>
    <t>26556</t>
  </si>
  <si>
    <t>MICARDIS</t>
  </si>
  <si>
    <t>80MG TBL NOB 98</t>
  </si>
  <si>
    <t>183530</t>
  </si>
  <si>
    <t>250MG CPS DUR 5</t>
  </si>
  <si>
    <t>183524</t>
  </si>
  <si>
    <t>TIANEPTIN</t>
  </si>
  <si>
    <t>14808</t>
  </si>
  <si>
    <t>COAXIL</t>
  </si>
  <si>
    <t>12,5MG TBL OBD 90</t>
  </si>
  <si>
    <t>TIZANIDIN</t>
  </si>
  <si>
    <t>16052</t>
  </si>
  <si>
    <t>SIRDALUD</t>
  </si>
  <si>
    <t>42776</t>
  </si>
  <si>
    <t>TRALGIT SR 150</t>
  </si>
  <si>
    <t>178256</t>
  </si>
  <si>
    <t>TRAMADOL MYLAN</t>
  </si>
  <si>
    <t>150MG TBL PRO 30 II</t>
  </si>
  <si>
    <t>132873</t>
  </si>
  <si>
    <t>132870</t>
  </si>
  <si>
    <t>162502</t>
  </si>
  <si>
    <t>1MG/G DRM EML 30G</t>
  </si>
  <si>
    <t>198058</t>
  </si>
  <si>
    <t>SANVAL</t>
  </si>
  <si>
    <t>132803</t>
  </si>
  <si>
    <t>214604</t>
  </si>
  <si>
    <t>135900</t>
  </si>
  <si>
    <t>ZOLPIDEM ORION</t>
  </si>
  <si>
    <t>218386</t>
  </si>
  <si>
    <t>218659</t>
  </si>
  <si>
    <t>ZOLPIDEM XANTIS</t>
  </si>
  <si>
    <t>208282</t>
  </si>
  <si>
    <t>DIENILLE</t>
  </si>
  <si>
    <t>BENZATHIN-BENZYLPENICILIN</t>
  </si>
  <si>
    <t>185390</t>
  </si>
  <si>
    <t>RETARPEN</t>
  </si>
  <si>
    <t>2,4MIU INJ PLV SUS 1+1</t>
  </si>
  <si>
    <t>94933</t>
  </si>
  <si>
    <t>AUGMENTIN 1 G</t>
  </si>
  <si>
    <t>875MG/125MG TBL FLM 14 II</t>
  </si>
  <si>
    <t>132811</t>
  </si>
  <si>
    <t>202701</t>
  </si>
  <si>
    <t>20MG TBL ENT 90</t>
  </si>
  <si>
    <t>NATRIUM-PIKOSULFÁT, KOMBINACE</t>
  </si>
  <si>
    <t>160806</t>
  </si>
  <si>
    <t>PICOPREP</t>
  </si>
  <si>
    <t>10MG/3,5G/12G POR PLV SOL 2</t>
  </si>
  <si>
    <t>16461</t>
  </si>
  <si>
    <t>EXCIPIAL U HYDROLOTIO</t>
  </si>
  <si>
    <t>20MG/ML DRM EML 200ML</t>
  </si>
  <si>
    <t>140865</t>
  </si>
  <si>
    <t>EPITÉZA PRSNÍ TRIANGLE LIGHTWEIGHT SHAPER 11242</t>
  </si>
  <si>
    <t>KOREKČNÍ SYMETRICKÁ TROJÚHELNÍKOVITÁ ODLEHČENÁ</t>
  </si>
  <si>
    <t>33677</t>
  </si>
  <si>
    <t>POR SOL 1X1500ML</t>
  </si>
  <si>
    <t>191728</t>
  </si>
  <si>
    <t>100MG POR PLV SUS 20</t>
  </si>
  <si>
    <t>2592</t>
  </si>
  <si>
    <t>94920</t>
  </si>
  <si>
    <t>AMBROBENE</t>
  </si>
  <si>
    <t>7,5MG/ML POR SOL 100ML</t>
  </si>
  <si>
    <t>212281</t>
  </si>
  <si>
    <t>52,5MCG/H TDR EMP 5</t>
  </si>
  <si>
    <t>CINCHOKAIN</t>
  </si>
  <si>
    <t>214595</t>
  </si>
  <si>
    <t>FAKTU</t>
  </si>
  <si>
    <t>100MG/2,5MG SUP 20</t>
  </si>
  <si>
    <t>214596</t>
  </si>
  <si>
    <t>50MG/G+10MG/G RCT UNG 20G</t>
  </si>
  <si>
    <t>132632</t>
  </si>
  <si>
    <t>DULOXETIN</t>
  </si>
  <si>
    <t>28389</t>
  </si>
  <si>
    <t>CYMBALTA</t>
  </si>
  <si>
    <t>60MG CPS ETD 28</t>
  </si>
  <si>
    <t>115403</t>
  </si>
  <si>
    <t>8000IU(80MG)/0,8ML INJ SOL ISP 10X0,8ML I</t>
  </si>
  <si>
    <t>ERYTHROMYCIN, KOMBINACE</t>
  </si>
  <si>
    <t>173198</t>
  </si>
  <si>
    <t>ZINERYT</t>
  </si>
  <si>
    <t>40MG/ML+12MG/ML DRM SOL 1+1X70ML</t>
  </si>
  <si>
    <t>47285</t>
  </si>
  <si>
    <t>75MCG/H TDR EMP 5X12,6MG</t>
  </si>
  <si>
    <t>155389</t>
  </si>
  <si>
    <t>400MCG SLG TBL NOB 30</t>
  </si>
  <si>
    <t>FLUDROKORTISON</t>
  </si>
  <si>
    <t>185266</t>
  </si>
  <si>
    <t>FLUDROCORTISON</t>
  </si>
  <si>
    <t>0,1MG TBL NOB 100</t>
  </si>
  <si>
    <t>FYTOFARMAKA A ŽIVOČIŠNÉ PRODUKTY (ČESKÁ ATC SKUPINA)</t>
  </si>
  <si>
    <t>60073</t>
  </si>
  <si>
    <t>STODAL</t>
  </si>
  <si>
    <t>SIR 200ML</t>
  </si>
  <si>
    <t>2539</t>
  </si>
  <si>
    <t>HALOPERIDOL-RICHTER</t>
  </si>
  <si>
    <t>2MG/ML POR GTT SOL 10ML</t>
  </si>
  <si>
    <t>2818</t>
  </si>
  <si>
    <t>250MG TBL FLM 20</t>
  </si>
  <si>
    <t>202905</t>
  </si>
  <si>
    <t>KLACID 250</t>
  </si>
  <si>
    <t>125753</t>
  </si>
  <si>
    <t>MEDROXYPROGESTERON</t>
  </si>
  <si>
    <t>58392</t>
  </si>
  <si>
    <t>PROVERA</t>
  </si>
  <si>
    <t>NORFLOXACIN</t>
  </si>
  <si>
    <t>93465</t>
  </si>
  <si>
    <t>NOLICIN</t>
  </si>
  <si>
    <t>400MG TBL FLM 20</t>
  </si>
  <si>
    <t>91249</t>
  </si>
  <si>
    <t>PARALEN 100</t>
  </si>
  <si>
    <t>100MG SUP 5</t>
  </si>
  <si>
    <t>33526</t>
  </si>
  <si>
    <t>33741</t>
  </si>
  <si>
    <t>NUTRIDRINK COMPACT PROTEIN S PŘÍCHUTÍ BANÁNOVOU</t>
  </si>
  <si>
    <t>33740</t>
  </si>
  <si>
    <t>NUTRIDRINK COMPACT PROTEIN S PŘÍCHUTÍ KÁVY</t>
  </si>
  <si>
    <t>33742</t>
  </si>
  <si>
    <t>NUTRIDRINK COMPACT PROTEIN S PŘÍCHUTÍ JAHODOVOU</t>
  </si>
  <si>
    <t>33787</t>
  </si>
  <si>
    <t>FORTICARE S PŘÍCHUTÍ CAPPUCCINO</t>
  </si>
  <si>
    <t>33786</t>
  </si>
  <si>
    <t>FORTICARE S PŘÍCHUTÍ BROSKEV A ZÁZVOR</t>
  </si>
  <si>
    <t>33864</t>
  </si>
  <si>
    <t>NUTRIDRINK MULTI FIBRE S PŘÍCHUTÍ VANILKOVOU</t>
  </si>
  <si>
    <t>33851</t>
  </si>
  <si>
    <t>NUTRIDRINK PROTEIN S PŘÍCHUTÍ VANILKOVOU</t>
  </si>
  <si>
    <t>33897</t>
  </si>
  <si>
    <t>NUTRIDRINK COMPACT PROTEIN S PŘÍCHUTÍ BROSKEV A MANGO</t>
  </si>
  <si>
    <t>217054</t>
  </si>
  <si>
    <t>217088</t>
  </si>
  <si>
    <t>33890</t>
  </si>
  <si>
    <t>FRESUBIN 2 KCAL CREME LESNÍ JAHODA</t>
  </si>
  <si>
    <t>33620</t>
  </si>
  <si>
    <t>FRESUBIN ENERGY FIBRE ČOKOLÁDA</t>
  </si>
  <si>
    <t>33335</t>
  </si>
  <si>
    <t>NUTRIDRINK MULTI FIBRE S PŘÍCHUTÍ BANÁNOVOU</t>
  </si>
  <si>
    <t>47471</t>
  </si>
  <si>
    <t>RANISAN</t>
  </si>
  <si>
    <t>150MG TBL FLM 60</t>
  </si>
  <si>
    <t>RUTOSID, KOMBINACE</t>
  </si>
  <si>
    <t>96303</t>
  </si>
  <si>
    <t>ASCORUTIN</t>
  </si>
  <si>
    <t>100MG/20MG TBL FLM 50</t>
  </si>
  <si>
    <t>SODNÁ SŮL DOKUSÁTU, VČETNĚ KOMBINACÍ</t>
  </si>
  <si>
    <t>12770</t>
  </si>
  <si>
    <t>YAL</t>
  </si>
  <si>
    <t>13,4G/67,5ML+10MG/67,5ML RCT SOL 2X67,5ML</t>
  </si>
  <si>
    <t>196018</t>
  </si>
  <si>
    <t>METAMIZOL STADA</t>
  </si>
  <si>
    <t>500MG/ML POR GTT SOL 1X100ML</t>
  </si>
  <si>
    <t>213735</t>
  </si>
  <si>
    <t>TRAMADOL SANECA</t>
  </si>
  <si>
    <t>16285</t>
  </si>
  <si>
    <t>10MG TBL FLM 10</t>
  </si>
  <si>
    <t>IMIDAZOLOVÉ DERIVÁTY, KOMBINACE</t>
  </si>
  <si>
    <t>31404</t>
  </si>
  <si>
    <t>KLION-D 100</t>
  </si>
  <si>
    <t>100MG/100MG VAG TBL 10</t>
  </si>
  <si>
    <t>RŮZNÁ JINÁ LÉČIVA PRO LOKÁLNÍ LÉČBU V DUTINĚ ÚSTNÍ</t>
  </si>
  <si>
    <t>136395</t>
  </si>
  <si>
    <t>SOLCOSERYL</t>
  </si>
  <si>
    <t>2,125MG/G+10MG/G ORM PST 1X5G</t>
  </si>
  <si>
    <t>MITOTAN</t>
  </si>
  <si>
    <t>28141</t>
  </si>
  <si>
    <t>LYSODREN</t>
  </si>
  <si>
    <t>500MG TBL NOB 100</t>
  </si>
  <si>
    <t>138841</t>
  </si>
  <si>
    <t>37,5MG/325MG TBL FLM 30 I</t>
  </si>
  <si>
    <t>12494</t>
  </si>
  <si>
    <t>875MG/125MG TBL FLM 14 I</t>
  </si>
  <si>
    <t>56167</t>
  </si>
  <si>
    <t>PANGROL 20000</t>
  </si>
  <si>
    <t>20000IU TBL ENT 50 I</t>
  </si>
  <si>
    <t>140551</t>
  </si>
  <si>
    <t>PODPRSENKA KOMPRESIVNÍ SARAH</t>
  </si>
  <si>
    <t>0778, 0779</t>
  </si>
  <si>
    <t>AMOROLFIN</t>
  </si>
  <si>
    <t>45304</t>
  </si>
  <si>
    <t>LOCERYL 5% LÉČIVÝ LAK NA NEHTY</t>
  </si>
  <si>
    <t>50MG/ML LAC UGC 1X2,5ML I</t>
  </si>
  <si>
    <t>ANTIPROPULZIVA</t>
  </si>
  <si>
    <t>BAKLOFEN</t>
  </si>
  <si>
    <t>40274</t>
  </si>
  <si>
    <t>BACLOFEN-POLPHARMA</t>
  </si>
  <si>
    <t>BETAHISTIN</t>
  </si>
  <si>
    <t>225589</t>
  </si>
  <si>
    <t>16MG TBL NOB 60</t>
  </si>
  <si>
    <t>185519</t>
  </si>
  <si>
    <t>150MG TBL FLM 98</t>
  </si>
  <si>
    <t>3801</t>
  </si>
  <si>
    <t>CONCOR COR</t>
  </si>
  <si>
    <t>2,5MG TBL FLM 28</t>
  </si>
  <si>
    <t>42755</t>
  </si>
  <si>
    <t>TRANSTEC</t>
  </si>
  <si>
    <t>15653</t>
  </si>
  <si>
    <t>94948</t>
  </si>
  <si>
    <t>SEROPRAM</t>
  </si>
  <si>
    <t>168838</t>
  </si>
  <si>
    <t>119672</t>
  </si>
  <si>
    <t>DICLOFENAC DUO PHARMASWISS</t>
  </si>
  <si>
    <t>75MG CPS RDR 30 I</t>
  </si>
  <si>
    <t>20132</t>
  </si>
  <si>
    <t>CIPRALEX</t>
  </si>
  <si>
    <t>10MG TBL FLM 28 I</t>
  </si>
  <si>
    <t>ESOMEPRAZOL</t>
  </si>
  <si>
    <t>147917</t>
  </si>
  <si>
    <t>EMANERA</t>
  </si>
  <si>
    <t>20MG CPS ETD 30 I</t>
  </si>
  <si>
    <t>124569</t>
  </si>
  <si>
    <t>124572</t>
  </si>
  <si>
    <t>124575</t>
  </si>
  <si>
    <t>155393</t>
  </si>
  <si>
    <t>800MCG SLG TBL NOB 30</t>
  </si>
  <si>
    <t>FLUOXETIN</t>
  </si>
  <si>
    <t>98791</t>
  </si>
  <si>
    <t>DEPREX LÉČIVA</t>
  </si>
  <si>
    <t>20MG CPS DUR 30</t>
  </si>
  <si>
    <t>132820</t>
  </si>
  <si>
    <t>MIRELLE</t>
  </si>
  <si>
    <t>0,06MG/0,015MG TBL FLM 3X28</t>
  </si>
  <si>
    <t>HYDROMORFON</t>
  </si>
  <si>
    <t>21592</t>
  </si>
  <si>
    <t>PALLADONE-SR</t>
  </si>
  <si>
    <t>4MG CPS PRO 60</t>
  </si>
  <si>
    <t>INOSIN PRANOBEX</t>
  </si>
  <si>
    <t>162748</t>
  </si>
  <si>
    <t>ISOPRINOSINE</t>
  </si>
  <si>
    <t>48261</t>
  </si>
  <si>
    <t>3300IU/G+250IU/G DRM PLV ADS 1X20G</t>
  </si>
  <si>
    <t>KYSELINA AMINOMETHYLBENZOOVÁ</t>
  </si>
  <si>
    <t>2123</t>
  </si>
  <si>
    <t>KYSELINA CHROMOGLYKANOVÁ</t>
  </si>
  <si>
    <t>163324</t>
  </si>
  <si>
    <t>ALLERGO-COMOD OČNÍ KAPKY</t>
  </si>
  <si>
    <t>20MG/ML OPH GTT SOL 1X10ML</t>
  </si>
  <si>
    <t>KYSELINA TIAPROFENOVÁ</t>
  </si>
  <si>
    <t>96484</t>
  </si>
  <si>
    <t>SURGAM LÉČIVA</t>
  </si>
  <si>
    <t>300MG TBL NOB 20</t>
  </si>
  <si>
    <t>127961</t>
  </si>
  <si>
    <t>ETRUZIL</t>
  </si>
  <si>
    <t>LISINOPRIL</t>
  </si>
  <si>
    <t>53642</t>
  </si>
  <si>
    <t>DIROTON</t>
  </si>
  <si>
    <t>10MG TBL NOB 28</t>
  </si>
  <si>
    <t>89997</t>
  </si>
  <si>
    <t>LINOLA FETT ÖLBAD</t>
  </si>
  <si>
    <t>ADT BAL 1X400ML</t>
  </si>
  <si>
    <t>152145</t>
  </si>
  <si>
    <t>GLUCOPHAGE XR</t>
  </si>
  <si>
    <t>750MG TBL PRO 60 II</t>
  </si>
  <si>
    <t>157258</t>
  </si>
  <si>
    <t>OMEPRAZOL ACTAVIS</t>
  </si>
  <si>
    <t>OXAZEPAM</t>
  </si>
  <si>
    <t>1940</t>
  </si>
  <si>
    <t>OXAZEPAM LÉČIVA</t>
  </si>
  <si>
    <t>109415</t>
  </si>
  <si>
    <t>40MG TBL ENT 84</t>
  </si>
  <si>
    <t>126035</t>
  </si>
  <si>
    <t>PRENEWEL</t>
  </si>
  <si>
    <t>4MG/1,25MG TBL NOB 90 II</t>
  </si>
  <si>
    <t>PIRACETAM</t>
  </si>
  <si>
    <t>56779</t>
  </si>
  <si>
    <t>GERATAM</t>
  </si>
  <si>
    <t>800MG TBL FLM 60</t>
  </si>
  <si>
    <t>107987</t>
  </si>
  <si>
    <t>28223</t>
  </si>
  <si>
    <t>LYRICA</t>
  </si>
  <si>
    <t>PSEUDOEFEDRIN, KOMBINACE</t>
  </si>
  <si>
    <t>216104</t>
  </si>
  <si>
    <t>CLARINASE REPETABS</t>
  </si>
  <si>
    <t>5MG/120MG TBL PRO 14 II</t>
  </si>
  <si>
    <t>15866</t>
  </si>
  <si>
    <t>10MG TBL NOB 100</t>
  </si>
  <si>
    <t>148074</t>
  </si>
  <si>
    <t>ROSUCARD</t>
  </si>
  <si>
    <t>20MG TBL FLM 90</t>
  </si>
  <si>
    <t>53951</t>
  </si>
  <si>
    <t>100MG TBL FLM 28</t>
  </si>
  <si>
    <t>221223</t>
  </si>
  <si>
    <t>SERTRALINE ACCORD</t>
  </si>
  <si>
    <t>SIMVASTATIN</t>
  </si>
  <si>
    <t>13499</t>
  </si>
  <si>
    <t>SIMGAL</t>
  </si>
  <si>
    <t>10MG TBL FLM 84</t>
  </si>
  <si>
    <t>SUMATRIPTAN</t>
  </si>
  <si>
    <t>107983</t>
  </si>
  <si>
    <t>SUMAMIGREN</t>
  </si>
  <si>
    <t>100MG TBL FLM 6</t>
  </si>
  <si>
    <t>TAKROLIMUS</t>
  </si>
  <si>
    <t>27312</t>
  </si>
  <si>
    <t>PROTOPIC</t>
  </si>
  <si>
    <t>0,1% UNG 30G</t>
  </si>
  <si>
    <t>46444</t>
  </si>
  <si>
    <t>TRITTICO AC 150</t>
  </si>
  <si>
    <t>150MG TBL RET 60</t>
  </si>
  <si>
    <t>VALSARTAN</t>
  </si>
  <si>
    <t>125592</t>
  </si>
  <si>
    <t>80MG TBL FLM 84</t>
  </si>
  <si>
    <t>VITAMIN B1 V KOMBINACI S VITAMINEM B6 A/NEBO B12</t>
  </si>
  <si>
    <t>164891</t>
  </si>
  <si>
    <t>NEUROMULTIVIT</t>
  </si>
  <si>
    <t>100MG/200MG/0,2MG TBL FLM 100 I</t>
  </si>
  <si>
    <t>198054</t>
  </si>
  <si>
    <t>VEMURAFENIB</t>
  </si>
  <si>
    <t>168973</t>
  </si>
  <si>
    <t>ZELBORAF</t>
  </si>
  <si>
    <t>240MG TBL FLM 56X1</t>
  </si>
  <si>
    <t>TRETINOIN, KOMBINACE</t>
  </si>
  <si>
    <t>181542</t>
  </si>
  <si>
    <t>ACNATAC</t>
  </si>
  <si>
    <t>10MG/G+0,25MG/G GEL 30G</t>
  </si>
  <si>
    <t>DIOSMIN</t>
  </si>
  <si>
    <t>208789</t>
  </si>
  <si>
    <t>OSMIGEN</t>
  </si>
  <si>
    <t>46694</t>
  </si>
  <si>
    <t>125MCG TBL NOB 100</t>
  </si>
  <si>
    <t>97186</t>
  </si>
  <si>
    <t>100MCG TBL NOB 100 I</t>
  </si>
  <si>
    <t>196442</t>
  </si>
  <si>
    <t>CITRAFLEET PRÁŠEK PRO PERORÁLNÍ ROZTOK</t>
  </si>
  <si>
    <t>10MG/3,5G/10,97G POR PLV SOL SCC 2</t>
  </si>
  <si>
    <t>*2022</t>
  </si>
  <si>
    <t>120325</t>
  </si>
  <si>
    <t>INDAPAMID STADA</t>
  </si>
  <si>
    <t>1,5MG TBL PRO 30</t>
  </si>
  <si>
    <t>IRBESARTAN A DIURETIKA</t>
  </si>
  <si>
    <t>179761</t>
  </si>
  <si>
    <t>150MG/12,5MG TBL NOB 28</t>
  </si>
  <si>
    <t>208207</t>
  </si>
  <si>
    <t>SIOFOR</t>
  </si>
  <si>
    <t>850MG TBL FLM 60 II</t>
  </si>
  <si>
    <t>142085</t>
  </si>
  <si>
    <t>ANAYA</t>
  </si>
  <si>
    <t>ANTIBIOTIKA V KOMBINACI S OSTATNÍMI LÉČIVY</t>
  </si>
  <si>
    <t>1077</t>
  </si>
  <si>
    <t>OPHTHALMO-FRAMYKOIN COMP.</t>
  </si>
  <si>
    <t>75632</t>
  </si>
  <si>
    <t>DICLOFENAC AL RETARD</t>
  </si>
  <si>
    <t>GLYCEROL-TRINITRÁT</t>
  </si>
  <si>
    <t>231</t>
  </si>
  <si>
    <t>NITROGLYCERIN-SLOVAKOFARMA</t>
  </si>
  <si>
    <t>0,5MG TBL SLG 20</t>
  </si>
  <si>
    <t>HYDROCHLOROTHIAZID</t>
  </si>
  <si>
    <t>168</t>
  </si>
  <si>
    <t>HYDROCHLOROTHIAZID LÉČIVA</t>
  </si>
  <si>
    <t>120329</t>
  </si>
  <si>
    <t>1,5MG TBL PRO 100</t>
  </si>
  <si>
    <t>201970</t>
  </si>
  <si>
    <t>PAMYCON NA PŘÍPRAVU KAPEK</t>
  </si>
  <si>
    <t>33000IU/2500IU DRM PLV SOL 1</t>
  </si>
  <si>
    <t>LORATADIN</t>
  </si>
  <si>
    <t>191998</t>
  </si>
  <si>
    <t>CLARITINE</t>
  </si>
  <si>
    <t>1127</t>
  </si>
  <si>
    <t>10MG/ML INJ SOL 10X2ML</t>
  </si>
  <si>
    <t>NARATRIPTAN</t>
  </si>
  <si>
    <t>216735</t>
  </si>
  <si>
    <t>NARAMIG</t>
  </si>
  <si>
    <t>2,5MG TBL FLM 6 II</t>
  </si>
  <si>
    <t>ORGANO-HEPARINOID</t>
  </si>
  <si>
    <t>100311</t>
  </si>
  <si>
    <t>HIRUDOID FORTE</t>
  </si>
  <si>
    <t>445MG/100G CRM 40G</t>
  </si>
  <si>
    <t>124119</t>
  </si>
  <si>
    <t>10MG/5MG TBL NOB 90(3X30)</t>
  </si>
  <si>
    <t>56983</t>
  </si>
  <si>
    <t>132654</t>
  </si>
  <si>
    <t>106777</t>
  </si>
  <si>
    <t>CITALOPRAM ORION</t>
  </si>
  <si>
    <t>2546</t>
  </si>
  <si>
    <t>134508</t>
  </si>
  <si>
    <t>10MG TBL FLM 98</t>
  </si>
  <si>
    <t>KALCITRIOL</t>
  </si>
  <si>
    <t>14938</t>
  </si>
  <si>
    <t>ROCALTROL</t>
  </si>
  <si>
    <t>0,50MCG CPS MOL 30</t>
  </si>
  <si>
    <t>KANAMYCIN</t>
  </si>
  <si>
    <t>163346</t>
  </si>
  <si>
    <t>KANAMYCIN-POS</t>
  </si>
  <si>
    <t>6,2MG/ML OPH GTT SOL 5ML</t>
  </si>
  <si>
    <t>LEVETIRACETAM</t>
  </si>
  <si>
    <t>25837</t>
  </si>
  <si>
    <t>KEPPRA</t>
  </si>
  <si>
    <t>25835</t>
  </si>
  <si>
    <t>500MG TBL FLM 50</t>
  </si>
  <si>
    <t>157254</t>
  </si>
  <si>
    <t>19570</t>
  </si>
  <si>
    <t>TELMISARTAN A DIURETIKA</t>
  </si>
  <si>
    <t>193874</t>
  </si>
  <si>
    <t>TOLUCOMBI</t>
  </si>
  <si>
    <t>40MG/12,5MG TBL NOB 28X1 II</t>
  </si>
  <si>
    <t>VÁPNÍK, KOMBINACE RŮZNÝCH SOLÍ</t>
  </si>
  <si>
    <t>184279</t>
  </si>
  <si>
    <t>CALCIUM-SANDOZ FORTE</t>
  </si>
  <si>
    <t>500MG TBL EFF 20</t>
  </si>
  <si>
    <t>216707</t>
  </si>
  <si>
    <t>GLIKLAZID</t>
  </si>
  <si>
    <t>112666</t>
  </si>
  <si>
    <t>GLYCLADA</t>
  </si>
  <si>
    <t>30MG TBL RET 60</t>
  </si>
  <si>
    <t>218236</t>
  </si>
  <si>
    <t>132844</t>
  </si>
  <si>
    <t>0,5MG/ML POR GTT SOL 10ML</t>
  </si>
  <si>
    <t>170760</t>
  </si>
  <si>
    <t>MOMMOX</t>
  </si>
  <si>
    <t>0,05MG/DÁV NAS SPR SUS 140DÁV</t>
  </si>
  <si>
    <t>OSELTAMIVIR</t>
  </si>
  <si>
    <t>27698</t>
  </si>
  <si>
    <t>TAMIFLU</t>
  </si>
  <si>
    <t>75MG CPS DUR 10</t>
  </si>
  <si>
    <t>3377</t>
  </si>
  <si>
    <t>400MG/80MG TBL NOB 20</t>
  </si>
  <si>
    <t>183522</t>
  </si>
  <si>
    <t>100MG CPS DUR 5</t>
  </si>
  <si>
    <t>81247</t>
  </si>
  <si>
    <t>KRYTÍ ABSORPČNÍ TENKÉ MEPILEX LITE</t>
  </si>
  <si>
    <t>158697</t>
  </si>
  <si>
    <t>KLOPIDOGREL</t>
  </si>
  <si>
    <t>16895</t>
  </si>
  <si>
    <t>KOMPLEX ŽELEZA S ISOMALTOSOU</t>
  </si>
  <si>
    <t>16595</t>
  </si>
  <si>
    <t>MALTOFER</t>
  </si>
  <si>
    <t>50MG/ML POR GTT SOL 1X30ML</t>
  </si>
  <si>
    <t>192198</t>
  </si>
  <si>
    <t>1MG/G CRM 1X15G</t>
  </si>
  <si>
    <t>NORETHISTERON A ESTROGEN</t>
  </si>
  <si>
    <t>46646</t>
  </si>
  <si>
    <t>ACTIVELLE</t>
  </si>
  <si>
    <t>1MG/0,5MG TBL FLM 3X28</t>
  </si>
  <si>
    <t>NYSTATIN</t>
  </si>
  <si>
    <t>1069</t>
  </si>
  <si>
    <t>FUNGICIDIN LÉČIVA</t>
  </si>
  <si>
    <t>100000IU/G UNG 10G</t>
  </si>
  <si>
    <t>202855</t>
  </si>
  <si>
    <t>40MG CPS ETD 28 II</t>
  </si>
  <si>
    <t>210546</t>
  </si>
  <si>
    <t>75MG CPS DUR 84</t>
  </si>
  <si>
    <t>SÍRAN HOŘEČNATÝ</t>
  </si>
  <si>
    <t>498</t>
  </si>
  <si>
    <t>MAGNESIUM SULFURICUM BIOTIKA 10%</t>
  </si>
  <si>
    <t>100MG/ML INJ SOL 5X10ML</t>
  </si>
  <si>
    <t>58701</t>
  </si>
  <si>
    <t>DEKVALINIUM</t>
  </si>
  <si>
    <t>191662</t>
  </si>
  <si>
    <t>NAXYL</t>
  </si>
  <si>
    <t>10MG VAG TBL 6</t>
  </si>
  <si>
    <t>KOMBINACE MINERÁLNÍCH SOLÍ</t>
  </si>
  <si>
    <t>183550</t>
  </si>
  <si>
    <t>EZICLEN</t>
  </si>
  <si>
    <t>POR CNC SOL 2X176ML</t>
  </si>
  <si>
    <t>PERINDOPRIL, AMLODIPIN A INDAPAMID</t>
  </si>
  <si>
    <t>132871</t>
  </si>
  <si>
    <t>37,5MG/325MG TBL FLM 10</t>
  </si>
  <si>
    <t>169714</t>
  </si>
  <si>
    <t>172044</t>
  </si>
  <si>
    <t>207229</t>
  </si>
  <si>
    <t>CITRAFLEET</t>
  </si>
  <si>
    <t>132989</t>
  </si>
  <si>
    <t>ATORIS 20</t>
  </si>
  <si>
    <t>192214</t>
  </si>
  <si>
    <t>DIPROSONE</t>
  </si>
  <si>
    <t>27899</t>
  </si>
  <si>
    <t>115401</t>
  </si>
  <si>
    <t>4000IU(40MG)/0,4ML INJ SOL ISP 10X0,4ML I</t>
  </si>
  <si>
    <t>66037</t>
  </si>
  <si>
    <t>100MG CPS DUR 7 I</t>
  </si>
  <si>
    <t>FLUOCINOLON-ACETONID</t>
  </si>
  <si>
    <t>3388</t>
  </si>
  <si>
    <t>FLUCINAR</t>
  </si>
  <si>
    <t>0,25MG/G UNG 15G</t>
  </si>
  <si>
    <t>FOSINOPRIL</t>
  </si>
  <si>
    <t>130812</t>
  </si>
  <si>
    <t>100170</t>
  </si>
  <si>
    <t>JENAMAZOL 2%</t>
  </si>
  <si>
    <t>20MG/G VAG CRM 20G+APL</t>
  </si>
  <si>
    <t>188850</t>
  </si>
  <si>
    <t>STACYL</t>
  </si>
  <si>
    <t>100MG TBL ENT 100 I</t>
  </si>
  <si>
    <t>LERKANIDIPIN</t>
  </si>
  <si>
    <t>169629</t>
  </si>
  <si>
    <t>KAPIDIN</t>
  </si>
  <si>
    <t>10MG TBL FLM 100 II</t>
  </si>
  <si>
    <t>NAPROXEN</t>
  </si>
  <si>
    <t>207253</t>
  </si>
  <si>
    <t>NALGESIN</t>
  </si>
  <si>
    <t>550MG TBL FLM 30</t>
  </si>
  <si>
    <t>124133</t>
  </si>
  <si>
    <t>10MG/10MG TBL NOB 90(3X30)</t>
  </si>
  <si>
    <t>190960</t>
  </si>
  <si>
    <t>5MG/1,25MG/5MG TBL FLM 90(3X30)</t>
  </si>
  <si>
    <t>147458</t>
  </si>
  <si>
    <t>112MCG TBL NOB 100 II</t>
  </si>
  <si>
    <t>*1023</t>
  </si>
  <si>
    <t>142463</t>
  </si>
  <si>
    <t>GEL ORÁLNÍ K VÝPLACHŮM ÚSTNÍ DUTINY GELCLAIR, MAXI</t>
  </si>
  <si>
    <t>KONCENTROVANÝ GEL K NAŘEDĚNÍ, 21 SÁČKŮ PO 15ML</t>
  </si>
  <si>
    <t>CINARIZIN</t>
  </si>
  <si>
    <t>99886</t>
  </si>
  <si>
    <t>CINARIZIN LEK</t>
  </si>
  <si>
    <t>25MG TBL NOB 50</t>
  </si>
  <si>
    <t>208694</t>
  </si>
  <si>
    <t>5MG TBL NOB 20(1X20)</t>
  </si>
  <si>
    <t>DIGOXIN</t>
  </si>
  <si>
    <t>83318</t>
  </si>
  <si>
    <t>DIGOXIN 0,125 LÉČIVA</t>
  </si>
  <si>
    <t>0,125MG TBL NOB 30</t>
  </si>
  <si>
    <t>DROSPIRENON A ETHINYLESTRADIOL</t>
  </si>
  <si>
    <t>164767</t>
  </si>
  <si>
    <t>JANGEE 0,03 MG/3 MG 28 POTAHOVANÝCH TABLET</t>
  </si>
  <si>
    <t>0,03MG/3MG TBL FLM 1X28(21+7)</t>
  </si>
  <si>
    <t>ENALAPRIL A DIURETIKA</t>
  </si>
  <si>
    <t>55429</t>
  </si>
  <si>
    <t>10MG/12,5MG TBL NOB 30</t>
  </si>
  <si>
    <t>GLYCEROL</t>
  </si>
  <si>
    <t>3688</t>
  </si>
  <si>
    <t>SUPPOSITORIA GLYCERINI LÉČIVA</t>
  </si>
  <si>
    <t>2,06G SUP 10</t>
  </si>
  <si>
    <t>58038</t>
  </si>
  <si>
    <t>50MG TBL PRO 100</t>
  </si>
  <si>
    <t>201287</t>
  </si>
  <si>
    <t>0,05MG/DÁV NAS SPR SUS 3X140DÁV</t>
  </si>
  <si>
    <t>NITRENDIPIN</t>
  </si>
  <si>
    <t>111904</t>
  </si>
  <si>
    <t>145558</t>
  </si>
  <si>
    <t>162877</t>
  </si>
  <si>
    <t>SERTIVAN</t>
  </si>
  <si>
    <t>119755</t>
  </si>
  <si>
    <t>ANASTROZOL MYLAN</t>
  </si>
  <si>
    <t>3822</t>
  </si>
  <si>
    <t>151034</t>
  </si>
  <si>
    <t>RAWEL SR</t>
  </si>
  <si>
    <t>1,5MG TBL PRO 90</t>
  </si>
  <si>
    <t>LOSARTAN</t>
  </si>
  <si>
    <t>47610</t>
  </si>
  <si>
    <t>LORISTA 50</t>
  </si>
  <si>
    <t>50MG TBL FLM 84</t>
  </si>
  <si>
    <t>171577</t>
  </si>
  <si>
    <t>MAGNESIUM LACTATE BIOMEDICA</t>
  </si>
  <si>
    <t>500MG TBL NOB 50</t>
  </si>
  <si>
    <t>MELOXIKAM</t>
  </si>
  <si>
    <t>22570</t>
  </si>
  <si>
    <t>ARTRILOM</t>
  </si>
  <si>
    <t>15MG TBL NOB 100</t>
  </si>
  <si>
    <t>46980</t>
  </si>
  <si>
    <t>58773</t>
  </si>
  <si>
    <t>SIMVACARD</t>
  </si>
  <si>
    <t>75023</t>
  </si>
  <si>
    <t>800MG/160MG TBL NOB 20</t>
  </si>
  <si>
    <t>TIAPRID</t>
  </si>
  <si>
    <t>48578</t>
  </si>
  <si>
    <t>APIXABAN</t>
  </si>
  <si>
    <t>168327</t>
  </si>
  <si>
    <t>2,5MG TBL FLM 60</t>
  </si>
  <si>
    <t>ACIKLOVIR</t>
  </si>
  <si>
    <t>155938</t>
  </si>
  <si>
    <t>HERPESIN 200</t>
  </si>
  <si>
    <t>200MG TBL NOB 25</t>
  </si>
  <si>
    <t>BENZYDAMIN</t>
  </si>
  <si>
    <t>100234</t>
  </si>
  <si>
    <t>ROSALGIN</t>
  </si>
  <si>
    <t>500MG VAG GRA SOL 10</t>
  </si>
  <si>
    <t>125289</t>
  </si>
  <si>
    <t>8000IU(80MG)/0,8ML INJ SOL ISP 50X0,8ML I</t>
  </si>
  <si>
    <t>199680</t>
  </si>
  <si>
    <t>300MG CPS DUR 60</t>
  </si>
  <si>
    <t>KLOBETASOL</t>
  </si>
  <si>
    <t>49950</t>
  </si>
  <si>
    <t>DERMOVATE</t>
  </si>
  <si>
    <t>0,5MG/G CRM 25G</t>
  </si>
  <si>
    <t>157230</t>
  </si>
  <si>
    <t>216913</t>
  </si>
  <si>
    <t>192340</t>
  </si>
  <si>
    <t>WARFARIN PMCS</t>
  </si>
  <si>
    <t>2MG TBL NOB 100 I</t>
  </si>
  <si>
    <t>*2007</t>
  </si>
  <si>
    <t>1673</t>
  </si>
  <si>
    <t>8MG/2ML INJ SOL 100X2ML</t>
  </si>
  <si>
    <t>208695</t>
  </si>
  <si>
    <t>10MG TBL NOB 20(1X20)</t>
  </si>
  <si>
    <t>HEPARIN, KOMBINACE</t>
  </si>
  <si>
    <t>44980</t>
  </si>
  <si>
    <t>CONTRACTUBEX</t>
  </si>
  <si>
    <t>GEL 20G</t>
  </si>
  <si>
    <t>16594</t>
  </si>
  <si>
    <t>100MG TBL MND 30</t>
  </si>
  <si>
    <t>163137</t>
  </si>
  <si>
    <t>136811</t>
  </si>
  <si>
    <t>OMEPRAZOL OLIKLA</t>
  </si>
  <si>
    <t>40MG INF PLV SOL 1</t>
  </si>
  <si>
    <t>24550</t>
  </si>
  <si>
    <t>ONDANSETRON KABI</t>
  </si>
  <si>
    <t>2MG/ML INJ SOL 5X4ML</t>
  </si>
  <si>
    <t>10803</t>
  </si>
  <si>
    <t>ZOFRAN</t>
  </si>
  <si>
    <t>2MG/ML INJ SOL 5X2ML</t>
  </si>
  <si>
    <t>6201</t>
  </si>
  <si>
    <t>TRIAMCINOLON A ANTISEPTIKA</t>
  </si>
  <si>
    <t>4178</t>
  </si>
  <si>
    <t>TRIAMCINOLON E LÉČIVA</t>
  </si>
  <si>
    <t>1MG/G+10MG/G UNG 1X20G</t>
  </si>
  <si>
    <t>190968</t>
  </si>
  <si>
    <t>10MG/2,5MG/5MG TBL FLM 30</t>
  </si>
  <si>
    <t>28839</t>
  </si>
  <si>
    <t>0,5MG/ML POR SOL 120ML+LŽIČKA</t>
  </si>
  <si>
    <t>DIMETINDEN</t>
  </si>
  <si>
    <t>15520</t>
  </si>
  <si>
    <t>169918</t>
  </si>
  <si>
    <t>KRYTÍ NEADHERENTNÍ MEPITEL FILM</t>
  </si>
  <si>
    <t>10X12CM,SE SILIKONOVOU VRSTVOU SAFETAC,10KS</t>
  </si>
  <si>
    <t>171745</t>
  </si>
  <si>
    <t>KRYTÍ MEPILEX TRANSFER</t>
  </si>
  <si>
    <t>10X12CM,KONTAKTNÍ VRSTVA NA RÁNU K ODVODU EXSUDÁTU,5KS</t>
  </si>
  <si>
    <t>IPRATROPIUM-BROMID</t>
  </si>
  <si>
    <t>32992</t>
  </si>
  <si>
    <t>ATROVENT N</t>
  </si>
  <si>
    <t>0,020MG/DÁV INH SOL PSS 200DÁV</t>
  </si>
  <si>
    <t>92351</t>
  </si>
  <si>
    <t>ATROVENT 0,025%</t>
  </si>
  <si>
    <t>0,25MG/ML SOL NEB 20ML</t>
  </si>
  <si>
    <t>216145</t>
  </si>
  <si>
    <t>28831</t>
  </si>
  <si>
    <t>2,5MG POR TBL DIS 30</t>
  </si>
  <si>
    <t>100273</t>
  </si>
  <si>
    <t>LIPOBASE</t>
  </si>
  <si>
    <t>4343</t>
  </si>
  <si>
    <t>PARALEN 500 SUP</t>
  </si>
  <si>
    <t>500MG SUP 5</t>
  </si>
  <si>
    <t>205931</t>
  </si>
  <si>
    <t>500MG TBL NOB 20</t>
  </si>
  <si>
    <t>183521</t>
  </si>
  <si>
    <t>183518</t>
  </si>
  <si>
    <t>80863</t>
  </si>
  <si>
    <t>CAVILON NSBF-SPRAY</t>
  </si>
  <si>
    <t>28ML PRO OŠETŘENÍ RAN</t>
  </si>
  <si>
    <t>2720</t>
  </si>
  <si>
    <t>ATENOLOL AL 100</t>
  </si>
  <si>
    <t>ATENOLOL A THIAZIDY</t>
  </si>
  <si>
    <t>76715</t>
  </si>
  <si>
    <t>TENORETIC</t>
  </si>
  <si>
    <t>100MG/25MG TBL FLM 28</t>
  </si>
  <si>
    <t>58834</t>
  </si>
  <si>
    <t>ZODAC GTT</t>
  </si>
  <si>
    <t>10MG/ML POR GTT SOL 1X20ML I</t>
  </si>
  <si>
    <t>DESOGESTREL A ETHINYLESTRADIOL</t>
  </si>
  <si>
    <t>83992</t>
  </si>
  <si>
    <t>MERCILON</t>
  </si>
  <si>
    <t>0,15MG/0,02MG TBL NOB 3X21</t>
  </si>
  <si>
    <t>JINÁ IMUNOSTIMULANCIA</t>
  </si>
  <si>
    <t>17802</t>
  </si>
  <si>
    <t>BRONCHO-VAXOM PRO ADULTIS</t>
  </si>
  <si>
    <t>7MG CPS DUR 30</t>
  </si>
  <si>
    <t>55676</t>
  </si>
  <si>
    <t>RIBOMUNYL</t>
  </si>
  <si>
    <t>TBL NOB 20</t>
  </si>
  <si>
    <t>RABEPRAZOL</t>
  </si>
  <si>
    <t>157139</t>
  </si>
  <si>
    <t>ZULBEX</t>
  </si>
  <si>
    <t>RILMENIDIN</t>
  </si>
  <si>
    <t>166423</t>
  </si>
  <si>
    <t>RILMENIDIN TEVA</t>
  </si>
  <si>
    <t>1MG TBL NOB 90</t>
  </si>
  <si>
    <t>193894</t>
  </si>
  <si>
    <t>80MG/25MG TBL NOB 28X1 II</t>
  </si>
  <si>
    <t>132988</t>
  </si>
  <si>
    <t>89024</t>
  </si>
  <si>
    <t>50MG TBL ENT 20</t>
  </si>
  <si>
    <t>25431</t>
  </si>
  <si>
    <t>30MG CPS ETD 7</t>
  </si>
  <si>
    <t>58732</t>
  </si>
  <si>
    <t>CPS MOL 20</t>
  </si>
  <si>
    <t>KOMBINACE A KOMPLEXY SLOUČENIN HLINÍKU, VÁPNÍKU A HOŘČÍKU</t>
  </si>
  <si>
    <t>93582</t>
  </si>
  <si>
    <t>258MG/388MG POR SUS 30X5ML</t>
  </si>
  <si>
    <t>TAMSULOSIN A DUTASTERID</t>
  </si>
  <si>
    <t>145988</t>
  </si>
  <si>
    <t>DUODART</t>
  </si>
  <si>
    <t>0,5MG/0,4MG CPS DUR 90</t>
  </si>
  <si>
    <t>*1019</t>
  </si>
  <si>
    <t>80193</t>
  </si>
  <si>
    <t>5X7,5CM NEADHERENTNÍK RÁNĚ,10KS</t>
  </si>
  <si>
    <t>Ortopedicko protetické pomůcky individuálně zhotovené</t>
  </si>
  <si>
    <t>328</t>
  </si>
  <si>
    <t>EPITÉZA INDIVIDUÁLNĚ ZHOTOVENÁ</t>
  </si>
  <si>
    <t>12738</t>
  </si>
  <si>
    <t>DOXYHEXAL</t>
  </si>
  <si>
    <t>200MG TBL NOB 20</t>
  </si>
  <si>
    <t>56809</t>
  </si>
  <si>
    <t>125MG TBL NOB 100</t>
  </si>
  <si>
    <t>JINÁ ANTIEMETIKA</t>
  </si>
  <si>
    <t>17996</t>
  </si>
  <si>
    <t>KINEDRYL</t>
  </si>
  <si>
    <t>25MG/30MG TBL NOB 10</t>
  </si>
  <si>
    <t>KYSELINA VALPROOVÁ</t>
  </si>
  <si>
    <t>66045</t>
  </si>
  <si>
    <t>30MG/G GEL 50</t>
  </si>
  <si>
    <t>164979</t>
  </si>
  <si>
    <t>OMEPRAZOL TEVA PHARMA</t>
  </si>
  <si>
    <t>PROPAFENON</t>
  </si>
  <si>
    <t>186331</t>
  </si>
  <si>
    <t>RYTMONORM</t>
  </si>
  <si>
    <t>300MG TBL FLM 100</t>
  </si>
  <si>
    <t>215909</t>
  </si>
  <si>
    <t>RAMIPRIL A AMLODIPIN</t>
  </si>
  <si>
    <t>203934</t>
  </si>
  <si>
    <t>10MG/5MG CPS DUR 98</t>
  </si>
  <si>
    <t>499</t>
  </si>
  <si>
    <t>MAGNESIUM SULFURICUM BIOTIKA 20%</t>
  </si>
  <si>
    <t>200MG/ML INJ SOL 5X10ML</t>
  </si>
  <si>
    <t>SUKRALFÁT</t>
  </si>
  <si>
    <t>91217</t>
  </si>
  <si>
    <t>VENTER</t>
  </si>
  <si>
    <t>1G TBL NOB 50</t>
  </si>
  <si>
    <t>183531</t>
  </si>
  <si>
    <t>201125</t>
  </si>
  <si>
    <t>166775</t>
  </si>
  <si>
    <t>ITOPRID PMCS</t>
  </si>
  <si>
    <t>50MG TBL FLM 40 II</t>
  </si>
  <si>
    <t>84792</t>
  </si>
  <si>
    <t>AUGMENTIN DUO</t>
  </si>
  <si>
    <t>80MG/ML+11,4MG/ML POR PLV SUS 70ML+ODM</t>
  </si>
  <si>
    <t>216680</t>
  </si>
  <si>
    <t>125114</t>
  </si>
  <si>
    <t>100MG TBL NOB 60(3X20)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</si>
  <si>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</si>
  <si>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</si>
  <si>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</si>
  <si>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</si>
  <si>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</si>
  <si>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L01BC06 - KAPECITABIN</t>
  </si>
  <si>
    <t>N03AX16 - PREGABALIN</t>
  </si>
  <si>
    <t>L02BB03 - BIKALUTAMID</t>
  </si>
  <si>
    <t>L02BG03 - ANASTROZOL</t>
  </si>
  <si>
    <t>L02BG06 - EXEMESTAN</t>
  </si>
  <si>
    <t>N02AE01 - BUPRENORFIN</t>
  </si>
  <si>
    <t>N03AX12 - GABAPENTIN</t>
  </si>
  <si>
    <t>J01FA09 - KLARITHROMYCIN</t>
  </si>
  <si>
    <t>J05AX05 - INOSIN PRANOBEX</t>
  </si>
  <si>
    <t>N06AB06 - SERTRALIN</t>
  </si>
  <si>
    <t>C09DA07 - TELMISARTAN A DIURETIKA</t>
  </si>
  <si>
    <t>R01AD09 - MOMETASON</t>
  </si>
  <si>
    <t>C10AA01 - SIMVASTATIN</t>
  </si>
  <si>
    <t>N05AL01 - SULPIRID</t>
  </si>
  <si>
    <t>L01AX03 - TEMOZOLOMID</t>
  </si>
  <si>
    <t>B03AE10 - RŮZNÉ JINÉ KOMBINACE ŽELEZA</t>
  </si>
  <si>
    <t>L02BA01 - TAMOXIFEN</t>
  </si>
  <si>
    <t>L01XE15 - VEMURAFENIB</t>
  </si>
  <si>
    <t>C01BC03 - PROPAFENON</t>
  </si>
  <si>
    <t>C08CA13 - LERKANIDIPIN</t>
  </si>
  <si>
    <t>N06AX21 - DULOXETIN</t>
  </si>
  <si>
    <t>R05CB06 - AMBROXOL</t>
  </si>
  <si>
    <t>N02CC01 - SUMATRIPTAN</t>
  </si>
  <si>
    <t>C09DA07</t>
  </si>
  <si>
    <t>J01FA09</t>
  </si>
  <si>
    <t>L01AX03</t>
  </si>
  <si>
    <t>L02BA01</t>
  </si>
  <si>
    <t>L01BC06</t>
  </si>
  <si>
    <t>L02BB03</t>
  </si>
  <si>
    <t>L02BG03</t>
  </si>
  <si>
    <t>L02BG06</t>
  </si>
  <si>
    <t>N02AE01</t>
  </si>
  <si>
    <t>N03AX16</t>
  </si>
  <si>
    <t>N06AB06</t>
  </si>
  <si>
    <t>C10AA01</t>
  </si>
  <si>
    <t>B03AE10</t>
  </si>
  <si>
    <t>R01AD09</t>
  </si>
  <si>
    <t>N03AX12</t>
  </si>
  <si>
    <t>N06AX21</t>
  </si>
  <si>
    <t>N05AL01</t>
  </si>
  <si>
    <t>R05CB06</t>
  </si>
  <si>
    <t>C08CA13</t>
  </si>
  <si>
    <t>J05AX05</t>
  </si>
  <si>
    <t>N02CC01</t>
  </si>
  <si>
    <t>L01XE15</t>
  </si>
  <si>
    <t>C01BC03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</si>
  <si>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</si>
  <si>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</si>
  <si>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</si>
  <si>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</si>
  <si>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</si>
  <si>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</si>
  <si>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</si>
  <si>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</si>
  <si>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</si>
  <si>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</si>
  <si>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</si>
  <si>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</si>
  <si>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</si>
  <si>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</si>
  <si>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</si>
  <si>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</si>
  <si>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</si>
  <si>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</si>
  <si>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</si>
  <si>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</si>
  <si>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</si>
  <si>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</si>
  <si>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</si>
  <si>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</si>
  <si>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ZC858</t>
  </si>
  <si>
    <t>Miska třecí drsná 211/1/0 8,1 cm JIZE211A/1/0</t>
  </si>
  <si>
    <t>ZC052</t>
  </si>
  <si>
    <t>Tlouček drsný 24 x 115 mm JIZE213A/1</t>
  </si>
  <si>
    <t>50115050</t>
  </si>
  <si>
    <t>obvazový materiál (Z502)</t>
  </si>
  <si>
    <t>ZA413</t>
  </si>
  <si>
    <t>Kompresa gáza 10 x 10 cm/100 ks nesterilní 06003</t>
  </si>
  <si>
    <t>ZA320</t>
  </si>
  <si>
    <t>Kompresa gáza 5 x 5 cm/100 ks nesterilní 06001</t>
  </si>
  <si>
    <t>ZA464</t>
  </si>
  <si>
    <t>Kompresa NT 10 x 10 cm/2 ks sterilní 26520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</si>
  <si>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</si>
  <si>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</si>
  <si>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</si>
  <si>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</si>
  <si>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</si>
  <si>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</si>
  <si>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</si>
  <si>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</si>
  <si>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</si>
  <si>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</si>
  <si>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</si>
  <si>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</si>
  <si>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</si>
  <si>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</si>
  <si>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</si>
  <si>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</si>
  <si>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</si>
  <si>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</si>
  <si>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ZD633</t>
  </si>
  <si>
    <t>Krytí mepilex border sacrum 18 x 18 cm bal. á 5 ks 282000-01</t>
  </si>
  <si>
    <t>ZE108</t>
  </si>
  <si>
    <t>Krytí mepilex lite 10 x 10 cm bal. á 5 ks 284100-01</t>
  </si>
  <si>
    <t>ZC550</t>
  </si>
  <si>
    <t>Krytí mepilex silikonový Ag 10 x 10 cm bal. á 5 ks 287110-00</t>
  </si>
  <si>
    <t>ZE894</t>
  </si>
  <si>
    <t>Krytí mepilex transfer Ag 7,5 x 8,5 cm bal. á 10 ks 394000</t>
  </si>
  <si>
    <t>ZA316</t>
  </si>
  <si>
    <t>Krytí mepitel 7,5 x 10 cm bal. á 10 ks 290710-15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</si>
  <si>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</si>
  <si>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</si>
  <si>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</si>
  <si>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</si>
  <si>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</si>
  <si>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</si>
  <si>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ZH012</t>
  </si>
  <si>
    <t>Náplast micropore 2,50 cm x 9,10 m 840W-1</t>
  </si>
  <si>
    <t>ZK759</t>
  </si>
  <si>
    <t>Náplast water resistant cosmos bal. á 20 ks (10+10) 5351233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</si>
  <si>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</si>
  <si>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</si>
  <si>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</si>
  <si>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</si>
  <si>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</si>
  <si>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</si>
  <si>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</si>
  <si>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</si>
  <si>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</si>
  <si>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</si>
  <si>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ZA338</t>
  </si>
  <si>
    <t>Obinadlo hydrofilní   6 cm x   5 m 13005</t>
  </si>
  <si>
    <t>ZN468</t>
  </si>
  <si>
    <t>Obvaz elastický síťový pruban č. 3 chodidlo, holeň, loket 1323300230</t>
  </si>
  <si>
    <t>ZP301</t>
  </si>
  <si>
    <t>Obvaz elastický síťový pruban Tg-fix vel. E silnější trup, kyčel, podpaždí 25 m 24254</t>
  </si>
  <si>
    <t>ZL789</t>
  </si>
  <si>
    <t>Obvaz sterilní hotový č. 2 A4091360</t>
  </si>
  <si>
    <t>ZN812</t>
  </si>
  <si>
    <t>Roztok k výplachům dutiny ústní CAPHOSOL 15 ml bal. á 60 ks</t>
  </si>
  <si>
    <t>ZL999</t>
  </si>
  <si>
    <t>Rychloobvaz 8 x 4 cm 001445510</t>
  </si>
  <si>
    <t>ZA575</t>
  </si>
  <si>
    <t>Set sterilní pro žilní katetrizaci-basic Mediset bal. á 15 ks 4552732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</si>
  <si>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</si>
  <si>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</si>
  <si>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</si>
  <si>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</si>
  <si>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</si>
  <si>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</si>
  <si>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</si>
  <si>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</si>
  <si>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</si>
  <si>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</si>
  <si>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</si>
  <si>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</si>
  <si>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</si>
  <si>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</si>
  <si>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</si>
  <si>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</si>
  <si>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</si>
  <si>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</si>
  <si>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ZK634</t>
  </si>
  <si>
    <t>Elektroda defibrilační Lifepak EDC-2015</t>
  </si>
  <si>
    <t>ZA737</t>
  </si>
  <si>
    <t>Filtr mini spike modrý 4550234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</si>
  <si>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</si>
  <si>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</si>
  <si>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</si>
  <si>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</si>
  <si>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</si>
  <si>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</si>
  <si>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</si>
  <si>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</si>
  <si>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</si>
  <si>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</si>
  <si>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ZA706</t>
  </si>
  <si>
    <t>Katetr močový foley 18CH bal. á 12 ks 1394-02</t>
  </si>
  <si>
    <t>ZC744</t>
  </si>
  <si>
    <t>Katetr močový tiemann CH16 s balonkem 5/10 ml bal. á 12 ks K02-9816-02</t>
  </si>
  <si>
    <t>ZO372</t>
  </si>
  <si>
    <t>Konektor bezjehlový OptiSyte JIM:JSM4001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</si>
  <si>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</si>
  <si>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</si>
  <si>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</si>
  <si>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</si>
  <si>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</si>
  <si>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</si>
  <si>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</si>
  <si>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</si>
  <si>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ZQ137</t>
  </si>
  <si>
    <t>Nůžky chirurgické rovné hrtonaté 130 mm tk AJ 025-13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</si>
  <si>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</si>
  <si>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</si>
  <si>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</si>
  <si>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</si>
  <si>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</si>
  <si>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</si>
  <si>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</si>
  <si>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</si>
  <si>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</si>
  <si>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ZH546</t>
  </si>
  <si>
    <t>Set flocare infinity pack mobile W/O MP Transition (APA 3227163) pro domácí péči 586484</t>
  </si>
  <si>
    <t>ZJ695</t>
  </si>
  <si>
    <t>Sonda žaludeční CH14 1200 mm s RTG linkou bal. á 50 ks 412014</t>
  </si>
  <si>
    <t>ZJ312</t>
  </si>
  <si>
    <t>Sonda žaludeční CH16 1200 mm s RTG linkou bal. á 50 ks 412016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</si>
  <si>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</si>
  <si>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</si>
  <si>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</si>
  <si>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</si>
  <si>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</si>
  <si>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</si>
  <si>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</si>
  <si>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</si>
  <si>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</si>
  <si>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</si>
  <si>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</si>
  <si>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</si>
  <si>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</si>
  <si>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</si>
  <si>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</si>
  <si>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</si>
  <si>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</si>
  <si>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</si>
  <si>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</si>
  <si>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</si>
  <si>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</si>
  <si>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</si>
  <si>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</si>
  <si>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</si>
  <si>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</si>
  <si>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</si>
  <si>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</si>
  <si>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</si>
  <si>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</si>
  <si>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</si>
  <si>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ZE468</t>
  </si>
  <si>
    <t>Zkumavka koagulace modrá Quick 1 ml 454320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</si>
  <si>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</si>
  <si>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</si>
  <si>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</si>
  <si>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</si>
  <si>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</si>
  <si>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</si>
  <si>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</si>
  <si>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</si>
  <si>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</si>
  <si>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</si>
  <si>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</si>
  <si>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</si>
  <si>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</si>
  <si>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</si>
  <si>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</si>
  <si>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</si>
  <si>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</si>
  <si>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</si>
  <si>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</si>
  <si>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</si>
  <si>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</si>
  <si>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</si>
  <si>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</si>
  <si>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</si>
  <si>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</si>
  <si>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</si>
  <si>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</si>
  <si>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</si>
  <si>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</si>
  <si>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</si>
  <si>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</si>
  <si>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</si>
  <si>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</si>
  <si>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</si>
  <si>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</si>
  <si>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</si>
  <si>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</si>
  <si>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</si>
  <si>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</si>
  <si>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</si>
  <si>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</si>
  <si>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</si>
  <si>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</si>
  <si>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</si>
  <si>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S bal. á 200 ks 44750</t>
  </si>
  <si>
    <t>Rukavice vyšetřovací nitril bez pudru nesterilní basic modré M bal. á 200 ks 44751</t>
  </si>
  <si>
    <t>50115069</t>
  </si>
  <si>
    <t>ZPr - porty (Z534)</t>
  </si>
  <si>
    <t>ZP775</t>
  </si>
  <si>
    <t>Port arteriální CELSITE ANTHRON R305-A5ST Titan-PSU perkutánní zúžený katetr se zaváděcím setem 4442465</t>
  </si>
  <si>
    <t>ZD533</t>
  </si>
  <si>
    <t>Port polysulfon-titanový slim 6 F 21-4083-24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</si>
  <si>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</si>
  <si>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</si>
  <si>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</si>
  <si>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</si>
  <si>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</si>
  <si>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</si>
  <si>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ZD668</t>
  </si>
  <si>
    <t>Kompresa gáza 10 x 10 cm/5 ks sterilní 1325019275</t>
  </si>
  <si>
    <t>ZA452</t>
  </si>
  <si>
    <t>Kompresa vliwazel 10 x 10  nesterilní 30430</t>
  </si>
  <si>
    <t>ZA453</t>
  </si>
  <si>
    <t>Kompresa vliwazel 10 x 20 nesterilní bal. á 25 ks 30431</t>
  </si>
  <si>
    <t>ZK405</t>
  </si>
  <si>
    <t>Krytí hemostatické gelitaspon standard 80 x 50 mm x 10 mm bal. á 10 ks A2107861</t>
  </si>
  <si>
    <t>ZA417</t>
  </si>
  <si>
    <t>Krytí mastný tyl lomatuell H 10 x 20, á 10 ks, 23316</t>
  </si>
  <si>
    <t>ZB974</t>
  </si>
  <si>
    <t>Krytí prontosan Gel wound hydrogel x 250 gr 400508</t>
  </si>
  <si>
    <t>ZA595</t>
  </si>
  <si>
    <t>Krytí tegaderm 6,0 cm x 7,0 cm bal. á 100 ks s výřezem 1623W</t>
  </si>
  <si>
    <t>ZA509</t>
  </si>
  <si>
    <t>Krytí tegaderm 8,5 cm x 7,0 cm bal. á 100 ks s výřezem 1633 - ZQ157</t>
  </si>
  <si>
    <t>ZP179</t>
  </si>
  <si>
    <t>Krytí tubifast 25 cm x 10 m 2444</t>
  </si>
  <si>
    <t>ZG299</t>
  </si>
  <si>
    <t>Náplast cosmopor steril 10 x 8 cm, á 25 ks, 900806</t>
  </si>
  <si>
    <t>ZC885</t>
  </si>
  <si>
    <t>Náplast omnifix E 10 cm x 10 m 900650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</si>
  <si>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</si>
  <si>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</si>
  <si>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</si>
  <si>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</si>
  <si>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</si>
  <si>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</si>
  <si>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</si>
  <si>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</si>
  <si>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ZF351</t>
  </si>
  <si>
    <t>Náplast transpore bílá 1,25 cm x 9,14 m bal. á 24 ks 1534-0</t>
  </si>
  <si>
    <t>ZF352</t>
  </si>
  <si>
    <t>Náplast transpore bílá 2,50 cm x 9,14 m bal. á 12 ks 1534-1</t>
  </si>
  <si>
    <t>ZA425</t>
  </si>
  <si>
    <t>Obinadlo hydrofilní 10 cm x   5 m 13007</t>
  </si>
  <si>
    <t>ZK977</t>
  </si>
  <si>
    <t>Cévka odsávací CH14 s přerušovačem sání P01173a</t>
  </si>
  <si>
    <t>ZK978</t>
  </si>
  <si>
    <t>Cévka odsávací CH16 s přerušovačem sání P01175a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</si>
  <si>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</si>
  <si>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</si>
  <si>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</si>
  <si>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</si>
  <si>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</si>
  <si>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</si>
  <si>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ZO086</t>
  </si>
  <si>
    <t>Konektor flocare na sondu Luer NOVÝ 30 ks 589733</t>
  </si>
  <si>
    <t>ZE397</t>
  </si>
  <si>
    <t>Konektor mezi LD7 a manžetu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</si>
  <si>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</si>
  <si>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</si>
  <si>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</si>
  <si>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</si>
  <si>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ZD815</t>
  </si>
  <si>
    <t>Manžeta TK k tonometru KVS LD7 + k monitoru Philips dospělá 14 x 50 cm KVS M1 5ZOM</t>
  </si>
  <si>
    <t>ZA713</t>
  </si>
  <si>
    <t>Měřič žilního tlaku 01 646992</t>
  </si>
  <si>
    <t>ZL105</t>
  </si>
  <si>
    <t>Nástavec pro odběr moče ke zkumavce vacuete 450251</t>
  </si>
  <si>
    <t>ZB965</t>
  </si>
  <si>
    <t>Nůžky chirurgické rovné hrotnaté 130 mm B397113920003</t>
  </si>
  <si>
    <t>ZD040</t>
  </si>
  <si>
    <t>Páska bepa clip vario pro TS kanylu 25/V á 12 ks NKS:200502</t>
  </si>
  <si>
    <t>ZB963</t>
  </si>
  <si>
    <t>Pinzeta anatomická úzká 145 mm B397114920019</t>
  </si>
  <si>
    <t>ZP509</t>
  </si>
  <si>
    <t>Pinzeta UH sterilní I0600</t>
  </si>
  <si>
    <t>ZB488</t>
  </si>
  <si>
    <t>Sprej cavilon 28 ml bal. á 12 ks 3346E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</si>
  <si>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</si>
  <si>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</si>
  <si>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</si>
  <si>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</si>
  <si>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</si>
  <si>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</si>
  <si>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ZB066</t>
  </si>
  <si>
    <t>Stříkačka janett 3-dílná 100 ml sterilní vyplachovací adaptér TS-100ML( PLS1710)</t>
  </si>
  <si>
    <t>ZK799</t>
  </si>
  <si>
    <t>Zátka combi červená 4495101</t>
  </si>
  <si>
    <t>ZB756</t>
  </si>
  <si>
    <t>Zkumavka 3 ml K3 edta fialová 454086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</si>
  <si>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</si>
  <si>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</si>
  <si>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</si>
  <si>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</si>
  <si>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</si>
  <si>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</si>
  <si>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ZA999</t>
  </si>
  <si>
    <t>Jehla injekční 0,5 x 16 mm oranžová 4657853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</si>
  <si>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</si>
  <si>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</si>
  <si>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</si>
  <si>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</si>
  <si>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</si>
  <si>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</si>
  <si>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</si>
  <si>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</si>
  <si>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</si>
  <si>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ZF042</t>
  </si>
  <si>
    <t>Krytí mastný tyl jelonet 10 x 10 cm á 10 ks 7404</t>
  </si>
  <si>
    <t>ZB404</t>
  </si>
  <si>
    <t>Náplast cosmos 8 cm x 1 m 5403353</t>
  </si>
  <si>
    <t>ZH011</t>
  </si>
  <si>
    <t>Náplast micropore 1,25 cm x 9,14 m bal. á 24 ks 1530-0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</si>
  <si>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</si>
  <si>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</si>
  <si>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</si>
  <si>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</si>
  <si>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</si>
  <si>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</si>
  <si>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ZD212</t>
  </si>
  <si>
    <t>Brýle kyslíkové pro dospělé 1,8 m standard 1161000/L</t>
  </si>
  <si>
    <t>ZN646</t>
  </si>
  <si>
    <t>Fonendoskop oboustranný různé barvy 710045-s</t>
  </si>
  <si>
    <t>ZA744</t>
  </si>
  <si>
    <t>Kanyla neoflon 24G žlutá BDC391350</t>
  </si>
  <si>
    <t>ZP078</t>
  </si>
  <si>
    <t>Kontejner 25 ml PP šroubový sterilní uzávěr 2680/EST/SG</t>
  </si>
  <si>
    <t>ZF192</t>
  </si>
  <si>
    <t>Nádoba na kontaminovaný odpad 4 l 15-0004</t>
  </si>
  <si>
    <t>ZA897</t>
  </si>
  <si>
    <t>Nůž na stehy sterilní  krátký bal. á 100 ks 11.000.00.010</t>
  </si>
  <si>
    <t>ZL006</t>
  </si>
  <si>
    <t>Obal na baxter (infuzor carry pouch) bal. á 50 ks WPB1</t>
  </si>
  <si>
    <t>ZB763</t>
  </si>
  <si>
    <t>Zkumavka červená 9 ml 455092</t>
  </si>
  <si>
    <t>ZB764</t>
  </si>
  <si>
    <t>Zkumavka zelená 4 ml 454051</t>
  </si>
  <si>
    <t>ZG559</t>
  </si>
  <si>
    <t>Set na břišní punkci linemed 06820</t>
  </si>
  <si>
    <t>ZB209</t>
  </si>
  <si>
    <t>Set transfúzní BLLP pro přetlakovou transfuzi bez vzdušného filtru hemomed 05123</t>
  </si>
  <si>
    <t>ZB854</t>
  </si>
  <si>
    <t>Jehla surecan 90°G20 žlutá zahnutá 25 mm ke krátkodobé infuzi bal. á 50 ks 4439945</t>
  </si>
  <si>
    <t>ZB664</t>
  </si>
  <si>
    <t>Jehla surecan G22 černá rovná 30 mm k jednorázové injekci bal. á 100 ks 4439848</t>
  </si>
  <si>
    <t>ZP949</t>
  </si>
  <si>
    <t>Rukavice nitril basic bez p. modré XL bal. á 170 ks 44753</t>
  </si>
  <si>
    <t>ZP950</t>
  </si>
  <si>
    <t>Rukavice nitril basic bez p. modré XS bal. á 200 ks 44749</t>
  </si>
  <si>
    <t>ZK478</t>
  </si>
  <si>
    <t>Rukavice operační latex s pudrem sterilní ansell, vasco surgical powderet vel. 8,5 6035559 (303507EU)</t>
  </si>
  <si>
    <t>Rukavice operační latexové s pudrem ansell, vasco surgical powderet vel. 8,5 6035559 (303507EU)</t>
  </si>
  <si>
    <t>ZM805</t>
  </si>
  <si>
    <t>Filtr dýchací M-Piece and Filter Kit bal á 20 ks 11-200-08-01 1522142</t>
  </si>
  <si>
    <t>ZO113</t>
  </si>
  <si>
    <t>Maska termoplastická RG-ELS-2022/RLG-ELS-2412CN</t>
  </si>
  <si>
    <t>ZI759</t>
  </si>
  <si>
    <t>Rukavice vinyl bez p. L á 100 ks EFEKTVR04</t>
  </si>
  <si>
    <t>ZA410</t>
  </si>
  <si>
    <t>Gáza v pásu 7 cm x 40 m, 17 nití 12002</t>
  </si>
  <si>
    <t>ZA463</t>
  </si>
  <si>
    <t>Kompresa NT 10 x 20 cm/2 ks sterilní 26620</t>
  </si>
  <si>
    <t>ZP872</t>
  </si>
  <si>
    <t>Krytí MEPITAC pro velmi jemnou pokožku se silikon. vrstvou voděodolné prodyšné 2 cm x 3 m 298300</t>
  </si>
  <si>
    <t>ZA502</t>
  </si>
  <si>
    <t>Tampon nesterilní stáčený 30 x 60 cm 1320300406</t>
  </si>
  <si>
    <t>ZA582</t>
  </si>
  <si>
    <t>Tampon sterilní small bal. á 100 ks 156760</t>
  </si>
  <si>
    <t>ZM769</t>
  </si>
  <si>
    <t>Ubrousky cavilon pro péči při inkontinenci 8 ubrousků 20 x 30 cm bal. á 96 ks 9274 DH888843488</t>
  </si>
  <si>
    <t>ZN474</t>
  </si>
  <si>
    <t>Vložky porodnické maxi 7 x 25 1322300001</t>
  </si>
  <si>
    <t>ZA707</t>
  </si>
  <si>
    <t>Katetr močový foley 12CH bal. á 12 ks 1125-02</t>
  </si>
  <si>
    <t>ZB439</t>
  </si>
  <si>
    <t>Odstraňovač náplastí Convacare á 100 ks 0011279 37443</t>
  </si>
  <si>
    <t>Odstraňovač náplastí Convacare á 100 ks 0011279 37443 - výpadek do konce dubna!!!!!!!!!!!!!</t>
  </si>
  <si>
    <t>ZA755</t>
  </si>
  <si>
    <t>Ochrana ultrazvukových sond - vlhká 9041</t>
  </si>
  <si>
    <t>ZJ719</t>
  </si>
  <si>
    <t>Rukavice operační gammex PF sensitive vel. 6,0 bal. á 50 párů 330051060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</si>
  <si>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</si>
  <si>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</si>
  <si>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</si>
  <si>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</si>
  <si>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</si>
  <si>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</si>
  <si>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</si>
  <si>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</si>
  <si>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</si>
  <si>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</si>
  <si>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</si>
  <si>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</si>
  <si>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</si>
  <si>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</si>
  <si>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</si>
  <si>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</si>
  <si>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</si>
  <si>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</si>
  <si>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</si>
  <si>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</si>
  <si>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</si>
  <si>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</si>
  <si>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</si>
  <si>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</si>
  <si>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</si>
  <si>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</si>
  <si>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</si>
  <si>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</si>
  <si>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</si>
  <si>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</si>
  <si>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</si>
  <si>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</si>
  <si>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</si>
  <si>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</si>
  <si>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</si>
  <si>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Beneš Petr</t>
  </si>
  <si>
    <t>Duchoňová BeatriceMohelníková</t>
  </si>
  <si>
    <t>Hudcová Magdalena</t>
  </si>
  <si>
    <t>Klein Jiří</t>
  </si>
  <si>
    <t>Kultan Juraj</t>
  </si>
  <si>
    <t>Machačová Martina</t>
  </si>
  <si>
    <t>Pejpková Ivana</t>
  </si>
  <si>
    <t>Šarapatka Jan</t>
  </si>
  <si>
    <t>Šimková Lucie</t>
  </si>
  <si>
    <t>Vomáčková Katherine</t>
  </si>
  <si>
    <t>Zlevorová Miloslava</t>
  </si>
  <si>
    <t>Zdravotní výkony vykázané na pracovišti v rámci ambulantní péče dle lékařů *</t>
  </si>
  <si>
    <t>06</t>
  </si>
  <si>
    <t>402</t>
  </si>
  <si>
    <t>1</t>
  </si>
  <si>
    <t>0000407</t>
  </si>
  <si>
    <t>CALCIUM BIOTIKA</t>
  </si>
  <si>
    <t>0000498</t>
  </si>
  <si>
    <t>0000499</t>
  </si>
  <si>
    <t>0000502</t>
  </si>
  <si>
    <t>0001125</t>
  </si>
  <si>
    <t>0002486</t>
  </si>
  <si>
    <t>0004071</t>
  </si>
  <si>
    <t>DITHIADEN INJ</t>
  </si>
  <si>
    <t>0006215</t>
  </si>
  <si>
    <t>DIPHERELINE S.R.</t>
  </si>
  <si>
    <t>0007981</t>
  </si>
  <si>
    <t>0009709</t>
  </si>
  <si>
    <t>0012320</t>
  </si>
  <si>
    <t>0012667</t>
  </si>
  <si>
    <t>0012669</t>
  </si>
  <si>
    <t>0012670</t>
  </si>
  <si>
    <t>0012671</t>
  </si>
  <si>
    <t>0013804</t>
  </si>
  <si>
    <t>SOMATULINE AUTOGEL</t>
  </si>
  <si>
    <t>0015239</t>
  </si>
  <si>
    <t>0015243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</si>
  <si>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</si>
  <si>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</si>
  <si>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</si>
  <si>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</si>
  <si>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</si>
  <si>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</si>
  <si>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</si>
  <si>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</si>
  <si>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</si>
  <si>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0028007</t>
  </si>
  <si>
    <t>ZOMETA</t>
  </si>
  <si>
    <t>0028028</t>
  </si>
  <si>
    <t>GLIVEC</t>
  </si>
  <si>
    <t>0028059</t>
  </si>
  <si>
    <t>FASLODEX</t>
  </si>
  <si>
    <t>0028197</t>
  </si>
  <si>
    <t>NEULASTA</t>
  </si>
  <si>
    <t>0028274</t>
  </si>
  <si>
    <t>ALIMTA</t>
  </si>
  <si>
    <t>0028386</t>
  </si>
  <si>
    <t>0028396</t>
  </si>
  <si>
    <t>0028397</t>
  </si>
  <si>
    <t>0028761</t>
  </si>
  <si>
    <t>0029240</t>
  </si>
  <si>
    <t>TORISEL</t>
  </si>
  <si>
    <t>0029248</t>
  </si>
  <si>
    <t>0040122</t>
  </si>
  <si>
    <t>0042267</t>
  </si>
  <si>
    <t>ADRIBLASTINA CS</t>
  </si>
  <si>
    <t>0042270</t>
  </si>
  <si>
    <t>0065386</t>
  </si>
  <si>
    <t>0067547</t>
  </si>
  <si>
    <t>0069671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</si>
  <si>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</si>
  <si>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</si>
  <si>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</si>
  <si>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</si>
  <si>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</si>
  <si>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</si>
  <si>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</si>
  <si>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</si>
  <si>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</si>
  <si>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0093969</t>
  </si>
  <si>
    <t>0094882</t>
  </si>
  <si>
    <t>0098197</t>
  </si>
  <si>
    <t>0098203</t>
  </si>
  <si>
    <t>0098872</t>
  </si>
  <si>
    <t>0104242</t>
  </si>
  <si>
    <t>0119618</t>
  </si>
  <si>
    <t>0122494</t>
  </si>
  <si>
    <t>CALCIUMFOLINAT EBEWE</t>
  </si>
  <si>
    <t>0125298</t>
  </si>
  <si>
    <t>0125299</t>
  </si>
  <si>
    <t>0127909</t>
  </si>
  <si>
    <t>DOCETAXEL HOSPIRA</t>
  </si>
  <si>
    <t>0128132</t>
  </si>
  <si>
    <t>OXALIPLATIN KABI</t>
  </si>
  <si>
    <t>0128133</t>
  </si>
  <si>
    <t>0129597</t>
  </si>
  <si>
    <t>VINBLASTIN TEVA</t>
  </si>
  <si>
    <t>0149318</t>
  </si>
  <si>
    <t>0149321</t>
  </si>
  <si>
    <t>0149443</t>
  </si>
  <si>
    <t>JAVLOR</t>
  </si>
  <si>
    <t>0149447</t>
  </si>
  <si>
    <t>0160676</t>
  </si>
  <si>
    <t>GEMCITABIN EBEWE</t>
  </si>
  <si>
    <t>0162057</t>
  </si>
  <si>
    <t>0162207</t>
  </si>
  <si>
    <t>DACARBAZIN TEVA</t>
  </si>
  <si>
    <t>0163175</t>
  </si>
  <si>
    <t>0167602</t>
  </si>
  <si>
    <t>IRESSA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</si>
  <si>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</si>
  <si>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</si>
  <si>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</si>
  <si>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</si>
  <si>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</si>
  <si>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</si>
  <si>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</si>
  <si>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</si>
  <si>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</si>
  <si>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9999990</t>
  </si>
  <si>
    <t>Nespecifikovany LEK</t>
  </si>
  <si>
    <t>9999999</t>
  </si>
  <si>
    <t>0168322</t>
  </si>
  <si>
    <t>TYVERB</t>
  </si>
  <si>
    <t>0500646</t>
  </si>
  <si>
    <t>FIRMAGON</t>
  </si>
  <si>
    <t>0500647</t>
  </si>
  <si>
    <t>0168443</t>
  </si>
  <si>
    <t>ZYTIGA</t>
  </si>
  <si>
    <t>0185102</t>
  </si>
  <si>
    <t>YERVOY</t>
  </si>
  <si>
    <t>0185101</t>
  </si>
  <si>
    <t>0193520</t>
  </si>
  <si>
    <t>0168043</t>
  </si>
  <si>
    <t>JEVTANA</t>
  </si>
  <si>
    <t>0177659</t>
  </si>
  <si>
    <t>CARBOPLATIN KABI</t>
  </si>
  <si>
    <t>0177658</t>
  </si>
  <si>
    <t>0177657</t>
  </si>
  <si>
    <t>0084336</t>
  </si>
  <si>
    <t>GEMZAR</t>
  </si>
  <si>
    <t>0177660</t>
  </si>
  <si>
    <t>0144562</t>
  </si>
  <si>
    <t>OXALIPLATIN ACCORD</t>
  </si>
  <si>
    <t>0144563</t>
  </si>
  <si>
    <t>0168084</t>
  </si>
  <si>
    <t>0104240</t>
  </si>
  <si>
    <t>0119616</t>
  </si>
  <si>
    <t>0119617</t>
  </si>
  <si>
    <t>0193870</t>
  </si>
  <si>
    <t>PERJETA</t>
  </si>
  <si>
    <t>0126913</t>
  </si>
  <si>
    <t>FLUOROURACIL ACCORD</t>
  </si>
  <si>
    <t>0126912</t>
  </si>
  <si>
    <t>0185368</t>
  </si>
  <si>
    <t>0126911</t>
  </si>
  <si>
    <t>0168998</t>
  </si>
  <si>
    <t>ZOLEDRONIC ACID ACTAVIS</t>
  </si>
  <si>
    <t>0104239</t>
  </si>
  <si>
    <t>0193834</t>
  </si>
  <si>
    <t>ZALTRAP</t>
  </si>
  <si>
    <t>0145955</t>
  </si>
  <si>
    <t>0193517</t>
  </si>
  <si>
    <t>0193325</t>
  </si>
  <si>
    <t>DOCETAXEL ACCORD</t>
  </si>
  <si>
    <t>0029631</t>
  </si>
  <si>
    <t>ABRAXANE</t>
  </si>
  <si>
    <t>0193326</t>
  </si>
  <si>
    <t>0194246</t>
  </si>
  <si>
    <t>0000643</t>
  </si>
  <si>
    <t>0194634</t>
  </si>
  <si>
    <t>0189992</t>
  </si>
  <si>
    <t>CISPLATIN EBEWE</t>
  </si>
  <si>
    <t>0194633</t>
  </si>
  <si>
    <t>0193836</t>
  </si>
  <si>
    <t>0010820</t>
  </si>
  <si>
    <t>0028441</t>
  </si>
  <si>
    <t>0193327</t>
  </si>
  <si>
    <t>0194334</t>
  </si>
  <si>
    <t>STIVARGA</t>
  </si>
  <si>
    <t>0015365</t>
  </si>
  <si>
    <t>KYTRIL INJ/INF</t>
  </si>
  <si>
    <t>0193478</t>
  </si>
  <si>
    <t>0187607</t>
  </si>
  <si>
    <t>0122495</t>
  </si>
  <si>
    <t>0142874</t>
  </si>
  <si>
    <t>DOCETAXEL EBEWE</t>
  </si>
  <si>
    <t>0194326</t>
  </si>
  <si>
    <t>0142877</t>
  </si>
  <si>
    <t>0194286</t>
  </si>
  <si>
    <t>ERIVEDGE</t>
  </si>
  <si>
    <t>0145951</t>
  </si>
  <si>
    <t>0210271</t>
  </si>
  <si>
    <t>Cyramza</t>
  </si>
  <si>
    <t>9999912</t>
  </si>
  <si>
    <t>Nespecifickř leŔivř p°ipravek</t>
  </si>
  <si>
    <t>0197427</t>
  </si>
  <si>
    <t>0211816</t>
  </si>
  <si>
    <t>0210772</t>
  </si>
  <si>
    <t>0168992</t>
  </si>
  <si>
    <t>CAPRELSA 300 MG_x000E_</t>
  </si>
  <si>
    <t>CAPRELSA</t>
  </si>
  <si>
    <t>0210107</t>
  </si>
  <si>
    <t>Cometriq</t>
  </si>
  <si>
    <t>0210911</t>
  </si>
  <si>
    <t>KEYTRUDA</t>
  </si>
  <si>
    <t>0209130</t>
  </si>
  <si>
    <t>0209131</t>
  </si>
  <si>
    <t>0168087</t>
  </si>
  <si>
    <t>XEPLION</t>
  </si>
  <si>
    <t>0197098</t>
  </si>
  <si>
    <t>0197099</t>
  </si>
  <si>
    <t>0210773</t>
  </si>
  <si>
    <t>0001127</t>
  </si>
  <si>
    <t>0215611</t>
  </si>
  <si>
    <t>0500870</t>
  </si>
  <si>
    <t>KUVAN</t>
  </si>
  <si>
    <t>0183521</t>
  </si>
  <si>
    <t>0206846</t>
  </si>
  <si>
    <t>0143649</t>
  </si>
  <si>
    <t>IBANDRONIC ACID SANDOZ</t>
  </si>
  <si>
    <t>0206844</t>
  </si>
  <si>
    <t>0202989</t>
  </si>
  <si>
    <t>0136247</t>
  </si>
  <si>
    <t>0136246</t>
  </si>
  <si>
    <t>0136248</t>
  </si>
  <si>
    <t>0219085</t>
  </si>
  <si>
    <t>0204626</t>
  </si>
  <si>
    <t>0204622</t>
  </si>
  <si>
    <t>0207502</t>
  </si>
  <si>
    <t>0209360</t>
  </si>
  <si>
    <t>0210256</t>
  </si>
  <si>
    <t>0194295</t>
  </si>
  <si>
    <t>0209462</t>
  </si>
  <si>
    <t>0194294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</si>
  <si>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</si>
  <si>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</si>
  <si>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</si>
  <si>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</si>
  <si>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</si>
  <si>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</si>
  <si>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</si>
  <si>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</si>
  <si>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</si>
  <si>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0028763</t>
  </si>
  <si>
    <t>2</t>
  </si>
  <si>
    <t>0007917</t>
  </si>
  <si>
    <t>Erytrocyty bez buffy coatu</t>
  </si>
  <si>
    <t>0007955</t>
  </si>
  <si>
    <t>Erytrocyty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</si>
  <si>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</si>
  <si>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</si>
  <si>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</si>
  <si>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</si>
  <si>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</si>
  <si>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</si>
  <si>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</si>
  <si>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0048486</t>
  </si>
  <si>
    <t>KATETR DRENÁŽNÍ RESOLVE NON-LOCKING</t>
  </si>
  <si>
    <t>0048487</t>
  </si>
  <si>
    <t>KATETR PERMANENTNÍ K PODÁNÍ CYTOSTATIK KRA 14D/K</t>
  </si>
  <si>
    <t>V</t>
  </si>
  <si>
    <t>09121</t>
  </si>
  <si>
    <t xml:space="preserve">PUNKCE PARENCHYMATICKÉHO ORGÁNU NEBO DUTINY       </t>
  </si>
  <si>
    <t>PUNKCE PARENCHYMATICKÉHO ORGÁNU NEBO DUTINY</t>
  </si>
  <si>
    <t>09127</t>
  </si>
  <si>
    <t xml:space="preserve">EKG VYŠETŘENÍ                                     </t>
  </si>
  <si>
    <t>EKG VYŠETŘENÍ</t>
  </si>
  <si>
    <t>09220</t>
  </si>
  <si>
    <t>KANYLACE PERIFERNÍ ŽÍLY VČETNĚ INFÚZE</t>
  </si>
  <si>
    <t xml:space="preserve">KANYLACE PERIFERNÍ ŽÍLY VČETNĚ INFÚZE             </t>
  </si>
  <si>
    <t>09227</t>
  </si>
  <si>
    <t xml:space="preserve">I. V. APLIKACE KRVE NEBO KREVNÍCH DERIVÁTŮ        </t>
  </si>
  <si>
    <t>I. V. APLIKACE KRVE NEBO KREVNÍCH DERIVÁTŮ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</si>
  <si>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</si>
  <si>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</si>
  <si>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</si>
  <si>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</si>
  <si>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</si>
  <si>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</si>
  <si>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</si>
  <si>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</si>
  <si>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</si>
  <si>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 xml:space="preserve">KONTROLNÍ VYŠETŘENÍ KLINICKÝM ONKOLOGEM           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</si>
  <si>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</si>
  <si>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</si>
  <si>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</si>
  <si>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</si>
  <si>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</si>
  <si>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</si>
  <si>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 xml:space="preserve">APLIKACE PROTINÁDOROVÉ TERAPIE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</si>
  <si>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</si>
  <si>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</si>
  <si>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</si>
  <si>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</si>
  <si>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</si>
  <si>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</si>
  <si>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</si>
  <si>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</si>
  <si>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</si>
  <si>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</si>
  <si>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</si>
  <si>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</si>
  <si>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</si>
  <si>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</si>
  <si>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</si>
  <si>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</si>
  <si>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 xml:space="preserve">Nespecifikovany vykon                             </t>
  </si>
  <si>
    <t>42022</t>
  </si>
  <si>
    <t>CÍLENÉ VYŠETŘENÍ KLINICKÝM ONKOLOGEM</t>
  </si>
  <si>
    <t xml:space="preserve">CÍLENÉ VYŠETŘENÍ KLINICKÝM ONKOLOGEM              </t>
  </si>
  <si>
    <t>09219</t>
  </si>
  <si>
    <t xml:space="preserve">INTRAVENÓZNÍ INJEKCE U DOSPĚLÉHO ČI DÍTĚTE NAD 10 </t>
  </si>
  <si>
    <t>42021</t>
  </si>
  <si>
    <t xml:space="preserve">KOMPLEXNÍ VYŠETŘENÍ KLINICKÝM ONKOLOGEM           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</si>
  <si>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</si>
  <si>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</si>
  <si>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</si>
  <si>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</si>
  <si>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</si>
  <si>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</si>
  <si>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</si>
  <si>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(prázdné)</t>
  </si>
  <si>
    <t>TARCEV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</si>
  <si>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</si>
  <si>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</si>
  <si>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</si>
  <si>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</si>
  <si>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</si>
  <si>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</si>
  <si>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</si>
  <si>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</si>
  <si>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</si>
  <si>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</si>
  <si>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PERJET</t>
  </si>
  <si>
    <t>ZALTRA</t>
  </si>
  <si>
    <t>KADCYL</t>
  </si>
  <si>
    <t>STIVAR</t>
  </si>
  <si>
    <t>TAFINL</t>
  </si>
  <si>
    <t>ERIVED</t>
  </si>
  <si>
    <t>CYRAMZ</t>
  </si>
  <si>
    <t>PEMETR</t>
  </si>
  <si>
    <t>LONSUR</t>
  </si>
  <si>
    <t>403</t>
  </si>
  <si>
    <t>0011420</t>
  </si>
  <si>
    <t>VINCRISTINE TEVA</t>
  </si>
  <si>
    <t>0011421</t>
  </si>
  <si>
    <t>0092012</t>
  </si>
  <si>
    <t>METHOTREXAT EBEWE</t>
  </si>
  <si>
    <t>0163180</t>
  </si>
  <si>
    <t>0099999</t>
  </si>
  <si>
    <t>0185198</t>
  </si>
  <si>
    <t>0012666</t>
  </si>
  <si>
    <t>ŠROUB SPONGIOZNÍ 4</t>
  </si>
  <si>
    <t>0049497</t>
  </si>
  <si>
    <t>KATETR HEMODIALYZAČNÍ DVOUCESTNÝ HIGH FLOW DOLPHIN</t>
  </si>
  <si>
    <t>0192024</t>
  </si>
  <si>
    <t>ICAST P10107-301</t>
  </si>
  <si>
    <t>0056031</t>
  </si>
  <si>
    <t>TROKAR VERSAPORT</t>
  </si>
  <si>
    <t>43023</t>
  </si>
  <si>
    <t xml:space="preserve">KONTROLNÍ VYŠETŘENÍ RADIAČNÍM ONKOLOGEM           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</si>
  <si>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</si>
  <si>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</si>
  <si>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</si>
  <si>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</si>
  <si>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</si>
  <si>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</si>
  <si>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</si>
  <si>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43419</t>
  </si>
  <si>
    <t>BRACHYTERAPIE INTRAKAVITÁRNÍ S AUTOMATICKÝM AFTERL</t>
  </si>
  <si>
    <t>43619</t>
  </si>
  <si>
    <t xml:space="preserve">VERIFIKAČNÍ SNÍMEK NA OZAŘOVAČI (OVĚŘENÍ 1 POLE)  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</si>
  <si>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</si>
  <si>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</si>
  <si>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</si>
  <si>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</si>
  <si>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</si>
  <si>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</si>
  <si>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</si>
  <si>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</si>
  <si>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 xml:space="preserve">CÍLENÉ VYŠETŘENÍ RADIAČNÍM ONKOLOGEM              </t>
  </si>
  <si>
    <t>43021</t>
  </si>
  <si>
    <t xml:space="preserve">KOMPLEXNÍ VYŠETŘENÍ RADIAČNÍM ONKOLOGEM           </t>
  </si>
  <si>
    <t>43631</t>
  </si>
  <si>
    <t xml:space="preserve">PLÁNOVÁNÍ RADIOTERAPIE TECHNIKOU IMRT             </t>
  </si>
  <si>
    <t>PLÁNOVÁNÍ RADIOTERAPIE TECHNIKOU IMRT</t>
  </si>
  <si>
    <t>43621</t>
  </si>
  <si>
    <t>LOKALIZACE CÍLOVÉHO OBJEMU, NEBO SIMULACE OZAŘOVAC</t>
  </si>
  <si>
    <t>43637</t>
  </si>
  <si>
    <t>STEREOTAKTICKÁ RADIOTERAPIE LINEÁRNÍM URYCHLOVAČEM</t>
  </si>
  <si>
    <t>43113</t>
  </si>
  <si>
    <t xml:space="preserve">PLÁNOVÁNÍ RTG TERAPIE NEBO CS 137                 </t>
  </si>
  <si>
    <t>43111</t>
  </si>
  <si>
    <t xml:space="preserve">RTG TERAPIE 10-300 KV (1 POLE)                    </t>
  </si>
  <si>
    <t>0183644</t>
  </si>
  <si>
    <t>LUTRATE DEPOT</t>
  </si>
  <si>
    <t>0192027</t>
  </si>
  <si>
    <t>ICAST P10107-305</t>
  </si>
  <si>
    <t>43415</t>
  </si>
  <si>
    <t>BRACHYTERAPIE INTERSTICIÁLNÍ S AUTOMATICKÝM AFTERL</t>
  </si>
  <si>
    <t>43623</t>
  </si>
  <si>
    <t xml:space="preserve">PŘÍMÁ DOZIMETRIE NA NEMOCNÉM (1 MĚŘÍCÍ MÍSTO)     </t>
  </si>
  <si>
    <t>43217</t>
  </si>
  <si>
    <t xml:space="preserve">PLÁNOVÁNÍ RADIOTERAPIE CO 60 NEBO URYCHLOVAČEM    </t>
  </si>
  <si>
    <t>PLÁNOVÁNÍ RADIOTERAPIE CO 60 NEBO URYCHLOVAČEM</t>
  </si>
  <si>
    <t>43311</t>
  </si>
  <si>
    <t xml:space="preserve">RADIOTERAPIE LINEÁRNÍM URYCHLOVAČEM (1 POLE)      </t>
  </si>
  <si>
    <t>43611</t>
  </si>
  <si>
    <t>RADIOTERAPIE CS 137 (1 POLE)</t>
  </si>
  <si>
    <t xml:space="preserve">RADIOTERAPIE CS 137 (1 POLE)                      </t>
  </si>
  <si>
    <t>43635</t>
  </si>
  <si>
    <t>PLÁNOVÁNÍ STEREOTAKTICKÉ RADIOTERAPIE A RADIOCHIRU</t>
  </si>
  <si>
    <t>PLÁNOVÁNÍ RTG TERAPIE NEBO CS 137</t>
  </si>
  <si>
    <t>VERIFIKAČNÍ SNÍMEK NA OZAŘOVAČI (OVĚŘENÍ 1 POLE)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</si>
  <si>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</si>
  <si>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</si>
  <si>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</si>
  <si>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</si>
  <si>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</si>
  <si>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</si>
  <si>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</si>
  <si>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</si>
  <si>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</si>
  <si>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</si>
  <si>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</si>
  <si>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</si>
  <si>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</si>
  <si>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</si>
  <si>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</si>
  <si>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</si>
  <si>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</si>
  <si>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</si>
  <si>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</si>
  <si>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</si>
  <si>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</si>
  <si>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</si>
  <si>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</si>
  <si>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</si>
  <si>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</si>
  <si>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</si>
  <si>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</si>
  <si>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</si>
  <si>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RTG TERAPIE 10-300 KV (1 POLE)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</si>
  <si>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</si>
  <si>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</si>
  <si>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</si>
  <si>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</si>
  <si>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</si>
  <si>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</si>
  <si>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</si>
  <si>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</si>
  <si>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</si>
  <si>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</si>
  <si>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</si>
  <si>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</si>
  <si>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</si>
  <si>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</si>
  <si>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</si>
  <si>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</si>
  <si>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00881</t>
  </si>
  <si>
    <t>ROZLIŠENÍ VYKÁZANÉ HOSPITALIZACE JAKO: = POKRAČOVÁ</t>
  </si>
  <si>
    <t>43627</t>
  </si>
  <si>
    <t>VÝROBA INDIVIDUÁLNÍCH BLOKŮ</t>
  </si>
  <si>
    <t>4F2</t>
  </si>
  <si>
    <t>0011592</t>
  </si>
  <si>
    <t>0011706</t>
  </si>
  <si>
    <t>0012668</t>
  </si>
  <si>
    <t>0016600</t>
  </si>
  <si>
    <t>0020605</t>
  </si>
  <si>
    <t>0026127</t>
  </si>
  <si>
    <t>0049982</t>
  </si>
  <si>
    <t>HOLOXAN</t>
  </si>
  <si>
    <t>0049983</t>
  </si>
  <si>
    <t>0049984</t>
  </si>
  <si>
    <t>0064831</t>
  </si>
  <si>
    <t>AXETINE</t>
  </si>
  <si>
    <t>0065989</t>
  </si>
  <si>
    <t>0066020</t>
  </si>
  <si>
    <t>AUGMENTIN 1,2 G</t>
  </si>
  <si>
    <t>0066137</t>
  </si>
  <si>
    <t>0072972</t>
  </si>
  <si>
    <t>AMOKSIKLAV 1,2 G</t>
  </si>
  <si>
    <t>0077018</t>
  </si>
  <si>
    <t>0083417</t>
  </si>
  <si>
    <t>MERONEM</t>
  </si>
  <si>
    <t>0092290</t>
  </si>
  <si>
    <t>EDICIN</t>
  </si>
  <si>
    <t>0094155</t>
  </si>
  <si>
    <t>0094176</t>
  </si>
  <si>
    <t>CEFOTAXIME LEK</t>
  </si>
  <si>
    <t>0096414</t>
  </si>
  <si>
    <t>GENTAMICIN LEK</t>
  </si>
  <si>
    <t>0131654</t>
  </si>
  <si>
    <t>CEFTAZIDIM KABI</t>
  </si>
  <si>
    <t>0131656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</si>
  <si>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</si>
  <si>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</si>
  <si>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</si>
  <si>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</si>
  <si>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</si>
  <si>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</si>
  <si>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</si>
  <si>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0162386</t>
  </si>
  <si>
    <t>0162387</t>
  </si>
  <si>
    <t>0164401</t>
  </si>
  <si>
    <t>0180534</t>
  </si>
  <si>
    <t>0500720</t>
  </si>
  <si>
    <t>MYCAMINE</t>
  </si>
  <si>
    <t>0129056</t>
  </si>
  <si>
    <t>0164407</t>
  </si>
  <si>
    <t>0180531</t>
  </si>
  <si>
    <t>0201030</t>
  </si>
  <si>
    <t>0055407</t>
  </si>
  <si>
    <t>MUSTOPHORAN</t>
  </si>
  <si>
    <t>0113453</t>
  </si>
  <si>
    <t>0156835</t>
  </si>
  <si>
    <t>MEROPENEM KABI</t>
  </si>
  <si>
    <t>0124348</t>
  </si>
  <si>
    <t>EPIRUBICIN ACCORD</t>
  </si>
  <si>
    <t>0155098</t>
  </si>
  <si>
    <t>0156183</t>
  </si>
  <si>
    <t>0166265</t>
  </si>
  <si>
    <t>0195147</t>
  </si>
  <si>
    <t>AMIKACIN MEDOPHARM</t>
  </si>
  <si>
    <t>0192841</t>
  </si>
  <si>
    <t>ALKERAN</t>
  </si>
  <si>
    <t>0183817</t>
  </si>
  <si>
    <t>0192559</t>
  </si>
  <si>
    <t>ANTITHROMBIN III NF BAXTER</t>
  </si>
  <si>
    <t>0185481</t>
  </si>
  <si>
    <t>0129691</t>
  </si>
  <si>
    <t>BERIPLEX</t>
  </si>
  <si>
    <t>0012665</t>
  </si>
  <si>
    <t>0139065</t>
  </si>
  <si>
    <t>DOXORUBICIN TEVA</t>
  </si>
  <si>
    <t>0130137</t>
  </si>
  <si>
    <t>IRINOTECAN MYLAN</t>
  </si>
  <si>
    <t>0144418</t>
  </si>
  <si>
    <t>0144420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</si>
  <si>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</si>
  <si>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</si>
  <si>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</si>
  <si>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</si>
  <si>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</si>
  <si>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</si>
  <si>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</si>
  <si>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00601</t>
  </si>
  <si>
    <t xml:space="preserve">OD TYPU 01 - PRO NEMOCNICE TYPU 3, (KATEGORIE 6)  </t>
  </si>
  <si>
    <t>00880</t>
  </si>
  <si>
    <t>ROZLIŠENÍ VYKÁZANÉ HOSPITALIZACE JAKO: = NOVÁ HOSP</t>
  </si>
  <si>
    <t>KOMPLEXNÍ VYŠETŘENÍ RADIAČNÍM ONKOLOGEM</t>
  </si>
  <si>
    <t>00699</t>
  </si>
  <si>
    <t>OD TYPU 99 - PRO NEMOCNICE TYPU 3, (KATEGORIE 6) -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</si>
  <si>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</si>
  <si>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</si>
  <si>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</si>
  <si>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</si>
  <si>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</si>
  <si>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</si>
  <si>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</si>
  <si>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</si>
  <si>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</si>
  <si>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</si>
  <si>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</si>
  <si>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</si>
  <si>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51357</t>
  </si>
  <si>
    <t>JEJUNOSTOMIE, ILEOSTOMIE NEBO KOLOSTOMIE, ANTEPOZI</t>
  </si>
  <si>
    <t>51326</t>
  </si>
  <si>
    <t>DRENÁŽNÍ OPERACE PŘI AKUTNÍ PANKEATITIDĚ, DRENÁŽ A</t>
  </si>
  <si>
    <t>706</t>
  </si>
  <si>
    <t>76539</t>
  </si>
  <si>
    <t>PERKUTÁNNÍ NEFROSTOMIE JEDNOSTRANNÁ (EV. PŘIČTI CY</t>
  </si>
  <si>
    <t>76121</t>
  </si>
  <si>
    <t>NEFROSTOMOGRAM (JEN KLINICKÝ VÝKON)</t>
  </si>
  <si>
    <t>809</t>
  </si>
  <si>
    <t>89173</t>
  </si>
  <si>
    <t>ANTEGRÁDNÍ PYELOGRAFIE JEDNOSTRANNÁ</t>
  </si>
  <si>
    <t>89198</t>
  </si>
  <si>
    <t>SKIASKOPIE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</si>
  <si>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</si>
  <si>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</si>
  <si>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</si>
  <si>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</si>
  <si>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</si>
  <si>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</si>
  <si>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</si>
  <si>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</si>
  <si>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</si>
  <si>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</si>
  <si>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</si>
  <si>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01311</t>
  </si>
  <si>
    <t xml:space="preserve">MALIGNÍ ONEMOCNĚNÍ, NĚKTERÉ INFEKCE A DEGENERATIVNÍ PORUCHY N                                       </t>
  </si>
  <si>
    <t>01313</t>
  </si>
  <si>
    <t>02322</t>
  </si>
  <si>
    <t xml:space="preserve">JINÉ PORUCHY OKA S CC              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</si>
  <si>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</si>
  <si>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</si>
  <si>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</si>
  <si>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</si>
  <si>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</si>
  <si>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</si>
  <si>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</si>
  <si>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</si>
  <si>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</si>
  <si>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</si>
  <si>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</si>
  <si>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</si>
  <si>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</si>
  <si>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</si>
  <si>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05093</t>
  </si>
  <si>
    <t xml:space="preserve">VELKÉ ABDOMINÁLNÍ VASKULÁRNÍ VÝKONY S MCC 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</si>
  <si>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</si>
  <si>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</si>
  <si>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</si>
  <si>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</si>
  <si>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</si>
  <si>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</si>
  <si>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</si>
  <si>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</si>
  <si>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</si>
  <si>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</si>
  <si>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</si>
  <si>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</si>
  <si>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</si>
  <si>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</si>
  <si>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</si>
  <si>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</si>
  <si>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</si>
  <si>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</si>
  <si>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</si>
  <si>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</si>
  <si>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</si>
  <si>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</si>
  <si>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</si>
  <si>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07332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</si>
  <si>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</si>
  <si>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</si>
  <si>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</si>
  <si>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</si>
  <si>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</si>
  <si>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</si>
  <si>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</si>
  <si>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09013</t>
  </si>
  <si>
    <t xml:space="preserve">KOŽNÍ ŠTĚP A/NEBO DEBRIDEMENT S MCC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</si>
  <si>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</si>
  <si>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</si>
  <si>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</si>
  <si>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</si>
  <si>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</si>
  <si>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</si>
  <si>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</si>
  <si>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</si>
  <si>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</si>
  <si>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</si>
  <si>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</si>
  <si>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</si>
  <si>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</si>
  <si>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</si>
  <si>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</si>
  <si>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</si>
  <si>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</si>
  <si>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</si>
  <si>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</si>
  <si>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</si>
  <si>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</si>
  <si>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</si>
  <si>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</si>
  <si>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</si>
  <si>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</si>
  <si>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</si>
  <si>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</si>
  <si>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</si>
  <si>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</si>
  <si>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</si>
  <si>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</si>
  <si>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</si>
  <si>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</si>
  <si>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</si>
  <si>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</si>
  <si>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</si>
  <si>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</si>
  <si>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</si>
  <si>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</si>
  <si>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</si>
  <si>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</si>
  <si>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</si>
  <si>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</si>
  <si>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</si>
  <si>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</si>
  <si>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</si>
  <si>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</si>
  <si>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16303</t>
  </si>
  <si>
    <t xml:space="preserve">AGRANULOCYTÓZA S MCC    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</si>
  <si>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</si>
  <si>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</si>
  <si>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17012</t>
  </si>
  <si>
    <t xml:space="preserve">LYMFOM A LEUKÉMIE S VELKÝM VÝKONEM S CC                                                             </t>
  </si>
  <si>
    <t>17032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</si>
  <si>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</si>
  <si>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</si>
  <si>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</si>
  <si>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</si>
  <si>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</si>
  <si>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</si>
  <si>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</si>
  <si>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</si>
  <si>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</si>
  <si>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</si>
  <si>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</si>
  <si>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</si>
  <si>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</si>
  <si>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</si>
  <si>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</si>
  <si>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</si>
  <si>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</si>
  <si>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</si>
  <si>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</si>
  <si>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</si>
  <si>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</si>
  <si>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</si>
  <si>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</si>
  <si>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18303</t>
  </si>
  <si>
    <t xml:space="preserve">SEPTIKÉMIE S MCC          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</si>
  <si>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</si>
  <si>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</si>
  <si>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</si>
  <si>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</si>
  <si>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</si>
  <si>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</si>
  <si>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</si>
  <si>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</si>
  <si>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</si>
  <si>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</si>
  <si>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</si>
  <si>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</si>
  <si>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</si>
  <si>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</si>
  <si>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</si>
  <si>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</si>
  <si>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</si>
  <si>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</si>
  <si>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 xml:space="preserve">ANTEGRÁDNÍ PYELOGRAFIE JEDNOSTRANNÁ               </t>
  </si>
  <si>
    <t xml:space="preserve">SKIASKOPIE                                        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</si>
  <si>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</si>
  <si>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</si>
  <si>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</si>
  <si>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</si>
  <si>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PERKUTÁNNÍ NEFROSTOMIE JEDNOSTRANNÁ</t>
  </si>
  <si>
    <t>89165</t>
  </si>
  <si>
    <t xml:space="preserve">RETROGRÁDNÍ PYELOGRAFIE JEDNOSTRANNÁ              </t>
  </si>
  <si>
    <t>RETROGRÁDNÍ PYELOGRAFIE JEDNOSTRANNÁ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</si>
  <si>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</si>
  <si>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</si>
  <si>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</si>
  <si>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</si>
  <si>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</si>
  <si>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</si>
  <si>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</si>
  <si>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</si>
  <si>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</si>
  <si>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</si>
  <si>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</si>
  <si>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</si>
  <si>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</si>
  <si>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</si>
  <si>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</si>
  <si>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</si>
  <si>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</si>
  <si>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</si>
  <si>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</si>
  <si>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</si>
  <si>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</si>
  <si>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</si>
  <si>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22</t>
  </si>
  <si>
    <t>407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</si>
  <si>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</si>
  <si>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</si>
  <si>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</si>
  <si>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</si>
  <si>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</si>
  <si>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</si>
  <si>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</si>
  <si>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</si>
  <si>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</si>
  <si>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</si>
  <si>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</si>
  <si>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</si>
  <si>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</si>
  <si>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</si>
  <si>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</si>
  <si>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47219</t>
  </si>
  <si>
    <t xml:space="preserve">SCINTIGRAFIE LEDVIN DYNAMICKÁ VČETNĚ STANOVENÍ GF </t>
  </si>
  <si>
    <t>47259</t>
  </si>
  <si>
    <t xml:space="preserve">SCINTIGRAFIE PLIC VENTILAČNÍ STATICKÁ             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</si>
  <si>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</si>
  <si>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</si>
  <si>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</si>
  <si>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</si>
  <si>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</si>
  <si>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</si>
  <si>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</si>
  <si>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</si>
  <si>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</si>
  <si>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</si>
  <si>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</si>
  <si>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</si>
  <si>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28</t>
  </si>
  <si>
    <t>816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</si>
  <si>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</si>
  <si>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</si>
  <si>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</si>
  <si>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</si>
  <si>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</si>
  <si>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</si>
  <si>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 xml:space="preserve">ZHOTOVENÍ KARYOTYPU Z JEDNÉ MITÓZY                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</si>
  <si>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</si>
  <si>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</si>
  <si>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</si>
  <si>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</si>
  <si>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</si>
  <si>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</si>
  <si>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</si>
  <si>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</si>
  <si>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</si>
  <si>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</si>
  <si>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</si>
  <si>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</si>
  <si>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</si>
  <si>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</si>
  <si>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</si>
  <si>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</si>
  <si>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</si>
  <si>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</si>
  <si>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</si>
  <si>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</si>
  <si>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</si>
  <si>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</si>
  <si>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</si>
  <si>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</si>
  <si>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</si>
  <si>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</si>
  <si>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</si>
  <si>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</si>
  <si>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</si>
  <si>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</si>
  <si>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</si>
  <si>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</si>
  <si>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</si>
  <si>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</si>
  <si>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</si>
  <si>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</si>
  <si>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</si>
  <si>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</si>
  <si>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</si>
  <si>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</si>
  <si>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</si>
  <si>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</si>
  <si>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</si>
  <si>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</si>
  <si>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</si>
  <si>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</si>
  <si>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</si>
  <si>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</si>
  <si>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</si>
  <si>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</si>
  <si>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</si>
  <si>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</si>
  <si>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</si>
  <si>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</si>
  <si>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</si>
  <si>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</si>
  <si>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</si>
  <si>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</si>
  <si>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</si>
  <si>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</si>
  <si>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</si>
  <si>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</si>
  <si>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</si>
  <si>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</si>
  <si>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</si>
  <si>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</si>
  <si>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</si>
  <si>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96189</t>
  </si>
  <si>
    <t xml:space="preserve">FAKTOR VII - STANOVENÍ AKTIVITY         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</si>
  <si>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</si>
  <si>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</si>
  <si>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</si>
  <si>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</si>
  <si>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</si>
  <si>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</si>
  <si>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</si>
  <si>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</si>
  <si>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</si>
  <si>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</si>
  <si>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</si>
  <si>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</si>
  <si>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</si>
  <si>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</si>
  <si>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</si>
  <si>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</si>
  <si>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</si>
  <si>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</si>
  <si>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</si>
  <si>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</si>
  <si>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</si>
  <si>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</si>
  <si>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</si>
  <si>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</si>
  <si>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</si>
  <si>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</si>
  <si>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</si>
  <si>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</si>
  <si>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</si>
  <si>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</si>
  <si>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</si>
  <si>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</si>
  <si>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</si>
  <si>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</si>
  <si>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</si>
  <si>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</si>
  <si>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</si>
  <si>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</si>
  <si>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</si>
  <si>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</si>
  <si>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</si>
  <si>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</si>
  <si>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</si>
  <si>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</si>
  <si>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</si>
  <si>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</si>
  <si>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</si>
  <si>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</si>
  <si>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</si>
  <si>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</si>
  <si>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</si>
  <si>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</si>
  <si>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</si>
  <si>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AMYLÁZA PANKREATICKÁ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</si>
  <si>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</si>
  <si>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</si>
  <si>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</si>
  <si>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</si>
  <si>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</si>
  <si>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</si>
  <si>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</si>
  <si>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</si>
  <si>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</si>
  <si>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</si>
  <si>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</si>
  <si>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</si>
  <si>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</si>
  <si>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</si>
  <si>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</si>
  <si>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</si>
  <si>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</si>
  <si>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</si>
  <si>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</si>
  <si>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</si>
  <si>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</si>
  <si>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</si>
  <si>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</si>
  <si>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</si>
  <si>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</si>
  <si>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</si>
  <si>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</si>
  <si>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</si>
  <si>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</si>
  <si>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</si>
  <si>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</si>
  <si>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</si>
  <si>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</si>
  <si>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</si>
  <si>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</si>
  <si>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</si>
  <si>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</si>
  <si>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</si>
  <si>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</si>
  <si>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</si>
  <si>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</si>
  <si>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</si>
  <si>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</si>
  <si>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</si>
  <si>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</si>
  <si>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</si>
  <si>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</si>
  <si>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</si>
  <si>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</si>
  <si>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</si>
  <si>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</si>
  <si>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</si>
  <si>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</si>
  <si>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</si>
  <si>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</si>
  <si>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</si>
  <si>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</si>
  <si>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</si>
  <si>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</si>
  <si>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</si>
  <si>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</si>
  <si>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</si>
  <si>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</si>
  <si>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</si>
  <si>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</si>
  <si>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</si>
  <si>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</si>
  <si>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</si>
  <si>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</si>
  <si>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</si>
  <si>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</si>
  <si>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</si>
  <si>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</si>
  <si>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</si>
  <si>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</si>
  <si>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</si>
  <si>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</si>
  <si>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</si>
  <si>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</si>
  <si>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</si>
  <si>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</si>
  <si>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</si>
  <si>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</si>
  <si>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</si>
  <si>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</si>
  <si>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</si>
  <si>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</si>
  <si>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</si>
  <si>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</si>
  <si>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</si>
  <si>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</si>
  <si>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</si>
  <si>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</si>
  <si>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</si>
  <si>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</si>
  <si>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</si>
  <si>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</si>
  <si>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</si>
  <si>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</si>
  <si>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</si>
  <si>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</si>
  <si>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</si>
  <si>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</si>
  <si>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</si>
  <si>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</si>
  <si>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</si>
  <si>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</si>
  <si>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</si>
  <si>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</si>
  <si>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</si>
  <si>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</si>
  <si>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</si>
  <si>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</si>
  <si>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</si>
  <si>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</si>
  <si>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</si>
  <si>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</si>
  <si>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</si>
  <si>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</si>
  <si>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</si>
  <si>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</si>
  <si>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</si>
  <si>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</si>
  <si>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</si>
  <si>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</si>
  <si>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</si>
  <si>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</si>
  <si>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</si>
  <si>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</si>
  <si>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</si>
  <si>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</si>
  <si>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</si>
  <si>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</si>
  <si>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</si>
  <si>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</si>
  <si>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</si>
  <si>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</si>
  <si>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</si>
  <si>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</si>
  <si>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</si>
  <si>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</si>
  <si>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</si>
  <si>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</si>
  <si>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</si>
  <si>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</si>
  <si>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</si>
  <si>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</si>
  <si>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</si>
  <si>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</si>
  <si>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</si>
  <si>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</si>
  <si>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</si>
  <si>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</si>
  <si>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</si>
  <si>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</si>
  <si>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</si>
  <si>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</si>
  <si>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</si>
  <si>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</si>
  <si>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</si>
  <si>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</si>
  <si>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</si>
  <si>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</si>
  <si>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</si>
  <si>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</si>
  <si>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</si>
  <si>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</si>
  <si>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</si>
  <si>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</si>
  <si>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</si>
  <si>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</si>
  <si>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</si>
  <si>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</si>
  <si>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</si>
  <si>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</si>
  <si>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</si>
  <si>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</si>
  <si>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</si>
  <si>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</si>
  <si>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</si>
  <si>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</si>
  <si>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</si>
  <si>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</si>
  <si>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</si>
  <si>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</si>
  <si>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</si>
  <si>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</si>
  <si>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</si>
  <si>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</si>
  <si>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</si>
  <si>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</si>
  <si>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</si>
  <si>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</si>
  <si>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</si>
  <si>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</si>
  <si>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</si>
  <si>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</si>
  <si>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</si>
  <si>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</si>
  <si>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</si>
  <si>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</si>
  <si>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</si>
  <si>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</si>
  <si>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</si>
  <si>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</si>
  <si>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</si>
  <si>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</si>
  <si>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</si>
  <si>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</si>
  <si>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</si>
  <si>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</si>
  <si>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</si>
  <si>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</si>
  <si>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</si>
  <si>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</si>
  <si>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</si>
  <si>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81719</t>
  </si>
  <si>
    <t>METANEFRINY KVANTITATIVNĚ SOUČASNĚ V KRVI A V MOČI</t>
  </si>
  <si>
    <t>81239</t>
  </si>
  <si>
    <t xml:space="preserve">ANALÝZA MOČE MIKROSKOPICKY VE FÁZOVÉM KONTRASTU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</si>
  <si>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</si>
  <si>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</si>
  <si>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</si>
  <si>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</si>
  <si>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</si>
  <si>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</si>
  <si>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</si>
  <si>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</si>
  <si>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</si>
  <si>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</si>
  <si>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</si>
  <si>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93179</t>
  </si>
  <si>
    <t xml:space="preserve">PLAZMATICKÁ RENINOVÁ AKTIVITA (PRA)               </t>
  </si>
  <si>
    <t>93229</t>
  </si>
  <si>
    <t xml:space="preserve">TKÁŇOVÝ POLYPEPTIDICKÝ ANTIGEN (TPA)              </t>
  </si>
  <si>
    <t>81545</t>
  </si>
  <si>
    <t>MĚĎ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</si>
  <si>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</si>
  <si>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</si>
  <si>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</si>
  <si>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</si>
  <si>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</si>
  <si>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</si>
  <si>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</si>
  <si>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</si>
  <si>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</si>
  <si>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</si>
  <si>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</si>
  <si>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</si>
  <si>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</si>
  <si>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</si>
  <si>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</si>
  <si>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81765</t>
  </si>
  <si>
    <t>CHROMOGRANIN A - STANOVENÍ KONCENTRACE V SÉRU NEBO</t>
  </si>
  <si>
    <t>81353</t>
  </si>
  <si>
    <t xml:space="preserve">ANGIOTENSIN                                       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</si>
  <si>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</si>
  <si>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</si>
  <si>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</si>
  <si>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</si>
  <si>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</si>
  <si>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</si>
  <si>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</si>
  <si>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</si>
  <si>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</si>
  <si>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</si>
  <si>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</si>
  <si>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</si>
  <si>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</si>
  <si>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</si>
  <si>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</si>
  <si>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</si>
  <si>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</si>
  <si>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</si>
  <si>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</si>
  <si>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</si>
  <si>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</si>
  <si>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</si>
  <si>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</si>
  <si>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</si>
  <si>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</si>
  <si>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</si>
  <si>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</si>
  <si>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</si>
  <si>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</si>
  <si>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</si>
  <si>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</si>
  <si>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</si>
  <si>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</si>
  <si>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</si>
  <si>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</si>
  <si>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</si>
  <si>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</si>
  <si>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</si>
  <si>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</si>
  <si>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</si>
  <si>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</si>
  <si>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</si>
  <si>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</si>
  <si>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</si>
  <si>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</si>
  <si>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</si>
  <si>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</si>
  <si>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</si>
  <si>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</si>
  <si>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</si>
  <si>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</si>
  <si>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</si>
  <si>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</si>
  <si>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</si>
  <si>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</si>
  <si>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</si>
  <si>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</si>
  <si>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</si>
  <si>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</si>
  <si>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</si>
  <si>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</si>
  <si>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</si>
  <si>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</si>
  <si>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</si>
  <si>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</si>
  <si>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</si>
  <si>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</si>
  <si>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</si>
  <si>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</si>
  <si>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</si>
  <si>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</si>
  <si>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</si>
  <si>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</si>
  <si>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</si>
  <si>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</si>
  <si>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</si>
  <si>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</si>
  <si>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</si>
  <si>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</si>
  <si>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</si>
  <si>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</si>
  <si>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</si>
  <si>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</si>
  <si>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</si>
  <si>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</si>
  <si>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</si>
  <si>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</si>
  <si>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</si>
  <si>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</si>
  <si>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</si>
  <si>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</si>
  <si>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</si>
  <si>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</si>
  <si>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</si>
  <si>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</si>
  <si>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</si>
  <si>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</si>
  <si>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</si>
  <si>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</si>
  <si>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</si>
  <si>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</si>
  <si>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</si>
  <si>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- FERX-ELLA-BOUBELLA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</si>
  <si>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</si>
  <si>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</si>
  <si>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</si>
  <si>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</si>
  <si>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</si>
  <si>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</si>
  <si>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</si>
  <si>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</si>
  <si>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</si>
  <si>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</si>
  <si>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</si>
  <si>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</si>
  <si>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</si>
  <si>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</si>
  <si>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</si>
  <si>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</si>
  <si>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</si>
  <si>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</si>
  <si>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</si>
  <si>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</si>
  <si>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0047493</t>
  </si>
  <si>
    <t>DRÁT VODÍCÍ THRUWAY,JOURNEY</t>
  </si>
  <si>
    <t>89113</t>
  </si>
  <si>
    <t>RTG LEBKY, CÍLENÉ SNÍMKY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</si>
  <si>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</si>
  <si>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</si>
  <si>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</si>
  <si>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</si>
  <si>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</si>
  <si>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</si>
  <si>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</si>
  <si>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</si>
  <si>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</si>
  <si>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</si>
  <si>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</si>
  <si>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</si>
  <si>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</si>
  <si>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</si>
  <si>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</si>
  <si>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</si>
  <si>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</si>
  <si>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</si>
  <si>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</si>
  <si>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</si>
  <si>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</si>
  <si>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</si>
  <si>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</si>
  <si>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89327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</si>
  <si>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</si>
  <si>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</si>
  <si>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</si>
  <si>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</si>
  <si>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</si>
  <si>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</si>
  <si>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</si>
  <si>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</si>
  <si>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</si>
  <si>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</si>
  <si>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89453</t>
  </si>
  <si>
    <t xml:space="preserve">PERKUTÁNNÍ TRANSHEPATÁLNÍ CHOLANGIOGRAFIE         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</si>
  <si>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</si>
  <si>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</si>
  <si>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</si>
  <si>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</si>
  <si>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</si>
  <si>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</si>
  <si>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</si>
  <si>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</si>
  <si>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</si>
  <si>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</si>
  <si>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</si>
  <si>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</si>
  <si>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</si>
  <si>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</si>
  <si>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</si>
  <si>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</si>
  <si>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</si>
  <si>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</si>
  <si>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</si>
  <si>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</si>
  <si>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</si>
  <si>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</si>
  <si>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</si>
  <si>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</si>
  <si>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</si>
  <si>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</si>
  <si>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</si>
  <si>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</si>
  <si>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</si>
  <si>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</si>
  <si>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</si>
  <si>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</si>
  <si>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</si>
  <si>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</si>
  <si>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</si>
  <si>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</si>
  <si>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</si>
  <si>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</si>
  <si>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</si>
  <si>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</si>
  <si>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</si>
  <si>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</si>
  <si>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</si>
  <si>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</si>
  <si>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</si>
  <si>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</si>
  <si>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</si>
  <si>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</si>
  <si>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</si>
  <si>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</si>
  <si>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</si>
  <si>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</si>
  <si>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</si>
  <si>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</si>
  <si>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</si>
  <si>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</si>
  <si>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</si>
  <si>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</si>
  <si>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</si>
  <si>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</si>
  <si>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 xml:space="preserve">FISTULOGRAFIE                       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</si>
  <si>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</si>
  <si>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</si>
  <si>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</si>
  <si>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</si>
  <si>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</si>
  <si>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</si>
  <si>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</si>
  <si>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</si>
  <si>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</si>
  <si>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</si>
  <si>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</si>
  <si>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</si>
  <si>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</si>
  <si>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</si>
  <si>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</si>
  <si>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</si>
  <si>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</si>
  <si>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</si>
  <si>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</si>
  <si>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</si>
  <si>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</si>
  <si>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</si>
  <si>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</si>
  <si>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</si>
  <si>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</si>
  <si>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</si>
  <si>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</si>
  <si>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</si>
  <si>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</si>
  <si>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</si>
  <si>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</si>
  <si>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</si>
  <si>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</si>
  <si>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</si>
  <si>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</si>
  <si>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</si>
  <si>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</si>
  <si>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</si>
  <si>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</si>
  <si>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</si>
  <si>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</si>
  <si>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</si>
  <si>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</si>
  <si>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</si>
  <si>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</si>
  <si>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</si>
  <si>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</si>
  <si>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</si>
  <si>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</si>
  <si>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</si>
  <si>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</si>
  <si>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</si>
  <si>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</si>
  <si>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</si>
  <si>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</si>
  <si>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</si>
  <si>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</si>
  <si>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</si>
  <si>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</si>
  <si>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</si>
  <si>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</si>
  <si>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</si>
  <si>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</si>
  <si>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STANDARDNÍ CYTOLOGICKÉ BARVENÍ,  ZA 1-3 PREPARÁTY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</si>
  <si>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</si>
  <si>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</si>
  <si>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</si>
  <si>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</si>
  <si>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</si>
  <si>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</si>
  <si>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</si>
  <si>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</si>
  <si>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</si>
  <si>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</si>
  <si>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</si>
  <si>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</si>
  <si>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</si>
  <si>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</si>
  <si>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</si>
  <si>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</si>
  <si>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</si>
  <si>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</si>
  <si>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</si>
  <si>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</si>
  <si>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</si>
  <si>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</si>
  <si>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</si>
  <si>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</si>
  <si>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</si>
  <si>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</si>
  <si>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</si>
  <si>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</si>
  <si>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</si>
  <si>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</si>
  <si>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</si>
  <si>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</si>
  <si>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</si>
  <si>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</si>
  <si>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</si>
  <si>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</si>
  <si>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</si>
  <si>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</si>
  <si>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</si>
  <si>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</si>
  <si>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</si>
  <si>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</si>
  <si>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</si>
  <si>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</si>
  <si>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</si>
  <si>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</si>
  <si>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</si>
  <si>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</si>
  <si>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</si>
  <si>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</si>
  <si>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</si>
  <si>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</si>
  <si>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</si>
  <si>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</si>
  <si>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</si>
  <si>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</si>
  <si>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</si>
  <si>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</si>
  <si>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</si>
  <si>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</si>
  <si>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</si>
  <si>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</si>
  <si>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</si>
  <si>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</si>
  <si>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</si>
  <si>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</si>
  <si>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</si>
  <si>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</si>
  <si>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</si>
  <si>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</si>
  <si>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</si>
  <si>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</si>
  <si>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</si>
  <si>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</si>
  <si>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</si>
  <si>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</si>
  <si>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</si>
  <si>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</si>
  <si>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</si>
  <si>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</si>
  <si>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</si>
  <si>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</si>
  <si>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</si>
  <si>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</si>
  <si>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82083</t>
  </si>
  <si>
    <t xml:space="preserve">PRŮKAZ BAKTERIÁLNÍHO TOXINU NEBO ANTIGENU         </t>
  </si>
  <si>
    <t>PRŮKAZ BAKTERIÁLNÍHO TOXINU NEBO ANTIGENU</t>
  </si>
  <si>
    <t>82233</t>
  </si>
  <si>
    <t xml:space="preserve">IDENTIFIKACE MYKOPLASMAT                          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</si>
  <si>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</si>
  <si>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</si>
  <si>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</si>
  <si>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</si>
  <si>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</si>
  <si>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</si>
  <si>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</si>
  <si>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</si>
  <si>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</si>
  <si>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</si>
  <si>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</si>
  <si>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</si>
  <si>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</si>
  <si>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</si>
  <si>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</si>
  <si>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</si>
  <si>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</si>
  <si>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</si>
  <si>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</si>
  <si>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</si>
  <si>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</si>
  <si>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</si>
  <si>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 xml:space="preserve">STANOVENÍ ANTI ENA Ab ELISA                       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</si>
  <si>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</si>
  <si>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</si>
  <si>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</si>
  <si>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</si>
  <si>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</si>
  <si>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</si>
  <si>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</si>
  <si>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91317</t>
  </si>
  <si>
    <t>PRŮKAZ ANTINUKLEÁRNÍCH PROTILÁTEK IF</t>
  </si>
  <si>
    <t xml:space="preserve">PRŮKAZ ANTINUKLEÁRNÍCH PROTILÁTEK IF              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</si>
  <si>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</si>
  <si>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</si>
  <si>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</si>
  <si>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</si>
  <si>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</si>
  <si>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</si>
  <si>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 xml:space="preserve">PRŮKAZ ANCA IF                                    </t>
  </si>
  <si>
    <t>22321</t>
  </si>
  <si>
    <t>URČENÍ SPECIFITY TROMBOCYTÁRNÍ PROTILÁTKY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</si>
  <si>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</si>
  <si>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</si>
  <si>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</si>
  <si>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</si>
  <si>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</si>
  <si>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</si>
  <si>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</si>
  <si>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</si>
  <si>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</si>
  <si>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</si>
  <si>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</si>
  <si>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</si>
  <si>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</si>
  <si>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</si>
  <si>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</si>
  <si>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</si>
  <si>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</si>
  <si>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</si>
  <si>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44</t>
  </si>
  <si>
    <t>94119</t>
  </si>
  <si>
    <t xml:space="preserve">IZOLACE A UCHOVÁNÍ LIDSKÉ DNA (RNA)               </t>
  </si>
  <si>
    <t xml:space="preserve">IN SITU HYBRIDIZACE LIDSKÉ DNA SE ZNAČENOU SONDOU 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</si>
  <si>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</si>
  <si>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</si>
  <si>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</si>
  <si>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</si>
  <si>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</si>
  <si>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</si>
  <si>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99791</t>
  </si>
  <si>
    <t xml:space="preserve">(VZP) AMPLIFIKACE HER2-ISH                        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</si>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</sst>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0.53267106568009781</c:v>
                </c:pt>
                <c:pt idx="1">
                  <c:v>0.52877812050000628</c:v>
                </c:pt>
                <c:pt idx="2">
                  <c:v>0.49565542268184565</c:v>
                </c:pt>
                <c:pt idx="3">
                  <c:v>0.49274980028711324</c:v>
                </c:pt>
                <c:pt idx="4">
                  <c:v>0.47297947856266298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0.48860545036426856</c:v>
                </c:pt>
                <c:pt idx="1">
                  <c:v>0.48860545036426856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1.1068139963167587</c:v>
                </c:pt>
                <c:pt idx="1">
                  <c:v>1.1349306431273645</c:v>
                </c:pt>
                <c:pt idx="2">
                  <c:v>1.0999155643118492</c:v>
                </c:pt>
                <c:pt idx="3">
                  <c:v>1.0860193790785051</c:v>
                </c:pt>
                <c:pt idx="4">
                  <c:v>1.0676336118555889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3" totalsRowShown="0">
  <autoFilter ref="C3:S9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2705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4563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4564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4611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5039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5065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5081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5485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5486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5657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5802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6716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168779.50657021714</v>
      </c>
      <c r="D4" s="280">
        <f ca="1">IF(ISERROR(VLOOKUP("Náklady celkem",INDIRECT("HI!$A:$G"),5,0)),0,VLOOKUP("Náklady celkem",INDIRECT("HI!$A:$G"),5,0))</f>
        <v>168961.35407999993</v>
      </c>
      <c r="E4" s="281">
        <f ca="1">IF(C4=0,0,D4/C4)</f>
        <v>1.001077426480727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120104.58406362915</v>
      </c>
      <c r="D7" s="288">
        <f>IF(ISERROR(HI!E5),"",HI!E5)</f>
        <v>124205.25643999997</v>
      </c>
      <c r="E7" s="285">
        <f t="shared" ref="E7:E15" si="0">IF(C7=0,0,D7/C7)</f>
        <v>1.0341425134464339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0.99186236968452479</v>
      </c>
      <c r="E8" s="285">
        <f t="shared" si="0"/>
        <v>1.1020692996494719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0.31682167408006467</v>
      </c>
      <c r="E9" s="285">
        <f>IF(C9=0,0,D9/C9)</f>
        <v>1.0560722469335491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0.66687726481547593</v>
      </c>
      <c r="E11" s="285">
        <f t="shared" si="0"/>
        <v>1.1114621080257934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0.9435410891077497</v>
      </c>
      <c r="E12" s="285">
        <f t="shared" si="0"/>
        <v>1.1794263613846871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1677.4999765014647</v>
      </c>
      <c r="D15" s="288">
        <f>IF(ISERROR(HI!E6),"",HI!E6)</f>
        <v>1509.4010699999999</v>
      </c>
      <c r="E15" s="285">
        <f t="shared" si="0"/>
        <v>0.89979200664309633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27963.421254272464</v>
      </c>
      <c r="D16" s="284">
        <f ca="1">IF(ISERROR(VLOOKUP("Osobní náklady (Kč) *",INDIRECT("HI!$A:$G"),5,0)),0,VLOOKUP("Osobní náklady (Kč) *",INDIRECT("HI!$A:$G"),5,0))</f>
        <v>29256.799210000001</v>
      </c>
      <c r="E16" s="285">
        <f ca="1">IF(C16=0,0,D16/C16)</f>
        <v>1.0462524933543289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82466.586819999968</v>
      </c>
      <c r="D18" s="303">
        <f ca="1">IF(ISERROR(VLOOKUP("Výnosy celkem",INDIRECT("HI!$A:$G"),5,0)),0,VLOOKUP("Výnosy celkem",INDIRECT("HI!$A:$G"),5,0))</f>
        <v>79915.25364999997</v>
      </c>
      <c r="E18" s="304">
        <f t="shared" ref="E18:E31" ca="1" si="1">IF(C18=0,0,D18/C18)</f>
        <v>0.96906221939839954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57451.176819999971</v>
      </c>
      <c r="D19" s="284">
        <f ca="1">IF(ISERROR(VLOOKUP("Ambulance *",INDIRECT("HI!$A:$G"),5,0)),0,VLOOKUP("Ambulance *",INDIRECT("HI!$A:$G"),5,0))</f>
        <v>57073.043649999963</v>
      </c>
      <c r="E19" s="285">
        <f t="shared" ca="1" si="1"/>
        <v>0.99341818234316182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0.99341818234316182</v>
      </c>
      <c r="E20" s="285">
        <f t="shared" si="1"/>
        <v>0.99341818234316182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0.99341818234316215</v>
      </c>
      <c r="E21" s="285">
        <f t="shared" si="1"/>
        <v>0.99341818234316215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1.0539665733586654</v>
      </c>
      <c r="E23" s="285">
        <f t="shared" si="1"/>
        <v>1.2399606745396063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25015.41</v>
      </c>
      <c r="D24" s="284">
        <f ca="1">IF(ISERROR(VLOOKUP("Hospitalizace *",INDIRECT("HI!$A:$G"),5,0)),0,VLOOKUP("Hospitalizace *",INDIRECT("HI!$A:$G"),5,0))</f>
        <v>22842.210000000003</v>
      </c>
      <c r="E24" s="285">
        <f ca="1">IF(C24=0,0,D24/C24)</f>
        <v>0.91312554941134294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0.91312554941134294</v>
      </c>
      <c r="E25" s="285">
        <f t="shared" si="1"/>
        <v>0.91312554941134294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0.91312554941134294</v>
      </c>
      <c r="E26" s="285">
        <f t="shared" si="1"/>
        <v>0.91312554941134294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0.98458376156217886</v>
      </c>
      <c r="E29" s="285">
        <f t="shared" si="1"/>
        <v>1.0364039595391357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1.0676336118555889</v>
      </c>
      <c r="E30" s="285">
        <f t="shared" si="1"/>
        <v>1.0676336118555889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0.77625109882268584</v>
      </c>
      <c r="D31" s="289">
        <f>IF(ISERROR(VLOOKUP("Celkem:",'ZV Vyžád.'!$A:$M,7,0)),"",VLOOKUP("Celkem:",'ZV Vyžád.'!$A:$M,7,0))</f>
        <v>0.92257349059978477</v>
      </c>
      <c r="E31" s="285">
        <f t="shared" si="1"/>
        <v>1.1884987885994895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102794.74221999999</v>
      </c>
      <c r="C5" s="33">
        <v>105195.20449000006</v>
      </c>
      <c r="D5" s="12"/>
      <c r="E5" s="226">
        <v>124205.25643999997</v>
      </c>
      <c r="F5" s="32">
        <v>120104.58406362915</v>
      </c>
      <c r="G5" s="225">
        <f>E5-F5</f>
        <v>4100.6723763708142</v>
      </c>
      <c r="H5" s="231">
        <f>IF(F5&lt;0.00000001,"",E5/F5)</f>
        <v>1.0341425134464339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818.64885000000004</v>
      </c>
      <c r="C6" s="35">
        <v>1687.5340699999999</v>
      </c>
      <c r="D6" s="12"/>
      <c r="E6" s="227">
        <v>1509.4010699999999</v>
      </c>
      <c r="F6" s="34">
        <v>1677.4999765014647</v>
      </c>
      <c r="G6" s="228">
        <f>E6-F6</f>
        <v>-168.09890650146485</v>
      </c>
      <c r="H6" s="232">
        <f>IF(F6&lt;0.00000001,"",E6/F6)</f>
        <v>0.89979200664309633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23298.995779999997</v>
      </c>
      <c r="C7" s="35">
        <v>25248.49368</v>
      </c>
      <c r="D7" s="12"/>
      <c r="E7" s="227">
        <v>29256.799210000001</v>
      </c>
      <c r="F7" s="34">
        <v>27963.421254272464</v>
      </c>
      <c r="G7" s="228">
        <f>E7-F7</f>
        <v>1293.3779557275375</v>
      </c>
      <c r="H7" s="232">
        <f>IF(F7&lt;0.00000001,"",E7/F7)</f>
        <v>1.0462524933543289</v>
      </c>
    </row>
    <row r="8" spans="1:10" ht="14.4" customHeight="1" thickBot="1" x14ac:dyDescent="0.35">
      <c r="A8" s="1" t="s">
        <v>96</v>
      </c>
      <c r="B8" s="15">
        <v>15827.178530000003</v>
      </c>
      <c r="C8" s="37">
        <v>18471.507809999988</v>
      </c>
      <c r="D8" s="12"/>
      <c r="E8" s="229">
        <v>13989.897359999966</v>
      </c>
      <c r="F8" s="36">
        <v>19034.001275814066</v>
      </c>
      <c r="G8" s="230">
        <f>E8-F8</f>
        <v>-5044.1039158140993</v>
      </c>
      <c r="H8" s="233">
        <f>IF(F8&lt;0.00000001,"",E8/F8)</f>
        <v>0.73499508365466537</v>
      </c>
    </row>
    <row r="9" spans="1:10" ht="14.4" customHeight="1" thickBot="1" x14ac:dyDescent="0.35">
      <c r="A9" s="2" t="s">
        <v>97</v>
      </c>
      <c r="B9" s="3">
        <v>142739.56537999999</v>
      </c>
      <c r="C9" s="39">
        <v>150602.74005000002</v>
      </c>
      <c r="D9" s="12"/>
      <c r="E9" s="3">
        <v>168961.35407999993</v>
      </c>
      <c r="F9" s="38">
        <v>168779.50657021714</v>
      </c>
      <c r="G9" s="38">
        <f>E9-F9</f>
        <v>181.84750978279044</v>
      </c>
      <c r="H9" s="234">
        <f>IF(F9&lt;0.00000001,"",E9/F9)</f>
        <v>1.001077426480727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55396.760419999984</v>
      </c>
      <c r="C11" s="33">
        <f>IF(ISERROR(VLOOKUP("Celkem:",'ZV Vykáz.-A'!A:H,5,0)),0,VLOOKUP("Celkem:",'ZV Vykáz.-A'!A:H,5,0)/1000)</f>
        <v>57451.176819999971</v>
      </c>
      <c r="D11" s="12"/>
      <c r="E11" s="226">
        <f>IF(ISERROR(VLOOKUP("Celkem:",'ZV Vykáz.-A'!A:H,8,0)),0,VLOOKUP("Celkem:",'ZV Vykáz.-A'!A:H,8,0)/1000)</f>
        <v>57073.043649999963</v>
      </c>
      <c r="F11" s="32">
        <f>C11</f>
        <v>57451.176819999971</v>
      </c>
      <c r="G11" s="225">
        <f>E11-F11</f>
        <v>-378.13317000000825</v>
      </c>
      <c r="H11" s="231">
        <f>IF(F11&lt;0.00000001,"",E11/F11)</f>
        <v>0.99341818234316182</v>
      </c>
      <c r="I11" s="225">
        <f>E11-B11</f>
        <v>1676.2832299999791</v>
      </c>
      <c r="J11" s="231">
        <f>IF(B11&lt;0.00000001,"",E11/B11)</f>
        <v>1.0302595895011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22164.089999999997</v>
      </c>
      <c r="C12" s="37">
        <f>IF(ISERROR(VLOOKUP("Celkem",CaseMix!A:D,3,0)),0,VLOOKUP("Celkem",CaseMix!A:D,3,0)*30)</f>
        <v>25015.41</v>
      </c>
      <c r="D12" s="12"/>
      <c r="E12" s="229">
        <f>IF(ISERROR(VLOOKUP("Celkem",CaseMix!A:D,4,0)),0,VLOOKUP("Celkem",CaseMix!A:D,4,0)*30)</f>
        <v>22842.210000000003</v>
      </c>
      <c r="F12" s="36">
        <f>C12</f>
        <v>25015.41</v>
      </c>
      <c r="G12" s="230">
        <f>E12-F12</f>
        <v>-2173.1999999999971</v>
      </c>
      <c r="H12" s="233">
        <f>IF(F12&lt;0.00000001,"",E12/F12)</f>
        <v>0.91312554941134294</v>
      </c>
      <c r="I12" s="230">
        <f>E12-B12</f>
        <v>678.12000000000626</v>
      </c>
      <c r="J12" s="233">
        <f>IF(B12&lt;0.00000001,"",E12/B12)</f>
        <v>1.0305954361311476</v>
      </c>
    </row>
    <row r="13" spans="1:10" ht="14.4" customHeight="1" thickBot="1" x14ac:dyDescent="0.35">
      <c r="A13" s="4" t="s">
        <v>100</v>
      </c>
      <c r="B13" s="9">
        <f>SUM(B11:B12)</f>
        <v>77560.850419999973</v>
      </c>
      <c r="C13" s="41">
        <f>SUM(C11:C12)</f>
        <v>82466.586819999968</v>
      </c>
      <c r="D13" s="12"/>
      <c r="E13" s="9">
        <f>SUM(E11:E12)</f>
        <v>79915.25364999997</v>
      </c>
      <c r="F13" s="40">
        <f>SUM(F11:F12)</f>
        <v>82466.586819999968</v>
      </c>
      <c r="G13" s="40">
        <f>E13-F13</f>
        <v>-2551.3331699999981</v>
      </c>
      <c r="H13" s="235">
        <f>IF(F13&lt;0.00000001,"",E13/F13)</f>
        <v>0.96906221939839954</v>
      </c>
      <c r="I13" s="40">
        <f>SUM(I11:I12)</f>
        <v>2354.4032299999853</v>
      </c>
      <c r="J13" s="235">
        <f>IF(B13&lt;0.00000001,"",E13/B13)</f>
        <v>1.0303555623391267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0.54337317206703117</v>
      </c>
      <c r="C15" s="43">
        <f>IF(C9=0,"",C13/C9)</f>
        <v>0.54757693513823924</v>
      </c>
      <c r="D15" s="12"/>
      <c r="E15" s="10">
        <f>IF(E9=0,"",E13/E9)</f>
        <v>0.47297948152192038</v>
      </c>
      <c r="F15" s="42">
        <f>IF(F9=0,"",F13/F9)</f>
        <v>0.48860545036426856</v>
      </c>
      <c r="G15" s="42">
        <f>IF(ISERROR(F15-E15),"",E15-F15)</f>
        <v>-1.5625968842348181E-2</v>
      </c>
      <c r="H15" s="236">
        <f>IF(ISERROR(F15-E15),"",IF(F15&lt;0.00000001,"",E15/F15))</f>
        <v>0.96801924982478482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0.53267106568009781</v>
      </c>
      <c r="C4" s="323">
        <f t="shared" ref="C4:M4" si="0">(C10+C8)/C6</f>
        <v>0.52877812050000628</v>
      </c>
      <c r="D4" s="323">
        <f t="shared" si="0"/>
        <v>0.49565542268184565</v>
      </c>
      <c r="E4" s="323">
        <f t="shared" si="0"/>
        <v>0.49274980028711324</v>
      </c>
      <c r="F4" s="323">
        <f t="shared" si="0"/>
        <v>0.47297947856266298</v>
      </c>
      <c r="G4" s="323">
        <f t="shared" si="0"/>
        <v>0.33778755775700581</v>
      </c>
      <c r="H4" s="323">
        <f t="shared" si="0"/>
        <v>0.33778755775700581</v>
      </c>
      <c r="I4" s="323">
        <f t="shared" si="0"/>
        <v>0.33778755775700581</v>
      </c>
      <c r="J4" s="323">
        <f t="shared" si="0"/>
        <v>0.33778755775700581</v>
      </c>
      <c r="K4" s="323">
        <f t="shared" si="0"/>
        <v>0.33778755775700581</v>
      </c>
      <c r="L4" s="323">
        <f t="shared" si="0"/>
        <v>0.33778755775700581</v>
      </c>
      <c r="M4" s="323">
        <f t="shared" si="0"/>
        <v>0.33778755775700581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32042.182990000001</v>
      </c>
      <c r="C5" s="323">
        <f>IF(ISERROR(VLOOKUP($A5,'Man Tab'!$A:$Q,COLUMN()+2,0)),0,VLOOKUP($A5,'Man Tab'!$A:$Q,COLUMN()+2,0))</f>
        <v>31441.544170000001</v>
      </c>
      <c r="D5" s="323">
        <f>IF(ISERROR(VLOOKUP($A5,'Man Tab'!$A:$Q,COLUMN()+2,0)),0,VLOOKUP($A5,'Man Tab'!$A:$Q,COLUMN()+2,0))</f>
        <v>36157.4446500001</v>
      </c>
      <c r="E5" s="323">
        <f>IF(ISERROR(VLOOKUP($A5,'Man Tab'!$A:$Q,COLUMN()+2,0)),0,VLOOKUP($A5,'Man Tab'!$A:$Q,COLUMN()+2,0))</f>
        <v>34125.735090000198</v>
      </c>
      <c r="F5" s="323">
        <f>IF(ISERROR(VLOOKUP($A5,'Man Tab'!$A:$Q,COLUMN()+2,0)),0,VLOOKUP($A5,'Man Tab'!$A:$Q,COLUMN()+2,0))</f>
        <v>35194.447180000003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32042.182990000001</v>
      </c>
      <c r="C6" s="325">
        <f t="shared" ref="C6:M6" si="1">C5+B6</f>
        <v>63483.727160000002</v>
      </c>
      <c r="D6" s="325">
        <f t="shared" si="1"/>
        <v>99641.171810000102</v>
      </c>
      <c r="E6" s="325">
        <f t="shared" si="1"/>
        <v>133766.90690000029</v>
      </c>
      <c r="F6" s="325">
        <f t="shared" si="1"/>
        <v>168961.35408000031</v>
      </c>
      <c r="G6" s="325">
        <f t="shared" si="1"/>
        <v>168961.35408000031</v>
      </c>
      <c r="H6" s="325">
        <f t="shared" si="1"/>
        <v>168961.35408000031</v>
      </c>
      <c r="I6" s="325">
        <f t="shared" si="1"/>
        <v>168961.35408000031</v>
      </c>
      <c r="J6" s="325">
        <f t="shared" si="1"/>
        <v>168961.35408000031</v>
      </c>
      <c r="K6" s="325">
        <f t="shared" si="1"/>
        <v>168961.35408000031</v>
      </c>
      <c r="L6" s="325">
        <f t="shared" si="1"/>
        <v>168961.35408000031</v>
      </c>
      <c r="M6" s="325">
        <f t="shared" si="1"/>
        <v>168961.35408000031</v>
      </c>
    </row>
    <row r="7" spans="1:13" ht="14.4" customHeight="1" x14ac:dyDescent="0.3">
      <c r="A7" s="324" t="s">
        <v>125</v>
      </c>
      <c r="B7" s="324">
        <v>135.83799999999999</v>
      </c>
      <c r="C7" s="324">
        <v>296.93299999999999</v>
      </c>
      <c r="D7" s="324">
        <v>437.03199999999998</v>
      </c>
      <c r="E7" s="324">
        <v>616.06200000000001</v>
      </c>
      <c r="F7" s="324">
        <v>761.40700000000004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4075.14</v>
      </c>
      <c r="C8" s="325">
        <f t="shared" ref="C8:M8" si="2">C7*30</f>
        <v>8907.99</v>
      </c>
      <c r="D8" s="325">
        <f t="shared" si="2"/>
        <v>13110.96</v>
      </c>
      <c r="E8" s="325">
        <f t="shared" si="2"/>
        <v>18481.86</v>
      </c>
      <c r="F8" s="325">
        <f t="shared" si="2"/>
        <v>22842.210000000003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12992803.760000002</v>
      </c>
      <c r="C9" s="324">
        <v>11668012.170000002</v>
      </c>
      <c r="D9" s="324">
        <v>11615911.200000001</v>
      </c>
      <c r="E9" s="324">
        <v>11155029.530000003</v>
      </c>
      <c r="F9" s="324">
        <v>9641286.4900000002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12992.803760000003</v>
      </c>
      <c r="C10" s="325">
        <f t="shared" ref="C10:M10" si="3">C9/1000+B10</f>
        <v>24660.815930000004</v>
      </c>
      <c r="D10" s="325">
        <f t="shared" si="3"/>
        <v>36276.727130000007</v>
      </c>
      <c r="E10" s="325">
        <f t="shared" si="3"/>
        <v>47431.756660000014</v>
      </c>
      <c r="F10" s="325">
        <f t="shared" si="3"/>
        <v>57073.043150000012</v>
      </c>
      <c r="G10" s="325">
        <f t="shared" si="3"/>
        <v>57073.043150000012</v>
      </c>
      <c r="H10" s="325">
        <f t="shared" si="3"/>
        <v>57073.043150000012</v>
      </c>
      <c r="I10" s="325">
        <f t="shared" si="3"/>
        <v>57073.043150000012</v>
      </c>
      <c r="J10" s="325">
        <f t="shared" si="3"/>
        <v>57073.043150000012</v>
      </c>
      <c r="K10" s="325">
        <f t="shared" si="3"/>
        <v>57073.043150000012</v>
      </c>
      <c r="L10" s="325">
        <f t="shared" si="3"/>
        <v>57073.043150000012</v>
      </c>
      <c r="M10" s="325">
        <f t="shared" si="3"/>
        <v>57073.043150000012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0.48860545036426856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0.48860545036426856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288251</v>
      </c>
      <c r="C7" s="56">
        <v>24020.916666666701</v>
      </c>
      <c r="D7" s="56">
        <v>23045.278709999999</v>
      </c>
      <c r="E7" s="56">
        <v>23006.141360000001</v>
      </c>
      <c r="F7" s="56">
        <v>27013.843310000098</v>
      </c>
      <c r="G7" s="56">
        <v>25521.294550000101</v>
      </c>
      <c r="H7" s="56">
        <v>25618.698509999998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124205.25644</v>
      </c>
      <c r="Q7" s="185">
        <v>1.034142519734</v>
      </c>
    </row>
    <row r="8" spans="1:17" ht="14.4" customHeight="1" x14ac:dyDescent="0.3">
      <c r="A8" s="19" t="s">
        <v>36</v>
      </c>
      <c r="B8" s="55">
        <v>2890.1803582010202</v>
      </c>
      <c r="C8" s="56">
        <v>240.848363183418</v>
      </c>
      <c r="D8" s="56">
        <v>179.61</v>
      </c>
      <c r="E8" s="56">
        <v>119.49</v>
      </c>
      <c r="F8" s="56">
        <v>252.780000000001</v>
      </c>
      <c r="G8" s="56">
        <v>186.780000000001</v>
      </c>
      <c r="H8" s="56">
        <v>331.13499999999999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1069.7950000000001</v>
      </c>
      <c r="Q8" s="185">
        <v>0.88835563244799998</v>
      </c>
    </row>
    <row r="9" spans="1:17" ht="14.4" customHeight="1" x14ac:dyDescent="0.3">
      <c r="A9" s="19" t="s">
        <v>37</v>
      </c>
      <c r="B9" s="55">
        <v>4026</v>
      </c>
      <c r="C9" s="56">
        <v>335.5</v>
      </c>
      <c r="D9" s="56">
        <v>218.18607</v>
      </c>
      <c r="E9" s="56">
        <v>150.19814</v>
      </c>
      <c r="F9" s="56">
        <v>722.56142000000204</v>
      </c>
      <c r="G9" s="56">
        <v>245.705520000001</v>
      </c>
      <c r="H9" s="56">
        <v>172.74992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1509.4010699999999</v>
      </c>
      <c r="Q9" s="185">
        <v>0.89979199403800003</v>
      </c>
    </row>
    <row r="10" spans="1:17" ht="14.4" customHeight="1" x14ac:dyDescent="0.3">
      <c r="A10" s="19" t="s">
        <v>38</v>
      </c>
      <c r="B10" s="55">
        <v>1235.81835244534</v>
      </c>
      <c r="C10" s="56">
        <v>102.984862703779</v>
      </c>
      <c r="D10" s="56">
        <v>102.60324</v>
      </c>
      <c r="E10" s="56">
        <v>93.318439999999995</v>
      </c>
      <c r="F10" s="56">
        <v>104.77379999999999</v>
      </c>
      <c r="G10" s="56">
        <v>100.39046</v>
      </c>
      <c r="H10" s="56">
        <v>93.322050000000004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494.40799000000101</v>
      </c>
      <c r="Q10" s="185">
        <v>0.96015662306000005</v>
      </c>
    </row>
    <row r="11" spans="1:17" ht="14.4" customHeight="1" x14ac:dyDescent="0.3">
      <c r="A11" s="19" t="s">
        <v>39</v>
      </c>
      <c r="B11" s="55">
        <v>760.89443503287305</v>
      </c>
      <c r="C11" s="56">
        <v>63.407869586072003</v>
      </c>
      <c r="D11" s="56">
        <v>65.105869999999996</v>
      </c>
      <c r="E11" s="56">
        <v>67.192319999999995</v>
      </c>
      <c r="F11" s="56">
        <v>50.740769999999998</v>
      </c>
      <c r="G11" s="56">
        <v>65.453339999999997</v>
      </c>
      <c r="H11" s="56">
        <v>84.289150000000006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332.78145000000001</v>
      </c>
      <c r="Q11" s="185">
        <v>1.049653464695</v>
      </c>
    </row>
    <row r="12" spans="1:17" ht="14.4" customHeight="1" x14ac:dyDescent="0.3">
      <c r="A12" s="19" t="s">
        <v>40</v>
      </c>
      <c r="B12" s="55">
        <v>96.765476697276995</v>
      </c>
      <c r="C12" s="56">
        <v>8.0637897247730006</v>
      </c>
      <c r="D12" s="56">
        <v>23.82649</v>
      </c>
      <c r="E12" s="56">
        <v>10.43464</v>
      </c>
      <c r="F12" s="56">
        <v>13.37274</v>
      </c>
      <c r="G12" s="56">
        <v>33.978009999999998</v>
      </c>
      <c r="H12" s="56">
        <v>19.662890000000001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101.27477</v>
      </c>
      <c r="Q12" s="185">
        <v>2.5118405478470001</v>
      </c>
    </row>
    <row r="13" spans="1:17" ht="14.4" customHeight="1" x14ac:dyDescent="0.3">
      <c r="A13" s="19" t="s">
        <v>41</v>
      </c>
      <c r="B13" s="55">
        <v>212.59190103645199</v>
      </c>
      <c r="C13" s="56">
        <v>17.715991753036999</v>
      </c>
      <c r="D13" s="56">
        <v>18.93122</v>
      </c>
      <c r="E13" s="56">
        <v>19.16527</v>
      </c>
      <c r="F13" s="56">
        <v>37.402889999999999</v>
      </c>
      <c r="G13" s="56">
        <v>16.840430000000001</v>
      </c>
      <c r="H13" s="56">
        <v>38.81221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131.15201999999999</v>
      </c>
      <c r="Q13" s="185">
        <v>1.480606017752</v>
      </c>
    </row>
    <row r="14" spans="1:17" ht="14.4" customHeight="1" x14ac:dyDescent="0.3">
      <c r="A14" s="19" t="s">
        <v>42</v>
      </c>
      <c r="B14" s="55">
        <v>3014.6990825900102</v>
      </c>
      <c r="C14" s="56">
        <v>251.22492354916699</v>
      </c>
      <c r="D14" s="56">
        <v>346.64</v>
      </c>
      <c r="E14" s="56">
        <v>332.87799999999999</v>
      </c>
      <c r="F14" s="56">
        <v>325.33800000000099</v>
      </c>
      <c r="G14" s="56">
        <v>205.68700000000101</v>
      </c>
      <c r="H14" s="56">
        <v>179.251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1389.7940000000001</v>
      </c>
      <c r="Q14" s="185">
        <v>1.1064141092090001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6918.7665245727503</v>
      </c>
      <c r="C17" s="56">
        <v>576.56387704772897</v>
      </c>
      <c r="D17" s="56">
        <v>291.49626000000001</v>
      </c>
      <c r="E17" s="56">
        <v>252.73578000000001</v>
      </c>
      <c r="F17" s="56">
        <v>32.001420000000003</v>
      </c>
      <c r="G17" s="56">
        <v>228.07118000000099</v>
      </c>
      <c r="H17" s="56">
        <v>480.06205999999997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1284.3667</v>
      </c>
      <c r="Q17" s="185">
        <v>0.44552451207100002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3.4870000000000001</v>
      </c>
      <c r="E18" s="56">
        <v>0.25800000000000001</v>
      </c>
      <c r="F18" s="56">
        <v>12.874000000000001</v>
      </c>
      <c r="G18" s="56">
        <v>3.375</v>
      </c>
      <c r="H18" s="56">
        <v>24.792000000000002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44.786000000000001</v>
      </c>
      <c r="Q18" s="185" t="s">
        <v>329</v>
      </c>
    </row>
    <row r="19" spans="1:17" ht="14.4" customHeight="1" x14ac:dyDescent="0.3">
      <c r="A19" s="19" t="s">
        <v>47</v>
      </c>
      <c r="B19" s="55">
        <v>6206.6270512850797</v>
      </c>
      <c r="C19" s="56">
        <v>517.218920940423</v>
      </c>
      <c r="D19" s="56">
        <v>483.24338999999998</v>
      </c>
      <c r="E19" s="56">
        <v>349.98273999999998</v>
      </c>
      <c r="F19" s="56">
        <v>331.47548000000103</v>
      </c>
      <c r="G19" s="56">
        <v>365.38227000000199</v>
      </c>
      <c r="H19" s="56">
        <v>738.70424000000003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2268.7881200000002</v>
      </c>
      <c r="Q19" s="185">
        <v>0.87730283179599999</v>
      </c>
    </row>
    <row r="20" spans="1:17" ht="14.4" customHeight="1" x14ac:dyDescent="0.3">
      <c r="A20" s="19" t="s">
        <v>48</v>
      </c>
      <c r="B20" s="55">
        <v>67112.212263634501</v>
      </c>
      <c r="C20" s="56">
        <v>5592.6843553028802</v>
      </c>
      <c r="D20" s="56">
        <v>5907.2434400000002</v>
      </c>
      <c r="E20" s="56">
        <v>5692.4284799999996</v>
      </c>
      <c r="F20" s="56">
        <v>5893.1994000000204</v>
      </c>
      <c r="G20" s="56">
        <v>5793.1269500000299</v>
      </c>
      <c r="H20" s="56">
        <v>5970.8009400000001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29256.799210000001</v>
      </c>
      <c r="Q20" s="185">
        <v>1.046252473814</v>
      </c>
    </row>
    <row r="21" spans="1:17" ht="14.4" customHeight="1" x14ac:dyDescent="0.3">
      <c r="A21" s="20" t="s">
        <v>49</v>
      </c>
      <c r="B21" s="55">
        <v>24342.555956503998</v>
      </c>
      <c r="C21" s="56">
        <v>2028.5463297086701</v>
      </c>
      <c r="D21" s="56">
        <v>1345.943</v>
      </c>
      <c r="E21" s="56">
        <v>1345.943</v>
      </c>
      <c r="F21" s="56">
        <v>1344.539</v>
      </c>
      <c r="G21" s="56">
        <v>1344.53900000001</v>
      </c>
      <c r="H21" s="56">
        <v>1344.537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6725.5010000000102</v>
      </c>
      <c r="Q21" s="185">
        <v>0.66308576752699999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3.62391</v>
      </c>
      <c r="E22" s="56">
        <v>0</v>
      </c>
      <c r="F22" s="56">
        <v>0</v>
      </c>
      <c r="G22" s="56">
        <v>0</v>
      </c>
      <c r="H22" s="56">
        <v>52.506059999999998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56.12997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2.7032358029969998</v>
      </c>
      <c r="C24" s="56">
        <v>0.22526965024000001</v>
      </c>
      <c r="D24" s="56">
        <v>6.9643900000009999</v>
      </c>
      <c r="E24" s="56">
        <v>1.377999999996</v>
      </c>
      <c r="F24" s="56">
        <v>22.542420000004999</v>
      </c>
      <c r="G24" s="56">
        <v>15.111379999994</v>
      </c>
      <c r="H24" s="56">
        <v>45.124150000009998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91.120340000007999</v>
      </c>
      <c r="Q24" s="185">
        <v>80.898904844903001</v>
      </c>
    </row>
    <row r="25" spans="1:17" ht="14.4" customHeight="1" x14ac:dyDescent="0.3">
      <c r="A25" s="21" t="s">
        <v>53</v>
      </c>
      <c r="B25" s="58">
        <v>405070.81463780202</v>
      </c>
      <c r="C25" s="59">
        <v>33755.9012198169</v>
      </c>
      <c r="D25" s="59">
        <v>32042.182990000001</v>
      </c>
      <c r="E25" s="59">
        <v>31441.544170000001</v>
      </c>
      <c r="F25" s="59">
        <v>36157.4446500001</v>
      </c>
      <c r="G25" s="59">
        <v>34125.735090000198</v>
      </c>
      <c r="H25" s="59">
        <v>35194.447180000003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168961.35407999999</v>
      </c>
      <c r="Q25" s="186">
        <v>1.001077429275</v>
      </c>
    </row>
    <row r="26" spans="1:17" ht="14.4" customHeight="1" x14ac:dyDescent="0.3">
      <c r="A26" s="19" t="s">
        <v>54</v>
      </c>
      <c r="B26" s="55">
        <v>11727.274339260101</v>
      </c>
      <c r="C26" s="56">
        <v>977.27286160500705</v>
      </c>
      <c r="D26" s="56">
        <v>1122.7656099999999</v>
      </c>
      <c r="E26" s="56">
        <v>1064.9010699999999</v>
      </c>
      <c r="F26" s="56">
        <v>1241.23108</v>
      </c>
      <c r="G26" s="56">
        <v>1125.62518</v>
      </c>
      <c r="H26" s="56">
        <v>994.48757999999998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5549.0105199999998</v>
      </c>
      <c r="Q26" s="185">
        <v>1.1356112991580001</v>
      </c>
    </row>
    <row r="27" spans="1:17" ht="14.4" customHeight="1" x14ac:dyDescent="0.3">
      <c r="A27" s="22" t="s">
        <v>55</v>
      </c>
      <c r="B27" s="58">
        <v>416798.08897706203</v>
      </c>
      <c r="C27" s="59">
        <v>34733.174081421901</v>
      </c>
      <c r="D27" s="59">
        <v>33164.948600000003</v>
      </c>
      <c r="E27" s="59">
        <v>32506.445240000001</v>
      </c>
      <c r="F27" s="59">
        <v>37398.675730000097</v>
      </c>
      <c r="G27" s="59">
        <v>35251.360270000201</v>
      </c>
      <c r="H27" s="59">
        <v>36188.934759999996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174510.3646</v>
      </c>
      <c r="Q27" s="186">
        <v>1.004862752772</v>
      </c>
    </row>
    <row r="28" spans="1:17" ht="14.4" customHeight="1" x14ac:dyDescent="0.3">
      <c r="A28" s="20" t="s">
        <v>56</v>
      </c>
      <c r="B28" s="55">
        <v>153.87171639530399</v>
      </c>
      <c r="C28" s="56">
        <v>12.822643032942</v>
      </c>
      <c r="D28" s="56">
        <v>59.477629999999998</v>
      </c>
      <c r="E28" s="56">
        <v>52.2774</v>
      </c>
      <c r="F28" s="56">
        <v>80.453410000000005</v>
      </c>
      <c r="G28" s="56">
        <v>47.223700000000001</v>
      </c>
      <c r="H28" s="56">
        <v>2.0609999999999999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241.49314000000001</v>
      </c>
      <c r="Q28" s="185">
        <v>3.766667127511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0.378</v>
      </c>
      <c r="F31" s="62">
        <v>0.72699999999999998</v>
      </c>
      <c r="G31" s="62">
        <v>0.189</v>
      </c>
      <c r="H31" s="62">
        <v>8.4280000000000008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9.7219999999999995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364728.51057732798</v>
      </c>
      <c r="C6" s="701">
        <v>348967.51908</v>
      </c>
      <c r="D6" s="702">
        <v>-15760.991497328199</v>
      </c>
      <c r="E6" s="703">
        <v>0.95678705930499997</v>
      </c>
      <c r="F6" s="701">
        <v>405070.81463780202</v>
      </c>
      <c r="G6" s="702">
        <v>168779.50609908401</v>
      </c>
      <c r="H6" s="704">
        <v>35194.447180000003</v>
      </c>
      <c r="I6" s="701">
        <v>168961.35407999999</v>
      </c>
      <c r="J6" s="702">
        <v>181.847980915976</v>
      </c>
      <c r="K6" s="705">
        <v>0.41711559553100003</v>
      </c>
    </row>
    <row r="7" spans="1:11" ht="14.4" customHeight="1" thickBot="1" x14ac:dyDescent="0.35">
      <c r="A7" s="720" t="s">
        <v>332</v>
      </c>
      <c r="B7" s="701">
        <v>264131.36208169197</v>
      </c>
      <c r="C7" s="701">
        <v>247093.31886</v>
      </c>
      <c r="D7" s="702">
        <v>-17038.0432216923</v>
      </c>
      <c r="E7" s="703">
        <v>0.93549405459599999</v>
      </c>
      <c r="F7" s="701">
        <v>300487.94960600301</v>
      </c>
      <c r="G7" s="702">
        <v>125203.312335835</v>
      </c>
      <c r="H7" s="704">
        <v>26537.920630000001</v>
      </c>
      <c r="I7" s="701">
        <v>129235.15747999999</v>
      </c>
      <c r="J7" s="702">
        <v>4031.8451441656698</v>
      </c>
      <c r="K7" s="705">
        <v>0.43008432667399998</v>
      </c>
    </row>
    <row r="8" spans="1:11" ht="14.4" customHeight="1" thickBot="1" x14ac:dyDescent="0.35">
      <c r="A8" s="721" t="s">
        <v>333</v>
      </c>
      <c r="B8" s="701">
        <v>261042.74819101</v>
      </c>
      <c r="C8" s="701">
        <v>244061.89086000001</v>
      </c>
      <c r="D8" s="702">
        <v>-16980.8573310102</v>
      </c>
      <c r="E8" s="703">
        <v>0.93494989824899999</v>
      </c>
      <c r="F8" s="701">
        <v>297473.25052341301</v>
      </c>
      <c r="G8" s="702">
        <v>123947.187718089</v>
      </c>
      <c r="H8" s="704">
        <v>26358.66963</v>
      </c>
      <c r="I8" s="701">
        <v>127845.36348</v>
      </c>
      <c r="J8" s="702">
        <v>3898.1757619114801</v>
      </c>
      <c r="K8" s="705">
        <v>0.42977095673299998</v>
      </c>
    </row>
    <row r="9" spans="1:11" ht="14.4" customHeight="1" thickBot="1" x14ac:dyDescent="0.35">
      <c r="A9" s="722" t="s">
        <v>334</v>
      </c>
      <c r="B9" s="706">
        <v>0</v>
      </c>
      <c r="C9" s="706">
        <v>2.14E-3</v>
      </c>
      <c r="D9" s="707">
        <v>2.14E-3</v>
      </c>
      <c r="E9" s="708" t="s">
        <v>329</v>
      </c>
      <c r="F9" s="706">
        <v>0</v>
      </c>
      <c r="G9" s="707">
        <v>0</v>
      </c>
      <c r="H9" s="709">
        <v>-1E-4</v>
      </c>
      <c r="I9" s="706">
        <v>7.3999999999999999E-4</v>
      </c>
      <c r="J9" s="707">
        <v>7.3999999999999999E-4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2.14E-3</v>
      </c>
      <c r="D10" s="702">
        <v>2.14E-3</v>
      </c>
      <c r="E10" s="711" t="s">
        <v>329</v>
      </c>
      <c r="F10" s="701">
        <v>0</v>
      </c>
      <c r="G10" s="702">
        <v>0</v>
      </c>
      <c r="H10" s="704">
        <v>-1E-4</v>
      </c>
      <c r="I10" s="701">
        <v>7.3999999999999999E-4</v>
      </c>
      <c r="J10" s="702">
        <v>7.3999999999999999E-4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252886.41944814601</v>
      </c>
      <c r="C11" s="706">
        <v>231954.17407000001</v>
      </c>
      <c r="D11" s="707">
        <v>-20932.245378145501</v>
      </c>
      <c r="E11" s="713">
        <v>0.91722669242599997</v>
      </c>
      <c r="F11" s="706">
        <v>288251</v>
      </c>
      <c r="G11" s="707">
        <v>120104.58333333299</v>
      </c>
      <c r="H11" s="709">
        <v>25618.698509999998</v>
      </c>
      <c r="I11" s="706">
        <v>124205.25644</v>
      </c>
      <c r="J11" s="707">
        <v>4100.6731066668699</v>
      </c>
      <c r="K11" s="714">
        <v>0.43089271655599998</v>
      </c>
    </row>
    <row r="12" spans="1:11" ht="14.4" customHeight="1" thickBot="1" x14ac:dyDescent="0.35">
      <c r="A12" s="723" t="s">
        <v>337</v>
      </c>
      <c r="B12" s="701">
        <v>34341.419448145498</v>
      </c>
      <c r="C12" s="701">
        <v>34839.671719999998</v>
      </c>
      <c r="D12" s="702">
        <v>498.25227185452201</v>
      </c>
      <c r="E12" s="703">
        <v>1.014508785014</v>
      </c>
      <c r="F12" s="701">
        <v>34150</v>
      </c>
      <c r="G12" s="702">
        <v>14229.166666666701</v>
      </c>
      <c r="H12" s="704">
        <v>3017.9229099999998</v>
      </c>
      <c r="I12" s="701">
        <v>14534.892529999999</v>
      </c>
      <c r="J12" s="702">
        <v>305.72586333335698</v>
      </c>
      <c r="K12" s="705">
        <v>0.42561910775900003</v>
      </c>
    </row>
    <row r="13" spans="1:11" ht="14.4" customHeight="1" thickBot="1" x14ac:dyDescent="0.35">
      <c r="A13" s="723" t="s">
        <v>338</v>
      </c>
      <c r="B13" s="701">
        <v>280</v>
      </c>
      <c r="C13" s="701">
        <v>445.78514999999999</v>
      </c>
      <c r="D13" s="702">
        <v>165.78514999999999</v>
      </c>
      <c r="E13" s="703">
        <v>1.5920898214279999</v>
      </c>
      <c r="F13" s="701">
        <v>446</v>
      </c>
      <c r="G13" s="702">
        <v>185.833333333333</v>
      </c>
      <c r="H13" s="704">
        <v>36.181440000000002</v>
      </c>
      <c r="I13" s="701">
        <v>144.6687</v>
      </c>
      <c r="J13" s="702">
        <v>-41.164633333333001</v>
      </c>
      <c r="K13" s="705">
        <v>0.324369282511</v>
      </c>
    </row>
    <row r="14" spans="1:11" ht="14.4" customHeight="1" thickBot="1" x14ac:dyDescent="0.35">
      <c r="A14" s="723" t="s">
        <v>339</v>
      </c>
      <c r="B14" s="701">
        <v>210</v>
      </c>
      <c r="C14" s="701">
        <v>197.86489</v>
      </c>
      <c r="D14" s="702">
        <v>-12.135109999999001</v>
      </c>
      <c r="E14" s="703">
        <v>0.94221376190399997</v>
      </c>
      <c r="F14" s="701">
        <v>200</v>
      </c>
      <c r="G14" s="702">
        <v>83.333333333333002</v>
      </c>
      <c r="H14" s="704">
        <v>16.140039999999999</v>
      </c>
      <c r="I14" s="701">
        <v>100.2106</v>
      </c>
      <c r="J14" s="702">
        <v>16.877266666665999</v>
      </c>
      <c r="K14" s="705">
        <v>0.50105299999999997</v>
      </c>
    </row>
    <row r="15" spans="1:11" ht="14.4" customHeight="1" thickBot="1" x14ac:dyDescent="0.35">
      <c r="A15" s="723" t="s">
        <v>340</v>
      </c>
      <c r="B15" s="701">
        <v>50</v>
      </c>
      <c r="C15" s="701">
        <v>118.05524</v>
      </c>
      <c r="D15" s="702">
        <v>68.055239999999998</v>
      </c>
      <c r="E15" s="703">
        <v>2.3611048000000001</v>
      </c>
      <c r="F15" s="701">
        <v>130</v>
      </c>
      <c r="G15" s="702">
        <v>54.166666666666003</v>
      </c>
      <c r="H15" s="704">
        <v>6.9112999999999998</v>
      </c>
      <c r="I15" s="701">
        <v>6.9112999999999998</v>
      </c>
      <c r="J15" s="702">
        <v>-47.255366666665999</v>
      </c>
      <c r="K15" s="705">
        <v>5.3163846153000002E-2</v>
      </c>
    </row>
    <row r="16" spans="1:11" ht="14.4" customHeight="1" thickBot="1" x14ac:dyDescent="0.35">
      <c r="A16" s="723" t="s">
        <v>341</v>
      </c>
      <c r="B16" s="701">
        <v>10</v>
      </c>
      <c r="C16" s="701">
        <v>0</v>
      </c>
      <c r="D16" s="702">
        <v>-10</v>
      </c>
      <c r="E16" s="703">
        <v>0</v>
      </c>
      <c r="F16" s="701">
        <v>5</v>
      </c>
      <c r="G16" s="702">
        <v>2.083333333333</v>
      </c>
      <c r="H16" s="704">
        <v>0</v>
      </c>
      <c r="I16" s="701">
        <v>0.65551999999999999</v>
      </c>
      <c r="J16" s="702">
        <v>-1.4278133333330001</v>
      </c>
      <c r="K16" s="705">
        <v>0.131104</v>
      </c>
    </row>
    <row r="17" spans="1:11" ht="14.4" customHeight="1" thickBot="1" x14ac:dyDescent="0.35">
      <c r="A17" s="723" t="s">
        <v>342</v>
      </c>
      <c r="B17" s="701">
        <v>360</v>
      </c>
      <c r="C17" s="701">
        <v>281.57983000000002</v>
      </c>
      <c r="D17" s="702">
        <v>-78.420169999999999</v>
      </c>
      <c r="E17" s="703">
        <v>0.78216619444400004</v>
      </c>
      <c r="F17" s="701">
        <v>260</v>
      </c>
      <c r="G17" s="702">
        <v>108.333333333333</v>
      </c>
      <c r="H17" s="704">
        <v>33.990870000000001</v>
      </c>
      <c r="I17" s="701">
        <v>111.72674000000001</v>
      </c>
      <c r="J17" s="702">
        <v>3.3934066666659999</v>
      </c>
      <c r="K17" s="705">
        <v>0.42971823076900001</v>
      </c>
    </row>
    <row r="18" spans="1:11" ht="14.4" customHeight="1" thickBot="1" x14ac:dyDescent="0.35">
      <c r="A18" s="723" t="s">
        <v>343</v>
      </c>
      <c r="B18" s="701">
        <v>20</v>
      </c>
      <c r="C18" s="701">
        <v>67.242530000000002</v>
      </c>
      <c r="D18" s="702">
        <v>47.242529999999</v>
      </c>
      <c r="E18" s="703">
        <v>3.3621264999989999</v>
      </c>
      <c r="F18" s="701">
        <v>80</v>
      </c>
      <c r="G18" s="702">
        <v>33.333333333333002</v>
      </c>
      <c r="H18" s="704">
        <v>4.0906200000000004</v>
      </c>
      <c r="I18" s="701">
        <v>11.70449</v>
      </c>
      <c r="J18" s="702">
        <v>-21.628843333332998</v>
      </c>
      <c r="K18" s="705">
        <v>0.14630612500000001</v>
      </c>
    </row>
    <row r="19" spans="1:11" ht="14.4" customHeight="1" thickBot="1" x14ac:dyDescent="0.35">
      <c r="A19" s="723" t="s">
        <v>344</v>
      </c>
      <c r="B19" s="701">
        <v>213790</v>
      </c>
      <c r="C19" s="701">
        <v>181796.44347999999</v>
      </c>
      <c r="D19" s="702">
        <v>-31993.5565200001</v>
      </c>
      <c r="E19" s="703">
        <v>0.85035054717199998</v>
      </c>
      <c r="F19" s="701">
        <v>243000</v>
      </c>
      <c r="G19" s="702">
        <v>101250</v>
      </c>
      <c r="H19" s="704">
        <v>22086.302790000002</v>
      </c>
      <c r="I19" s="701">
        <v>103341.03548000001</v>
      </c>
      <c r="J19" s="702">
        <v>2091.0354800001801</v>
      </c>
      <c r="K19" s="705">
        <v>0.425271750946</v>
      </c>
    </row>
    <row r="20" spans="1:11" ht="14.4" customHeight="1" thickBot="1" x14ac:dyDescent="0.35">
      <c r="A20" s="723" t="s">
        <v>345</v>
      </c>
      <c r="B20" s="701">
        <v>3760</v>
      </c>
      <c r="C20" s="701">
        <v>14146.86</v>
      </c>
      <c r="D20" s="702">
        <v>10386.86</v>
      </c>
      <c r="E20" s="703">
        <v>3.7624627659569998</v>
      </c>
      <c r="F20" s="701">
        <v>9915</v>
      </c>
      <c r="G20" s="702">
        <v>4131.25</v>
      </c>
      <c r="H20" s="704">
        <v>412.95265999999998</v>
      </c>
      <c r="I20" s="701">
        <v>5931.3575099999998</v>
      </c>
      <c r="J20" s="702">
        <v>1800.10751</v>
      </c>
      <c r="K20" s="705">
        <v>0.59822062632299999</v>
      </c>
    </row>
    <row r="21" spans="1:11" ht="14.4" customHeight="1" thickBot="1" x14ac:dyDescent="0.35">
      <c r="A21" s="723" t="s">
        <v>346</v>
      </c>
      <c r="B21" s="701">
        <v>65</v>
      </c>
      <c r="C21" s="701">
        <v>60.671230000000001</v>
      </c>
      <c r="D21" s="702">
        <v>-4.3287699999990004</v>
      </c>
      <c r="E21" s="703">
        <v>0.93340353846099999</v>
      </c>
      <c r="F21" s="701">
        <v>65</v>
      </c>
      <c r="G21" s="702">
        <v>27.083333333333002</v>
      </c>
      <c r="H21" s="704">
        <v>4.2058799999999996</v>
      </c>
      <c r="I21" s="701">
        <v>22.09357</v>
      </c>
      <c r="J21" s="702">
        <v>-4.9897633333330003</v>
      </c>
      <c r="K21" s="705">
        <v>0.33990107692299998</v>
      </c>
    </row>
    <row r="22" spans="1:11" ht="14.4" customHeight="1" thickBot="1" x14ac:dyDescent="0.35">
      <c r="A22" s="722" t="s">
        <v>347</v>
      </c>
      <c r="B22" s="706">
        <v>2635.8697043884999</v>
      </c>
      <c r="C22" s="706">
        <v>2933.2379999999998</v>
      </c>
      <c r="D22" s="707">
        <v>297.36829561150199</v>
      </c>
      <c r="E22" s="713">
        <v>1.112816007223</v>
      </c>
      <c r="F22" s="706">
        <v>2890.1803582010202</v>
      </c>
      <c r="G22" s="707">
        <v>1204.24181591709</v>
      </c>
      <c r="H22" s="709">
        <v>331.13499999999999</v>
      </c>
      <c r="I22" s="706">
        <v>1069.7950000000001</v>
      </c>
      <c r="J22" s="707">
        <v>-134.44681591708999</v>
      </c>
      <c r="K22" s="714">
        <v>0.37014818018599999</v>
      </c>
    </row>
    <row r="23" spans="1:11" ht="14.4" customHeight="1" thickBot="1" x14ac:dyDescent="0.35">
      <c r="A23" s="723" t="s">
        <v>348</v>
      </c>
      <c r="B23" s="701">
        <v>2585.6928607657201</v>
      </c>
      <c r="C23" s="701">
        <v>2883.85</v>
      </c>
      <c r="D23" s="702">
        <v>298.15713923427802</v>
      </c>
      <c r="E23" s="703">
        <v>1.1153103463130001</v>
      </c>
      <c r="F23" s="701">
        <v>2841.4985852874402</v>
      </c>
      <c r="G23" s="702">
        <v>1183.95774386977</v>
      </c>
      <c r="H23" s="704">
        <v>327.30500000000001</v>
      </c>
      <c r="I23" s="701">
        <v>1057.835</v>
      </c>
      <c r="J23" s="702">
        <v>-126.122743869765</v>
      </c>
      <c r="K23" s="705">
        <v>0.372280671008</v>
      </c>
    </row>
    <row r="24" spans="1:11" ht="14.4" customHeight="1" thickBot="1" x14ac:dyDescent="0.35">
      <c r="A24" s="723" t="s">
        <v>349</v>
      </c>
      <c r="B24" s="701">
        <v>50.176843622775003</v>
      </c>
      <c r="C24" s="701">
        <v>49.387999999999998</v>
      </c>
      <c r="D24" s="702">
        <v>-0.78884362277499998</v>
      </c>
      <c r="E24" s="703">
        <v>0.98427873166500002</v>
      </c>
      <c r="F24" s="701">
        <v>48.681772913579998</v>
      </c>
      <c r="G24" s="702">
        <v>20.284072047325001</v>
      </c>
      <c r="H24" s="704">
        <v>3.83</v>
      </c>
      <c r="I24" s="701">
        <v>11.96</v>
      </c>
      <c r="J24" s="702">
        <v>-8.3240720473250001</v>
      </c>
      <c r="K24" s="705">
        <v>0.245677165891</v>
      </c>
    </row>
    <row r="25" spans="1:11" ht="14.4" customHeight="1" thickBot="1" x14ac:dyDescent="0.35">
      <c r="A25" s="722" t="s">
        <v>350</v>
      </c>
      <c r="B25" s="706">
        <v>3026.3442718064498</v>
      </c>
      <c r="C25" s="706">
        <v>4533.5553600000003</v>
      </c>
      <c r="D25" s="707">
        <v>1507.21108819355</v>
      </c>
      <c r="E25" s="713">
        <v>1.498030281034</v>
      </c>
      <c r="F25" s="706">
        <v>4026</v>
      </c>
      <c r="G25" s="707">
        <v>1677.5</v>
      </c>
      <c r="H25" s="709">
        <v>172.74992</v>
      </c>
      <c r="I25" s="706">
        <v>1509.4010699999999</v>
      </c>
      <c r="J25" s="707">
        <v>-168.09892999999701</v>
      </c>
      <c r="K25" s="714">
        <v>0.37491333084900003</v>
      </c>
    </row>
    <row r="26" spans="1:11" ht="14.4" customHeight="1" thickBot="1" x14ac:dyDescent="0.35">
      <c r="A26" s="723" t="s">
        <v>351</v>
      </c>
      <c r="B26" s="701">
        <v>40</v>
      </c>
      <c r="C26" s="701">
        <v>35.522379999999998</v>
      </c>
      <c r="D26" s="702">
        <v>-4.4776199999989998</v>
      </c>
      <c r="E26" s="703">
        <v>0.8880595</v>
      </c>
      <c r="F26" s="701">
        <v>35</v>
      </c>
      <c r="G26" s="702">
        <v>14.583333333333</v>
      </c>
      <c r="H26" s="704">
        <v>3.2260800000000001</v>
      </c>
      <c r="I26" s="701">
        <v>15.05345</v>
      </c>
      <c r="J26" s="702">
        <v>0.47011666666599999</v>
      </c>
      <c r="K26" s="705">
        <v>0.43009857142800001</v>
      </c>
    </row>
    <row r="27" spans="1:11" ht="14.4" customHeight="1" thickBot="1" x14ac:dyDescent="0.35">
      <c r="A27" s="723" t="s">
        <v>352</v>
      </c>
      <c r="B27" s="701">
        <v>0</v>
      </c>
      <c r="C27" s="701">
        <v>1.2500599999999999</v>
      </c>
      <c r="D27" s="702">
        <v>1.2500599999999999</v>
      </c>
      <c r="E27" s="711" t="s">
        <v>353</v>
      </c>
      <c r="F27" s="701">
        <v>2</v>
      </c>
      <c r="G27" s="702">
        <v>0.83333333333299997</v>
      </c>
      <c r="H27" s="704">
        <v>0.27382000000000001</v>
      </c>
      <c r="I27" s="701">
        <v>0.27382000000000001</v>
      </c>
      <c r="J27" s="702">
        <v>-0.55951333333300002</v>
      </c>
      <c r="K27" s="705">
        <v>0.13691</v>
      </c>
    </row>
    <row r="28" spans="1:11" ht="14.4" customHeight="1" thickBot="1" x14ac:dyDescent="0.35">
      <c r="A28" s="723" t="s">
        <v>354</v>
      </c>
      <c r="B28" s="701">
        <v>510.055543317505</v>
      </c>
      <c r="C28" s="701">
        <v>388.62126999999998</v>
      </c>
      <c r="D28" s="702">
        <v>-121.434273317505</v>
      </c>
      <c r="E28" s="703">
        <v>0.76191951071099995</v>
      </c>
      <c r="F28" s="701">
        <v>380</v>
      </c>
      <c r="G28" s="702">
        <v>158.333333333333</v>
      </c>
      <c r="H28" s="704">
        <v>30.098210000000002</v>
      </c>
      <c r="I28" s="701">
        <v>186.66448</v>
      </c>
      <c r="J28" s="702">
        <v>28.331146666666999</v>
      </c>
      <c r="K28" s="705">
        <v>0.491222315789</v>
      </c>
    </row>
    <row r="29" spans="1:11" ht="14.4" customHeight="1" thickBot="1" x14ac:dyDescent="0.35">
      <c r="A29" s="723" t="s">
        <v>355</v>
      </c>
      <c r="B29" s="701">
        <v>1247.39090504611</v>
      </c>
      <c r="C29" s="701">
        <v>1808.1579200000001</v>
      </c>
      <c r="D29" s="702">
        <v>560.76701495389295</v>
      </c>
      <c r="E29" s="703">
        <v>1.449551950944</v>
      </c>
      <c r="F29" s="701">
        <v>1670</v>
      </c>
      <c r="G29" s="702">
        <v>695.83333333333303</v>
      </c>
      <c r="H29" s="704">
        <v>90.632090000000005</v>
      </c>
      <c r="I29" s="701">
        <v>671.49856000000102</v>
      </c>
      <c r="J29" s="702">
        <v>-24.334773333331999</v>
      </c>
      <c r="K29" s="705">
        <v>0.40209494610699997</v>
      </c>
    </row>
    <row r="30" spans="1:11" ht="14.4" customHeight="1" thickBot="1" x14ac:dyDescent="0.35">
      <c r="A30" s="723" t="s">
        <v>356</v>
      </c>
      <c r="B30" s="701">
        <v>178.59195668611699</v>
      </c>
      <c r="C30" s="701">
        <v>1201.4619600000001</v>
      </c>
      <c r="D30" s="702">
        <v>1022.87000331388</v>
      </c>
      <c r="E30" s="703">
        <v>6.727413609738</v>
      </c>
      <c r="F30" s="701">
        <v>900</v>
      </c>
      <c r="G30" s="702">
        <v>375</v>
      </c>
      <c r="H30" s="704">
        <v>18.781500000000001</v>
      </c>
      <c r="I30" s="701">
        <v>289.35704000000101</v>
      </c>
      <c r="J30" s="702">
        <v>-85.642959999998993</v>
      </c>
      <c r="K30" s="705">
        <v>0.32150782222199997</v>
      </c>
    </row>
    <row r="31" spans="1:11" ht="14.4" customHeight="1" thickBot="1" x14ac:dyDescent="0.35">
      <c r="A31" s="723" t="s">
        <v>357</v>
      </c>
      <c r="B31" s="701">
        <v>5</v>
      </c>
      <c r="C31" s="701">
        <v>0</v>
      </c>
      <c r="D31" s="702">
        <v>-5</v>
      </c>
      <c r="E31" s="703">
        <v>0</v>
      </c>
      <c r="F31" s="701">
        <v>5</v>
      </c>
      <c r="G31" s="702">
        <v>2.083333333333</v>
      </c>
      <c r="H31" s="704">
        <v>0</v>
      </c>
      <c r="I31" s="701">
        <v>0</v>
      </c>
      <c r="J31" s="702">
        <v>-2.083333333333</v>
      </c>
      <c r="K31" s="705">
        <v>0</v>
      </c>
    </row>
    <row r="32" spans="1:11" ht="14.4" customHeight="1" thickBot="1" x14ac:dyDescent="0.35">
      <c r="A32" s="723" t="s">
        <v>358</v>
      </c>
      <c r="B32" s="701">
        <v>308.61322490868503</v>
      </c>
      <c r="C32" s="701">
        <v>223.76958999999999</v>
      </c>
      <c r="D32" s="702">
        <v>-84.843634908685004</v>
      </c>
      <c r="E32" s="703">
        <v>0.72508101383599999</v>
      </c>
      <c r="F32" s="701">
        <v>230</v>
      </c>
      <c r="G32" s="702">
        <v>95.833333333333002</v>
      </c>
      <c r="H32" s="704">
        <v>17.621970000000001</v>
      </c>
      <c r="I32" s="701">
        <v>91.353859999999997</v>
      </c>
      <c r="J32" s="702">
        <v>-4.4794733333329999</v>
      </c>
      <c r="K32" s="705">
        <v>0.39719069565199999</v>
      </c>
    </row>
    <row r="33" spans="1:11" ht="14.4" customHeight="1" thickBot="1" x14ac:dyDescent="0.35">
      <c r="A33" s="723" t="s">
        <v>359</v>
      </c>
      <c r="B33" s="701">
        <v>112.62593526178701</v>
      </c>
      <c r="C33" s="701">
        <v>121.72629000000001</v>
      </c>
      <c r="D33" s="702">
        <v>9.1003547382119994</v>
      </c>
      <c r="E33" s="703">
        <v>1.080801590833</v>
      </c>
      <c r="F33" s="701">
        <v>120</v>
      </c>
      <c r="G33" s="702">
        <v>50</v>
      </c>
      <c r="H33" s="704">
        <v>11.882099999999999</v>
      </c>
      <c r="I33" s="701">
        <v>54.291789999999999</v>
      </c>
      <c r="J33" s="702">
        <v>4.2917899999999998</v>
      </c>
      <c r="K33" s="705">
        <v>0.45243158333299999</v>
      </c>
    </row>
    <row r="34" spans="1:11" ht="14.4" customHeight="1" thickBot="1" x14ac:dyDescent="0.35">
      <c r="A34" s="723" t="s">
        <v>360</v>
      </c>
      <c r="B34" s="701">
        <v>617.06670658625296</v>
      </c>
      <c r="C34" s="701">
        <v>714.51469999999995</v>
      </c>
      <c r="D34" s="702">
        <v>97.447993413747</v>
      </c>
      <c r="E34" s="703">
        <v>1.1579213274239999</v>
      </c>
      <c r="F34" s="701">
        <v>647</v>
      </c>
      <c r="G34" s="702">
        <v>269.58333333333297</v>
      </c>
      <c r="H34" s="704">
        <v>0</v>
      </c>
      <c r="I34" s="701">
        <v>200.37988999999999</v>
      </c>
      <c r="J34" s="702">
        <v>-69.203443333332004</v>
      </c>
      <c r="K34" s="705">
        <v>0.30970616692399999</v>
      </c>
    </row>
    <row r="35" spans="1:11" ht="14.4" customHeight="1" thickBot="1" x14ac:dyDescent="0.35">
      <c r="A35" s="723" t="s">
        <v>361</v>
      </c>
      <c r="B35" s="701">
        <v>5</v>
      </c>
      <c r="C35" s="701">
        <v>36.382399999999997</v>
      </c>
      <c r="D35" s="702">
        <v>31.382400000000001</v>
      </c>
      <c r="E35" s="703">
        <v>7.2764800000000003</v>
      </c>
      <c r="F35" s="701">
        <v>35</v>
      </c>
      <c r="G35" s="702">
        <v>14.583333333333</v>
      </c>
      <c r="H35" s="704">
        <v>0</v>
      </c>
      <c r="I35" s="701">
        <v>0</v>
      </c>
      <c r="J35" s="702">
        <v>-14.583333333333</v>
      </c>
      <c r="K35" s="705">
        <v>0</v>
      </c>
    </row>
    <row r="36" spans="1:11" ht="14.4" customHeight="1" thickBot="1" x14ac:dyDescent="0.35">
      <c r="A36" s="723" t="s">
        <v>362</v>
      </c>
      <c r="B36" s="701">
        <v>2</v>
      </c>
      <c r="C36" s="701">
        <v>2.14879</v>
      </c>
      <c r="D36" s="702">
        <v>0.14879000000000001</v>
      </c>
      <c r="E36" s="703">
        <v>1.074395</v>
      </c>
      <c r="F36" s="701">
        <v>2</v>
      </c>
      <c r="G36" s="702">
        <v>0.83333333333299997</v>
      </c>
      <c r="H36" s="704">
        <v>0.23415</v>
      </c>
      <c r="I36" s="701">
        <v>0.52817999999999998</v>
      </c>
      <c r="J36" s="702">
        <v>-0.30515333333299999</v>
      </c>
      <c r="K36" s="705">
        <v>0.26408999999999999</v>
      </c>
    </row>
    <row r="37" spans="1:11" ht="14.4" customHeight="1" thickBot="1" x14ac:dyDescent="0.35">
      <c r="A37" s="722" t="s">
        <v>363</v>
      </c>
      <c r="B37" s="706">
        <v>1274.1304438593399</v>
      </c>
      <c r="C37" s="706">
        <v>1232.0309299999999</v>
      </c>
      <c r="D37" s="707">
        <v>-42.099513859336</v>
      </c>
      <c r="E37" s="713">
        <v>0.96695823880300003</v>
      </c>
      <c r="F37" s="706">
        <v>1235.81835244534</v>
      </c>
      <c r="G37" s="707">
        <v>514.92431351889297</v>
      </c>
      <c r="H37" s="709">
        <v>93.322050000000004</v>
      </c>
      <c r="I37" s="706">
        <v>494.40799000000101</v>
      </c>
      <c r="J37" s="707">
        <v>-20.516323518890999</v>
      </c>
      <c r="K37" s="714">
        <v>0.40006525960799999</v>
      </c>
    </row>
    <row r="38" spans="1:11" ht="14.4" customHeight="1" thickBot="1" x14ac:dyDescent="0.35">
      <c r="A38" s="723" t="s">
        <v>364</v>
      </c>
      <c r="B38" s="701">
        <v>1185.2809289715999</v>
      </c>
      <c r="C38" s="701">
        <v>952.59338000000002</v>
      </c>
      <c r="D38" s="702">
        <v>-232.68754897159499</v>
      </c>
      <c r="E38" s="703">
        <v>0.80368573957099998</v>
      </c>
      <c r="F38" s="701">
        <v>958.22166818568496</v>
      </c>
      <c r="G38" s="702">
        <v>399.259028410702</v>
      </c>
      <c r="H38" s="704">
        <v>71.764979999999994</v>
      </c>
      <c r="I38" s="701">
        <v>378.92568000000102</v>
      </c>
      <c r="J38" s="702">
        <v>-20.333348410700999</v>
      </c>
      <c r="K38" s="705">
        <v>0.39544678708499997</v>
      </c>
    </row>
    <row r="39" spans="1:11" ht="14.4" customHeight="1" thickBot="1" x14ac:dyDescent="0.35">
      <c r="A39" s="723" t="s">
        <v>365</v>
      </c>
      <c r="B39" s="701">
        <v>88.84951488774</v>
      </c>
      <c r="C39" s="701">
        <v>279.43754999999999</v>
      </c>
      <c r="D39" s="702">
        <v>190.58803511225901</v>
      </c>
      <c r="E39" s="703">
        <v>3.1450655679209998</v>
      </c>
      <c r="F39" s="701">
        <v>277.59668425965702</v>
      </c>
      <c r="G39" s="702">
        <v>115.66528510819001</v>
      </c>
      <c r="H39" s="704">
        <v>21.55707</v>
      </c>
      <c r="I39" s="701">
        <v>115.48231</v>
      </c>
      <c r="J39" s="702">
        <v>-0.18297510819000001</v>
      </c>
      <c r="K39" s="705">
        <v>0.41600752655899997</v>
      </c>
    </row>
    <row r="40" spans="1:11" ht="14.4" customHeight="1" thickBot="1" x14ac:dyDescent="0.35">
      <c r="A40" s="722" t="s">
        <v>366</v>
      </c>
      <c r="B40" s="706">
        <v>783.58527156449702</v>
      </c>
      <c r="C40" s="706">
        <v>836.00698999999997</v>
      </c>
      <c r="D40" s="707">
        <v>52.421718435503003</v>
      </c>
      <c r="E40" s="713">
        <v>1.066899826142</v>
      </c>
      <c r="F40" s="706">
        <v>760.89443503287305</v>
      </c>
      <c r="G40" s="707">
        <v>317.03934793036399</v>
      </c>
      <c r="H40" s="709">
        <v>84.289150000000006</v>
      </c>
      <c r="I40" s="706">
        <v>332.78145000000001</v>
      </c>
      <c r="J40" s="707">
        <v>15.742102069635999</v>
      </c>
      <c r="K40" s="714">
        <v>0.437355610289</v>
      </c>
    </row>
    <row r="41" spans="1:11" ht="14.4" customHeight="1" thickBot="1" x14ac:dyDescent="0.35">
      <c r="A41" s="723" t="s">
        <v>367</v>
      </c>
      <c r="B41" s="701">
        <v>0</v>
      </c>
      <c r="C41" s="701">
        <v>58.793970000000002</v>
      </c>
      <c r="D41" s="702">
        <v>58.793970000000002</v>
      </c>
      <c r="E41" s="711" t="s">
        <v>329</v>
      </c>
      <c r="F41" s="701">
        <v>0</v>
      </c>
      <c r="G41" s="702">
        <v>0</v>
      </c>
      <c r="H41" s="704">
        <v>2.7522899999999999</v>
      </c>
      <c r="I41" s="701">
        <v>6.5626100000000003</v>
      </c>
      <c r="J41" s="702">
        <v>6.5626100000000003</v>
      </c>
      <c r="K41" s="712" t="s">
        <v>329</v>
      </c>
    </row>
    <row r="42" spans="1:11" ht="14.4" customHeight="1" thickBot="1" x14ac:dyDescent="0.35">
      <c r="A42" s="723" t="s">
        <v>368</v>
      </c>
      <c r="B42" s="701">
        <v>192.71948873319599</v>
      </c>
      <c r="C42" s="701">
        <v>78.888540000000006</v>
      </c>
      <c r="D42" s="702">
        <v>-113.830948733196</v>
      </c>
      <c r="E42" s="703">
        <v>0.409343863034</v>
      </c>
      <c r="F42" s="701">
        <v>85</v>
      </c>
      <c r="G42" s="702">
        <v>35.416666666666003</v>
      </c>
      <c r="H42" s="704">
        <v>9.2794600000000003</v>
      </c>
      <c r="I42" s="701">
        <v>31.496379999999998</v>
      </c>
      <c r="J42" s="702">
        <v>-3.9202866666660001</v>
      </c>
      <c r="K42" s="705">
        <v>0.37054564705800003</v>
      </c>
    </row>
    <row r="43" spans="1:11" ht="14.4" customHeight="1" thickBot="1" x14ac:dyDescent="0.35">
      <c r="A43" s="723" t="s">
        <v>369</v>
      </c>
      <c r="B43" s="701">
        <v>206.532008287976</v>
      </c>
      <c r="C43" s="701">
        <v>219.19502</v>
      </c>
      <c r="D43" s="702">
        <v>12.663011712024</v>
      </c>
      <c r="E43" s="703">
        <v>1.06131258693</v>
      </c>
      <c r="F43" s="701">
        <v>211.07830531798601</v>
      </c>
      <c r="G43" s="702">
        <v>87.949293882494004</v>
      </c>
      <c r="H43" s="704">
        <v>15.68754</v>
      </c>
      <c r="I43" s="701">
        <v>89.304540000000003</v>
      </c>
      <c r="J43" s="702">
        <v>1.355246117506</v>
      </c>
      <c r="K43" s="705">
        <v>0.423087251271</v>
      </c>
    </row>
    <row r="44" spans="1:11" ht="14.4" customHeight="1" thickBot="1" x14ac:dyDescent="0.35">
      <c r="A44" s="723" t="s">
        <v>370</v>
      </c>
      <c r="B44" s="701">
        <v>124.772646899012</v>
      </c>
      <c r="C44" s="701">
        <v>149.74404999999999</v>
      </c>
      <c r="D44" s="702">
        <v>24.971403100987001</v>
      </c>
      <c r="E44" s="703">
        <v>1.2001352357390001</v>
      </c>
      <c r="F44" s="701">
        <v>150</v>
      </c>
      <c r="G44" s="702">
        <v>62.5</v>
      </c>
      <c r="H44" s="704">
        <v>9.7660199999999993</v>
      </c>
      <c r="I44" s="701">
        <v>51.44511</v>
      </c>
      <c r="J44" s="702">
        <v>-11.05489</v>
      </c>
      <c r="K44" s="705">
        <v>0.34296739999999998</v>
      </c>
    </row>
    <row r="45" spans="1:11" ht="14.4" customHeight="1" thickBot="1" x14ac:dyDescent="0.35">
      <c r="A45" s="723" t="s">
        <v>371</v>
      </c>
      <c r="B45" s="701">
        <v>13.511810869271001</v>
      </c>
      <c r="C45" s="701">
        <v>26.92089</v>
      </c>
      <c r="D45" s="702">
        <v>13.409079130727999</v>
      </c>
      <c r="E45" s="703">
        <v>1.9923968933889999</v>
      </c>
      <c r="F45" s="701">
        <v>27.880178478588999</v>
      </c>
      <c r="G45" s="702">
        <v>11.616741032745001</v>
      </c>
      <c r="H45" s="704">
        <v>14.204330000000001</v>
      </c>
      <c r="I45" s="701">
        <v>22.7058</v>
      </c>
      <c r="J45" s="702">
        <v>11.089058967253999</v>
      </c>
      <c r="K45" s="705">
        <v>0.81440655114299998</v>
      </c>
    </row>
    <row r="46" spans="1:11" ht="14.4" customHeight="1" thickBot="1" x14ac:dyDescent="0.35">
      <c r="A46" s="723" t="s">
        <v>372</v>
      </c>
      <c r="B46" s="701">
        <v>0</v>
      </c>
      <c r="C46" s="701">
        <v>0.86649999999899996</v>
      </c>
      <c r="D46" s="702">
        <v>0.86649999999899996</v>
      </c>
      <c r="E46" s="711" t="s">
        <v>329</v>
      </c>
      <c r="F46" s="701">
        <v>0.254920300248</v>
      </c>
      <c r="G46" s="702">
        <v>0.10621679177</v>
      </c>
      <c r="H46" s="704">
        <v>0.54900000000000004</v>
      </c>
      <c r="I46" s="701">
        <v>1.1819999999999999</v>
      </c>
      <c r="J46" s="702">
        <v>1.075783208229</v>
      </c>
      <c r="K46" s="705">
        <v>4.6367433227110002</v>
      </c>
    </row>
    <row r="47" spans="1:11" ht="14.4" customHeight="1" thickBot="1" x14ac:dyDescent="0.35">
      <c r="A47" s="723" t="s">
        <v>373</v>
      </c>
      <c r="B47" s="701">
        <v>0</v>
      </c>
      <c r="C47" s="701">
        <v>40.847799999999999</v>
      </c>
      <c r="D47" s="702">
        <v>40.847799999999999</v>
      </c>
      <c r="E47" s="711" t="s">
        <v>353</v>
      </c>
      <c r="F47" s="701">
        <v>0</v>
      </c>
      <c r="G47" s="702">
        <v>0</v>
      </c>
      <c r="H47" s="704">
        <v>3.0516200000000002</v>
      </c>
      <c r="I47" s="701">
        <v>19.980969999999999</v>
      </c>
      <c r="J47" s="702">
        <v>19.980969999999999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17</v>
      </c>
      <c r="C48" s="701">
        <v>2.3471500000000001</v>
      </c>
      <c r="D48" s="702">
        <v>-14.652850000000001</v>
      </c>
      <c r="E48" s="703">
        <v>0.13806764705800001</v>
      </c>
      <c r="F48" s="701">
        <v>3.7581519080399999</v>
      </c>
      <c r="G48" s="702">
        <v>1.56589662835</v>
      </c>
      <c r="H48" s="704">
        <v>0.24623999999999999</v>
      </c>
      <c r="I48" s="701">
        <v>0.95084000000000002</v>
      </c>
      <c r="J48" s="702">
        <v>-0.61505662834999997</v>
      </c>
      <c r="K48" s="705">
        <v>0.25300733532500003</v>
      </c>
    </row>
    <row r="49" spans="1:11" ht="14.4" customHeight="1" thickBot="1" x14ac:dyDescent="0.35">
      <c r="A49" s="723" t="s">
        <v>375</v>
      </c>
      <c r="B49" s="701">
        <v>83.654608896504001</v>
      </c>
      <c r="C49" s="701">
        <v>67.819820000000007</v>
      </c>
      <c r="D49" s="702">
        <v>-15.834788896504</v>
      </c>
      <c r="E49" s="703">
        <v>0.81071229540800005</v>
      </c>
      <c r="F49" s="701">
        <v>67.830614786099005</v>
      </c>
      <c r="G49" s="702">
        <v>28.262756160874002</v>
      </c>
      <c r="H49" s="704">
        <v>10.565530000000001</v>
      </c>
      <c r="I49" s="701">
        <v>31.736989999999999</v>
      </c>
      <c r="J49" s="702">
        <v>3.4742338391250001</v>
      </c>
      <c r="K49" s="705">
        <v>0.46788592584700001</v>
      </c>
    </row>
    <row r="50" spans="1:11" ht="14.4" customHeight="1" thickBot="1" x14ac:dyDescent="0.35">
      <c r="A50" s="723" t="s">
        <v>376</v>
      </c>
      <c r="B50" s="701">
        <v>0</v>
      </c>
      <c r="C50" s="701">
        <v>7.6483299999999996</v>
      </c>
      <c r="D50" s="702">
        <v>7.6483299999999996</v>
      </c>
      <c r="E50" s="711" t="s">
        <v>353</v>
      </c>
      <c r="F50" s="701">
        <v>0</v>
      </c>
      <c r="G50" s="702">
        <v>0</v>
      </c>
      <c r="H50" s="704">
        <v>1.452</v>
      </c>
      <c r="I50" s="701">
        <v>1.452</v>
      </c>
      <c r="J50" s="702">
        <v>1.452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0</v>
      </c>
      <c r="C51" s="701">
        <v>1.21</v>
      </c>
      <c r="D51" s="702">
        <v>1.21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14.120900000000001</v>
      </c>
      <c r="D52" s="702">
        <v>14.120900000000001</v>
      </c>
      <c r="E52" s="711" t="s">
        <v>329</v>
      </c>
      <c r="F52" s="701">
        <v>0</v>
      </c>
      <c r="G52" s="702">
        <v>0</v>
      </c>
      <c r="H52" s="704">
        <v>0</v>
      </c>
      <c r="I52" s="701">
        <v>2.8279999999999998</v>
      </c>
      <c r="J52" s="702">
        <v>2.8279999999999998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135.394707878536</v>
      </c>
      <c r="C53" s="701">
        <v>166.92642000000001</v>
      </c>
      <c r="D53" s="702">
        <v>31.531712121462999</v>
      </c>
      <c r="E53" s="703">
        <v>1.2328873307929999</v>
      </c>
      <c r="F53" s="701">
        <v>214.409098805403</v>
      </c>
      <c r="G53" s="702">
        <v>89.337124502251001</v>
      </c>
      <c r="H53" s="704">
        <v>16.735119999999998</v>
      </c>
      <c r="I53" s="701">
        <v>73.136210000000005</v>
      </c>
      <c r="J53" s="702">
        <v>-16.200914502250999</v>
      </c>
      <c r="K53" s="705">
        <v>0.34110590645299999</v>
      </c>
    </row>
    <row r="54" spans="1:11" ht="14.4" customHeight="1" thickBot="1" x14ac:dyDescent="0.35">
      <c r="A54" s="723" t="s">
        <v>380</v>
      </c>
      <c r="B54" s="701">
        <v>10</v>
      </c>
      <c r="C54" s="701">
        <v>0.67759999999999998</v>
      </c>
      <c r="D54" s="702">
        <v>-9.3224</v>
      </c>
      <c r="E54" s="703">
        <v>6.7759999998999995E-2</v>
      </c>
      <c r="F54" s="701">
        <v>0.68316543650700001</v>
      </c>
      <c r="G54" s="702">
        <v>0.28465226521100001</v>
      </c>
      <c r="H54" s="704">
        <v>0</v>
      </c>
      <c r="I54" s="701">
        <v>0</v>
      </c>
      <c r="J54" s="702">
        <v>-0.28465226521100001</v>
      </c>
      <c r="K54" s="705">
        <v>0</v>
      </c>
    </row>
    <row r="55" spans="1:11" ht="14.4" customHeight="1" thickBot="1" x14ac:dyDescent="0.35">
      <c r="A55" s="722" t="s">
        <v>381</v>
      </c>
      <c r="B55" s="706">
        <v>222.61973362711601</v>
      </c>
      <c r="C55" s="706">
        <v>2334.6549100000002</v>
      </c>
      <c r="D55" s="707">
        <v>2112.03517637288</v>
      </c>
      <c r="E55" s="713">
        <v>10.487187599956</v>
      </c>
      <c r="F55" s="706">
        <v>96.765476697276995</v>
      </c>
      <c r="G55" s="707">
        <v>40.318948623864998</v>
      </c>
      <c r="H55" s="709">
        <v>19.662890000000001</v>
      </c>
      <c r="I55" s="706">
        <v>101.27477</v>
      </c>
      <c r="J55" s="707">
        <v>60.955821376133997</v>
      </c>
      <c r="K55" s="714">
        <v>1.0466002282689999</v>
      </c>
    </row>
    <row r="56" spans="1:11" ht="14.4" customHeight="1" thickBot="1" x14ac:dyDescent="0.35">
      <c r="A56" s="723" t="s">
        <v>382</v>
      </c>
      <c r="B56" s="701">
        <v>0</v>
      </c>
      <c r="C56" s="701">
        <v>5.8999999999999997E-2</v>
      </c>
      <c r="D56" s="702">
        <v>5.8999999999999997E-2</v>
      </c>
      <c r="E56" s="711" t="s">
        <v>353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5.8439999999999999E-2</v>
      </c>
      <c r="D57" s="702">
        <v>5.8439999999999999E-2</v>
      </c>
      <c r="E57" s="711" t="s">
        <v>329</v>
      </c>
      <c r="F57" s="701">
        <v>4.8608975911000003E-2</v>
      </c>
      <c r="G57" s="702">
        <v>2.0253739962999999E-2</v>
      </c>
      <c r="H57" s="704">
        <v>0</v>
      </c>
      <c r="I57" s="701">
        <v>0</v>
      </c>
      <c r="J57" s="702">
        <v>-2.0253739962999999E-2</v>
      </c>
      <c r="K57" s="705">
        <v>0</v>
      </c>
    </row>
    <row r="58" spans="1:11" ht="14.4" customHeight="1" thickBot="1" x14ac:dyDescent="0.35">
      <c r="A58" s="723" t="s">
        <v>384</v>
      </c>
      <c r="B58" s="701">
        <v>33.612022149017001</v>
      </c>
      <c r="C58" s="701">
        <v>16.700530000000001</v>
      </c>
      <c r="D58" s="702">
        <v>-16.911492149017</v>
      </c>
      <c r="E58" s="703">
        <v>0.49686180515799999</v>
      </c>
      <c r="F58" s="701">
        <v>16.774431823945001</v>
      </c>
      <c r="G58" s="702">
        <v>6.9893465933099996</v>
      </c>
      <c r="H58" s="704">
        <v>0</v>
      </c>
      <c r="I58" s="701">
        <v>0</v>
      </c>
      <c r="J58" s="702">
        <v>-6.9893465933099996</v>
      </c>
      <c r="K58" s="705">
        <v>0</v>
      </c>
    </row>
    <row r="59" spans="1:11" ht="14.4" customHeight="1" thickBot="1" x14ac:dyDescent="0.35">
      <c r="A59" s="723" t="s">
        <v>385</v>
      </c>
      <c r="B59" s="701">
        <v>180.40503605563001</v>
      </c>
      <c r="C59" s="701">
        <v>2306.3487500000001</v>
      </c>
      <c r="D59" s="702">
        <v>2125.9437139443698</v>
      </c>
      <c r="E59" s="703">
        <v>12.784281417115</v>
      </c>
      <c r="F59" s="701">
        <v>71.111117023399004</v>
      </c>
      <c r="G59" s="702">
        <v>29.629632093082002</v>
      </c>
      <c r="H59" s="704">
        <v>19.18919</v>
      </c>
      <c r="I59" s="701">
        <v>92.721850000000003</v>
      </c>
      <c r="J59" s="702">
        <v>63.092217906917</v>
      </c>
      <c r="K59" s="705">
        <v>1.3039009072159999</v>
      </c>
    </row>
    <row r="60" spans="1:11" ht="14.4" customHeight="1" thickBot="1" x14ac:dyDescent="0.35">
      <c r="A60" s="723" t="s">
        <v>386</v>
      </c>
      <c r="B60" s="701">
        <v>0</v>
      </c>
      <c r="C60" s="701">
        <v>2.886939999999</v>
      </c>
      <c r="D60" s="702">
        <v>2.886939999999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8.6026754224669997</v>
      </c>
      <c r="C61" s="701">
        <v>8.6012500000000003</v>
      </c>
      <c r="D61" s="702">
        <v>-1.4254224670000001E-3</v>
      </c>
      <c r="E61" s="703">
        <v>0.99983430474799995</v>
      </c>
      <c r="F61" s="701">
        <v>8.8313188740200008</v>
      </c>
      <c r="G61" s="702">
        <v>3.6797161975080002</v>
      </c>
      <c r="H61" s="704">
        <v>0.47370000000000001</v>
      </c>
      <c r="I61" s="701">
        <v>8.5529200000000003</v>
      </c>
      <c r="J61" s="702">
        <v>4.873203802491</v>
      </c>
      <c r="K61" s="705">
        <v>0.96847595721599999</v>
      </c>
    </row>
    <row r="62" spans="1:11" ht="14.4" customHeight="1" thickBot="1" x14ac:dyDescent="0.35">
      <c r="A62" s="722" t="s">
        <v>388</v>
      </c>
      <c r="B62" s="706">
        <v>213.779317618747</v>
      </c>
      <c r="C62" s="706">
        <v>228.17645999999999</v>
      </c>
      <c r="D62" s="707">
        <v>14.397142381252999</v>
      </c>
      <c r="E62" s="713">
        <v>1.067345815028</v>
      </c>
      <c r="F62" s="706">
        <v>212.59190103645199</v>
      </c>
      <c r="G62" s="707">
        <v>88.579958765187996</v>
      </c>
      <c r="H62" s="709">
        <v>38.81221</v>
      </c>
      <c r="I62" s="706">
        <v>131.15201999999999</v>
      </c>
      <c r="J62" s="707">
        <v>42.572061234811002</v>
      </c>
      <c r="K62" s="714">
        <v>0.61691917406300001</v>
      </c>
    </row>
    <row r="63" spans="1:11" ht="14.4" customHeight="1" thickBot="1" x14ac:dyDescent="0.35">
      <c r="A63" s="723" t="s">
        <v>389</v>
      </c>
      <c r="B63" s="701">
        <v>8</v>
      </c>
      <c r="C63" s="701">
        <v>18.780439999999999</v>
      </c>
      <c r="D63" s="702">
        <v>10.78044</v>
      </c>
      <c r="E63" s="703">
        <v>2.3475549999999998</v>
      </c>
      <c r="F63" s="701">
        <v>0</v>
      </c>
      <c r="G63" s="702">
        <v>0</v>
      </c>
      <c r="H63" s="704">
        <v>11.821809999999999</v>
      </c>
      <c r="I63" s="701">
        <v>18.03031</v>
      </c>
      <c r="J63" s="702">
        <v>18.03031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36</v>
      </c>
      <c r="C64" s="701">
        <v>37.345170000000003</v>
      </c>
      <c r="D64" s="702">
        <v>1.3451699999990001</v>
      </c>
      <c r="E64" s="703">
        <v>1.037365833333</v>
      </c>
      <c r="F64" s="701">
        <v>41.771683302635999</v>
      </c>
      <c r="G64" s="702">
        <v>17.404868042764999</v>
      </c>
      <c r="H64" s="704">
        <v>9.5027100000000004</v>
      </c>
      <c r="I64" s="701">
        <v>23.959250000000001</v>
      </c>
      <c r="J64" s="702">
        <v>6.5543819572339999</v>
      </c>
      <c r="K64" s="705">
        <v>0.57357635856800004</v>
      </c>
    </row>
    <row r="65" spans="1:11" ht="14.4" customHeight="1" thickBot="1" x14ac:dyDescent="0.35">
      <c r="A65" s="723" t="s">
        <v>391</v>
      </c>
      <c r="B65" s="701">
        <v>0</v>
      </c>
      <c r="C65" s="701">
        <v>1.3794</v>
      </c>
      <c r="D65" s="702">
        <v>1.3794</v>
      </c>
      <c r="E65" s="711" t="s">
        <v>353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3.8107799999999998</v>
      </c>
      <c r="D66" s="702">
        <v>3.8107799999999998</v>
      </c>
      <c r="E66" s="711" t="s">
        <v>329</v>
      </c>
      <c r="F66" s="701">
        <v>0</v>
      </c>
      <c r="G66" s="702">
        <v>0</v>
      </c>
      <c r="H66" s="704">
        <v>5.3433099999999998</v>
      </c>
      <c r="I66" s="701">
        <v>17.49324</v>
      </c>
      <c r="J66" s="702">
        <v>17.49324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16</v>
      </c>
      <c r="C67" s="701">
        <v>12.389530000000001</v>
      </c>
      <c r="D67" s="702">
        <v>-3.6104699999999998</v>
      </c>
      <c r="E67" s="703">
        <v>0.77434562500000004</v>
      </c>
      <c r="F67" s="701">
        <v>20.413024519141</v>
      </c>
      <c r="G67" s="702">
        <v>8.5054268829749997</v>
      </c>
      <c r="H67" s="704">
        <v>1.6594</v>
      </c>
      <c r="I67" s="701">
        <v>7.19015</v>
      </c>
      <c r="J67" s="702">
        <v>-1.3152768829749999</v>
      </c>
      <c r="K67" s="705">
        <v>0.352233447486</v>
      </c>
    </row>
    <row r="68" spans="1:11" ht="14.4" customHeight="1" thickBot="1" x14ac:dyDescent="0.35">
      <c r="A68" s="723" t="s">
        <v>394</v>
      </c>
      <c r="B68" s="701">
        <v>31</v>
      </c>
      <c r="C68" s="701">
        <v>20.05162</v>
      </c>
      <c r="D68" s="702">
        <v>-10.94838</v>
      </c>
      <c r="E68" s="703">
        <v>0.64682645161200003</v>
      </c>
      <c r="F68" s="701">
        <v>20</v>
      </c>
      <c r="G68" s="702">
        <v>8.333333333333</v>
      </c>
      <c r="H68" s="704">
        <v>1.0349999999999999</v>
      </c>
      <c r="I68" s="701">
        <v>7.5949</v>
      </c>
      <c r="J68" s="702">
        <v>-0.73843333333299999</v>
      </c>
      <c r="K68" s="705">
        <v>0.379745</v>
      </c>
    </row>
    <row r="69" spans="1:11" ht="14.4" customHeight="1" thickBot="1" x14ac:dyDescent="0.35">
      <c r="A69" s="723" t="s">
        <v>395</v>
      </c>
      <c r="B69" s="701">
        <v>122.779317618747</v>
      </c>
      <c r="C69" s="701">
        <v>134.41952000000001</v>
      </c>
      <c r="D69" s="702">
        <v>11.640202381252999</v>
      </c>
      <c r="E69" s="703">
        <v>1.0948058891920001</v>
      </c>
      <c r="F69" s="701">
        <v>130.40719321467401</v>
      </c>
      <c r="G69" s="702">
        <v>54.336330506114003</v>
      </c>
      <c r="H69" s="704">
        <v>9.44998</v>
      </c>
      <c r="I69" s="701">
        <v>56.884169999999997</v>
      </c>
      <c r="J69" s="702">
        <v>2.5478394938850002</v>
      </c>
      <c r="K69" s="705">
        <v>0.43620423534699998</v>
      </c>
    </row>
    <row r="70" spans="1:11" ht="14.4" customHeight="1" thickBot="1" x14ac:dyDescent="0.35">
      <c r="A70" s="722" t="s">
        <v>396</v>
      </c>
      <c r="B70" s="706">
        <v>0</v>
      </c>
      <c r="C70" s="706">
        <v>10.052</v>
      </c>
      <c r="D70" s="707">
        <v>10.052</v>
      </c>
      <c r="E70" s="708" t="s">
        <v>329</v>
      </c>
      <c r="F70" s="706">
        <v>0</v>
      </c>
      <c r="G70" s="707">
        <v>0</v>
      </c>
      <c r="H70" s="709">
        <v>0</v>
      </c>
      <c r="I70" s="706">
        <v>1.294</v>
      </c>
      <c r="J70" s="707">
        <v>1.294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10.052</v>
      </c>
      <c r="D71" s="702">
        <v>10.052</v>
      </c>
      <c r="E71" s="711" t="s">
        <v>329</v>
      </c>
      <c r="F71" s="701">
        <v>0</v>
      </c>
      <c r="G71" s="702">
        <v>0</v>
      </c>
      <c r="H71" s="704">
        <v>0</v>
      </c>
      <c r="I71" s="701">
        <v>1.294</v>
      </c>
      <c r="J71" s="702">
        <v>1.294</v>
      </c>
      <c r="K71" s="712" t="s">
        <v>329</v>
      </c>
    </row>
    <row r="72" spans="1:11" ht="14.4" customHeight="1" thickBot="1" x14ac:dyDescent="0.35">
      <c r="A72" s="721" t="s">
        <v>42</v>
      </c>
      <c r="B72" s="701">
        <v>3088.6138906821302</v>
      </c>
      <c r="C72" s="701">
        <v>3031.4279999999999</v>
      </c>
      <c r="D72" s="702">
        <v>-57.185890682133</v>
      </c>
      <c r="E72" s="703">
        <v>0.98148493379000001</v>
      </c>
      <c r="F72" s="701">
        <v>3014.6990825900102</v>
      </c>
      <c r="G72" s="702">
        <v>1256.1246177458399</v>
      </c>
      <c r="H72" s="704">
        <v>179.251</v>
      </c>
      <c r="I72" s="701">
        <v>1389.7940000000001</v>
      </c>
      <c r="J72" s="702">
        <v>133.66938225416499</v>
      </c>
      <c r="K72" s="705">
        <v>0.461005878837</v>
      </c>
    </row>
    <row r="73" spans="1:11" ht="14.4" customHeight="1" thickBot="1" x14ac:dyDescent="0.35">
      <c r="A73" s="722" t="s">
        <v>398</v>
      </c>
      <c r="B73" s="706">
        <v>3088.6138906821302</v>
      </c>
      <c r="C73" s="706">
        <v>3031.4279999999999</v>
      </c>
      <c r="D73" s="707">
        <v>-57.185890682133</v>
      </c>
      <c r="E73" s="713">
        <v>0.98148493379000001</v>
      </c>
      <c r="F73" s="706">
        <v>3014.6990825900102</v>
      </c>
      <c r="G73" s="707">
        <v>1256.1246177458399</v>
      </c>
      <c r="H73" s="709">
        <v>179.251</v>
      </c>
      <c r="I73" s="706">
        <v>1389.7940000000001</v>
      </c>
      <c r="J73" s="707">
        <v>133.66938225416499</v>
      </c>
      <c r="K73" s="714">
        <v>0.461005878837</v>
      </c>
    </row>
    <row r="74" spans="1:11" ht="14.4" customHeight="1" thickBot="1" x14ac:dyDescent="0.35">
      <c r="A74" s="723" t="s">
        <v>399</v>
      </c>
      <c r="B74" s="701">
        <v>942.99999999999602</v>
      </c>
      <c r="C74" s="701">
        <v>958.61199999999997</v>
      </c>
      <c r="D74" s="702">
        <v>15.612000000004</v>
      </c>
      <c r="E74" s="703">
        <v>1.016555673382</v>
      </c>
      <c r="F74" s="701">
        <v>947.67722484776004</v>
      </c>
      <c r="G74" s="702">
        <v>394.86551035323299</v>
      </c>
      <c r="H74" s="704">
        <v>81.691999999999993</v>
      </c>
      <c r="I74" s="701">
        <v>388.448000000001</v>
      </c>
      <c r="J74" s="702">
        <v>-6.4175103532320001</v>
      </c>
      <c r="K74" s="705">
        <v>0.40989483530300003</v>
      </c>
    </row>
    <row r="75" spans="1:11" ht="14.4" customHeight="1" thickBot="1" x14ac:dyDescent="0.35">
      <c r="A75" s="723" t="s">
        <v>400</v>
      </c>
      <c r="B75" s="701">
        <v>415.61389068214498</v>
      </c>
      <c r="C75" s="701">
        <v>381.5</v>
      </c>
      <c r="D75" s="702">
        <v>-34.113890682144003</v>
      </c>
      <c r="E75" s="703">
        <v>0.91791927207599999</v>
      </c>
      <c r="F75" s="701">
        <v>405.67366998228999</v>
      </c>
      <c r="G75" s="702">
        <v>169.03069582595401</v>
      </c>
      <c r="H75" s="704">
        <v>36.076999999999998</v>
      </c>
      <c r="I75" s="701">
        <v>184.70099999999999</v>
      </c>
      <c r="J75" s="702">
        <v>15.670304174046001</v>
      </c>
      <c r="K75" s="705">
        <v>0.45529452283100003</v>
      </c>
    </row>
    <row r="76" spans="1:11" ht="14.4" customHeight="1" thickBot="1" x14ac:dyDescent="0.35">
      <c r="A76" s="723" t="s">
        <v>401</v>
      </c>
      <c r="B76" s="701">
        <v>1729.99999999999</v>
      </c>
      <c r="C76" s="701">
        <v>1691.316</v>
      </c>
      <c r="D76" s="702">
        <v>-38.683999999991997</v>
      </c>
      <c r="E76" s="703">
        <v>0.977639306358</v>
      </c>
      <c r="F76" s="701">
        <v>1661.34818775996</v>
      </c>
      <c r="G76" s="702">
        <v>692.22841156665004</v>
      </c>
      <c r="H76" s="704">
        <v>61.481999999999999</v>
      </c>
      <c r="I76" s="701">
        <v>816.645000000001</v>
      </c>
      <c r="J76" s="702">
        <v>124.416588433351</v>
      </c>
      <c r="K76" s="705">
        <v>0.49155559684299999</v>
      </c>
    </row>
    <row r="77" spans="1:11" ht="14.4" customHeight="1" thickBot="1" x14ac:dyDescent="0.35">
      <c r="A77" s="724" t="s">
        <v>402</v>
      </c>
      <c r="B77" s="706">
        <v>16814.148495635902</v>
      </c>
      <c r="C77" s="706">
        <v>11631.84863</v>
      </c>
      <c r="D77" s="707">
        <v>-5182.2998656358805</v>
      </c>
      <c r="E77" s="713">
        <v>0.69178933640399998</v>
      </c>
      <c r="F77" s="706">
        <v>13125.393575857801</v>
      </c>
      <c r="G77" s="707">
        <v>5468.9139899407601</v>
      </c>
      <c r="H77" s="709">
        <v>1243.5582999999999</v>
      </c>
      <c r="I77" s="706">
        <v>3597.9408199999998</v>
      </c>
      <c r="J77" s="707">
        <v>-1870.97316994076</v>
      </c>
      <c r="K77" s="714">
        <v>0.27412060439899999</v>
      </c>
    </row>
    <row r="78" spans="1:11" ht="14.4" customHeight="1" thickBot="1" x14ac:dyDescent="0.35">
      <c r="A78" s="721" t="s">
        <v>45</v>
      </c>
      <c r="B78" s="701">
        <v>12912.538315883199</v>
      </c>
      <c r="C78" s="701">
        <v>6225.0057999999999</v>
      </c>
      <c r="D78" s="702">
        <v>-6687.5325158831602</v>
      </c>
      <c r="E78" s="703">
        <v>0.48209001574400001</v>
      </c>
      <c r="F78" s="701">
        <v>6918.7665245727503</v>
      </c>
      <c r="G78" s="702">
        <v>2882.8193852386398</v>
      </c>
      <c r="H78" s="704">
        <v>480.06205999999997</v>
      </c>
      <c r="I78" s="701">
        <v>1284.3667</v>
      </c>
      <c r="J78" s="702">
        <v>-1598.45268523864</v>
      </c>
      <c r="K78" s="705">
        <v>0.18563521336300001</v>
      </c>
    </row>
    <row r="79" spans="1:11" ht="14.4" customHeight="1" thickBot="1" x14ac:dyDescent="0.35">
      <c r="A79" s="725" t="s">
        <v>403</v>
      </c>
      <c r="B79" s="701">
        <v>12912.538315883199</v>
      </c>
      <c r="C79" s="701">
        <v>6225.0057999999999</v>
      </c>
      <c r="D79" s="702">
        <v>-6687.5325158831602</v>
      </c>
      <c r="E79" s="703">
        <v>0.48209001574400001</v>
      </c>
      <c r="F79" s="701">
        <v>6918.7665245727503</v>
      </c>
      <c r="G79" s="702">
        <v>2882.8193852386398</v>
      </c>
      <c r="H79" s="704">
        <v>480.06205999999997</v>
      </c>
      <c r="I79" s="701">
        <v>1284.3667</v>
      </c>
      <c r="J79" s="702">
        <v>-1598.45268523864</v>
      </c>
      <c r="K79" s="705">
        <v>0.18563521336300001</v>
      </c>
    </row>
    <row r="80" spans="1:11" ht="14.4" customHeight="1" thickBot="1" x14ac:dyDescent="0.35">
      <c r="A80" s="723" t="s">
        <v>404</v>
      </c>
      <c r="B80" s="701">
        <v>12365.341342817101</v>
      </c>
      <c r="C80" s="701">
        <v>5968.9925400000002</v>
      </c>
      <c r="D80" s="702">
        <v>-6396.3488028171096</v>
      </c>
      <c r="E80" s="703">
        <v>0.48271959297400002</v>
      </c>
      <c r="F80" s="701">
        <v>6683.0903049560402</v>
      </c>
      <c r="G80" s="702">
        <v>2784.6209603983498</v>
      </c>
      <c r="H80" s="704">
        <v>458.13231000000002</v>
      </c>
      <c r="I80" s="701">
        <v>1210.3083099999999</v>
      </c>
      <c r="J80" s="702">
        <v>-1574.3126503983499</v>
      </c>
      <c r="K80" s="705">
        <v>0.18110009812399999</v>
      </c>
    </row>
    <row r="81" spans="1:11" ht="14.4" customHeight="1" thickBot="1" x14ac:dyDescent="0.35">
      <c r="A81" s="723" t="s">
        <v>405</v>
      </c>
      <c r="B81" s="701">
        <v>0</v>
      </c>
      <c r="C81" s="701">
        <v>21.73</v>
      </c>
      <c r="D81" s="702">
        <v>21.73</v>
      </c>
      <c r="E81" s="711" t="s">
        <v>329</v>
      </c>
      <c r="F81" s="701">
        <v>18.439981665447998</v>
      </c>
      <c r="G81" s="702">
        <v>7.6833256939360002</v>
      </c>
      <c r="H81" s="704">
        <v>0</v>
      </c>
      <c r="I81" s="701">
        <v>1.2649999999999999</v>
      </c>
      <c r="J81" s="702">
        <v>-6.4183256939359996</v>
      </c>
      <c r="K81" s="705">
        <v>6.8600935887000003E-2</v>
      </c>
    </row>
    <row r="82" spans="1:11" ht="14.4" customHeight="1" thickBot="1" x14ac:dyDescent="0.35">
      <c r="A82" s="723" t="s">
        <v>406</v>
      </c>
      <c r="B82" s="701">
        <v>140.10682442113301</v>
      </c>
      <c r="C82" s="701">
        <v>34.842599999999997</v>
      </c>
      <c r="D82" s="702">
        <v>-105.26422442113299</v>
      </c>
      <c r="E82" s="703">
        <v>0.24868595904499999</v>
      </c>
      <c r="F82" s="701">
        <v>28.321758154247998</v>
      </c>
      <c r="G82" s="702">
        <v>11.80073256427</v>
      </c>
      <c r="H82" s="704">
        <v>10.584899999999999</v>
      </c>
      <c r="I82" s="701">
        <v>22.653390000000002</v>
      </c>
      <c r="J82" s="702">
        <v>10.852657435729</v>
      </c>
      <c r="K82" s="705">
        <v>0.799858182413</v>
      </c>
    </row>
    <row r="83" spans="1:11" ht="14.4" customHeight="1" thickBot="1" x14ac:dyDescent="0.35">
      <c r="A83" s="723" t="s">
        <v>407</v>
      </c>
      <c r="B83" s="701">
        <v>289.09014864491701</v>
      </c>
      <c r="C83" s="701">
        <v>79.767579999999995</v>
      </c>
      <c r="D83" s="702">
        <v>-209.322568644917</v>
      </c>
      <c r="E83" s="703">
        <v>0.27592631701100001</v>
      </c>
      <c r="F83" s="701">
        <v>69.431041817891</v>
      </c>
      <c r="G83" s="702">
        <v>28.929600757454001</v>
      </c>
      <c r="H83" s="704">
        <v>2.1102400000000001</v>
      </c>
      <c r="I83" s="701">
        <v>14.928599999999999</v>
      </c>
      <c r="J83" s="702">
        <v>-14.001000757453999</v>
      </c>
      <c r="K83" s="705">
        <v>0.21501333710500001</v>
      </c>
    </row>
    <row r="84" spans="1:11" ht="14.4" customHeight="1" thickBot="1" x14ac:dyDescent="0.35">
      <c r="A84" s="723" t="s">
        <v>408</v>
      </c>
      <c r="B84" s="701">
        <v>117.99999999999901</v>
      </c>
      <c r="C84" s="701">
        <v>112.86924999999999</v>
      </c>
      <c r="D84" s="702">
        <v>-5.1307499999989998</v>
      </c>
      <c r="E84" s="703">
        <v>0.95651906779600004</v>
      </c>
      <c r="F84" s="701">
        <v>109.81887715015699</v>
      </c>
      <c r="G84" s="702">
        <v>45.757865479232002</v>
      </c>
      <c r="H84" s="704">
        <v>9.23461</v>
      </c>
      <c r="I84" s="701">
        <v>35.211399999999998</v>
      </c>
      <c r="J84" s="702">
        <v>-10.546465479231999</v>
      </c>
      <c r="K84" s="705">
        <v>0.32063157913899998</v>
      </c>
    </row>
    <row r="85" spans="1:11" ht="14.4" customHeight="1" thickBot="1" x14ac:dyDescent="0.35">
      <c r="A85" s="723" t="s">
        <v>409</v>
      </c>
      <c r="B85" s="701">
        <v>0</v>
      </c>
      <c r="C85" s="701">
        <v>6.8038299999999996</v>
      </c>
      <c r="D85" s="702">
        <v>6.8038299999999996</v>
      </c>
      <c r="E85" s="711" t="s">
        <v>353</v>
      </c>
      <c r="F85" s="701">
        <v>9.6645608289599991</v>
      </c>
      <c r="G85" s="702">
        <v>4.0269003453999996</v>
      </c>
      <c r="H85" s="704">
        <v>0</v>
      </c>
      <c r="I85" s="701">
        <v>0</v>
      </c>
      <c r="J85" s="702">
        <v>-4.0269003453999996</v>
      </c>
      <c r="K85" s="705">
        <v>0</v>
      </c>
    </row>
    <row r="86" spans="1:11" ht="14.4" customHeight="1" thickBot="1" x14ac:dyDescent="0.35">
      <c r="A86" s="726" t="s">
        <v>46</v>
      </c>
      <c r="B86" s="706">
        <v>0</v>
      </c>
      <c r="C86" s="706">
        <v>135.81100000000001</v>
      </c>
      <c r="D86" s="707">
        <v>135.81100000000001</v>
      </c>
      <c r="E86" s="708" t="s">
        <v>329</v>
      </c>
      <c r="F86" s="706">
        <v>0</v>
      </c>
      <c r="G86" s="707">
        <v>0</v>
      </c>
      <c r="H86" s="709">
        <v>24.792000000000002</v>
      </c>
      <c r="I86" s="706">
        <v>44.786000000000001</v>
      </c>
      <c r="J86" s="707">
        <v>44.786000000000001</v>
      </c>
      <c r="K86" s="710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135.81100000000001</v>
      </c>
      <c r="D87" s="707">
        <v>135.81100000000001</v>
      </c>
      <c r="E87" s="708" t="s">
        <v>329</v>
      </c>
      <c r="F87" s="706">
        <v>0</v>
      </c>
      <c r="G87" s="707">
        <v>0</v>
      </c>
      <c r="H87" s="709">
        <v>24.792000000000002</v>
      </c>
      <c r="I87" s="706">
        <v>44.786000000000001</v>
      </c>
      <c r="J87" s="707">
        <v>44.786000000000001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129.65100000000001</v>
      </c>
      <c r="D88" s="702">
        <v>129.65100000000001</v>
      </c>
      <c r="E88" s="711" t="s">
        <v>329</v>
      </c>
      <c r="F88" s="701">
        <v>0</v>
      </c>
      <c r="G88" s="702">
        <v>0</v>
      </c>
      <c r="H88" s="704">
        <v>24.792000000000002</v>
      </c>
      <c r="I88" s="701">
        <v>44.786000000000001</v>
      </c>
      <c r="J88" s="702">
        <v>44.786000000000001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6.16</v>
      </c>
      <c r="D89" s="702">
        <v>6.16</v>
      </c>
      <c r="E89" s="711" t="s">
        <v>329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3901.6101797527199</v>
      </c>
      <c r="C90" s="701">
        <v>5271.0318299999999</v>
      </c>
      <c r="D90" s="702">
        <v>1369.42165024728</v>
      </c>
      <c r="E90" s="703">
        <v>1.3509888449009999</v>
      </c>
      <c r="F90" s="701">
        <v>6206.6270512850797</v>
      </c>
      <c r="G90" s="702">
        <v>2586.0946047021198</v>
      </c>
      <c r="H90" s="704">
        <v>738.70424000000003</v>
      </c>
      <c r="I90" s="701">
        <v>2268.7881200000002</v>
      </c>
      <c r="J90" s="702">
        <v>-317.30648470211401</v>
      </c>
      <c r="K90" s="705">
        <v>0.36554284658199998</v>
      </c>
    </row>
    <row r="91" spans="1:11" ht="14.4" customHeight="1" thickBot="1" x14ac:dyDescent="0.35">
      <c r="A91" s="722" t="s">
        <v>413</v>
      </c>
      <c r="B91" s="706">
        <v>116.41353711417599</v>
      </c>
      <c r="C91" s="706">
        <v>114.6855</v>
      </c>
      <c r="D91" s="707">
        <v>-1.7280371141749999</v>
      </c>
      <c r="E91" s="713">
        <v>0.98515604665000001</v>
      </c>
      <c r="F91" s="706">
        <v>113.16943480905</v>
      </c>
      <c r="G91" s="707">
        <v>47.153931170436998</v>
      </c>
      <c r="H91" s="709">
        <v>10.91408</v>
      </c>
      <c r="I91" s="706">
        <v>50.88402</v>
      </c>
      <c r="J91" s="707">
        <v>3.7300888295619998</v>
      </c>
      <c r="K91" s="714">
        <v>0.44962688101999998</v>
      </c>
    </row>
    <row r="92" spans="1:11" ht="14.4" customHeight="1" thickBot="1" x14ac:dyDescent="0.35">
      <c r="A92" s="723" t="s">
        <v>414</v>
      </c>
      <c r="B92" s="701">
        <v>63.510285982078997</v>
      </c>
      <c r="C92" s="701">
        <v>68.252700000000004</v>
      </c>
      <c r="D92" s="702">
        <v>4.7424140179199998</v>
      </c>
      <c r="E92" s="703">
        <v>1.074671589721</v>
      </c>
      <c r="F92" s="701">
        <v>65.154019872248</v>
      </c>
      <c r="G92" s="702">
        <v>27.147508280103001</v>
      </c>
      <c r="H92" s="704">
        <v>7.3169000000000004</v>
      </c>
      <c r="I92" s="701">
        <v>33.994900000000001</v>
      </c>
      <c r="J92" s="702">
        <v>6.8473917198959997</v>
      </c>
      <c r="K92" s="705">
        <v>0.52176212713500003</v>
      </c>
    </row>
    <row r="93" spans="1:11" ht="14.4" customHeight="1" thickBot="1" x14ac:dyDescent="0.35">
      <c r="A93" s="723" t="s">
        <v>415</v>
      </c>
      <c r="B93" s="701">
        <v>52.903251132096003</v>
      </c>
      <c r="C93" s="701">
        <v>46.4328</v>
      </c>
      <c r="D93" s="702">
        <v>-6.4704511320959996</v>
      </c>
      <c r="E93" s="703">
        <v>0.87769275056499996</v>
      </c>
      <c r="F93" s="701">
        <v>48.015414936801001</v>
      </c>
      <c r="G93" s="702">
        <v>20.006422890334001</v>
      </c>
      <c r="H93" s="704">
        <v>3.5971799999999998</v>
      </c>
      <c r="I93" s="701">
        <v>16.889119999999998</v>
      </c>
      <c r="J93" s="702">
        <v>-3.1173028903329998</v>
      </c>
      <c r="K93" s="705">
        <v>0.35174370610400002</v>
      </c>
    </row>
    <row r="94" spans="1:11" ht="14.4" customHeight="1" thickBot="1" x14ac:dyDescent="0.35">
      <c r="A94" s="722" t="s">
        <v>416</v>
      </c>
      <c r="B94" s="706">
        <v>94</v>
      </c>
      <c r="C94" s="706">
        <v>83.849239999999995</v>
      </c>
      <c r="D94" s="707">
        <v>-10.15076</v>
      </c>
      <c r="E94" s="713">
        <v>0.89201319148900005</v>
      </c>
      <c r="F94" s="706">
        <v>97.575827341391999</v>
      </c>
      <c r="G94" s="707">
        <v>40.65659472558</v>
      </c>
      <c r="H94" s="709">
        <v>0.65268000000000004</v>
      </c>
      <c r="I94" s="706">
        <v>51.05735</v>
      </c>
      <c r="J94" s="707">
        <v>10.400755274419</v>
      </c>
      <c r="K94" s="714">
        <v>0.52325818177600003</v>
      </c>
    </row>
    <row r="95" spans="1:11" ht="14.4" customHeight="1" thickBot="1" x14ac:dyDescent="0.35">
      <c r="A95" s="723" t="s">
        <v>417</v>
      </c>
      <c r="B95" s="701">
        <v>54</v>
      </c>
      <c r="C95" s="701">
        <v>54.674999999999997</v>
      </c>
      <c r="D95" s="702">
        <v>0.67499999999899996</v>
      </c>
      <c r="E95" s="703">
        <v>1.0125</v>
      </c>
      <c r="F95" s="701">
        <v>57.498591549295</v>
      </c>
      <c r="G95" s="702">
        <v>23.957746478872998</v>
      </c>
      <c r="H95" s="704">
        <v>0</v>
      </c>
      <c r="I95" s="701">
        <v>29.97</v>
      </c>
      <c r="J95" s="702">
        <v>6.0122535211260004</v>
      </c>
      <c r="K95" s="705">
        <v>0.52123015873</v>
      </c>
    </row>
    <row r="96" spans="1:11" ht="14.4" customHeight="1" thickBot="1" x14ac:dyDescent="0.35">
      <c r="A96" s="723" t="s">
        <v>418</v>
      </c>
      <c r="B96" s="701">
        <v>40</v>
      </c>
      <c r="C96" s="701">
        <v>29.174240000000001</v>
      </c>
      <c r="D96" s="702">
        <v>-10.825760000000001</v>
      </c>
      <c r="E96" s="703">
        <v>0.72935599999900003</v>
      </c>
      <c r="F96" s="701">
        <v>40.077235792095998</v>
      </c>
      <c r="G96" s="702">
        <v>16.698848246707001</v>
      </c>
      <c r="H96" s="704">
        <v>0.65268000000000004</v>
      </c>
      <c r="I96" s="701">
        <v>21.087350000000001</v>
      </c>
      <c r="J96" s="702">
        <v>4.3885017532930002</v>
      </c>
      <c r="K96" s="705">
        <v>0.52616777537699999</v>
      </c>
    </row>
    <row r="97" spans="1:11" ht="14.4" customHeight="1" thickBot="1" x14ac:dyDescent="0.35">
      <c r="A97" s="722" t="s">
        <v>419</v>
      </c>
      <c r="B97" s="706">
        <v>1401.43033764083</v>
      </c>
      <c r="C97" s="706">
        <v>1392.09844</v>
      </c>
      <c r="D97" s="707">
        <v>-9.331897640827</v>
      </c>
      <c r="E97" s="713">
        <v>0.99334116196099997</v>
      </c>
      <c r="F97" s="706">
        <v>1550.2925516672201</v>
      </c>
      <c r="G97" s="707">
        <v>645.95522986133994</v>
      </c>
      <c r="H97" s="709">
        <v>138.28620000000001</v>
      </c>
      <c r="I97" s="706">
        <v>610.72240000000102</v>
      </c>
      <c r="J97" s="707">
        <v>-35.232829861337997</v>
      </c>
      <c r="K97" s="714">
        <v>0.39394009817199999</v>
      </c>
    </row>
    <row r="98" spans="1:11" ht="14.4" customHeight="1" thickBot="1" x14ac:dyDescent="0.35">
      <c r="A98" s="723" t="s">
        <v>420</v>
      </c>
      <c r="B98" s="701">
        <v>1155</v>
      </c>
      <c r="C98" s="701">
        <v>1165.5753099999999</v>
      </c>
      <c r="D98" s="702">
        <v>10.575309999999</v>
      </c>
      <c r="E98" s="703">
        <v>1.0091561125540001</v>
      </c>
      <c r="F98" s="701">
        <v>1325.6127738934399</v>
      </c>
      <c r="G98" s="702">
        <v>552.33865578893494</v>
      </c>
      <c r="H98" s="704">
        <v>103.77315</v>
      </c>
      <c r="I98" s="701">
        <v>508.87279000000098</v>
      </c>
      <c r="J98" s="702">
        <v>-43.465865788934003</v>
      </c>
      <c r="K98" s="705">
        <v>0.38387740373399998</v>
      </c>
    </row>
    <row r="99" spans="1:11" ht="14.4" customHeight="1" thickBot="1" x14ac:dyDescent="0.35">
      <c r="A99" s="723" t="s">
        <v>421</v>
      </c>
      <c r="B99" s="701">
        <v>0</v>
      </c>
      <c r="C99" s="701">
        <v>11.45349</v>
      </c>
      <c r="D99" s="702">
        <v>11.45349</v>
      </c>
      <c r="E99" s="711" t="s">
        <v>329</v>
      </c>
      <c r="F99" s="701">
        <v>5.976330738073</v>
      </c>
      <c r="G99" s="702">
        <v>2.49013780753</v>
      </c>
      <c r="H99" s="704">
        <v>0</v>
      </c>
      <c r="I99" s="701">
        <v>16.016960000000001</v>
      </c>
      <c r="J99" s="702">
        <v>13.526822192469</v>
      </c>
      <c r="K99" s="705">
        <v>2.6800658634830001</v>
      </c>
    </row>
    <row r="100" spans="1:11" ht="14.4" customHeight="1" thickBot="1" x14ac:dyDescent="0.35">
      <c r="A100" s="723" t="s">
        <v>422</v>
      </c>
      <c r="B100" s="701">
        <v>0.68049126128899995</v>
      </c>
      <c r="C100" s="701">
        <v>0.60499999999999998</v>
      </c>
      <c r="D100" s="702">
        <v>-7.5491261288999995E-2</v>
      </c>
      <c r="E100" s="703">
        <v>0.88906358452500001</v>
      </c>
      <c r="F100" s="701">
        <v>0.99009900989999999</v>
      </c>
      <c r="G100" s="702">
        <v>0.41254125412499998</v>
      </c>
      <c r="H100" s="704">
        <v>0</v>
      </c>
      <c r="I100" s="701">
        <v>0.30199999999999999</v>
      </c>
      <c r="J100" s="702">
        <v>-0.110541254125</v>
      </c>
      <c r="K100" s="705">
        <v>0.30502000000000001</v>
      </c>
    </row>
    <row r="101" spans="1:11" ht="14.4" customHeight="1" thickBot="1" x14ac:dyDescent="0.35">
      <c r="A101" s="723" t="s">
        <v>423</v>
      </c>
      <c r="B101" s="701">
        <v>245.74984637953801</v>
      </c>
      <c r="C101" s="701">
        <v>214.46464</v>
      </c>
      <c r="D101" s="702">
        <v>-31.285206379537001</v>
      </c>
      <c r="E101" s="703">
        <v>0.87269490971999997</v>
      </c>
      <c r="F101" s="701">
        <v>217.71334802579599</v>
      </c>
      <c r="G101" s="702">
        <v>90.713895010748004</v>
      </c>
      <c r="H101" s="704">
        <v>34.51305</v>
      </c>
      <c r="I101" s="701">
        <v>85.530649999999994</v>
      </c>
      <c r="J101" s="702">
        <v>-5.1832450107480001</v>
      </c>
      <c r="K101" s="705">
        <v>0.392859008304</v>
      </c>
    </row>
    <row r="102" spans="1:11" ht="14.4" customHeight="1" thickBot="1" x14ac:dyDescent="0.35">
      <c r="A102" s="722" t="s">
        <v>424</v>
      </c>
      <c r="B102" s="706">
        <v>2289.76630499772</v>
      </c>
      <c r="C102" s="706">
        <v>3648.9760500000002</v>
      </c>
      <c r="D102" s="707">
        <v>1359.20974500228</v>
      </c>
      <c r="E102" s="713">
        <v>1.593601950572</v>
      </c>
      <c r="F102" s="706">
        <v>4444.0964247557004</v>
      </c>
      <c r="G102" s="707">
        <v>1851.70684364821</v>
      </c>
      <c r="H102" s="709">
        <v>588.85127999999997</v>
      </c>
      <c r="I102" s="706">
        <v>1556.12435</v>
      </c>
      <c r="J102" s="707">
        <v>-295.58249364820699</v>
      </c>
      <c r="K102" s="714">
        <v>0.35015539746800001</v>
      </c>
    </row>
    <row r="103" spans="1:11" ht="14.4" customHeight="1" thickBot="1" x14ac:dyDescent="0.35">
      <c r="A103" s="723" t="s">
        <v>425</v>
      </c>
      <c r="B103" s="701">
        <v>105.467</v>
      </c>
      <c r="C103" s="701">
        <v>50.706999999998999</v>
      </c>
      <c r="D103" s="702">
        <v>-54.759999999999003</v>
      </c>
      <c r="E103" s="703">
        <v>0.48078545895800001</v>
      </c>
      <c r="F103" s="701">
        <v>0</v>
      </c>
      <c r="G103" s="702">
        <v>0</v>
      </c>
      <c r="H103" s="704">
        <v>0</v>
      </c>
      <c r="I103" s="701">
        <v>2.1</v>
      </c>
      <c r="J103" s="702">
        <v>2.1</v>
      </c>
      <c r="K103" s="712" t="s">
        <v>353</v>
      </c>
    </row>
    <row r="104" spans="1:11" ht="14.4" customHeight="1" thickBot="1" x14ac:dyDescent="0.35">
      <c r="A104" s="723" t="s">
        <v>426</v>
      </c>
      <c r="B104" s="701">
        <v>1005.3134528325201</v>
      </c>
      <c r="C104" s="701">
        <v>1733.9322099999999</v>
      </c>
      <c r="D104" s="702">
        <v>728.61875716748</v>
      </c>
      <c r="E104" s="703">
        <v>1.7247677379769999</v>
      </c>
      <c r="F104" s="701">
        <v>2511.3819169069802</v>
      </c>
      <c r="G104" s="702">
        <v>1046.40913204458</v>
      </c>
      <c r="H104" s="704">
        <v>257.63861000000003</v>
      </c>
      <c r="I104" s="701">
        <v>645.13796000000002</v>
      </c>
      <c r="J104" s="702">
        <v>-401.271172044575</v>
      </c>
      <c r="K104" s="705">
        <v>0.25688564357999999</v>
      </c>
    </row>
    <row r="105" spans="1:11" ht="14.4" customHeight="1" thickBot="1" x14ac:dyDescent="0.35">
      <c r="A105" s="723" t="s">
        <v>427</v>
      </c>
      <c r="B105" s="701">
        <v>19</v>
      </c>
      <c r="C105" s="701">
        <v>18.2651</v>
      </c>
      <c r="D105" s="702">
        <v>-0.7349</v>
      </c>
      <c r="E105" s="703">
        <v>0.96132105263099998</v>
      </c>
      <c r="F105" s="701">
        <v>45.016457852606997</v>
      </c>
      <c r="G105" s="702">
        <v>18.756857438586</v>
      </c>
      <c r="H105" s="704">
        <v>5.2634999999999996</v>
      </c>
      <c r="I105" s="701">
        <v>5.2634999999999996</v>
      </c>
      <c r="J105" s="702">
        <v>-13.493357438585999</v>
      </c>
      <c r="K105" s="705">
        <v>0.11692390408</v>
      </c>
    </row>
    <row r="106" spans="1:11" ht="14.4" customHeight="1" thickBot="1" x14ac:dyDescent="0.35">
      <c r="A106" s="723" t="s">
        <v>428</v>
      </c>
      <c r="B106" s="701">
        <v>55.486840029009997</v>
      </c>
      <c r="C106" s="701">
        <v>111.25055</v>
      </c>
      <c r="D106" s="702">
        <v>55.763709970988998</v>
      </c>
      <c r="E106" s="703">
        <v>2.0049898307739999</v>
      </c>
      <c r="F106" s="701">
        <v>113.50717712621</v>
      </c>
      <c r="G106" s="702">
        <v>47.294657135919998</v>
      </c>
      <c r="H106" s="704">
        <v>0</v>
      </c>
      <c r="I106" s="701">
        <v>0.79652000000000001</v>
      </c>
      <c r="J106" s="702">
        <v>-46.498137135919997</v>
      </c>
      <c r="K106" s="705">
        <v>7.0173536170000002E-3</v>
      </c>
    </row>
    <row r="107" spans="1:11" ht="14.4" customHeight="1" thickBot="1" x14ac:dyDescent="0.35">
      <c r="A107" s="723" t="s">
        <v>429</v>
      </c>
      <c r="B107" s="701">
        <v>1104.49901213619</v>
      </c>
      <c r="C107" s="701">
        <v>1731.0701899999999</v>
      </c>
      <c r="D107" s="702">
        <v>626.57117786381104</v>
      </c>
      <c r="E107" s="703">
        <v>1.5672899395819999</v>
      </c>
      <c r="F107" s="701">
        <v>1774.1908728699</v>
      </c>
      <c r="G107" s="702">
        <v>739.24619702912605</v>
      </c>
      <c r="H107" s="704">
        <v>325.94916999999998</v>
      </c>
      <c r="I107" s="701">
        <v>902.82637000000102</v>
      </c>
      <c r="J107" s="702">
        <v>163.580172970875</v>
      </c>
      <c r="K107" s="705">
        <v>0.50886653956200001</v>
      </c>
    </row>
    <row r="108" spans="1:11" ht="14.4" customHeight="1" thickBot="1" x14ac:dyDescent="0.35">
      <c r="A108" s="723" t="s">
        <v>430</v>
      </c>
      <c r="B108" s="701">
        <v>0</v>
      </c>
      <c r="C108" s="701">
        <v>3.7509999999999999</v>
      </c>
      <c r="D108" s="702">
        <v>3.7509999999999999</v>
      </c>
      <c r="E108" s="711" t="s">
        <v>353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12" t="s">
        <v>329</v>
      </c>
    </row>
    <row r="109" spans="1:11" ht="14.4" customHeight="1" thickBot="1" x14ac:dyDescent="0.35">
      <c r="A109" s="722" t="s">
        <v>431</v>
      </c>
      <c r="B109" s="706">
        <v>0</v>
      </c>
      <c r="C109" s="706">
        <v>31.422599999999999</v>
      </c>
      <c r="D109" s="707">
        <v>31.422599999999999</v>
      </c>
      <c r="E109" s="708" t="s">
        <v>329</v>
      </c>
      <c r="F109" s="706">
        <v>1.4928127117200001</v>
      </c>
      <c r="G109" s="707">
        <v>0.62200529655000003</v>
      </c>
      <c r="H109" s="709">
        <v>0</v>
      </c>
      <c r="I109" s="706">
        <v>0</v>
      </c>
      <c r="J109" s="707">
        <v>-0.62200529655000003</v>
      </c>
      <c r="K109" s="714">
        <v>0</v>
      </c>
    </row>
    <row r="110" spans="1:11" ht="14.4" customHeight="1" thickBot="1" x14ac:dyDescent="0.35">
      <c r="A110" s="723" t="s">
        <v>432</v>
      </c>
      <c r="B110" s="701">
        <v>0</v>
      </c>
      <c r="C110" s="701">
        <v>2.0630000000000002</v>
      </c>
      <c r="D110" s="702">
        <v>2.0630000000000002</v>
      </c>
      <c r="E110" s="711" t="s">
        <v>353</v>
      </c>
      <c r="F110" s="701">
        <v>1.4928127117200001</v>
      </c>
      <c r="G110" s="702">
        <v>0.62200529655000003</v>
      </c>
      <c r="H110" s="704">
        <v>0</v>
      </c>
      <c r="I110" s="701">
        <v>0</v>
      </c>
      <c r="J110" s="702">
        <v>-0.62200529655000003</v>
      </c>
      <c r="K110" s="705">
        <v>0</v>
      </c>
    </row>
    <row r="111" spans="1:11" ht="14.4" customHeight="1" thickBot="1" x14ac:dyDescent="0.35">
      <c r="A111" s="723" t="s">
        <v>433</v>
      </c>
      <c r="B111" s="701">
        <v>0</v>
      </c>
      <c r="C111" s="701">
        <v>29.3596</v>
      </c>
      <c r="D111" s="702">
        <v>29.3596</v>
      </c>
      <c r="E111" s="711" t="s">
        <v>353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0" t="s">
        <v>48</v>
      </c>
      <c r="B112" s="701">
        <v>60805</v>
      </c>
      <c r="C112" s="701">
        <v>67109.552849999993</v>
      </c>
      <c r="D112" s="702">
        <v>6304.55284999999</v>
      </c>
      <c r="E112" s="703">
        <v>1.103684776745</v>
      </c>
      <c r="F112" s="701">
        <v>67112.212263634501</v>
      </c>
      <c r="G112" s="702">
        <v>27963.421776514399</v>
      </c>
      <c r="H112" s="704">
        <v>5970.8009400000001</v>
      </c>
      <c r="I112" s="701">
        <v>29256.799210000001</v>
      </c>
      <c r="J112" s="702">
        <v>1293.37743348566</v>
      </c>
      <c r="K112" s="705">
        <v>0.43593853075599998</v>
      </c>
    </row>
    <row r="113" spans="1:11" ht="14.4" customHeight="1" thickBot="1" x14ac:dyDescent="0.35">
      <c r="A113" s="726" t="s">
        <v>434</v>
      </c>
      <c r="B113" s="706">
        <v>44794</v>
      </c>
      <c r="C113" s="706">
        <v>49503.466</v>
      </c>
      <c r="D113" s="707">
        <v>4709.4659999999603</v>
      </c>
      <c r="E113" s="713">
        <v>1.1051360896539999</v>
      </c>
      <c r="F113" s="706">
        <v>49435.4922636345</v>
      </c>
      <c r="G113" s="707">
        <v>20598.121776514399</v>
      </c>
      <c r="H113" s="709">
        <v>4394.0559999999996</v>
      </c>
      <c r="I113" s="706">
        <v>21531.800999999999</v>
      </c>
      <c r="J113" s="707">
        <v>933.67922348564798</v>
      </c>
      <c r="K113" s="714">
        <v>0.43555348625099999</v>
      </c>
    </row>
    <row r="114" spans="1:11" ht="14.4" customHeight="1" thickBot="1" x14ac:dyDescent="0.35">
      <c r="A114" s="722" t="s">
        <v>435</v>
      </c>
      <c r="B114" s="706">
        <v>44478</v>
      </c>
      <c r="C114" s="706">
        <v>49094.559000000001</v>
      </c>
      <c r="D114" s="707">
        <v>4616.5589999999702</v>
      </c>
      <c r="E114" s="713">
        <v>1.1037942128689999</v>
      </c>
      <c r="F114" s="706">
        <v>49101.999999999804</v>
      </c>
      <c r="G114" s="707">
        <v>20459.166666666599</v>
      </c>
      <c r="H114" s="709">
        <v>4360.9560000000001</v>
      </c>
      <c r="I114" s="706">
        <v>21339.101999999999</v>
      </c>
      <c r="J114" s="707">
        <v>879.93533333342896</v>
      </c>
      <c r="K114" s="714">
        <v>0.43458722658900001</v>
      </c>
    </row>
    <row r="115" spans="1:11" ht="14.4" customHeight="1" thickBot="1" x14ac:dyDescent="0.35">
      <c r="A115" s="723" t="s">
        <v>436</v>
      </c>
      <c r="B115" s="701">
        <v>44478</v>
      </c>
      <c r="C115" s="701">
        <v>49094.559000000001</v>
      </c>
      <c r="D115" s="702">
        <v>4616.5589999999702</v>
      </c>
      <c r="E115" s="703">
        <v>1.1037942128689999</v>
      </c>
      <c r="F115" s="701">
        <v>49101.999999999804</v>
      </c>
      <c r="G115" s="702">
        <v>20459.166666666599</v>
      </c>
      <c r="H115" s="704">
        <v>4360.9560000000001</v>
      </c>
      <c r="I115" s="701">
        <v>21339.101999999999</v>
      </c>
      <c r="J115" s="702">
        <v>879.93533333342896</v>
      </c>
      <c r="K115" s="705">
        <v>0.43458722658900001</v>
      </c>
    </row>
    <row r="116" spans="1:11" ht="14.4" customHeight="1" thickBot="1" x14ac:dyDescent="0.35">
      <c r="A116" s="722" t="s">
        <v>437</v>
      </c>
      <c r="B116" s="706">
        <v>192</v>
      </c>
      <c r="C116" s="706">
        <v>188</v>
      </c>
      <c r="D116" s="707">
        <v>-3.9999999999989999</v>
      </c>
      <c r="E116" s="713">
        <v>0.97916666666600005</v>
      </c>
      <c r="F116" s="706">
        <v>216.471263634682</v>
      </c>
      <c r="G116" s="707">
        <v>90.196359847783995</v>
      </c>
      <c r="H116" s="709">
        <v>16</v>
      </c>
      <c r="I116" s="706">
        <v>81.2</v>
      </c>
      <c r="J116" s="707">
        <v>-8.9963598477829994</v>
      </c>
      <c r="K116" s="714">
        <v>0.37510752529699998</v>
      </c>
    </row>
    <row r="117" spans="1:11" ht="14.4" customHeight="1" thickBot="1" x14ac:dyDescent="0.35">
      <c r="A117" s="723" t="s">
        <v>438</v>
      </c>
      <c r="B117" s="701">
        <v>192</v>
      </c>
      <c r="C117" s="701">
        <v>188</v>
      </c>
      <c r="D117" s="702">
        <v>-3.9999999999989999</v>
      </c>
      <c r="E117" s="703">
        <v>0.97916666666600005</v>
      </c>
      <c r="F117" s="701">
        <v>216.471263634682</v>
      </c>
      <c r="G117" s="702">
        <v>90.196359847783995</v>
      </c>
      <c r="H117" s="704">
        <v>16</v>
      </c>
      <c r="I117" s="701">
        <v>81.2</v>
      </c>
      <c r="J117" s="702">
        <v>-8.9963598477829994</v>
      </c>
      <c r="K117" s="705">
        <v>0.37510752529699998</v>
      </c>
    </row>
    <row r="118" spans="1:11" ht="14.4" customHeight="1" thickBot="1" x14ac:dyDescent="0.35">
      <c r="A118" s="722" t="s">
        <v>439</v>
      </c>
      <c r="B118" s="706">
        <v>124</v>
      </c>
      <c r="C118" s="706">
        <v>155.15700000000001</v>
      </c>
      <c r="D118" s="707">
        <v>31.156999999999002</v>
      </c>
      <c r="E118" s="713">
        <v>1.251266129032</v>
      </c>
      <c r="F118" s="706">
        <v>117.021</v>
      </c>
      <c r="G118" s="707">
        <v>48.758749999999999</v>
      </c>
      <c r="H118" s="709">
        <v>12.1</v>
      </c>
      <c r="I118" s="706">
        <v>61.499000000000002</v>
      </c>
      <c r="J118" s="707">
        <v>12.74025</v>
      </c>
      <c r="K118" s="714">
        <v>0.52553815127100001</v>
      </c>
    </row>
    <row r="119" spans="1:11" ht="14.4" customHeight="1" thickBot="1" x14ac:dyDescent="0.35">
      <c r="A119" s="723" t="s">
        <v>440</v>
      </c>
      <c r="B119" s="701">
        <v>124</v>
      </c>
      <c r="C119" s="701">
        <v>155.15700000000001</v>
      </c>
      <c r="D119" s="702">
        <v>31.156999999999002</v>
      </c>
      <c r="E119" s="703">
        <v>1.251266129032</v>
      </c>
      <c r="F119" s="701">
        <v>117.021</v>
      </c>
      <c r="G119" s="702">
        <v>48.758749999999999</v>
      </c>
      <c r="H119" s="704">
        <v>12.1</v>
      </c>
      <c r="I119" s="701">
        <v>61.499000000000002</v>
      </c>
      <c r="J119" s="702">
        <v>12.74025</v>
      </c>
      <c r="K119" s="705">
        <v>0.52553815127100001</v>
      </c>
    </row>
    <row r="120" spans="1:11" ht="14.4" customHeight="1" thickBot="1" x14ac:dyDescent="0.35">
      <c r="A120" s="725" t="s">
        <v>441</v>
      </c>
      <c r="B120" s="701">
        <v>0</v>
      </c>
      <c r="C120" s="701">
        <v>65.75</v>
      </c>
      <c r="D120" s="702">
        <v>65.75</v>
      </c>
      <c r="E120" s="711" t="s">
        <v>353</v>
      </c>
      <c r="F120" s="701">
        <v>0</v>
      </c>
      <c r="G120" s="702">
        <v>0</v>
      </c>
      <c r="H120" s="704">
        <v>5</v>
      </c>
      <c r="I120" s="701">
        <v>50</v>
      </c>
      <c r="J120" s="702">
        <v>50</v>
      </c>
      <c r="K120" s="712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65.75</v>
      </c>
      <c r="D121" s="702">
        <v>65.75</v>
      </c>
      <c r="E121" s="711" t="s">
        <v>353</v>
      </c>
      <c r="F121" s="701">
        <v>0</v>
      </c>
      <c r="G121" s="702">
        <v>0</v>
      </c>
      <c r="H121" s="704">
        <v>5</v>
      </c>
      <c r="I121" s="701">
        <v>50</v>
      </c>
      <c r="J121" s="702">
        <v>50</v>
      </c>
      <c r="K121" s="712" t="s">
        <v>329</v>
      </c>
    </row>
    <row r="122" spans="1:11" ht="14.4" customHeight="1" thickBot="1" x14ac:dyDescent="0.35">
      <c r="A122" s="721" t="s">
        <v>443</v>
      </c>
      <c r="B122" s="701">
        <v>15122</v>
      </c>
      <c r="C122" s="701">
        <v>16621.08671</v>
      </c>
      <c r="D122" s="702">
        <v>1499.08671000002</v>
      </c>
      <c r="E122" s="703">
        <v>1.099132833619</v>
      </c>
      <c r="F122" s="701">
        <v>16694.68</v>
      </c>
      <c r="G122" s="702">
        <v>6956.1166666666604</v>
      </c>
      <c r="H122" s="704">
        <v>1489.2823900000001</v>
      </c>
      <c r="I122" s="701">
        <v>7296.9864100000104</v>
      </c>
      <c r="J122" s="702">
        <v>340.869743333347</v>
      </c>
      <c r="K122" s="705">
        <v>0.437084532917</v>
      </c>
    </row>
    <row r="123" spans="1:11" ht="14.4" customHeight="1" thickBot="1" x14ac:dyDescent="0.35">
      <c r="A123" s="722" t="s">
        <v>444</v>
      </c>
      <c r="B123" s="706">
        <v>4001.99999999998</v>
      </c>
      <c r="C123" s="706">
        <v>4441.36654</v>
      </c>
      <c r="D123" s="707">
        <v>439.36654000001698</v>
      </c>
      <c r="E123" s="713">
        <v>1.1097867416289999</v>
      </c>
      <c r="F123" s="706">
        <v>4419.1800000000103</v>
      </c>
      <c r="G123" s="707">
        <v>1841.325</v>
      </c>
      <c r="H123" s="709">
        <v>394.37813999999997</v>
      </c>
      <c r="I123" s="706">
        <v>1932.3346799999999</v>
      </c>
      <c r="J123" s="707">
        <v>91.009679999997999</v>
      </c>
      <c r="K123" s="714">
        <v>0.43726091265799999</v>
      </c>
    </row>
    <row r="124" spans="1:11" ht="14.4" customHeight="1" thickBot="1" x14ac:dyDescent="0.35">
      <c r="A124" s="723" t="s">
        <v>445</v>
      </c>
      <c r="B124" s="701">
        <v>4001.99999999998</v>
      </c>
      <c r="C124" s="701">
        <v>4441.36654</v>
      </c>
      <c r="D124" s="702">
        <v>439.36654000001698</v>
      </c>
      <c r="E124" s="703">
        <v>1.1097867416289999</v>
      </c>
      <c r="F124" s="701">
        <v>4419.1800000000103</v>
      </c>
      <c r="G124" s="702">
        <v>1841.325</v>
      </c>
      <c r="H124" s="704">
        <v>394.37813999999997</v>
      </c>
      <c r="I124" s="701">
        <v>1932.3346799999999</v>
      </c>
      <c r="J124" s="702">
        <v>91.009679999997999</v>
      </c>
      <c r="K124" s="705">
        <v>0.43726091265799999</v>
      </c>
    </row>
    <row r="125" spans="1:11" ht="14.4" customHeight="1" thickBot="1" x14ac:dyDescent="0.35">
      <c r="A125" s="722" t="s">
        <v>446</v>
      </c>
      <c r="B125" s="706">
        <v>11120</v>
      </c>
      <c r="C125" s="706">
        <v>12179.720170000001</v>
      </c>
      <c r="D125" s="707">
        <v>1059.7201700000001</v>
      </c>
      <c r="E125" s="713">
        <v>1.0952985764380001</v>
      </c>
      <c r="F125" s="706">
        <v>12275.5</v>
      </c>
      <c r="G125" s="707">
        <v>5114.7916666666597</v>
      </c>
      <c r="H125" s="709">
        <v>1094.90425</v>
      </c>
      <c r="I125" s="706">
        <v>5364.6517300000096</v>
      </c>
      <c r="J125" s="707">
        <v>249.86006333334799</v>
      </c>
      <c r="K125" s="714">
        <v>0.43702103620999999</v>
      </c>
    </row>
    <row r="126" spans="1:11" ht="14.4" customHeight="1" thickBot="1" x14ac:dyDescent="0.35">
      <c r="A126" s="723" t="s">
        <v>447</v>
      </c>
      <c r="B126" s="701">
        <v>11120</v>
      </c>
      <c r="C126" s="701">
        <v>12179.720170000001</v>
      </c>
      <c r="D126" s="702">
        <v>1059.7201700000001</v>
      </c>
      <c r="E126" s="703">
        <v>1.0952985764380001</v>
      </c>
      <c r="F126" s="701">
        <v>12275.5</v>
      </c>
      <c r="G126" s="702">
        <v>5114.7916666666597</v>
      </c>
      <c r="H126" s="704">
        <v>1094.90425</v>
      </c>
      <c r="I126" s="701">
        <v>5364.6517300000096</v>
      </c>
      <c r="J126" s="702">
        <v>249.86006333334799</v>
      </c>
      <c r="K126" s="705">
        <v>0.43702103620999999</v>
      </c>
    </row>
    <row r="127" spans="1:11" ht="14.4" customHeight="1" thickBot="1" x14ac:dyDescent="0.35">
      <c r="A127" s="721" t="s">
        <v>448</v>
      </c>
      <c r="B127" s="701">
        <v>889.00000000000102</v>
      </c>
      <c r="C127" s="701">
        <v>985.00013999999999</v>
      </c>
      <c r="D127" s="702">
        <v>96.000139999999007</v>
      </c>
      <c r="E127" s="703">
        <v>1.107986659167</v>
      </c>
      <c r="F127" s="701">
        <v>982.04000000000406</v>
      </c>
      <c r="G127" s="702">
        <v>409.18333333333499</v>
      </c>
      <c r="H127" s="704">
        <v>87.462549999999993</v>
      </c>
      <c r="I127" s="701">
        <v>428.01180000000102</v>
      </c>
      <c r="J127" s="702">
        <v>18.828466666665001</v>
      </c>
      <c r="K127" s="705">
        <v>0.43583947700699999</v>
      </c>
    </row>
    <row r="128" spans="1:11" ht="14.4" customHeight="1" thickBot="1" x14ac:dyDescent="0.35">
      <c r="A128" s="722" t="s">
        <v>449</v>
      </c>
      <c r="B128" s="706">
        <v>889.00000000000102</v>
      </c>
      <c r="C128" s="706">
        <v>985.00013999999999</v>
      </c>
      <c r="D128" s="707">
        <v>96.000139999999007</v>
      </c>
      <c r="E128" s="713">
        <v>1.107986659167</v>
      </c>
      <c r="F128" s="706">
        <v>982.04000000000406</v>
      </c>
      <c r="G128" s="707">
        <v>409.18333333333499</v>
      </c>
      <c r="H128" s="709">
        <v>87.462549999999993</v>
      </c>
      <c r="I128" s="706">
        <v>428.01180000000102</v>
      </c>
      <c r="J128" s="707">
        <v>18.828466666665001</v>
      </c>
      <c r="K128" s="714">
        <v>0.43583947700699999</v>
      </c>
    </row>
    <row r="129" spans="1:11" ht="14.4" customHeight="1" thickBot="1" x14ac:dyDescent="0.35">
      <c r="A129" s="723" t="s">
        <v>450</v>
      </c>
      <c r="B129" s="701">
        <v>889.00000000000102</v>
      </c>
      <c r="C129" s="701">
        <v>985.00013999999999</v>
      </c>
      <c r="D129" s="702">
        <v>96.000139999999007</v>
      </c>
      <c r="E129" s="703">
        <v>1.107986659167</v>
      </c>
      <c r="F129" s="701">
        <v>982.04000000000406</v>
      </c>
      <c r="G129" s="702">
        <v>409.18333333333499</v>
      </c>
      <c r="H129" s="704">
        <v>87.462549999999993</v>
      </c>
      <c r="I129" s="701">
        <v>428.01180000000102</v>
      </c>
      <c r="J129" s="702">
        <v>18.828466666665001</v>
      </c>
      <c r="K129" s="705">
        <v>0.43583947700699999</v>
      </c>
    </row>
    <row r="130" spans="1:11" ht="14.4" customHeight="1" thickBot="1" x14ac:dyDescent="0.35">
      <c r="A130" s="720" t="s">
        <v>451</v>
      </c>
      <c r="B130" s="701">
        <v>0</v>
      </c>
      <c r="C130" s="701">
        <v>2</v>
      </c>
      <c r="D130" s="702">
        <v>2</v>
      </c>
      <c r="E130" s="711" t="s">
        <v>353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0</v>
      </c>
      <c r="C131" s="701">
        <v>2</v>
      </c>
      <c r="D131" s="702">
        <v>2</v>
      </c>
      <c r="E131" s="711" t="s">
        <v>353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</row>
    <row r="132" spans="1:11" ht="14.4" customHeight="1" thickBot="1" x14ac:dyDescent="0.35">
      <c r="A132" s="722" t="s">
        <v>453</v>
      </c>
      <c r="B132" s="706">
        <v>0</v>
      </c>
      <c r="C132" s="706">
        <v>2</v>
      </c>
      <c r="D132" s="707">
        <v>2</v>
      </c>
      <c r="E132" s="708" t="s">
        <v>353</v>
      </c>
      <c r="F132" s="706">
        <v>0</v>
      </c>
      <c r="G132" s="707">
        <v>0</v>
      </c>
      <c r="H132" s="709">
        <v>0</v>
      </c>
      <c r="I132" s="706">
        <v>0</v>
      </c>
      <c r="J132" s="707">
        <v>0</v>
      </c>
      <c r="K132" s="710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2</v>
      </c>
      <c r="D133" s="702">
        <v>2</v>
      </c>
      <c r="E133" s="711" t="s">
        <v>353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0" t="s">
        <v>455</v>
      </c>
      <c r="B134" s="701">
        <v>0</v>
      </c>
      <c r="C134" s="701">
        <v>138.40387000000001</v>
      </c>
      <c r="D134" s="702">
        <v>138.40387000000001</v>
      </c>
      <c r="E134" s="711" t="s">
        <v>329</v>
      </c>
      <c r="F134" s="701">
        <v>2.7032358029619998</v>
      </c>
      <c r="G134" s="702">
        <v>1.126348251234</v>
      </c>
      <c r="H134" s="704">
        <v>45.124250000000004</v>
      </c>
      <c r="I134" s="701">
        <v>89.825599999999994</v>
      </c>
      <c r="J134" s="702">
        <v>88.699251748764993</v>
      </c>
      <c r="K134" s="705">
        <v>33.228917692483002</v>
      </c>
    </row>
    <row r="135" spans="1:11" ht="14.4" customHeight="1" thickBot="1" x14ac:dyDescent="0.35">
      <c r="A135" s="721" t="s">
        <v>456</v>
      </c>
      <c r="B135" s="701">
        <v>0</v>
      </c>
      <c r="C135" s="701">
        <v>138.40387000000001</v>
      </c>
      <c r="D135" s="702">
        <v>138.40387000000001</v>
      </c>
      <c r="E135" s="711" t="s">
        <v>329</v>
      </c>
      <c r="F135" s="701">
        <v>2.7032358029619998</v>
      </c>
      <c r="G135" s="702">
        <v>1.126348251234</v>
      </c>
      <c r="H135" s="704">
        <v>45.124250000000004</v>
      </c>
      <c r="I135" s="701">
        <v>89.825599999999994</v>
      </c>
      <c r="J135" s="702">
        <v>88.699251748764993</v>
      </c>
      <c r="K135" s="705">
        <v>33.228917692483002</v>
      </c>
    </row>
    <row r="136" spans="1:11" ht="14.4" customHeight="1" thickBot="1" x14ac:dyDescent="0.35">
      <c r="A136" s="722" t="s">
        <v>457</v>
      </c>
      <c r="B136" s="706">
        <v>0</v>
      </c>
      <c r="C136" s="706">
        <v>26.25</v>
      </c>
      <c r="D136" s="707">
        <v>26.25</v>
      </c>
      <c r="E136" s="708" t="s">
        <v>353</v>
      </c>
      <c r="F136" s="706">
        <v>0</v>
      </c>
      <c r="G136" s="707">
        <v>0</v>
      </c>
      <c r="H136" s="709">
        <v>0</v>
      </c>
      <c r="I136" s="706">
        <v>9.0749999999999993</v>
      </c>
      <c r="J136" s="707">
        <v>9.0749999999999993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26.25</v>
      </c>
      <c r="D137" s="702">
        <v>26.25</v>
      </c>
      <c r="E137" s="711" t="s">
        <v>353</v>
      </c>
      <c r="F137" s="701">
        <v>0</v>
      </c>
      <c r="G137" s="702">
        <v>0</v>
      </c>
      <c r="H137" s="704">
        <v>0</v>
      </c>
      <c r="I137" s="701">
        <v>9.0749999999999993</v>
      </c>
      <c r="J137" s="702">
        <v>9.0749999999999993</v>
      </c>
      <c r="K137" s="712" t="s">
        <v>329</v>
      </c>
    </row>
    <row r="138" spans="1:11" ht="14.4" customHeight="1" thickBot="1" x14ac:dyDescent="0.35">
      <c r="A138" s="722" t="s">
        <v>459</v>
      </c>
      <c r="B138" s="706">
        <v>0</v>
      </c>
      <c r="C138" s="706">
        <v>90.779870000000003</v>
      </c>
      <c r="D138" s="707">
        <v>90.779870000000003</v>
      </c>
      <c r="E138" s="708" t="s">
        <v>329</v>
      </c>
      <c r="F138" s="706">
        <v>0</v>
      </c>
      <c r="G138" s="707">
        <v>0</v>
      </c>
      <c r="H138" s="709">
        <v>11.55325</v>
      </c>
      <c r="I138" s="706">
        <v>38.099600000000002</v>
      </c>
      <c r="J138" s="707">
        <v>38.099600000000002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6.1138700000000004</v>
      </c>
      <c r="D139" s="702">
        <v>6.1138700000000004</v>
      </c>
      <c r="E139" s="711" t="s">
        <v>329</v>
      </c>
      <c r="F139" s="701">
        <v>0</v>
      </c>
      <c r="G139" s="702">
        <v>0</v>
      </c>
      <c r="H139" s="704">
        <v>3.3532500000000001</v>
      </c>
      <c r="I139" s="701">
        <v>12.8996</v>
      </c>
      <c r="J139" s="702">
        <v>12.8996</v>
      </c>
      <c r="K139" s="712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29</v>
      </c>
      <c r="D140" s="702">
        <v>29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7.8</v>
      </c>
      <c r="J140" s="702">
        <v>7.8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55.665999999999997</v>
      </c>
      <c r="D141" s="702">
        <v>55.665999999999997</v>
      </c>
      <c r="E141" s="711" t="s">
        <v>329</v>
      </c>
      <c r="F141" s="701">
        <v>0</v>
      </c>
      <c r="G141" s="702">
        <v>0</v>
      </c>
      <c r="H141" s="704">
        <v>8.1999999999999993</v>
      </c>
      <c r="I141" s="701">
        <v>17.399999999999999</v>
      </c>
      <c r="J141" s="702">
        <v>17.399999999999999</v>
      </c>
      <c r="K141" s="712" t="s">
        <v>329</v>
      </c>
    </row>
    <row r="142" spans="1:11" ht="14.4" customHeight="1" thickBot="1" x14ac:dyDescent="0.35">
      <c r="A142" s="725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25.100999999999999</v>
      </c>
      <c r="I142" s="701">
        <v>25.100999999999999</v>
      </c>
      <c r="J142" s="702">
        <v>25.100999999999999</v>
      </c>
      <c r="K142" s="712" t="s">
        <v>353</v>
      </c>
    </row>
    <row r="143" spans="1:11" ht="14.4" customHeight="1" thickBot="1" x14ac:dyDescent="0.3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25.100999999999999</v>
      </c>
      <c r="I143" s="701">
        <v>25.100999999999999</v>
      </c>
      <c r="J143" s="702">
        <v>25.100999999999999</v>
      </c>
      <c r="K143" s="712" t="s">
        <v>353</v>
      </c>
    </row>
    <row r="144" spans="1:11" ht="14.4" customHeight="1" thickBot="1" x14ac:dyDescent="0.35">
      <c r="A144" s="725" t="s">
        <v>465</v>
      </c>
      <c r="B144" s="701">
        <v>0</v>
      </c>
      <c r="C144" s="701">
        <v>13.85</v>
      </c>
      <c r="D144" s="702">
        <v>13.85</v>
      </c>
      <c r="E144" s="711" t="s">
        <v>329</v>
      </c>
      <c r="F144" s="701">
        <v>2.7032358029619998</v>
      </c>
      <c r="G144" s="702">
        <v>1.126348251234</v>
      </c>
      <c r="H144" s="704">
        <v>5.25</v>
      </c>
      <c r="I144" s="701">
        <v>10.865</v>
      </c>
      <c r="J144" s="702">
        <v>9.7386517487649993</v>
      </c>
      <c r="K144" s="705">
        <v>4.019257213186</v>
      </c>
    </row>
    <row r="145" spans="1:11" ht="14.4" customHeight="1" thickBot="1" x14ac:dyDescent="0.35">
      <c r="A145" s="723" t="s">
        <v>466</v>
      </c>
      <c r="B145" s="701">
        <v>0</v>
      </c>
      <c r="C145" s="701">
        <v>13.85</v>
      </c>
      <c r="D145" s="702">
        <v>13.85</v>
      </c>
      <c r="E145" s="711" t="s">
        <v>329</v>
      </c>
      <c r="F145" s="701">
        <v>2.7032358029619998</v>
      </c>
      <c r="G145" s="702">
        <v>1.126348251234</v>
      </c>
      <c r="H145" s="704">
        <v>5.25</v>
      </c>
      <c r="I145" s="701">
        <v>10.865</v>
      </c>
      <c r="J145" s="702">
        <v>9.7386517487649993</v>
      </c>
      <c r="K145" s="705">
        <v>4.019257213186</v>
      </c>
    </row>
    <row r="146" spans="1:11" ht="14.4" customHeight="1" thickBot="1" x14ac:dyDescent="0.35">
      <c r="A146" s="725" t="s">
        <v>467</v>
      </c>
      <c r="B146" s="701">
        <v>0</v>
      </c>
      <c r="C146" s="701">
        <v>7.524</v>
      </c>
      <c r="D146" s="702">
        <v>7.524</v>
      </c>
      <c r="E146" s="711" t="s">
        <v>329</v>
      </c>
      <c r="F146" s="701">
        <v>0</v>
      </c>
      <c r="G146" s="702">
        <v>0</v>
      </c>
      <c r="H146" s="704">
        <v>3.22</v>
      </c>
      <c r="I146" s="701">
        <v>6.6849999999999996</v>
      </c>
      <c r="J146" s="702">
        <v>6.6849999999999996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7.524</v>
      </c>
      <c r="D147" s="702">
        <v>7.524</v>
      </c>
      <c r="E147" s="711" t="s">
        <v>329</v>
      </c>
      <c r="F147" s="701">
        <v>0</v>
      </c>
      <c r="G147" s="702">
        <v>0</v>
      </c>
      <c r="H147" s="704">
        <v>3.22</v>
      </c>
      <c r="I147" s="701">
        <v>6.6849999999999996</v>
      </c>
      <c r="J147" s="702">
        <v>6.6849999999999996</v>
      </c>
      <c r="K147" s="712" t="s">
        <v>329</v>
      </c>
    </row>
    <row r="148" spans="1:11" ht="14.4" customHeight="1" thickBot="1" x14ac:dyDescent="0.35">
      <c r="A148" s="720" t="s">
        <v>469</v>
      </c>
      <c r="B148" s="701">
        <v>22978</v>
      </c>
      <c r="C148" s="701">
        <v>22992.39487</v>
      </c>
      <c r="D148" s="702">
        <v>14.394869999967</v>
      </c>
      <c r="E148" s="703">
        <v>1.000626463138</v>
      </c>
      <c r="F148" s="701">
        <v>24342.555956503998</v>
      </c>
      <c r="G148" s="702">
        <v>10142.7316485433</v>
      </c>
      <c r="H148" s="704">
        <v>1397.04306</v>
      </c>
      <c r="I148" s="701">
        <v>6781.6309700000102</v>
      </c>
      <c r="J148" s="702">
        <v>-3361.1006785433401</v>
      </c>
      <c r="K148" s="705">
        <v>0.27859157362499998</v>
      </c>
    </row>
    <row r="149" spans="1:11" ht="14.4" customHeight="1" thickBot="1" x14ac:dyDescent="0.35">
      <c r="A149" s="721" t="s">
        <v>470</v>
      </c>
      <c r="B149" s="701">
        <v>22953</v>
      </c>
      <c r="C149" s="701">
        <v>22765.653999999999</v>
      </c>
      <c r="D149" s="702">
        <v>-187.346000000034</v>
      </c>
      <c r="E149" s="703">
        <v>0.99183784254700003</v>
      </c>
      <c r="F149" s="701">
        <v>24342.555956503998</v>
      </c>
      <c r="G149" s="702">
        <v>10142.7316485433</v>
      </c>
      <c r="H149" s="704">
        <v>1344.537</v>
      </c>
      <c r="I149" s="701">
        <v>6725.5010000000102</v>
      </c>
      <c r="J149" s="702">
        <v>-3417.2306485433401</v>
      </c>
      <c r="K149" s="705">
        <v>0.27628573646900001</v>
      </c>
    </row>
    <row r="150" spans="1:11" ht="14.4" customHeight="1" thickBot="1" x14ac:dyDescent="0.35">
      <c r="A150" s="722" t="s">
        <v>471</v>
      </c>
      <c r="B150" s="706">
        <v>22953</v>
      </c>
      <c r="C150" s="706">
        <v>22765.653999999999</v>
      </c>
      <c r="D150" s="707">
        <v>-187.346000000034</v>
      </c>
      <c r="E150" s="713">
        <v>0.99183784254700003</v>
      </c>
      <c r="F150" s="706">
        <v>24342.555956503998</v>
      </c>
      <c r="G150" s="707">
        <v>10142.7316485433</v>
      </c>
      <c r="H150" s="709">
        <v>1344.537</v>
      </c>
      <c r="I150" s="706">
        <v>6725.5010000000102</v>
      </c>
      <c r="J150" s="707">
        <v>-3417.2306485433401</v>
      </c>
      <c r="K150" s="714">
        <v>0.27628573646900001</v>
      </c>
    </row>
    <row r="151" spans="1:11" ht="14.4" customHeight="1" thickBot="1" x14ac:dyDescent="0.35">
      <c r="A151" s="723" t="s">
        <v>472</v>
      </c>
      <c r="B151" s="701">
        <v>794.00000000000102</v>
      </c>
      <c r="C151" s="701">
        <v>795.81899999999996</v>
      </c>
      <c r="D151" s="702">
        <v>1.818999999998</v>
      </c>
      <c r="E151" s="703">
        <v>1.0022909319890001</v>
      </c>
      <c r="F151" s="701">
        <v>845.76142134275005</v>
      </c>
      <c r="G151" s="702">
        <v>352.40059222614599</v>
      </c>
      <c r="H151" s="704">
        <v>65.168999999999997</v>
      </c>
      <c r="I151" s="701">
        <v>325.84500000000003</v>
      </c>
      <c r="J151" s="702">
        <v>-26.555592226144999</v>
      </c>
      <c r="K151" s="705">
        <v>0.38526822313800002</v>
      </c>
    </row>
    <row r="152" spans="1:11" ht="14.4" customHeight="1" thickBot="1" x14ac:dyDescent="0.35">
      <c r="A152" s="723" t="s">
        <v>473</v>
      </c>
      <c r="B152" s="701">
        <v>4865.00000000001</v>
      </c>
      <c r="C152" s="701">
        <v>4678.5559999999996</v>
      </c>
      <c r="D152" s="702">
        <v>-186.44400000000701</v>
      </c>
      <c r="E152" s="703">
        <v>0.96167646454199995</v>
      </c>
      <c r="F152" s="701">
        <v>4972.7193062932802</v>
      </c>
      <c r="G152" s="702">
        <v>2071.9663776222001</v>
      </c>
      <c r="H152" s="704">
        <v>375.18</v>
      </c>
      <c r="I152" s="701">
        <v>1878.712</v>
      </c>
      <c r="J152" s="702">
        <v>-193.25437762219801</v>
      </c>
      <c r="K152" s="705">
        <v>0.37780374967500002</v>
      </c>
    </row>
    <row r="153" spans="1:11" ht="14.4" customHeight="1" thickBot="1" x14ac:dyDescent="0.35">
      <c r="A153" s="723" t="s">
        <v>474</v>
      </c>
      <c r="B153" s="701">
        <v>334.00000000000102</v>
      </c>
      <c r="C153" s="701">
        <v>332.87</v>
      </c>
      <c r="D153" s="702">
        <v>-1.1299999999999999</v>
      </c>
      <c r="E153" s="703">
        <v>0.99661676646700004</v>
      </c>
      <c r="F153" s="701">
        <v>353.75959146785999</v>
      </c>
      <c r="G153" s="702">
        <v>147.39982977827501</v>
      </c>
      <c r="H153" s="704">
        <v>13.164</v>
      </c>
      <c r="I153" s="701">
        <v>65.823999999999998</v>
      </c>
      <c r="J153" s="702">
        <v>-81.575829778274993</v>
      </c>
      <c r="K153" s="705">
        <v>0.18606986662</v>
      </c>
    </row>
    <row r="154" spans="1:11" ht="14.4" customHeight="1" thickBot="1" x14ac:dyDescent="0.35">
      <c r="A154" s="723" t="s">
        <v>475</v>
      </c>
      <c r="B154" s="701">
        <v>252</v>
      </c>
      <c r="C154" s="701">
        <v>251.16300000000001</v>
      </c>
      <c r="D154" s="702">
        <v>-0.83699999999999997</v>
      </c>
      <c r="E154" s="703">
        <v>0.99667857142799998</v>
      </c>
      <c r="F154" s="701">
        <v>266.92498654682697</v>
      </c>
      <c r="G154" s="702">
        <v>111.21874439451101</v>
      </c>
      <c r="H154" s="704">
        <v>20.396000000000001</v>
      </c>
      <c r="I154" s="701">
        <v>101.98</v>
      </c>
      <c r="J154" s="702">
        <v>-9.2387443945100003</v>
      </c>
      <c r="K154" s="705">
        <v>0.38205490358600003</v>
      </c>
    </row>
    <row r="155" spans="1:11" ht="14.4" customHeight="1" thickBot="1" x14ac:dyDescent="0.35">
      <c r="A155" s="723" t="s">
        <v>476</v>
      </c>
      <c r="B155" s="701">
        <v>16708</v>
      </c>
      <c r="C155" s="701">
        <v>16707.245999999999</v>
      </c>
      <c r="D155" s="702">
        <v>-0.75400000002199996</v>
      </c>
      <c r="E155" s="703">
        <v>0.99995487191700005</v>
      </c>
      <c r="F155" s="701">
        <v>17903.3906508533</v>
      </c>
      <c r="G155" s="702">
        <v>7459.7461045222199</v>
      </c>
      <c r="H155" s="704">
        <v>870.62800000000004</v>
      </c>
      <c r="I155" s="701">
        <v>4353.1400000000103</v>
      </c>
      <c r="J155" s="702">
        <v>-3106.60610452221</v>
      </c>
      <c r="K155" s="705">
        <v>0.24314612158599999</v>
      </c>
    </row>
    <row r="156" spans="1:11" ht="14.4" customHeight="1" thickBot="1" x14ac:dyDescent="0.35">
      <c r="A156" s="721" t="s">
        <v>477</v>
      </c>
      <c r="B156" s="701">
        <v>25</v>
      </c>
      <c r="C156" s="701">
        <v>226.74087</v>
      </c>
      <c r="D156" s="702">
        <v>201.74087</v>
      </c>
      <c r="E156" s="703">
        <v>9.0696347999999993</v>
      </c>
      <c r="F156" s="701">
        <v>0</v>
      </c>
      <c r="G156" s="702">
        <v>0</v>
      </c>
      <c r="H156" s="704">
        <v>52.506059999999998</v>
      </c>
      <c r="I156" s="701">
        <v>56.12997</v>
      </c>
      <c r="J156" s="702">
        <v>56.12997</v>
      </c>
      <c r="K156" s="712" t="s">
        <v>329</v>
      </c>
    </row>
    <row r="157" spans="1:11" ht="14.4" customHeight="1" thickBot="1" x14ac:dyDescent="0.35">
      <c r="A157" s="722" t="s">
        <v>478</v>
      </c>
      <c r="B157" s="706">
        <v>25</v>
      </c>
      <c r="C157" s="706">
        <v>72.563999999999993</v>
      </c>
      <c r="D157" s="707">
        <v>47.564</v>
      </c>
      <c r="E157" s="713">
        <v>2.9025599999999998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25</v>
      </c>
      <c r="C158" s="701">
        <v>72.563999999999993</v>
      </c>
      <c r="D158" s="702">
        <v>47.564</v>
      </c>
      <c r="E158" s="703">
        <v>2.9025599999999998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2" t="s">
        <v>480</v>
      </c>
      <c r="B159" s="706">
        <v>0</v>
      </c>
      <c r="C159" s="706">
        <v>97.040080000000003</v>
      </c>
      <c r="D159" s="707">
        <v>97.040080000000003</v>
      </c>
      <c r="E159" s="708" t="s">
        <v>329</v>
      </c>
      <c r="F159" s="706">
        <v>0</v>
      </c>
      <c r="G159" s="707">
        <v>0</v>
      </c>
      <c r="H159" s="709">
        <v>8.4094999999999995</v>
      </c>
      <c r="I159" s="706">
        <v>8.4094999999999995</v>
      </c>
      <c r="J159" s="707">
        <v>8.4094999999999995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10.225</v>
      </c>
      <c r="D160" s="702">
        <v>10.225</v>
      </c>
      <c r="E160" s="711" t="s">
        <v>329</v>
      </c>
      <c r="F160" s="701">
        <v>0</v>
      </c>
      <c r="G160" s="702">
        <v>0</v>
      </c>
      <c r="H160" s="704">
        <v>8.4094999999999995</v>
      </c>
      <c r="I160" s="701">
        <v>8.4094999999999995</v>
      </c>
      <c r="J160" s="702">
        <v>8.4094999999999995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86.815079999999995</v>
      </c>
      <c r="D161" s="702">
        <v>86.815079999999995</v>
      </c>
      <c r="E161" s="711" t="s">
        <v>353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30.854999999998999</v>
      </c>
      <c r="D162" s="707">
        <v>30.854999999998999</v>
      </c>
      <c r="E162" s="708" t="s">
        <v>329</v>
      </c>
      <c r="F162" s="706">
        <v>0</v>
      </c>
      <c r="G162" s="707">
        <v>0</v>
      </c>
      <c r="H162" s="709">
        <v>35.668559999999999</v>
      </c>
      <c r="I162" s="706">
        <v>39.292470000000002</v>
      </c>
      <c r="J162" s="707">
        <v>39.292470000000002</v>
      </c>
      <c r="K162" s="710" t="s">
        <v>353</v>
      </c>
    </row>
    <row r="163" spans="1:11" ht="14.4" customHeight="1" thickBot="1" x14ac:dyDescent="0.35">
      <c r="A163" s="723" t="s">
        <v>484</v>
      </c>
      <c r="B163" s="701">
        <v>0</v>
      </c>
      <c r="C163" s="701">
        <v>30.854999999998999</v>
      </c>
      <c r="D163" s="702">
        <v>30.854999999998999</v>
      </c>
      <c r="E163" s="711" t="s">
        <v>329</v>
      </c>
      <c r="F163" s="701">
        <v>0</v>
      </c>
      <c r="G163" s="702">
        <v>0</v>
      </c>
      <c r="H163" s="704">
        <v>35.668559999999999</v>
      </c>
      <c r="I163" s="701">
        <v>39.292470000000002</v>
      </c>
      <c r="J163" s="702">
        <v>39.292470000000002</v>
      </c>
      <c r="K163" s="712" t="s">
        <v>353</v>
      </c>
    </row>
    <row r="164" spans="1:11" ht="14.4" customHeight="1" thickBot="1" x14ac:dyDescent="0.35">
      <c r="A164" s="722" t="s">
        <v>485</v>
      </c>
      <c r="B164" s="706">
        <v>0</v>
      </c>
      <c r="C164" s="706">
        <v>26.281790000000001</v>
      </c>
      <c r="D164" s="707">
        <v>26.281790000000001</v>
      </c>
      <c r="E164" s="708" t="s">
        <v>353</v>
      </c>
      <c r="F164" s="706">
        <v>0</v>
      </c>
      <c r="G164" s="707">
        <v>0</v>
      </c>
      <c r="H164" s="709">
        <v>8.4280000000000008</v>
      </c>
      <c r="I164" s="706">
        <v>8.4280000000000008</v>
      </c>
      <c r="J164" s="707">
        <v>8.4280000000000008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26.281790000000001</v>
      </c>
      <c r="D165" s="702">
        <v>26.281790000000001</v>
      </c>
      <c r="E165" s="711" t="s">
        <v>353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0</v>
      </c>
      <c r="D166" s="702">
        <v>0</v>
      </c>
      <c r="E166" s="703">
        <v>1</v>
      </c>
      <c r="F166" s="701">
        <v>0</v>
      </c>
      <c r="G166" s="702">
        <v>0</v>
      </c>
      <c r="H166" s="704">
        <v>8.4280000000000008</v>
      </c>
      <c r="I166" s="701">
        <v>8.4280000000000008</v>
      </c>
      <c r="J166" s="702">
        <v>8.4280000000000008</v>
      </c>
      <c r="K166" s="712" t="s">
        <v>353</v>
      </c>
    </row>
    <row r="167" spans="1:11" ht="14.4" customHeight="1" thickBot="1" x14ac:dyDescent="0.35">
      <c r="A167" s="719" t="s">
        <v>488</v>
      </c>
      <c r="B167" s="701">
        <v>458281.44992580201</v>
      </c>
      <c r="C167" s="701">
        <v>425477.69585000002</v>
      </c>
      <c r="D167" s="702">
        <v>-32803.754075801502</v>
      </c>
      <c r="E167" s="703">
        <v>0.92842007006500005</v>
      </c>
      <c r="F167" s="701">
        <v>476718.79734978301</v>
      </c>
      <c r="G167" s="702">
        <v>198632.83222907601</v>
      </c>
      <c r="H167" s="704">
        <v>36274.465550000001</v>
      </c>
      <c r="I167" s="701">
        <v>208877.66364000001</v>
      </c>
      <c r="J167" s="702">
        <v>10244.8314109235</v>
      </c>
      <c r="K167" s="705">
        <v>0.43815696968700002</v>
      </c>
    </row>
    <row r="168" spans="1:11" ht="14.4" customHeight="1" thickBot="1" x14ac:dyDescent="0.35">
      <c r="A168" s="720" t="s">
        <v>489</v>
      </c>
      <c r="B168" s="701">
        <v>457743.24724039098</v>
      </c>
      <c r="C168" s="701">
        <v>424375.53990999999</v>
      </c>
      <c r="D168" s="702">
        <v>-33367.707330391197</v>
      </c>
      <c r="E168" s="703">
        <v>0.92710387857900001</v>
      </c>
      <c r="F168" s="701">
        <v>476527.03352118703</v>
      </c>
      <c r="G168" s="702">
        <v>198552.93063382799</v>
      </c>
      <c r="H168" s="704">
        <v>36257.983549999997</v>
      </c>
      <c r="I168" s="701">
        <v>208778.88475</v>
      </c>
      <c r="J168" s="702">
        <v>10225.954116171901</v>
      </c>
      <c r="K168" s="705">
        <v>0.438126003486</v>
      </c>
    </row>
    <row r="169" spans="1:11" ht="14.4" customHeight="1" thickBot="1" x14ac:dyDescent="0.35">
      <c r="A169" s="721" t="s">
        <v>490</v>
      </c>
      <c r="B169" s="701">
        <v>457743.24724039098</v>
      </c>
      <c r="C169" s="701">
        <v>424375.53990999999</v>
      </c>
      <c r="D169" s="702">
        <v>-33367.707330391197</v>
      </c>
      <c r="E169" s="703">
        <v>0.92710387857900001</v>
      </c>
      <c r="F169" s="701">
        <v>476527.03352118703</v>
      </c>
      <c r="G169" s="702">
        <v>198552.93063382799</v>
      </c>
      <c r="H169" s="704">
        <v>36257.983549999997</v>
      </c>
      <c r="I169" s="701">
        <v>208778.88475</v>
      </c>
      <c r="J169" s="702">
        <v>10225.954116171901</v>
      </c>
      <c r="K169" s="705">
        <v>0.438126003486</v>
      </c>
    </row>
    <row r="170" spans="1:11" ht="14.4" customHeight="1" thickBot="1" x14ac:dyDescent="0.35">
      <c r="A170" s="722" t="s">
        <v>491</v>
      </c>
      <c r="B170" s="706">
        <v>221</v>
      </c>
      <c r="C170" s="706">
        <v>143.52467999999999</v>
      </c>
      <c r="D170" s="707">
        <v>-77.475319999999996</v>
      </c>
      <c r="E170" s="713">
        <v>0.64943294117600003</v>
      </c>
      <c r="F170" s="706">
        <v>153.87171639530399</v>
      </c>
      <c r="G170" s="707">
        <v>64.113215164709004</v>
      </c>
      <c r="H170" s="709">
        <v>2.0609999999999999</v>
      </c>
      <c r="I170" s="706">
        <v>241.49314000000001</v>
      </c>
      <c r="J170" s="707">
        <v>177.37992483529001</v>
      </c>
      <c r="K170" s="714">
        <v>1.5694446364629999</v>
      </c>
    </row>
    <row r="171" spans="1:11" ht="14.4" customHeight="1" thickBot="1" x14ac:dyDescent="0.35">
      <c r="A171" s="723" t="s">
        <v>492</v>
      </c>
      <c r="B171" s="701">
        <v>1</v>
      </c>
      <c r="C171" s="701">
        <v>3.0321600000000002</v>
      </c>
      <c r="D171" s="702">
        <v>2.0321600000000002</v>
      </c>
      <c r="E171" s="703">
        <v>3.0321600000000002</v>
      </c>
      <c r="F171" s="701">
        <v>3.018178148059</v>
      </c>
      <c r="G171" s="702">
        <v>1.257574228358</v>
      </c>
      <c r="H171" s="704">
        <v>0</v>
      </c>
      <c r="I171" s="701">
        <v>0</v>
      </c>
      <c r="J171" s="702">
        <v>-1.257574228358</v>
      </c>
      <c r="K171" s="705">
        <v>0</v>
      </c>
    </row>
    <row r="172" spans="1:11" ht="14.4" customHeight="1" thickBot="1" x14ac:dyDescent="0.35">
      <c r="A172" s="723" t="s">
        <v>493</v>
      </c>
      <c r="B172" s="701">
        <v>0</v>
      </c>
      <c r="C172" s="701">
        <v>0.53600000000000003</v>
      </c>
      <c r="D172" s="702">
        <v>0.53600000000000003</v>
      </c>
      <c r="E172" s="711" t="s">
        <v>353</v>
      </c>
      <c r="F172" s="701">
        <v>0.67425166242000001</v>
      </c>
      <c r="G172" s="702">
        <v>0.28093819267499998</v>
      </c>
      <c r="H172" s="704">
        <v>0</v>
      </c>
      <c r="I172" s="701">
        <v>0</v>
      </c>
      <c r="J172" s="702">
        <v>-0.28093819267499998</v>
      </c>
      <c r="K172" s="705">
        <v>0</v>
      </c>
    </row>
    <row r="173" spans="1:11" ht="14.4" customHeight="1" thickBot="1" x14ac:dyDescent="0.35">
      <c r="A173" s="723" t="s">
        <v>494</v>
      </c>
      <c r="B173" s="701">
        <v>20</v>
      </c>
      <c r="C173" s="701">
        <v>137.78518</v>
      </c>
      <c r="D173" s="702">
        <v>117.78518</v>
      </c>
      <c r="E173" s="703">
        <v>6.889259</v>
      </c>
      <c r="F173" s="701">
        <v>147.77101169363399</v>
      </c>
      <c r="G173" s="702">
        <v>61.571254872346998</v>
      </c>
      <c r="H173" s="704">
        <v>2.0609999999999999</v>
      </c>
      <c r="I173" s="701">
        <v>241.22764000000001</v>
      </c>
      <c r="J173" s="702">
        <v>179.65638512765301</v>
      </c>
      <c r="K173" s="705">
        <v>1.6324422309569999</v>
      </c>
    </row>
    <row r="174" spans="1:11" ht="14.4" customHeight="1" thickBot="1" x14ac:dyDescent="0.35">
      <c r="A174" s="723" t="s">
        <v>495</v>
      </c>
      <c r="B174" s="701">
        <v>200</v>
      </c>
      <c r="C174" s="701">
        <v>2.1713399999999998</v>
      </c>
      <c r="D174" s="702">
        <v>-197.82866000000001</v>
      </c>
      <c r="E174" s="703">
        <v>1.08567E-2</v>
      </c>
      <c r="F174" s="701">
        <v>2.408274891189</v>
      </c>
      <c r="G174" s="702">
        <v>1.003447871329</v>
      </c>
      <c r="H174" s="704">
        <v>0</v>
      </c>
      <c r="I174" s="701">
        <v>0.26550000000000001</v>
      </c>
      <c r="J174" s="702">
        <v>-0.73794787132899997</v>
      </c>
      <c r="K174" s="705">
        <v>0.110244889805</v>
      </c>
    </row>
    <row r="175" spans="1:11" ht="14.4" customHeight="1" thickBot="1" x14ac:dyDescent="0.35">
      <c r="A175" s="722" t="s">
        <v>496</v>
      </c>
      <c r="B175" s="706">
        <v>5.1081850259730004</v>
      </c>
      <c r="C175" s="706">
        <v>1424.2628400000001</v>
      </c>
      <c r="D175" s="707">
        <v>1419.1546549740301</v>
      </c>
      <c r="E175" s="713">
        <v>278.81974375598298</v>
      </c>
      <c r="F175" s="706">
        <v>1219.4816970750201</v>
      </c>
      <c r="G175" s="707">
        <v>508.117373781259</v>
      </c>
      <c r="H175" s="709">
        <v>0.31761</v>
      </c>
      <c r="I175" s="706">
        <v>187.03683000000001</v>
      </c>
      <c r="J175" s="707">
        <v>-321.080543781259</v>
      </c>
      <c r="K175" s="714">
        <v>0.15337403623900001</v>
      </c>
    </row>
    <row r="176" spans="1:11" ht="14.4" customHeight="1" thickBot="1" x14ac:dyDescent="0.35">
      <c r="A176" s="723" t="s">
        <v>497</v>
      </c>
      <c r="B176" s="701">
        <v>5.1081850259730004</v>
      </c>
      <c r="C176" s="701">
        <v>1424.2628400000001</v>
      </c>
      <c r="D176" s="702">
        <v>1419.1546549740301</v>
      </c>
      <c r="E176" s="703">
        <v>278.81974375598298</v>
      </c>
      <c r="F176" s="701">
        <v>1219.4816970750201</v>
      </c>
      <c r="G176" s="702">
        <v>508.117373781259</v>
      </c>
      <c r="H176" s="704">
        <v>0.31761</v>
      </c>
      <c r="I176" s="701">
        <v>187.03683000000001</v>
      </c>
      <c r="J176" s="702">
        <v>-321.080543781259</v>
      </c>
      <c r="K176" s="705">
        <v>0.15337403623900001</v>
      </c>
    </row>
    <row r="177" spans="1:11" ht="14.4" customHeight="1" thickBot="1" x14ac:dyDescent="0.35">
      <c r="A177" s="722" t="s">
        <v>498</v>
      </c>
      <c r="B177" s="706">
        <v>9.8660635832649994</v>
      </c>
      <c r="C177" s="706">
        <v>828.01107999999999</v>
      </c>
      <c r="D177" s="707">
        <v>818.14501641673496</v>
      </c>
      <c r="E177" s="713">
        <v>83.925171676823993</v>
      </c>
      <c r="F177" s="706">
        <v>814.21204493682501</v>
      </c>
      <c r="G177" s="707">
        <v>339.25501872367698</v>
      </c>
      <c r="H177" s="709">
        <v>244.64187999999999</v>
      </c>
      <c r="I177" s="706">
        <v>1189.4241</v>
      </c>
      <c r="J177" s="707">
        <v>850.16908127632303</v>
      </c>
      <c r="K177" s="714">
        <v>1.460828425956</v>
      </c>
    </row>
    <row r="178" spans="1:11" ht="14.4" customHeight="1" thickBot="1" x14ac:dyDescent="0.35">
      <c r="A178" s="723" t="s">
        <v>499</v>
      </c>
      <c r="B178" s="701">
        <v>0.86606358326499999</v>
      </c>
      <c r="C178" s="701">
        <v>206.61986999999999</v>
      </c>
      <c r="D178" s="702">
        <v>205.75380641673499</v>
      </c>
      <c r="E178" s="703">
        <v>238.57355740673</v>
      </c>
      <c r="F178" s="701">
        <v>192.73134459987699</v>
      </c>
      <c r="G178" s="702">
        <v>80.304726916614996</v>
      </c>
      <c r="H178" s="704">
        <v>161.4016</v>
      </c>
      <c r="I178" s="701">
        <v>994.39301999999998</v>
      </c>
      <c r="J178" s="702">
        <v>914.088293083385</v>
      </c>
      <c r="K178" s="705">
        <v>5.1594774169419999</v>
      </c>
    </row>
    <row r="179" spans="1:11" ht="14.4" customHeight="1" thickBot="1" x14ac:dyDescent="0.35">
      <c r="A179" s="723" t="s">
        <v>500</v>
      </c>
      <c r="B179" s="701">
        <v>9</v>
      </c>
      <c r="C179" s="701">
        <v>621.39121</v>
      </c>
      <c r="D179" s="702">
        <v>612.39121</v>
      </c>
      <c r="E179" s="703">
        <v>69.043467777776996</v>
      </c>
      <c r="F179" s="701">
        <v>621.48070033694796</v>
      </c>
      <c r="G179" s="702">
        <v>258.95029180706098</v>
      </c>
      <c r="H179" s="704">
        <v>83.240279999999998</v>
      </c>
      <c r="I179" s="701">
        <v>195.03108</v>
      </c>
      <c r="J179" s="702">
        <v>-63.919211807060996</v>
      </c>
      <c r="K179" s="705">
        <v>0.31381679253099998</v>
      </c>
    </row>
    <row r="180" spans="1:11" ht="14.4" customHeight="1" thickBot="1" x14ac:dyDescent="0.35">
      <c r="A180" s="722" t="s">
        <v>501</v>
      </c>
      <c r="B180" s="706">
        <v>0</v>
      </c>
      <c r="C180" s="706">
        <v>-5.415</v>
      </c>
      <c r="D180" s="707">
        <v>-5.415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-5.415</v>
      </c>
      <c r="D181" s="702">
        <v>-5.415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0.27299178193599999</v>
      </c>
      <c r="C182" s="706">
        <v>0</v>
      </c>
      <c r="D182" s="707">
        <v>-0.27299178193599999</v>
      </c>
      <c r="E182" s="713">
        <v>0</v>
      </c>
      <c r="F182" s="706">
        <v>0</v>
      </c>
      <c r="G182" s="707">
        <v>0</v>
      </c>
      <c r="H182" s="709">
        <v>0</v>
      </c>
      <c r="I182" s="706">
        <v>0.36990000000000001</v>
      </c>
      <c r="J182" s="707">
        <v>0.36990000000000001</v>
      </c>
      <c r="K182" s="710" t="s">
        <v>353</v>
      </c>
    </row>
    <row r="183" spans="1:11" ht="14.4" customHeight="1" thickBot="1" x14ac:dyDescent="0.35">
      <c r="A183" s="723" t="s">
        <v>504</v>
      </c>
      <c r="B183" s="701">
        <v>0.27299178193599999</v>
      </c>
      <c r="C183" s="701">
        <v>0</v>
      </c>
      <c r="D183" s="702">
        <v>-0.27299178193599999</v>
      </c>
      <c r="E183" s="703">
        <v>0</v>
      </c>
      <c r="F183" s="701">
        <v>0</v>
      </c>
      <c r="G183" s="702">
        <v>0</v>
      </c>
      <c r="H183" s="704">
        <v>0</v>
      </c>
      <c r="I183" s="701">
        <v>0.36990000000000001</v>
      </c>
      <c r="J183" s="702">
        <v>0.36990000000000001</v>
      </c>
      <c r="K183" s="712" t="s">
        <v>353</v>
      </c>
    </row>
    <row r="184" spans="1:11" ht="14.4" customHeight="1" thickBot="1" x14ac:dyDescent="0.35">
      <c r="A184" s="722" t="s">
        <v>505</v>
      </c>
      <c r="B184" s="706">
        <v>457507</v>
      </c>
      <c r="C184" s="706">
        <v>416807.21967000002</v>
      </c>
      <c r="D184" s="707">
        <v>-40699.780330000001</v>
      </c>
      <c r="E184" s="713">
        <v>0.91104009265399999</v>
      </c>
      <c r="F184" s="706">
        <v>474339.46806277998</v>
      </c>
      <c r="G184" s="707">
        <v>197641.44502615801</v>
      </c>
      <c r="H184" s="709">
        <v>36010.963060000002</v>
      </c>
      <c r="I184" s="706">
        <v>204536.73155999999</v>
      </c>
      <c r="J184" s="707">
        <v>6895.2865338415404</v>
      </c>
      <c r="K184" s="714">
        <v>0.43120327388099999</v>
      </c>
    </row>
    <row r="185" spans="1:11" ht="14.4" customHeight="1" thickBot="1" x14ac:dyDescent="0.35">
      <c r="A185" s="723" t="s">
        <v>506</v>
      </c>
      <c r="B185" s="701">
        <v>110773</v>
      </c>
      <c r="C185" s="701">
        <v>114804.26056</v>
      </c>
      <c r="D185" s="702">
        <v>4031.2605600000102</v>
      </c>
      <c r="E185" s="703">
        <v>1.036392086158</v>
      </c>
      <c r="F185" s="701">
        <v>122060.21088315301</v>
      </c>
      <c r="G185" s="702">
        <v>50858.421201313897</v>
      </c>
      <c r="H185" s="704">
        <v>8501.9495000000006</v>
      </c>
      <c r="I185" s="701">
        <v>48831.244789999997</v>
      </c>
      <c r="J185" s="702">
        <v>-2027.1764113138599</v>
      </c>
      <c r="K185" s="705">
        <v>0.400058663152</v>
      </c>
    </row>
    <row r="186" spans="1:11" ht="14.4" customHeight="1" thickBot="1" x14ac:dyDescent="0.35">
      <c r="A186" s="723" t="s">
        <v>507</v>
      </c>
      <c r="B186" s="701">
        <v>126777</v>
      </c>
      <c r="C186" s="701">
        <v>138987.78920999999</v>
      </c>
      <c r="D186" s="702">
        <v>12210.789210000001</v>
      </c>
      <c r="E186" s="703">
        <v>1.0963170702089999</v>
      </c>
      <c r="F186" s="701">
        <v>141223.02210071401</v>
      </c>
      <c r="G186" s="702">
        <v>58842.925875297398</v>
      </c>
      <c r="H186" s="704">
        <v>10480.330910000001</v>
      </c>
      <c r="I186" s="701">
        <v>63416.383150000001</v>
      </c>
      <c r="J186" s="702">
        <v>4573.4572747025704</v>
      </c>
      <c r="K186" s="705">
        <v>0.44905131052000002</v>
      </c>
    </row>
    <row r="187" spans="1:11" ht="14.4" customHeight="1" thickBot="1" x14ac:dyDescent="0.35">
      <c r="A187" s="723" t="s">
        <v>508</v>
      </c>
      <c r="B187" s="701">
        <v>108575</v>
      </c>
      <c r="C187" s="701">
        <v>71814.741219999996</v>
      </c>
      <c r="D187" s="702">
        <v>-36760.258779999996</v>
      </c>
      <c r="E187" s="703">
        <v>0.66142980630899995</v>
      </c>
      <c r="F187" s="701">
        <v>99794.242991586507</v>
      </c>
      <c r="G187" s="702">
        <v>41580.934579827699</v>
      </c>
      <c r="H187" s="704">
        <v>5301.0822399999997</v>
      </c>
      <c r="I187" s="701">
        <v>38465.688739999998</v>
      </c>
      <c r="J187" s="702">
        <v>-3115.2458398276899</v>
      </c>
      <c r="K187" s="705">
        <v>0.38544997774299999</v>
      </c>
    </row>
    <row r="188" spans="1:11" ht="14.4" customHeight="1" thickBot="1" x14ac:dyDescent="0.35">
      <c r="A188" s="723" t="s">
        <v>509</v>
      </c>
      <c r="B188" s="701">
        <v>111382</v>
      </c>
      <c r="C188" s="701">
        <v>91200.428679999997</v>
      </c>
      <c r="D188" s="702">
        <v>-20181.571319999999</v>
      </c>
      <c r="E188" s="703">
        <v>0.818807605178</v>
      </c>
      <c r="F188" s="701">
        <v>111261.992087327</v>
      </c>
      <c r="G188" s="702">
        <v>46359.163369719499</v>
      </c>
      <c r="H188" s="704">
        <v>11727.600409999999</v>
      </c>
      <c r="I188" s="701">
        <v>53823.414879999997</v>
      </c>
      <c r="J188" s="702">
        <v>7464.2515102805301</v>
      </c>
      <c r="K188" s="705">
        <v>0.48375383066799998</v>
      </c>
    </row>
    <row r="189" spans="1:11" ht="14.4" customHeight="1" thickBot="1" x14ac:dyDescent="0.35">
      <c r="A189" s="722" t="s">
        <v>510</v>
      </c>
      <c r="B189" s="706">
        <v>0</v>
      </c>
      <c r="C189" s="706">
        <v>5177.9366399999999</v>
      </c>
      <c r="D189" s="707">
        <v>5177.9366399999999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2623.8292200000001</v>
      </c>
      <c r="J189" s="707">
        <v>2623.8292200000001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4371.42958</v>
      </c>
      <c r="D190" s="702">
        <v>4371.42958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806.50706000000002</v>
      </c>
      <c r="D191" s="702">
        <v>806.50706000000002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2623.8292200000001</v>
      </c>
      <c r="J191" s="702">
        <v>2623.8292200000001</v>
      </c>
      <c r="K191" s="712" t="s">
        <v>329</v>
      </c>
    </row>
    <row r="192" spans="1:11" ht="14.4" customHeight="1" thickBot="1" x14ac:dyDescent="0.35">
      <c r="A192" s="720" t="s">
        <v>513</v>
      </c>
      <c r="B192" s="701">
        <v>28.202685410375</v>
      </c>
      <c r="C192" s="701">
        <v>112.49794</v>
      </c>
      <c r="D192" s="702">
        <v>84.295254589623994</v>
      </c>
      <c r="E192" s="703">
        <v>3.9889087993939998</v>
      </c>
      <c r="F192" s="701">
        <v>30.916563893875999</v>
      </c>
      <c r="G192" s="702">
        <v>12.881901622448</v>
      </c>
      <c r="H192" s="704">
        <v>13.428000000000001</v>
      </c>
      <c r="I192" s="701">
        <v>84.599130000000002</v>
      </c>
      <c r="J192" s="702">
        <v>71.717228377550995</v>
      </c>
      <c r="K192" s="705">
        <v>2.7363690962030001</v>
      </c>
    </row>
    <row r="193" spans="1:11" ht="14.4" customHeight="1" thickBot="1" x14ac:dyDescent="0.35">
      <c r="A193" s="721" t="s">
        <v>514</v>
      </c>
      <c r="B193" s="701">
        <v>0</v>
      </c>
      <c r="C193" s="701">
        <v>75.802000000000007</v>
      </c>
      <c r="D193" s="702">
        <v>75.802000000000007</v>
      </c>
      <c r="E193" s="711" t="s">
        <v>329</v>
      </c>
      <c r="F193" s="701">
        <v>0</v>
      </c>
      <c r="G193" s="702">
        <v>0</v>
      </c>
      <c r="H193" s="704">
        <v>5</v>
      </c>
      <c r="I193" s="701">
        <v>51.293999999999997</v>
      </c>
      <c r="J193" s="702">
        <v>51.293999999999997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</v>
      </c>
      <c r="C194" s="706">
        <v>10.052</v>
      </c>
      <c r="D194" s="707">
        <v>10.052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1.294</v>
      </c>
      <c r="J194" s="707">
        <v>1.294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10.052</v>
      </c>
      <c r="D195" s="702">
        <v>10.052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1.294</v>
      </c>
      <c r="J195" s="702">
        <v>1.294</v>
      </c>
      <c r="K195" s="712" t="s">
        <v>329</v>
      </c>
    </row>
    <row r="196" spans="1:11" ht="14.4" customHeight="1" thickBot="1" x14ac:dyDescent="0.35">
      <c r="A196" s="722" t="s">
        <v>517</v>
      </c>
      <c r="B196" s="706">
        <v>0</v>
      </c>
      <c r="C196" s="706">
        <v>65.75</v>
      </c>
      <c r="D196" s="707">
        <v>65.75</v>
      </c>
      <c r="E196" s="708" t="s">
        <v>353</v>
      </c>
      <c r="F196" s="706">
        <v>0</v>
      </c>
      <c r="G196" s="707">
        <v>0</v>
      </c>
      <c r="H196" s="709">
        <v>5</v>
      </c>
      <c r="I196" s="706">
        <v>50</v>
      </c>
      <c r="J196" s="707">
        <v>50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65.75</v>
      </c>
      <c r="D197" s="702">
        <v>65.75</v>
      </c>
      <c r="E197" s="711" t="s">
        <v>353</v>
      </c>
      <c r="F197" s="701">
        <v>0</v>
      </c>
      <c r="G197" s="702">
        <v>0</v>
      </c>
      <c r="H197" s="704">
        <v>5</v>
      </c>
      <c r="I197" s="701">
        <v>50</v>
      </c>
      <c r="J197" s="702">
        <v>50</v>
      </c>
      <c r="K197" s="712" t="s">
        <v>329</v>
      </c>
    </row>
    <row r="198" spans="1:11" ht="14.4" customHeight="1" thickBot="1" x14ac:dyDescent="0.35">
      <c r="A198" s="726" t="s">
        <v>519</v>
      </c>
      <c r="B198" s="706">
        <v>28.202685410375</v>
      </c>
      <c r="C198" s="706">
        <v>36.69594</v>
      </c>
      <c r="D198" s="707">
        <v>8.4932545896239997</v>
      </c>
      <c r="E198" s="713">
        <v>1.3011505630060001</v>
      </c>
      <c r="F198" s="706">
        <v>30.916563893875999</v>
      </c>
      <c r="G198" s="707">
        <v>12.881901622448</v>
      </c>
      <c r="H198" s="709">
        <v>8.4280000000000008</v>
      </c>
      <c r="I198" s="706">
        <v>33.305129999999998</v>
      </c>
      <c r="J198" s="707">
        <v>20.423228377550998</v>
      </c>
      <c r="K198" s="714">
        <v>1.0772584597149999</v>
      </c>
    </row>
    <row r="199" spans="1:11" ht="14.4" customHeight="1" thickBot="1" x14ac:dyDescent="0.35">
      <c r="A199" s="722" t="s">
        <v>520</v>
      </c>
      <c r="B199" s="706">
        <v>0</v>
      </c>
      <c r="C199" s="706">
        <v>1.5900000000000001E-3</v>
      </c>
      <c r="D199" s="707">
        <v>1.5900000000000001E-3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1.1000000000000001E-3</v>
      </c>
      <c r="J199" s="707">
        <v>1.1000000000000001E-3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1.5900000000000001E-3</v>
      </c>
      <c r="D200" s="702">
        <v>1.5900000000000001E-3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1.1000000000000001E-3</v>
      </c>
      <c r="J200" s="702">
        <v>1.1000000000000001E-3</v>
      </c>
      <c r="K200" s="712" t="s">
        <v>329</v>
      </c>
    </row>
    <row r="201" spans="1:11" ht="14.4" customHeight="1" thickBot="1" x14ac:dyDescent="0.35">
      <c r="A201" s="722" t="s">
        <v>522</v>
      </c>
      <c r="B201" s="706">
        <v>28.202685410375</v>
      </c>
      <c r="C201" s="706">
        <v>36.69435</v>
      </c>
      <c r="D201" s="707">
        <v>8.4916645896239995</v>
      </c>
      <c r="E201" s="713">
        <v>1.3010941853960001</v>
      </c>
      <c r="F201" s="706">
        <v>30.916563893875999</v>
      </c>
      <c r="G201" s="707">
        <v>12.881901622448</v>
      </c>
      <c r="H201" s="709">
        <v>0</v>
      </c>
      <c r="I201" s="706">
        <v>24.87603</v>
      </c>
      <c r="J201" s="707">
        <v>11.994128377551</v>
      </c>
      <c r="K201" s="714">
        <v>0.80461820030800002</v>
      </c>
    </row>
    <row r="202" spans="1:11" ht="14.4" customHeight="1" thickBot="1" x14ac:dyDescent="0.35">
      <c r="A202" s="723" t="s">
        <v>523</v>
      </c>
      <c r="B202" s="701">
        <v>0.96732474527300005</v>
      </c>
      <c r="C202" s="701">
        <v>0</v>
      </c>
      <c r="D202" s="702">
        <v>-0.96732474527300005</v>
      </c>
      <c r="E202" s="703">
        <v>0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05">
        <v>5</v>
      </c>
    </row>
    <row r="203" spans="1:11" ht="14.4" customHeight="1" thickBot="1" x14ac:dyDescent="0.35">
      <c r="A203" s="723" t="s">
        <v>524</v>
      </c>
      <c r="B203" s="701">
        <v>27.235360665100998</v>
      </c>
      <c r="C203" s="701">
        <v>36.69435</v>
      </c>
      <c r="D203" s="702">
        <v>9.4589893348979999</v>
      </c>
      <c r="E203" s="703">
        <v>1.3473054552570001</v>
      </c>
      <c r="F203" s="701">
        <v>30.916563893875999</v>
      </c>
      <c r="G203" s="702">
        <v>12.881901622448</v>
      </c>
      <c r="H203" s="704">
        <v>0</v>
      </c>
      <c r="I203" s="701">
        <v>24.87603</v>
      </c>
      <c r="J203" s="702">
        <v>11.994128377551</v>
      </c>
      <c r="K203" s="705">
        <v>0.80461820030800002</v>
      </c>
    </row>
    <row r="204" spans="1:11" ht="14.4" customHeight="1" thickBot="1" x14ac:dyDescent="0.35">
      <c r="A204" s="722" t="s">
        <v>525</v>
      </c>
      <c r="B204" s="706">
        <v>0</v>
      </c>
      <c r="C204" s="706">
        <v>0</v>
      </c>
      <c r="D204" s="707">
        <v>0</v>
      </c>
      <c r="E204" s="713">
        <v>1</v>
      </c>
      <c r="F204" s="706">
        <v>0</v>
      </c>
      <c r="G204" s="707">
        <v>0</v>
      </c>
      <c r="H204" s="709">
        <v>8.4280000000000008</v>
      </c>
      <c r="I204" s="706">
        <v>8.4280000000000008</v>
      </c>
      <c r="J204" s="707">
        <v>8.4280000000000008</v>
      </c>
      <c r="K204" s="710" t="s">
        <v>353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8.4280000000000008</v>
      </c>
      <c r="I205" s="701">
        <v>8.4280000000000008</v>
      </c>
      <c r="J205" s="702">
        <v>8.4280000000000008</v>
      </c>
      <c r="K205" s="712" t="s">
        <v>353</v>
      </c>
    </row>
    <row r="206" spans="1:11" ht="14.4" customHeight="1" thickBot="1" x14ac:dyDescent="0.35">
      <c r="A206" s="720" t="s">
        <v>527</v>
      </c>
      <c r="B206" s="701">
        <v>0</v>
      </c>
      <c r="C206" s="701">
        <v>0</v>
      </c>
      <c r="D206" s="702">
        <v>0</v>
      </c>
      <c r="E206" s="703">
        <v>1</v>
      </c>
      <c r="F206" s="701">
        <v>0</v>
      </c>
      <c r="G206" s="702">
        <v>0</v>
      </c>
      <c r="H206" s="704">
        <v>0</v>
      </c>
      <c r="I206" s="701">
        <v>-1.0902400000000001</v>
      </c>
      <c r="J206" s="702">
        <v>-1.0902400000000001</v>
      </c>
      <c r="K206" s="712" t="s">
        <v>353</v>
      </c>
    </row>
    <row r="207" spans="1:11" ht="14.4" customHeight="1" thickBot="1" x14ac:dyDescent="0.35">
      <c r="A207" s="726" t="s">
        <v>528</v>
      </c>
      <c r="B207" s="706">
        <v>0</v>
      </c>
      <c r="C207" s="706">
        <v>0</v>
      </c>
      <c r="D207" s="707">
        <v>0</v>
      </c>
      <c r="E207" s="713">
        <v>1</v>
      </c>
      <c r="F207" s="706">
        <v>0</v>
      </c>
      <c r="G207" s="707">
        <v>0</v>
      </c>
      <c r="H207" s="709">
        <v>0</v>
      </c>
      <c r="I207" s="706">
        <v>-1.0902400000000001</v>
      </c>
      <c r="J207" s="707">
        <v>-1.0902400000000001</v>
      </c>
      <c r="K207" s="710" t="s">
        <v>353</v>
      </c>
    </row>
    <row r="208" spans="1:11" ht="14.4" customHeight="1" thickBot="1" x14ac:dyDescent="0.35">
      <c r="A208" s="722" t="s">
        <v>529</v>
      </c>
      <c r="B208" s="706">
        <v>0</v>
      </c>
      <c r="C208" s="706">
        <v>0</v>
      </c>
      <c r="D208" s="707">
        <v>0</v>
      </c>
      <c r="E208" s="713">
        <v>1</v>
      </c>
      <c r="F208" s="706">
        <v>0</v>
      </c>
      <c r="G208" s="707">
        <v>0</v>
      </c>
      <c r="H208" s="709">
        <v>0</v>
      </c>
      <c r="I208" s="706">
        <v>-1.0902400000000001</v>
      </c>
      <c r="J208" s="707">
        <v>-1.0902400000000001</v>
      </c>
      <c r="K208" s="710" t="s">
        <v>353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0</v>
      </c>
      <c r="I209" s="701">
        <v>-1.0902400000000001</v>
      </c>
      <c r="J209" s="702">
        <v>-1.0902400000000001</v>
      </c>
      <c r="K209" s="712" t="s">
        <v>353</v>
      </c>
    </row>
    <row r="210" spans="1:11" ht="14.4" customHeight="1" thickBot="1" x14ac:dyDescent="0.35">
      <c r="A210" s="720" t="s">
        <v>531</v>
      </c>
      <c r="B210" s="701">
        <v>510</v>
      </c>
      <c r="C210" s="701">
        <v>989.65800000000002</v>
      </c>
      <c r="D210" s="702">
        <v>479.65800000000002</v>
      </c>
      <c r="E210" s="703">
        <v>1.9405058823520001</v>
      </c>
      <c r="F210" s="701">
        <v>160.84726470211999</v>
      </c>
      <c r="G210" s="702">
        <v>67.019693625882994</v>
      </c>
      <c r="H210" s="704">
        <v>3.0539999999999998</v>
      </c>
      <c r="I210" s="701">
        <v>15.27</v>
      </c>
      <c r="J210" s="702">
        <v>-51.749693625882998</v>
      </c>
      <c r="K210" s="705">
        <v>9.4934781938999999E-2</v>
      </c>
    </row>
    <row r="211" spans="1:11" ht="14.4" customHeight="1" thickBot="1" x14ac:dyDescent="0.35">
      <c r="A211" s="726" t="s">
        <v>532</v>
      </c>
      <c r="B211" s="706">
        <v>510</v>
      </c>
      <c r="C211" s="706">
        <v>989.65800000000002</v>
      </c>
      <c r="D211" s="707">
        <v>479.65800000000002</v>
      </c>
      <c r="E211" s="713">
        <v>1.9405058823520001</v>
      </c>
      <c r="F211" s="706">
        <v>160.84726470211999</v>
      </c>
      <c r="G211" s="707">
        <v>67.019693625882994</v>
      </c>
      <c r="H211" s="709">
        <v>3.0539999999999998</v>
      </c>
      <c r="I211" s="706">
        <v>15.27</v>
      </c>
      <c r="J211" s="707">
        <v>-51.749693625882998</v>
      </c>
      <c r="K211" s="714">
        <v>9.4934781938999999E-2</v>
      </c>
    </row>
    <row r="212" spans="1:11" ht="14.4" customHeight="1" thickBot="1" x14ac:dyDescent="0.35">
      <c r="A212" s="722" t="s">
        <v>533</v>
      </c>
      <c r="B212" s="706">
        <v>510</v>
      </c>
      <c r="C212" s="706">
        <v>953.01</v>
      </c>
      <c r="D212" s="707">
        <v>443.01</v>
      </c>
      <c r="E212" s="713">
        <v>1.868647058823</v>
      </c>
      <c r="F212" s="706">
        <v>160.84726470211999</v>
      </c>
      <c r="G212" s="707">
        <v>67.019693625882994</v>
      </c>
      <c r="H212" s="709">
        <v>0</v>
      </c>
      <c r="I212" s="706">
        <v>0</v>
      </c>
      <c r="J212" s="707">
        <v>-67.019693625882994</v>
      </c>
      <c r="K212" s="714">
        <v>0</v>
      </c>
    </row>
    <row r="213" spans="1:11" ht="14.4" customHeight="1" thickBot="1" x14ac:dyDescent="0.35">
      <c r="A213" s="723" t="s">
        <v>534</v>
      </c>
      <c r="B213" s="701">
        <v>510</v>
      </c>
      <c r="C213" s="701">
        <v>953.01</v>
      </c>
      <c r="D213" s="702">
        <v>443.01</v>
      </c>
      <c r="E213" s="703">
        <v>1.868647058823</v>
      </c>
      <c r="F213" s="701">
        <v>160.84726470211999</v>
      </c>
      <c r="G213" s="702">
        <v>67.019693625882994</v>
      </c>
      <c r="H213" s="704">
        <v>0</v>
      </c>
      <c r="I213" s="701">
        <v>0</v>
      </c>
      <c r="J213" s="702">
        <v>-67.019693625882994</v>
      </c>
      <c r="K213" s="705">
        <v>0</v>
      </c>
    </row>
    <row r="214" spans="1:11" ht="14.4" customHeight="1" thickBot="1" x14ac:dyDescent="0.35">
      <c r="A214" s="725" t="s">
        <v>535</v>
      </c>
      <c r="B214" s="701">
        <v>0</v>
      </c>
      <c r="C214" s="701">
        <v>36.648000000000003</v>
      </c>
      <c r="D214" s="702">
        <v>36.648000000000003</v>
      </c>
      <c r="E214" s="711" t="s">
        <v>329</v>
      </c>
      <c r="F214" s="701">
        <v>0</v>
      </c>
      <c r="G214" s="702">
        <v>0</v>
      </c>
      <c r="H214" s="704">
        <v>3.0539999999999998</v>
      </c>
      <c r="I214" s="701">
        <v>15.27</v>
      </c>
      <c r="J214" s="702">
        <v>15.27</v>
      </c>
      <c r="K214" s="712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36.648000000000003</v>
      </c>
      <c r="D215" s="702">
        <v>36.648000000000003</v>
      </c>
      <c r="E215" s="711" t="s">
        <v>329</v>
      </c>
      <c r="F215" s="701">
        <v>0</v>
      </c>
      <c r="G215" s="702">
        <v>0</v>
      </c>
      <c r="H215" s="704">
        <v>3.0539999999999998</v>
      </c>
      <c r="I215" s="701">
        <v>15.27</v>
      </c>
      <c r="J215" s="702">
        <v>15.27</v>
      </c>
      <c r="K215" s="712" t="s">
        <v>329</v>
      </c>
    </row>
    <row r="216" spans="1:11" ht="14.4" customHeight="1" thickBot="1" x14ac:dyDescent="0.35">
      <c r="A216" s="719" t="s">
        <v>537</v>
      </c>
      <c r="B216" s="701">
        <v>10694.2708458452</v>
      </c>
      <c r="C216" s="701">
        <v>13320.6113</v>
      </c>
      <c r="D216" s="702">
        <v>2626.3404541547802</v>
      </c>
      <c r="E216" s="703">
        <v>1.245583873086</v>
      </c>
      <c r="F216" s="701">
        <v>11727.274339260101</v>
      </c>
      <c r="G216" s="702">
        <v>4886.3643080250304</v>
      </c>
      <c r="H216" s="704">
        <v>994.48757999999998</v>
      </c>
      <c r="I216" s="701">
        <v>5549.0105199999998</v>
      </c>
      <c r="J216" s="702">
        <v>662.64621197496604</v>
      </c>
      <c r="K216" s="705">
        <v>0.473171374649</v>
      </c>
    </row>
    <row r="217" spans="1:11" ht="14.4" customHeight="1" thickBot="1" x14ac:dyDescent="0.35">
      <c r="A217" s="724" t="s">
        <v>538</v>
      </c>
      <c r="B217" s="706">
        <v>10694.2708458452</v>
      </c>
      <c r="C217" s="706">
        <v>13320.6113</v>
      </c>
      <c r="D217" s="707">
        <v>2626.3404541547802</v>
      </c>
      <c r="E217" s="713">
        <v>1.245583873086</v>
      </c>
      <c r="F217" s="706">
        <v>11727.274339260101</v>
      </c>
      <c r="G217" s="707">
        <v>4886.3643080250304</v>
      </c>
      <c r="H217" s="709">
        <v>994.48757999999998</v>
      </c>
      <c r="I217" s="706">
        <v>5549.0105199999998</v>
      </c>
      <c r="J217" s="707">
        <v>662.64621197496604</v>
      </c>
      <c r="K217" s="714">
        <v>0.473171374649</v>
      </c>
    </row>
    <row r="218" spans="1:11" ht="14.4" customHeight="1" thickBot="1" x14ac:dyDescent="0.35">
      <c r="A218" s="726" t="s">
        <v>54</v>
      </c>
      <c r="B218" s="706">
        <v>10694.2708458452</v>
      </c>
      <c r="C218" s="706">
        <v>13320.6113</v>
      </c>
      <c r="D218" s="707">
        <v>2626.3404541547802</v>
      </c>
      <c r="E218" s="713">
        <v>1.245583873086</v>
      </c>
      <c r="F218" s="706">
        <v>11727.274339260101</v>
      </c>
      <c r="G218" s="707">
        <v>4886.3643080250304</v>
      </c>
      <c r="H218" s="709">
        <v>994.48757999999998</v>
      </c>
      <c r="I218" s="706">
        <v>5549.0105199999998</v>
      </c>
      <c r="J218" s="707">
        <v>662.64621197496604</v>
      </c>
      <c r="K218" s="714">
        <v>0.473171374649</v>
      </c>
    </row>
    <row r="219" spans="1:11" ht="14.4" customHeight="1" thickBot="1" x14ac:dyDescent="0.35">
      <c r="A219" s="725" t="s">
        <v>539</v>
      </c>
      <c r="B219" s="701">
        <v>921.79322465766404</v>
      </c>
      <c r="C219" s="701">
        <v>878.48914000000002</v>
      </c>
      <c r="D219" s="702">
        <v>-43.304084657663999</v>
      </c>
      <c r="E219" s="703">
        <v>0.95302191044600004</v>
      </c>
      <c r="F219" s="701">
        <v>0</v>
      </c>
      <c r="G219" s="702">
        <v>0</v>
      </c>
      <c r="H219" s="704">
        <v>7.1243999999999996</v>
      </c>
      <c r="I219" s="701">
        <v>285.44283000000001</v>
      </c>
      <c r="J219" s="702">
        <v>285.44283000000001</v>
      </c>
      <c r="K219" s="712" t="s">
        <v>353</v>
      </c>
    </row>
    <row r="220" spans="1:11" ht="14.4" customHeight="1" thickBot="1" x14ac:dyDescent="0.35">
      <c r="A220" s="723" t="s">
        <v>540</v>
      </c>
      <c r="B220" s="701">
        <v>478</v>
      </c>
      <c r="C220" s="701">
        <v>540.68600000000004</v>
      </c>
      <c r="D220" s="702">
        <v>62.686</v>
      </c>
      <c r="E220" s="703">
        <v>1.1311422594139999</v>
      </c>
      <c r="F220" s="701">
        <v>0</v>
      </c>
      <c r="G220" s="702">
        <v>0</v>
      </c>
      <c r="H220" s="704">
        <v>0</v>
      </c>
      <c r="I220" s="701">
        <v>151.27500000000001</v>
      </c>
      <c r="J220" s="702">
        <v>151.27500000000001</v>
      </c>
      <c r="K220" s="712" t="s">
        <v>353</v>
      </c>
    </row>
    <row r="221" spans="1:11" ht="14.4" customHeight="1" thickBot="1" x14ac:dyDescent="0.35">
      <c r="A221" s="723" t="s">
        <v>541</v>
      </c>
      <c r="B221" s="701">
        <v>443.79322465766398</v>
      </c>
      <c r="C221" s="701">
        <v>337.80313999999998</v>
      </c>
      <c r="D221" s="702">
        <v>-105.990084657664</v>
      </c>
      <c r="E221" s="703">
        <v>0.761172368642</v>
      </c>
      <c r="F221" s="701">
        <v>0</v>
      </c>
      <c r="G221" s="702">
        <v>0</v>
      </c>
      <c r="H221" s="704">
        <v>7.1243999999999996</v>
      </c>
      <c r="I221" s="701">
        <v>134.16783000000001</v>
      </c>
      <c r="J221" s="702">
        <v>134.16783000000001</v>
      </c>
      <c r="K221" s="712" t="s">
        <v>353</v>
      </c>
    </row>
    <row r="222" spans="1:11" ht="14.4" customHeight="1" thickBot="1" x14ac:dyDescent="0.35">
      <c r="A222" s="722" t="s">
        <v>542</v>
      </c>
      <c r="B222" s="706">
        <v>179.470970992567</v>
      </c>
      <c r="C222" s="706">
        <v>162.91499999999999</v>
      </c>
      <c r="D222" s="707">
        <v>-16.555970992565999</v>
      </c>
      <c r="E222" s="713">
        <v>0.90775125971000004</v>
      </c>
      <c r="F222" s="706">
        <v>234.784945529471</v>
      </c>
      <c r="G222" s="707">
        <v>97.827060637279004</v>
      </c>
      <c r="H222" s="709">
        <v>8.4</v>
      </c>
      <c r="I222" s="706">
        <v>64.566500000000005</v>
      </c>
      <c r="J222" s="707">
        <v>-33.260560637278999</v>
      </c>
      <c r="K222" s="714">
        <v>0.27500272581099999</v>
      </c>
    </row>
    <row r="223" spans="1:11" ht="14.4" customHeight="1" thickBot="1" x14ac:dyDescent="0.35">
      <c r="A223" s="723" t="s">
        <v>543</v>
      </c>
      <c r="B223" s="701">
        <v>179.470970992567</v>
      </c>
      <c r="C223" s="701">
        <v>162.91499999999999</v>
      </c>
      <c r="D223" s="702">
        <v>-16.555970992565999</v>
      </c>
      <c r="E223" s="703">
        <v>0.90775125971000004</v>
      </c>
      <c r="F223" s="701">
        <v>234.784945529471</v>
      </c>
      <c r="G223" s="702">
        <v>97.827060637279004</v>
      </c>
      <c r="H223" s="704">
        <v>8.4</v>
      </c>
      <c r="I223" s="701">
        <v>64.566500000000005</v>
      </c>
      <c r="J223" s="702">
        <v>-33.260560637278999</v>
      </c>
      <c r="K223" s="705">
        <v>0.27500272581099999</v>
      </c>
    </row>
    <row r="224" spans="1:11" ht="14.4" customHeight="1" thickBot="1" x14ac:dyDescent="0.35">
      <c r="A224" s="722" t="s">
        <v>544</v>
      </c>
      <c r="B224" s="706">
        <v>570.23432366875704</v>
      </c>
      <c r="C224" s="706">
        <v>492.22413999999998</v>
      </c>
      <c r="D224" s="707">
        <v>-78.010183668756</v>
      </c>
      <c r="E224" s="713">
        <v>0.86319626786600001</v>
      </c>
      <c r="F224" s="706">
        <v>597.51814260970502</v>
      </c>
      <c r="G224" s="707">
        <v>248.96589275404401</v>
      </c>
      <c r="H224" s="709">
        <v>36.956040000000002</v>
      </c>
      <c r="I224" s="706">
        <v>197.43106</v>
      </c>
      <c r="J224" s="707">
        <v>-51.534832754043002</v>
      </c>
      <c r="K224" s="714">
        <v>0.33041851940700001</v>
      </c>
    </row>
    <row r="225" spans="1:11" ht="14.4" customHeight="1" thickBot="1" x14ac:dyDescent="0.35">
      <c r="A225" s="723" t="s">
        <v>545</v>
      </c>
      <c r="B225" s="701">
        <v>544.49287954114197</v>
      </c>
      <c r="C225" s="701">
        <v>458.06</v>
      </c>
      <c r="D225" s="702">
        <v>-86.432879541142</v>
      </c>
      <c r="E225" s="703">
        <v>0.84125985336300002</v>
      </c>
      <c r="F225" s="701">
        <v>570.38470460872304</v>
      </c>
      <c r="G225" s="702">
        <v>237.66029358696801</v>
      </c>
      <c r="H225" s="704">
        <v>34.409999999999997</v>
      </c>
      <c r="I225" s="701">
        <v>186.85</v>
      </c>
      <c r="J225" s="702">
        <v>-50.810293586968001</v>
      </c>
      <c r="K225" s="705">
        <v>0.32758592313200002</v>
      </c>
    </row>
    <row r="226" spans="1:11" ht="14.4" customHeight="1" thickBot="1" x14ac:dyDescent="0.35">
      <c r="A226" s="723" t="s">
        <v>546</v>
      </c>
      <c r="B226" s="701">
        <v>0</v>
      </c>
      <c r="C226" s="701">
        <v>5.3197999999999999</v>
      </c>
      <c r="D226" s="702">
        <v>5.3197999999999999</v>
      </c>
      <c r="E226" s="711" t="s">
        <v>353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05">
        <v>5</v>
      </c>
    </row>
    <row r="227" spans="1:11" ht="14.4" customHeight="1" thickBot="1" x14ac:dyDescent="0.35">
      <c r="A227" s="723" t="s">
        <v>547</v>
      </c>
      <c r="B227" s="701">
        <v>25.741444127613999</v>
      </c>
      <c r="C227" s="701">
        <v>28.844339999999999</v>
      </c>
      <c r="D227" s="702">
        <v>3.102895872385</v>
      </c>
      <c r="E227" s="703">
        <v>1.1205408623149999</v>
      </c>
      <c r="F227" s="701">
        <v>27.133438000982</v>
      </c>
      <c r="G227" s="702">
        <v>11.305599167076</v>
      </c>
      <c r="H227" s="704">
        <v>2.5460400000000001</v>
      </c>
      <c r="I227" s="701">
        <v>10.581060000000001</v>
      </c>
      <c r="J227" s="702">
        <v>-0.72453916707599997</v>
      </c>
      <c r="K227" s="705">
        <v>0.38996385196799999</v>
      </c>
    </row>
    <row r="228" spans="1:11" ht="14.4" customHeight="1" thickBot="1" x14ac:dyDescent="0.35">
      <c r="A228" s="722" t="s">
        <v>548</v>
      </c>
      <c r="B228" s="706">
        <v>792.38654803682095</v>
      </c>
      <c r="C228" s="706">
        <v>799.51513</v>
      </c>
      <c r="D228" s="707">
        <v>7.1285819631780001</v>
      </c>
      <c r="E228" s="713">
        <v>1.008996343995</v>
      </c>
      <c r="F228" s="706">
        <v>735.83096427918997</v>
      </c>
      <c r="G228" s="707">
        <v>306.59623511632901</v>
      </c>
      <c r="H228" s="709">
        <v>70.621210000000005</v>
      </c>
      <c r="I228" s="706">
        <v>350.25758999999999</v>
      </c>
      <c r="J228" s="707">
        <v>43.661354883670001</v>
      </c>
      <c r="K228" s="714">
        <v>0.47600278732899998</v>
      </c>
    </row>
    <row r="229" spans="1:11" ht="14.4" customHeight="1" thickBot="1" x14ac:dyDescent="0.35">
      <c r="A229" s="723" t="s">
        <v>549</v>
      </c>
      <c r="B229" s="701">
        <v>792.38654803682095</v>
      </c>
      <c r="C229" s="701">
        <v>799.51513</v>
      </c>
      <c r="D229" s="702">
        <v>7.1285819631780001</v>
      </c>
      <c r="E229" s="703">
        <v>1.008996343995</v>
      </c>
      <c r="F229" s="701">
        <v>735.83096427918997</v>
      </c>
      <c r="G229" s="702">
        <v>306.59623511632901</v>
      </c>
      <c r="H229" s="704">
        <v>70.621210000000005</v>
      </c>
      <c r="I229" s="701">
        <v>350.25758999999999</v>
      </c>
      <c r="J229" s="702">
        <v>43.661354883670001</v>
      </c>
      <c r="K229" s="705">
        <v>0.47600278732899998</v>
      </c>
    </row>
    <row r="230" spans="1:11" ht="14.4" customHeight="1" thickBot="1" x14ac:dyDescent="0.35">
      <c r="A230" s="722" t="s">
        <v>550</v>
      </c>
      <c r="B230" s="706">
        <v>0</v>
      </c>
      <c r="C230" s="706">
        <v>11.481999999999999</v>
      </c>
      <c r="D230" s="707">
        <v>11.481999999999999</v>
      </c>
      <c r="E230" s="708" t="s">
        <v>353</v>
      </c>
      <c r="F230" s="706">
        <v>0</v>
      </c>
      <c r="G230" s="707">
        <v>0</v>
      </c>
      <c r="H230" s="709">
        <v>1.014</v>
      </c>
      <c r="I230" s="706">
        <v>5.944</v>
      </c>
      <c r="J230" s="707">
        <v>5.944</v>
      </c>
      <c r="K230" s="710" t="s">
        <v>353</v>
      </c>
    </row>
    <row r="231" spans="1:11" ht="14.4" customHeight="1" thickBot="1" x14ac:dyDescent="0.35">
      <c r="A231" s="723" t="s">
        <v>551</v>
      </c>
      <c r="B231" s="701">
        <v>0</v>
      </c>
      <c r="C231" s="701">
        <v>11.481999999999999</v>
      </c>
      <c r="D231" s="702">
        <v>11.481999999999999</v>
      </c>
      <c r="E231" s="711" t="s">
        <v>353</v>
      </c>
      <c r="F231" s="701">
        <v>0</v>
      </c>
      <c r="G231" s="702">
        <v>0</v>
      </c>
      <c r="H231" s="704">
        <v>1.014</v>
      </c>
      <c r="I231" s="701">
        <v>5.944</v>
      </c>
      <c r="J231" s="702">
        <v>5.944</v>
      </c>
      <c r="K231" s="712" t="s">
        <v>353</v>
      </c>
    </row>
    <row r="232" spans="1:11" ht="14.4" customHeight="1" thickBot="1" x14ac:dyDescent="0.35">
      <c r="A232" s="722" t="s">
        <v>552</v>
      </c>
      <c r="B232" s="706">
        <v>2592.74170963198</v>
      </c>
      <c r="C232" s="706">
        <v>2658.9015800000002</v>
      </c>
      <c r="D232" s="707">
        <v>66.159870368016996</v>
      </c>
      <c r="E232" s="713">
        <v>1.0255173394720001</v>
      </c>
      <c r="F232" s="706">
        <v>3238.4546778547301</v>
      </c>
      <c r="G232" s="707">
        <v>1349.3561157728</v>
      </c>
      <c r="H232" s="709">
        <v>203.16488000000001</v>
      </c>
      <c r="I232" s="706">
        <v>993.52832999999998</v>
      </c>
      <c r="J232" s="707">
        <v>-355.82778577280499</v>
      </c>
      <c r="K232" s="714">
        <v>0.30679087059400001</v>
      </c>
    </row>
    <row r="233" spans="1:11" ht="14.4" customHeight="1" thickBot="1" x14ac:dyDescent="0.35">
      <c r="A233" s="723" t="s">
        <v>553</v>
      </c>
      <c r="B233" s="701">
        <v>2592.74170963198</v>
      </c>
      <c r="C233" s="701">
        <v>2658.9015800000002</v>
      </c>
      <c r="D233" s="702">
        <v>66.159870368016996</v>
      </c>
      <c r="E233" s="703">
        <v>1.0255173394720001</v>
      </c>
      <c r="F233" s="701">
        <v>3238.4546778547301</v>
      </c>
      <c r="G233" s="702">
        <v>1349.3561157728</v>
      </c>
      <c r="H233" s="704">
        <v>203.16488000000001</v>
      </c>
      <c r="I233" s="701">
        <v>993.52832999999998</v>
      </c>
      <c r="J233" s="702">
        <v>-355.82778577280499</v>
      </c>
      <c r="K233" s="705">
        <v>0.30679087059400001</v>
      </c>
    </row>
    <row r="234" spans="1:11" ht="14.4" customHeight="1" thickBot="1" x14ac:dyDescent="0.35">
      <c r="A234" s="722" t="s">
        <v>554</v>
      </c>
      <c r="B234" s="706">
        <v>0</v>
      </c>
      <c r="C234" s="706">
        <v>1547.9656</v>
      </c>
      <c r="D234" s="707">
        <v>1547.9656</v>
      </c>
      <c r="E234" s="708" t="s">
        <v>353</v>
      </c>
      <c r="F234" s="706">
        <v>0</v>
      </c>
      <c r="G234" s="707">
        <v>0</v>
      </c>
      <c r="H234" s="709">
        <v>110.48321</v>
      </c>
      <c r="I234" s="706">
        <v>659.90538000000004</v>
      </c>
      <c r="J234" s="707">
        <v>659.90538000000004</v>
      </c>
      <c r="K234" s="710" t="s">
        <v>353</v>
      </c>
    </row>
    <row r="235" spans="1:11" ht="14.4" customHeight="1" thickBot="1" x14ac:dyDescent="0.35">
      <c r="A235" s="723" t="s">
        <v>555</v>
      </c>
      <c r="B235" s="701">
        <v>0</v>
      </c>
      <c r="C235" s="701">
        <v>1547.9656</v>
      </c>
      <c r="D235" s="702">
        <v>1547.9656</v>
      </c>
      <c r="E235" s="711" t="s">
        <v>353</v>
      </c>
      <c r="F235" s="701">
        <v>0</v>
      </c>
      <c r="G235" s="702">
        <v>0</v>
      </c>
      <c r="H235" s="704">
        <v>110.48321</v>
      </c>
      <c r="I235" s="701">
        <v>659.90538000000004</v>
      </c>
      <c r="J235" s="702">
        <v>659.90538000000004</v>
      </c>
      <c r="K235" s="712" t="s">
        <v>353</v>
      </c>
    </row>
    <row r="236" spans="1:11" ht="14.4" customHeight="1" thickBot="1" x14ac:dyDescent="0.35">
      <c r="A236" s="722" t="s">
        <v>556</v>
      </c>
      <c r="B236" s="706">
        <v>5637.6440688574203</v>
      </c>
      <c r="C236" s="706">
        <v>6769.1187099999997</v>
      </c>
      <c r="D236" s="707">
        <v>1131.4746411425799</v>
      </c>
      <c r="E236" s="713">
        <v>1.2006999071460001</v>
      </c>
      <c r="F236" s="706">
        <v>6920.6856089869898</v>
      </c>
      <c r="G236" s="707">
        <v>2883.6190037445799</v>
      </c>
      <c r="H236" s="709">
        <v>556.72384</v>
      </c>
      <c r="I236" s="706">
        <v>2991.9348300000001</v>
      </c>
      <c r="J236" s="707">
        <v>108.315826255423</v>
      </c>
      <c r="K236" s="714">
        <v>0.43231769206699999</v>
      </c>
    </row>
    <row r="237" spans="1:11" ht="14.4" customHeight="1" thickBot="1" x14ac:dyDescent="0.35">
      <c r="A237" s="723" t="s">
        <v>557</v>
      </c>
      <c r="B237" s="701">
        <v>5637.6440688574203</v>
      </c>
      <c r="C237" s="701">
        <v>6769.1187099999997</v>
      </c>
      <c r="D237" s="702">
        <v>1131.4746411425799</v>
      </c>
      <c r="E237" s="703">
        <v>1.2006999071460001</v>
      </c>
      <c r="F237" s="701">
        <v>6920.6856089869898</v>
      </c>
      <c r="G237" s="702">
        <v>2883.6190037445799</v>
      </c>
      <c r="H237" s="704">
        <v>556.72384</v>
      </c>
      <c r="I237" s="701">
        <v>2991.9348300000001</v>
      </c>
      <c r="J237" s="702">
        <v>108.315826255423</v>
      </c>
      <c r="K237" s="705">
        <v>0.43231769206699999</v>
      </c>
    </row>
    <row r="238" spans="1:11" ht="14.4" customHeight="1" thickBot="1" x14ac:dyDescent="0.35">
      <c r="A238" s="719" t="s">
        <v>558</v>
      </c>
      <c r="B238" s="701">
        <v>0</v>
      </c>
      <c r="C238" s="701">
        <v>1094.7835700000001</v>
      </c>
      <c r="D238" s="702">
        <v>1094.7835700000001</v>
      </c>
      <c r="E238" s="711" t="s">
        <v>353</v>
      </c>
      <c r="F238" s="701">
        <v>0</v>
      </c>
      <c r="G238" s="702">
        <v>0</v>
      </c>
      <c r="H238" s="704">
        <v>356.95764000000003</v>
      </c>
      <c r="I238" s="701">
        <v>573.90691000000004</v>
      </c>
      <c r="J238" s="702">
        <v>573.90691000000004</v>
      </c>
      <c r="K238" s="712" t="s">
        <v>329</v>
      </c>
    </row>
    <row r="239" spans="1:11" ht="14.4" customHeight="1" thickBot="1" x14ac:dyDescent="0.35">
      <c r="A239" s="724" t="s">
        <v>559</v>
      </c>
      <c r="B239" s="706">
        <v>0</v>
      </c>
      <c r="C239" s="706">
        <v>1094.7835700000001</v>
      </c>
      <c r="D239" s="707">
        <v>1094.7835700000001</v>
      </c>
      <c r="E239" s="708" t="s">
        <v>353</v>
      </c>
      <c r="F239" s="706">
        <v>0</v>
      </c>
      <c r="G239" s="707">
        <v>0</v>
      </c>
      <c r="H239" s="709">
        <v>356.95764000000003</v>
      </c>
      <c r="I239" s="706">
        <v>573.90691000000004</v>
      </c>
      <c r="J239" s="707">
        <v>573.90691000000004</v>
      </c>
      <c r="K239" s="710" t="s">
        <v>329</v>
      </c>
    </row>
    <row r="240" spans="1:11" ht="14.4" customHeight="1" thickBot="1" x14ac:dyDescent="0.35">
      <c r="A240" s="726" t="s">
        <v>560</v>
      </c>
      <c r="B240" s="706">
        <v>0</v>
      </c>
      <c r="C240" s="706">
        <v>1094.7835700000001</v>
      </c>
      <c r="D240" s="707">
        <v>1094.7835700000001</v>
      </c>
      <c r="E240" s="708" t="s">
        <v>353</v>
      </c>
      <c r="F240" s="706">
        <v>0</v>
      </c>
      <c r="G240" s="707">
        <v>0</v>
      </c>
      <c r="H240" s="709">
        <v>356.95764000000003</v>
      </c>
      <c r="I240" s="706">
        <v>573.90691000000004</v>
      </c>
      <c r="J240" s="707">
        <v>573.90691000000004</v>
      </c>
      <c r="K240" s="710" t="s">
        <v>329</v>
      </c>
    </row>
    <row r="241" spans="1:11" ht="14.4" customHeight="1" thickBot="1" x14ac:dyDescent="0.35">
      <c r="A241" s="722" t="s">
        <v>561</v>
      </c>
      <c r="B241" s="706">
        <v>0</v>
      </c>
      <c r="C241" s="706">
        <v>1094.7835700000001</v>
      </c>
      <c r="D241" s="707">
        <v>1094.7835700000001</v>
      </c>
      <c r="E241" s="708" t="s">
        <v>353</v>
      </c>
      <c r="F241" s="706">
        <v>0</v>
      </c>
      <c r="G241" s="707">
        <v>0</v>
      </c>
      <c r="H241" s="709">
        <v>356.95764000000003</v>
      </c>
      <c r="I241" s="706">
        <v>573.90691000000004</v>
      </c>
      <c r="J241" s="707">
        <v>573.90691000000004</v>
      </c>
      <c r="K241" s="710" t="s">
        <v>353</v>
      </c>
    </row>
    <row r="242" spans="1:11" ht="14.4" customHeight="1" thickBot="1" x14ac:dyDescent="0.35">
      <c r="A242" s="723" t="s">
        <v>562</v>
      </c>
      <c r="B242" s="701">
        <v>0</v>
      </c>
      <c r="C242" s="701">
        <v>1.0917699999999999</v>
      </c>
      <c r="D242" s="702">
        <v>1.0917699999999999</v>
      </c>
      <c r="E242" s="711" t="s">
        <v>353</v>
      </c>
      <c r="F242" s="701">
        <v>0</v>
      </c>
      <c r="G242" s="702">
        <v>0</v>
      </c>
      <c r="H242" s="704">
        <v>0.11864</v>
      </c>
      <c r="I242" s="701">
        <v>0.79891000000000001</v>
      </c>
      <c r="J242" s="702">
        <v>0.79891000000000001</v>
      </c>
      <c r="K242" s="712" t="s">
        <v>353</v>
      </c>
    </row>
    <row r="243" spans="1:11" ht="14.4" customHeight="1" thickBot="1" x14ac:dyDescent="0.35">
      <c r="A243" s="723" t="s">
        <v>563</v>
      </c>
      <c r="B243" s="701">
        <v>0</v>
      </c>
      <c r="C243" s="701">
        <v>1.3908</v>
      </c>
      <c r="D243" s="702">
        <v>1.3908</v>
      </c>
      <c r="E243" s="711" t="s">
        <v>353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05">
        <v>5</v>
      </c>
    </row>
    <row r="244" spans="1:11" ht="14.4" customHeight="1" thickBot="1" x14ac:dyDescent="0.35">
      <c r="A244" s="723" t="s">
        <v>564</v>
      </c>
      <c r="B244" s="701">
        <v>0</v>
      </c>
      <c r="C244" s="701">
        <v>1092.3009999999999</v>
      </c>
      <c r="D244" s="702">
        <v>1092.3009999999999</v>
      </c>
      <c r="E244" s="711" t="s">
        <v>353</v>
      </c>
      <c r="F244" s="701">
        <v>0</v>
      </c>
      <c r="G244" s="702">
        <v>0</v>
      </c>
      <c r="H244" s="704">
        <v>356.839</v>
      </c>
      <c r="I244" s="701">
        <v>573.10799999999995</v>
      </c>
      <c r="J244" s="702">
        <v>573.10799999999995</v>
      </c>
      <c r="K244" s="712" t="s">
        <v>353</v>
      </c>
    </row>
    <row r="245" spans="1:11" ht="14.4" customHeight="1" thickBot="1" x14ac:dyDescent="0.35">
      <c r="A245" s="727"/>
      <c r="B245" s="701">
        <v>82858.668502628003</v>
      </c>
      <c r="C245" s="701">
        <v>64284.349040000103</v>
      </c>
      <c r="D245" s="702">
        <v>-18574.319462627998</v>
      </c>
      <c r="E245" s="703">
        <v>0.77583130650900001</v>
      </c>
      <c r="F245" s="701">
        <v>59920.708372721099</v>
      </c>
      <c r="G245" s="702">
        <v>24966.961821967099</v>
      </c>
      <c r="H245" s="704">
        <v>442.488429999998</v>
      </c>
      <c r="I245" s="701">
        <v>34941.205949999799</v>
      </c>
      <c r="J245" s="702">
        <v>9974.2441280326293</v>
      </c>
      <c r="K245" s="705">
        <v>0.58312404674200002</v>
      </c>
    </row>
    <row r="246" spans="1:11" ht="14.4" customHeight="1" thickBot="1" x14ac:dyDescent="0.35">
      <c r="A246" s="728" t="s">
        <v>66</v>
      </c>
      <c r="B246" s="715">
        <v>82858.668502628003</v>
      </c>
      <c r="C246" s="715">
        <v>64284.349040000103</v>
      </c>
      <c r="D246" s="716">
        <v>-18574.319462627998</v>
      </c>
      <c r="E246" s="717" t="s">
        <v>353</v>
      </c>
      <c r="F246" s="715">
        <v>59920.708372721099</v>
      </c>
      <c r="G246" s="716">
        <v>24966.961821967099</v>
      </c>
      <c r="H246" s="715">
        <v>442.488429999998</v>
      </c>
      <c r="I246" s="715">
        <v>34941.205949999698</v>
      </c>
      <c r="J246" s="716">
        <v>9974.2441280325893</v>
      </c>
      <c r="K246" s="718">
        <v>0.58312404674200002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568</v>
      </c>
      <c r="C6" s="731">
        <v>13442.054110000005</v>
      </c>
      <c r="D6" s="731">
        <v>14330.489860000009</v>
      </c>
      <c r="E6" s="731"/>
      <c r="F6" s="731">
        <v>14534.892529999994</v>
      </c>
      <c r="G6" s="731">
        <v>14229.167388671875</v>
      </c>
      <c r="H6" s="731">
        <v>305.72514132811921</v>
      </c>
      <c r="I6" s="732">
        <v>1.0214858067922874</v>
      </c>
      <c r="J6" s="733" t="s">
        <v>1</v>
      </c>
    </row>
    <row r="7" spans="1:10" ht="14.4" customHeight="1" x14ac:dyDescent="0.3">
      <c r="A7" s="729" t="s">
        <v>565</v>
      </c>
      <c r="B7" s="730" t="s">
        <v>569</v>
      </c>
      <c r="C7" s="731">
        <v>117.67989000000003</v>
      </c>
      <c r="D7" s="731">
        <v>233.17234000000002</v>
      </c>
      <c r="E7" s="731"/>
      <c r="F7" s="731">
        <v>144.66869999999997</v>
      </c>
      <c r="G7" s="731">
        <v>185.83332812499998</v>
      </c>
      <c r="H7" s="731">
        <v>-41.164628125000007</v>
      </c>
      <c r="I7" s="732">
        <v>0.77848629984546802</v>
      </c>
      <c r="J7" s="733" t="s">
        <v>1</v>
      </c>
    </row>
    <row r="8" spans="1:10" ht="14.4" customHeight="1" x14ac:dyDescent="0.3">
      <c r="A8" s="729" t="s">
        <v>565</v>
      </c>
      <c r="B8" s="730" t="s">
        <v>570</v>
      </c>
      <c r="C8" s="731">
        <v>79.454119999999989</v>
      </c>
      <c r="D8" s="731">
        <v>89.545349999999985</v>
      </c>
      <c r="E8" s="731"/>
      <c r="F8" s="731">
        <v>100.21060000000003</v>
      </c>
      <c r="G8" s="731">
        <v>83.333337890625003</v>
      </c>
      <c r="H8" s="731">
        <v>16.877262109375025</v>
      </c>
      <c r="I8" s="732">
        <v>1.2025271342367976</v>
      </c>
      <c r="J8" s="733" t="s">
        <v>1</v>
      </c>
    </row>
    <row r="9" spans="1:10" ht="14.4" customHeight="1" x14ac:dyDescent="0.3">
      <c r="A9" s="729" t="s">
        <v>565</v>
      </c>
      <c r="B9" s="730" t="s">
        <v>571</v>
      </c>
      <c r="C9" s="731">
        <v>25.1966</v>
      </c>
      <c r="D9" s="731">
        <v>64.248800000000003</v>
      </c>
      <c r="E9" s="731"/>
      <c r="F9" s="731">
        <v>6.9112999999999998</v>
      </c>
      <c r="G9" s="731">
        <v>54.166669433593746</v>
      </c>
      <c r="H9" s="731">
        <v>-47.255369433593749</v>
      </c>
      <c r="I9" s="732">
        <v>0.12759322425154804</v>
      </c>
      <c r="J9" s="733" t="s">
        <v>1</v>
      </c>
    </row>
    <row r="10" spans="1:10" ht="14.4" customHeight="1" x14ac:dyDescent="0.3">
      <c r="A10" s="729" t="s">
        <v>565</v>
      </c>
      <c r="B10" s="730" t="s">
        <v>572</v>
      </c>
      <c r="C10" s="731">
        <v>2.08935</v>
      </c>
      <c r="D10" s="731">
        <v>0</v>
      </c>
      <c r="E10" s="731"/>
      <c r="F10" s="731">
        <v>0.65551999999999999</v>
      </c>
      <c r="G10" s="731">
        <v>2.0833332519531251</v>
      </c>
      <c r="H10" s="731">
        <v>-1.427813251953125</v>
      </c>
      <c r="I10" s="732">
        <v>0.31464961229100047</v>
      </c>
      <c r="J10" s="733" t="s">
        <v>1</v>
      </c>
    </row>
    <row r="11" spans="1:10" ht="14.4" customHeight="1" x14ac:dyDescent="0.3">
      <c r="A11" s="729" t="s">
        <v>565</v>
      </c>
      <c r="B11" s="730" t="s">
        <v>573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567</v>
      </c>
      <c r="J11" s="733" t="s">
        <v>1</v>
      </c>
    </row>
    <row r="12" spans="1:10" ht="14.4" customHeight="1" x14ac:dyDescent="0.3">
      <c r="A12" s="729" t="s">
        <v>565</v>
      </c>
      <c r="B12" s="730" t="s">
        <v>574</v>
      </c>
      <c r="C12" s="731">
        <v>169.92498000000003</v>
      </c>
      <c r="D12" s="731">
        <v>103.59369</v>
      </c>
      <c r="E12" s="731"/>
      <c r="F12" s="731">
        <v>111.72673999999999</v>
      </c>
      <c r="G12" s="731">
        <v>108.33334020996094</v>
      </c>
      <c r="H12" s="731">
        <v>3.3933997900390551</v>
      </c>
      <c r="I12" s="732">
        <v>1.0313236883812713</v>
      </c>
      <c r="J12" s="733" t="s">
        <v>1</v>
      </c>
    </row>
    <row r="13" spans="1:10" ht="14.4" customHeight="1" x14ac:dyDescent="0.3">
      <c r="A13" s="729" t="s">
        <v>565</v>
      </c>
      <c r="B13" s="730" t="s">
        <v>575</v>
      </c>
      <c r="C13" s="731">
        <v>5.20092</v>
      </c>
      <c r="D13" s="731">
        <v>63.190280000000008</v>
      </c>
      <c r="E13" s="731"/>
      <c r="F13" s="731">
        <v>11.70449</v>
      </c>
      <c r="G13" s="731">
        <v>33.333333984375003</v>
      </c>
      <c r="H13" s="731">
        <v>-21.628843984375003</v>
      </c>
      <c r="I13" s="732">
        <v>0.35113469314190049</v>
      </c>
      <c r="J13" s="733" t="s">
        <v>1</v>
      </c>
    </row>
    <row r="14" spans="1:10" ht="14.4" customHeight="1" x14ac:dyDescent="0.3">
      <c r="A14" s="729" t="s">
        <v>565</v>
      </c>
      <c r="B14" s="730" t="s">
        <v>576</v>
      </c>
      <c r="C14" s="731">
        <v>88461.492920000033</v>
      </c>
      <c r="D14" s="731">
        <v>77859.765310000046</v>
      </c>
      <c r="E14" s="731"/>
      <c r="F14" s="731">
        <v>103341.03547999989</v>
      </c>
      <c r="G14" s="731">
        <v>101250</v>
      </c>
      <c r="H14" s="731">
        <v>2091.0354799998895</v>
      </c>
      <c r="I14" s="732">
        <v>1.0206522022716038</v>
      </c>
      <c r="J14" s="733" t="s">
        <v>1</v>
      </c>
    </row>
    <row r="15" spans="1:10" ht="14.4" customHeight="1" x14ac:dyDescent="0.3">
      <c r="A15" s="729" t="s">
        <v>565</v>
      </c>
      <c r="B15" s="730" t="s">
        <v>577</v>
      </c>
      <c r="C15" s="731">
        <v>462</v>
      </c>
      <c r="D15" s="731">
        <v>12424.08216</v>
      </c>
      <c r="E15" s="731"/>
      <c r="F15" s="731">
        <v>5931.3575100000016</v>
      </c>
      <c r="G15" s="731">
        <v>4131.25</v>
      </c>
      <c r="H15" s="731">
        <v>1800.1075100000016</v>
      </c>
      <c r="I15" s="732">
        <v>1.435729503177005</v>
      </c>
      <c r="J15" s="733" t="s">
        <v>1</v>
      </c>
    </row>
    <row r="16" spans="1:10" ht="14.4" customHeight="1" x14ac:dyDescent="0.3">
      <c r="A16" s="729" t="s">
        <v>565</v>
      </c>
      <c r="B16" s="730" t="s">
        <v>578</v>
      </c>
      <c r="C16" s="731">
        <v>29.649329999999999</v>
      </c>
      <c r="D16" s="731">
        <v>27.116700000000009</v>
      </c>
      <c r="E16" s="731"/>
      <c r="F16" s="731">
        <v>22.093570000000003</v>
      </c>
      <c r="G16" s="731">
        <v>27.083332061767578</v>
      </c>
      <c r="H16" s="731">
        <v>-4.9897620617675749</v>
      </c>
      <c r="I16" s="732">
        <v>0.81576262291553792</v>
      </c>
      <c r="J16" s="733" t="s">
        <v>1</v>
      </c>
    </row>
    <row r="17" spans="1:10" ht="14.4" customHeight="1" x14ac:dyDescent="0.3">
      <c r="A17" s="729" t="s">
        <v>565</v>
      </c>
      <c r="B17" s="730" t="s">
        <v>579</v>
      </c>
      <c r="C17" s="731">
        <v>102794.74222000003</v>
      </c>
      <c r="D17" s="731">
        <v>105195.20449000006</v>
      </c>
      <c r="E17" s="731"/>
      <c r="F17" s="731">
        <v>124205.25643999988</v>
      </c>
      <c r="G17" s="731">
        <v>120104.58406362915</v>
      </c>
      <c r="H17" s="731">
        <v>4100.6723763707269</v>
      </c>
      <c r="I17" s="732">
        <v>1.0341425134464333</v>
      </c>
      <c r="J17" s="733" t="s">
        <v>580</v>
      </c>
    </row>
    <row r="19" spans="1:10" ht="14.4" customHeight="1" x14ac:dyDescent="0.3">
      <c r="A19" s="729" t="s">
        <v>565</v>
      </c>
      <c r="B19" s="730" t="s">
        <v>566</v>
      </c>
      <c r="C19" s="731" t="s">
        <v>567</v>
      </c>
      <c r="D19" s="731" t="s">
        <v>567</v>
      </c>
      <c r="E19" s="731"/>
      <c r="F19" s="731" t="s">
        <v>567</v>
      </c>
      <c r="G19" s="731" t="s">
        <v>567</v>
      </c>
      <c r="H19" s="731" t="s">
        <v>567</v>
      </c>
      <c r="I19" s="732" t="s">
        <v>567</v>
      </c>
      <c r="J19" s="733" t="s">
        <v>73</v>
      </c>
    </row>
    <row r="20" spans="1:10" ht="14.4" customHeight="1" x14ac:dyDescent="0.3">
      <c r="A20" s="729" t="s">
        <v>581</v>
      </c>
      <c r="B20" s="730" t="s">
        <v>582</v>
      </c>
      <c r="C20" s="731" t="s">
        <v>567</v>
      </c>
      <c r="D20" s="731" t="s">
        <v>567</v>
      </c>
      <c r="E20" s="731"/>
      <c r="F20" s="731" t="s">
        <v>567</v>
      </c>
      <c r="G20" s="731" t="s">
        <v>567</v>
      </c>
      <c r="H20" s="731" t="s">
        <v>567</v>
      </c>
      <c r="I20" s="732" t="s">
        <v>567</v>
      </c>
      <c r="J20" s="733" t="s">
        <v>0</v>
      </c>
    </row>
    <row r="21" spans="1:10" ht="14.4" customHeight="1" x14ac:dyDescent="0.3">
      <c r="A21" s="729" t="s">
        <v>581</v>
      </c>
      <c r="B21" s="730" t="s">
        <v>568</v>
      </c>
      <c r="C21" s="731">
        <v>1113.7570900000003</v>
      </c>
      <c r="D21" s="731">
        <v>963.45877999999959</v>
      </c>
      <c r="E21" s="731"/>
      <c r="F21" s="731">
        <v>956.97324000000083</v>
      </c>
      <c r="G21" s="731">
        <v>1000</v>
      </c>
      <c r="H21" s="731">
        <v>-43.026759999999172</v>
      </c>
      <c r="I21" s="732">
        <v>0.95697324000000084</v>
      </c>
      <c r="J21" s="733" t="s">
        <v>1</v>
      </c>
    </row>
    <row r="22" spans="1:10" ht="14.4" customHeight="1" x14ac:dyDescent="0.3">
      <c r="A22" s="729" t="s">
        <v>581</v>
      </c>
      <c r="B22" s="730" t="s">
        <v>569</v>
      </c>
      <c r="C22" s="731">
        <v>27.34215</v>
      </c>
      <c r="D22" s="731">
        <v>59.988180000000007</v>
      </c>
      <c r="E22" s="731"/>
      <c r="F22" s="731">
        <v>45.444969999999991</v>
      </c>
      <c r="G22" s="731">
        <v>57</v>
      </c>
      <c r="H22" s="731">
        <v>-11.555030000000009</v>
      </c>
      <c r="I22" s="732">
        <v>0.79728017543859631</v>
      </c>
      <c r="J22" s="733" t="s">
        <v>1</v>
      </c>
    </row>
    <row r="23" spans="1:10" ht="14.4" customHeight="1" x14ac:dyDescent="0.3">
      <c r="A23" s="729" t="s">
        <v>581</v>
      </c>
      <c r="B23" s="730" t="s">
        <v>570</v>
      </c>
      <c r="C23" s="731">
        <v>20.344010000000001</v>
      </c>
      <c r="D23" s="731">
        <v>55.748929999999987</v>
      </c>
      <c r="E23" s="731"/>
      <c r="F23" s="731">
        <v>61.969770000000011</v>
      </c>
      <c r="G23" s="731">
        <v>55</v>
      </c>
      <c r="H23" s="731">
        <v>6.9697700000000111</v>
      </c>
      <c r="I23" s="732">
        <v>1.1267230909090911</v>
      </c>
      <c r="J23" s="733" t="s">
        <v>1</v>
      </c>
    </row>
    <row r="24" spans="1:10" ht="14.4" customHeight="1" x14ac:dyDescent="0.3">
      <c r="A24" s="729" t="s">
        <v>581</v>
      </c>
      <c r="B24" s="730" t="s">
        <v>571</v>
      </c>
      <c r="C24" s="731">
        <v>0</v>
      </c>
      <c r="D24" s="731">
        <v>9.0090000000000003</v>
      </c>
      <c r="E24" s="731"/>
      <c r="F24" s="731">
        <v>0</v>
      </c>
      <c r="G24" s="731">
        <v>4</v>
      </c>
      <c r="H24" s="731">
        <v>-4</v>
      </c>
      <c r="I24" s="732">
        <v>0</v>
      </c>
      <c r="J24" s="733" t="s">
        <v>1</v>
      </c>
    </row>
    <row r="25" spans="1:10" ht="14.4" customHeight="1" x14ac:dyDescent="0.3">
      <c r="A25" s="729" t="s">
        <v>581</v>
      </c>
      <c r="B25" s="730" t="s">
        <v>573</v>
      </c>
      <c r="C25" s="731">
        <v>0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567</v>
      </c>
      <c r="J25" s="733" t="s">
        <v>1</v>
      </c>
    </row>
    <row r="26" spans="1:10" ht="14.4" customHeight="1" x14ac:dyDescent="0.3">
      <c r="A26" s="729" t="s">
        <v>581</v>
      </c>
      <c r="B26" s="730" t="s">
        <v>574</v>
      </c>
      <c r="C26" s="731">
        <v>19.914219999999997</v>
      </c>
      <c r="D26" s="731">
        <v>39.465530000000001</v>
      </c>
      <c r="E26" s="731"/>
      <c r="F26" s="731">
        <v>44.825010000000006</v>
      </c>
      <c r="G26" s="731">
        <v>43</v>
      </c>
      <c r="H26" s="731">
        <v>1.825010000000006</v>
      </c>
      <c r="I26" s="732">
        <v>1.0424420930232559</v>
      </c>
      <c r="J26" s="733" t="s">
        <v>1</v>
      </c>
    </row>
    <row r="27" spans="1:10" ht="14.4" customHeight="1" x14ac:dyDescent="0.3">
      <c r="A27" s="729" t="s">
        <v>581</v>
      </c>
      <c r="B27" s="730" t="s">
        <v>575</v>
      </c>
      <c r="C27" s="731">
        <v>0.55638999999999994</v>
      </c>
      <c r="D27" s="731">
        <v>50.722910000000006</v>
      </c>
      <c r="E27" s="731"/>
      <c r="F27" s="731">
        <v>4.8557100000000002</v>
      </c>
      <c r="G27" s="731">
        <v>26</v>
      </c>
      <c r="H27" s="731">
        <v>-21.144289999999998</v>
      </c>
      <c r="I27" s="732">
        <v>0.18675807692307694</v>
      </c>
      <c r="J27" s="733" t="s">
        <v>1</v>
      </c>
    </row>
    <row r="28" spans="1:10" ht="14.4" customHeight="1" x14ac:dyDescent="0.3">
      <c r="A28" s="729" t="s">
        <v>581</v>
      </c>
      <c r="B28" s="730" t="s">
        <v>578</v>
      </c>
      <c r="C28" s="731">
        <v>28.143729999999998</v>
      </c>
      <c r="D28" s="731">
        <v>26.288700000000006</v>
      </c>
      <c r="E28" s="731"/>
      <c r="F28" s="731">
        <v>22.093570000000003</v>
      </c>
      <c r="G28" s="731">
        <v>24</v>
      </c>
      <c r="H28" s="731">
        <v>-1.9064299999999967</v>
      </c>
      <c r="I28" s="732">
        <v>0.9205654166666668</v>
      </c>
      <c r="J28" s="733" t="s">
        <v>1</v>
      </c>
    </row>
    <row r="29" spans="1:10" ht="14.4" customHeight="1" x14ac:dyDescent="0.3">
      <c r="A29" s="729" t="s">
        <v>581</v>
      </c>
      <c r="B29" s="730" t="s">
        <v>583</v>
      </c>
      <c r="C29" s="731">
        <v>1210.0575900000001</v>
      </c>
      <c r="D29" s="731">
        <v>1204.6820299999997</v>
      </c>
      <c r="E29" s="731"/>
      <c r="F29" s="731">
        <v>1136.1622700000009</v>
      </c>
      <c r="G29" s="731">
        <v>1210</v>
      </c>
      <c r="H29" s="731">
        <v>-73.837729999999056</v>
      </c>
      <c r="I29" s="732">
        <v>0.93897708264462887</v>
      </c>
      <c r="J29" s="733" t="s">
        <v>584</v>
      </c>
    </row>
    <row r="30" spans="1:10" ht="14.4" customHeight="1" x14ac:dyDescent="0.3">
      <c r="A30" s="729" t="s">
        <v>567</v>
      </c>
      <c r="B30" s="730" t="s">
        <v>567</v>
      </c>
      <c r="C30" s="731" t="s">
        <v>567</v>
      </c>
      <c r="D30" s="731" t="s">
        <v>567</v>
      </c>
      <c r="E30" s="731"/>
      <c r="F30" s="731" t="s">
        <v>567</v>
      </c>
      <c r="G30" s="731" t="s">
        <v>567</v>
      </c>
      <c r="H30" s="731" t="s">
        <v>567</v>
      </c>
      <c r="I30" s="732" t="s">
        <v>567</v>
      </c>
      <c r="J30" s="733" t="s">
        <v>585</v>
      </c>
    </row>
    <row r="31" spans="1:10" ht="14.4" customHeight="1" x14ac:dyDescent="0.3">
      <c r="A31" s="729" t="s">
        <v>586</v>
      </c>
      <c r="B31" s="730" t="s">
        <v>587</v>
      </c>
      <c r="C31" s="731" t="s">
        <v>567</v>
      </c>
      <c r="D31" s="731" t="s">
        <v>567</v>
      </c>
      <c r="E31" s="731"/>
      <c r="F31" s="731" t="s">
        <v>567</v>
      </c>
      <c r="G31" s="731" t="s">
        <v>567</v>
      </c>
      <c r="H31" s="731" t="s">
        <v>567</v>
      </c>
      <c r="I31" s="732" t="s">
        <v>567</v>
      </c>
      <c r="J31" s="733" t="s">
        <v>0</v>
      </c>
    </row>
    <row r="32" spans="1:10" ht="14.4" customHeight="1" x14ac:dyDescent="0.3">
      <c r="A32" s="729" t="s">
        <v>586</v>
      </c>
      <c r="B32" s="730" t="s">
        <v>568</v>
      </c>
      <c r="C32" s="731">
        <v>1293.7540799999981</v>
      </c>
      <c r="D32" s="731">
        <v>1096.2598599999997</v>
      </c>
      <c r="E32" s="731"/>
      <c r="F32" s="731">
        <v>1091.1161599999998</v>
      </c>
      <c r="G32" s="731">
        <v>1135</v>
      </c>
      <c r="H32" s="731">
        <v>-43.883840000000191</v>
      </c>
      <c r="I32" s="732">
        <v>0.9613358237885461</v>
      </c>
      <c r="J32" s="733" t="s">
        <v>1</v>
      </c>
    </row>
    <row r="33" spans="1:10" ht="14.4" customHeight="1" x14ac:dyDescent="0.3">
      <c r="A33" s="729" t="s">
        <v>586</v>
      </c>
      <c r="B33" s="730" t="s">
        <v>569</v>
      </c>
      <c r="C33" s="731">
        <v>90.337740000000025</v>
      </c>
      <c r="D33" s="731">
        <v>173.18416000000002</v>
      </c>
      <c r="E33" s="731"/>
      <c r="F33" s="731">
        <v>99.223729999999989</v>
      </c>
      <c r="G33" s="731">
        <v>129</v>
      </c>
      <c r="H33" s="731">
        <v>-29.776270000000011</v>
      </c>
      <c r="I33" s="732">
        <v>0.76917620155038746</v>
      </c>
      <c r="J33" s="733" t="s">
        <v>1</v>
      </c>
    </row>
    <row r="34" spans="1:10" ht="14.4" customHeight="1" x14ac:dyDescent="0.3">
      <c r="A34" s="729" t="s">
        <v>586</v>
      </c>
      <c r="B34" s="730" t="s">
        <v>570</v>
      </c>
      <c r="C34" s="731">
        <v>59.110109999999985</v>
      </c>
      <c r="D34" s="731">
        <v>33.796419999999991</v>
      </c>
      <c r="E34" s="731"/>
      <c r="F34" s="731">
        <v>38.24083000000001</v>
      </c>
      <c r="G34" s="731">
        <v>28</v>
      </c>
      <c r="H34" s="731">
        <v>10.24083000000001</v>
      </c>
      <c r="I34" s="732">
        <v>1.365743928571429</v>
      </c>
      <c r="J34" s="733" t="s">
        <v>1</v>
      </c>
    </row>
    <row r="35" spans="1:10" ht="14.4" customHeight="1" x14ac:dyDescent="0.3">
      <c r="A35" s="729" t="s">
        <v>586</v>
      </c>
      <c r="B35" s="730" t="s">
        <v>571</v>
      </c>
      <c r="C35" s="731">
        <v>25.1966</v>
      </c>
      <c r="D35" s="731">
        <v>55.239800000000002</v>
      </c>
      <c r="E35" s="731"/>
      <c r="F35" s="731">
        <v>6.9112999999999998</v>
      </c>
      <c r="G35" s="731">
        <v>50</v>
      </c>
      <c r="H35" s="731">
        <v>-43.088700000000003</v>
      </c>
      <c r="I35" s="732">
        <v>0.13822599999999999</v>
      </c>
      <c r="J35" s="733" t="s">
        <v>1</v>
      </c>
    </row>
    <row r="36" spans="1:10" ht="14.4" customHeight="1" x14ac:dyDescent="0.3">
      <c r="A36" s="729" t="s">
        <v>586</v>
      </c>
      <c r="B36" s="730" t="s">
        <v>574</v>
      </c>
      <c r="C36" s="731">
        <v>150.01076000000003</v>
      </c>
      <c r="D36" s="731">
        <v>64.128159999999994</v>
      </c>
      <c r="E36" s="731"/>
      <c r="F36" s="731">
        <v>66.901729999999986</v>
      </c>
      <c r="G36" s="731">
        <v>64</v>
      </c>
      <c r="H36" s="731">
        <v>2.9017299999999864</v>
      </c>
      <c r="I36" s="732">
        <v>1.0453395312499998</v>
      </c>
      <c r="J36" s="733" t="s">
        <v>1</v>
      </c>
    </row>
    <row r="37" spans="1:10" ht="14.4" customHeight="1" x14ac:dyDescent="0.3">
      <c r="A37" s="729" t="s">
        <v>586</v>
      </c>
      <c r="B37" s="730" t="s">
        <v>575</v>
      </c>
      <c r="C37" s="731">
        <v>4.6445300000000005</v>
      </c>
      <c r="D37" s="731">
        <v>12.467370000000001</v>
      </c>
      <c r="E37" s="731"/>
      <c r="F37" s="731">
        <v>6.8487799999999996</v>
      </c>
      <c r="G37" s="731">
        <v>7</v>
      </c>
      <c r="H37" s="731">
        <v>-0.15122000000000035</v>
      </c>
      <c r="I37" s="732">
        <v>0.97839714285714285</v>
      </c>
      <c r="J37" s="733" t="s">
        <v>1</v>
      </c>
    </row>
    <row r="38" spans="1:10" ht="14.4" customHeight="1" x14ac:dyDescent="0.3">
      <c r="A38" s="729" t="s">
        <v>586</v>
      </c>
      <c r="B38" s="730" t="s">
        <v>578</v>
      </c>
      <c r="C38" s="731">
        <v>0.41399999999999998</v>
      </c>
      <c r="D38" s="731">
        <v>0.41399999999999998</v>
      </c>
      <c r="E38" s="731"/>
      <c r="F38" s="731">
        <v>0</v>
      </c>
      <c r="G38" s="731">
        <v>1</v>
      </c>
      <c r="H38" s="731">
        <v>-1</v>
      </c>
      <c r="I38" s="732">
        <v>0</v>
      </c>
      <c r="J38" s="733" t="s">
        <v>1</v>
      </c>
    </row>
    <row r="39" spans="1:10" ht="14.4" customHeight="1" x14ac:dyDescent="0.3">
      <c r="A39" s="729" t="s">
        <v>586</v>
      </c>
      <c r="B39" s="730" t="s">
        <v>588</v>
      </c>
      <c r="C39" s="731">
        <v>1623.4678199999983</v>
      </c>
      <c r="D39" s="731">
        <v>1435.4897699999997</v>
      </c>
      <c r="E39" s="731"/>
      <c r="F39" s="731">
        <v>1309.2425299999998</v>
      </c>
      <c r="G39" s="731">
        <v>1414</v>
      </c>
      <c r="H39" s="731">
        <v>-104.75747000000024</v>
      </c>
      <c r="I39" s="732">
        <v>0.92591409476661934</v>
      </c>
      <c r="J39" s="733" t="s">
        <v>584</v>
      </c>
    </row>
    <row r="40" spans="1:10" ht="14.4" customHeight="1" x14ac:dyDescent="0.3">
      <c r="A40" s="729" t="s">
        <v>567</v>
      </c>
      <c r="B40" s="730" t="s">
        <v>567</v>
      </c>
      <c r="C40" s="731" t="s">
        <v>567</v>
      </c>
      <c r="D40" s="731" t="s">
        <v>567</v>
      </c>
      <c r="E40" s="731"/>
      <c r="F40" s="731" t="s">
        <v>567</v>
      </c>
      <c r="G40" s="731" t="s">
        <v>567</v>
      </c>
      <c r="H40" s="731" t="s">
        <v>567</v>
      </c>
      <c r="I40" s="732" t="s">
        <v>567</v>
      </c>
      <c r="J40" s="733" t="s">
        <v>585</v>
      </c>
    </row>
    <row r="41" spans="1:10" ht="14.4" customHeight="1" x14ac:dyDescent="0.3">
      <c r="A41" s="729" t="s">
        <v>589</v>
      </c>
      <c r="B41" s="730" t="s">
        <v>590</v>
      </c>
      <c r="C41" s="731" t="s">
        <v>567</v>
      </c>
      <c r="D41" s="731" t="s">
        <v>567</v>
      </c>
      <c r="E41" s="731"/>
      <c r="F41" s="731" t="s">
        <v>567</v>
      </c>
      <c r="G41" s="731" t="s">
        <v>567</v>
      </c>
      <c r="H41" s="731" t="s">
        <v>567</v>
      </c>
      <c r="I41" s="732" t="s">
        <v>567</v>
      </c>
      <c r="J41" s="733" t="s">
        <v>0</v>
      </c>
    </row>
    <row r="42" spans="1:10" ht="14.4" customHeight="1" x14ac:dyDescent="0.3">
      <c r="A42" s="729" t="s">
        <v>589</v>
      </c>
      <c r="B42" s="730" t="s">
        <v>568</v>
      </c>
      <c r="C42" s="731">
        <v>10545.618270000006</v>
      </c>
      <c r="D42" s="731">
        <v>11818.879890000009</v>
      </c>
      <c r="E42" s="731"/>
      <c r="F42" s="731">
        <v>12139.618769999994</v>
      </c>
      <c r="G42" s="731">
        <v>11665</v>
      </c>
      <c r="H42" s="731">
        <v>474.61876999999367</v>
      </c>
      <c r="I42" s="732">
        <v>1.0406874213459061</v>
      </c>
      <c r="J42" s="733" t="s">
        <v>1</v>
      </c>
    </row>
    <row r="43" spans="1:10" ht="14.4" customHeight="1" x14ac:dyDescent="0.3">
      <c r="A43" s="729" t="s">
        <v>589</v>
      </c>
      <c r="B43" s="730" t="s">
        <v>572</v>
      </c>
      <c r="C43" s="731">
        <v>0</v>
      </c>
      <c r="D43" s="731">
        <v>0</v>
      </c>
      <c r="E43" s="731"/>
      <c r="F43" s="731">
        <v>0</v>
      </c>
      <c r="G43" s="731">
        <v>2</v>
      </c>
      <c r="H43" s="731">
        <v>-2</v>
      </c>
      <c r="I43" s="732">
        <v>0</v>
      </c>
      <c r="J43" s="733" t="s">
        <v>1</v>
      </c>
    </row>
    <row r="44" spans="1:10" ht="14.4" customHeight="1" x14ac:dyDescent="0.3">
      <c r="A44" s="729" t="s">
        <v>589</v>
      </c>
      <c r="B44" s="730" t="s">
        <v>574</v>
      </c>
      <c r="C44" s="731">
        <v>0</v>
      </c>
      <c r="D44" s="731">
        <v>0</v>
      </c>
      <c r="E44" s="731"/>
      <c r="F44" s="731">
        <v>0</v>
      </c>
      <c r="G44" s="731">
        <v>1</v>
      </c>
      <c r="H44" s="731">
        <v>-1</v>
      </c>
      <c r="I44" s="732">
        <v>0</v>
      </c>
      <c r="J44" s="733" t="s">
        <v>1</v>
      </c>
    </row>
    <row r="45" spans="1:10" ht="14.4" customHeight="1" x14ac:dyDescent="0.3">
      <c r="A45" s="729" t="s">
        <v>589</v>
      </c>
      <c r="B45" s="730" t="s">
        <v>575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567</v>
      </c>
      <c r="J45" s="733" t="s">
        <v>1</v>
      </c>
    </row>
    <row r="46" spans="1:10" ht="14.4" customHeight="1" x14ac:dyDescent="0.3">
      <c r="A46" s="729" t="s">
        <v>589</v>
      </c>
      <c r="B46" s="730" t="s">
        <v>577</v>
      </c>
      <c r="C46" s="731">
        <v>462</v>
      </c>
      <c r="D46" s="731">
        <v>12424.08216</v>
      </c>
      <c r="E46" s="731"/>
      <c r="F46" s="731">
        <v>5931.3575100000016</v>
      </c>
      <c r="G46" s="731">
        <v>4131</v>
      </c>
      <c r="H46" s="731">
        <v>1800.3575100000016</v>
      </c>
      <c r="I46" s="732">
        <v>1.4358163907044303</v>
      </c>
      <c r="J46" s="733" t="s">
        <v>1</v>
      </c>
    </row>
    <row r="47" spans="1:10" ht="14.4" customHeight="1" x14ac:dyDescent="0.3">
      <c r="A47" s="729" t="s">
        <v>589</v>
      </c>
      <c r="B47" s="730" t="s">
        <v>578</v>
      </c>
      <c r="C47" s="731">
        <v>0.41399999999999998</v>
      </c>
      <c r="D47" s="731">
        <v>0.41399999999999998</v>
      </c>
      <c r="E47" s="731"/>
      <c r="F47" s="731">
        <v>0</v>
      </c>
      <c r="G47" s="731">
        <v>2</v>
      </c>
      <c r="H47" s="731">
        <v>-2</v>
      </c>
      <c r="I47" s="732">
        <v>0</v>
      </c>
      <c r="J47" s="733" t="s">
        <v>1</v>
      </c>
    </row>
    <row r="48" spans="1:10" ht="14.4" customHeight="1" x14ac:dyDescent="0.3">
      <c r="A48" s="729" t="s">
        <v>589</v>
      </c>
      <c r="B48" s="730" t="s">
        <v>591</v>
      </c>
      <c r="C48" s="731">
        <v>11008.032270000007</v>
      </c>
      <c r="D48" s="731">
        <v>24243.37605000001</v>
      </c>
      <c r="E48" s="731"/>
      <c r="F48" s="731">
        <v>18070.976279999995</v>
      </c>
      <c r="G48" s="731">
        <v>15801</v>
      </c>
      <c r="H48" s="731">
        <v>2269.9762799999953</v>
      </c>
      <c r="I48" s="732">
        <v>1.1436602923865575</v>
      </c>
      <c r="J48" s="733" t="s">
        <v>584</v>
      </c>
    </row>
    <row r="49" spans="1:10" ht="14.4" customHeight="1" x14ac:dyDescent="0.3">
      <c r="A49" s="729" t="s">
        <v>567</v>
      </c>
      <c r="B49" s="730" t="s">
        <v>567</v>
      </c>
      <c r="C49" s="731" t="s">
        <v>567</v>
      </c>
      <c r="D49" s="731" t="s">
        <v>567</v>
      </c>
      <c r="E49" s="731"/>
      <c r="F49" s="731" t="s">
        <v>567</v>
      </c>
      <c r="G49" s="731" t="s">
        <v>567</v>
      </c>
      <c r="H49" s="731" t="s">
        <v>567</v>
      </c>
      <c r="I49" s="732" t="s">
        <v>567</v>
      </c>
      <c r="J49" s="733" t="s">
        <v>585</v>
      </c>
    </row>
    <row r="50" spans="1:10" ht="14.4" customHeight="1" x14ac:dyDescent="0.3">
      <c r="A50" s="729" t="s">
        <v>592</v>
      </c>
      <c r="B50" s="730" t="s">
        <v>593</v>
      </c>
      <c r="C50" s="731" t="s">
        <v>567</v>
      </c>
      <c r="D50" s="731" t="s">
        <v>567</v>
      </c>
      <c r="E50" s="731"/>
      <c r="F50" s="731" t="s">
        <v>567</v>
      </c>
      <c r="G50" s="731" t="s">
        <v>567</v>
      </c>
      <c r="H50" s="731" t="s">
        <v>567</v>
      </c>
      <c r="I50" s="732" t="s">
        <v>567</v>
      </c>
      <c r="J50" s="733" t="s">
        <v>0</v>
      </c>
    </row>
    <row r="51" spans="1:10" ht="14.4" customHeight="1" x14ac:dyDescent="0.3">
      <c r="A51" s="729" t="s">
        <v>592</v>
      </c>
      <c r="B51" s="730" t="s">
        <v>568</v>
      </c>
      <c r="C51" s="731">
        <v>483.54481999999996</v>
      </c>
      <c r="D51" s="731">
        <v>448.72975000000008</v>
      </c>
      <c r="E51" s="731"/>
      <c r="F51" s="731">
        <v>343.19522000000006</v>
      </c>
      <c r="G51" s="731">
        <v>426</v>
      </c>
      <c r="H51" s="731">
        <v>-82.804779999999937</v>
      </c>
      <c r="I51" s="732">
        <v>0.80562258215962457</v>
      </c>
      <c r="J51" s="733" t="s">
        <v>1</v>
      </c>
    </row>
    <row r="52" spans="1:10" ht="14.4" customHeight="1" x14ac:dyDescent="0.3">
      <c r="A52" s="729" t="s">
        <v>592</v>
      </c>
      <c r="B52" s="730" t="s">
        <v>578</v>
      </c>
      <c r="C52" s="731">
        <v>0.67759999999999998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567</v>
      </c>
      <c r="J52" s="733" t="s">
        <v>1</v>
      </c>
    </row>
    <row r="53" spans="1:10" ht="14.4" customHeight="1" x14ac:dyDescent="0.3">
      <c r="A53" s="729" t="s">
        <v>592</v>
      </c>
      <c r="B53" s="730" t="s">
        <v>594</v>
      </c>
      <c r="C53" s="731">
        <v>484.22241999999994</v>
      </c>
      <c r="D53" s="731">
        <v>448.72975000000008</v>
      </c>
      <c r="E53" s="731"/>
      <c r="F53" s="731">
        <v>343.19522000000006</v>
      </c>
      <c r="G53" s="731">
        <v>427</v>
      </c>
      <c r="H53" s="731">
        <v>-83.804779999999937</v>
      </c>
      <c r="I53" s="732">
        <v>0.8037358782201407</v>
      </c>
      <c r="J53" s="733" t="s">
        <v>584</v>
      </c>
    </row>
    <row r="54" spans="1:10" ht="14.4" customHeight="1" x14ac:dyDescent="0.3">
      <c r="A54" s="729" t="s">
        <v>567</v>
      </c>
      <c r="B54" s="730" t="s">
        <v>567</v>
      </c>
      <c r="C54" s="731" t="s">
        <v>567</v>
      </c>
      <c r="D54" s="731" t="s">
        <v>567</v>
      </c>
      <c r="E54" s="731"/>
      <c r="F54" s="731" t="s">
        <v>567</v>
      </c>
      <c r="G54" s="731" t="s">
        <v>567</v>
      </c>
      <c r="H54" s="731" t="s">
        <v>567</v>
      </c>
      <c r="I54" s="732" t="s">
        <v>567</v>
      </c>
      <c r="J54" s="733" t="s">
        <v>585</v>
      </c>
    </row>
    <row r="55" spans="1:10" ht="14.4" customHeight="1" x14ac:dyDescent="0.3">
      <c r="A55" s="729" t="s">
        <v>595</v>
      </c>
      <c r="B55" s="730" t="s">
        <v>596</v>
      </c>
      <c r="C55" s="731" t="s">
        <v>567</v>
      </c>
      <c r="D55" s="731" t="s">
        <v>567</v>
      </c>
      <c r="E55" s="731"/>
      <c r="F55" s="731" t="s">
        <v>567</v>
      </c>
      <c r="G55" s="731" t="s">
        <v>567</v>
      </c>
      <c r="H55" s="731" t="s">
        <v>567</v>
      </c>
      <c r="I55" s="732" t="s">
        <v>567</v>
      </c>
      <c r="J55" s="733" t="s">
        <v>0</v>
      </c>
    </row>
    <row r="56" spans="1:10" ht="14.4" customHeight="1" x14ac:dyDescent="0.3">
      <c r="A56" s="729" t="s">
        <v>595</v>
      </c>
      <c r="B56" s="730" t="s">
        <v>568</v>
      </c>
      <c r="C56" s="731">
        <v>5.3798500000000002</v>
      </c>
      <c r="D56" s="731">
        <v>3.1615799999999998</v>
      </c>
      <c r="E56" s="731"/>
      <c r="F56" s="731">
        <v>3.9891400000000004</v>
      </c>
      <c r="G56" s="731">
        <v>3</v>
      </c>
      <c r="H56" s="731">
        <v>0.98914000000000035</v>
      </c>
      <c r="I56" s="732">
        <v>1.3297133333333335</v>
      </c>
      <c r="J56" s="733" t="s">
        <v>1</v>
      </c>
    </row>
    <row r="57" spans="1:10" ht="14.4" customHeight="1" x14ac:dyDescent="0.3">
      <c r="A57" s="729" t="s">
        <v>595</v>
      </c>
      <c r="B57" s="730" t="s">
        <v>572</v>
      </c>
      <c r="C57" s="731">
        <v>2.08935</v>
      </c>
      <c r="D57" s="731">
        <v>0</v>
      </c>
      <c r="E57" s="731"/>
      <c r="F57" s="731">
        <v>0.65551999999999999</v>
      </c>
      <c r="G57" s="731">
        <v>0</v>
      </c>
      <c r="H57" s="731">
        <v>0.65551999999999999</v>
      </c>
      <c r="I57" s="732" t="s">
        <v>567</v>
      </c>
      <c r="J57" s="733" t="s">
        <v>1</v>
      </c>
    </row>
    <row r="58" spans="1:10" ht="14.4" customHeight="1" x14ac:dyDescent="0.3">
      <c r="A58" s="729" t="s">
        <v>595</v>
      </c>
      <c r="B58" s="730" t="s">
        <v>597</v>
      </c>
      <c r="C58" s="731">
        <v>7.4692000000000007</v>
      </c>
      <c r="D58" s="731">
        <v>3.1615799999999998</v>
      </c>
      <c r="E58" s="731"/>
      <c r="F58" s="731">
        <v>4.64466</v>
      </c>
      <c r="G58" s="731">
        <v>3</v>
      </c>
      <c r="H58" s="731">
        <v>1.64466</v>
      </c>
      <c r="I58" s="732">
        <v>1.5482199999999999</v>
      </c>
      <c r="J58" s="733" t="s">
        <v>584</v>
      </c>
    </row>
    <row r="59" spans="1:10" ht="14.4" customHeight="1" x14ac:dyDescent="0.3">
      <c r="A59" s="729" t="s">
        <v>567</v>
      </c>
      <c r="B59" s="730" t="s">
        <v>567</v>
      </c>
      <c r="C59" s="731" t="s">
        <v>567</v>
      </c>
      <c r="D59" s="731" t="s">
        <v>567</v>
      </c>
      <c r="E59" s="731"/>
      <c r="F59" s="731" t="s">
        <v>567</v>
      </c>
      <c r="G59" s="731" t="s">
        <v>567</v>
      </c>
      <c r="H59" s="731" t="s">
        <v>567</v>
      </c>
      <c r="I59" s="732" t="s">
        <v>567</v>
      </c>
      <c r="J59" s="733" t="s">
        <v>585</v>
      </c>
    </row>
    <row r="60" spans="1:10" ht="14.4" customHeight="1" x14ac:dyDescent="0.3">
      <c r="A60" s="729" t="s">
        <v>598</v>
      </c>
      <c r="B60" s="730" t="s">
        <v>599</v>
      </c>
      <c r="C60" s="731" t="s">
        <v>567</v>
      </c>
      <c r="D60" s="731" t="s">
        <v>567</v>
      </c>
      <c r="E60" s="731"/>
      <c r="F60" s="731" t="s">
        <v>567</v>
      </c>
      <c r="G60" s="731" t="s">
        <v>567</v>
      </c>
      <c r="H60" s="731" t="s">
        <v>567</v>
      </c>
      <c r="I60" s="732" t="s">
        <v>567</v>
      </c>
      <c r="J60" s="733" t="s">
        <v>0</v>
      </c>
    </row>
    <row r="61" spans="1:10" ht="14.4" customHeight="1" x14ac:dyDescent="0.3">
      <c r="A61" s="729" t="s">
        <v>598</v>
      </c>
      <c r="B61" s="730" t="s">
        <v>576</v>
      </c>
      <c r="C61" s="731">
        <v>88461.492920000033</v>
      </c>
      <c r="D61" s="731">
        <v>77859.765310000046</v>
      </c>
      <c r="E61" s="731"/>
      <c r="F61" s="731">
        <v>103341.03547999989</v>
      </c>
      <c r="G61" s="731">
        <v>101250</v>
      </c>
      <c r="H61" s="731">
        <v>2091.0354799998895</v>
      </c>
      <c r="I61" s="732">
        <v>1.0206522022716038</v>
      </c>
      <c r="J61" s="733" t="s">
        <v>1</v>
      </c>
    </row>
    <row r="62" spans="1:10" ht="14.4" customHeight="1" x14ac:dyDescent="0.3">
      <c r="A62" s="729" t="s">
        <v>598</v>
      </c>
      <c r="B62" s="730" t="s">
        <v>600</v>
      </c>
      <c r="C62" s="731">
        <v>88461.492920000033</v>
      </c>
      <c r="D62" s="731">
        <v>77859.765310000046</v>
      </c>
      <c r="E62" s="731"/>
      <c r="F62" s="731">
        <v>103341.03547999989</v>
      </c>
      <c r="G62" s="731">
        <v>101250</v>
      </c>
      <c r="H62" s="731">
        <v>2091.0354799998895</v>
      </c>
      <c r="I62" s="732">
        <v>1.0206522022716038</v>
      </c>
      <c r="J62" s="733" t="s">
        <v>584</v>
      </c>
    </row>
    <row r="63" spans="1:10" ht="14.4" customHeight="1" x14ac:dyDescent="0.3">
      <c r="A63" s="729" t="s">
        <v>567</v>
      </c>
      <c r="B63" s="730" t="s">
        <v>567</v>
      </c>
      <c r="C63" s="731" t="s">
        <v>567</v>
      </c>
      <c r="D63" s="731" t="s">
        <v>567</v>
      </c>
      <c r="E63" s="731"/>
      <c r="F63" s="731" t="s">
        <v>567</v>
      </c>
      <c r="G63" s="731" t="s">
        <v>567</v>
      </c>
      <c r="H63" s="731" t="s">
        <v>567</v>
      </c>
      <c r="I63" s="732" t="s">
        <v>567</v>
      </c>
      <c r="J63" s="733" t="s">
        <v>585</v>
      </c>
    </row>
    <row r="64" spans="1:10" ht="14.4" customHeight="1" x14ac:dyDescent="0.3">
      <c r="A64" s="729" t="s">
        <v>565</v>
      </c>
      <c r="B64" s="730" t="s">
        <v>579</v>
      </c>
      <c r="C64" s="731">
        <v>102794.74222000004</v>
      </c>
      <c r="D64" s="731">
        <v>105195.20449000005</v>
      </c>
      <c r="E64" s="731"/>
      <c r="F64" s="731">
        <v>124205.25643999988</v>
      </c>
      <c r="G64" s="731">
        <v>120105</v>
      </c>
      <c r="H64" s="731">
        <v>4100.256439999881</v>
      </c>
      <c r="I64" s="732">
        <v>1.0341389321010772</v>
      </c>
      <c r="J64" s="733" t="s">
        <v>580</v>
      </c>
    </row>
  </sheetData>
  <mergeCells count="3">
    <mergeCell ref="F3:I3"/>
    <mergeCell ref="C4:D4"/>
    <mergeCell ref="A1:I1"/>
  </mergeCells>
  <conditionalFormatting sqref="F18 F65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4">
    <cfRule type="expression" dxfId="66" priority="5">
      <formula>$H19&gt;0</formula>
    </cfRule>
  </conditionalFormatting>
  <conditionalFormatting sqref="A19:A64">
    <cfRule type="expression" dxfId="65" priority="2">
      <formula>AND($J19&lt;&gt;"mezeraKL",$J19&lt;&gt;"")</formula>
    </cfRule>
  </conditionalFormatting>
  <conditionalFormatting sqref="I19:I64">
    <cfRule type="expression" dxfId="64" priority="6">
      <formula>$I19&gt;1</formula>
    </cfRule>
  </conditionalFormatting>
  <conditionalFormatting sqref="B19:B64">
    <cfRule type="expression" dxfId="63" priority="1">
      <formula>OR($J19="NS",$J19="SumaNS",$J19="Účet")</formula>
    </cfRule>
  </conditionalFormatting>
  <conditionalFormatting sqref="A19:D64 F19:I64">
    <cfRule type="expression" dxfId="62" priority="8">
      <formula>AND($J19&lt;&gt;"",$J19&lt;&gt;"mezeraKL")</formula>
    </cfRule>
  </conditionalFormatting>
  <conditionalFormatting sqref="B19:D64 F19:I64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3300.8467588862754</v>
      </c>
      <c r="M3" s="203">
        <f>SUBTOTAL(9,M5:M1048576)</f>
        <v>37853.169742099999</v>
      </c>
      <c r="N3" s="204">
        <f>SUBTOTAL(9,N5:N1048576)</f>
        <v>124947512.65678282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565</v>
      </c>
      <c r="B5" s="741" t="s">
        <v>566</v>
      </c>
      <c r="C5" s="742" t="s">
        <v>581</v>
      </c>
      <c r="D5" s="743" t="s">
        <v>582</v>
      </c>
      <c r="E5" s="744">
        <v>50113001</v>
      </c>
      <c r="F5" s="743" t="s">
        <v>601</v>
      </c>
      <c r="G5" s="742" t="s">
        <v>602</v>
      </c>
      <c r="H5" s="742">
        <v>196885</v>
      </c>
      <c r="I5" s="742">
        <v>96885</v>
      </c>
      <c r="J5" s="742" t="s">
        <v>603</v>
      </c>
      <c r="K5" s="742" t="s">
        <v>604</v>
      </c>
      <c r="L5" s="745">
        <v>19.249996040352293</v>
      </c>
      <c r="M5" s="745">
        <v>1619</v>
      </c>
      <c r="N5" s="746">
        <v>31165.743589330363</v>
      </c>
    </row>
    <row r="6" spans="1:14" ht="14.4" customHeight="1" x14ac:dyDescent="0.3">
      <c r="A6" s="747" t="s">
        <v>565</v>
      </c>
      <c r="B6" s="748" t="s">
        <v>566</v>
      </c>
      <c r="C6" s="749" t="s">
        <v>581</v>
      </c>
      <c r="D6" s="750" t="s">
        <v>582</v>
      </c>
      <c r="E6" s="751">
        <v>50113001</v>
      </c>
      <c r="F6" s="750" t="s">
        <v>601</v>
      </c>
      <c r="G6" s="749" t="s">
        <v>602</v>
      </c>
      <c r="H6" s="749">
        <v>196884</v>
      </c>
      <c r="I6" s="749">
        <v>96884</v>
      </c>
      <c r="J6" s="749" t="s">
        <v>605</v>
      </c>
      <c r="K6" s="749" t="s">
        <v>606</v>
      </c>
      <c r="L6" s="752">
        <v>9.9834576298475177</v>
      </c>
      <c r="M6" s="752">
        <v>140</v>
      </c>
      <c r="N6" s="753">
        <v>1397.6840681786525</v>
      </c>
    </row>
    <row r="7" spans="1:14" ht="14.4" customHeight="1" x14ac:dyDescent="0.3">
      <c r="A7" s="747" t="s">
        <v>565</v>
      </c>
      <c r="B7" s="748" t="s">
        <v>566</v>
      </c>
      <c r="C7" s="749" t="s">
        <v>581</v>
      </c>
      <c r="D7" s="750" t="s">
        <v>582</v>
      </c>
      <c r="E7" s="751">
        <v>50113001</v>
      </c>
      <c r="F7" s="750" t="s">
        <v>601</v>
      </c>
      <c r="G7" s="749" t="s">
        <v>602</v>
      </c>
      <c r="H7" s="749">
        <v>146686</v>
      </c>
      <c r="I7" s="749">
        <v>146686</v>
      </c>
      <c r="J7" s="749" t="s">
        <v>607</v>
      </c>
      <c r="K7" s="749" t="s">
        <v>608</v>
      </c>
      <c r="L7" s="752">
        <v>19.8</v>
      </c>
      <c r="M7" s="752">
        <v>100</v>
      </c>
      <c r="N7" s="753">
        <v>1980</v>
      </c>
    </row>
    <row r="8" spans="1:14" ht="14.4" customHeight="1" x14ac:dyDescent="0.3">
      <c r="A8" s="747" t="s">
        <v>565</v>
      </c>
      <c r="B8" s="748" t="s">
        <v>566</v>
      </c>
      <c r="C8" s="749" t="s">
        <v>581</v>
      </c>
      <c r="D8" s="750" t="s">
        <v>582</v>
      </c>
      <c r="E8" s="751">
        <v>50113001</v>
      </c>
      <c r="F8" s="750" t="s">
        <v>601</v>
      </c>
      <c r="G8" s="749" t="s">
        <v>602</v>
      </c>
      <c r="H8" s="749">
        <v>112666</v>
      </c>
      <c r="I8" s="749">
        <v>12666</v>
      </c>
      <c r="J8" s="749" t="s">
        <v>609</v>
      </c>
      <c r="K8" s="749" t="s">
        <v>610</v>
      </c>
      <c r="L8" s="752">
        <v>129.92000000000004</v>
      </c>
      <c r="M8" s="752">
        <v>1.4942995999999997</v>
      </c>
      <c r="N8" s="753">
        <v>194.13940403200004</v>
      </c>
    </row>
    <row r="9" spans="1:14" ht="14.4" customHeight="1" x14ac:dyDescent="0.3">
      <c r="A9" s="747" t="s">
        <v>565</v>
      </c>
      <c r="B9" s="748" t="s">
        <v>566</v>
      </c>
      <c r="C9" s="749" t="s">
        <v>581</v>
      </c>
      <c r="D9" s="750" t="s">
        <v>582</v>
      </c>
      <c r="E9" s="751">
        <v>50113001</v>
      </c>
      <c r="F9" s="750" t="s">
        <v>601</v>
      </c>
      <c r="G9" s="749" t="s">
        <v>602</v>
      </c>
      <c r="H9" s="749">
        <v>29631</v>
      </c>
      <c r="I9" s="749">
        <v>29631</v>
      </c>
      <c r="J9" s="749" t="s">
        <v>611</v>
      </c>
      <c r="K9" s="749" t="s">
        <v>612</v>
      </c>
      <c r="L9" s="752">
        <v>7352.729857261108</v>
      </c>
      <c r="M9" s="752">
        <v>23.119</v>
      </c>
      <c r="N9" s="753">
        <v>169987.76157001956</v>
      </c>
    </row>
    <row r="10" spans="1:14" ht="14.4" customHeight="1" x14ac:dyDescent="0.3">
      <c r="A10" s="747" t="s">
        <v>565</v>
      </c>
      <c r="B10" s="748" t="s">
        <v>566</v>
      </c>
      <c r="C10" s="749" t="s">
        <v>581</v>
      </c>
      <c r="D10" s="750" t="s">
        <v>582</v>
      </c>
      <c r="E10" s="751">
        <v>50113001</v>
      </c>
      <c r="F10" s="750" t="s">
        <v>601</v>
      </c>
      <c r="G10" s="749" t="s">
        <v>602</v>
      </c>
      <c r="H10" s="749">
        <v>192730</v>
      </c>
      <c r="I10" s="749">
        <v>92730</v>
      </c>
      <c r="J10" s="749" t="s">
        <v>613</v>
      </c>
      <c r="K10" s="749" t="s">
        <v>614</v>
      </c>
      <c r="L10" s="752">
        <v>451.31</v>
      </c>
      <c r="M10" s="752">
        <v>1</v>
      </c>
      <c r="N10" s="753">
        <v>451.31</v>
      </c>
    </row>
    <row r="11" spans="1:14" ht="14.4" customHeight="1" x14ac:dyDescent="0.3">
      <c r="A11" s="747" t="s">
        <v>565</v>
      </c>
      <c r="B11" s="748" t="s">
        <v>566</v>
      </c>
      <c r="C11" s="749" t="s">
        <v>581</v>
      </c>
      <c r="D11" s="750" t="s">
        <v>582</v>
      </c>
      <c r="E11" s="751">
        <v>50113001</v>
      </c>
      <c r="F11" s="750" t="s">
        <v>601</v>
      </c>
      <c r="G11" s="749" t="s">
        <v>602</v>
      </c>
      <c r="H11" s="749">
        <v>176064</v>
      </c>
      <c r="I11" s="749">
        <v>76064</v>
      </c>
      <c r="J11" s="749" t="s">
        <v>615</v>
      </c>
      <c r="K11" s="749" t="s">
        <v>616</v>
      </c>
      <c r="L11" s="752">
        <v>83.949999999999974</v>
      </c>
      <c r="M11" s="752">
        <v>5</v>
      </c>
      <c r="N11" s="753">
        <v>419.74999999999989</v>
      </c>
    </row>
    <row r="12" spans="1:14" ht="14.4" customHeight="1" x14ac:dyDescent="0.3">
      <c r="A12" s="747" t="s">
        <v>565</v>
      </c>
      <c r="B12" s="748" t="s">
        <v>566</v>
      </c>
      <c r="C12" s="749" t="s">
        <v>581</v>
      </c>
      <c r="D12" s="750" t="s">
        <v>582</v>
      </c>
      <c r="E12" s="751">
        <v>50113001</v>
      </c>
      <c r="F12" s="750" t="s">
        <v>601</v>
      </c>
      <c r="G12" s="749" t="s">
        <v>602</v>
      </c>
      <c r="H12" s="749">
        <v>197323</v>
      </c>
      <c r="I12" s="749">
        <v>197323</v>
      </c>
      <c r="J12" s="749" t="s">
        <v>617</v>
      </c>
      <c r="K12" s="749" t="s">
        <v>618</v>
      </c>
      <c r="L12" s="752">
        <v>1344.5</v>
      </c>
      <c r="M12" s="752">
        <v>1</v>
      </c>
      <c r="N12" s="753">
        <v>1344.5</v>
      </c>
    </row>
    <row r="13" spans="1:14" ht="14.4" customHeight="1" x14ac:dyDescent="0.3">
      <c r="A13" s="747" t="s">
        <v>565</v>
      </c>
      <c r="B13" s="748" t="s">
        <v>566</v>
      </c>
      <c r="C13" s="749" t="s">
        <v>581</v>
      </c>
      <c r="D13" s="750" t="s">
        <v>582</v>
      </c>
      <c r="E13" s="751">
        <v>50113001</v>
      </c>
      <c r="F13" s="750" t="s">
        <v>601</v>
      </c>
      <c r="G13" s="749" t="s">
        <v>602</v>
      </c>
      <c r="H13" s="749">
        <v>100362</v>
      </c>
      <c r="I13" s="749">
        <v>362</v>
      </c>
      <c r="J13" s="749" t="s">
        <v>619</v>
      </c>
      <c r="K13" s="749" t="s">
        <v>620</v>
      </c>
      <c r="L13" s="752">
        <v>86.435000000000002</v>
      </c>
      <c r="M13" s="752">
        <v>2</v>
      </c>
      <c r="N13" s="753">
        <v>172.87</v>
      </c>
    </row>
    <row r="14" spans="1:14" ht="14.4" customHeight="1" x14ac:dyDescent="0.3">
      <c r="A14" s="747" t="s">
        <v>565</v>
      </c>
      <c r="B14" s="748" t="s">
        <v>566</v>
      </c>
      <c r="C14" s="749" t="s">
        <v>581</v>
      </c>
      <c r="D14" s="750" t="s">
        <v>582</v>
      </c>
      <c r="E14" s="751">
        <v>50113001</v>
      </c>
      <c r="F14" s="750" t="s">
        <v>601</v>
      </c>
      <c r="G14" s="749" t="s">
        <v>602</v>
      </c>
      <c r="H14" s="749">
        <v>847962</v>
      </c>
      <c r="I14" s="749">
        <v>0</v>
      </c>
      <c r="J14" s="749" t="s">
        <v>621</v>
      </c>
      <c r="K14" s="749" t="s">
        <v>567</v>
      </c>
      <c r="L14" s="752">
        <v>128.09</v>
      </c>
      <c r="M14" s="752">
        <v>5</v>
      </c>
      <c r="N14" s="753">
        <v>640.45000000000005</v>
      </c>
    </row>
    <row r="15" spans="1:14" ht="14.4" customHeight="1" x14ac:dyDescent="0.3">
      <c r="A15" s="747" t="s">
        <v>565</v>
      </c>
      <c r="B15" s="748" t="s">
        <v>566</v>
      </c>
      <c r="C15" s="749" t="s">
        <v>581</v>
      </c>
      <c r="D15" s="750" t="s">
        <v>582</v>
      </c>
      <c r="E15" s="751">
        <v>50113001</v>
      </c>
      <c r="F15" s="750" t="s">
        <v>601</v>
      </c>
      <c r="G15" s="749" t="s">
        <v>602</v>
      </c>
      <c r="H15" s="749">
        <v>202701</v>
      </c>
      <c r="I15" s="749">
        <v>202701</v>
      </c>
      <c r="J15" s="749" t="s">
        <v>622</v>
      </c>
      <c r="K15" s="749" t="s">
        <v>623</v>
      </c>
      <c r="L15" s="752">
        <v>120.97090909090907</v>
      </c>
      <c r="M15" s="752">
        <v>11</v>
      </c>
      <c r="N15" s="753">
        <v>1330.6799999999998</v>
      </c>
    </row>
    <row r="16" spans="1:14" ht="14.4" customHeight="1" x14ac:dyDescent="0.3">
      <c r="A16" s="747" t="s">
        <v>565</v>
      </c>
      <c r="B16" s="748" t="s">
        <v>566</v>
      </c>
      <c r="C16" s="749" t="s">
        <v>581</v>
      </c>
      <c r="D16" s="750" t="s">
        <v>582</v>
      </c>
      <c r="E16" s="751">
        <v>50113001</v>
      </c>
      <c r="F16" s="750" t="s">
        <v>601</v>
      </c>
      <c r="G16" s="749" t="s">
        <v>602</v>
      </c>
      <c r="H16" s="749">
        <v>845008</v>
      </c>
      <c r="I16" s="749">
        <v>107806</v>
      </c>
      <c r="J16" s="749" t="s">
        <v>622</v>
      </c>
      <c r="K16" s="749" t="s">
        <v>624</v>
      </c>
      <c r="L16" s="752">
        <v>60.641428571428591</v>
      </c>
      <c r="M16" s="752">
        <v>14</v>
      </c>
      <c r="N16" s="753">
        <v>848.98000000000025</v>
      </c>
    </row>
    <row r="17" spans="1:14" ht="14.4" customHeight="1" x14ac:dyDescent="0.3">
      <c r="A17" s="747" t="s">
        <v>565</v>
      </c>
      <c r="B17" s="748" t="s">
        <v>566</v>
      </c>
      <c r="C17" s="749" t="s">
        <v>581</v>
      </c>
      <c r="D17" s="750" t="s">
        <v>582</v>
      </c>
      <c r="E17" s="751">
        <v>50113001</v>
      </c>
      <c r="F17" s="750" t="s">
        <v>601</v>
      </c>
      <c r="G17" s="749" t="s">
        <v>625</v>
      </c>
      <c r="H17" s="749">
        <v>102954</v>
      </c>
      <c r="I17" s="749">
        <v>2954</v>
      </c>
      <c r="J17" s="749" t="s">
        <v>626</v>
      </c>
      <c r="K17" s="749" t="s">
        <v>627</v>
      </c>
      <c r="L17" s="752">
        <v>15.04</v>
      </c>
      <c r="M17" s="752">
        <v>2</v>
      </c>
      <c r="N17" s="753">
        <v>30.08</v>
      </c>
    </row>
    <row r="18" spans="1:14" ht="14.4" customHeight="1" x14ac:dyDescent="0.3">
      <c r="A18" s="747" t="s">
        <v>565</v>
      </c>
      <c r="B18" s="748" t="s">
        <v>566</v>
      </c>
      <c r="C18" s="749" t="s">
        <v>581</v>
      </c>
      <c r="D18" s="750" t="s">
        <v>582</v>
      </c>
      <c r="E18" s="751">
        <v>50113001</v>
      </c>
      <c r="F18" s="750" t="s">
        <v>601</v>
      </c>
      <c r="G18" s="749" t="s">
        <v>625</v>
      </c>
      <c r="H18" s="749">
        <v>115379</v>
      </c>
      <c r="I18" s="749">
        <v>15379</v>
      </c>
      <c r="J18" s="749" t="s">
        <v>626</v>
      </c>
      <c r="K18" s="749" t="s">
        <v>628</v>
      </c>
      <c r="L18" s="752">
        <v>54.276666666666671</v>
      </c>
      <c r="M18" s="752">
        <v>3</v>
      </c>
      <c r="N18" s="753">
        <v>162.83000000000001</v>
      </c>
    </row>
    <row r="19" spans="1:14" ht="14.4" customHeight="1" x14ac:dyDescent="0.3">
      <c r="A19" s="747" t="s">
        <v>565</v>
      </c>
      <c r="B19" s="748" t="s">
        <v>566</v>
      </c>
      <c r="C19" s="749" t="s">
        <v>581</v>
      </c>
      <c r="D19" s="750" t="s">
        <v>582</v>
      </c>
      <c r="E19" s="751">
        <v>50113001</v>
      </c>
      <c r="F19" s="750" t="s">
        <v>601</v>
      </c>
      <c r="G19" s="749" t="s">
        <v>625</v>
      </c>
      <c r="H19" s="749">
        <v>102945</v>
      </c>
      <c r="I19" s="749">
        <v>2945</v>
      </c>
      <c r="J19" s="749" t="s">
        <v>629</v>
      </c>
      <c r="K19" s="749" t="s">
        <v>630</v>
      </c>
      <c r="L19" s="752">
        <v>8.68</v>
      </c>
      <c r="M19" s="752">
        <v>3</v>
      </c>
      <c r="N19" s="753">
        <v>26.04</v>
      </c>
    </row>
    <row r="20" spans="1:14" ht="14.4" customHeight="1" x14ac:dyDescent="0.3">
      <c r="A20" s="747" t="s">
        <v>565</v>
      </c>
      <c r="B20" s="748" t="s">
        <v>566</v>
      </c>
      <c r="C20" s="749" t="s">
        <v>581</v>
      </c>
      <c r="D20" s="750" t="s">
        <v>582</v>
      </c>
      <c r="E20" s="751">
        <v>50113001</v>
      </c>
      <c r="F20" s="750" t="s">
        <v>601</v>
      </c>
      <c r="G20" s="749" t="s">
        <v>625</v>
      </c>
      <c r="H20" s="749">
        <v>115378</v>
      </c>
      <c r="I20" s="749">
        <v>15378</v>
      </c>
      <c r="J20" s="749" t="s">
        <v>629</v>
      </c>
      <c r="K20" s="749" t="s">
        <v>631</v>
      </c>
      <c r="L20" s="752">
        <v>21.180000000000003</v>
      </c>
      <c r="M20" s="752">
        <v>1</v>
      </c>
      <c r="N20" s="753">
        <v>21.180000000000003</v>
      </c>
    </row>
    <row r="21" spans="1:14" ht="14.4" customHeight="1" x14ac:dyDescent="0.3">
      <c r="A21" s="747" t="s">
        <v>565</v>
      </c>
      <c r="B21" s="748" t="s">
        <v>566</v>
      </c>
      <c r="C21" s="749" t="s">
        <v>581</v>
      </c>
      <c r="D21" s="750" t="s">
        <v>582</v>
      </c>
      <c r="E21" s="751">
        <v>50113001</v>
      </c>
      <c r="F21" s="750" t="s">
        <v>601</v>
      </c>
      <c r="G21" s="749" t="s">
        <v>602</v>
      </c>
      <c r="H21" s="749">
        <v>121887</v>
      </c>
      <c r="I21" s="749">
        <v>21887</v>
      </c>
      <c r="J21" s="749" t="s">
        <v>632</v>
      </c>
      <c r="K21" s="749" t="s">
        <v>633</v>
      </c>
      <c r="L21" s="752">
        <v>45.249999999999986</v>
      </c>
      <c r="M21" s="752">
        <v>1</v>
      </c>
      <c r="N21" s="753">
        <v>45.249999999999986</v>
      </c>
    </row>
    <row r="22" spans="1:14" ht="14.4" customHeight="1" x14ac:dyDescent="0.3">
      <c r="A22" s="747" t="s">
        <v>565</v>
      </c>
      <c r="B22" s="748" t="s">
        <v>566</v>
      </c>
      <c r="C22" s="749" t="s">
        <v>581</v>
      </c>
      <c r="D22" s="750" t="s">
        <v>582</v>
      </c>
      <c r="E22" s="751">
        <v>50113001</v>
      </c>
      <c r="F22" s="750" t="s">
        <v>601</v>
      </c>
      <c r="G22" s="749" t="s">
        <v>602</v>
      </c>
      <c r="H22" s="749">
        <v>210492</v>
      </c>
      <c r="I22" s="749">
        <v>210492</v>
      </c>
      <c r="J22" s="749" t="s">
        <v>634</v>
      </c>
      <c r="K22" s="749" t="s">
        <v>635</v>
      </c>
      <c r="L22" s="752">
        <v>1618.110000000001</v>
      </c>
      <c r="M22" s="752">
        <v>1</v>
      </c>
      <c r="N22" s="753">
        <v>1618.110000000001</v>
      </c>
    </row>
    <row r="23" spans="1:14" ht="14.4" customHeight="1" x14ac:dyDescent="0.3">
      <c r="A23" s="747" t="s">
        <v>565</v>
      </c>
      <c r="B23" s="748" t="s">
        <v>566</v>
      </c>
      <c r="C23" s="749" t="s">
        <v>581</v>
      </c>
      <c r="D23" s="750" t="s">
        <v>582</v>
      </c>
      <c r="E23" s="751">
        <v>50113001</v>
      </c>
      <c r="F23" s="750" t="s">
        <v>601</v>
      </c>
      <c r="G23" s="749" t="s">
        <v>602</v>
      </c>
      <c r="H23" s="749">
        <v>176954</v>
      </c>
      <c r="I23" s="749">
        <v>176954</v>
      </c>
      <c r="J23" s="749" t="s">
        <v>636</v>
      </c>
      <c r="K23" s="749" t="s">
        <v>637</v>
      </c>
      <c r="L23" s="752">
        <v>94.446666666666658</v>
      </c>
      <c r="M23" s="752">
        <v>30</v>
      </c>
      <c r="N23" s="753">
        <v>2833.3999999999996</v>
      </c>
    </row>
    <row r="24" spans="1:14" ht="14.4" customHeight="1" x14ac:dyDescent="0.3">
      <c r="A24" s="747" t="s">
        <v>565</v>
      </c>
      <c r="B24" s="748" t="s">
        <v>566</v>
      </c>
      <c r="C24" s="749" t="s">
        <v>581</v>
      </c>
      <c r="D24" s="750" t="s">
        <v>582</v>
      </c>
      <c r="E24" s="751">
        <v>50113001</v>
      </c>
      <c r="F24" s="750" t="s">
        <v>601</v>
      </c>
      <c r="G24" s="749" t="s">
        <v>602</v>
      </c>
      <c r="H24" s="749">
        <v>167547</v>
      </c>
      <c r="I24" s="749">
        <v>67547</v>
      </c>
      <c r="J24" s="749" t="s">
        <v>638</v>
      </c>
      <c r="K24" s="749" t="s">
        <v>639</v>
      </c>
      <c r="L24" s="752">
        <v>47.017777777777773</v>
      </c>
      <c r="M24" s="752">
        <v>36</v>
      </c>
      <c r="N24" s="753">
        <v>1692.6399999999999</v>
      </c>
    </row>
    <row r="25" spans="1:14" ht="14.4" customHeight="1" x14ac:dyDescent="0.3">
      <c r="A25" s="747" t="s">
        <v>565</v>
      </c>
      <c r="B25" s="748" t="s">
        <v>566</v>
      </c>
      <c r="C25" s="749" t="s">
        <v>581</v>
      </c>
      <c r="D25" s="750" t="s">
        <v>582</v>
      </c>
      <c r="E25" s="751">
        <v>50113001</v>
      </c>
      <c r="F25" s="750" t="s">
        <v>601</v>
      </c>
      <c r="G25" s="749" t="s">
        <v>625</v>
      </c>
      <c r="H25" s="749">
        <v>127260</v>
      </c>
      <c r="I25" s="749">
        <v>127260</v>
      </c>
      <c r="J25" s="749" t="s">
        <v>640</v>
      </c>
      <c r="K25" s="749" t="s">
        <v>641</v>
      </c>
      <c r="L25" s="752">
        <v>16.115294117647053</v>
      </c>
      <c r="M25" s="752">
        <v>17</v>
      </c>
      <c r="N25" s="753">
        <v>273.95999999999992</v>
      </c>
    </row>
    <row r="26" spans="1:14" ht="14.4" customHeight="1" x14ac:dyDescent="0.3">
      <c r="A26" s="747" t="s">
        <v>565</v>
      </c>
      <c r="B26" s="748" t="s">
        <v>566</v>
      </c>
      <c r="C26" s="749" t="s">
        <v>581</v>
      </c>
      <c r="D26" s="750" t="s">
        <v>582</v>
      </c>
      <c r="E26" s="751">
        <v>50113001</v>
      </c>
      <c r="F26" s="750" t="s">
        <v>601</v>
      </c>
      <c r="G26" s="749" t="s">
        <v>625</v>
      </c>
      <c r="H26" s="749">
        <v>127263</v>
      </c>
      <c r="I26" s="749">
        <v>127263</v>
      </c>
      <c r="J26" s="749" t="s">
        <v>640</v>
      </c>
      <c r="K26" s="749" t="s">
        <v>642</v>
      </c>
      <c r="L26" s="752">
        <v>53.745000000000005</v>
      </c>
      <c r="M26" s="752">
        <v>6</v>
      </c>
      <c r="N26" s="753">
        <v>322.47000000000003</v>
      </c>
    </row>
    <row r="27" spans="1:14" ht="14.4" customHeight="1" x14ac:dyDescent="0.3">
      <c r="A27" s="747" t="s">
        <v>565</v>
      </c>
      <c r="B27" s="748" t="s">
        <v>566</v>
      </c>
      <c r="C27" s="749" t="s">
        <v>581</v>
      </c>
      <c r="D27" s="750" t="s">
        <v>582</v>
      </c>
      <c r="E27" s="751">
        <v>50113001</v>
      </c>
      <c r="F27" s="750" t="s">
        <v>601</v>
      </c>
      <c r="G27" s="749" t="s">
        <v>625</v>
      </c>
      <c r="H27" s="749">
        <v>127272</v>
      </c>
      <c r="I27" s="749">
        <v>127272</v>
      </c>
      <c r="J27" s="749" t="s">
        <v>640</v>
      </c>
      <c r="K27" s="749" t="s">
        <v>643</v>
      </c>
      <c r="L27" s="752">
        <v>40.111500000000007</v>
      </c>
      <c r="M27" s="752">
        <v>20</v>
      </c>
      <c r="N27" s="753">
        <v>802.23000000000013</v>
      </c>
    </row>
    <row r="28" spans="1:14" ht="14.4" customHeight="1" x14ac:dyDescent="0.3">
      <c r="A28" s="747" t="s">
        <v>565</v>
      </c>
      <c r="B28" s="748" t="s">
        <v>566</v>
      </c>
      <c r="C28" s="749" t="s">
        <v>581</v>
      </c>
      <c r="D28" s="750" t="s">
        <v>582</v>
      </c>
      <c r="E28" s="751">
        <v>50113001</v>
      </c>
      <c r="F28" s="750" t="s">
        <v>601</v>
      </c>
      <c r="G28" s="749" t="s">
        <v>602</v>
      </c>
      <c r="H28" s="749">
        <v>167644</v>
      </c>
      <c r="I28" s="749">
        <v>167644</v>
      </c>
      <c r="J28" s="749" t="s">
        <v>644</v>
      </c>
      <c r="K28" s="749" t="s">
        <v>645</v>
      </c>
      <c r="L28" s="752">
        <v>1355.0266666666669</v>
      </c>
      <c r="M28" s="752">
        <v>12</v>
      </c>
      <c r="N28" s="753">
        <v>16260.320000000003</v>
      </c>
    </row>
    <row r="29" spans="1:14" ht="14.4" customHeight="1" x14ac:dyDescent="0.3">
      <c r="A29" s="747" t="s">
        <v>565</v>
      </c>
      <c r="B29" s="748" t="s">
        <v>566</v>
      </c>
      <c r="C29" s="749" t="s">
        <v>581</v>
      </c>
      <c r="D29" s="750" t="s">
        <v>582</v>
      </c>
      <c r="E29" s="751">
        <v>50113001</v>
      </c>
      <c r="F29" s="750" t="s">
        <v>601</v>
      </c>
      <c r="G29" s="749" t="s">
        <v>625</v>
      </c>
      <c r="H29" s="749">
        <v>849453</v>
      </c>
      <c r="I29" s="749">
        <v>163077</v>
      </c>
      <c r="J29" s="749" t="s">
        <v>646</v>
      </c>
      <c r="K29" s="749" t="s">
        <v>647</v>
      </c>
      <c r="L29" s="752">
        <v>22.719999999999995</v>
      </c>
      <c r="M29" s="752">
        <v>3</v>
      </c>
      <c r="N29" s="753">
        <v>68.159999999999982</v>
      </c>
    </row>
    <row r="30" spans="1:14" ht="14.4" customHeight="1" x14ac:dyDescent="0.3">
      <c r="A30" s="747" t="s">
        <v>565</v>
      </c>
      <c r="B30" s="748" t="s">
        <v>566</v>
      </c>
      <c r="C30" s="749" t="s">
        <v>581</v>
      </c>
      <c r="D30" s="750" t="s">
        <v>582</v>
      </c>
      <c r="E30" s="751">
        <v>50113001</v>
      </c>
      <c r="F30" s="750" t="s">
        <v>601</v>
      </c>
      <c r="G30" s="749" t="s">
        <v>625</v>
      </c>
      <c r="H30" s="749">
        <v>849444</v>
      </c>
      <c r="I30" s="749">
        <v>163085</v>
      </c>
      <c r="J30" s="749" t="s">
        <v>648</v>
      </c>
      <c r="K30" s="749" t="s">
        <v>649</v>
      </c>
      <c r="L30" s="752">
        <v>28.42</v>
      </c>
      <c r="M30" s="752">
        <v>9</v>
      </c>
      <c r="N30" s="753">
        <v>255.78</v>
      </c>
    </row>
    <row r="31" spans="1:14" ht="14.4" customHeight="1" x14ac:dyDescent="0.3">
      <c r="A31" s="747" t="s">
        <v>565</v>
      </c>
      <c r="B31" s="748" t="s">
        <v>566</v>
      </c>
      <c r="C31" s="749" t="s">
        <v>581</v>
      </c>
      <c r="D31" s="750" t="s">
        <v>582</v>
      </c>
      <c r="E31" s="751">
        <v>50113001</v>
      </c>
      <c r="F31" s="750" t="s">
        <v>601</v>
      </c>
      <c r="G31" s="749" t="s">
        <v>602</v>
      </c>
      <c r="H31" s="749">
        <v>194920</v>
      </c>
      <c r="I31" s="749">
        <v>94920</v>
      </c>
      <c r="J31" s="749" t="s">
        <v>650</v>
      </c>
      <c r="K31" s="749" t="s">
        <v>651</v>
      </c>
      <c r="L31" s="752">
        <v>74.052727272727253</v>
      </c>
      <c r="M31" s="752">
        <v>11</v>
      </c>
      <c r="N31" s="753">
        <v>814.57999999999981</v>
      </c>
    </row>
    <row r="32" spans="1:14" ht="14.4" customHeight="1" x14ac:dyDescent="0.3">
      <c r="A32" s="747" t="s">
        <v>565</v>
      </c>
      <c r="B32" s="748" t="s">
        <v>566</v>
      </c>
      <c r="C32" s="749" t="s">
        <v>581</v>
      </c>
      <c r="D32" s="750" t="s">
        <v>582</v>
      </c>
      <c r="E32" s="751">
        <v>50113001</v>
      </c>
      <c r="F32" s="750" t="s">
        <v>601</v>
      </c>
      <c r="G32" s="749" t="s">
        <v>602</v>
      </c>
      <c r="H32" s="749">
        <v>145310</v>
      </c>
      <c r="I32" s="749">
        <v>45310</v>
      </c>
      <c r="J32" s="749" t="s">
        <v>652</v>
      </c>
      <c r="K32" s="749" t="s">
        <v>653</v>
      </c>
      <c r="L32" s="752">
        <v>44.466666666666669</v>
      </c>
      <c r="M32" s="752">
        <v>3</v>
      </c>
      <c r="N32" s="753">
        <v>133.4</v>
      </c>
    </row>
    <row r="33" spans="1:14" ht="14.4" customHeight="1" x14ac:dyDescent="0.3">
      <c r="A33" s="747" t="s">
        <v>565</v>
      </c>
      <c r="B33" s="748" t="s">
        <v>566</v>
      </c>
      <c r="C33" s="749" t="s">
        <v>581</v>
      </c>
      <c r="D33" s="750" t="s">
        <v>582</v>
      </c>
      <c r="E33" s="751">
        <v>50113001</v>
      </c>
      <c r="F33" s="750" t="s">
        <v>601</v>
      </c>
      <c r="G33" s="749" t="s">
        <v>602</v>
      </c>
      <c r="H33" s="749">
        <v>193582</v>
      </c>
      <c r="I33" s="749">
        <v>93582</v>
      </c>
      <c r="J33" s="749" t="s">
        <v>654</v>
      </c>
      <c r="K33" s="749" t="s">
        <v>655</v>
      </c>
      <c r="L33" s="752">
        <v>74.63</v>
      </c>
      <c r="M33" s="752">
        <v>2</v>
      </c>
      <c r="N33" s="753">
        <v>149.26</v>
      </c>
    </row>
    <row r="34" spans="1:14" ht="14.4" customHeight="1" x14ac:dyDescent="0.3">
      <c r="A34" s="747" t="s">
        <v>565</v>
      </c>
      <c r="B34" s="748" t="s">
        <v>566</v>
      </c>
      <c r="C34" s="749" t="s">
        <v>581</v>
      </c>
      <c r="D34" s="750" t="s">
        <v>582</v>
      </c>
      <c r="E34" s="751">
        <v>50113001</v>
      </c>
      <c r="F34" s="750" t="s">
        <v>601</v>
      </c>
      <c r="G34" s="749" t="s">
        <v>602</v>
      </c>
      <c r="H34" s="749">
        <v>116028</v>
      </c>
      <c r="I34" s="749">
        <v>16028</v>
      </c>
      <c r="J34" s="749" t="s">
        <v>656</v>
      </c>
      <c r="K34" s="749" t="s">
        <v>657</v>
      </c>
      <c r="L34" s="752">
        <v>62.761999999999986</v>
      </c>
      <c r="M34" s="752">
        <v>5</v>
      </c>
      <c r="N34" s="753">
        <v>313.80999999999995</v>
      </c>
    </row>
    <row r="35" spans="1:14" ht="14.4" customHeight="1" x14ac:dyDescent="0.3">
      <c r="A35" s="747" t="s">
        <v>565</v>
      </c>
      <c r="B35" s="748" t="s">
        <v>566</v>
      </c>
      <c r="C35" s="749" t="s">
        <v>581</v>
      </c>
      <c r="D35" s="750" t="s">
        <v>582</v>
      </c>
      <c r="E35" s="751">
        <v>50113001</v>
      </c>
      <c r="F35" s="750" t="s">
        <v>601</v>
      </c>
      <c r="G35" s="749" t="s">
        <v>602</v>
      </c>
      <c r="H35" s="749">
        <v>845369</v>
      </c>
      <c r="I35" s="749">
        <v>107987</v>
      </c>
      <c r="J35" s="749" t="s">
        <v>658</v>
      </c>
      <c r="K35" s="749" t="s">
        <v>659</v>
      </c>
      <c r="L35" s="752">
        <v>112.28166666666671</v>
      </c>
      <c r="M35" s="752">
        <v>6</v>
      </c>
      <c r="N35" s="753">
        <v>673.69000000000028</v>
      </c>
    </row>
    <row r="36" spans="1:14" ht="14.4" customHeight="1" x14ac:dyDescent="0.3">
      <c r="A36" s="747" t="s">
        <v>565</v>
      </c>
      <c r="B36" s="748" t="s">
        <v>566</v>
      </c>
      <c r="C36" s="749" t="s">
        <v>581</v>
      </c>
      <c r="D36" s="750" t="s">
        <v>582</v>
      </c>
      <c r="E36" s="751">
        <v>50113001</v>
      </c>
      <c r="F36" s="750" t="s">
        <v>601</v>
      </c>
      <c r="G36" s="749" t="s">
        <v>602</v>
      </c>
      <c r="H36" s="749">
        <v>844960</v>
      </c>
      <c r="I36" s="749">
        <v>125114</v>
      </c>
      <c r="J36" s="749" t="s">
        <v>660</v>
      </c>
      <c r="K36" s="749" t="s">
        <v>661</v>
      </c>
      <c r="L36" s="752">
        <v>57.850000000000016</v>
      </c>
      <c r="M36" s="752">
        <v>1</v>
      </c>
      <c r="N36" s="753">
        <v>57.850000000000016</v>
      </c>
    </row>
    <row r="37" spans="1:14" ht="14.4" customHeight="1" x14ac:dyDescent="0.3">
      <c r="A37" s="747" t="s">
        <v>565</v>
      </c>
      <c r="B37" s="748" t="s">
        <v>566</v>
      </c>
      <c r="C37" s="749" t="s">
        <v>581</v>
      </c>
      <c r="D37" s="750" t="s">
        <v>582</v>
      </c>
      <c r="E37" s="751">
        <v>50113001</v>
      </c>
      <c r="F37" s="750" t="s">
        <v>601</v>
      </c>
      <c r="G37" s="749" t="s">
        <v>602</v>
      </c>
      <c r="H37" s="749">
        <v>196610</v>
      </c>
      <c r="I37" s="749">
        <v>96610</v>
      </c>
      <c r="J37" s="749" t="s">
        <v>662</v>
      </c>
      <c r="K37" s="749" t="s">
        <v>663</v>
      </c>
      <c r="L37" s="752">
        <v>46.38</v>
      </c>
      <c r="M37" s="752">
        <v>1</v>
      </c>
      <c r="N37" s="753">
        <v>46.38</v>
      </c>
    </row>
    <row r="38" spans="1:14" ht="14.4" customHeight="1" x14ac:dyDescent="0.3">
      <c r="A38" s="747" t="s">
        <v>565</v>
      </c>
      <c r="B38" s="748" t="s">
        <v>566</v>
      </c>
      <c r="C38" s="749" t="s">
        <v>581</v>
      </c>
      <c r="D38" s="750" t="s">
        <v>582</v>
      </c>
      <c r="E38" s="751">
        <v>50113001</v>
      </c>
      <c r="F38" s="750" t="s">
        <v>601</v>
      </c>
      <c r="G38" s="749" t="s">
        <v>602</v>
      </c>
      <c r="H38" s="749">
        <v>169724</v>
      </c>
      <c r="I38" s="749">
        <v>69724</v>
      </c>
      <c r="J38" s="749" t="s">
        <v>664</v>
      </c>
      <c r="K38" s="749" t="s">
        <v>665</v>
      </c>
      <c r="L38" s="752">
        <v>20.976997368342886</v>
      </c>
      <c r="M38" s="752">
        <v>2</v>
      </c>
      <c r="N38" s="753">
        <v>41.953994736685772</v>
      </c>
    </row>
    <row r="39" spans="1:14" ht="14.4" customHeight="1" x14ac:dyDescent="0.3">
      <c r="A39" s="747" t="s">
        <v>565</v>
      </c>
      <c r="B39" s="748" t="s">
        <v>566</v>
      </c>
      <c r="C39" s="749" t="s">
        <v>581</v>
      </c>
      <c r="D39" s="750" t="s">
        <v>582</v>
      </c>
      <c r="E39" s="751">
        <v>50113001</v>
      </c>
      <c r="F39" s="750" t="s">
        <v>601</v>
      </c>
      <c r="G39" s="749" t="s">
        <v>602</v>
      </c>
      <c r="H39" s="749">
        <v>187764</v>
      </c>
      <c r="I39" s="749">
        <v>87764</v>
      </c>
      <c r="J39" s="749" t="s">
        <v>664</v>
      </c>
      <c r="K39" s="749" t="s">
        <v>666</v>
      </c>
      <c r="L39" s="752">
        <v>52.460000000000015</v>
      </c>
      <c r="M39" s="752">
        <v>1</v>
      </c>
      <c r="N39" s="753">
        <v>52.460000000000015</v>
      </c>
    </row>
    <row r="40" spans="1:14" ht="14.4" customHeight="1" x14ac:dyDescent="0.3">
      <c r="A40" s="747" t="s">
        <v>565</v>
      </c>
      <c r="B40" s="748" t="s">
        <v>566</v>
      </c>
      <c r="C40" s="749" t="s">
        <v>581</v>
      </c>
      <c r="D40" s="750" t="s">
        <v>582</v>
      </c>
      <c r="E40" s="751">
        <v>50113001</v>
      </c>
      <c r="F40" s="750" t="s">
        <v>601</v>
      </c>
      <c r="G40" s="749" t="s">
        <v>602</v>
      </c>
      <c r="H40" s="749">
        <v>169725</v>
      </c>
      <c r="I40" s="749">
        <v>69725</v>
      </c>
      <c r="J40" s="749" t="s">
        <v>667</v>
      </c>
      <c r="K40" s="749" t="s">
        <v>665</v>
      </c>
      <c r="L40" s="752">
        <v>30.27</v>
      </c>
      <c r="M40" s="752">
        <v>2</v>
      </c>
      <c r="N40" s="753">
        <v>60.54</v>
      </c>
    </row>
    <row r="41" spans="1:14" ht="14.4" customHeight="1" x14ac:dyDescent="0.3">
      <c r="A41" s="747" t="s">
        <v>565</v>
      </c>
      <c r="B41" s="748" t="s">
        <v>566</v>
      </c>
      <c r="C41" s="749" t="s">
        <v>581</v>
      </c>
      <c r="D41" s="750" t="s">
        <v>582</v>
      </c>
      <c r="E41" s="751">
        <v>50113001</v>
      </c>
      <c r="F41" s="750" t="s">
        <v>601</v>
      </c>
      <c r="G41" s="749" t="s">
        <v>602</v>
      </c>
      <c r="H41" s="749">
        <v>187825</v>
      </c>
      <c r="I41" s="749">
        <v>87825</v>
      </c>
      <c r="J41" s="749" t="s">
        <v>667</v>
      </c>
      <c r="K41" s="749" t="s">
        <v>666</v>
      </c>
      <c r="L41" s="752">
        <v>80.37</v>
      </c>
      <c r="M41" s="752">
        <v>1</v>
      </c>
      <c r="N41" s="753">
        <v>80.37</v>
      </c>
    </row>
    <row r="42" spans="1:14" ht="14.4" customHeight="1" x14ac:dyDescent="0.3">
      <c r="A42" s="747" t="s">
        <v>565</v>
      </c>
      <c r="B42" s="748" t="s">
        <v>566</v>
      </c>
      <c r="C42" s="749" t="s">
        <v>581</v>
      </c>
      <c r="D42" s="750" t="s">
        <v>582</v>
      </c>
      <c r="E42" s="751">
        <v>50113001</v>
      </c>
      <c r="F42" s="750" t="s">
        <v>601</v>
      </c>
      <c r="G42" s="749" t="s">
        <v>602</v>
      </c>
      <c r="H42" s="749">
        <v>173390</v>
      </c>
      <c r="I42" s="749">
        <v>173390</v>
      </c>
      <c r="J42" s="749" t="s">
        <v>668</v>
      </c>
      <c r="K42" s="749" t="s">
        <v>669</v>
      </c>
      <c r="L42" s="752">
        <v>411.94999999999993</v>
      </c>
      <c r="M42" s="752">
        <v>7</v>
      </c>
      <c r="N42" s="753">
        <v>2883.6499999999996</v>
      </c>
    </row>
    <row r="43" spans="1:14" ht="14.4" customHeight="1" x14ac:dyDescent="0.3">
      <c r="A43" s="747" t="s">
        <v>565</v>
      </c>
      <c r="B43" s="748" t="s">
        <v>566</v>
      </c>
      <c r="C43" s="749" t="s">
        <v>581</v>
      </c>
      <c r="D43" s="750" t="s">
        <v>582</v>
      </c>
      <c r="E43" s="751">
        <v>50113001</v>
      </c>
      <c r="F43" s="750" t="s">
        <v>601</v>
      </c>
      <c r="G43" s="749" t="s">
        <v>602</v>
      </c>
      <c r="H43" s="749">
        <v>173394</v>
      </c>
      <c r="I43" s="749">
        <v>173394</v>
      </c>
      <c r="J43" s="749" t="s">
        <v>670</v>
      </c>
      <c r="K43" s="749" t="s">
        <v>671</v>
      </c>
      <c r="L43" s="752">
        <v>376.64001085186237</v>
      </c>
      <c r="M43" s="752">
        <v>3</v>
      </c>
      <c r="N43" s="753">
        <v>1129.9200325555871</v>
      </c>
    </row>
    <row r="44" spans="1:14" ht="14.4" customHeight="1" x14ac:dyDescent="0.3">
      <c r="A44" s="747" t="s">
        <v>565</v>
      </c>
      <c r="B44" s="748" t="s">
        <v>566</v>
      </c>
      <c r="C44" s="749" t="s">
        <v>581</v>
      </c>
      <c r="D44" s="750" t="s">
        <v>582</v>
      </c>
      <c r="E44" s="751">
        <v>50113001</v>
      </c>
      <c r="F44" s="750" t="s">
        <v>601</v>
      </c>
      <c r="G44" s="749" t="s">
        <v>602</v>
      </c>
      <c r="H44" s="749">
        <v>100392</v>
      </c>
      <c r="I44" s="749">
        <v>392</v>
      </c>
      <c r="J44" s="749" t="s">
        <v>672</v>
      </c>
      <c r="K44" s="749" t="s">
        <v>673</v>
      </c>
      <c r="L44" s="752">
        <v>57.590000000000011</v>
      </c>
      <c r="M44" s="752">
        <v>1</v>
      </c>
      <c r="N44" s="753">
        <v>57.590000000000011</v>
      </c>
    </row>
    <row r="45" spans="1:14" ht="14.4" customHeight="1" x14ac:dyDescent="0.3">
      <c r="A45" s="747" t="s">
        <v>565</v>
      </c>
      <c r="B45" s="748" t="s">
        <v>566</v>
      </c>
      <c r="C45" s="749" t="s">
        <v>581</v>
      </c>
      <c r="D45" s="750" t="s">
        <v>582</v>
      </c>
      <c r="E45" s="751">
        <v>50113001</v>
      </c>
      <c r="F45" s="750" t="s">
        <v>601</v>
      </c>
      <c r="G45" s="749" t="s">
        <v>602</v>
      </c>
      <c r="H45" s="749">
        <v>192351</v>
      </c>
      <c r="I45" s="749">
        <v>92351</v>
      </c>
      <c r="J45" s="749" t="s">
        <v>674</v>
      </c>
      <c r="K45" s="749" t="s">
        <v>675</v>
      </c>
      <c r="L45" s="752">
        <v>86.219999999999985</v>
      </c>
      <c r="M45" s="752">
        <v>3</v>
      </c>
      <c r="N45" s="753">
        <v>258.65999999999997</v>
      </c>
    </row>
    <row r="46" spans="1:14" ht="14.4" customHeight="1" x14ac:dyDescent="0.3">
      <c r="A46" s="747" t="s">
        <v>565</v>
      </c>
      <c r="B46" s="748" t="s">
        <v>566</v>
      </c>
      <c r="C46" s="749" t="s">
        <v>581</v>
      </c>
      <c r="D46" s="750" t="s">
        <v>582</v>
      </c>
      <c r="E46" s="751">
        <v>50113001</v>
      </c>
      <c r="F46" s="750" t="s">
        <v>601</v>
      </c>
      <c r="G46" s="749" t="s">
        <v>625</v>
      </c>
      <c r="H46" s="749">
        <v>112891</v>
      </c>
      <c r="I46" s="749">
        <v>12891</v>
      </c>
      <c r="J46" s="749" t="s">
        <v>676</v>
      </c>
      <c r="K46" s="749" t="s">
        <v>677</v>
      </c>
      <c r="L46" s="752">
        <v>58.340000000000025</v>
      </c>
      <c r="M46" s="752">
        <v>1</v>
      </c>
      <c r="N46" s="753">
        <v>58.340000000000025</v>
      </c>
    </row>
    <row r="47" spans="1:14" ht="14.4" customHeight="1" x14ac:dyDescent="0.3">
      <c r="A47" s="747" t="s">
        <v>565</v>
      </c>
      <c r="B47" s="748" t="s">
        <v>566</v>
      </c>
      <c r="C47" s="749" t="s">
        <v>581</v>
      </c>
      <c r="D47" s="750" t="s">
        <v>582</v>
      </c>
      <c r="E47" s="751">
        <v>50113001</v>
      </c>
      <c r="F47" s="750" t="s">
        <v>601</v>
      </c>
      <c r="G47" s="749" t="s">
        <v>625</v>
      </c>
      <c r="H47" s="749">
        <v>112892</v>
      </c>
      <c r="I47" s="749">
        <v>12892</v>
      </c>
      <c r="J47" s="749" t="s">
        <v>676</v>
      </c>
      <c r="K47" s="749" t="s">
        <v>678</v>
      </c>
      <c r="L47" s="752">
        <v>104.34000188025958</v>
      </c>
      <c r="M47" s="752">
        <v>3</v>
      </c>
      <c r="N47" s="753">
        <v>313.02000564077872</v>
      </c>
    </row>
    <row r="48" spans="1:14" ht="14.4" customHeight="1" x14ac:dyDescent="0.3">
      <c r="A48" s="747" t="s">
        <v>565</v>
      </c>
      <c r="B48" s="748" t="s">
        <v>566</v>
      </c>
      <c r="C48" s="749" t="s">
        <v>581</v>
      </c>
      <c r="D48" s="750" t="s">
        <v>582</v>
      </c>
      <c r="E48" s="751">
        <v>50113001</v>
      </c>
      <c r="F48" s="750" t="s">
        <v>601</v>
      </c>
      <c r="G48" s="749" t="s">
        <v>602</v>
      </c>
      <c r="H48" s="749">
        <v>140274</v>
      </c>
      <c r="I48" s="749">
        <v>40274</v>
      </c>
      <c r="J48" s="749" t="s">
        <v>679</v>
      </c>
      <c r="K48" s="749" t="s">
        <v>680</v>
      </c>
      <c r="L48" s="752">
        <v>51.770000000000017</v>
      </c>
      <c r="M48" s="752">
        <v>1</v>
      </c>
      <c r="N48" s="753">
        <v>51.770000000000017</v>
      </c>
    </row>
    <row r="49" spans="1:14" ht="14.4" customHeight="1" x14ac:dyDescent="0.3">
      <c r="A49" s="747" t="s">
        <v>565</v>
      </c>
      <c r="B49" s="748" t="s">
        <v>566</v>
      </c>
      <c r="C49" s="749" t="s">
        <v>581</v>
      </c>
      <c r="D49" s="750" t="s">
        <v>582</v>
      </c>
      <c r="E49" s="751">
        <v>50113001</v>
      </c>
      <c r="F49" s="750" t="s">
        <v>601</v>
      </c>
      <c r="G49" s="749" t="s">
        <v>602</v>
      </c>
      <c r="H49" s="749">
        <v>140275</v>
      </c>
      <c r="I49" s="749">
        <v>40275</v>
      </c>
      <c r="J49" s="749" t="s">
        <v>679</v>
      </c>
      <c r="K49" s="749" t="s">
        <v>681</v>
      </c>
      <c r="L49" s="752">
        <v>95.7</v>
      </c>
      <c r="M49" s="752">
        <v>2</v>
      </c>
      <c r="N49" s="753">
        <v>191.4</v>
      </c>
    </row>
    <row r="50" spans="1:14" ht="14.4" customHeight="1" x14ac:dyDescent="0.3">
      <c r="A50" s="747" t="s">
        <v>565</v>
      </c>
      <c r="B50" s="748" t="s">
        <v>566</v>
      </c>
      <c r="C50" s="749" t="s">
        <v>581</v>
      </c>
      <c r="D50" s="750" t="s">
        <v>582</v>
      </c>
      <c r="E50" s="751">
        <v>50113001</v>
      </c>
      <c r="F50" s="750" t="s">
        <v>601</v>
      </c>
      <c r="G50" s="749" t="s">
        <v>602</v>
      </c>
      <c r="H50" s="749">
        <v>176496</v>
      </c>
      <c r="I50" s="749">
        <v>76496</v>
      </c>
      <c r="J50" s="749" t="s">
        <v>682</v>
      </c>
      <c r="K50" s="749" t="s">
        <v>683</v>
      </c>
      <c r="L50" s="752">
        <v>125.43</v>
      </c>
      <c r="M50" s="752">
        <v>2</v>
      </c>
      <c r="N50" s="753">
        <v>250.86</v>
      </c>
    </row>
    <row r="51" spans="1:14" ht="14.4" customHeight="1" x14ac:dyDescent="0.3">
      <c r="A51" s="747" t="s">
        <v>565</v>
      </c>
      <c r="B51" s="748" t="s">
        <v>566</v>
      </c>
      <c r="C51" s="749" t="s">
        <v>581</v>
      </c>
      <c r="D51" s="750" t="s">
        <v>582</v>
      </c>
      <c r="E51" s="751">
        <v>50113001</v>
      </c>
      <c r="F51" s="750" t="s">
        <v>601</v>
      </c>
      <c r="G51" s="749" t="s">
        <v>602</v>
      </c>
      <c r="H51" s="749">
        <v>102679</v>
      </c>
      <c r="I51" s="749">
        <v>2679</v>
      </c>
      <c r="J51" s="749" t="s">
        <v>684</v>
      </c>
      <c r="K51" s="749" t="s">
        <v>685</v>
      </c>
      <c r="L51" s="752">
        <v>164.48</v>
      </c>
      <c r="M51" s="752">
        <v>1</v>
      </c>
      <c r="N51" s="753">
        <v>164.48</v>
      </c>
    </row>
    <row r="52" spans="1:14" ht="14.4" customHeight="1" x14ac:dyDescent="0.3">
      <c r="A52" s="747" t="s">
        <v>565</v>
      </c>
      <c r="B52" s="748" t="s">
        <v>566</v>
      </c>
      <c r="C52" s="749" t="s">
        <v>581</v>
      </c>
      <c r="D52" s="750" t="s">
        <v>582</v>
      </c>
      <c r="E52" s="751">
        <v>50113001</v>
      </c>
      <c r="F52" s="750" t="s">
        <v>601</v>
      </c>
      <c r="G52" s="749" t="s">
        <v>602</v>
      </c>
      <c r="H52" s="749">
        <v>162320</v>
      </c>
      <c r="I52" s="749">
        <v>62320</v>
      </c>
      <c r="J52" s="749" t="s">
        <v>686</v>
      </c>
      <c r="K52" s="749" t="s">
        <v>687</v>
      </c>
      <c r="L52" s="752">
        <v>74.350000000000009</v>
      </c>
      <c r="M52" s="752">
        <v>1</v>
      </c>
      <c r="N52" s="753">
        <v>74.350000000000009</v>
      </c>
    </row>
    <row r="53" spans="1:14" ht="14.4" customHeight="1" x14ac:dyDescent="0.3">
      <c r="A53" s="747" t="s">
        <v>565</v>
      </c>
      <c r="B53" s="748" t="s">
        <v>566</v>
      </c>
      <c r="C53" s="749" t="s">
        <v>581</v>
      </c>
      <c r="D53" s="750" t="s">
        <v>582</v>
      </c>
      <c r="E53" s="751">
        <v>50113001</v>
      </c>
      <c r="F53" s="750" t="s">
        <v>601</v>
      </c>
      <c r="G53" s="749" t="s">
        <v>602</v>
      </c>
      <c r="H53" s="749">
        <v>162316</v>
      </c>
      <c r="I53" s="749">
        <v>62316</v>
      </c>
      <c r="J53" s="749" t="s">
        <v>688</v>
      </c>
      <c r="K53" s="749" t="s">
        <v>689</v>
      </c>
      <c r="L53" s="752">
        <v>147.99</v>
      </c>
      <c r="M53" s="752">
        <v>1</v>
      </c>
      <c r="N53" s="753">
        <v>147.99</v>
      </c>
    </row>
    <row r="54" spans="1:14" ht="14.4" customHeight="1" x14ac:dyDescent="0.3">
      <c r="A54" s="747" t="s">
        <v>565</v>
      </c>
      <c r="B54" s="748" t="s">
        <v>566</v>
      </c>
      <c r="C54" s="749" t="s">
        <v>581</v>
      </c>
      <c r="D54" s="750" t="s">
        <v>582</v>
      </c>
      <c r="E54" s="751">
        <v>50113001</v>
      </c>
      <c r="F54" s="750" t="s">
        <v>601</v>
      </c>
      <c r="G54" s="749" t="s">
        <v>625</v>
      </c>
      <c r="H54" s="749">
        <v>58042</v>
      </c>
      <c r="I54" s="749">
        <v>58042</v>
      </c>
      <c r="J54" s="749" t="s">
        <v>690</v>
      </c>
      <c r="K54" s="749" t="s">
        <v>691</v>
      </c>
      <c r="L54" s="752">
        <v>346.79000000000008</v>
      </c>
      <c r="M54" s="752">
        <v>2</v>
      </c>
      <c r="N54" s="753">
        <v>693.58000000000015</v>
      </c>
    </row>
    <row r="55" spans="1:14" ht="14.4" customHeight="1" x14ac:dyDescent="0.3">
      <c r="A55" s="747" t="s">
        <v>565</v>
      </c>
      <c r="B55" s="748" t="s">
        <v>566</v>
      </c>
      <c r="C55" s="749" t="s">
        <v>581</v>
      </c>
      <c r="D55" s="750" t="s">
        <v>582</v>
      </c>
      <c r="E55" s="751">
        <v>50113001</v>
      </c>
      <c r="F55" s="750" t="s">
        <v>601</v>
      </c>
      <c r="G55" s="749" t="s">
        <v>625</v>
      </c>
      <c r="H55" s="749">
        <v>131536</v>
      </c>
      <c r="I55" s="749">
        <v>31536</v>
      </c>
      <c r="J55" s="749" t="s">
        <v>692</v>
      </c>
      <c r="K55" s="749" t="s">
        <v>693</v>
      </c>
      <c r="L55" s="752">
        <v>207.44000000000003</v>
      </c>
      <c r="M55" s="752">
        <v>1</v>
      </c>
      <c r="N55" s="753">
        <v>207.44000000000003</v>
      </c>
    </row>
    <row r="56" spans="1:14" ht="14.4" customHeight="1" x14ac:dyDescent="0.3">
      <c r="A56" s="747" t="s">
        <v>565</v>
      </c>
      <c r="B56" s="748" t="s">
        <v>566</v>
      </c>
      <c r="C56" s="749" t="s">
        <v>581</v>
      </c>
      <c r="D56" s="750" t="s">
        <v>582</v>
      </c>
      <c r="E56" s="751">
        <v>50113001</v>
      </c>
      <c r="F56" s="750" t="s">
        <v>601</v>
      </c>
      <c r="G56" s="749" t="s">
        <v>625</v>
      </c>
      <c r="H56" s="749">
        <v>132225</v>
      </c>
      <c r="I56" s="749">
        <v>32225</v>
      </c>
      <c r="J56" s="749" t="s">
        <v>692</v>
      </c>
      <c r="K56" s="749" t="s">
        <v>694</v>
      </c>
      <c r="L56" s="752">
        <v>72.329999999999984</v>
      </c>
      <c r="M56" s="752">
        <v>2</v>
      </c>
      <c r="N56" s="753">
        <v>144.65999999999997</v>
      </c>
    </row>
    <row r="57" spans="1:14" ht="14.4" customHeight="1" x14ac:dyDescent="0.3">
      <c r="A57" s="747" t="s">
        <v>565</v>
      </c>
      <c r="B57" s="748" t="s">
        <v>566</v>
      </c>
      <c r="C57" s="749" t="s">
        <v>581</v>
      </c>
      <c r="D57" s="750" t="s">
        <v>582</v>
      </c>
      <c r="E57" s="751">
        <v>50113001</v>
      </c>
      <c r="F57" s="750" t="s">
        <v>601</v>
      </c>
      <c r="G57" s="749" t="s">
        <v>602</v>
      </c>
      <c r="H57" s="749">
        <v>191624</v>
      </c>
      <c r="I57" s="749">
        <v>91624</v>
      </c>
      <c r="J57" s="749" t="s">
        <v>695</v>
      </c>
      <c r="K57" s="749" t="s">
        <v>696</v>
      </c>
      <c r="L57" s="752">
        <v>58.14</v>
      </c>
      <c r="M57" s="752">
        <v>1</v>
      </c>
      <c r="N57" s="753">
        <v>58.14</v>
      </c>
    </row>
    <row r="58" spans="1:14" ht="14.4" customHeight="1" x14ac:dyDescent="0.3">
      <c r="A58" s="747" t="s">
        <v>565</v>
      </c>
      <c r="B58" s="748" t="s">
        <v>566</v>
      </c>
      <c r="C58" s="749" t="s">
        <v>581</v>
      </c>
      <c r="D58" s="750" t="s">
        <v>582</v>
      </c>
      <c r="E58" s="751">
        <v>50113001</v>
      </c>
      <c r="F58" s="750" t="s">
        <v>601</v>
      </c>
      <c r="G58" s="749" t="s">
        <v>602</v>
      </c>
      <c r="H58" s="749">
        <v>191729</v>
      </c>
      <c r="I58" s="749">
        <v>191729</v>
      </c>
      <c r="J58" s="749" t="s">
        <v>697</v>
      </c>
      <c r="K58" s="749" t="s">
        <v>698</v>
      </c>
      <c r="L58" s="752">
        <v>97.964999999999989</v>
      </c>
      <c r="M58" s="752">
        <v>2</v>
      </c>
      <c r="N58" s="753">
        <v>195.92999999999998</v>
      </c>
    </row>
    <row r="59" spans="1:14" ht="14.4" customHeight="1" x14ac:dyDescent="0.3">
      <c r="A59" s="747" t="s">
        <v>565</v>
      </c>
      <c r="B59" s="748" t="s">
        <v>566</v>
      </c>
      <c r="C59" s="749" t="s">
        <v>581</v>
      </c>
      <c r="D59" s="750" t="s">
        <v>582</v>
      </c>
      <c r="E59" s="751">
        <v>50113001</v>
      </c>
      <c r="F59" s="750" t="s">
        <v>601</v>
      </c>
      <c r="G59" s="749" t="s">
        <v>602</v>
      </c>
      <c r="H59" s="749">
        <v>845329</v>
      </c>
      <c r="I59" s="749">
        <v>0</v>
      </c>
      <c r="J59" s="749" t="s">
        <v>699</v>
      </c>
      <c r="K59" s="749" t="s">
        <v>567</v>
      </c>
      <c r="L59" s="752">
        <v>178.00571428571428</v>
      </c>
      <c r="M59" s="752">
        <v>21</v>
      </c>
      <c r="N59" s="753">
        <v>3738.12</v>
      </c>
    </row>
    <row r="60" spans="1:14" ht="14.4" customHeight="1" x14ac:dyDescent="0.3">
      <c r="A60" s="747" t="s">
        <v>565</v>
      </c>
      <c r="B60" s="748" t="s">
        <v>566</v>
      </c>
      <c r="C60" s="749" t="s">
        <v>581</v>
      </c>
      <c r="D60" s="750" t="s">
        <v>582</v>
      </c>
      <c r="E60" s="751">
        <v>50113001</v>
      </c>
      <c r="F60" s="750" t="s">
        <v>601</v>
      </c>
      <c r="G60" s="749" t="s">
        <v>602</v>
      </c>
      <c r="H60" s="749">
        <v>203954</v>
      </c>
      <c r="I60" s="749">
        <v>203954</v>
      </c>
      <c r="J60" s="749" t="s">
        <v>700</v>
      </c>
      <c r="K60" s="749" t="s">
        <v>701</v>
      </c>
      <c r="L60" s="752">
        <v>95.335714285714303</v>
      </c>
      <c r="M60" s="752">
        <v>7</v>
      </c>
      <c r="N60" s="753">
        <v>667.35000000000014</v>
      </c>
    </row>
    <row r="61" spans="1:14" ht="14.4" customHeight="1" x14ac:dyDescent="0.3">
      <c r="A61" s="747" t="s">
        <v>565</v>
      </c>
      <c r="B61" s="748" t="s">
        <v>566</v>
      </c>
      <c r="C61" s="749" t="s">
        <v>581</v>
      </c>
      <c r="D61" s="750" t="s">
        <v>582</v>
      </c>
      <c r="E61" s="751">
        <v>50113001</v>
      </c>
      <c r="F61" s="750" t="s">
        <v>601</v>
      </c>
      <c r="G61" s="749" t="s">
        <v>625</v>
      </c>
      <c r="H61" s="749">
        <v>992572</v>
      </c>
      <c r="I61" s="749">
        <v>158711</v>
      </c>
      <c r="J61" s="749" t="s">
        <v>702</v>
      </c>
      <c r="K61" s="749" t="s">
        <v>703</v>
      </c>
      <c r="L61" s="752">
        <v>52.029999999999994</v>
      </c>
      <c r="M61" s="752">
        <v>2</v>
      </c>
      <c r="N61" s="753">
        <v>104.05999999999999</v>
      </c>
    </row>
    <row r="62" spans="1:14" ht="14.4" customHeight="1" x14ac:dyDescent="0.3">
      <c r="A62" s="747" t="s">
        <v>565</v>
      </c>
      <c r="B62" s="748" t="s">
        <v>566</v>
      </c>
      <c r="C62" s="749" t="s">
        <v>581</v>
      </c>
      <c r="D62" s="750" t="s">
        <v>582</v>
      </c>
      <c r="E62" s="751">
        <v>50113001</v>
      </c>
      <c r="F62" s="750" t="s">
        <v>601</v>
      </c>
      <c r="G62" s="749" t="s">
        <v>625</v>
      </c>
      <c r="H62" s="749">
        <v>158692</v>
      </c>
      <c r="I62" s="749">
        <v>158692</v>
      </c>
      <c r="J62" s="749" t="s">
        <v>704</v>
      </c>
      <c r="K62" s="749" t="s">
        <v>705</v>
      </c>
      <c r="L62" s="752">
        <v>26.149999999999991</v>
      </c>
      <c r="M62" s="752">
        <v>1</v>
      </c>
      <c r="N62" s="753">
        <v>26.149999999999991</v>
      </c>
    </row>
    <row r="63" spans="1:14" ht="14.4" customHeight="1" x14ac:dyDescent="0.3">
      <c r="A63" s="747" t="s">
        <v>565</v>
      </c>
      <c r="B63" s="748" t="s">
        <v>566</v>
      </c>
      <c r="C63" s="749" t="s">
        <v>581</v>
      </c>
      <c r="D63" s="750" t="s">
        <v>582</v>
      </c>
      <c r="E63" s="751">
        <v>50113001</v>
      </c>
      <c r="F63" s="750" t="s">
        <v>601</v>
      </c>
      <c r="G63" s="749" t="s">
        <v>602</v>
      </c>
      <c r="H63" s="749">
        <v>103417</v>
      </c>
      <c r="I63" s="749">
        <v>3417</v>
      </c>
      <c r="J63" s="749" t="s">
        <v>706</v>
      </c>
      <c r="K63" s="749" t="s">
        <v>707</v>
      </c>
      <c r="L63" s="752">
        <v>150.24000000000004</v>
      </c>
      <c r="M63" s="752">
        <v>1</v>
      </c>
      <c r="N63" s="753">
        <v>150.24000000000004</v>
      </c>
    </row>
    <row r="64" spans="1:14" ht="14.4" customHeight="1" x14ac:dyDescent="0.3">
      <c r="A64" s="747" t="s">
        <v>565</v>
      </c>
      <c r="B64" s="748" t="s">
        <v>566</v>
      </c>
      <c r="C64" s="749" t="s">
        <v>581</v>
      </c>
      <c r="D64" s="750" t="s">
        <v>582</v>
      </c>
      <c r="E64" s="751">
        <v>50113001</v>
      </c>
      <c r="F64" s="750" t="s">
        <v>601</v>
      </c>
      <c r="G64" s="749" t="s">
        <v>602</v>
      </c>
      <c r="H64" s="749">
        <v>500458</v>
      </c>
      <c r="I64" s="749">
        <v>0</v>
      </c>
      <c r="J64" s="749" t="s">
        <v>708</v>
      </c>
      <c r="K64" s="749" t="s">
        <v>567</v>
      </c>
      <c r="L64" s="752">
        <v>123.71999999999993</v>
      </c>
      <c r="M64" s="752">
        <v>1</v>
      </c>
      <c r="N64" s="753">
        <v>123.71999999999993</v>
      </c>
    </row>
    <row r="65" spans="1:14" ht="14.4" customHeight="1" x14ac:dyDescent="0.3">
      <c r="A65" s="747" t="s">
        <v>565</v>
      </c>
      <c r="B65" s="748" t="s">
        <v>566</v>
      </c>
      <c r="C65" s="749" t="s">
        <v>581</v>
      </c>
      <c r="D65" s="750" t="s">
        <v>582</v>
      </c>
      <c r="E65" s="751">
        <v>50113001</v>
      </c>
      <c r="F65" s="750" t="s">
        <v>601</v>
      </c>
      <c r="G65" s="749" t="s">
        <v>602</v>
      </c>
      <c r="H65" s="749">
        <v>167939</v>
      </c>
      <c r="I65" s="749">
        <v>167939</v>
      </c>
      <c r="J65" s="749" t="s">
        <v>709</v>
      </c>
      <c r="K65" s="749" t="s">
        <v>710</v>
      </c>
      <c r="L65" s="752">
        <v>1625</v>
      </c>
      <c r="M65" s="752">
        <v>1</v>
      </c>
      <c r="N65" s="753">
        <v>1625</v>
      </c>
    </row>
    <row r="66" spans="1:14" ht="14.4" customHeight="1" x14ac:dyDescent="0.3">
      <c r="A66" s="747" t="s">
        <v>565</v>
      </c>
      <c r="B66" s="748" t="s">
        <v>566</v>
      </c>
      <c r="C66" s="749" t="s">
        <v>581</v>
      </c>
      <c r="D66" s="750" t="s">
        <v>582</v>
      </c>
      <c r="E66" s="751">
        <v>50113001</v>
      </c>
      <c r="F66" s="750" t="s">
        <v>601</v>
      </c>
      <c r="G66" s="749" t="s">
        <v>602</v>
      </c>
      <c r="H66" s="749">
        <v>159392</v>
      </c>
      <c r="I66" s="749">
        <v>59392</v>
      </c>
      <c r="J66" s="749" t="s">
        <v>711</v>
      </c>
      <c r="K66" s="749" t="s">
        <v>712</v>
      </c>
      <c r="L66" s="752">
        <v>62.25</v>
      </c>
      <c r="M66" s="752">
        <v>1</v>
      </c>
      <c r="N66" s="753">
        <v>62.25</v>
      </c>
    </row>
    <row r="67" spans="1:14" ht="14.4" customHeight="1" x14ac:dyDescent="0.3">
      <c r="A67" s="747" t="s">
        <v>565</v>
      </c>
      <c r="B67" s="748" t="s">
        <v>566</v>
      </c>
      <c r="C67" s="749" t="s">
        <v>581</v>
      </c>
      <c r="D67" s="750" t="s">
        <v>582</v>
      </c>
      <c r="E67" s="751">
        <v>50113001</v>
      </c>
      <c r="F67" s="750" t="s">
        <v>601</v>
      </c>
      <c r="G67" s="749" t="s">
        <v>602</v>
      </c>
      <c r="H67" s="749">
        <v>190991</v>
      </c>
      <c r="I67" s="749">
        <v>90991</v>
      </c>
      <c r="J67" s="749" t="s">
        <v>713</v>
      </c>
      <c r="K67" s="749" t="s">
        <v>714</v>
      </c>
      <c r="L67" s="752">
        <v>48.809999999999995</v>
      </c>
      <c r="M67" s="752">
        <v>1</v>
      </c>
      <c r="N67" s="753">
        <v>48.809999999999995</v>
      </c>
    </row>
    <row r="68" spans="1:14" ht="14.4" customHeight="1" x14ac:dyDescent="0.3">
      <c r="A68" s="747" t="s">
        <v>565</v>
      </c>
      <c r="B68" s="748" t="s">
        <v>566</v>
      </c>
      <c r="C68" s="749" t="s">
        <v>581</v>
      </c>
      <c r="D68" s="750" t="s">
        <v>582</v>
      </c>
      <c r="E68" s="751">
        <v>50113001</v>
      </c>
      <c r="F68" s="750" t="s">
        <v>601</v>
      </c>
      <c r="G68" s="749" t="s">
        <v>602</v>
      </c>
      <c r="H68" s="749">
        <v>141155</v>
      </c>
      <c r="I68" s="749">
        <v>41155</v>
      </c>
      <c r="J68" s="749" t="s">
        <v>715</v>
      </c>
      <c r="K68" s="749" t="s">
        <v>716</v>
      </c>
      <c r="L68" s="752">
        <v>50.330000000000005</v>
      </c>
      <c r="M68" s="752">
        <v>2</v>
      </c>
      <c r="N68" s="753">
        <v>100.66000000000001</v>
      </c>
    </row>
    <row r="69" spans="1:14" ht="14.4" customHeight="1" x14ac:dyDescent="0.3">
      <c r="A69" s="747" t="s">
        <v>565</v>
      </c>
      <c r="B69" s="748" t="s">
        <v>566</v>
      </c>
      <c r="C69" s="749" t="s">
        <v>581</v>
      </c>
      <c r="D69" s="750" t="s">
        <v>582</v>
      </c>
      <c r="E69" s="751">
        <v>50113001</v>
      </c>
      <c r="F69" s="750" t="s">
        <v>601</v>
      </c>
      <c r="G69" s="749" t="s">
        <v>602</v>
      </c>
      <c r="H69" s="749">
        <v>132105</v>
      </c>
      <c r="I69" s="749">
        <v>132105</v>
      </c>
      <c r="J69" s="749" t="s">
        <v>717</v>
      </c>
      <c r="K69" s="749" t="s">
        <v>718</v>
      </c>
      <c r="L69" s="752">
        <v>288.10075987505667</v>
      </c>
      <c r="M69" s="752">
        <v>42.004383000000004</v>
      </c>
      <c r="N69" s="753">
        <v>12101.494660382914</v>
      </c>
    </row>
    <row r="70" spans="1:14" ht="14.4" customHeight="1" x14ac:dyDescent="0.3">
      <c r="A70" s="747" t="s">
        <v>565</v>
      </c>
      <c r="B70" s="748" t="s">
        <v>566</v>
      </c>
      <c r="C70" s="749" t="s">
        <v>581</v>
      </c>
      <c r="D70" s="750" t="s">
        <v>582</v>
      </c>
      <c r="E70" s="751">
        <v>50113001</v>
      </c>
      <c r="F70" s="750" t="s">
        <v>601</v>
      </c>
      <c r="G70" s="749" t="s">
        <v>602</v>
      </c>
      <c r="H70" s="749">
        <v>132101</v>
      </c>
      <c r="I70" s="749">
        <v>132101</v>
      </c>
      <c r="J70" s="749" t="s">
        <v>719</v>
      </c>
      <c r="K70" s="749" t="s">
        <v>720</v>
      </c>
      <c r="L70" s="752">
        <v>111.00007510334986</v>
      </c>
      <c r="M70" s="752">
        <v>191.30596699999984</v>
      </c>
      <c r="N70" s="753">
        <v>21234.976704718953</v>
      </c>
    </row>
    <row r="71" spans="1:14" ht="14.4" customHeight="1" x14ac:dyDescent="0.3">
      <c r="A71" s="747" t="s">
        <v>565</v>
      </c>
      <c r="B71" s="748" t="s">
        <v>566</v>
      </c>
      <c r="C71" s="749" t="s">
        <v>581</v>
      </c>
      <c r="D71" s="750" t="s">
        <v>582</v>
      </c>
      <c r="E71" s="751">
        <v>50113001</v>
      </c>
      <c r="F71" s="750" t="s">
        <v>601</v>
      </c>
      <c r="G71" s="749" t="s">
        <v>602</v>
      </c>
      <c r="H71" s="749">
        <v>848273</v>
      </c>
      <c r="I71" s="749">
        <v>125298</v>
      </c>
      <c r="J71" s="749" t="s">
        <v>721</v>
      </c>
      <c r="K71" s="749" t="s">
        <v>722</v>
      </c>
      <c r="L71" s="752">
        <v>111.00000000000001</v>
      </c>
      <c r="M71" s="752">
        <v>1.976</v>
      </c>
      <c r="N71" s="753">
        <v>219.33600000000001</v>
      </c>
    </row>
    <row r="72" spans="1:14" ht="14.4" customHeight="1" x14ac:dyDescent="0.3">
      <c r="A72" s="747" t="s">
        <v>565</v>
      </c>
      <c r="B72" s="748" t="s">
        <v>566</v>
      </c>
      <c r="C72" s="749" t="s">
        <v>581</v>
      </c>
      <c r="D72" s="750" t="s">
        <v>582</v>
      </c>
      <c r="E72" s="751">
        <v>50113001</v>
      </c>
      <c r="F72" s="750" t="s">
        <v>601</v>
      </c>
      <c r="G72" s="749" t="s">
        <v>602</v>
      </c>
      <c r="H72" s="749">
        <v>849363</v>
      </c>
      <c r="I72" s="749">
        <v>122494</v>
      </c>
      <c r="J72" s="749" t="s">
        <v>721</v>
      </c>
      <c r="K72" s="749" t="s">
        <v>723</v>
      </c>
      <c r="L72" s="752">
        <v>246.93959203083003</v>
      </c>
      <c r="M72" s="752">
        <v>2.3094654999999999</v>
      </c>
      <c r="N72" s="753">
        <v>570.29846837927687</v>
      </c>
    </row>
    <row r="73" spans="1:14" ht="14.4" customHeight="1" x14ac:dyDescent="0.3">
      <c r="A73" s="747" t="s">
        <v>565</v>
      </c>
      <c r="B73" s="748" t="s">
        <v>566</v>
      </c>
      <c r="C73" s="749" t="s">
        <v>581</v>
      </c>
      <c r="D73" s="750" t="s">
        <v>582</v>
      </c>
      <c r="E73" s="751">
        <v>50113001</v>
      </c>
      <c r="F73" s="750" t="s">
        <v>601</v>
      </c>
      <c r="G73" s="749" t="s">
        <v>567</v>
      </c>
      <c r="H73" s="749">
        <v>848470</v>
      </c>
      <c r="I73" s="749">
        <v>119618</v>
      </c>
      <c r="J73" s="749" t="s">
        <v>724</v>
      </c>
      <c r="K73" s="749" t="s">
        <v>725</v>
      </c>
      <c r="L73" s="752">
        <v>6723.99</v>
      </c>
      <c r="M73" s="752">
        <v>1</v>
      </c>
      <c r="N73" s="753">
        <v>6723.99</v>
      </c>
    </row>
    <row r="74" spans="1:14" ht="14.4" customHeight="1" x14ac:dyDescent="0.3">
      <c r="A74" s="747" t="s">
        <v>565</v>
      </c>
      <c r="B74" s="748" t="s">
        <v>566</v>
      </c>
      <c r="C74" s="749" t="s">
        <v>581</v>
      </c>
      <c r="D74" s="750" t="s">
        <v>582</v>
      </c>
      <c r="E74" s="751">
        <v>50113001</v>
      </c>
      <c r="F74" s="750" t="s">
        <v>601</v>
      </c>
      <c r="G74" s="749" t="s">
        <v>602</v>
      </c>
      <c r="H74" s="749">
        <v>500629</v>
      </c>
      <c r="I74" s="749">
        <v>180173</v>
      </c>
      <c r="J74" s="749" t="s">
        <v>726</v>
      </c>
      <c r="K74" s="749" t="s">
        <v>727</v>
      </c>
      <c r="L74" s="752">
        <v>172.94999999999996</v>
      </c>
      <c r="M74" s="752">
        <v>3</v>
      </c>
      <c r="N74" s="753">
        <v>518.84999999999991</v>
      </c>
    </row>
    <row r="75" spans="1:14" ht="14.4" customHeight="1" x14ac:dyDescent="0.3">
      <c r="A75" s="747" t="s">
        <v>565</v>
      </c>
      <c r="B75" s="748" t="s">
        <v>566</v>
      </c>
      <c r="C75" s="749" t="s">
        <v>581</v>
      </c>
      <c r="D75" s="750" t="s">
        <v>582</v>
      </c>
      <c r="E75" s="751">
        <v>50113001</v>
      </c>
      <c r="F75" s="750" t="s">
        <v>601</v>
      </c>
      <c r="G75" s="749" t="s">
        <v>602</v>
      </c>
      <c r="H75" s="749">
        <v>177657</v>
      </c>
      <c r="I75" s="749">
        <v>177657</v>
      </c>
      <c r="J75" s="749" t="s">
        <v>728</v>
      </c>
      <c r="K75" s="749" t="s">
        <v>729</v>
      </c>
      <c r="L75" s="752">
        <v>79.200000000000017</v>
      </c>
      <c r="M75" s="752">
        <v>16.404</v>
      </c>
      <c r="N75" s="753">
        <v>1299.1968000000002</v>
      </c>
    </row>
    <row r="76" spans="1:14" ht="14.4" customHeight="1" x14ac:dyDescent="0.3">
      <c r="A76" s="747" t="s">
        <v>565</v>
      </c>
      <c r="B76" s="748" t="s">
        <v>566</v>
      </c>
      <c r="C76" s="749" t="s">
        <v>581</v>
      </c>
      <c r="D76" s="750" t="s">
        <v>582</v>
      </c>
      <c r="E76" s="751">
        <v>50113001</v>
      </c>
      <c r="F76" s="750" t="s">
        <v>601</v>
      </c>
      <c r="G76" s="749" t="s">
        <v>602</v>
      </c>
      <c r="H76" s="749">
        <v>177658</v>
      </c>
      <c r="I76" s="749">
        <v>177658</v>
      </c>
      <c r="J76" s="749" t="s">
        <v>728</v>
      </c>
      <c r="K76" s="749" t="s">
        <v>730</v>
      </c>
      <c r="L76" s="752">
        <v>218.89999999999998</v>
      </c>
      <c r="M76" s="752">
        <v>25.010739700000006</v>
      </c>
      <c r="N76" s="753">
        <v>5474.8509203300009</v>
      </c>
    </row>
    <row r="77" spans="1:14" ht="14.4" customHeight="1" x14ac:dyDescent="0.3">
      <c r="A77" s="747" t="s">
        <v>565</v>
      </c>
      <c r="B77" s="748" t="s">
        <v>566</v>
      </c>
      <c r="C77" s="749" t="s">
        <v>581</v>
      </c>
      <c r="D77" s="750" t="s">
        <v>582</v>
      </c>
      <c r="E77" s="751">
        <v>50113001</v>
      </c>
      <c r="F77" s="750" t="s">
        <v>601</v>
      </c>
      <c r="G77" s="749" t="s">
        <v>602</v>
      </c>
      <c r="H77" s="749">
        <v>177659</v>
      </c>
      <c r="I77" s="749">
        <v>177659</v>
      </c>
      <c r="J77" s="749" t="s">
        <v>728</v>
      </c>
      <c r="K77" s="749" t="s">
        <v>731</v>
      </c>
      <c r="L77" s="752">
        <v>525.79999999999995</v>
      </c>
      <c r="M77" s="752">
        <v>1.3550000000000002</v>
      </c>
      <c r="N77" s="753">
        <v>712.45900000000006</v>
      </c>
    </row>
    <row r="78" spans="1:14" ht="14.4" customHeight="1" x14ac:dyDescent="0.3">
      <c r="A78" s="747" t="s">
        <v>565</v>
      </c>
      <c r="B78" s="748" t="s">
        <v>566</v>
      </c>
      <c r="C78" s="749" t="s">
        <v>581</v>
      </c>
      <c r="D78" s="750" t="s">
        <v>582</v>
      </c>
      <c r="E78" s="751">
        <v>50113001</v>
      </c>
      <c r="F78" s="750" t="s">
        <v>601</v>
      </c>
      <c r="G78" s="749" t="s">
        <v>602</v>
      </c>
      <c r="H78" s="749">
        <v>177660</v>
      </c>
      <c r="I78" s="749">
        <v>177660</v>
      </c>
      <c r="J78" s="749" t="s">
        <v>728</v>
      </c>
      <c r="K78" s="749" t="s">
        <v>732</v>
      </c>
      <c r="L78" s="752">
        <v>734.8</v>
      </c>
      <c r="M78" s="752">
        <v>0.76500000000000001</v>
      </c>
      <c r="N78" s="753">
        <v>562.12199999999996</v>
      </c>
    </row>
    <row r="79" spans="1:14" ht="14.4" customHeight="1" x14ac:dyDescent="0.3">
      <c r="A79" s="747" t="s">
        <v>565</v>
      </c>
      <c r="B79" s="748" t="s">
        <v>566</v>
      </c>
      <c r="C79" s="749" t="s">
        <v>581</v>
      </c>
      <c r="D79" s="750" t="s">
        <v>582</v>
      </c>
      <c r="E79" s="751">
        <v>50113001</v>
      </c>
      <c r="F79" s="750" t="s">
        <v>601</v>
      </c>
      <c r="G79" s="749" t="s">
        <v>602</v>
      </c>
      <c r="H79" s="749">
        <v>131963</v>
      </c>
      <c r="I79" s="749">
        <v>31963</v>
      </c>
      <c r="J79" s="749" t="s">
        <v>733</v>
      </c>
      <c r="K79" s="749" t="s">
        <v>734</v>
      </c>
      <c r="L79" s="752">
        <v>48.300000000000011</v>
      </c>
      <c r="M79" s="752">
        <v>2</v>
      </c>
      <c r="N79" s="753">
        <v>96.600000000000023</v>
      </c>
    </row>
    <row r="80" spans="1:14" ht="14.4" customHeight="1" x14ac:dyDescent="0.3">
      <c r="A80" s="747" t="s">
        <v>565</v>
      </c>
      <c r="B80" s="748" t="s">
        <v>566</v>
      </c>
      <c r="C80" s="749" t="s">
        <v>581</v>
      </c>
      <c r="D80" s="750" t="s">
        <v>582</v>
      </c>
      <c r="E80" s="751">
        <v>50113001</v>
      </c>
      <c r="F80" s="750" t="s">
        <v>601</v>
      </c>
      <c r="G80" s="749" t="s">
        <v>602</v>
      </c>
      <c r="H80" s="749">
        <v>171547</v>
      </c>
      <c r="I80" s="749">
        <v>171547</v>
      </c>
      <c r="J80" s="749" t="s">
        <v>735</v>
      </c>
      <c r="K80" s="749" t="s">
        <v>736</v>
      </c>
      <c r="L80" s="752">
        <v>54.96</v>
      </c>
      <c r="M80" s="752">
        <v>1</v>
      </c>
      <c r="N80" s="753">
        <v>54.96</v>
      </c>
    </row>
    <row r="81" spans="1:14" ht="14.4" customHeight="1" x14ac:dyDescent="0.3">
      <c r="A81" s="747" t="s">
        <v>565</v>
      </c>
      <c r="B81" s="748" t="s">
        <v>566</v>
      </c>
      <c r="C81" s="749" t="s">
        <v>581</v>
      </c>
      <c r="D81" s="750" t="s">
        <v>582</v>
      </c>
      <c r="E81" s="751">
        <v>50113001</v>
      </c>
      <c r="F81" s="750" t="s">
        <v>601</v>
      </c>
      <c r="G81" s="749" t="s">
        <v>625</v>
      </c>
      <c r="H81" s="749">
        <v>104063</v>
      </c>
      <c r="I81" s="749">
        <v>4063</v>
      </c>
      <c r="J81" s="749" t="s">
        <v>737</v>
      </c>
      <c r="K81" s="749" t="s">
        <v>738</v>
      </c>
      <c r="L81" s="752">
        <v>79.219999999999985</v>
      </c>
      <c r="M81" s="752">
        <v>1</v>
      </c>
      <c r="N81" s="753">
        <v>79.219999999999985</v>
      </c>
    </row>
    <row r="82" spans="1:14" ht="14.4" customHeight="1" x14ac:dyDescent="0.3">
      <c r="A82" s="747" t="s">
        <v>565</v>
      </c>
      <c r="B82" s="748" t="s">
        <v>566</v>
      </c>
      <c r="C82" s="749" t="s">
        <v>581</v>
      </c>
      <c r="D82" s="750" t="s">
        <v>582</v>
      </c>
      <c r="E82" s="751">
        <v>50113001</v>
      </c>
      <c r="F82" s="750" t="s">
        <v>601</v>
      </c>
      <c r="G82" s="749" t="s">
        <v>602</v>
      </c>
      <c r="H82" s="749">
        <v>176188</v>
      </c>
      <c r="I82" s="749">
        <v>76188</v>
      </c>
      <c r="J82" s="749" t="s">
        <v>739</v>
      </c>
      <c r="K82" s="749" t="s">
        <v>740</v>
      </c>
      <c r="L82" s="752">
        <v>37.149999999999991</v>
      </c>
      <c r="M82" s="752">
        <v>1</v>
      </c>
      <c r="N82" s="753">
        <v>37.149999999999991</v>
      </c>
    </row>
    <row r="83" spans="1:14" ht="14.4" customHeight="1" x14ac:dyDescent="0.3">
      <c r="A83" s="747" t="s">
        <v>565</v>
      </c>
      <c r="B83" s="748" t="s">
        <v>566</v>
      </c>
      <c r="C83" s="749" t="s">
        <v>581</v>
      </c>
      <c r="D83" s="750" t="s">
        <v>582</v>
      </c>
      <c r="E83" s="751">
        <v>50113001</v>
      </c>
      <c r="F83" s="750" t="s">
        <v>601</v>
      </c>
      <c r="G83" s="749" t="s">
        <v>602</v>
      </c>
      <c r="H83" s="749">
        <v>849923</v>
      </c>
      <c r="I83" s="749">
        <v>169209</v>
      </c>
      <c r="J83" s="749" t="s">
        <v>741</v>
      </c>
      <c r="K83" s="749" t="s">
        <v>641</v>
      </c>
      <c r="L83" s="752">
        <v>44.627500000000005</v>
      </c>
      <c r="M83" s="752">
        <v>8</v>
      </c>
      <c r="N83" s="753">
        <v>357.02000000000004</v>
      </c>
    </row>
    <row r="84" spans="1:14" ht="14.4" customHeight="1" x14ac:dyDescent="0.3">
      <c r="A84" s="747" t="s">
        <v>565</v>
      </c>
      <c r="B84" s="748" t="s">
        <v>566</v>
      </c>
      <c r="C84" s="749" t="s">
        <v>581</v>
      </c>
      <c r="D84" s="750" t="s">
        <v>582</v>
      </c>
      <c r="E84" s="751">
        <v>50113001</v>
      </c>
      <c r="F84" s="750" t="s">
        <v>601</v>
      </c>
      <c r="G84" s="749" t="s">
        <v>602</v>
      </c>
      <c r="H84" s="749">
        <v>145981</v>
      </c>
      <c r="I84" s="749">
        <v>45981</v>
      </c>
      <c r="J84" s="749" t="s">
        <v>742</v>
      </c>
      <c r="K84" s="749" t="s">
        <v>743</v>
      </c>
      <c r="L84" s="752">
        <v>1704.56</v>
      </c>
      <c r="M84" s="752">
        <v>1</v>
      </c>
      <c r="N84" s="753">
        <v>1704.56</v>
      </c>
    </row>
    <row r="85" spans="1:14" ht="14.4" customHeight="1" x14ac:dyDescent="0.3">
      <c r="A85" s="747" t="s">
        <v>565</v>
      </c>
      <c r="B85" s="748" t="s">
        <v>566</v>
      </c>
      <c r="C85" s="749" t="s">
        <v>581</v>
      </c>
      <c r="D85" s="750" t="s">
        <v>582</v>
      </c>
      <c r="E85" s="751">
        <v>50113001</v>
      </c>
      <c r="F85" s="750" t="s">
        <v>601</v>
      </c>
      <c r="G85" s="749" t="s">
        <v>625</v>
      </c>
      <c r="H85" s="749">
        <v>846446</v>
      </c>
      <c r="I85" s="749">
        <v>124343</v>
      </c>
      <c r="J85" s="749" t="s">
        <v>744</v>
      </c>
      <c r="K85" s="749" t="s">
        <v>705</v>
      </c>
      <c r="L85" s="752">
        <v>43.76</v>
      </c>
      <c r="M85" s="752">
        <v>1</v>
      </c>
      <c r="N85" s="753">
        <v>43.76</v>
      </c>
    </row>
    <row r="86" spans="1:14" ht="14.4" customHeight="1" x14ac:dyDescent="0.3">
      <c r="A86" s="747" t="s">
        <v>565</v>
      </c>
      <c r="B86" s="748" t="s">
        <v>566</v>
      </c>
      <c r="C86" s="749" t="s">
        <v>581</v>
      </c>
      <c r="D86" s="750" t="s">
        <v>582</v>
      </c>
      <c r="E86" s="751">
        <v>50113001</v>
      </c>
      <c r="F86" s="750" t="s">
        <v>601</v>
      </c>
      <c r="G86" s="749" t="s">
        <v>625</v>
      </c>
      <c r="H86" s="749">
        <v>848477</v>
      </c>
      <c r="I86" s="749">
        <v>124346</v>
      </c>
      <c r="J86" s="749" t="s">
        <v>744</v>
      </c>
      <c r="K86" s="749" t="s">
        <v>745</v>
      </c>
      <c r="L86" s="752">
        <v>131.27000000000001</v>
      </c>
      <c r="M86" s="752">
        <v>1</v>
      </c>
      <c r="N86" s="753">
        <v>131.27000000000001</v>
      </c>
    </row>
    <row r="87" spans="1:14" ht="14.4" customHeight="1" x14ac:dyDescent="0.3">
      <c r="A87" s="747" t="s">
        <v>565</v>
      </c>
      <c r="B87" s="748" t="s">
        <v>566</v>
      </c>
      <c r="C87" s="749" t="s">
        <v>581</v>
      </c>
      <c r="D87" s="750" t="s">
        <v>582</v>
      </c>
      <c r="E87" s="751">
        <v>50113001</v>
      </c>
      <c r="F87" s="750" t="s">
        <v>601</v>
      </c>
      <c r="G87" s="749" t="s">
        <v>602</v>
      </c>
      <c r="H87" s="749">
        <v>189992</v>
      </c>
      <c r="I87" s="749">
        <v>189992</v>
      </c>
      <c r="J87" s="749" t="s">
        <v>746</v>
      </c>
      <c r="K87" s="749" t="s">
        <v>747</v>
      </c>
      <c r="L87" s="752">
        <v>413.14020264654761</v>
      </c>
      <c r="M87" s="752">
        <v>79.14754299999997</v>
      </c>
      <c r="N87" s="753">
        <v>32699.031953996328</v>
      </c>
    </row>
    <row r="88" spans="1:14" ht="14.4" customHeight="1" x14ac:dyDescent="0.3">
      <c r="A88" s="747" t="s">
        <v>565</v>
      </c>
      <c r="B88" s="748" t="s">
        <v>566</v>
      </c>
      <c r="C88" s="749" t="s">
        <v>581</v>
      </c>
      <c r="D88" s="750" t="s">
        <v>582</v>
      </c>
      <c r="E88" s="751">
        <v>50113001</v>
      </c>
      <c r="F88" s="750" t="s">
        <v>601</v>
      </c>
      <c r="G88" s="749" t="s">
        <v>625</v>
      </c>
      <c r="H88" s="749">
        <v>117425</v>
      </c>
      <c r="I88" s="749">
        <v>17425</v>
      </c>
      <c r="J88" s="749" t="s">
        <v>748</v>
      </c>
      <c r="K88" s="749" t="s">
        <v>749</v>
      </c>
      <c r="L88" s="752">
        <v>19.817</v>
      </c>
      <c r="M88" s="752">
        <v>10</v>
      </c>
      <c r="N88" s="753">
        <v>198.17000000000002</v>
      </c>
    </row>
    <row r="89" spans="1:14" ht="14.4" customHeight="1" x14ac:dyDescent="0.3">
      <c r="A89" s="747" t="s">
        <v>565</v>
      </c>
      <c r="B89" s="748" t="s">
        <v>566</v>
      </c>
      <c r="C89" s="749" t="s">
        <v>581</v>
      </c>
      <c r="D89" s="750" t="s">
        <v>582</v>
      </c>
      <c r="E89" s="751">
        <v>50113001</v>
      </c>
      <c r="F89" s="750" t="s">
        <v>601</v>
      </c>
      <c r="G89" s="749" t="s">
        <v>625</v>
      </c>
      <c r="H89" s="749">
        <v>117431</v>
      </c>
      <c r="I89" s="749">
        <v>17431</v>
      </c>
      <c r="J89" s="749" t="s">
        <v>750</v>
      </c>
      <c r="K89" s="749" t="s">
        <v>624</v>
      </c>
      <c r="L89" s="752">
        <v>27.1</v>
      </c>
      <c r="M89" s="752">
        <v>5</v>
      </c>
      <c r="N89" s="753">
        <v>135.5</v>
      </c>
    </row>
    <row r="90" spans="1:14" ht="14.4" customHeight="1" x14ac:dyDescent="0.3">
      <c r="A90" s="747" t="s">
        <v>565</v>
      </c>
      <c r="B90" s="748" t="s">
        <v>566</v>
      </c>
      <c r="C90" s="749" t="s">
        <v>581</v>
      </c>
      <c r="D90" s="750" t="s">
        <v>582</v>
      </c>
      <c r="E90" s="751">
        <v>50113001</v>
      </c>
      <c r="F90" s="750" t="s">
        <v>601</v>
      </c>
      <c r="G90" s="749" t="s">
        <v>602</v>
      </c>
      <c r="H90" s="749">
        <v>158653</v>
      </c>
      <c r="I90" s="749">
        <v>58653</v>
      </c>
      <c r="J90" s="749" t="s">
        <v>751</v>
      </c>
      <c r="K90" s="749" t="s">
        <v>752</v>
      </c>
      <c r="L90" s="752">
        <v>67.610000000000028</v>
      </c>
      <c r="M90" s="752">
        <v>2</v>
      </c>
      <c r="N90" s="753">
        <v>135.22000000000006</v>
      </c>
    </row>
    <row r="91" spans="1:14" ht="14.4" customHeight="1" x14ac:dyDescent="0.3">
      <c r="A91" s="747" t="s">
        <v>565</v>
      </c>
      <c r="B91" s="748" t="s">
        <v>566</v>
      </c>
      <c r="C91" s="749" t="s">
        <v>581</v>
      </c>
      <c r="D91" s="750" t="s">
        <v>582</v>
      </c>
      <c r="E91" s="751">
        <v>50113001</v>
      </c>
      <c r="F91" s="750" t="s">
        <v>601</v>
      </c>
      <c r="G91" s="749" t="s">
        <v>602</v>
      </c>
      <c r="H91" s="749">
        <v>156992</v>
      </c>
      <c r="I91" s="749">
        <v>56992</v>
      </c>
      <c r="J91" s="749" t="s">
        <v>753</v>
      </c>
      <c r="K91" s="749" t="s">
        <v>754</v>
      </c>
      <c r="L91" s="752">
        <v>61.443181818181849</v>
      </c>
      <c r="M91" s="752">
        <v>22</v>
      </c>
      <c r="N91" s="753">
        <v>1351.7500000000007</v>
      </c>
    </row>
    <row r="92" spans="1:14" ht="14.4" customHeight="1" x14ac:dyDescent="0.3">
      <c r="A92" s="747" t="s">
        <v>565</v>
      </c>
      <c r="B92" s="748" t="s">
        <v>566</v>
      </c>
      <c r="C92" s="749" t="s">
        <v>581</v>
      </c>
      <c r="D92" s="750" t="s">
        <v>582</v>
      </c>
      <c r="E92" s="751">
        <v>50113001</v>
      </c>
      <c r="F92" s="750" t="s">
        <v>601</v>
      </c>
      <c r="G92" s="749" t="s">
        <v>602</v>
      </c>
      <c r="H92" s="749">
        <v>156993</v>
      </c>
      <c r="I92" s="749">
        <v>56993</v>
      </c>
      <c r="J92" s="749" t="s">
        <v>755</v>
      </c>
      <c r="K92" s="749" t="s">
        <v>756</v>
      </c>
      <c r="L92" s="752">
        <v>73.150000000000006</v>
      </c>
      <c r="M92" s="752">
        <v>27</v>
      </c>
      <c r="N92" s="753">
        <v>1975.0500000000002</v>
      </c>
    </row>
    <row r="93" spans="1:14" ht="14.4" customHeight="1" x14ac:dyDescent="0.3">
      <c r="A93" s="747" t="s">
        <v>565</v>
      </c>
      <c r="B93" s="748" t="s">
        <v>566</v>
      </c>
      <c r="C93" s="749" t="s">
        <v>581</v>
      </c>
      <c r="D93" s="750" t="s">
        <v>582</v>
      </c>
      <c r="E93" s="751">
        <v>50113001</v>
      </c>
      <c r="F93" s="750" t="s">
        <v>601</v>
      </c>
      <c r="G93" s="749" t="s">
        <v>625</v>
      </c>
      <c r="H93" s="749">
        <v>214433</v>
      </c>
      <c r="I93" s="749">
        <v>214433</v>
      </c>
      <c r="J93" s="749" t="s">
        <v>757</v>
      </c>
      <c r="K93" s="749" t="s">
        <v>758</v>
      </c>
      <c r="L93" s="752">
        <v>12.209999999999996</v>
      </c>
      <c r="M93" s="752">
        <v>6</v>
      </c>
      <c r="N93" s="753">
        <v>73.259999999999977</v>
      </c>
    </row>
    <row r="94" spans="1:14" ht="14.4" customHeight="1" x14ac:dyDescent="0.3">
      <c r="A94" s="747" t="s">
        <v>565</v>
      </c>
      <c r="B94" s="748" t="s">
        <v>566</v>
      </c>
      <c r="C94" s="749" t="s">
        <v>581</v>
      </c>
      <c r="D94" s="750" t="s">
        <v>582</v>
      </c>
      <c r="E94" s="751">
        <v>50113001</v>
      </c>
      <c r="F94" s="750" t="s">
        <v>601</v>
      </c>
      <c r="G94" s="749" t="s">
        <v>625</v>
      </c>
      <c r="H94" s="749">
        <v>214435</v>
      </c>
      <c r="I94" s="749">
        <v>214435</v>
      </c>
      <c r="J94" s="749" t="s">
        <v>757</v>
      </c>
      <c r="K94" s="749" t="s">
        <v>759</v>
      </c>
      <c r="L94" s="752">
        <v>42.92</v>
      </c>
      <c r="M94" s="752">
        <v>1</v>
      </c>
      <c r="N94" s="753">
        <v>42.92</v>
      </c>
    </row>
    <row r="95" spans="1:14" ht="14.4" customHeight="1" x14ac:dyDescent="0.3">
      <c r="A95" s="747" t="s">
        <v>565</v>
      </c>
      <c r="B95" s="748" t="s">
        <v>566</v>
      </c>
      <c r="C95" s="749" t="s">
        <v>581</v>
      </c>
      <c r="D95" s="750" t="s">
        <v>582</v>
      </c>
      <c r="E95" s="751">
        <v>50113001</v>
      </c>
      <c r="F95" s="750" t="s">
        <v>601</v>
      </c>
      <c r="G95" s="749" t="s">
        <v>625</v>
      </c>
      <c r="H95" s="749">
        <v>214525</v>
      </c>
      <c r="I95" s="749">
        <v>214525</v>
      </c>
      <c r="J95" s="749" t="s">
        <v>760</v>
      </c>
      <c r="K95" s="749" t="s">
        <v>761</v>
      </c>
      <c r="L95" s="752">
        <v>26.460000000000004</v>
      </c>
      <c r="M95" s="752">
        <v>6</v>
      </c>
      <c r="N95" s="753">
        <v>158.76000000000002</v>
      </c>
    </row>
    <row r="96" spans="1:14" ht="14.4" customHeight="1" x14ac:dyDescent="0.3">
      <c r="A96" s="747" t="s">
        <v>565</v>
      </c>
      <c r="B96" s="748" t="s">
        <v>566</v>
      </c>
      <c r="C96" s="749" t="s">
        <v>581</v>
      </c>
      <c r="D96" s="750" t="s">
        <v>582</v>
      </c>
      <c r="E96" s="751">
        <v>50113001</v>
      </c>
      <c r="F96" s="750" t="s">
        <v>601</v>
      </c>
      <c r="G96" s="749" t="s">
        <v>625</v>
      </c>
      <c r="H96" s="749">
        <v>214526</v>
      </c>
      <c r="I96" s="749">
        <v>214526</v>
      </c>
      <c r="J96" s="749" t="s">
        <v>760</v>
      </c>
      <c r="K96" s="749" t="s">
        <v>762</v>
      </c>
      <c r="L96" s="752">
        <v>84.633333333333326</v>
      </c>
      <c r="M96" s="752">
        <v>3</v>
      </c>
      <c r="N96" s="753">
        <v>253.89999999999998</v>
      </c>
    </row>
    <row r="97" spans="1:14" ht="14.4" customHeight="1" x14ac:dyDescent="0.3">
      <c r="A97" s="747" t="s">
        <v>565</v>
      </c>
      <c r="B97" s="748" t="s">
        <v>566</v>
      </c>
      <c r="C97" s="749" t="s">
        <v>581</v>
      </c>
      <c r="D97" s="750" t="s">
        <v>582</v>
      </c>
      <c r="E97" s="751">
        <v>50113001</v>
      </c>
      <c r="F97" s="750" t="s">
        <v>601</v>
      </c>
      <c r="G97" s="749" t="s">
        <v>625</v>
      </c>
      <c r="H97" s="749">
        <v>214427</v>
      </c>
      <c r="I97" s="749">
        <v>214427</v>
      </c>
      <c r="J97" s="749" t="s">
        <v>763</v>
      </c>
      <c r="K97" s="749" t="s">
        <v>764</v>
      </c>
      <c r="L97" s="752">
        <v>16.562876712328766</v>
      </c>
      <c r="M97" s="752">
        <v>219</v>
      </c>
      <c r="N97" s="753">
        <v>3627.27</v>
      </c>
    </row>
    <row r="98" spans="1:14" ht="14.4" customHeight="1" x14ac:dyDescent="0.3">
      <c r="A98" s="747" t="s">
        <v>565</v>
      </c>
      <c r="B98" s="748" t="s">
        <v>566</v>
      </c>
      <c r="C98" s="749" t="s">
        <v>581</v>
      </c>
      <c r="D98" s="750" t="s">
        <v>582</v>
      </c>
      <c r="E98" s="751">
        <v>50113001</v>
      </c>
      <c r="F98" s="750" t="s">
        <v>601</v>
      </c>
      <c r="G98" s="749" t="s">
        <v>625</v>
      </c>
      <c r="H98" s="749">
        <v>113767</v>
      </c>
      <c r="I98" s="749">
        <v>13767</v>
      </c>
      <c r="J98" s="749" t="s">
        <v>765</v>
      </c>
      <c r="K98" s="749" t="s">
        <v>766</v>
      </c>
      <c r="L98" s="752">
        <v>44.659999999999982</v>
      </c>
      <c r="M98" s="752">
        <v>1</v>
      </c>
      <c r="N98" s="753">
        <v>44.659999999999982</v>
      </c>
    </row>
    <row r="99" spans="1:14" ht="14.4" customHeight="1" x14ac:dyDescent="0.3">
      <c r="A99" s="747" t="s">
        <v>565</v>
      </c>
      <c r="B99" s="748" t="s">
        <v>566</v>
      </c>
      <c r="C99" s="749" t="s">
        <v>581</v>
      </c>
      <c r="D99" s="750" t="s">
        <v>582</v>
      </c>
      <c r="E99" s="751">
        <v>50113001</v>
      </c>
      <c r="F99" s="750" t="s">
        <v>601</v>
      </c>
      <c r="G99" s="749" t="s">
        <v>625</v>
      </c>
      <c r="H99" s="749">
        <v>113768</v>
      </c>
      <c r="I99" s="749">
        <v>13768</v>
      </c>
      <c r="J99" s="749" t="s">
        <v>765</v>
      </c>
      <c r="K99" s="749" t="s">
        <v>767</v>
      </c>
      <c r="L99" s="752">
        <v>89.530001213005292</v>
      </c>
      <c r="M99" s="752">
        <v>2</v>
      </c>
      <c r="N99" s="753">
        <v>179.06000242601058</v>
      </c>
    </row>
    <row r="100" spans="1:14" ht="14.4" customHeight="1" x14ac:dyDescent="0.3">
      <c r="A100" s="747" t="s">
        <v>565</v>
      </c>
      <c r="B100" s="748" t="s">
        <v>566</v>
      </c>
      <c r="C100" s="749" t="s">
        <v>581</v>
      </c>
      <c r="D100" s="750" t="s">
        <v>582</v>
      </c>
      <c r="E100" s="751">
        <v>50113001</v>
      </c>
      <c r="F100" s="750" t="s">
        <v>601</v>
      </c>
      <c r="G100" s="749" t="s">
        <v>625</v>
      </c>
      <c r="H100" s="749">
        <v>848765</v>
      </c>
      <c r="I100" s="749">
        <v>107938</v>
      </c>
      <c r="J100" s="749" t="s">
        <v>765</v>
      </c>
      <c r="K100" s="749" t="s">
        <v>768</v>
      </c>
      <c r="L100" s="752">
        <v>128.43999999999991</v>
      </c>
      <c r="M100" s="752">
        <v>1</v>
      </c>
      <c r="N100" s="753">
        <v>128.43999999999991</v>
      </c>
    </row>
    <row r="101" spans="1:14" ht="14.4" customHeight="1" x14ac:dyDescent="0.3">
      <c r="A101" s="747" t="s">
        <v>565</v>
      </c>
      <c r="B101" s="748" t="s">
        <v>566</v>
      </c>
      <c r="C101" s="749" t="s">
        <v>581</v>
      </c>
      <c r="D101" s="750" t="s">
        <v>582</v>
      </c>
      <c r="E101" s="751">
        <v>50113001</v>
      </c>
      <c r="F101" s="750" t="s">
        <v>601</v>
      </c>
      <c r="G101" s="749" t="s">
        <v>602</v>
      </c>
      <c r="H101" s="749">
        <v>176155</v>
      </c>
      <c r="I101" s="749">
        <v>76155</v>
      </c>
      <c r="J101" s="749" t="s">
        <v>769</v>
      </c>
      <c r="K101" s="749" t="s">
        <v>770</v>
      </c>
      <c r="L101" s="752">
        <v>61.409999999999982</v>
      </c>
      <c r="M101" s="752">
        <v>1</v>
      </c>
      <c r="N101" s="753">
        <v>61.409999999999982</v>
      </c>
    </row>
    <row r="102" spans="1:14" ht="14.4" customHeight="1" x14ac:dyDescent="0.3">
      <c r="A102" s="747" t="s">
        <v>565</v>
      </c>
      <c r="B102" s="748" t="s">
        <v>566</v>
      </c>
      <c r="C102" s="749" t="s">
        <v>581</v>
      </c>
      <c r="D102" s="750" t="s">
        <v>582</v>
      </c>
      <c r="E102" s="751">
        <v>50113001</v>
      </c>
      <c r="F102" s="750" t="s">
        <v>601</v>
      </c>
      <c r="G102" s="749" t="s">
        <v>602</v>
      </c>
      <c r="H102" s="749">
        <v>198191</v>
      </c>
      <c r="I102" s="749">
        <v>98191</v>
      </c>
      <c r="J102" s="749" t="s">
        <v>771</v>
      </c>
      <c r="K102" s="749" t="s">
        <v>772</v>
      </c>
      <c r="L102" s="752">
        <v>166.78</v>
      </c>
      <c r="M102" s="752">
        <v>1</v>
      </c>
      <c r="N102" s="753">
        <v>166.78</v>
      </c>
    </row>
    <row r="103" spans="1:14" ht="14.4" customHeight="1" x14ac:dyDescent="0.3">
      <c r="A103" s="747" t="s">
        <v>565</v>
      </c>
      <c r="B103" s="748" t="s">
        <v>566</v>
      </c>
      <c r="C103" s="749" t="s">
        <v>581</v>
      </c>
      <c r="D103" s="750" t="s">
        <v>582</v>
      </c>
      <c r="E103" s="751">
        <v>50113001</v>
      </c>
      <c r="F103" s="750" t="s">
        <v>601</v>
      </c>
      <c r="G103" s="749" t="s">
        <v>602</v>
      </c>
      <c r="H103" s="749">
        <v>846761</v>
      </c>
      <c r="I103" s="749">
        <v>9999999</v>
      </c>
      <c r="J103" s="749" t="s">
        <v>773</v>
      </c>
      <c r="K103" s="749" t="s">
        <v>567</v>
      </c>
      <c r="L103" s="752">
        <v>12.748905454431885</v>
      </c>
      <c r="M103" s="752">
        <v>1</v>
      </c>
      <c r="N103" s="753">
        <v>12.748905454431885</v>
      </c>
    </row>
    <row r="104" spans="1:14" ht="14.4" customHeight="1" x14ac:dyDescent="0.3">
      <c r="A104" s="747" t="s">
        <v>565</v>
      </c>
      <c r="B104" s="748" t="s">
        <v>566</v>
      </c>
      <c r="C104" s="749" t="s">
        <v>581</v>
      </c>
      <c r="D104" s="750" t="s">
        <v>582</v>
      </c>
      <c r="E104" s="751">
        <v>50113001</v>
      </c>
      <c r="F104" s="750" t="s">
        <v>601</v>
      </c>
      <c r="G104" s="749" t="s">
        <v>602</v>
      </c>
      <c r="H104" s="749">
        <v>902077</v>
      </c>
      <c r="I104" s="749">
        <v>9999999</v>
      </c>
      <c r="J104" s="749" t="s">
        <v>774</v>
      </c>
      <c r="K104" s="749" t="s">
        <v>567</v>
      </c>
      <c r="L104" s="752">
        <v>2.4203010354902377</v>
      </c>
      <c r="M104" s="752">
        <v>3</v>
      </c>
      <c r="N104" s="753">
        <v>7.260903106470713</v>
      </c>
    </row>
    <row r="105" spans="1:14" ht="14.4" customHeight="1" x14ac:dyDescent="0.3">
      <c r="A105" s="747" t="s">
        <v>565</v>
      </c>
      <c r="B105" s="748" t="s">
        <v>566</v>
      </c>
      <c r="C105" s="749" t="s">
        <v>581</v>
      </c>
      <c r="D105" s="750" t="s">
        <v>582</v>
      </c>
      <c r="E105" s="751">
        <v>50113001</v>
      </c>
      <c r="F105" s="750" t="s">
        <v>601</v>
      </c>
      <c r="G105" s="749" t="s">
        <v>602</v>
      </c>
      <c r="H105" s="749">
        <v>849053</v>
      </c>
      <c r="I105" s="749">
        <v>9999999</v>
      </c>
      <c r="J105" s="749" t="s">
        <v>775</v>
      </c>
      <c r="K105" s="749" t="s">
        <v>567</v>
      </c>
      <c r="L105" s="752">
        <v>2.5080045102994246</v>
      </c>
      <c r="M105" s="752">
        <v>62</v>
      </c>
      <c r="N105" s="753">
        <v>155.49627963856432</v>
      </c>
    </row>
    <row r="106" spans="1:14" ht="14.4" customHeight="1" x14ac:dyDescent="0.3">
      <c r="A106" s="747" t="s">
        <v>565</v>
      </c>
      <c r="B106" s="748" t="s">
        <v>566</v>
      </c>
      <c r="C106" s="749" t="s">
        <v>581</v>
      </c>
      <c r="D106" s="750" t="s">
        <v>582</v>
      </c>
      <c r="E106" s="751">
        <v>50113001</v>
      </c>
      <c r="F106" s="750" t="s">
        <v>601</v>
      </c>
      <c r="G106" s="749" t="s">
        <v>602</v>
      </c>
      <c r="H106" s="749">
        <v>902072</v>
      </c>
      <c r="I106" s="749">
        <v>9999999</v>
      </c>
      <c r="J106" s="749" t="s">
        <v>776</v>
      </c>
      <c r="K106" s="749" t="s">
        <v>777</v>
      </c>
      <c r="L106" s="752">
        <v>32.647916423272441</v>
      </c>
      <c r="M106" s="752">
        <v>33</v>
      </c>
      <c r="N106" s="753">
        <v>1077.3812419679905</v>
      </c>
    </row>
    <row r="107" spans="1:14" ht="14.4" customHeight="1" x14ac:dyDescent="0.3">
      <c r="A107" s="747" t="s">
        <v>565</v>
      </c>
      <c r="B107" s="748" t="s">
        <v>566</v>
      </c>
      <c r="C107" s="749" t="s">
        <v>581</v>
      </c>
      <c r="D107" s="750" t="s">
        <v>582</v>
      </c>
      <c r="E107" s="751">
        <v>50113001</v>
      </c>
      <c r="F107" s="750" t="s">
        <v>601</v>
      </c>
      <c r="G107" s="749" t="s">
        <v>602</v>
      </c>
      <c r="H107" s="749">
        <v>902073</v>
      </c>
      <c r="I107" s="749">
        <v>9999999</v>
      </c>
      <c r="J107" s="749" t="s">
        <v>778</v>
      </c>
      <c r="K107" s="749" t="s">
        <v>779</v>
      </c>
      <c r="L107" s="752">
        <v>18.88869975163119</v>
      </c>
      <c r="M107" s="752">
        <v>9</v>
      </c>
      <c r="N107" s="753">
        <v>169.9982977646807</v>
      </c>
    </row>
    <row r="108" spans="1:14" ht="14.4" customHeight="1" x14ac:dyDescent="0.3">
      <c r="A108" s="747" t="s">
        <v>565</v>
      </c>
      <c r="B108" s="748" t="s">
        <v>566</v>
      </c>
      <c r="C108" s="749" t="s">
        <v>581</v>
      </c>
      <c r="D108" s="750" t="s">
        <v>582</v>
      </c>
      <c r="E108" s="751">
        <v>50113001</v>
      </c>
      <c r="F108" s="750" t="s">
        <v>601</v>
      </c>
      <c r="G108" s="749" t="s">
        <v>602</v>
      </c>
      <c r="H108" s="749">
        <v>193104</v>
      </c>
      <c r="I108" s="749">
        <v>93104</v>
      </c>
      <c r="J108" s="749" t="s">
        <v>780</v>
      </c>
      <c r="K108" s="749" t="s">
        <v>781</v>
      </c>
      <c r="L108" s="752">
        <v>47.118750239830405</v>
      </c>
      <c r="M108" s="752">
        <v>16</v>
      </c>
      <c r="N108" s="753">
        <v>753.90000383728648</v>
      </c>
    </row>
    <row r="109" spans="1:14" ht="14.4" customHeight="1" x14ac:dyDescent="0.3">
      <c r="A109" s="747" t="s">
        <v>565</v>
      </c>
      <c r="B109" s="748" t="s">
        <v>566</v>
      </c>
      <c r="C109" s="749" t="s">
        <v>581</v>
      </c>
      <c r="D109" s="750" t="s">
        <v>582</v>
      </c>
      <c r="E109" s="751">
        <v>50113001</v>
      </c>
      <c r="F109" s="750" t="s">
        <v>601</v>
      </c>
      <c r="G109" s="749" t="s">
        <v>602</v>
      </c>
      <c r="H109" s="749">
        <v>193105</v>
      </c>
      <c r="I109" s="749">
        <v>93105</v>
      </c>
      <c r="J109" s="749" t="s">
        <v>780</v>
      </c>
      <c r="K109" s="749" t="s">
        <v>782</v>
      </c>
      <c r="L109" s="752">
        <v>206.54999999999995</v>
      </c>
      <c r="M109" s="752">
        <v>2</v>
      </c>
      <c r="N109" s="753">
        <v>413.09999999999991</v>
      </c>
    </row>
    <row r="110" spans="1:14" ht="14.4" customHeight="1" x14ac:dyDescent="0.3">
      <c r="A110" s="747" t="s">
        <v>565</v>
      </c>
      <c r="B110" s="748" t="s">
        <v>566</v>
      </c>
      <c r="C110" s="749" t="s">
        <v>581</v>
      </c>
      <c r="D110" s="750" t="s">
        <v>582</v>
      </c>
      <c r="E110" s="751">
        <v>50113001</v>
      </c>
      <c r="F110" s="750" t="s">
        <v>601</v>
      </c>
      <c r="G110" s="749" t="s">
        <v>625</v>
      </c>
      <c r="H110" s="749">
        <v>144997</v>
      </c>
      <c r="I110" s="749">
        <v>44997</v>
      </c>
      <c r="J110" s="749" t="s">
        <v>783</v>
      </c>
      <c r="K110" s="749" t="s">
        <v>784</v>
      </c>
      <c r="L110" s="752">
        <v>237.85499999999993</v>
      </c>
      <c r="M110" s="752">
        <v>2</v>
      </c>
      <c r="N110" s="753">
        <v>475.70999999999987</v>
      </c>
    </row>
    <row r="111" spans="1:14" ht="14.4" customHeight="1" x14ac:dyDescent="0.3">
      <c r="A111" s="747" t="s">
        <v>565</v>
      </c>
      <c r="B111" s="748" t="s">
        <v>566</v>
      </c>
      <c r="C111" s="749" t="s">
        <v>581</v>
      </c>
      <c r="D111" s="750" t="s">
        <v>582</v>
      </c>
      <c r="E111" s="751">
        <v>50113001</v>
      </c>
      <c r="F111" s="750" t="s">
        <v>601</v>
      </c>
      <c r="G111" s="749" t="s">
        <v>625</v>
      </c>
      <c r="H111" s="749">
        <v>192587</v>
      </c>
      <c r="I111" s="749">
        <v>92587</v>
      </c>
      <c r="J111" s="749" t="s">
        <v>785</v>
      </c>
      <c r="K111" s="749" t="s">
        <v>786</v>
      </c>
      <c r="L111" s="752">
        <v>58.25</v>
      </c>
      <c r="M111" s="752">
        <v>2</v>
      </c>
      <c r="N111" s="753">
        <v>116.5</v>
      </c>
    </row>
    <row r="112" spans="1:14" ht="14.4" customHeight="1" x14ac:dyDescent="0.3">
      <c r="A112" s="747" t="s">
        <v>565</v>
      </c>
      <c r="B112" s="748" t="s">
        <v>566</v>
      </c>
      <c r="C112" s="749" t="s">
        <v>581</v>
      </c>
      <c r="D112" s="750" t="s">
        <v>582</v>
      </c>
      <c r="E112" s="751">
        <v>50113001</v>
      </c>
      <c r="F112" s="750" t="s">
        <v>601</v>
      </c>
      <c r="G112" s="749" t="s">
        <v>602</v>
      </c>
      <c r="H112" s="749">
        <v>100843</v>
      </c>
      <c r="I112" s="749">
        <v>843</v>
      </c>
      <c r="J112" s="749" t="s">
        <v>787</v>
      </c>
      <c r="K112" s="749" t="s">
        <v>788</v>
      </c>
      <c r="L112" s="752">
        <v>89.34999999999998</v>
      </c>
      <c r="M112" s="752">
        <v>2</v>
      </c>
      <c r="N112" s="753">
        <v>178.69999999999996</v>
      </c>
    </row>
    <row r="113" spans="1:14" ht="14.4" customHeight="1" x14ac:dyDescent="0.3">
      <c r="A113" s="747" t="s">
        <v>565</v>
      </c>
      <c r="B113" s="748" t="s">
        <v>566</v>
      </c>
      <c r="C113" s="749" t="s">
        <v>581</v>
      </c>
      <c r="D113" s="750" t="s">
        <v>582</v>
      </c>
      <c r="E113" s="751">
        <v>50113001</v>
      </c>
      <c r="F113" s="750" t="s">
        <v>601</v>
      </c>
      <c r="G113" s="749" t="s">
        <v>602</v>
      </c>
      <c r="H113" s="749">
        <v>114075</v>
      </c>
      <c r="I113" s="749">
        <v>14075</v>
      </c>
      <c r="J113" s="749" t="s">
        <v>789</v>
      </c>
      <c r="K113" s="749" t="s">
        <v>790</v>
      </c>
      <c r="L113" s="752">
        <v>294.9676</v>
      </c>
      <c r="M113" s="752">
        <v>25</v>
      </c>
      <c r="N113" s="753">
        <v>7374.19</v>
      </c>
    </row>
    <row r="114" spans="1:14" ht="14.4" customHeight="1" x14ac:dyDescent="0.3">
      <c r="A114" s="747" t="s">
        <v>565</v>
      </c>
      <c r="B114" s="748" t="s">
        <v>566</v>
      </c>
      <c r="C114" s="749" t="s">
        <v>581</v>
      </c>
      <c r="D114" s="750" t="s">
        <v>582</v>
      </c>
      <c r="E114" s="751">
        <v>50113001</v>
      </c>
      <c r="F114" s="750" t="s">
        <v>601</v>
      </c>
      <c r="G114" s="749" t="s">
        <v>602</v>
      </c>
      <c r="H114" s="749">
        <v>197522</v>
      </c>
      <c r="I114" s="749">
        <v>97522</v>
      </c>
      <c r="J114" s="749" t="s">
        <v>789</v>
      </c>
      <c r="K114" s="749" t="s">
        <v>791</v>
      </c>
      <c r="L114" s="752">
        <v>159.21</v>
      </c>
      <c r="M114" s="752">
        <v>2</v>
      </c>
      <c r="N114" s="753">
        <v>318.42</v>
      </c>
    </row>
    <row r="115" spans="1:14" ht="14.4" customHeight="1" x14ac:dyDescent="0.3">
      <c r="A115" s="747" t="s">
        <v>565</v>
      </c>
      <c r="B115" s="748" t="s">
        <v>566</v>
      </c>
      <c r="C115" s="749" t="s">
        <v>581</v>
      </c>
      <c r="D115" s="750" t="s">
        <v>582</v>
      </c>
      <c r="E115" s="751">
        <v>50113001</v>
      </c>
      <c r="F115" s="750" t="s">
        <v>601</v>
      </c>
      <c r="G115" s="749" t="s">
        <v>602</v>
      </c>
      <c r="H115" s="749">
        <v>201992</v>
      </c>
      <c r="I115" s="749">
        <v>201992</v>
      </c>
      <c r="J115" s="749" t="s">
        <v>789</v>
      </c>
      <c r="K115" s="749" t="s">
        <v>792</v>
      </c>
      <c r="L115" s="752">
        <v>553.47</v>
      </c>
      <c r="M115" s="752">
        <v>3</v>
      </c>
      <c r="N115" s="753">
        <v>1660.41</v>
      </c>
    </row>
    <row r="116" spans="1:14" ht="14.4" customHeight="1" x14ac:dyDescent="0.3">
      <c r="A116" s="747" t="s">
        <v>565</v>
      </c>
      <c r="B116" s="748" t="s">
        <v>566</v>
      </c>
      <c r="C116" s="749" t="s">
        <v>581</v>
      </c>
      <c r="D116" s="750" t="s">
        <v>582</v>
      </c>
      <c r="E116" s="751">
        <v>50113001</v>
      </c>
      <c r="F116" s="750" t="s">
        <v>601</v>
      </c>
      <c r="G116" s="749" t="s">
        <v>602</v>
      </c>
      <c r="H116" s="749">
        <v>184090</v>
      </c>
      <c r="I116" s="749">
        <v>84090</v>
      </c>
      <c r="J116" s="749" t="s">
        <v>793</v>
      </c>
      <c r="K116" s="749" t="s">
        <v>794</v>
      </c>
      <c r="L116" s="752">
        <v>60.195567010309269</v>
      </c>
      <c r="M116" s="752">
        <v>97</v>
      </c>
      <c r="N116" s="753">
        <v>5838.9699999999993</v>
      </c>
    </row>
    <row r="117" spans="1:14" ht="14.4" customHeight="1" x14ac:dyDescent="0.3">
      <c r="A117" s="747" t="s">
        <v>565</v>
      </c>
      <c r="B117" s="748" t="s">
        <v>566</v>
      </c>
      <c r="C117" s="749" t="s">
        <v>581</v>
      </c>
      <c r="D117" s="750" t="s">
        <v>582</v>
      </c>
      <c r="E117" s="751">
        <v>50113001</v>
      </c>
      <c r="F117" s="750" t="s">
        <v>601</v>
      </c>
      <c r="G117" s="749" t="s">
        <v>602</v>
      </c>
      <c r="H117" s="749">
        <v>214096</v>
      </c>
      <c r="I117" s="749">
        <v>214096</v>
      </c>
      <c r="J117" s="749" t="s">
        <v>795</v>
      </c>
      <c r="K117" s="749" t="s">
        <v>796</v>
      </c>
      <c r="L117" s="752">
        <v>505.42000000000007</v>
      </c>
      <c r="M117" s="752">
        <v>1</v>
      </c>
      <c r="N117" s="753">
        <v>505.42000000000007</v>
      </c>
    </row>
    <row r="118" spans="1:14" ht="14.4" customHeight="1" x14ac:dyDescent="0.3">
      <c r="A118" s="747" t="s">
        <v>565</v>
      </c>
      <c r="B118" s="748" t="s">
        <v>566</v>
      </c>
      <c r="C118" s="749" t="s">
        <v>581</v>
      </c>
      <c r="D118" s="750" t="s">
        <v>582</v>
      </c>
      <c r="E118" s="751">
        <v>50113001</v>
      </c>
      <c r="F118" s="750" t="s">
        <v>601</v>
      </c>
      <c r="G118" s="749" t="s">
        <v>602</v>
      </c>
      <c r="H118" s="749">
        <v>169418</v>
      </c>
      <c r="I118" s="749">
        <v>69418</v>
      </c>
      <c r="J118" s="749" t="s">
        <v>797</v>
      </c>
      <c r="K118" s="749" t="s">
        <v>798</v>
      </c>
      <c r="L118" s="752">
        <v>135.16000000000003</v>
      </c>
      <c r="M118" s="752">
        <v>1</v>
      </c>
      <c r="N118" s="753">
        <v>135.16000000000003</v>
      </c>
    </row>
    <row r="119" spans="1:14" ht="14.4" customHeight="1" x14ac:dyDescent="0.3">
      <c r="A119" s="747" t="s">
        <v>565</v>
      </c>
      <c r="B119" s="748" t="s">
        <v>566</v>
      </c>
      <c r="C119" s="749" t="s">
        <v>581</v>
      </c>
      <c r="D119" s="750" t="s">
        <v>582</v>
      </c>
      <c r="E119" s="751">
        <v>50113001</v>
      </c>
      <c r="F119" s="750" t="s">
        <v>601</v>
      </c>
      <c r="G119" s="749" t="s">
        <v>602</v>
      </c>
      <c r="H119" s="749">
        <v>102477</v>
      </c>
      <c r="I119" s="749">
        <v>2477</v>
      </c>
      <c r="J119" s="749" t="s">
        <v>799</v>
      </c>
      <c r="K119" s="749" t="s">
        <v>800</v>
      </c>
      <c r="L119" s="752">
        <v>39.9</v>
      </c>
      <c r="M119" s="752">
        <v>1</v>
      </c>
      <c r="N119" s="753">
        <v>39.9</v>
      </c>
    </row>
    <row r="120" spans="1:14" ht="14.4" customHeight="1" x14ac:dyDescent="0.3">
      <c r="A120" s="747" t="s">
        <v>565</v>
      </c>
      <c r="B120" s="748" t="s">
        <v>566</v>
      </c>
      <c r="C120" s="749" t="s">
        <v>581</v>
      </c>
      <c r="D120" s="750" t="s">
        <v>582</v>
      </c>
      <c r="E120" s="751">
        <v>50113001</v>
      </c>
      <c r="F120" s="750" t="s">
        <v>601</v>
      </c>
      <c r="G120" s="749" t="s">
        <v>602</v>
      </c>
      <c r="H120" s="749">
        <v>208694</v>
      </c>
      <c r="I120" s="749">
        <v>208694</v>
      </c>
      <c r="J120" s="749" t="s">
        <v>799</v>
      </c>
      <c r="K120" s="749" t="s">
        <v>800</v>
      </c>
      <c r="L120" s="752">
        <v>40.222000000000001</v>
      </c>
      <c r="M120" s="752">
        <v>25</v>
      </c>
      <c r="N120" s="753">
        <v>1005.55</v>
      </c>
    </row>
    <row r="121" spans="1:14" ht="14.4" customHeight="1" x14ac:dyDescent="0.3">
      <c r="A121" s="747" t="s">
        <v>565</v>
      </c>
      <c r="B121" s="748" t="s">
        <v>566</v>
      </c>
      <c r="C121" s="749" t="s">
        <v>581</v>
      </c>
      <c r="D121" s="750" t="s">
        <v>582</v>
      </c>
      <c r="E121" s="751">
        <v>50113001</v>
      </c>
      <c r="F121" s="750" t="s">
        <v>601</v>
      </c>
      <c r="G121" s="749" t="s">
        <v>602</v>
      </c>
      <c r="H121" s="749">
        <v>208695</v>
      </c>
      <c r="I121" s="749">
        <v>208695</v>
      </c>
      <c r="J121" s="749" t="s">
        <v>799</v>
      </c>
      <c r="K121" s="749" t="s">
        <v>801</v>
      </c>
      <c r="L121" s="752">
        <v>77.759999999999991</v>
      </c>
      <c r="M121" s="752">
        <v>14</v>
      </c>
      <c r="N121" s="753">
        <v>1088.6399999999999</v>
      </c>
    </row>
    <row r="122" spans="1:14" ht="14.4" customHeight="1" x14ac:dyDescent="0.3">
      <c r="A122" s="747" t="s">
        <v>565</v>
      </c>
      <c r="B122" s="748" t="s">
        <v>566</v>
      </c>
      <c r="C122" s="749" t="s">
        <v>581</v>
      </c>
      <c r="D122" s="750" t="s">
        <v>582</v>
      </c>
      <c r="E122" s="751">
        <v>50113001</v>
      </c>
      <c r="F122" s="750" t="s">
        <v>601</v>
      </c>
      <c r="G122" s="749" t="s">
        <v>602</v>
      </c>
      <c r="H122" s="749">
        <v>846346</v>
      </c>
      <c r="I122" s="749">
        <v>119672</v>
      </c>
      <c r="J122" s="749" t="s">
        <v>802</v>
      </c>
      <c r="K122" s="749" t="s">
        <v>803</v>
      </c>
      <c r="L122" s="752">
        <v>115.57</v>
      </c>
      <c r="M122" s="752">
        <v>1</v>
      </c>
      <c r="N122" s="753">
        <v>115.57</v>
      </c>
    </row>
    <row r="123" spans="1:14" ht="14.4" customHeight="1" x14ac:dyDescent="0.3">
      <c r="A123" s="747" t="s">
        <v>565</v>
      </c>
      <c r="B123" s="748" t="s">
        <v>566</v>
      </c>
      <c r="C123" s="749" t="s">
        <v>581</v>
      </c>
      <c r="D123" s="750" t="s">
        <v>582</v>
      </c>
      <c r="E123" s="751">
        <v>50113001</v>
      </c>
      <c r="F123" s="750" t="s">
        <v>601</v>
      </c>
      <c r="G123" s="749" t="s">
        <v>602</v>
      </c>
      <c r="H123" s="749">
        <v>101807</v>
      </c>
      <c r="I123" s="749">
        <v>40538</v>
      </c>
      <c r="J123" s="749" t="s">
        <v>804</v>
      </c>
      <c r="K123" s="749" t="s">
        <v>805</v>
      </c>
      <c r="L123" s="752">
        <v>848.14000000000021</v>
      </c>
      <c r="M123" s="752">
        <v>2</v>
      </c>
      <c r="N123" s="753">
        <v>1696.2800000000004</v>
      </c>
    </row>
    <row r="124" spans="1:14" ht="14.4" customHeight="1" x14ac:dyDescent="0.3">
      <c r="A124" s="747" t="s">
        <v>565</v>
      </c>
      <c r="B124" s="748" t="s">
        <v>566</v>
      </c>
      <c r="C124" s="749" t="s">
        <v>581</v>
      </c>
      <c r="D124" s="750" t="s">
        <v>582</v>
      </c>
      <c r="E124" s="751">
        <v>50113001</v>
      </c>
      <c r="F124" s="750" t="s">
        <v>601</v>
      </c>
      <c r="G124" s="749" t="s">
        <v>602</v>
      </c>
      <c r="H124" s="749">
        <v>117011</v>
      </c>
      <c r="I124" s="749">
        <v>17011</v>
      </c>
      <c r="J124" s="749" t="s">
        <v>806</v>
      </c>
      <c r="K124" s="749" t="s">
        <v>807</v>
      </c>
      <c r="L124" s="752">
        <v>145.50779661016946</v>
      </c>
      <c r="M124" s="752">
        <v>59</v>
      </c>
      <c r="N124" s="753">
        <v>8584.9599999999991</v>
      </c>
    </row>
    <row r="125" spans="1:14" ht="14.4" customHeight="1" x14ac:dyDescent="0.3">
      <c r="A125" s="747" t="s">
        <v>565</v>
      </c>
      <c r="B125" s="748" t="s">
        <v>566</v>
      </c>
      <c r="C125" s="749" t="s">
        <v>581</v>
      </c>
      <c r="D125" s="750" t="s">
        <v>582</v>
      </c>
      <c r="E125" s="751">
        <v>50113001</v>
      </c>
      <c r="F125" s="750" t="s">
        <v>601</v>
      </c>
      <c r="G125" s="749" t="s">
        <v>602</v>
      </c>
      <c r="H125" s="749">
        <v>183318</v>
      </c>
      <c r="I125" s="749">
        <v>83318</v>
      </c>
      <c r="J125" s="749" t="s">
        <v>808</v>
      </c>
      <c r="K125" s="749" t="s">
        <v>809</v>
      </c>
      <c r="L125" s="752">
        <v>31.8</v>
      </c>
      <c r="M125" s="752">
        <v>1</v>
      </c>
      <c r="N125" s="753">
        <v>31.8</v>
      </c>
    </row>
    <row r="126" spans="1:14" ht="14.4" customHeight="1" x14ac:dyDescent="0.3">
      <c r="A126" s="747" t="s">
        <v>565</v>
      </c>
      <c r="B126" s="748" t="s">
        <v>566</v>
      </c>
      <c r="C126" s="749" t="s">
        <v>581</v>
      </c>
      <c r="D126" s="750" t="s">
        <v>582</v>
      </c>
      <c r="E126" s="751">
        <v>50113001</v>
      </c>
      <c r="F126" s="750" t="s">
        <v>601</v>
      </c>
      <c r="G126" s="749" t="s">
        <v>602</v>
      </c>
      <c r="H126" s="749">
        <v>100113</v>
      </c>
      <c r="I126" s="749">
        <v>113</v>
      </c>
      <c r="J126" s="749" t="s">
        <v>810</v>
      </c>
      <c r="K126" s="749" t="s">
        <v>811</v>
      </c>
      <c r="L126" s="752">
        <v>46.05</v>
      </c>
      <c r="M126" s="752">
        <v>1</v>
      </c>
      <c r="N126" s="753">
        <v>46.05</v>
      </c>
    </row>
    <row r="127" spans="1:14" ht="14.4" customHeight="1" x14ac:dyDescent="0.3">
      <c r="A127" s="747" t="s">
        <v>565</v>
      </c>
      <c r="B127" s="748" t="s">
        <v>566</v>
      </c>
      <c r="C127" s="749" t="s">
        <v>581</v>
      </c>
      <c r="D127" s="750" t="s">
        <v>582</v>
      </c>
      <c r="E127" s="751">
        <v>50113001</v>
      </c>
      <c r="F127" s="750" t="s">
        <v>601</v>
      </c>
      <c r="G127" s="749" t="s">
        <v>602</v>
      </c>
      <c r="H127" s="749">
        <v>153642</v>
      </c>
      <c r="I127" s="749">
        <v>53642</v>
      </c>
      <c r="J127" s="749" t="s">
        <v>812</v>
      </c>
      <c r="K127" s="749" t="s">
        <v>813</v>
      </c>
      <c r="L127" s="752">
        <v>46.560000000000024</v>
      </c>
      <c r="M127" s="752">
        <v>1</v>
      </c>
      <c r="N127" s="753">
        <v>46.560000000000024</v>
      </c>
    </row>
    <row r="128" spans="1:14" ht="14.4" customHeight="1" x14ac:dyDescent="0.3">
      <c r="A128" s="747" t="s">
        <v>565</v>
      </c>
      <c r="B128" s="748" t="s">
        <v>566</v>
      </c>
      <c r="C128" s="749" t="s">
        <v>581</v>
      </c>
      <c r="D128" s="750" t="s">
        <v>582</v>
      </c>
      <c r="E128" s="751">
        <v>50113001</v>
      </c>
      <c r="F128" s="750" t="s">
        <v>601</v>
      </c>
      <c r="G128" s="749" t="s">
        <v>602</v>
      </c>
      <c r="H128" s="749">
        <v>102479</v>
      </c>
      <c r="I128" s="749">
        <v>2479</v>
      </c>
      <c r="J128" s="749" t="s">
        <v>814</v>
      </c>
      <c r="K128" s="749" t="s">
        <v>815</v>
      </c>
      <c r="L128" s="752">
        <v>65.571428571428569</v>
      </c>
      <c r="M128" s="752">
        <v>7</v>
      </c>
      <c r="N128" s="753">
        <v>458.99999999999994</v>
      </c>
    </row>
    <row r="129" spans="1:14" ht="14.4" customHeight="1" x14ac:dyDescent="0.3">
      <c r="A129" s="747" t="s">
        <v>565</v>
      </c>
      <c r="B129" s="748" t="s">
        <v>566</v>
      </c>
      <c r="C129" s="749" t="s">
        <v>581</v>
      </c>
      <c r="D129" s="750" t="s">
        <v>582</v>
      </c>
      <c r="E129" s="751">
        <v>50113001</v>
      </c>
      <c r="F129" s="750" t="s">
        <v>601</v>
      </c>
      <c r="G129" s="749" t="s">
        <v>602</v>
      </c>
      <c r="H129" s="749">
        <v>104071</v>
      </c>
      <c r="I129" s="749">
        <v>4071</v>
      </c>
      <c r="J129" s="749" t="s">
        <v>814</v>
      </c>
      <c r="K129" s="749" t="s">
        <v>816</v>
      </c>
      <c r="L129" s="752">
        <v>152.96999999999994</v>
      </c>
      <c r="M129" s="752">
        <v>3</v>
      </c>
      <c r="N129" s="753">
        <v>458.90999999999985</v>
      </c>
    </row>
    <row r="130" spans="1:14" ht="14.4" customHeight="1" x14ac:dyDescent="0.3">
      <c r="A130" s="747" t="s">
        <v>565</v>
      </c>
      <c r="B130" s="748" t="s">
        <v>566</v>
      </c>
      <c r="C130" s="749" t="s">
        <v>581</v>
      </c>
      <c r="D130" s="750" t="s">
        <v>582</v>
      </c>
      <c r="E130" s="751">
        <v>50113001</v>
      </c>
      <c r="F130" s="750" t="s">
        <v>601</v>
      </c>
      <c r="G130" s="749" t="s">
        <v>602</v>
      </c>
      <c r="H130" s="749">
        <v>114723</v>
      </c>
      <c r="I130" s="749">
        <v>14723</v>
      </c>
      <c r="J130" s="749" t="s">
        <v>817</v>
      </c>
      <c r="K130" s="749" t="s">
        <v>818</v>
      </c>
      <c r="L130" s="752">
        <v>69.959999999999994</v>
      </c>
      <c r="M130" s="752">
        <v>1</v>
      </c>
      <c r="N130" s="753">
        <v>69.959999999999994</v>
      </c>
    </row>
    <row r="131" spans="1:14" ht="14.4" customHeight="1" x14ac:dyDescent="0.3">
      <c r="A131" s="747" t="s">
        <v>565</v>
      </c>
      <c r="B131" s="748" t="s">
        <v>566</v>
      </c>
      <c r="C131" s="749" t="s">
        <v>581</v>
      </c>
      <c r="D131" s="750" t="s">
        <v>582</v>
      </c>
      <c r="E131" s="751">
        <v>50113001</v>
      </c>
      <c r="F131" s="750" t="s">
        <v>601</v>
      </c>
      <c r="G131" s="749" t="s">
        <v>602</v>
      </c>
      <c r="H131" s="749">
        <v>193327</v>
      </c>
      <c r="I131" s="749">
        <v>193327</v>
      </c>
      <c r="J131" s="749" t="s">
        <v>819</v>
      </c>
      <c r="K131" s="749" t="s">
        <v>820</v>
      </c>
      <c r="L131" s="752">
        <v>594.66000000000008</v>
      </c>
      <c r="M131" s="752">
        <v>1</v>
      </c>
      <c r="N131" s="753">
        <v>594.66000000000008</v>
      </c>
    </row>
    <row r="132" spans="1:14" ht="14.4" customHeight="1" x14ac:dyDescent="0.3">
      <c r="A132" s="747" t="s">
        <v>565</v>
      </c>
      <c r="B132" s="748" t="s">
        <v>566</v>
      </c>
      <c r="C132" s="749" t="s">
        <v>581</v>
      </c>
      <c r="D132" s="750" t="s">
        <v>582</v>
      </c>
      <c r="E132" s="751">
        <v>50113001</v>
      </c>
      <c r="F132" s="750" t="s">
        <v>601</v>
      </c>
      <c r="G132" s="749" t="s">
        <v>602</v>
      </c>
      <c r="H132" s="749">
        <v>193325</v>
      </c>
      <c r="I132" s="749">
        <v>193325</v>
      </c>
      <c r="J132" s="749" t="s">
        <v>821</v>
      </c>
      <c r="K132" s="749" t="s">
        <v>822</v>
      </c>
      <c r="L132" s="752">
        <v>84.150075788525982</v>
      </c>
      <c r="M132" s="752">
        <v>3.6223565</v>
      </c>
      <c r="N132" s="753">
        <v>304.82157400805971</v>
      </c>
    </row>
    <row r="133" spans="1:14" ht="14.4" customHeight="1" x14ac:dyDescent="0.3">
      <c r="A133" s="747" t="s">
        <v>565</v>
      </c>
      <c r="B133" s="748" t="s">
        <v>566</v>
      </c>
      <c r="C133" s="749" t="s">
        <v>581</v>
      </c>
      <c r="D133" s="750" t="s">
        <v>582</v>
      </c>
      <c r="E133" s="751">
        <v>50113001</v>
      </c>
      <c r="F133" s="750" t="s">
        <v>601</v>
      </c>
      <c r="G133" s="749" t="s">
        <v>602</v>
      </c>
      <c r="H133" s="749">
        <v>193326</v>
      </c>
      <c r="I133" s="749">
        <v>193326</v>
      </c>
      <c r="J133" s="749" t="s">
        <v>823</v>
      </c>
      <c r="K133" s="749" t="s">
        <v>824</v>
      </c>
      <c r="L133" s="752">
        <v>314.16135707328044</v>
      </c>
      <c r="M133" s="752">
        <v>5</v>
      </c>
      <c r="N133" s="753">
        <v>1570.8067853664022</v>
      </c>
    </row>
    <row r="134" spans="1:14" ht="14.4" customHeight="1" x14ac:dyDescent="0.3">
      <c r="A134" s="747" t="s">
        <v>565</v>
      </c>
      <c r="B134" s="748" t="s">
        <v>566</v>
      </c>
      <c r="C134" s="749" t="s">
        <v>581</v>
      </c>
      <c r="D134" s="750" t="s">
        <v>582</v>
      </c>
      <c r="E134" s="751">
        <v>50113001</v>
      </c>
      <c r="F134" s="750" t="s">
        <v>601</v>
      </c>
      <c r="G134" s="749" t="s">
        <v>602</v>
      </c>
      <c r="H134" s="749">
        <v>58880</v>
      </c>
      <c r="I134" s="749">
        <v>58880</v>
      </c>
      <c r="J134" s="749" t="s">
        <v>825</v>
      </c>
      <c r="K134" s="749" t="s">
        <v>826</v>
      </c>
      <c r="L134" s="752">
        <v>46.101666666666667</v>
      </c>
      <c r="M134" s="752">
        <v>6</v>
      </c>
      <c r="N134" s="753">
        <v>276.61</v>
      </c>
    </row>
    <row r="135" spans="1:14" ht="14.4" customHeight="1" x14ac:dyDescent="0.3">
      <c r="A135" s="747" t="s">
        <v>565</v>
      </c>
      <c r="B135" s="748" t="s">
        <v>566</v>
      </c>
      <c r="C135" s="749" t="s">
        <v>581</v>
      </c>
      <c r="D135" s="750" t="s">
        <v>582</v>
      </c>
      <c r="E135" s="751">
        <v>50113001</v>
      </c>
      <c r="F135" s="750" t="s">
        <v>601</v>
      </c>
      <c r="G135" s="749" t="s">
        <v>602</v>
      </c>
      <c r="H135" s="749">
        <v>158425</v>
      </c>
      <c r="I135" s="749">
        <v>58425</v>
      </c>
      <c r="J135" s="749" t="s">
        <v>827</v>
      </c>
      <c r="K135" s="749" t="s">
        <v>828</v>
      </c>
      <c r="L135" s="752">
        <v>81.995714285714286</v>
      </c>
      <c r="M135" s="752">
        <v>14</v>
      </c>
      <c r="N135" s="753">
        <v>1147.94</v>
      </c>
    </row>
    <row r="136" spans="1:14" ht="14.4" customHeight="1" x14ac:dyDescent="0.3">
      <c r="A136" s="747" t="s">
        <v>565</v>
      </c>
      <c r="B136" s="748" t="s">
        <v>566</v>
      </c>
      <c r="C136" s="749" t="s">
        <v>581</v>
      </c>
      <c r="D136" s="750" t="s">
        <v>582</v>
      </c>
      <c r="E136" s="751">
        <v>50113001</v>
      </c>
      <c r="F136" s="750" t="s">
        <v>601</v>
      </c>
      <c r="G136" s="749" t="s">
        <v>602</v>
      </c>
      <c r="H136" s="749">
        <v>154539</v>
      </c>
      <c r="I136" s="749">
        <v>54539</v>
      </c>
      <c r="J136" s="749" t="s">
        <v>829</v>
      </c>
      <c r="K136" s="749" t="s">
        <v>830</v>
      </c>
      <c r="L136" s="752">
        <v>60.21</v>
      </c>
      <c r="M136" s="752">
        <v>19</v>
      </c>
      <c r="N136" s="753">
        <v>1143.99</v>
      </c>
    </row>
    <row r="137" spans="1:14" ht="14.4" customHeight="1" x14ac:dyDescent="0.3">
      <c r="A137" s="747" t="s">
        <v>565</v>
      </c>
      <c r="B137" s="748" t="s">
        <v>566</v>
      </c>
      <c r="C137" s="749" t="s">
        <v>581</v>
      </c>
      <c r="D137" s="750" t="s">
        <v>582</v>
      </c>
      <c r="E137" s="751">
        <v>50113001</v>
      </c>
      <c r="F137" s="750" t="s">
        <v>601</v>
      </c>
      <c r="G137" s="749" t="s">
        <v>625</v>
      </c>
      <c r="H137" s="749">
        <v>115010</v>
      </c>
      <c r="I137" s="749">
        <v>15010</v>
      </c>
      <c r="J137" s="749" t="s">
        <v>831</v>
      </c>
      <c r="K137" s="749" t="s">
        <v>832</v>
      </c>
      <c r="L137" s="752">
        <v>89.814634146341461</v>
      </c>
      <c r="M137" s="752">
        <v>41</v>
      </c>
      <c r="N137" s="753">
        <v>3682.3999999999996</v>
      </c>
    </row>
    <row r="138" spans="1:14" ht="14.4" customHeight="1" x14ac:dyDescent="0.3">
      <c r="A138" s="747" t="s">
        <v>565</v>
      </c>
      <c r="B138" s="748" t="s">
        <v>566</v>
      </c>
      <c r="C138" s="749" t="s">
        <v>581</v>
      </c>
      <c r="D138" s="750" t="s">
        <v>582</v>
      </c>
      <c r="E138" s="751">
        <v>50113001</v>
      </c>
      <c r="F138" s="750" t="s">
        <v>601</v>
      </c>
      <c r="G138" s="749" t="s">
        <v>625</v>
      </c>
      <c r="H138" s="749">
        <v>115013</v>
      </c>
      <c r="I138" s="749">
        <v>15013</v>
      </c>
      <c r="J138" s="749" t="s">
        <v>833</v>
      </c>
      <c r="K138" s="749" t="s">
        <v>834</v>
      </c>
      <c r="L138" s="752">
        <v>60.08</v>
      </c>
      <c r="M138" s="752">
        <v>11</v>
      </c>
      <c r="N138" s="753">
        <v>660.88</v>
      </c>
    </row>
    <row r="139" spans="1:14" ht="14.4" customHeight="1" x14ac:dyDescent="0.3">
      <c r="A139" s="747" t="s">
        <v>565</v>
      </c>
      <c r="B139" s="748" t="s">
        <v>566</v>
      </c>
      <c r="C139" s="749" t="s">
        <v>581</v>
      </c>
      <c r="D139" s="750" t="s">
        <v>582</v>
      </c>
      <c r="E139" s="751">
        <v>50113001</v>
      </c>
      <c r="F139" s="750" t="s">
        <v>601</v>
      </c>
      <c r="G139" s="749" t="s">
        <v>602</v>
      </c>
      <c r="H139" s="749">
        <v>204622</v>
      </c>
      <c r="I139" s="749">
        <v>204622</v>
      </c>
      <c r="J139" s="749" t="s">
        <v>835</v>
      </c>
      <c r="K139" s="749" t="s">
        <v>836</v>
      </c>
      <c r="L139" s="752">
        <v>72.930061521250636</v>
      </c>
      <c r="M139" s="752">
        <v>13.367000000000001</v>
      </c>
      <c r="N139" s="753">
        <v>974.8561323545573</v>
      </c>
    </row>
    <row r="140" spans="1:14" ht="14.4" customHeight="1" x14ac:dyDescent="0.3">
      <c r="A140" s="747" t="s">
        <v>565</v>
      </c>
      <c r="B140" s="748" t="s">
        <v>566</v>
      </c>
      <c r="C140" s="749" t="s">
        <v>581</v>
      </c>
      <c r="D140" s="750" t="s">
        <v>582</v>
      </c>
      <c r="E140" s="751">
        <v>50113001</v>
      </c>
      <c r="F140" s="750" t="s">
        <v>601</v>
      </c>
      <c r="G140" s="749" t="s">
        <v>602</v>
      </c>
      <c r="H140" s="749">
        <v>204626</v>
      </c>
      <c r="I140" s="749">
        <v>204626</v>
      </c>
      <c r="J140" s="749" t="s">
        <v>835</v>
      </c>
      <c r="K140" s="749" t="s">
        <v>837</v>
      </c>
      <c r="L140" s="752">
        <v>213.18020787670287</v>
      </c>
      <c r="M140" s="752">
        <v>15.168080100000001</v>
      </c>
      <c r="N140" s="753">
        <v>3233.5344688084801</v>
      </c>
    </row>
    <row r="141" spans="1:14" ht="14.4" customHeight="1" x14ac:dyDescent="0.3">
      <c r="A141" s="747" t="s">
        <v>565</v>
      </c>
      <c r="B141" s="748" t="s">
        <v>566</v>
      </c>
      <c r="C141" s="749" t="s">
        <v>581</v>
      </c>
      <c r="D141" s="750" t="s">
        <v>582</v>
      </c>
      <c r="E141" s="751">
        <v>50113001</v>
      </c>
      <c r="F141" s="750" t="s">
        <v>601</v>
      </c>
      <c r="G141" s="749" t="s">
        <v>625</v>
      </c>
      <c r="H141" s="749">
        <v>215713</v>
      </c>
      <c r="I141" s="749">
        <v>215713</v>
      </c>
      <c r="J141" s="749" t="s">
        <v>838</v>
      </c>
      <c r="K141" s="749" t="s">
        <v>839</v>
      </c>
      <c r="L141" s="752">
        <v>51.959999999999994</v>
      </c>
      <c r="M141" s="752">
        <v>10</v>
      </c>
      <c r="N141" s="753">
        <v>519.59999999999991</v>
      </c>
    </row>
    <row r="142" spans="1:14" ht="14.4" customHeight="1" x14ac:dyDescent="0.3">
      <c r="A142" s="747" t="s">
        <v>565</v>
      </c>
      <c r="B142" s="748" t="s">
        <v>566</v>
      </c>
      <c r="C142" s="749" t="s">
        <v>581</v>
      </c>
      <c r="D142" s="750" t="s">
        <v>582</v>
      </c>
      <c r="E142" s="751">
        <v>50113001</v>
      </c>
      <c r="F142" s="750" t="s">
        <v>601</v>
      </c>
      <c r="G142" s="749" t="s">
        <v>602</v>
      </c>
      <c r="H142" s="749">
        <v>920170</v>
      </c>
      <c r="I142" s="749">
        <v>0</v>
      </c>
      <c r="J142" s="749" t="s">
        <v>840</v>
      </c>
      <c r="K142" s="749" t="s">
        <v>567</v>
      </c>
      <c r="L142" s="752">
        <v>75.166000729651003</v>
      </c>
      <c r="M142" s="752">
        <v>2</v>
      </c>
      <c r="N142" s="753">
        <v>150.33200145930201</v>
      </c>
    </row>
    <row r="143" spans="1:14" ht="14.4" customHeight="1" x14ac:dyDescent="0.3">
      <c r="A143" s="747" t="s">
        <v>565</v>
      </c>
      <c r="B143" s="748" t="s">
        <v>566</v>
      </c>
      <c r="C143" s="749" t="s">
        <v>581</v>
      </c>
      <c r="D143" s="750" t="s">
        <v>582</v>
      </c>
      <c r="E143" s="751">
        <v>50113001</v>
      </c>
      <c r="F143" s="750" t="s">
        <v>601</v>
      </c>
      <c r="G143" s="749" t="s">
        <v>625</v>
      </c>
      <c r="H143" s="749">
        <v>847627</v>
      </c>
      <c r="I143" s="749">
        <v>134502</v>
      </c>
      <c r="J143" s="749" t="s">
        <v>841</v>
      </c>
      <c r="K143" s="749" t="s">
        <v>842</v>
      </c>
      <c r="L143" s="752">
        <v>50.739999999999988</v>
      </c>
      <c r="M143" s="752">
        <v>1</v>
      </c>
      <c r="N143" s="753">
        <v>50.739999999999988</v>
      </c>
    </row>
    <row r="144" spans="1:14" ht="14.4" customHeight="1" x14ac:dyDescent="0.3">
      <c r="A144" s="747" t="s">
        <v>565</v>
      </c>
      <c r="B144" s="748" t="s">
        <v>566</v>
      </c>
      <c r="C144" s="749" t="s">
        <v>581</v>
      </c>
      <c r="D144" s="750" t="s">
        <v>582</v>
      </c>
      <c r="E144" s="751">
        <v>50113001</v>
      </c>
      <c r="F144" s="750" t="s">
        <v>601</v>
      </c>
      <c r="G144" s="749" t="s">
        <v>602</v>
      </c>
      <c r="H144" s="749">
        <v>192202</v>
      </c>
      <c r="I144" s="749">
        <v>192202</v>
      </c>
      <c r="J144" s="749" t="s">
        <v>843</v>
      </c>
      <c r="K144" s="749" t="s">
        <v>844</v>
      </c>
      <c r="L144" s="752">
        <v>87.879999999999967</v>
      </c>
      <c r="M144" s="752">
        <v>1</v>
      </c>
      <c r="N144" s="753">
        <v>87.879999999999967</v>
      </c>
    </row>
    <row r="145" spans="1:14" ht="14.4" customHeight="1" x14ac:dyDescent="0.3">
      <c r="A145" s="747" t="s">
        <v>565</v>
      </c>
      <c r="B145" s="748" t="s">
        <v>566</v>
      </c>
      <c r="C145" s="749" t="s">
        <v>581</v>
      </c>
      <c r="D145" s="750" t="s">
        <v>582</v>
      </c>
      <c r="E145" s="751">
        <v>50113001</v>
      </c>
      <c r="F145" s="750" t="s">
        <v>601</v>
      </c>
      <c r="G145" s="749" t="s">
        <v>602</v>
      </c>
      <c r="H145" s="749">
        <v>145273</v>
      </c>
      <c r="I145" s="749">
        <v>45273</v>
      </c>
      <c r="J145" s="749" t="s">
        <v>845</v>
      </c>
      <c r="K145" s="749" t="s">
        <v>846</v>
      </c>
      <c r="L145" s="752">
        <v>49.970000000000013</v>
      </c>
      <c r="M145" s="752">
        <v>1</v>
      </c>
      <c r="N145" s="753">
        <v>49.970000000000013</v>
      </c>
    </row>
    <row r="146" spans="1:14" ht="14.4" customHeight="1" x14ac:dyDescent="0.3">
      <c r="A146" s="747" t="s">
        <v>565</v>
      </c>
      <c r="B146" s="748" t="s">
        <v>566</v>
      </c>
      <c r="C146" s="749" t="s">
        <v>581</v>
      </c>
      <c r="D146" s="750" t="s">
        <v>582</v>
      </c>
      <c r="E146" s="751">
        <v>50113001</v>
      </c>
      <c r="F146" s="750" t="s">
        <v>601</v>
      </c>
      <c r="G146" s="749" t="s">
        <v>602</v>
      </c>
      <c r="H146" s="749">
        <v>102818</v>
      </c>
      <c r="I146" s="749">
        <v>2818</v>
      </c>
      <c r="J146" s="749" t="s">
        <v>847</v>
      </c>
      <c r="K146" s="749" t="s">
        <v>848</v>
      </c>
      <c r="L146" s="752">
        <v>119.52500000000006</v>
      </c>
      <c r="M146" s="752">
        <v>2</v>
      </c>
      <c r="N146" s="753">
        <v>239.05000000000013</v>
      </c>
    </row>
    <row r="147" spans="1:14" ht="14.4" customHeight="1" x14ac:dyDescent="0.3">
      <c r="A147" s="747" t="s">
        <v>565</v>
      </c>
      <c r="B147" s="748" t="s">
        <v>566</v>
      </c>
      <c r="C147" s="749" t="s">
        <v>581</v>
      </c>
      <c r="D147" s="750" t="s">
        <v>582</v>
      </c>
      <c r="E147" s="751">
        <v>50113001</v>
      </c>
      <c r="F147" s="750" t="s">
        <v>601</v>
      </c>
      <c r="G147" s="749" t="s">
        <v>602</v>
      </c>
      <c r="H147" s="749">
        <v>202924</v>
      </c>
      <c r="I147" s="749">
        <v>202924</v>
      </c>
      <c r="J147" s="749" t="s">
        <v>847</v>
      </c>
      <c r="K147" s="749" t="s">
        <v>849</v>
      </c>
      <c r="L147" s="752">
        <v>81.910000000000011</v>
      </c>
      <c r="M147" s="752">
        <v>8</v>
      </c>
      <c r="N147" s="753">
        <v>655.28000000000009</v>
      </c>
    </row>
    <row r="148" spans="1:14" ht="14.4" customHeight="1" x14ac:dyDescent="0.3">
      <c r="A148" s="747" t="s">
        <v>565</v>
      </c>
      <c r="B148" s="748" t="s">
        <v>566</v>
      </c>
      <c r="C148" s="749" t="s">
        <v>581</v>
      </c>
      <c r="D148" s="750" t="s">
        <v>582</v>
      </c>
      <c r="E148" s="751">
        <v>50113001</v>
      </c>
      <c r="F148" s="750" t="s">
        <v>601</v>
      </c>
      <c r="G148" s="749" t="s">
        <v>602</v>
      </c>
      <c r="H148" s="749">
        <v>184231</v>
      </c>
      <c r="I148" s="749">
        <v>84231</v>
      </c>
      <c r="J148" s="749" t="s">
        <v>850</v>
      </c>
      <c r="K148" s="749" t="s">
        <v>851</v>
      </c>
      <c r="L148" s="752">
        <v>373.29687511718794</v>
      </c>
      <c r="M148" s="752">
        <v>2</v>
      </c>
      <c r="N148" s="753">
        <v>746.59375023437588</v>
      </c>
    </row>
    <row r="149" spans="1:14" ht="14.4" customHeight="1" x14ac:dyDescent="0.3">
      <c r="A149" s="747" t="s">
        <v>565</v>
      </c>
      <c r="B149" s="748" t="s">
        <v>566</v>
      </c>
      <c r="C149" s="749" t="s">
        <v>581</v>
      </c>
      <c r="D149" s="750" t="s">
        <v>582</v>
      </c>
      <c r="E149" s="751">
        <v>50113001</v>
      </c>
      <c r="F149" s="750" t="s">
        <v>601</v>
      </c>
      <c r="G149" s="749" t="s">
        <v>602</v>
      </c>
      <c r="H149" s="749">
        <v>184229</v>
      </c>
      <c r="I149" s="749">
        <v>84229</v>
      </c>
      <c r="J149" s="749" t="s">
        <v>852</v>
      </c>
      <c r="K149" s="749" t="s">
        <v>853</v>
      </c>
      <c r="L149" s="752">
        <v>887.26853473585845</v>
      </c>
      <c r="M149" s="752">
        <v>1.7492391</v>
      </c>
      <c r="N149" s="753">
        <v>1552.0448131596718</v>
      </c>
    </row>
    <row r="150" spans="1:14" ht="14.4" customHeight="1" x14ac:dyDescent="0.3">
      <c r="A150" s="747" t="s">
        <v>565</v>
      </c>
      <c r="B150" s="748" t="s">
        <v>566</v>
      </c>
      <c r="C150" s="749" t="s">
        <v>581</v>
      </c>
      <c r="D150" s="750" t="s">
        <v>582</v>
      </c>
      <c r="E150" s="751">
        <v>50113001</v>
      </c>
      <c r="F150" s="750" t="s">
        <v>601</v>
      </c>
      <c r="G150" s="749" t="s">
        <v>602</v>
      </c>
      <c r="H150" s="749">
        <v>184230</v>
      </c>
      <c r="I150" s="749">
        <v>84230</v>
      </c>
      <c r="J150" s="749" t="s">
        <v>854</v>
      </c>
      <c r="K150" s="749" t="s">
        <v>855</v>
      </c>
      <c r="L150" s="752">
        <v>196.0638387652231</v>
      </c>
      <c r="M150" s="752">
        <v>7</v>
      </c>
      <c r="N150" s="753">
        <v>1372.4468713565616</v>
      </c>
    </row>
    <row r="151" spans="1:14" ht="14.4" customHeight="1" x14ac:dyDescent="0.3">
      <c r="A151" s="747" t="s">
        <v>565</v>
      </c>
      <c r="B151" s="748" t="s">
        <v>566</v>
      </c>
      <c r="C151" s="749" t="s">
        <v>581</v>
      </c>
      <c r="D151" s="750" t="s">
        <v>582</v>
      </c>
      <c r="E151" s="751">
        <v>50113001</v>
      </c>
      <c r="F151" s="750" t="s">
        <v>601</v>
      </c>
      <c r="G151" s="749" t="s">
        <v>602</v>
      </c>
      <c r="H151" s="749">
        <v>197026</v>
      </c>
      <c r="I151" s="749">
        <v>97026</v>
      </c>
      <c r="J151" s="749" t="s">
        <v>856</v>
      </c>
      <c r="K151" s="749" t="s">
        <v>857</v>
      </c>
      <c r="L151" s="752">
        <v>45.110000000000007</v>
      </c>
      <c r="M151" s="752">
        <v>3</v>
      </c>
      <c r="N151" s="753">
        <v>135.33000000000001</v>
      </c>
    </row>
    <row r="152" spans="1:14" ht="14.4" customHeight="1" x14ac:dyDescent="0.3">
      <c r="A152" s="747" t="s">
        <v>565</v>
      </c>
      <c r="B152" s="748" t="s">
        <v>566</v>
      </c>
      <c r="C152" s="749" t="s">
        <v>581</v>
      </c>
      <c r="D152" s="750" t="s">
        <v>582</v>
      </c>
      <c r="E152" s="751">
        <v>50113001</v>
      </c>
      <c r="F152" s="750" t="s">
        <v>601</v>
      </c>
      <c r="G152" s="749" t="s">
        <v>602</v>
      </c>
      <c r="H152" s="749">
        <v>202796</v>
      </c>
      <c r="I152" s="749">
        <v>202796</v>
      </c>
      <c r="J152" s="749" t="s">
        <v>858</v>
      </c>
      <c r="K152" s="749" t="s">
        <v>859</v>
      </c>
      <c r="L152" s="752">
        <v>293.24</v>
      </c>
      <c r="M152" s="752">
        <v>5</v>
      </c>
      <c r="N152" s="753">
        <v>1466.2</v>
      </c>
    </row>
    <row r="153" spans="1:14" ht="14.4" customHeight="1" x14ac:dyDescent="0.3">
      <c r="A153" s="747" t="s">
        <v>565</v>
      </c>
      <c r="B153" s="748" t="s">
        <v>566</v>
      </c>
      <c r="C153" s="749" t="s">
        <v>581</v>
      </c>
      <c r="D153" s="750" t="s">
        <v>582</v>
      </c>
      <c r="E153" s="751">
        <v>50113001</v>
      </c>
      <c r="F153" s="750" t="s">
        <v>601</v>
      </c>
      <c r="G153" s="749" t="s">
        <v>602</v>
      </c>
      <c r="H153" s="749">
        <v>199680</v>
      </c>
      <c r="I153" s="749">
        <v>199680</v>
      </c>
      <c r="J153" s="749" t="s">
        <v>860</v>
      </c>
      <c r="K153" s="749" t="s">
        <v>861</v>
      </c>
      <c r="L153" s="752">
        <v>362.89</v>
      </c>
      <c r="M153" s="752">
        <v>2</v>
      </c>
      <c r="N153" s="753">
        <v>725.78</v>
      </c>
    </row>
    <row r="154" spans="1:14" ht="14.4" customHeight="1" x14ac:dyDescent="0.3">
      <c r="A154" s="747" t="s">
        <v>565</v>
      </c>
      <c r="B154" s="748" t="s">
        <v>566</v>
      </c>
      <c r="C154" s="749" t="s">
        <v>581</v>
      </c>
      <c r="D154" s="750" t="s">
        <v>582</v>
      </c>
      <c r="E154" s="751">
        <v>50113001</v>
      </c>
      <c r="F154" s="750" t="s">
        <v>601</v>
      </c>
      <c r="G154" s="749" t="s">
        <v>602</v>
      </c>
      <c r="H154" s="749">
        <v>187076</v>
      </c>
      <c r="I154" s="749">
        <v>87076</v>
      </c>
      <c r="J154" s="749" t="s">
        <v>862</v>
      </c>
      <c r="K154" s="749" t="s">
        <v>863</v>
      </c>
      <c r="L154" s="752">
        <v>132.26294117647058</v>
      </c>
      <c r="M154" s="752">
        <v>17</v>
      </c>
      <c r="N154" s="753">
        <v>2248.4699999999998</v>
      </c>
    </row>
    <row r="155" spans="1:14" ht="14.4" customHeight="1" x14ac:dyDescent="0.3">
      <c r="A155" s="747" t="s">
        <v>565</v>
      </c>
      <c r="B155" s="748" t="s">
        <v>566</v>
      </c>
      <c r="C155" s="749" t="s">
        <v>581</v>
      </c>
      <c r="D155" s="750" t="s">
        <v>582</v>
      </c>
      <c r="E155" s="751">
        <v>50113001</v>
      </c>
      <c r="F155" s="750" t="s">
        <v>601</v>
      </c>
      <c r="G155" s="749" t="s">
        <v>602</v>
      </c>
      <c r="H155" s="749">
        <v>192757</v>
      </c>
      <c r="I155" s="749">
        <v>92757</v>
      </c>
      <c r="J155" s="749" t="s">
        <v>862</v>
      </c>
      <c r="K155" s="749" t="s">
        <v>864</v>
      </c>
      <c r="L155" s="752">
        <v>74.34</v>
      </c>
      <c r="M155" s="752">
        <v>9</v>
      </c>
      <c r="N155" s="753">
        <v>669.06000000000006</v>
      </c>
    </row>
    <row r="156" spans="1:14" ht="14.4" customHeight="1" x14ac:dyDescent="0.3">
      <c r="A156" s="747" t="s">
        <v>565</v>
      </c>
      <c r="B156" s="748" t="s">
        <v>566</v>
      </c>
      <c r="C156" s="749" t="s">
        <v>581</v>
      </c>
      <c r="D156" s="750" t="s">
        <v>582</v>
      </c>
      <c r="E156" s="751">
        <v>50113001</v>
      </c>
      <c r="F156" s="750" t="s">
        <v>601</v>
      </c>
      <c r="G156" s="749" t="s">
        <v>602</v>
      </c>
      <c r="H156" s="749">
        <v>846413</v>
      </c>
      <c r="I156" s="749">
        <v>57585</v>
      </c>
      <c r="J156" s="749" t="s">
        <v>865</v>
      </c>
      <c r="K156" s="749" t="s">
        <v>866</v>
      </c>
      <c r="L156" s="752">
        <v>133.30799999999999</v>
      </c>
      <c r="M156" s="752">
        <v>5</v>
      </c>
      <c r="N156" s="753">
        <v>666.54</v>
      </c>
    </row>
    <row r="157" spans="1:14" ht="14.4" customHeight="1" x14ac:dyDescent="0.3">
      <c r="A157" s="747" t="s">
        <v>565</v>
      </c>
      <c r="B157" s="748" t="s">
        <v>566</v>
      </c>
      <c r="C157" s="749" t="s">
        <v>581</v>
      </c>
      <c r="D157" s="750" t="s">
        <v>582</v>
      </c>
      <c r="E157" s="751">
        <v>50113001</v>
      </c>
      <c r="F157" s="750" t="s">
        <v>601</v>
      </c>
      <c r="G157" s="749" t="s">
        <v>602</v>
      </c>
      <c r="H157" s="749">
        <v>181293</v>
      </c>
      <c r="I157" s="749">
        <v>181293</v>
      </c>
      <c r="J157" s="749" t="s">
        <v>867</v>
      </c>
      <c r="K157" s="749" t="s">
        <v>868</v>
      </c>
      <c r="L157" s="752">
        <v>209.39</v>
      </c>
      <c r="M157" s="752">
        <v>2</v>
      </c>
      <c r="N157" s="753">
        <v>418.78</v>
      </c>
    </row>
    <row r="158" spans="1:14" ht="14.4" customHeight="1" x14ac:dyDescent="0.3">
      <c r="A158" s="747" t="s">
        <v>565</v>
      </c>
      <c r="B158" s="748" t="s">
        <v>566</v>
      </c>
      <c r="C158" s="749" t="s">
        <v>581</v>
      </c>
      <c r="D158" s="750" t="s">
        <v>582</v>
      </c>
      <c r="E158" s="751">
        <v>50113001</v>
      </c>
      <c r="F158" s="750" t="s">
        <v>601</v>
      </c>
      <c r="G158" s="749" t="s">
        <v>602</v>
      </c>
      <c r="H158" s="749">
        <v>848560</v>
      </c>
      <c r="I158" s="749">
        <v>125752</v>
      </c>
      <c r="J158" s="749" t="s">
        <v>869</v>
      </c>
      <c r="K158" s="749" t="s">
        <v>870</v>
      </c>
      <c r="L158" s="752">
        <v>204.91499999999996</v>
      </c>
      <c r="M158" s="752">
        <v>2</v>
      </c>
      <c r="N158" s="753">
        <v>409.82999999999993</v>
      </c>
    </row>
    <row r="159" spans="1:14" ht="14.4" customHeight="1" x14ac:dyDescent="0.3">
      <c r="A159" s="747" t="s">
        <v>565</v>
      </c>
      <c r="B159" s="748" t="s">
        <v>566</v>
      </c>
      <c r="C159" s="749" t="s">
        <v>581</v>
      </c>
      <c r="D159" s="750" t="s">
        <v>582</v>
      </c>
      <c r="E159" s="751">
        <v>50113001</v>
      </c>
      <c r="F159" s="750" t="s">
        <v>601</v>
      </c>
      <c r="G159" s="749" t="s">
        <v>602</v>
      </c>
      <c r="H159" s="749">
        <v>214902</v>
      </c>
      <c r="I159" s="749">
        <v>214902</v>
      </c>
      <c r="J159" s="749" t="s">
        <v>871</v>
      </c>
      <c r="K159" s="749" t="s">
        <v>872</v>
      </c>
      <c r="L159" s="752">
        <v>48.840000221817753</v>
      </c>
      <c r="M159" s="752">
        <v>1</v>
      </c>
      <c r="N159" s="753">
        <v>48.840000221817753</v>
      </c>
    </row>
    <row r="160" spans="1:14" ht="14.4" customHeight="1" x14ac:dyDescent="0.3">
      <c r="A160" s="747" t="s">
        <v>565</v>
      </c>
      <c r="B160" s="748" t="s">
        <v>566</v>
      </c>
      <c r="C160" s="749" t="s">
        <v>581</v>
      </c>
      <c r="D160" s="750" t="s">
        <v>582</v>
      </c>
      <c r="E160" s="751">
        <v>50113001</v>
      </c>
      <c r="F160" s="750" t="s">
        <v>601</v>
      </c>
      <c r="G160" s="749" t="s">
        <v>602</v>
      </c>
      <c r="H160" s="749">
        <v>214904</v>
      </c>
      <c r="I160" s="749">
        <v>214904</v>
      </c>
      <c r="J160" s="749" t="s">
        <v>873</v>
      </c>
      <c r="K160" s="749" t="s">
        <v>874</v>
      </c>
      <c r="L160" s="752">
        <v>64.790000000000006</v>
      </c>
      <c r="M160" s="752">
        <v>1</v>
      </c>
      <c r="N160" s="753">
        <v>64.790000000000006</v>
      </c>
    </row>
    <row r="161" spans="1:14" ht="14.4" customHeight="1" x14ac:dyDescent="0.3">
      <c r="A161" s="747" t="s">
        <v>565</v>
      </c>
      <c r="B161" s="748" t="s">
        <v>566</v>
      </c>
      <c r="C161" s="749" t="s">
        <v>581</v>
      </c>
      <c r="D161" s="750" t="s">
        <v>582</v>
      </c>
      <c r="E161" s="751">
        <v>50113001</v>
      </c>
      <c r="F161" s="750" t="s">
        <v>601</v>
      </c>
      <c r="G161" s="749" t="s">
        <v>602</v>
      </c>
      <c r="H161" s="749">
        <v>214906</v>
      </c>
      <c r="I161" s="749">
        <v>214906</v>
      </c>
      <c r="J161" s="749" t="s">
        <v>875</v>
      </c>
      <c r="K161" s="749" t="s">
        <v>876</v>
      </c>
      <c r="L161" s="752">
        <v>88.88</v>
      </c>
      <c r="M161" s="752">
        <v>1</v>
      </c>
      <c r="N161" s="753">
        <v>88.88</v>
      </c>
    </row>
    <row r="162" spans="1:14" ht="14.4" customHeight="1" x14ac:dyDescent="0.3">
      <c r="A162" s="747" t="s">
        <v>565</v>
      </c>
      <c r="B162" s="748" t="s">
        <v>566</v>
      </c>
      <c r="C162" s="749" t="s">
        <v>581</v>
      </c>
      <c r="D162" s="750" t="s">
        <v>582</v>
      </c>
      <c r="E162" s="751">
        <v>50113001</v>
      </c>
      <c r="F162" s="750" t="s">
        <v>601</v>
      </c>
      <c r="G162" s="749" t="s">
        <v>625</v>
      </c>
      <c r="H162" s="749">
        <v>169189</v>
      </c>
      <c r="I162" s="749">
        <v>69189</v>
      </c>
      <c r="J162" s="749" t="s">
        <v>877</v>
      </c>
      <c r="K162" s="749" t="s">
        <v>878</v>
      </c>
      <c r="L162" s="752">
        <v>61.113333333333344</v>
      </c>
      <c r="M162" s="752">
        <v>3</v>
      </c>
      <c r="N162" s="753">
        <v>183.34000000000003</v>
      </c>
    </row>
    <row r="163" spans="1:14" ht="14.4" customHeight="1" x14ac:dyDescent="0.3">
      <c r="A163" s="747" t="s">
        <v>565</v>
      </c>
      <c r="B163" s="748" t="s">
        <v>566</v>
      </c>
      <c r="C163" s="749" t="s">
        <v>581</v>
      </c>
      <c r="D163" s="750" t="s">
        <v>582</v>
      </c>
      <c r="E163" s="751">
        <v>50113001</v>
      </c>
      <c r="F163" s="750" t="s">
        <v>601</v>
      </c>
      <c r="G163" s="749" t="s">
        <v>625</v>
      </c>
      <c r="H163" s="749">
        <v>146692</v>
      </c>
      <c r="I163" s="749">
        <v>46692</v>
      </c>
      <c r="J163" s="749" t="s">
        <v>879</v>
      </c>
      <c r="K163" s="749" t="s">
        <v>880</v>
      </c>
      <c r="L163" s="752">
        <v>77.760000000000034</v>
      </c>
      <c r="M163" s="752">
        <v>1</v>
      </c>
      <c r="N163" s="753">
        <v>77.760000000000034</v>
      </c>
    </row>
    <row r="164" spans="1:14" ht="14.4" customHeight="1" x14ac:dyDescent="0.3">
      <c r="A164" s="747" t="s">
        <v>565</v>
      </c>
      <c r="B164" s="748" t="s">
        <v>566</v>
      </c>
      <c r="C164" s="749" t="s">
        <v>581</v>
      </c>
      <c r="D164" s="750" t="s">
        <v>582</v>
      </c>
      <c r="E164" s="751">
        <v>50113001</v>
      </c>
      <c r="F164" s="750" t="s">
        <v>601</v>
      </c>
      <c r="G164" s="749" t="s">
        <v>625</v>
      </c>
      <c r="H164" s="749">
        <v>147454</v>
      </c>
      <c r="I164" s="749">
        <v>147454</v>
      </c>
      <c r="J164" s="749" t="s">
        <v>881</v>
      </c>
      <c r="K164" s="749" t="s">
        <v>882</v>
      </c>
      <c r="L164" s="752">
        <v>92.199999999999989</v>
      </c>
      <c r="M164" s="752">
        <v>1</v>
      </c>
      <c r="N164" s="753">
        <v>92.199999999999989</v>
      </c>
    </row>
    <row r="165" spans="1:14" ht="14.4" customHeight="1" x14ac:dyDescent="0.3">
      <c r="A165" s="747" t="s">
        <v>565</v>
      </c>
      <c r="B165" s="748" t="s">
        <v>566</v>
      </c>
      <c r="C165" s="749" t="s">
        <v>581</v>
      </c>
      <c r="D165" s="750" t="s">
        <v>582</v>
      </c>
      <c r="E165" s="751">
        <v>50113001</v>
      </c>
      <c r="F165" s="750" t="s">
        <v>601</v>
      </c>
      <c r="G165" s="749" t="s">
        <v>602</v>
      </c>
      <c r="H165" s="749">
        <v>173500</v>
      </c>
      <c r="I165" s="749">
        <v>173500</v>
      </c>
      <c r="J165" s="749" t="s">
        <v>883</v>
      </c>
      <c r="K165" s="749" t="s">
        <v>884</v>
      </c>
      <c r="L165" s="752">
        <v>128.59000000000003</v>
      </c>
      <c r="M165" s="752">
        <v>2</v>
      </c>
      <c r="N165" s="753">
        <v>257.18000000000006</v>
      </c>
    </row>
    <row r="166" spans="1:14" ht="14.4" customHeight="1" x14ac:dyDescent="0.3">
      <c r="A166" s="747" t="s">
        <v>565</v>
      </c>
      <c r="B166" s="748" t="s">
        <v>566</v>
      </c>
      <c r="C166" s="749" t="s">
        <v>581</v>
      </c>
      <c r="D166" s="750" t="s">
        <v>582</v>
      </c>
      <c r="E166" s="751">
        <v>50113001</v>
      </c>
      <c r="F166" s="750" t="s">
        <v>601</v>
      </c>
      <c r="G166" s="749" t="s">
        <v>625</v>
      </c>
      <c r="H166" s="749">
        <v>848610</v>
      </c>
      <c r="I166" s="749">
        <v>122572</v>
      </c>
      <c r="J166" s="749" t="s">
        <v>885</v>
      </c>
      <c r="K166" s="749" t="s">
        <v>886</v>
      </c>
      <c r="L166" s="752">
        <v>1610.79</v>
      </c>
      <c r="M166" s="752">
        <v>8</v>
      </c>
      <c r="N166" s="753">
        <v>12886.32</v>
      </c>
    </row>
    <row r="167" spans="1:14" ht="14.4" customHeight="1" x14ac:dyDescent="0.3">
      <c r="A167" s="747" t="s">
        <v>565</v>
      </c>
      <c r="B167" s="748" t="s">
        <v>566</v>
      </c>
      <c r="C167" s="749" t="s">
        <v>581</v>
      </c>
      <c r="D167" s="750" t="s">
        <v>582</v>
      </c>
      <c r="E167" s="751">
        <v>50113001</v>
      </c>
      <c r="F167" s="750" t="s">
        <v>601</v>
      </c>
      <c r="G167" s="749" t="s">
        <v>625</v>
      </c>
      <c r="H167" s="749">
        <v>848697</v>
      </c>
      <c r="I167" s="749">
        <v>122593</v>
      </c>
      <c r="J167" s="749" t="s">
        <v>887</v>
      </c>
      <c r="K167" s="749" t="s">
        <v>888</v>
      </c>
      <c r="L167" s="752">
        <v>368.89000000000004</v>
      </c>
      <c r="M167" s="752">
        <v>15</v>
      </c>
      <c r="N167" s="753">
        <v>5533.35</v>
      </c>
    </row>
    <row r="168" spans="1:14" ht="14.4" customHeight="1" x14ac:dyDescent="0.3">
      <c r="A168" s="747" t="s">
        <v>565</v>
      </c>
      <c r="B168" s="748" t="s">
        <v>566</v>
      </c>
      <c r="C168" s="749" t="s">
        <v>581</v>
      </c>
      <c r="D168" s="750" t="s">
        <v>582</v>
      </c>
      <c r="E168" s="751">
        <v>50113001</v>
      </c>
      <c r="F168" s="750" t="s">
        <v>601</v>
      </c>
      <c r="G168" s="749" t="s">
        <v>625</v>
      </c>
      <c r="H168" s="749">
        <v>848612</v>
      </c>
      <c r="I168" s="749">
        <v>122600</v>
      </c>
      <c r="J168" s="749" t="s">
        <v>889</v>
      </c>
      <c r="K168" s="749" t="s">
        <v>890</v>
      </c>
      <c r="L168" s="752">
        <v>774.5100000000001</v>
      </c>
      <c r="M168" s="752">
        <v>16</v>
      </c>
      <c r="N168" s="753">
        <v>12392.160000000002</v>
      </c>
    </row>
    <row r="169" spans="1:14" ht="14.4" customHeight="1" x14ac:dyDescent="0.3">
      <c r="A169" s="747" t="s">
        <v>565</v>
      </c>
      <c r="B169" s="748" t="s">
        <v>566</v>
      </c>
      <c r="C169" s="749" t="s">
        <v>581</v>
      </c>
      <c r="D169" s="750" t="s">
        <v>582</v>
      </c>
      <c r="E169" s="751">
        <v>50113001</v>
      </c>
      <c r="F169" s="750" t="s">
        <v>601</v>
      </c>
      <c r="G169" s="749" t="s">
        <v>625</v>
      </c>
      <c r="H169" s="749">
        <v>848611</v>
      </c>
      <c r="I169" s="749">
        <v>122580</v>
      </c>
      <c r="J169" s="749" t="s">
        <v>891</v>
      </c>
      <c r="K169" s="749" t="s">
        <v>892</v>
      </c>
      <c r="L169" s="752">
        <v>1188.2000000000003</v>
      </c>
      <c r="M169" s="752">
        <v>7</v>
      </c>
      <c r="N169" s="753">
        <v>8317.4000000000015</v>
      </c>
    </row>
    <row r="170" spans="1:14" ht="14.4" customHeight="1" x14ac:dyDescent="0.3">
      <c r="A170" s="747" t="s">
        <v>565</v>
      </c>
      <c r="B170" s="748" t="s">
        <v>566</v>
      </c>
      <c r="C170" s="749" t="s">
        <v>581</v>
      </c>
      <c r="D170" s="750" t="s">
        <v>582</v>
      </c>
      <c r="E170" s="751">
        <v>50113001</v>
      </c>
      <c r="F170" s="750" t="s">
        <v>601</v>
      </c>
      <c r="G170" s="749" t="s">
        <v>625</v>
      </c>
      <c r="H170" s="749">
        <v>115777</v>
      </c>
      <c r="I170" s="749">
        <v>115777</v>
      </c>
      <c r="J170" s="749" t="s">
        <v>893</v>
      </c>
      <c r="K170" s="749" t="s">
        <v>894</v>
      </c>
      <c r="L170" s="752">
        <v>148.1</v>
      </c>
      <c r="M170" s="752">
        <v>12</v>
      </c>
      <c r="N170" s="753">
        <v>1777.1999999999998</v>
      </c>
    </row>
    <row r="171" spans="1:14" ht="14.4" customHeight="1" x14ac:dyDescent="0.3">
      <c r="A171" s="747" t="s">
        <v>565</v>
      </c>
      <c r="B171" s="748" t="s">
        <v>566</v>
      </c>
      <c r="C171" s="749" t="s">
        <v>581</v>
      </c>
      <c r="D171" s="750" t="s">
        <v>582</v>
      </c>
      <c r="E171" s="751">
        <v>50113001</v>
      </c>
      <c r="F171" s="750" t="s">
        <v>601</v>
      </c>
      <c r="G171" s="749" t="s">
        <v>625</v>
      </c>
      <c r="H171" s="749">
        <v>215481</v>
      </c>
      <c r="I171" s="749">
        <v>215481</v>
      </c>
      <c r="J171" s="749" t="s">
        <v>895</v>
      </c>
      <c r="K171" s="749" t="s">
        <v>896</v>
      </c>
      <c r="L171" s="752">
        <v>114.36999999999996</v>
      </c>
      <c r="M171" s="752">
        <v>1</v>
      </c>
      <c r="N171" s="753">
        <v>114.36999999999996</v>
      </c>
    </row>
    <row r="172" spans="1:14" ht="14.4" customHeight="1" x14ac:dyDescent="0.3">
      <c r="A172" s="747" t="s">
        <v>565</v>
      </c>
      <c r="B172" s="748" t="s">
        <v>566</v>
      </c>
      <c r="C172" s="749" t="s">
        <v>581</v>
      </c>
      <c r="D172" s="750" t="s">
        <v>582</v>
      </c>
      <c r="E172" s="751">
        <v>50113001</v>
      </c>
      <c r="F172" s="750" t="s">
        <v>601</v>
      </c>
      <c r="G172" s="749" t="s">
        <v>602</v>
      </c>
      <c r="H172" s="749">
        <v>193779</v>
      </c>
      <c r="I172" s="749">
        <v>93779</v>
      </c>
      <c r="J172" s="749" t="s">
        <v>897</v>
      </c>
      <c r="K172" s="749" t="s">
        <v>898</v>
      </c>
      <c r="L172" s="752">
        <v>70.640000000000015</v>
      </c>
      <c r="M172" s="752">
        <v>1</v>
      </c>
      <c r="N172" s="753">
        <v>70.640000000000015</v>
      </c>
    </row>
    <row r="173" spans="1:14" ht="14.4" customHeight="1" x14ac:dyDescent="0.3">
      <c r="A173" s="747" t="s">
        <v>565</v>
      </c>
      <c r="B173" s="748" t="s">
        <v>566</v>
      </c>
      <c r="C173" s="749" t="s">
        <v>581</v>
      </c>
      <c r="D173" s="750" t="s">
        <v>582</v>
      </c>
      <c r="E173" s="751">
        <v>50113001</v>
      </c>
      <c r="F173" s="750" t="s">
        <v>601</v>
      </c>
      <c r="G173" s="749" t="s">
        <v>602</v>
      </c>
      <c r="H173" s="749">
        <v>989676</v>
      </c>
      <c r="I173" s="749">
        <v>126913</v>
      </c>
      <c r="J173" s="749" t="s">
        <v>899</v>
      </c>
      <c r="K173" s="749" t="s">
        <v>900</v>
      </c>
      <c r="L173" s="752">
        <v>159.32099510003377</v>
      </c>
      <c r="M173" s="752">
        <v>292.67871490000016</v>
      </c>
      <c r="N173" s="753">
        <v>46629.864102467109</v>
      </c>
    </row>
    <row r="174" spans="1:14" ht="14.4" customHeight="1" x14ac:dyDescent="0.3">
      <c r="A174" s="747" t="s">
        <v>565</v>
      </c>
      <c r="B174" s="748" t="s">
        <v>566</v>
      </c>
      <c r="C174" s="749" t="s">
        <v>581</v>
      </c>
      <c r="D174" s="750" t="s">
        <v>582</v>
      </c>
      <c r="E174" s="751">
        <v>50113001</v>
      </c>
      <c r="F174" s="750" t="s">
        <v>601</v>
      </c>
      <c r="G174" s="749" t="s">
        <v>625</v>
      </c>
      <c r="H174" s="749">
        <v>114439</v>
      </c>
      <c r="I174" s="749">
        <v>14439</v>
      </c>
      <c r="J174" s="749" t="s">
        <v>901</v>
      </c>
      <c r="K174" s="749" t="s">
        <v>902</v>
      </c>
      <c r="L174" s="752">
        <v>74.53</v>
      </c>
      <c r="M174" s="752">
        <v>2</v>
      </c>
      <c r="N174" s="753">
        <v>149.06</v>
      </c>
    </row>
    <row r="175" spans="1:14" ht="14.4" customHeight="1" x14ac:dyDescent="0.3">
      <c r="A175" s="747" t="s">
        <v>565</v>
      </c>
      <c r="B175" s="748" t="s">
        <v>566</v>
      </c>
      <c r="C175" s="749" t="s">
        <v>581</v>
      </c>
      <c r="D175" s="750" t="s">
        <v>582</v>
      </c>
      <c r="E175" s="751">
        <v>50113001</v>
      </c>
      <c r="F175" s="750" t="s">
        <v>601</v>
      </c>
      <c r="G175" s="749" t="s">
        <v>625</v>
      </c>
      <c r="H175" s="749">
        <v>149195</v>
      </c>
      <c r="I175" s="749">
        <v>49195</v>
      </c>
      <c r="J175" s="749" t="s">
        <v>901</v>
      </c>
      <c r="K175" s="749" t="s">
        <v>903</v>
      </c>
      <c r="L175" s="752">
        <v>225.25999999999993</v>
      </c>
      <c r="M175" s="752">
        <v>1</v>
      </c>
      <c r="N175" s="753">
        <v>225.25999999999993</v>
      </c>
    </row>
    <row r="176" spans="1:14" ht="14.4" customHeight="1" x14ac:dyDescent="0.3">
      <c r="A176" s="747" t="s">
        <v>565</v>
      </c>
      <c r="B176" s="748" t="s">
        <v>566</v>
      </c>
      <c r="C176" s="749" t="s">
        <v>581</v>
      </c>
      <c r="D176" s="750" t="s">
        <v>582</v>
      </c>
      <c r="E176" s="751">
        <v>50113001</v>
      </c>
      <c r="F176" s="750" t="s">
        <v>601</v>
      </c>
      <c r="G176" s="749" t="s">
        <v>602</v>
      </c>
      <c r="H176" s="749">
        <v>152334</v>
      </c>
      <c r="I176" s="749">
        <v>52334</v>
      </c>
      <c r="J176" s="749" t="s">
        <v>904</v>
      </c>
      <c r="K176" s="749" t="s">
        <v>905</v>
      </c>
      <c r="L176" s="752">
        <v>198.18258064516135</v>
      </c>
      <c r="M176" s="752">
        <v>31</v>
      </c>
      <c r="N176" s="753">
        <v>6143.6600000000017</v>
      </c>
    </row>
    <row r="177" spans="1:14" ht="14.4" customHeight="1" x14ac:dyDescent="0.3">
      <c r="A177" s="747" t="s">
        <v>565</v>
      </c>
      <c r="B177" s="748" t="s">
        <v>566</v>
      </c>
      <c r="C177" s="749" t="s">
        <v>581</v>
      </c>
      <c r="D177" s="750" t="s">
        <v>582</v>
      </c>
      <c r="E177" s="751">
        <v>50113001</v>
      </c>
      <c r="F177" s="750" t="s">
        <v>601</v>
      </c>
      <c r="G177" s="749" t="s">
        <v>602</v>
      </c>
      <c r="H177" s="749">
        <v>158827</v>
      </c>
      <c r="I177" s="749">
        <v>58827</v>
      </c>
      <c r="J177" s="749" t="s">
        <v>906</v>
      </c>
      <c r="K177" s="749" t="s">
        <v>907</v>
      </c>
      <c r="L177" s="752">
        <v>162.49</v>
      </c>
      <c r="M177" s="752">
        <v>2</v>
      </c>
      <c r="N177" s="753">
        <v>324.98</v>
      </c>
    </row>
    <row r="178" spans="1:14" ht="14.4" customHeight="1" x14ac:dyDescent="0.3">
      <c r="A178" s="747" t="s">
        <v>565</v>
      </c>
      <c r="B178" s="748" t="s">
        <v>566</v>
      </c>
      <c r="C178" s="749" t="s">
        <v>581</v>
      </c>
      <c r="D178" s="750" t="s">
        <v>582</v>
      </c>
      <c r="E178" s="751">
        <v>50113001</v>
      </c>
      <c r="F178" s="750" t="s">
        <v>601</v>
      </c>
      <c r="G178" s="749" t="s">
        <v>625</v>
      </c>
      <c r="H178" s="749">
        <v>213477</v>
      </c>
      <c r="I178" s="749">
        <v>213477</v>
      </c>
      <c r="J178" s="749" t="s">
        <v>908</v>
      </c>
      <c r="K178" s="749" t="s">
        <v>909</v>
      </c>
      <c r="L178" s="752">
        <v>3300</v>
      </c>
      <c r="M178" s="752">
        <v>3</v>
      </c>
      <c r="N178" s="753">
        <v>9900</v>
      </c>
    </row>
    <row r="179" spans="1:14" ht="14.4" customHeight="1" x14ac:dyDescent="0.3">
      <c r="A179" s="747" t="s">
        <v>565</v>
      </c>
      <c r="B179" s="748" t="s">
        <v>566</v>
      </c>
      <c r="C179" s="749" t="s">
        <v>581</v>
      </c>
      <c r="D179" s="750" t="s">
        <v>582</v>
      </c>
      <c r="E179" s="751">
        <v>50113001</v>
      </c>
      <c r="F179" s="750" t="s">
        <v>601</v>
      </c>
      <c r="G179" s="749" t="s">
        <v>625</v>
      </c>
      <c r="H179" s="749">
        <v>213489</v>
      </c>
      <c r="I179" s="749">
        <v>213489</v>
      </c>
      <c r="J179" s="749" t="s">
        <v>910</v>
      </c>
      <c r="K179" s="749" t="s">
        <v>911</v>
      </c>
      <c r="L179" s="752">
        <v>630.66</v>
      </c>
      <c r="M179" s="752">
        <v>1</v>
      </c>
      <c r="N179" s="753">
        <v>630.66</v>
      </c>
    </row>
    <row r="180" spans="1:14" ht="14.4" customHeight="1" x14ac:dyDescent="0.3">
      <c r="A180" s="747" t="s">
        <v>565</v>
      </c>
      <c r="B180" s="748" t="s">
        <v>566</v>
      </c>
      <c r="C180" s="749" t="s">
        <v>581</v>
      </c>
      <c r="D180" s="750" t="s">
        <v>582</v>
      </c>
      <c r="E180" s="751">
        <v>50113001</v>
      </c>
      <c r="F180" s="750" t="s">
        <v>601</v>
      </c>
      <c r="G180" s="749" t="s">
        <v>625</v>
      </c>
      <c r="H180" s="749">
        <v>213490</v>
      </c>
      <c r="I180" s="749">
        <v>213490</v>
      </c>
      <c r="J180" s="749" t="s">
        <v>910</v>
      </c>
      <c r="K180" s="749" t="s">
        <v>912</v>
      </c>
      <c r="L180" s="752">
        <v>913.65</v>
      </c>
      <c r="M180" s="752">
        <v>1</v>
      </c>
      <c r="N180" s="753">
        <v>913.65</v>
      </c>
    </row>
    <row r="181" spans="1:14" ht="14.4" customHeight="1" x14ac:dyDescent="0.3">
      <c r="A181" s="747" t="s">
        <v>565</v>
      </c>
      <c r="B181" s="748" t="s">
        <v>566</v>
      </c>
      <c r="C181" s="749" t="s">
        <v>581</v>
      </c>
      <c r="D181" s="750" t="s">
        <v>582</v>
      </c>
      <c r="E181" s="751">
        <v>50113001</v>
      </c>
      <c r="F181" s="750" t="s">
        <v>601</v>
      </c>
      <c r="G181" s="749" t="s">
        <v>625</v>
      </c>
      <c r="H181" s="749">
        <v>213494</v>
      </c>
      <c r="I181" s="749">
        <v>213494</v>
      </c>
      <c r="J181" s="749" t="s">
        <v>910</v>
      </c>
      <c r="K181" s="749" t="s">
        <v>913</v>
      </c>
      <c r="L181" s="752">
        <v>408.95</v>
      </c>
      <c r="M181" s="752">
        <v>3</v>
      </c>
      <c r="N181" s="753">
        <v>1226.8499999999999</v>
      </c>
    </row>
    <row r="182" spans="1:14" ht="14.4" customHeight="1" x14ac:dyDescent="0.3">
      <c r="A182" s="747" t="s">
        <v>565</v>
      </c>
      <c r="B182" s="748" t="s">
        <v>566</v>
      </c>
      <c r="C182" s="749" t="s">
        <v>581</v>
      </c>
      <c r="D182" s="750" t="s">
        <v>582</v>
      </c>
      <c r="E182" s="751">
        <v>50113001</v>
      </c>
      <c r="F182" s="750" t="s">
        <v>601</v>
      </c>
      <c r="G182" s="749" t="s">
        <v>625</v>
      </c>
      <c r="H182" s="749">
        <v>213480</v>
      </c>
      <c r="I182" s="749">
        <v>213480</v>
      </c>
      <c r="J182" s="749" t="s">
        <v>914</v>
      </c>
      <c r="K182" s="749" t="s">
        <v>911</v>
      </c>
      <c r="L182" s="752">
        <v>1106.26</v>
      </c>
      <c r="M182" s="752">
        <v>5</v>
      </c>
      <c r="N182" s="753">
        <v>5531.3</v>
      </c>
    </row>
    <row r="183" spans="1:14" ht="14.4" customHeight="1" x14ac:dyDescent="0.3">
      <c r="A183" s="747" t="s">
        <v>565</v>
      </c>
      <c r="B183" s="748" t="s">
        <v>566</v>
      </c>
      <c r="C183" s="749" t="s">
        <v>581</v>
      </c>
      <c r="D183" s="750" t="s">
        <v>582</v>
      </c>
      <c r="E183" s="751">
        <v>50113001</v>
      </c>
      <c r="F183" s="750" t="s">
        <v>601</v>
      </c>
      <c r="G183" s="749" t="s">
        <v>625</v>
      </c>
      <c r="H183" s="749">
        <v>213482</v>
      </c>
      <c r="I183" s="749">
        <v>213482</v>
      </c>
      <c r="J183" s="749" t="s">
        <v>914</v>
      </c>
      <c r="K183" s="749" t="s">
        <v>915</v>
      </c>
      <c r="L183" s="752">
        <v>1501.02</v>
      </c>
      <c r="M183" s="752">
        <v>5</v>
      </c>
      <c r="N183" s="753">
        <v>7505.0999999999995</v>
      </c>
    </row>
    <row r="184" spans="1:14" ht="14.4" customHeight="1" x14ac:dyDescent="0.3">
      <c r="A184" s="747" t="s">
        <v>565</v>
      </c>
      <c r="B184" s="748" t="s">
        <v>566</v>
      </c>
      <c r="C184" s="749" t="s">
        <v>581</v>
      </c>
      <c r="D184" s="750" t="s">
        <v>582</v>
      </c>
      <c r="E184" s="751">
        <v>50113001</v>
      </c>
      <c r="F184" s="750" t="s">
        <v>601</v>
      </c>
      <c r="G184" s="749" t="s">
        <v>625</v>
      </c>
      <c r="H184" s="749">
        <v>213484</v>
      </c>
      <c r="I184" s="749">
        <v>213484</v>
      </c>
      <c r="J184" s="749" t="s">
        <v>914</v>
      </c>
      <c r="K184" s="749" t="s">
        <v>912</v>
      </c>
      <c r="L184" s="752">
        <v>1895.77</v>
      </c>
      <c r="M184" s="752">
        <v>4</v>
      </c>
      <c r="N184" s="753">
        <v>7583.08</v>
      </c>
    </row>
    <row r="185" spans="1:14" ht="14.4" customHeight="1" x14ac:dyDescent="0.3">
      <c r="A185" s="747" t="s">
        <v>565</v>
      </c>
      <c r="B185" s="748" t="s">
        <v>566</v>
      </c>
      <c r="C185" s="749" t="s">
        <v>581</v>
      </c>
      <c r="D185" s="750" t="s">
        <v>582</v>
      </c>
      <c r="E185" s="751">
        <v>50113001</v>
      </c>
      <c r="F185" s="750" t="s">
        <v>601</v>
      </c>
      <c r="G185" s="749" t="s">
        <v>625</v>
      </c>
      <c r="H185" s="749">
        <v>156807</v>
      </c>
      <c r="I185" s="749">
        <v>56807</v>
      </c>
      <c r="J185" s="749" t="s">
        <v>916</v>
      </c>
      <c r="K185" s="749" t="s">
        <v>917</v>
      </c>
      <c r="L185" s="752">
        <v>57.77000000000001</v>
      </c>
      <c r="M185" s="752">
        <v>3</v>
      </c>
      <c r="N185" s="753">
        <v>173.31000000000003</v>
      </c>
    </row>
    <row r="186" spans="1:14" ht="14.4" customHeight="1" x14ac:dyDescent="0.3">
      <c r="A186" s="747" t="s">
        <v>565</v>
      </c>
      <c r="B186" s="748" t="s">
        <v>566</v>
      </c>
      <c r="C186" s="749" t="s">
        <v>581</v>
      </c>
      <c r="D186" s="750" t="s">
        <v>582</v>
      </c>
      <c r="E186" s="751">
        <v>50113001</v>
      </c>
      <c r="F186" s="750" t="s">
        <v>601</v>
      </c>
      <c r="G186" s="749" t="s">
        <v>625</v>
      </c>
      <c r="H186" s="749">
        <v>156808</v>
      </c>
      <c r="I186" s="749">
        <v>56808</v>
      </c>
      <c r="J186" s="749" t="s">
        <v>916</v>
      </c>
      <c r="K186" s="749" t="s">
        <v>918</v>
      </c>
      <c r="L186" s="752">
        <v>92.77</v>
      </c>
      <c r="M186" s="752">
        <v>1</v>
      </c>
      <c r="N186" s="753">
        <v>92.77</v>
      </c>
    </row>
    <row r="187" spans="1:14" ht="14.4" customHeight="1" x14ac:dyDescent="0.3">
      <c r="A187" s="747" t="s">
        <v>565</v>
      </c>
      <c r="B187" s="748" t="s">
        <v>566</v>
      </c>
      <c r="C187" s="749" t="s">
        <v>581</v>
      </c>
      <c r="D187" s="750" t="s">
        <v>582</v>
      </c>
      <c r="E187" s="751">
        <v>50113001</v>
      </c>
      <c r="F187" s="750" t="s">
        <v>601</v>
      </c>
      <c r="G187" s="749" t="s">
        <v>625</v>
      </c>
      <c r="H187" s="749">
        <v>156804</v>
      </c>
      <c r="I187" s="749">
        <v>56804</v>
      </c>
      <c r="J187" s="749" t="s">
        <v>919</v>
      </c>
      <c r="K187" s="749" t="s">
        <v>920</v>
      </c>
      <c r="L187" s="752">
        <v>31.621666666666666</v>
      </c>
      <c r="M187" s="752">
        <v>12</v>
      </c>
      <c r="N187" s="753">
        <v>379.46</v>
      </c>
    </row>
    <row r="188" spans="1:14" ht="14.4" customHeight="1" x14ac:dyDescent="0.3">
      <c r="A188" s="747" t="s">
        <v>565</v>
      </c>
      <c r="B188" s="748" t="s">
        <v>566</v>
      </c>
      <c r="C188" s="749" t="s">
        <v>581</v>
      </c>
      <c r="D188" s="750" t="s">
        <v>582</v>
      </c>
      <c r="E188" s="751">
        <v>50113001</v>
      </c>
      <c r="F188" s="750" t="s">
        <v>601</v>
      </c>
      <c r="G188" s="749" t="s">
        <v>625</v>
      </c>
      <c r="H188" s="749">
        <v>214036</v>
      </c>
      <c r="I188" s="749">
        <v>214036</v>
      </c>
      <c r="J188" s="749" t="s">
        <v>921</v>
      </c>
      <c r="K188" s="749" t="s">
        <v>922</v>
      </c>
      <c r="L188" s="752">
        <v>40.39</v>
      </c>
      <c r="M188" s="752">
        <v>18</v>
      </c>
      <c r="N188" s="753">
        <v>727.02</v>
      </c>
    </row>
    <row r="189" spans="1:14" ht="14.4" customHeight="1" x14ac:dyDescent="0.3">
      <c r="A189" s="747" t="s">
        <v>565</v>
      </c>
      <c r="B189" s="748" t="s">
        <v>566</v>
      </c>
      <c r="C189" s="749" t="s">
        <v>581</v>
      </c>
      <c r="D189" s="750" t="s">
        <v>582</v>
      </c>
      <c r="E189" s="751">
        <v>50113001</v>
      </c>
      <c r="F189" s="750" t="s">
        <v>601</v>
      </c>
      <c r="G189" s="749" t="s">
        <v>602</v>
      </c>
      <c r="H189" s="749">
        <v>198876</v>
      </c>
      <c r="I189" s="749">
        <v>98876</v>
      </c>
      <c r="J189" s="749" t="s">
        <v>923</v>
      </c>
      <c r="K189" s="749" t="s">
        <v>924</v>
      </c>
      <c r="L189" s="752">
        <v>255.2</v>
      </c>
      <c r="M189" s="752">
        <v>1</v>
      </c>
      <c r="N189" s="753">
        <v>255.2</v>
      </c>
    </row>
    <row r="190" spans="1:14" ht="14.4" customHeight="1" x14ac:dyDescent="0.3">
      <c r="A190" s="747" t="s">
        <v>565</v>
      </c>
      <c r="B190" s="748" t="s">
        <v>566</v>
      </c>
      <c r="C190" s="749" t="s">
        <v>581</v>
      </c>
      <c r="D190" s="750" t="s">
        <v>582</v>
      </c>
      <c r="E190" s="751">
        <v>50113001</v>
      </c>
      <c r="F190" s="750" t="s">
        <v>601</v>
      </c>
      <c r="G190" s="749" t="s">
        <v>602</v>
      </c>
      <c r="H190" s="749">
        <v>198880</v>
      </c>
      <c r="I190" s="749">
        <v>98880</v>
      </c>
      <c r="J190" s="749" t="s">
        <v>923</v>
      </c>
      <c r="K190" s="749" t="s">
        <v>925</v>
      </c>
      <c r="L190" s="752">
        <v>201.3</v>
      </c>
      <c r="M190" s="752">
        <v>2</v>
      </c>
      <c r="N190" s="753">
        <v>402.6</v>
      </c>
    </row>
    <row r="191" spans="1:14" ht="14.4" customHeight="1" x14ac:dyDescent="0.3">
      <c r="A191" s="747" t="s">
        <v>565</v>
      </c>
      <c r="B191" s="748" t="s">
        <v>566</v>
      </c>
      <c r="C191" s="749" t="s">
        <v>581</v>
      </c>
      <c r="D191" s="750" t="s">
        <v>582</v>
      </c>
      <c r="E191" s="751">
        <v>50113001</v>
      </c>
      <c r="F191" s="750" t="s">
        <v>601</v>
      </c>
      <c r="G191" s="749" t="s">
        <v>602</v>
      </c>
      <c r="H191" s="749">
        <v>160414</v>
      </c>
      <c r="I191" s="749">
        <v>160676</v>
      </c>
      <c r="J191" s="749" t="s">
        <v>926</v>
      </c>
      <c r="K191" s="749" t="s">
        <v>927</v>
      </c>
      <c r="L191" s="752">
        <v>78.760105640345699</v>
      </c>
      <c r="M191" s="752">
        <v>12.7614608</v>
      </c>
      <c r="N191" s="753">
        <v>1005.0940007331305</v>
      </c>
    </row>
    <row r="192" spans="1:14" ht="14.4" customHeight="1" x14ac:dyDescent="0.3">
      <c r="A192" s="747" t="s">
        <v>565</v>
      </c>
      <c r="B192" s="748" t="s">
        <v>566</v>
      </c>
      <c r="C192" s="749" t="s">
        <v>581</v>
      </c>
      <c r="D192" s="750" t="s">
        <v>582</v>
      </c>
      <c r="E192" s="751">
        <v>50113001</v>
      </c>
      <c r="F192" s="750" t="s">
        <v>601</v>
      </c>
      <c r="G192" s="749" t="s">
        <v>602</v>
      </c>
      <c r="H192" s="749">
        <v>172159</v>
      </c>
      <c r="I192" s="749">
        <v>172173</v>
      </c>
      <c r="J192" s="749" t="s">
        <v>926</v>
      </c>
      <c r="K192" s="749" t="s">
        <v>928</v>
      </c>
      <c r="L192" s="752">
        <v>476.53146132356721</v>
      </c>
      <c r="M192" s="752">
        <v>2.4380000000000002</v>
      </c>
      <c r="N192" s="753">
        <v>1161.783702706857</v>
      </c>
    </row>
    <row r="193" spans="1:14" ht="14.4" customHeight="1" x14ac:dyDescent="0.3">
      <c r="A193" s="747" t="s">
        <v>565</v>
      </c>
      <c r="B193" s="748" t="s">
        <v>566</v>
      </c>
      <c r="C193" s="749" t="s">
        <v>581</v>
      </c>
      <c r="D193" s="750" t="s">
        <v>582</v>
      </c>
      <c r="E193" s="751">
        <v>50113001</v>
      </c>
      <c r="F193" s="750" t="s">
        <v>601</v>
      </c>
      <c r="G193" s="749" t="s">
        <v>602</v>
      </c>
      <c r="H193" s="749">
        <v>394970</v>
      </c>
      <c r="I193" s="749">
        <v>172174</v>
      </c>
      <c r="J193" s="749" t="s">
        <v>926</v>
      </c>
      <c r="K193" s="749" t="s">
        <v>929</v>
      </c>
      <c r="L193" s="752">
        <v>224.64994586642263</v>
      </c>
      <c r="M193" s="752">
        <v>6</v>
      </c>
      <c r="N193" s="753">
        <v>1347.8996751985358</v>
      </c>
    </row>
    <row r="194" spans="1:14" ht="14.4" customHeight="1" x14ac:dyDescent="0.3">
      <c r="A194" s="747" t="s">
        <v>565</v>
      </c>
      <c r="B194" s="748" t="s">
        <v>566</v>
      </c>
      <c r="C194" s="749" t="s">
        <v>581</v>
      </c>
      <c r="D194" s="750" t="s">
        <v>582</v>
      </c>
      <c r="E194" s="751">
        <v>50113001</v>
      </c>
      <c r="F194" s="750" t="s">
        <v>601</v>
      </c>
      <c r="G194" s="749" t="s">
        <v>602</v>
      </c>
      <c r="H194" s="749">
        <v>113191</v>
      </c>
      <c r="I194" s="749">
        <v>13191</v>
      </c>
      <c r="J194" s="749" t="s">
        <v>930</v>
      </c>
      <c r="K194" s="749" t="s">
        <v>931</v>
      </c>
      <c r="L194" s="752">
        <v>314.61000000000013</v>
      </c>
      <c r="M194" s="752">
        <v>2</v>
      </c>
      <c r="N194" s="753">
        <v>629.22000000000025</v>
      </c>
    </row>
    <row r="195" spans="1:14" ht="14.4" customHeight="1" x14ac:dyDescent="0.3">
      <c r="A195" s="747" t="s">
        <v>565</v>
      </c>
      <c r="B195" s="748" t="s">
        <v>566</v>
      </c>
      <c r="C195" s="749" t="s">
        <v>581</v>
      </c>
      <c r="D195" s="750" t="s">
        <v>582</v>
      </c>
      <c r="E195" s="751">
        <v>50113001</v>
      </c>
      <c r="F195" s="750" t="s">
        <v>601</v>
      </c>
      <c r="G195" s="749" t="s">
        <v>602</v>
      </c>
      <c r="H195" s="749">
        <v>12026</v>
      </c>
      <c r="I195" s="749">
        <v>12026</v>
      </c>
      <c r="J195" s="749" t="s">
        <v>932</v>
      </c>
      <c r="K195" s="749" t="s">
        <v>933</v>
      </c>
      <c r="L195" s="752">
        <v>24.515714285714289</v>
      </c>
      <c r="M195" s="752">
        <v>7</v>
      </c>
      <c r="N195" s="753">
        <v>171.61</v>
      </c>
    </row>
    <row r="196" spans="1:14" ht="14.4" customHeight="1" x14ac:dyDescent="0.3">
      <c r="A196" s="747" t="s">
        <v>565</v>
      </c>
      <c r="B196" s="748" t="s">
        <v>566</v>
      </c>
      <c r="C196" s="749" t="s">
        <v>581</v>
      </c>
      <c r="D196" s="750" t="s">
        <v>582</v>
      </c>
      <c r="E196" s="751">
        <v>50113001</v>
      </c>
      <c r="F196" s="750" t="s">
        <v>601</v>
      </c>
      <c r="G196" s="749" t="s">
        <v>602</v>
      </c>
      <c r="H196" s="749">
        <v>196873</v>
      </c>
      <c r="I196" s="749">
        <v>96873</v>
      </c>
      <c r="J196" s="749" t="s">
        <v>934</v>
      </c>
      <c r="K196" s="749" t="s">
        <v>935</v>
      </c>
      <c r="L196" s="752">
        <v>14.299890202421658</v>
      </c>
      <c r="M196" s="752">
        <v>163</v>
      </c>
      <c r="N196" s="753">
        <v>2330.8821029947303</v>
      </c>
    </row>
    <row r="197" spans="1:14" ht="14.4" customHeight="1" x14ac:dyDescent="0.3">
      <c r="A197" s="747" t="s">
        <v>565</v>
      </c>
      <c r="B197" s="748" t="s">
        <v>566</v>
      </c>
      <c r="C197" s="749" t="s">
        <v>581</v>
      </c>
      <c r="D197" s="750" t="s">
        <v>582</v>
      </c>
      <c r="E197" s="751">
        <v>50113001</v>
      </c>
      <c r="F197" s="750" t="s">
        <v>601</v>
      </c>
      <c r="G197" s="749" t="s">
        <v>602</v>
      </c>
      <c r="H197" s="749">
        <v>31915</v>
      </c>
      <c r="I197" s="749">
        <v>31915</v>
      </c>
      <c r="J197" s="749" t="s">
        <v>936</v>
      </c>
      <c r="K197" s="749" t="s">
        <v>937</v>
      </c>
      <c r="L197" s="752">
        <v>173.69</v>
      </c>
      <c r="M197" s="752">
        <v>20.299999999999997</v>
      </c>
      <c r="N197" s="753">
        <v>3525.9069999999997</v>
      </c>
    </row>
    <row r="198" spans="1:14" ht="14.4" customHeight="1" x14ac:dyDescent="0.3">
      <c r="A198" s="747" t="s">
        <v>565</v>
      </c>
      <c r="B198" s="748" t="s">
        <v>566</v>
      </c>
      <c r="C198" s="749" t="s">
        <v>581</v>
      </c>
      <c r="D198" s="750" t="s">
        <v>582</v>
      </c>
      <c r="E198" s="751">
        <v>50113001</v>
      </c>
      <c r="F198" s="750" t="s">
        <v>601</v>
      </c>
      <c r="G198" s="749" t="s">
        <v>602</v>
      </c>
      <c r="H198" s="749">
        <v>47244</v>
      </c>
      <c r="I198" s="749">
        <v>47244</v>
      </c>
      <c r="J198" s="749" t="s">
        <v>938</v>
      </c>
      <c r="K198" s="749" t="s">
        <v>937</v>
      </c>
      <c r="L198" s="752">
        <v>143</v>
      </c>
      <c r="M198" s="752">
        <v>9</v>
      </c>
      <c r="N198" s="753">
        <v>1287</v>
      </c>
    </row>
    <row r="199" spans="1:14" ht="14.4" customHeight="1" x14ac:dyDescent="0.3">
      <c r="A199" s="747" t="s">
        <v>565</v>
      </c>
      <c r="B199" s="748" t="s">
        <v>566</v>
      </c>
      <c r="C199" s="749" t="s">
        <v>581</v>
      </c>
      <c r="D199" s="750" t="s">
        <v>582</v>
      </c>
      <c r="E199" s="751">
        <v>50113001</v>
      </c>
      <c r="F199" s="750" t="s">
        <v>601</v>
      </c>
      <c r="G199" s="749" t="s">
        <v>602</v>
      </c>
      <c r="H199" s="749">
        <v>196874</v>
      </c>
      <c r="I199" s="749">
        <v>96874</v>
      </c>
      <c r="J199" s="749" t="s">
        <v>938</v>
      </c>
      <c r="K199" s="749" t="s">
        <v>939</v>
      </c>
      <c r="L199" s="752">
        <v>28.710180376907868</v>
      </c>
      <c r="M199" s="752">
        <v>3</v>
      </c>
      <c r="N199" s="753">
        <v>86.1305411307236</v>
      </c>
    </row>
    <row r="200" spans="1:14" ht="14.4" customHeight="1" x14ac:dyDescent="0.3">
      <c r="A200" s="747" t="s">
        <v>565</v>
      </c>
      <c r="B200" s="748" t="s">
        <v>566</v>
      </c>
      <c r="C200" s="749" t="s">
        <v>581</v>
      </c>
      <c r="D200" s="750" t="s">
        <v>582</v>
      </c>
      <c r="E200" s="751">
        <v>50113001</v>
      </c>
      <c r="F200" s="750" t="s">
        <v>601</v>
      </c>
      <c r="G200" s="749" t="s">
        <v>602</v>
      </c>
      <c r="H200" s="749">
        <v>196872</v>
      </c>
      <c r="I200" s="749">
        <v>96872</v>
      </c>
      <c r="J200" s="749" t="s">
        <v>940</v>
      </c>
      <c r="K200" s="749" t="s">
        <v>941</v>
      </c>
      <c r="L200" s="752">
        <v>12.650089276518846</v>
      </c>
      <c r="M200" s="752">
        <v>42</v>
      </c>
      <c r="N200" s="753">
        <v>531.30374961379152</v>
      </c>
    </row>
    <row r="201" spans="1:14" ht="14.4" customHeight="1" x14ac:dyDescent="0.3">
      <c r="A201" s="747" t="s">
        <v>565</v>
      </c>
      <c r="B201" s="748" t="s">
        <v>566</v>
      </c>
      <c r="C201" s="749" t="s">
        <v>581</v>
      </c>
      <c r="D201" s="750" t="s">
        <v>582</v>
      </c>
      <c r="E201" s="751">
        <v>50113001</v>
      </c>
      <c r="F201" s="750" t="s">
        <v>601</v>
      </c>
      <c r="G201" s="749" t="s">
        <v>602</v>
      </c>
      <c r="H201" s="749">
        <v>147252</v>
      </c>
      <c r="I201" s="749">
        <v>47252</v>
      </c>
      <c r="J201" s="749" t="s">
        <v>942</v>
      </c>
      <c r="K201" s="749" t="s">
        <v>943</v>
      </c>
      <c r="L201" s="752">
        <v>11.10986162893226</v>
      </c>
      <c r="M201" s="752">
        <v>8</v>
      </c>
      <c r="N201" s="753">
        <v>88.878893031458077</v>
      </c>
    </row>
    <row r="202" spans="1:14" ht="14.4" customHeight="1" x14ac:dyDescent="0.3">
      <c r="A202" s="747" t="s">
        <v>565</v>
      </c>
      <c r="B202" s="748" t="s">
        <v>566</v>
      </c>
      <c r="C202" s="749" t="s">
        <v>581</v>
      </c>
      <c r="D202" s="750" t="s">
        <v>582</v>
      </c>
      <c r="E202" s="751">
        <v>50113001</v>
      </c>
      <c r="F202" s="750" t="s">
        <v>601</v>
      </c>
      <c r="G202" s="749" t="s">
        <v>602</v>
      </c>
      <c r="H202" s="749">
        <v>987477</v>
      </c>
      <c r="I202" s="749">
        <v>112666</v>
      </c>
      <c r="J202" s="749" t="s">
        <v>944</v>
      </c>
      <c r="K202" s="749" t="s">
        <v>945</v>
      </c>
      <c r="L202" s="752">
        <v>78.709999999999994</v>
      </c>
      <c r="M202" s="752">
        <v>2</v>
      </c>
      <c r="N202" s="753">
        <v>157.41999999999999</v>
      </c>
    </row>
    <row r="203" spans="1:14" ht="14.4" customHeight="1" x14ac:dyDescent="0.3">
      <c r="A203" s="747" t="s">
        <v>565</v>
      </c>
      <c r="B203" s="748" t="s">
        <v>566</v>
      </c>
      <c r="C203" s="749" t="s">
        <v>581</v>
      </c>
      <c r="D203" s="750" t="s">
        <v>582</v>
      </c>
      <c r="E203" s="751">
        <v>50113001</v>
      </c>
      <c r="F203" s="750" t="s">
        <v>601</v>
      </c>
      <c r="G203" s="749" t="s">
        <v>602</v>
      </c>
      <c r="H203" s="749">
        <v>115308</v>
      </c>
      <c r="I203" s="749">
        <v>215604</v>
      </c>
      <c r="J203" s="749" t="s">
        <v>946</v>
      </c>
      <c r="K203" s="749" t="s">
        <v>947</v>
      </c>
      <c r="L203" s="752">
        <v>29.900001031780164</v>
      </c>
      <c r="M203" s="752">
        <v>4</v>
      </c>
      <c r="N203" s="753">
        <v>119.60000412712066</v>
      </c>
    </row>
    <row r="204" spans="1:14" ht="14.4" customHeight="1" x14ac:dyDescent="0.3">
      <c r="A204" s="747" t="s">
        <v>565</v>
      </c>
      <c r="B204" s="748" t="s">
        <v>566</v>
      </c>
      <c r="C204" s="749" t="s">
        <v>581</v>
      </c>
      <c r="D204" s="750" t="s">
        <v>582</v>
      </c>
      <c r="E204" s="751">
        <v>50113001</v>
      </c>
      <c r="F204" s="750" t="s">
        <v>601</v>
      </c>
      <c r="G204" s="749" t="s">
        <v>602</v>
      </c>
      <c r="H204" s="749">
        <v>125366</v>
      </c>
      <c r="I204" s="749">
        <v>25366</v>
      </c>
      <c r="J204" s="749" t="s">
        <v>946</v>
      </c>
      <c r="K204" s="749" t="s">
        <v>948</v>
      </c>
      <c r="L204" s="752">
        <v>72.48333333333332</v>
      </c>
      <c r="M204" s="752">
        <v>12</v>
      </c>
      <c r="N204" s="753">
        <v>869.79999999999984</v>
      </c>
    </row>
    <row r="205" spans="1:14" ht="14.4" customHeight="1" x14ac:dyDescent="0.3">
      <c r="A205" s="747" t="s">
        <v>565</v>
      </c>
      <c r="B205" s="748" t="s">
        <v>566</v>
      </c>
      <c r="C205" s="749" t="s">
        <v>581</v>
      </c>
      <c r="D205" s="750" t="s">
        <v>582</v>
      </c>
      <c r="E205" s="751">
        <v>50113001</v>
      </c>
      <c r="F205" s="750" t="s">
        <v>601</v>
      </c>
      <c r="G205" s="749" t="s">
        <v>602</v>
      </c>
      <c r="H205" s="749">
        <v>215605</v>
      </c>
      <c r="I205" s="749">
        <v>215605</v>
      </c>
      <c r="J205" s="749" t="s">
        <v>946</v>
      </c>
      <c r="K205" s="749" t="s">
        <v>949</v>
      </c>
      <c r="L205" s="752">
        <v>28.292799999999996</v>
      </c>
      <c r="M205" s="752">
        <v>50</v>
      </c>
      <c r="N205" s="753">
        <v>1414.6399999999999</v>
      </c>
    </row>
    <row r="206" spans="1:14" ht="14.4" customHeight="1" x14ac:dyDescent="0.3">
      <c r="A206" s="747" t="s">
        <v>565</v>
      </c>
      <c r="B206" s="748" t="s">
        <v>566</v>
      </c>
      <c r="C206" s="749" t="s">
        <v>581</v>
      </c>
      <c r="D206" s="750" t="s">
        <v>582</v>
      </c>
      <c r="E206" s="751">
        <v>50113001</v>
      </c>
      <c r="F206" s="750" t="s">
        <v>601</v>
      </c>
      <c r="G206" s="749" t="s">
        <v>602</v>
      </c>
      <c r="H206" s="749">
        <v>215606</v>
      </c>
      <c r="I206" s="749">
        <v>215606</v>
      </c>
      <c r="J206" s="749" t="s">
        <v>946</v>
      </c>
      <c r="K206" s="749" t="s">
        <v>948</v>
      </c>
      <c r="L206" s="752">
        <v>71.86999999999999</v>
      </c>
      <c r="M206" s="752">
        <v>2</v>
      </c>
      <c r="N206" s="753">
        <v>143.73999999999998</v>
      </c>
    </row>
    <row r="207" spans="1:14" ht="14.4" customHeight="1" x14ac:dyDescent="0.3">
      <c r="A207" s="747" t="s">
        <v>565</v>
      </c>
      <c r="B207" s="748" t="s">
        <v>566</v>
      </c>
      <c r="C207" s="749" t="s">
        <v>581</v>
      </c>
      <c r="D207" s="750" t="s">
        <v>582</v>
      </c>
      <c r="E207" s="751">
        <v>50113001</v>
      </c>
      <c r="F207" s="750" t="s">
        <v>601</v>
      </c>
      <c r="G207" s="749" t="s">
        <v>602</v>
      </c>
      <c r="H207" s="749">
        <v>202873</v>
      </c>
      <c r="I207" s="749">
        <v>202873</v>
      </c>
      <c r="J207" s="749" t="s">
        <v>950</v>
      </c>
      <c r="K207" s="749" t="s">
        <v>951</v>
      </c>
      <c r="L207" s="752">
        <v>51.23</v>
      </c>
      <c r="M207" s="752">
        <v>1</v>
      </c>
      <c r="N207" s="753">
        <v>51.23</v>
      </c>
    </row>
    <row r="208" spans="1:14" ht="14.4" customHeight="1" x14ac:dyDescent="0.3">
      <c r="A208" s="747" t="s">
        <v>565</v>
      </c>
      <c r="B208" s="748" t="s">
        <v>566</v>
      </c>
      <c r="C208" s="749" t="s">
        <v>581</v>
      </c>
      <c r="D208" s="750" t="s">
        <v>582</v>
      </c>
      <c r="E208" s="751">
        <v>50113001</v>
      </c>
      <c r="F208" s="750" t="s">
        <v>601</v>
      </c>
      <c r="G208" s="749" t="s">
        <v>625</v>
      </c>
      <c r="H208" s="749">
        <v>180050</v>
      </c>
      <c r="I208" s="749">
        <v>180050</v>
      </c>
      <c r="J208" s="749" t="s">
        <v>952</v>
      </c>
      <c r="K208" s="749" t="s">
        <v>949</v>
      </c>
      <c r="L208" s="752">
        <v>67.94</v>
      </c>
      <c r="M208" s="752">
        <v>1</v>
      </c>
      <c r="N208" s="753">
        <v>67.94</v>
      </c>
    </row>
    <row r="209" spans="1:14" ht="14.4" customHeight="1" x14ac:dyDescent="0.3">
      <c r="A209" s="747" t="s">
        <v>565</v>
      </c>
      <c r="B209" s="748" t="s">
        <v>566</v>
      </c>
      <c r="C209" s="749" t="s">
        <v>581</v>
      </c>
      <c r="D209" s="750" t="s">
        <v>582</v>
      </c>
      <c r="E209" s="751">
        <v>50113001</v>
      </c>
      <c r="F209" s="750" t="s">
        <v>601</v>
      </c>
      <c r="G209" s="749" t="s">
        <v>602</v>
      </c>
      <c r="H209" s="749">
        <v>193746</v>
      </c>
      <c r="I209" s="749">
        <v>93746</v>
      </c>
      <c r="J209" s="749" t="s">
        <v>953</v>
      </c>
      <c r="K209" s="749" t="s">
        <v>954</v>
      </c>
      <c r="L209" s="752">
        <v>369.34350000000012</v>
      </c>
      <c r="M209" s="752">
        <v>20</v>
      </c>
      <c r="N209" s="753">
        <v>7386.8700000000026</v>
      </c>
    </row>
    <row r="210" spans="1:14" ht="14.4" customHeight="1" x14ac:dyDescent="0.3">
      <c r="A210" s="747" t="s">
        <v>565</v>
      </c>
      <c r="B210" s="748" t="s">
        <v>566</v>
      </c>
      <c r="C210" s="749" t="s">
        <v>581</v>
      </c>
      <c r="D210" s="750" t="s">
        <v>582</v>
      </c>
      <c r="E210" s="751">
        <v>50113001</v>
      </c>
      <c r="F210" s="750" t="s">
        <v>601</v>
      </c>
      <c r="G210" s="749" t="s">
        <v>602</v>
      </c>
      <c r="H210" s="749">
        <v>155936</v>
      </c>
      <c r="I210" s="749">
        <v>155936</v>
      </c>
      <c r="J210" s="749" t="s">
        <v>955</v>
      </c>
      <c r="K210" s="749" t="s">
        <v>956</v>
      </c>
      <c r="L210" s="752">
        <v>248.18000000000018</v>
      </c>
      <c r="M210" s="752">
        <v>1</v>
      </c>
      <c r="N210" s="753">
        <v>248.18000000000018</v>
      </c>
    </row>
    <row r="211" spans="1:14" ht="14.4" customHeight="1" x14ac:dyDescent="0.3">
      <c r="A211" s="747" t="s">
        <v>565</v>
      </c>
      <c r="B211" s="748" t="s">
        <v>566</v>
      </c>
      <c r="C211" s="749" t="s">
        <v>581</v>
      </c>
      <c r="D211" s="750" t="s">
        <v>582</v>
      </c>
      <c r="E211" s="751">
        <v>50113001</v>
      </c>
      <c r="F211" s="750" t="s">
        <v>601</v>
      </c>
      <c r="G211" s="749" t="s">
        <v>602</v>
      </c>
      <c r="H211" s="749">
        <v>159746</v>
      </c>
      <c r="I211" s="749">
        <v>0</v>
      </c>
      <c r="J211" s="749" t="s">
        <v>957</v>
      </c>
      <c r="K211" s="749" t="s">
        <v>958</v>
      </c>
      <c r="L211" s="752">
        <v>24.591666807945646</v>
      </c>
      <c r="M211" s="752">
        <v>18</v>
      </c>
      <c r="N211" s="753">
        <v>442.65000254302163</v>
      </c>
    </row>
    <row r="212" spans="1:14" ht="14.4" customHeight="1" x14ac:dyDescent="0.3">
      <c r="A212" s="747" t="s">
        <v>565</v>
      </c>
      <c r="B212" s="748" t="s">
        <v>566</v>
      </c>
      <c r="C212" s="749" t="s">
        <v>581</v>
      </c>
      <c r="D212" s="750" t="s">
        <v>582</v>
      </c>
      <c r="E212" s="751">
        <v>50113001</v>
      </c>
      <c r="F212" s="750" t="s">
        <v>601</v>
      </c>
      <c r="G212" s="749" t="s">
        <v>625</v>
      </c>
      <c r="H212" s="749">
        <v>100308</v>
      </c>
      <c r="I212" s="749">
        <v>100308</v>
      </c>
      <c r="J212" s="749" t="s">
        <v>959</v>
      </c>
      <c r="K212" s="749" t="s">
        <v>960</v>
      </c>
      <c r="L212" s="752">
        <v>55.685428571428574</v>
      </c>
      <c r="M212" s="752">
        <v>35</v>
      </c>
      <c r="N212" s="753">
        <v>1948.99</v>
      </c>
    </row>
    <row r="213" spans="1:14" ht="14.4" customHeight="1" x14ac:dyDescent="0.3">
      <c r="A213" s="747" t="s">
        <v>565</v>
      </c>
      <c r="B213" s="748" t="s">
        <v>566</v>
      </c>
      <c r="C213" s="749" t="s">
        <v>581</v>
      </c>
      <c r="D213" s="750" t="s">
        <v>582</v>
      </c>
      <c r="E213" s="751">
        <v>50113001</v>
      </c>
      <c r="F213" s="750" t="s">
        <v>601</v>
      </c>
      <c r="G213" s="749" t="s">
        <v>625</v>
      </c>
      <c r="H213" s="749">
        <v>845593</v>
      </c>
      <c r="I213" s="749">
        <v>100304</v>
      </c>
      <c r="J213" s="749" t="s">
        <v>959</v>
      </c>
      <c r="K213" s="749" t="s">
        <v>961</v>
      </c>
      <c r="L213" s="752">
        <v>46.702307692307684</v>
      </c>
      <c r="M213" s="752">
        <v>39</v>
      </c>
      <c r="N213" s="753">
        <v>1821.3899999999996</v>
      </c>
    </row>
    <row r="214" spans="1:14" ht="14.4" customHeight="1" x14ac:dyDescent="0.3">
      <c r="A214" s="747" t="s">
        <v>565</v>
      </c>
      <c r="B214" s="748" t="s">
        <v>566</v>
      </c>
      <c r="C214" s="749" t="s">
        <v>581</v>
      </c>
      <c r="D214" s="750" t="s">
        <v>582</v>
      </c>
      <c r="E214" s="751">
        <v>50113001</v>
      </c>
      <c r="F214" s="750" t="s">
        <v>601</v>
      </c>
      <c r="G214" s="749" t="s">
        <v>602</v>
      </c>
      <c r="H214" s="749">
        <v>147195</v>
      </c>
      <c r="I214" s="749">
        <v>47195</v>
      </c>
      <c r="J214" s="749" t="s">
        <v>962</v>
      </c>
      <c r="K214" s="749" t="s">
        <v>963</v>
      </c>
      <c r="L214" s="752">
        <v>215.40999999999997</v>
      </c>
      <c r="M214" s="752">
        <v>1</v>
      </c>
      <c r="N214" s="753">
        <v>215.40999999999997</v>
      </c>
    </row>
    <row r="215" spans="1:14" ht="14.4" customHeight="1" x14ac:dyDescent="0.3">
      <c r="A215" s="747" t="s">
        <v>565</v>
      </c>
      <c r="B215" s="748" t="s">
        <v>566</v>
      </c>
      <c r="C215" s="749" t="s">
        <v>581</v>
      </c>
      <c r="D215" s="750" t="s">
        <v>582</v>
      </c>
      <c r="E215" s="751">
        <v>50113001</v>
      </c>
      <c r="F215" s="750" t="s">
        <v>601</v>
      </c>
      <c r="G215" s="749" t="s">
        <v>602</v>
      </c>
      <c r="H215" s="749">
        <v>214337</v>
      </c>
      <c r="I215" s="749">
        <v>214337</v>
      </c>
      <c r="J215" s="749" t="s">
        <v>962</v>
      </c>
      <c r="K215" s="749" t="s">
        <v>963</v>
      </c>
      <c r="L215" s="752">
        <v>215.17999999999989</v>
      </c>
      <c r="M215" s="752">
        <v>1</v>
      </c>
      <c r="N215" s="753">
        <v>215.17999999999989</v>
      </c>
    </row>
    <row r="216" spans="1:14" ht="14.4" customHeight="1" x14ac:dyDescent="0.3">
      <c r="A216" s="747" t="s">
        <v>565</v>
      </c>
      <c r="B216" s="748" t="s">
        <v>566</v>
      </c>
      <c r="C216" s="749" t="s">
        <v>581</v>
      </c>
      <c r="D216" s="750" t="s">
        <v>582</v>
      </c>
      <c r="E216" s="751">
        <v>50113001</v>
      </c>
      <c r="F216" s="750" t="s">
        <v>601</v>
      </c>
      <c r="G216" s="749" t="s">
        <v>602</v>
      </c>
      <c r="H216" s="749">
        <v>214355</v>
      </c>
      <c r="I216" s="749">
        <v>214355</v>
      </c>
      <c r="J216" s="749" t="s">
        <v>964</v>
      </c>
      <c r="K216" s="749" t="s">
        <v>963</v>
      </c>
      <c r="L216" s="752">
        <v>215.17999999999998</v>
      </c>
      <c r="M216" s="752">
        <v>5</v>
      </c>
      <c r="N216" s="753">
        <v>1075.8999999999999</v>
      </c>
    </row>
    <row r="217" spans="1:14" ht="14.4" customHeight="1" x14ac:dyDescent="0.3">
      <c r="A217" s="747" t="s">
        <v>565</v>
      </c>
      <c r="B217" s="748" t="s">
        <v>566</v>
      </c>
      <c r="C217" s="749" t="s">
        <v>581</v>
      </c>
      <c r="D217" s="750" t="s">
        <v>582</v>
      </c>
      <c r="E217" s="751">
        <v>50113001</v>
      </c>
      <c r="F217" s="750" t="s">
        <v>601</v>
      </c>
      <c r="G217" s="749" t="s">
        <v>602</v>
      </c>
      <c r="H217" s="749">
        <v>176205</v>
      </c>
      <c r="I217" s="749">
        <v>180825</v>
      </c>
      <c r="J217" s="749" t="s">
        <v>965</v>
      </c>
      <c r="K217" s="749" t="s">
        <v>801</v>
      </c>
      <c r="L217" s="752">
        <v>104.76666666666665</v>
      </c>
      <c r="M217" s="752">
        <v>3</v>
      </c>
      <c r="N217" s="753">
        <v>314.29999999999995</v>
      </c>
    </row>
    <row r="218" spans="1:14" ht="14.4" customHeight="1" x14ac:dyDescent="0.3">
      <c r="A218" s="747" t="s">
        <v>565</v>
      </c>
      <c r="B218" s="748" t="s">
        <v>566</v>
      </c>
      <c r="C218" s="749" t="s">
        <v>581</v>
      </c>
      <c r="D218" s="750" t="s">
        <v>582</v>
      </c>
      <c r="E218" s="751">
        <v>50113001</v>
      </c>
      <c r="F218" s="750" t="s">
        <v>601</v>
      </c>
      <c r="G218" s="749" t="s">
        <v>602</v>
      </c>
      <c r="H218" s="749">
        <v>216572</v>
      </c>
      <c r="I218" s="749">
        <v>216572</v>
      </c>
      <c r="J218" s="749" t="s">
        <v>966</v>
      </c>
      <c r="K218" s="749" t="s">
        <v>967</v>
      </c>
      <c r="L218" s="752">
        <v>36.283333333333331</v>
      </c>
      <c r="M218" s="752">
        <v>240</v>
      </c>
      <c r="N218" s="753">
        <v>8708</v>
      </c>
    </row>
    <row r="219" spans="1:14" ht="14.4" customHeight="1" x14ac:dyDescent="0.3">
      <c r="A219" s="747" t="s">
        <v>565</v>
      </c>
      <c r="B219" s="748" t="s">
        <v>566</v>
      </c>
      <c r="C219" s="749" t="s">
        <v>581</v>
      </c>
      <c r="D219" s="750" t="s">
        <v>582</v>
      </c>
      <c r="E219" s="751">
        <v>50113001</v>
      </c>
      <c r="F219" s="750" t="s">
        <v>601</v>
      </c>
      <c r="G219" s="749" t="s">
        <v>602</v>
      </c>
      <c r="H219" s="749">
        <v>100168</v>
      </c>
      <c r="I219" s="749">
        <v>168</v>
      </c>
      <c r="J219" s="749" t="s">
        <v>968</v>
      </c>
      <c r="K219" s="749" t="s">
        <v>969</v>
      </c>
      <c r="L219" s="752">
        <v>43.335000000000022</v>
      </c>
      <c r="M219" s="752">
        <v>2</v>
      </c>
      <c r="N219" s="753">
        <v>86.670000000000044</v>
      </c>
    </row>
    <row r="220" spans="1:14" ht="14.4" customHeight="1" x14ac:dyDescent="0.3">
      <c r="A220" s="747" t="s">
        <v>565</v>
      </c>
      <c r="B220" s="748" t="s">
        <v>566</v>
      </c>
      <c r="C220" s="749" t="s">
        <v>581</v>
      </c>
      <c r="D220" s="750" t="s">
        <v>582</v>
      </c>
      <c r="E220" s="751">
        <v>50113001</v>
      </c>
      <c r="F220" s="750" t="s">
        <v>601</v>
      </c>
      <c r="G220" s="749" t="s">
        <v>602</v>
      </c>
      <c r="H220" s="749">
        <v>109159</v>
      </c>
      <c r="I220" s="749">
        <v>9159</v>
      </c>
      <c r="J220" s="749" t="s">
        <v>970</v>
      </c>
      <c r="K220" s="749" t="s">
        <v>971</v>
      </c>
      <c r="L220" s="752">
        <v>143.31999999999996</v>
      </c>
      <c r="M220" s="752">
        <v>3</v>
      </c>
      <c r="N220" s="753">
        <v>429.95999999999992</v>
      </c>
    </row>
    <row r="221" spans="1:14" ht="14.4" customHeight="1" x14ac:dyDescent="0.3">
      <c r="A221" s="747" t="s">
        <v>565</v>
      </c>
      <c r="B221" s="748" t="s">
        <v>566</v>
      </c>
      <c r="C221" s="749" t="s">
        <v>581</v>
      </c>
      <c r="D221" s="750" t="s">
        <v>582</v>
      </c>
      <c r="E221" s="751">
        <v>50113001</v>
      </c>
      <c r="F221" s="750" t="s">
        <v>601</v>
      </c>
      <c r="G221" s="749" t="s">
        <v>602</v>
      </c>
      <c r="H221" s="749">
        <v>223200</v>
      </c>
      <c r="I221" s="749">
        <v>223200</v>
      </c>
      <c r="J221" s="749" t="s">
        <v>970</v>
      </c>
      <c r="K221" s="749" t="s">
        <v>971</v>
      </c>
      <c r="L221" s="752">
        <v>144.72999999999993</v>
      </c>
      <c r="M221" s="752">
        <v>2</v>
      </c>
      <c r="N221" s="753">
        <v>289.45999999999987</v>
      </c>
    </row>
    <row r="222" spans="1:14" ht="14.4" customHeight="1" x14ac:dyDescent="0.3">
      <c r="A222" s="747" t="s">
        <v>565</v>
      </c>
      <c r="B222" s="748" t="s">
        <v>566</v>
      </c>
      <c r="C222" s="749" t="s">
        <v>581</v>
      </c>
      <c r="D222" s="750" t="s">
        <v>582</v>
      </c>
      <c r="E222" s="751">
        <v>50113001</v>
      </c>
      <c r="F222" s="750" t="s">
        <v>601</v>
      </c>
      <c r="G222" s="749" t="s">
        <v>602</v>
      </c>
      <c r="H222" s="749">
        <v>51366</v>
      </c>
      <c r="I222" s="749">
        <v>51366</v>
      </c>
      <c r="J222" s="749" t="s">
        <v>972</v>
      </c>
      <c r="K222" s="749" t="s">
        <v>973</v>
      </c>
      <c r="L222" s="752">
        <v>171.59999999999997</v>
      </c>
      <c r="M222" s="752">
        <v>56</v>
      </c>
      <c r="N222" s="753">
        <v>9609.5999999999985</v>
      </c>
    </row>
    <row r="223" spans="1:14" ht="14.4" customHeight="1" x14ac:dyDescent="0.3">
      <c r="A223" s="747" t="s">
        <v>565</v>
      </c>
      <c r="B223" s="748" t="s">
        <v>566</v>
      </c>
      <c r="C223" s="749" t="s">
        <v>581</v>
      </c>
      <c r="D223" s="750" t="s">
        <v>582</v>
      </c>
      <c r="E223" s="751">
        <v>50113001</v>
      </c>
      <c r="F223" s="750" t="s">
        <v>601</v>
      </c>
      <c r="G223" s="749" t="s">
        <v>602</v>
      </c>
      <c r="H223" s="749">
        <v>51367</v>
      </c>
      <c r="I223" s="749">
        <v>51367</v>
      </c>
      <c r="J223" s="749" t="s">
        <v>972</v>
      </c>
      <c r="K223" s="749" t="s">
        <v>974</v>
      </c>
      <c r="L223" s="752">
        <v>92.950000000000031</v>
      </c>
      <c r="M223" s="752">
        <v>24</v>
      </c>
      <c r="N223" s="753">
        <v>2230.8000000000006</v>
      </c>
    </row>
    <row r="224" spans="1:14" ht="14.4" customHeight="1" x14ac:dyDescent="0.3">
      <c r="A224" s="747" t="s">
        <v>565</v>
      </c>
      <c r="B224" s="748" t="s">
        <v>566</v>
      </c>
      <c r="C224" s="749" t="s">
        <v>581</v>
      </c>
      <c r="D224" s="750" t="s">
        <v>582</v>
      </c>
      <c r="E224" s="751">
        <v>50113001</v>
      </c>
      <c r="F224" s="750" t="s">
        <v>601</v>
      </c>
      <c r="G224" s="749" t="s">
        <v>602</v>
      </c>
      <c r="H224" s="749">
        <v>51383</v>
      </c>
      <c r="I224" s="749">
        <v>51383</v>
      </c>
      <c r="J224" s="749" t="s">
        <v>972</v>
      </c>
      <c r="K224" s="749" t="s">
        <v>975</v>
      </c>
      <c r="L224" s="752">
        <v>93.5</v>
      </c>
      <c r="M224" s="752">
        <v>32</v>
      </c>
      <c r="N224" s="753">
        <v>2992</v>
      </c>
    </row>
    <row r="225" spans="1:14" ht="14.4" customHeight="1" x14ac:dyDescent="0.3">
      <c r="A225" s="747" t="s">
        <v>565</v>
      </c>
      <c r="B225" s="748" t="s">
        <v>566</v>
      </c>
      <c r="C225" s="749" t="s">
        <v>581</v>
      </c>
      <c r="D225" s="750" t="s">
        <v>582</v>
      </c>
      <c r="E225" s="751">
        <v>50113001</v>
      </c>
      <c r="F225" s="750" t="s">
        <v>601</v>
      </c>
      <c r="G225" s="749" t="s">
        <v>602</v>
      </c>
      <c r="H225" s="749">
        <v>51384</v>
      </c>
      <c r="I225" s="749">
        <v>51384</v>
      </c>
      <c r="J225" s="749" t="s">
        <v>972</v>
      </c>
      <c r="K225" s="749" t="s">
        <v>976</v>
      </c>
      <c r="L225" s="752">
        <v>192.5</v>
      </c>
      <c r="M225" s="752">
        <v>61</v>
      </c>
      <c r="N225" s="753">
        <v>11742.5</v>
      </c>
    </row>
    <row r="226" spans="1:14" ht="14.4" customHeight="1" x14ac:dyDescent="0.3">
      <c r="A226" s="747" t="s">
        <v>565</v>
      </c>
      <c r="B226" s="748" t="s">
        <v>566</v>
      </c>
      <c r="C226" s="749" t="s">
        <v>581</v>
      </c>
      <c r="D226" s="750" t="s">
        <v>582</v>
      </c>
      <c r="E226" s="751">
        <v>50113001</v>
      </c>
      <c r="F226" s="750" t="s">
        <v>601</v>
      </c>
      <c r="G226" s="749" t="s">
        <v>602</v>
      </c>
      <c r="H226" s="749">
        <v>151365</v>
      </c>
      <c r="I226" s="749">
        <v>51365</v>
      </c>
      <c r="J226" s="749" t="s">
        <v>977</v>
      </c>
      <c r="K226" s="749" t="s">
        <v>978</v>
      </c>
      <c r="L226" s="752">
        <v>8.5799990804091752</v>
      </c>
      <c r="M226" s="752">
        <v>43</v>
      </c>
      <c r="N226" s="753">
        <v>368.93996045759451</v>
      </c>
    </row>
    <row r="227" spans="1:14" ht="14.4" customHeight="1" x14ac:dyDescent="0.3">
      <c r="A227" s="747" t="s">
        <v>565</v>
      </c>
      <c r="B227" s="748" t="s">
        <v>566</v>
      </c>
      <c r="C227" s="749" t="s">
        <v>581</v>
      </c>
      <c r="D227" s="750" t="s">
        <v>582</v>
      </c>
      <c r="E227" s="751">
        <v>50113001</v>
      </c>
      <c r="F227" s="750" t="s">
        <v>601</v>
      </c>
      <c r="G227" s="749" t="s">
        <v>602</v>
      </c>
      <c r="H227" s="749">
        <v>197682</v>
      </c>
      <c r="I227" s="749">
        <v>97682</v>
      </c>
      <c r="J227" s="749" t="s">
        <v>979</v>
      </c>
      <c r="K227" s="749" t="s">
        <v>980</v>
      </c>
      <c r="L227" s="752">
        <v>9.2949795176512904</v>
      </c>
      <c r="M227" s="752">
        <v>91</v>
      </c>
      <c r="N227" s="753">
        <v>845.84313610626748</v>
      </c>
    </row>
    <row r="228" spans="1:14" ht="14.4" customHeight="1" x14ac:dyDescent="0.3">
      <c r="A228" s="747" t="s">
        <v>565</v>
      </c>
      <c r="B228" s="748" t="s">
        <v>566</v>
      </c>
      <c r="C228" s="749" t="s">
        <v>581</v>
      </c>
      <c r="D228" s="750" t="s">
        <v>582</v>
      </c>
      <c r="E228" s="751">
        <v>50113001</v>
      </c>
      <c r="F228" s="750" t="s">
        <v>601</v>
      </c>
      <c r="G228" s="749" t="s">
        <v>602</v>
      </c>
      <c r="H228" s="749">
        <v>202362</v>
      </c>
      <c r="I228" s="749">
        <v>202362</v>
      </c>
      <c r="J228" s="749" t="s">
        <v>981</v>
      </c>
      <c r="K228" s="749" t="s">
        <v>982</v>
      </c>
      <c r="L228" s="752">
        <v>61.482608695652189</v>
      </c>
      <c r="M228" s="752">
        <v>23</v>
      </c>
      <c r="N228" s="753">
        <v>1414.1000000000004</v>
      </c>
    </row>
    <row r="229" spans="1:14" ht="14.4" customHeight="1" x14ac:dyDescent="0.3">
      <c r="A229" s="747" t="s">
        <v>565</v>
      </c>
      <c r="B229" s="748" t="s">
        <v>566</v>
      </c>
      <c r="C229" s="749" t="s">
        <v>581</v>
      </c>
      <c r="D229" s="750" t="s">
        <v>582</v>
      </c>
      <c r="E229" s="751">
        <v>50113001</v>
      </c>
      <c r="F229" s="750" t="s">
        <v>601</v>
      </c>
      <c r="G229" s="749" t="s">
        <v>602</v>
      </c>
      <c r="H229" s="749">
        <v>500168</v>
      </c>
      <c r="I229" s="749">
        <v>32080</v>
      </c>
      <c r="J229" s="749" t="s">
        <v>983</v>
      </c>
      <c r="K229" s="749" t="s">
        <v>984</v>
      </c>
      <c r="L229" s="752">
        <v>24.15</v>
      </c>
      <c r="M229" s="752">
        <v>1</v>
      </c>
      <c r="N229" s="753">
        <v>24.15</v>
      </c>
    </row>
    <row r="230" spans="1:14" ht="14.4" customHeight="1" x14ac:dyDescent="0.3">
      <c r="A230" s="747" t="s">
        <v>565</v>
      </c>
      <c r="B230" s="748" t="s">
        <v>566</v>
      </c>
      <c r="C230" s="749" t="s">
        <v>581</v>
      </c>
      <c r="D230" s="750" t="s">
        <v>582</v>
      </c>
      <c r="E230" s="751">
        <v>50113001</v>
      </c>
      <c r="F230" s="750" t="s">
        <v>601</v>
      </c>
      <c r="G230" s="749" t="s">
        <v>602</v>
      </c>
      <c r="H230" s="749">
        <v>846629</v>
      </c>
      <c r="I230" s="749">
        <v>100013</v>
      </c>
      <c r="J230" s="749" t="s">
        <v>985</v>
      </c>
      <c r="K230" s="749" t="s">
        <v>986</v>
      </c>
      <c r="L230" s="752">
        <v>39.380000000000003</v>
      </c>
      <c r="M230" s="752">
        <v>1</v>
      </c>
      <c r="N230" s="753">
        <v>39.380000000000003</v>
      </c>
    </row>
    <row r="231" spans="1:14" ht="14.4" customHeight="1" x14ac:dyDescent="0.3">
      <c r="A231" s="747" t="s">
        <v>565</v>
      </c>
      <c r="B231" s="748" t="s">
        <v>566</v>
      </c>
      <c r="C231" s="749" t="s">
        <v>581</v>
      </c>
      <c r="D231" s="750" t="s">
        <v>582</v>
      </c>
      <c r="E231" s="751">
        <v>50113001</v>
      </c>
      <c r="F231" s="750" t="s">
        <v>601</v>
      </c>
      <c r="G231" s="749" t="s">
        <v>602</v>
      </c>
      <c r="H231" s="749">
        <v>849829</v>
      </c>
      <c r="I231" s="749">
        <v>162673</v>
      </c>
      <c r="J231" s="749" t="s">
        <v>987</v>
      </c>
      <c r="K231" s="749" t="s">
        <v>988</v>
      </c>
      <c r="L231" s="752">
        <v>58.162400000000005</v>
      </c>
      <c r="M231" s="752">
        <v>25</v>
      </c>
      <c r="N231" s="753">
        <v>1454.0600000000002</v>
      </c>
    </row>
    <row r="232" spans="1:14" ht="14.4" customHeight="1" x14ac:dyDescent="0.3">
      <c r="A232" s="747" t="s">
        <v>565</v>
      </c>
      <c r="B232" s="748" t="s">
        <v>566</v>
      </c>
      <c r="C232" s="749" t="s">
        <v>581</v>
      </c>
      <c r="D232" s="750" t="s">
        <v>582</v>
      </c>
      <c r="E232" s="751">
        <v>50113001</v>
      </c>
      <c r="F232" s="750" t="s">
        <v>601</v>
      </c>
      <c r="G232" s="749" t="s">
        <v>602</v>
      </c>
      <c r="H232" s="749">
        <v>847908</v>
      </c>
      <c r="I232" s="749">
        <v>155052</v>
      </c>
      <c r="J232" s="749" t="s">
        <v>989</v>
      </c>
      <c r="K232" s="749" t="s">
        <v>990</v>
      </c>
      <c r="L232" s="752">
        <v>119.03000000000003</v>
      </c>
      <c r="M232" s="752">
        <v>2</v>
      </c>
      <c r="N232" s="753">
        <v>238.06000000000006</v>
      </c>
    </row>
    <row r="233" spans="1:14" ht="14.4" customHeight="1" x14ac:dyDescent="0.3">
      <c r="A233" s="747" t="s">
        <v>565</v>
      </c>
      <c r="B233" s="748" t="s">
        <v>566</v>
      </c>
      <c r="C233" s="749" t="s">
        <v>581</v>
      </c>
      <c r="D233" s="750" t="s">
        <v>582</v>
      </c>
      <c r="E233" s="751">
        <v>50113001</v>
      </c>
      <c r="F233" s="750" t="s">
        <v>601</v>
      </c>
      <c r="G233" s="749" t="s">
        <v>602</v>
      </c>
      <c r="H233" s="749">
        <v>146117</v>
      </c>
      <c r="I233" s="749">
        <v>146117</v>
      </c>
      <c r="J233" s="749" t="s">
        <v>991</v>
      </c>
      <c r="K233" s="749" t="s">
        <v>992</v>
      </c>
      <c r="L233" s="752">
        <v>74.369999999999976</v>
      </c>
      <c r="M233" s="752">
        <v>2</v>
      </c>
      <c r="N233" s="753">
        <v>148.73999999999995</v>
      </c>
    </row>
    <row r="234" spans="1:14" ht="14.4" customHeight="1" x14ac:dyDescent="0.3">
      <c r="A234" s="747" t="s">
        <v>565</v>
      </c>
      <c r="B234" s="748" t="s">
        <v>566</v>
      </c>
      <c r="C234" s="749" t="s">
        <v>581</v>
      </c>
      <c r="D234" s="750" t="s">
        <v>582</v>
      </c>
      <c r="E234" s="751">
        <v>50113001</v>
      </c>
      <c r="F234" s="750" t="s">
        <v>601</v>
      </c>
      <c r="G234" s="749" t="s">
        <v>602</v>
      </c>
      <c r="H234" s="749">
        <v>116467</v>
      </c>
      <c r="I234" s="749">
        <v>16467</v>
      </c>
      <c r="J234" s="749" t="s">
        <v>993</v>
      </c>
      <c r="K234" s="749" t="s">
        <v>994</v>
      </c>
      <c r="L234" s="752">
        <v>58.36999999999999</v>
      </c>
      <c r="M234" s="752">
        <v>1</v>
      </c>
      <c r="N234" s="753">
        <v>58.36999999999999</v>
      </c>
    </row>
    <row r="235" spans="1:14" ht="14.4" customHeight="1" x14ac:dyDescent="0.3">
      <c r="A235" s="747" t="s">
        <v>565</v>
      </c>
      <c r="B235" s="748" t="s">
        <v>566</v>
      </c>
      <c r="C235" s="749" t="s">
        <v>581</v>
      </c>
      <c r="D235" s="750" t="s">
        <v>582</v>
      </c>
      <c r="E235" s="751">
        <v>50113001</v>
      </c>
      <c r="F235" s="750" t="s">
        <v>601</v>
      </c>
      <c r="G235" s="749" t="s">
        <v>602</v>
      </c>
      <c r="H235" s="749">
        <v>196696</v>
      </c>
      <c r="I235" s="749">
        <v>96696</v>
      </c>
      <c r="J235" s="749" t="s">
        <v>995</v>
      </c>
      <c r="K235" s="749" t="s">
        <v>996</v>
      </c>
      <c r="L235" s="752">
        <v>46.660000000000004</v>
      </c>
      <c r="M235" s="752">
        <v>1</v>
      </c>
      <c r="N235" s="753">
        <v>46.660000000000004</v>
      </c>
    </row>
    <row r="236" spans="1:14" ht="14.4" customHeight="1" x14ac:dyDescent="0.3">
      <c r="A236" s="747" t="s">
        <v>565</v>
      </c>
      <c r="B236" s="748" t="s">
        <v>566</v>
      </c>
      <c r="C236" s="749" t="s">
        <v>581</v>
      </c>
      <c r="D236" s="750" t="s">
        <v>582</v>
      </c>
      <c r="E236" s="751">
        <v>50113001</v>
      </c>
      <c r="F236" s="750" t="s">
        <v>601</v>
      </c>
      <c r="G236" s="749" t="s">
        <v>602</v>
      </c>
      <c r="H236" s="749">
        <v>193723</v>
      </c>
      <c r="I236" s="749">
        <v>93723</v>
      </c>
      <c r="J236" s="749" t="s">
        <v>997</v>
      </c>
      <c r="K236" s="749" t="s">
        <v>998</v>
      </c>
      <c r="L236" s="752">
        <v>40.273333333333341</v>
      </c>
      <c r="M236" s="752">
        <v>3</v>
      </c>
      <c r="N236" s="753">
        <v>120.82000000000002</v>
      </c>
    </row>
    <row r="237" spans="1:14" ht="14.4" customHeight="1" x14ac:dyDescent="0.3">
      <c r="A237" s="747" t="s">
        <v>565</v>
      </c>
      <c r="B237" s="748" t="s">
        <v>566</v>
      </c>
      <c r="C237" s="749" t="s">
        <v>581</v>
      </c>
      <c r="D237" s="750" t="s">
        <v>582</v>
      </c>
      <c r="E237" s="751">
        <v>50113001</v>
      </c>
      <c r="F237" s="750" t="s">
        <v>601</v>
      </c>
      <c r="G237" s="749" t="s">
        <v>602</v>
      </c>
      <c r="H237" s="749">
        <v>100802</v>
      </c>
      <c r="I237" s="749">
        <v>0</v>
      </c>
      <c r="J237" s="749" t="s">
        <v>999</v>
      </c>
      <c r="K237" s="749" t="s">
        <v>1000</v>
      </c>
      <c r="L237" s="752">
        <v>97.916532778321653</v>
      </c>
      <c r="M237" s="752">
        <v>7</v>
      </c>
      <c r="N237" s="753">
        <v>685.41572944825157</v>
      </c>
    </row>
    <row r="238" spans="1:14" ht="14.4" customHeight="1" x14ac:dyDescent="0.3">
      <c r="A238" s="747" t="s">
        <v>565</v>
      </c>
      <c r="B238" s="748" t="s">
        <v>566</v>
      </c>
      <c r="C238" s="749" t="s">
        <v>581</v>
      </c>
      <c r="D238" s="750" t="s">
        <v>582</v>
      </c>
      <c r="E238" s="751">
        <v>50113001</v>
      </c>
      <c r="F238" s="750" t="s">
        <v>601</v>
      </c>
      <c r="G238" s="749" t="s">
        <v>625</v>
      </c>
      <c r="H238" s="749">
        <v>115805</v>
      </c>
      <c r="I238" s="749">
        <v>115805</v>
      </c>
      <c r="J238" s="749" t="s">
        <v>1001</v>
      </c>
      <c r="K238" s="749" t="s">
        <v>1002</v>
      </c>
      <c r="L238" s="752">
        <v>97.54849334061862</v>
      </c>
      <c r="M238" s="752">
        <v>24.835070699999999</v>
      </c>
      <c r="N238" s="753">
        <v>2422.6237287927424</v>
      </c>
    </row>
    <row r="239" spans="1:14" ht="14.4" customHeight="1" x14ac:dyDescent="0.3">
      <c r="A239" s="747" t="s">
        <v>565</v>
      </c>
      <c r="B239" s="748" t="s">
        <v>566</v>
      </c>
      <c r="C239" s="749" t="s">
        <v>581</v>
      </c>
      <c r="D239" s="750" t="s">
        <v>582</v>
      </c>
      <c r="E239" s="751">
        <v>50113001</v>
      </c>
      <c r="F239" s="750" t="s">
        <v>601</v>
      </c>
      <c r="G239" s="749" t="s">
        <v>625</v>
      </c>
      <c r="H239" s="749">
        <v>115806</v>
      </c>
      <c r="I239" s="749">
        <v>115806</v>
      </c>
      <c r="J239" s="749" t="s">
        <v>1001</v>
      </c>
      <c r="K239" s="749" t="s">
        <v>1003</v>
      </c>
      <c r="L239" s="752">
        <v>182.89830869523172</v>
      </c>
      <c r="M239" s="752">
        <v>21.485840999999997</v>
      </c>
      <c r="N239" s="753">
        <v>3929.7239797946659</v>
      </c>
    </row>
    <row r="240" spans="1:14" ht="14.4" customHeight="1" x14ac:dyDescent="0.3">
      <c r="A240" s="747" t="s">
        <v>565</v>
      </c>
      <c r="B240" s="748" t="s">
        <v>566</v>
      </c>
      <c r="C240" s="749" t="s">
        <v>581</v>
      </c>
      <c r="D240" s="750" t="s">
        <v>582</v>
      </c>
      <c r="E240" s="751">
        <v>50113001</v>
      </c>
      <c r="F240" s="750" t="s">
        <v>601</v>
      </c>
      <c r="G240" s="749" t="s">
        <v>625</v>
      </c>
      <c r="H240" s="749">
        <v>115807</v>
      </c>
      <c r="I240" s="749">
        <v>115807</v>
      </c>
      <c r="J240" s="749" t="s">
        <v>1001</v>
      </c>
      <c r="K240" s="749" t="s">
        <v>1004</v>
      </c>
      <c r="L240" s="752">
        <v>421.22264567881422</v>
      </c>
      <c r="M240" s="752">
        <v>21.158984800000002</v>
      </c>
      <c r="N240" s="753">
        <v>8912.6435573338167</v>
      </c>
    </row>
    <row r="241" spans="1:14" ht="14.4" customHeight="1" x14ac:dyDescent="0.3">
      <c r="A241" s="747" t="s">
        <v>565</v>
      </c>
      <c r="B241" s="748" t="s">
        <v>566</v>
      </c>
      <c r="C241" s="749" t="s">
        <v>581</v>
      </c>
      <c r="D241" s="750" t="s">
        <v>582</v>
      </c>
      <c r="E241" s="751">
        <v>50113001</v>
      </c>
      <c r="F241" s="750" t="s">
        <v>601</v>
      </c>
      <c r="G241" s="749" t="s">
        <v>567</v>
      </c>
      <c r="H241" s="749">
        <v>197098</v>
      </c>
      <c r="I241" s="749">
        <v>197098</v>
      </c>
      <c r="J241" s="749" t="s">
        <v>1005</v>
      </c>
      <c r="K241" s="749" t="s">
        <v>1002</v>
      </c>
      <c r="L241" s="752">
        <v>112.20002686135197</v>
      </c>
      <c r="M241" s="752">
        <v>39.419553900000004</v>
      </c>
      <c r="N241" s="753">
        <v>4422.8750064425121</v>
      </c>
    </row>
    <row r="242" spans="1:14" ht="14.4" customHeight="1" x14ac:dyDescent="0.3">
      <c r="A242" s="747" t="s">
        <v>565</v>
      </c>
      <c r="B242" s="748" t="s">
        <v>566</v>
      </c>
      <c r="C242" s="749" t="s">
        <v>581</v>
      </c>
      <c r="D242" s="750" t="s">
        <v>582</v>
      </c>
      <c r="E242" s="751">
        <v>50113001</v>
      </c>
      <c r="F242" s="750" t="s">
        <v>601</v>
      </c>
      <c r="G242" s="749" t="s">
        <v>567</v>
      </c>
      <c r="H242" s="749">
        <v>197099</v>
      </c>
      <c r="I242" s="749">
        <v>197099</v>
      </c>
      <c r="J242" s="749" t="s">
        <v>1005</v>
      </c>
      <c r="K242" s="749" t="s">
        <v>1003</v>
      </c>
      <c r="L242" s="752">
        <v>263.46955642596799</v>
      </c>
      <c r="M242" s="752">
        <v>56.348119099999998</v>
      </c>
      <c r="N242" s="753">
        <v>14846.013944714614</v>
      </c>
    </row>
    <row r="243" spans="1:14" ht="14.4" customHeight="1" x14ac:dyDescent="0.3">
      <c r="A243" s="747" t="s">
        <v>565</v>
      </c>
      <c r="B243" s="748" t="s">
        <v>566</v>
      </c>
      <c r="C243" s="749" t="s">
        <v>581</v>
      </c>
      <c r="D243" s="750" t="s">
        <v>582</v>
      </c>
      <c r="E243" s="751">
        <v>50113001</v>
      </c>
      <c r="F243" s="750" t="s">
        <v>601</v>
      </c>
      <c r="G243" s="749" t="s">
        <v>602</v>
      </c>
      <c r="H243" s="749">
        <v>134824</v>
      </c>
      <c r="I243" s="749">
        <v>134824</v>
      </c>
      <c r="J243" s="749" t="s">
        <v>1006</v>
      </c>
      <c r="K243" s="749" t="s">
        <v>1007</v>
      </c>
      <c r="L243" s="752">
        <v>199.97999999999996</v>
      </c>
      <c r="M243" s="752">
        <v>31</v>
      </c>
      <c r="N243" s="753">
        <v>6199.3799999999992</v>
      </c>
    </row>
    <row r="244" spans="1:14" ht="14.4" customHeight="1" x14ac:dyDescent="0.3">
      <c r="A244" s="747" t="s">
        <v>565</v>
      </c>
      <c r="B244" s="748" t="s">
        <v>566</v>
      </c>
      <c r="C244" s="749" t="s">
        <v>581</v>
      </c>
      <c r="D244" s="750" t="s">
        <v>582</v>
      </c>
      <c r="E244" s="751">
        <v>50113001</v>
      </c>
      <c r="F244" s="750" t="s">
        <v>601</v>
      </c>
      <c r="G244" s="749" t="s">
        <v>625</v>
      </c>
      <c r="H244" s="749">
        <v>215964</v>
      </c>
      <c r="I244" s="749">
        <v>215964</v>
      </c>
      <c r="J244" s="749" t="s">
        <v>1008</v>
      </c>
      <c r="K244" s="749" t="s">
        <v>1009</v>
      </c>
      <c r="L244" s="752">
        <v>162.83000000000004</v>
      </c>
      <c r="M244" s="752">
        <v>1</v>
      </c>
      <c r="N244" s="753">
        <v>162.83000000000004</v>
      </c>
    </row>
    <row r="245" spans="1:14" ht="14.4" customHeight="1" x14ac:dyDescent="0.3">
      <c r="A245" s="747" t="s">
        <v>565</v>
      </c>
      <c r="B245" s="748" t="s">
        <v>566</v>
      </c>
      <c r="C245" s="749" t="s">
        <v>581</v>
      </c>
      <c r="D245" s="750" t="s">
        <v>582</v>
      </c>
      <c r="E245" s="751">
        <v>50113001</v>
      </c>
      <c r="F245" s="750" t="s">
        <v>601</v>
      </c>
      <c r="G245" s="749" t="s">
        <v>625</v>
      </c>
      <c r="H245" s="749">
        <v>224671</v>
      </c>
      <c r="I245" s="749">
        <v>224671</v>
      </c>
      <c r="J245" s="749" t="s">
        <v>1010</v>
      </c>
      <c r="K245" s="749" t="s">
        <v>1011</v>
      </c>
      <c r="L245" s="752">
        <v>499.1400000000001</v>
      </c>
      <c r="M245" s="752">
        <v>1</v>
      </c>
      <c r="N245" s="753">
        <v>499.1400000000001</v>
      </c>
    </row>
    <row r="246" spans="1:14" ht="14.4" customHeight="1" x14ac:dyDescent="0.3">
      <c r="A246" s="747" t="s">
        <v>565</v>
      </c>
      <c r="B246" s="748" t="s">
        <v>566</v>
      </c>
      <c r="C246" s="749" t="s">
        <v>581</v>
      </c>
      <c r="D246" s="750" t="s">
        <v>582</v>
      </c>
      <c r="E246" s="751">
        <v>50113001</v>
      </c>
      <c r="F246" s="750" t="s">
        <v>601</v>
      </c>
      <c r="G246" s="749" t="s">
        <v>602</v>
      </c>
      <c r="H246" s="749">
        <v>847767</v>
      </c>
      <c r="I246" s="749">
        <v>500140</v>
      </c>
      <c r="J246" s="749" t="s">
        <v>1012</v>
      </c>
      <c r="K246" s="749" t="s">
        <v>1013</v>
      </c>
      <c r="L246" s="752">
        <v>808.15915257956215</v>
      </c>
      <c r="M246" s="752">
        <v>2</v>
      </c>
      <c r="N246" s="753">
        <v>1616.3183051591243</v>
      </c>
    </row>
    <row r="247" spans="1:14" ht="14.4" customHeight="1" x14ac:dyDescent="0.3">
      <c r="A247" s="747" t="s">
        <v>565</v>
      </c>
      <c r="B247" s="748" t="s">
        <v>566</v>
      </c>
      <c r="C247" s="749" t="s">
        <v>581</v>
      </c>
      <c r="D247" s="750" t="s">
        <v>582</v>
      </c>
      <c r="E247" s="751">
        <v>50113001</v>
      </c>
      <c r="F247" s="750" t="s">
        <v>601</v>
      </c>
      <c r="G247" s="749" t="s">
        <v>602</v>
      </c>
      <c r="H247" s="749">
        <v>849714</v>
      </c>
      <c r="I247" s="749">
        <v>500133</v>
      </c>
      <c r="J247" s="749" t="s">
        <v>1014</v>
      </c>
      <c r="K247" s="749" t="s">
        <v>1015</v>
      </c>
      <c r="L247" s="752">
        <v>937.16</v>
      </c>
      <c r="M247" s="752">
        <v>1</v>
      </c>
      <c r="N247" s="753">
        <v>937.16</v>
      </c>
    </row>
    <row r="248" spans="1:14" ht="14.4" customHeight="1" x14ac:dyDescent="0.3">
      <c r="A248" s="747" t="s">
        <v>565</v>
      </c>
      <c r="B248" s="748" t="s">
        <v>566</v>
      </c>
      <c r="C248" s="749" t="s">
        <v>581</v>
      </c>
      <c r="D248" s="750" t="s">
        <v>582</v>
      </c>
      <c r="E248" s="751">
        <v>50113001</v>
      </c>
      <c r="F248" s="750" t="s">
        <v>601</v>
      </c>
      <c r="G248" s="749" t="s">
        <v>602</v>
      </c>
      <c r="H248" s="749">
        <v>145570</v>
      </c>
      <c r="I248" s="749">
        <v>45570</v>
      </c>
      <c r="J248" s="749" t="s">
        <v>1016</v>
      </c>
      <c r="K248" s="749" t="s">
        <v>958</v>
      </c>
      <c r="L248" s="752">
        <v>32.846250000000005</v>
      </c>
      <c r="M248" s="752">
        <v>8</v>
      </c>
      <c r="N248" s="753">
        <v>262.77000000000004</v>
      </c>
    </row>
    <row r="249" spans="1:14" ht="14.4" customHeight="1" x14ac:dyDescent="0.3">
      <c r="A249" s="747" t="s">
        <v>565</v>
      </c>
      <c r="B249" s="748" t="s">
        <v>566</v>
      </c>
      <c r="C249" s="749" t="s">
        <v>581</v>
      </c>
      <c r="D249" s="750" t="s">
        <v>582</v>
      </c>
      <c r="E249" s="751">
        <v>50113001</v>
      </c>
      <c r="F249" s="750" t="s">
        <v>601</v>
      </c>
      <c r="G249" s="749" t="s">
        <v>602</v>
      </c>
      <c r="H249" s="749">
        <v>117189</v>
      </c>
      <c r="I249" s="749">
        <v>17189</v>
      </c>
      <c r="J249" s="749" t="s">
        <v>1017</v>
      </c>
      <c r="K249" s="749" t="s">
        <v>1018</v>
      </c>
      <c r="L249" s="752">
        <v>55.875000000000007</v>
      </c>
      <c r="M249" s="752">
        <v>2</v>
      </c>
      <c r="N249" s="753">
        <v>111.75000000000001</v>
      </c>
    </row>
    <row r="250" spans="1:14" ht="14.4" customHeight="1" x14ac:dyDescent="0.3">
      <c r="A250" s="747" t="s">
        <v>565</v>
      </c>
      <c r="B250" s="748" t="s">
        <v>566</v>
      </c>
      <c r="C250" s="749" t="s">
        <v>581</v>
      </c>
      <c r="D250" s="750" t="s">
        <v>582</v>
      </c>
      <c r="E250" s="751">
        <v>50113001</v>
      </c>
      <c r="F250" s="750" t="s">
        <v>601</v>
      </c>
      <c r="G250" s="749" t="s">
        <v>602</v>
      </c>
      <c r="H250" s="749">
        <v>848725</v>
      </c>
      <c r="I250" s="749">
        <v>107677</v>
      </c>
      <c r="J250" s="749" t="s">
        <v>1019</v>
      </c>
      <c r="K250" s="749" t="s">
        <v>1020</v>
      </c>
      <c r="L250" s="752">
        <v>382.11</v>
      </c>
      <c r="M250" s="752">
        <v>5</v>
      </c>
      <c r="N250" s="753">
        <v>1910.55</v>
      </c>
    </row>
    <row r="251" spans="1:14" ht="14.4" customHeight="1" x14ac:dyDescent="0.3">
      <c r="A251" s="747" t="s">
        <v>565</v>
      </c>
      <c r="B251" s="748" t="s">
        <v>566</v>
      </c>
      <c r="C251" s="749" t="s">
        <v>581</v>
      </c>
      <c r="D251" s="750" t="s">
        <v>582</v>
      </c>
      <c r="E251" s="751">
        <v>50113001</v>
      </c>
      <c r="F251" s="750" t="s">
        <v>601</v>
      </c>
      <c r="G251" s="749" t="s">
        <v>602</v>
      </c>
      <c r="H251" s="749">
        <v>845697</v>
      </c>
      <c r="I251" s="749">
        <v>200935</v>
      </c>
      <c r="J251" s="749" t="s">
        <v>1021</v>
      </c>
      <c r="K251" s="749" t="s">
        <v>1022</v>
      </c>
      <c r="L251" s="752">
        <v>44.850000000000016</v>
      </c>
      <c r="M251" s="752">
        <v>12</v>
      </c>
      <c r="N251" s="753">
        <v>538.20000000000016</v>
      </c>
    </row>
    <row r="252" spans="1:14" ht="14.4" customHeight="1" x14ac:dyDescent="0.3">
      <c r="A252" s="747" t="s">
        <v>565</v>
      </c>
      <c r="B252" s="748" t="s">
        <v>566</v>
      </c>
      <c r="C252" s="749" t="s">
        <v>581</v>
      </c>
      <c r="D252" s="750" t="s">
        <v>582</v>
      </c>
      <c r="E252" s="751">
        <v>50113001</v>
      </c>
      <c r="F252" s="750" t="s">
        <v>601</v>
      </c>
      <c r="G252" s="749" t="s">
        <v>602</v>
      </c>
      <c r="H252" s="749">
        <v>100489</v>
      </c>
      <c r="I252" s="749">
        <v>489</v>
      </c>
      <c r="J252" s="749" t="s">
        <v>1023</v>
      </c>
      <c r="K252" s="749" t="s">
        <v>1024</v>
      </c>
      <c r="L252" s="752">
        <v>47.339999999999989</v>
      </c>
      <c r="M252" s="752">
        <v>1</v>
      </c>
      <c r="N252" s="753">
        <v>47.339999999999989</v>
      </c>
    </row>
    <row r="253" spans="1:14" ht="14.4" customHeight="1" x14ac:dyDescent="0.3">
      <c r="A253" s="747" t="s">
        <v>565</v>
      </c>
      <c r="B253" s="748" t="s">
        <v>566</v>
      </c>
      <c r="C253" s="749" t="s">
        <v>581</v>
      </c>
      <c r="D253" s="750" t="s">
        <v>582</v>
      </c>
      <c r="E253" s="751">
        <v>50113001</v>
      </c>
      <c r="F253" s="750" t="s">
        <v>601</v>
      </c>
      <c r="G253" s="749" t="s">
        <v>602</v>
      </c>
      <c r="H253" s="749">
        <v>100720</v>
      </c>
      <c r="I253" s="749">
        <v>720</v>
      </c>
      <c r="J253" s="749" t="s">
        <v>1023</v>
      </c>
      <c r="K253" s="749" t="s">
        <v>1025</v>
      </c>
      <c r="L253" s="752">
        <v>78.632499999999993</v>
      </c>
      <c r="M253" s="752">
        <v>4</v>
      </c>
      <c r="N253" s="753">
        <v>314.52999999999997</v>
      </c>
    </row>
    <row r="254" spans="1:14" ht="14.4" customHeight="1" x14ac:dyDescent="0.3">
      <c r="A254" s="747" t="s">
        <v>565</v>
      </c>
      <c r="B254" s="748" t="s">
        <v>566</v>
      </c>
      <c r="C254" s="749" t="s">
        <v>581</v>
      </c>
      <c r="D254" s="750" t="s">
        <v>582</v>
      </c>
      <c r="E254" s="751">
        <v>50113001</v>
      </c>
      <c r="F254" s="750" t="s">
        <v>601</v>
      </c>
      <c r="G254" s="749" t="s">
        <v>625</v>
      </c>
      <c r="H254" s="749">
        <v>166759</v>
      </c>
      <c r="I254" s="749">
        <v>166759</v>
      </c>
      <c r="J254" s="749" t="s">
        <v>1026</v>
      </c>
      <c r="K254" s="749" t="s">
        <v>1027</v>
      </c>
      <c r="L254" s="752">
        <v>123.32000000000002</v>
      </c>
      <c r="M254" s="752">
        <v>1</v>
      </c>
      <c r="N254" s="753">
        <v>123.32000000000002</v>
      </c>
    </row>
    <row r="255" spans="1:14" ht="14.4" customHeight="1" x14ac:dyDescent="0.3">
      <c r="A255" s="747" t="s">
        <v>565</v>
      </c>
      <c r="B255" s="748" t="s">
        <v>566</v>
      </c>
      <c r="C255" s="749" t="s">
        <v>581</v>
      </c>
      <c r="D255" s="750" t="s">
        <v>582</v>
      </c>
      <c r="E255" s="751">
        <v>50113001</v>
      </c>
      <c r="F255" s="750" t="s">
        <v>601</v>
      </c>
      <c r="G255" s="749" t="s">
        <v>625</v>
      </c>
      <c r="H255" s="749">
        <v>166760</v>
      </c>
      <c r="I255" s="749">
        <v>166760</v>
      </c>
      <c r="J255" s="749" t="s">
        <v>1026</v>
      </c>
      <c r="K255" s="749" t="s">
        <v>1028</v>
      </c>
      <c r="L255" s="752">
        <v>312.47000000000008</v>
      </c>
      <c r="M255" s="752">
        <v>1</v>
      </c>
      <c r="N255" s="753">
        <v>312.47000000000008</v>
      </c>
    </row>
    <row r="256" spans="1:14" ht="14.4" customHeight="1" x14ac:dyDescent="0.3">
      <c r="A256" s="747" t="s">
        <v>565</v>
      </c>
      <c r="B256" s="748" t="s">
        <v>566</v>
      </c>
      <c r="C256" s="749" t="s">
        <v>581</v>
      </c>
      <c r="D256" s="750" t="s">
        <v>582</v>
      </c>
      <c r="E256" s="751">
        <v>50113001</v>
      </c>
      <c r="F256" s="750" t="s">
        <v>601</v>
      </c>
      <c r="G256" s="749" t="s">
        <v>602</v>
      </c>
      <c r="H256" s="749">
        <v>900881</v>
      </c>
      <c r="I256" s="749">
        <v>0</v>
      </c>
      <c r="J256" s="749" t="s">
        <v>1029</v>
      </c>
      <c r="K256" s="749" t="s">
        <v>567</v>
      </c>
      <c r="L256" s="752">
        <v>122.69539047918606</v>
      </c>
      <c r="M256" s="752">
        <v>1</v>
      </c>
      <c r="N256" s="753">
        <v>122.69539047918606</v>
      </c>
    </row>
    <row r="257" spans="1:14" ht="14.4" customHeight="1" x14ac:dyDescent="0.3">
      <c r="A257" s="747" t="s">
        <v>565</v>
      </c>
      <c r="B257" s="748" t="s">
        <v>566</v>
      </c>
      <c r="C257" s="749" t="s">
        <v>581</v>
      </c>
      <c r="D257" s="750" t="s">
        <v>582</v>
      </c>
      <c r="E257" s="751">
        <v>50113001</v>
      </c>
      <c r="F257" s="750" t="s">
        <v>601</v>
      </c>
      <c r="G257" s="749" t="s">
        <v>602</v>
      </c>
      <c r="H257" s="749">
        <v>900497</v>
      </c>
      <c r="I257" s="749">
        <v>0</v>
      </c>
      <c r="J257" s="749" t="s">
        <v>1030</v>
      </c>
      <c r="K257" s="749" t="s">
        <v>567</v>
      </c>
      <c r="L257" s="752">
        <v>399.06568712289783</v>
      </c>
      <c r="M257" s="752">
        <v>7</v>
      </c>
      <c r="N257" s="753">
        <v>2793.4598098602846</v>
      </c>
    </row>
    <row r="258" spans="1:14" ht="14.4" customHeight="1" x14ac:dyDescent="0.3">
      <c r="A258" s="747" t="s">
        <v>565</v>
      </c>
      <c r="B258" s="748" t="s">
        <v>566</v>
      </c>
      <c r="C258" s="749" t="s">
        <v>581</v>
      </c>
      <c r="D258" s="750" t="s">
        <v>582</v>
      </c>
      <c r="E258" s="751">
        <v>50113001</v>
      </c>
      <c r="F258" s="750" t="s">
        <v>601</v>
      </c>
      <c r="G258" s="749" t="s">
        <v>602</v>
      </c>
      <c r="H258" s="749">
        <v>397238</v>
      </c>
      <c r="I258" s="749">
        <v>0</v>
      </c>
      <c r="J258" s="749" t="s">
        <v>1031</v>
      </c>
      <c r="K258" s="749" t="s">
        <v>567</v>
      </c>
      <c r="L258" s="752">
        <v>123.25592675282283</v>
      </c>
      <c r="M258" s="752">
        <v>1</v>
      </c>
      <c r="N258" s="753">
        <v>123.25592675282283</v>
      </c>
    </row>
    <row r="259" spans="1:14" ht="14.4" customHeight="1" x14ac:dyDescent="0.3">
      <c r="A259" s="747" t="s">
        <v>565</v>
      </c>
      <c r="B259" s="748" t="s">
        <v>566</v>
      </c>
      <c r="C259" s="749" t="s">
        <v>581</v>
      </c>
      <c r="D259" s="750" t="s">
        <v>582</v>
      </c>
      <c r="E259" s="751">
        <v>50113001</v>
      </c>
      <c r="F259" s="750" t="s">
        <v>601</v>
      </c>
      <c r="G259" s="749" t="s">
        <v>602</v>
      </c>
      <c r="H259" s="749">
        <v>920356</v>
      </c>
      <c r="I259" s="749">
        <v>0</v>
      </c>
      <c r="J259" s="749" t="s">
        <v>1032</v>
      </c>
      <c r="K259" s="749" t="s">
        <v>567</v>
      </c>
      <c r="L259" s="752">
        <v>100.3361075563175</v>
      </c>
      <c r="M259" s="752">
        <v>13</v>
      </c>
      <c r="N259" s="753">
        <v>1304.3693982321274</v>
      </c>
    </row>
    <row r="260" spans="1:14" ht="14.4" customHeight="1" x14ac:dyDescent="0.3">
      <c r="A260" s="747" t="s">
        <v>565</v>
      </c>
      <c r="B260" s="748" t="s">
        <v>566</v>
      </c>
      <c r="C260" s="749" t="s">
        <v>581</v>
      </c>
      <c r="D260" s="750" t="s">
        <v>582</v>
      </c>
      <c r="E260" s="751">
        <v>50113001</v>
      </c>
      <c r="F260" s="750" t="s">
        <v>601</v>
      </c>
      <c r="G260" s="749" t="s">
        <v>602</v>
      </c>
      <c r="H260" s="749">
        <v>920362</v>
      </c>
      <c r="I260" s="749">
        <v>0</v>
      </c>
      <c r="J260" s="749" t="s">
        <v>1033</v>
      </c>
      <c r="K260" s="749" t="s">
        <v>567</v>
      </c>
      <c r="L260" s="752">
        <v>508.0082773439521</v>
      </c>
      <c r="M260" s="752">
        <v>1</v>
      </c>
      <c r="N260" s="753">
        <v>508.0082773439521</v>
      </c>
    </row>
    <row r="261" spans="1:14" ht="14.4" customHeight="1" x14ac:dyDescent="0.3">
      <c r="A261" s="747" t="s">
        <v>565</v>
      </c>
      <c r="B261" s="748" t="s">
        <v>566</v>
      </c>
      <c r="C261" s="749" t="s">
        <v>581</v>
      </c>
      <c r="D261" s="750" t="s">
        <v>582</v>
      </c>
      <c r="E261" s="751">
        <v>50113001</v>
      </c>
      <c r="F261" s="750" t="s">
        <v>601</v>
      </c>
      <c r="G261" s="749" t="s">
        <v>602</v>
      </c>
      <c r="H261" s="749">
        <v>920359</v>
      </c>
      <c r="I261" s="749">
        <v>0</v>
      </c>
      <c r="J261" s="749" t="s">
        <v>1034</v>
      </c>
      <c r="K261" s="749" t="s">
        <v>567</v>
      </c>
      <c r="L261" s="752">
        <v>159.02572185664835</v>
      </c>
      <c r="M261" s="752">
        <v>3</v>
      </c>
      <c r="N261" s="753">
        <v>477.07716556994501</v>
      </c>
    </row>
    <row r="262" spans="1:14" ht="14.4" customHeight="1" x14ac:dyDescent="0.3">
      <c r="A262" s="747" t="s">
        <v>565</v>
      </c>
      <c r="B262" s="748" t="s">
        <v>566</v>
      </c>
      <c r="C262" s="749" t="s">
        <v>581</v>
      </c>
      <c r="D262" s="750" t="s">
        <v>582</v>
      </c>
      <c r="E262" s="751">
        <v>50113001</v>
      </c>
      <c r="F262" s="750" t="s">
        <v>601</v>
      </c>
      <c r="G262" s="749" t="s">
        <v>602</v>
      </c>
      <c r="H262" s="749">
        <v>920361</v>
      </c>
      <c r="I262" s="749">
        <v>0</v>
      </c>
      <c r="J262" s="749" t="s">
        <v>1035</v>
      </c>
      <c r="K262" s="749" t="s">
        <v>567</v>
      </c>
      <c r="L262" s="752">
        <v>270.07696367063966</v>
      </c>
      <c r="M262" s="752">
        <v>2</v>
      </c>
      <c r="N262" s="753">
        <v>540.15392734127931</v>
      </c>
    </row>
    <row r="263" spans="1:14" ht="14.4" customHeight="1" x14ac:dyDescent="0.3">
      <c r="A263" s="747" t="s">
        <v>565</v>
      </c>
      <c r="B263" s="748" t="s">
        <v>566</v>
      </c>
      <c r="C263" s="749" t="s">
        <v>581</v>
      </c>
      <c r="D263" s="750" t="s">
        <v>582</v>
      </c>
      <c r="E263" s="751">
        <v>50113001</v>
      </c>
      <c r="F263" s="750" t="s">
        <v>601</v>
      </c>
      <c r="G263" s="749" t="s">
        <v>602</v>
      </c>
      <c r="H263" s="749">
        <v>921564</v>
      </c>
      <c r="I263" s="749">
        <v>0</v>
      </c>
      <c r="J263" s="749" t="s">
        <v>1036</v>
      </c>
      <c r="K263" s="749" t="s">
        <v>567</v>
      </c>
      <c r="L263" s="752">
        <v>230.82970843742723</v>
      </c>
      <c r="M263" s="752">
        <v>1</v>
      </c>
      <c r="N263" s="753">
        <v>230.82970843742723</v>
      </c>
    </row>
    <row r="264" spans="1:14" ht="14.4" customHeight="1" x14ac:dyDescent="0.3">
      <c r="A264" s="747" t="s">
        <v>565</v>
      </c>
      <c r="B264" s="748" t="s">
        <v>566</v>
      </c>
      <c r="C264" s="749" t="s">
        <v>581</v>
      </c>
      <c r="D264" s="750" t="s">
        <v>582</v>
      </c>
      <c r="E264" s="751">
        <v>50113001</v>
      </c>
      <c r="F264" s="750" t="s">
        <v>601</v>
      </c>
      <c r="G264" s="749" t="s">
        <v>602</v>
      </c>
      <c r="H264" s="749">
        <v>921403</v>
      </c>
      <c r="I264" s="749">
        <v>0</v>
      </c>
      <c r="J264" s="749" t="s">
        <v>1037</v>
      </c>
      <c r="K264" s="749" t="s">
        <v>567</v>
      </c>
      <c r="L264" s="752">
        <v>45.817687640836347</v>
      </c>
      <c r="M264" s="752">
        <v>2</v>
      </c>
      <c r="N264" s="753">
        <v>91.635375281672694</v>
      </c>
    </row>
    <row r="265" spans="1:14" ht="14.4" customHeight="1" x14ac:dyDescent="0.3">
      <c r="A265" s="747" t="s">
        <v>565</v>
      </c>
      <c r="B265" s="748" t="s">
        <v>566</v>
      </c>
      <c r="C265" s="749" t="s">
        <v>581</v>
      </c>
      <c r="D265" s="750" t="s">
        <v>582</v>
      </c>
      <c r="E265" s="751">
        <v>50113001</v>
      </c>
      <c r="F265" s="750" t="s">
        <v>601</v>
      </c>
      <c r="G265" s="749" t="s">
        <v>602</v>
      </c>
      <c r="H265" s="749">
        <v>921136</v>
      </c>
      <c r="I265" s="749">
        <v>0</v>
      </c>
      <c r="J265" s="749" t="s">
        <v>1038</v>
      </c>
      <c r="K265" s="749" t="s">
        <v>567</v>
      </c>
      <c r="L265" s="752">
        <v>107.91270504697805</v>
      </c>
      <c r="M265" s="752">
        <v>1</v>
      </c>
      <c r="N265" s="753">
        <v>107.91270504697805</v>
      </c>
    </row>
    <row r="266" spans="1:14" ht="14.4" customHeight="1" x14ac:dyDescent="0.3">
      <c r="A266" s="747" t="s">
        <v>565</v>
      </c>
      <c r="B266" s="748" t="s">
        <v>566</v>
      </c>
      <c r="C266" s="749" t="s">
        <v>581</v>
      </c>
      <c r="D266" s="750" t="s">
        <v>582</v>
      </c>
      <c r="E266" s="751">
        <v>50113001</v>
      </c>
      <c r="F266" s="750" t="s">
        <v>601</v>
      </c>
      <c r="G266" s="749" t="s">
        <v>602</v>
      </c>
      <c r="H266" s="749">
        <v>990947</v>
      </c>
      <c r="I266" s="749">
        <v>0</v>
      </c>
      <c r="J266" s="749" t="s">
        <v>1039</v>
      </c>
      <c r="K266" s="749" t="s">
        <v>567</v>
      </c>
      <c r="L266" s="752">
        <v>1373.7600000000002</v>
      </c>
      <c r="M266" s="752">
        <v>3</v>
      </c>
      <c r="N266" s="753">
        <v>4121.2800000000007</v>
      </c>
    </row>
    <row r="267" spans="1:14" ht="14.4" customHeight="1" x14ac:dyDescent="0.3">
      <c r="A267" s="747" t="s">
        <v>565</v>
      </c>
      <c r="B267" s="748" t="s">
        <v>566</v>
      </c>
      <c r="C267" s="749" t="s">
        <v>581</v>
      </c>
      <c r="D267" s="750" t="s">
        <v>582</v>
      </c>
      <c r="E267" s="751">
        <v>50113001</v>
      </c>
      <c r="F267" s="750" t="s">
        <v>601</v>
      </c>
      <c r="G267" s="749" t="s">
        <v>602</v>
      </c>
      <c r="H267" s="749">
        <v>157666</v>
      </c>
      <c r="I267" s="749">
        <v>0</v>
      </c>
      <c r="J267" s="749" t="s">
        <v>1040</v>
      </c>
      <c r="K267" s="749" t="s">
        <v>958</v>
      </c>
      <c r="L267" s="752">
        <v>25.990000000000009</v>
      </c>
      <c r="M267" s="752">
        <v>1</v>
      </c>
      <c r="N267" s="753">
        <v>25.990000000000009</v>
      </c>
    </row>
    <row r="268" spans="1:14" ht="14.4" customHeight="1" x14ac:dyDescent="0.3">
      <c r="A268" s="747" t="s">
        <v>565</v>
      </c>
      <c r="B268" s="748" t="s">
        <v>566</v>
      </c>
      <c r="C268" s="749" t="s">
        <v>581</v>
      </c>
      <c r="D268" s="750" t="s">
        <v>582</v>
      </c>
      <c r="E268" s="751">
        <v>50113001</v>
      </c>
      <c r="F268" s="750" t="s">
        <v>601</v>
      </c>
      <c r="G268" s="749" t="s">
        <v>602</v>
      </c>
      <c r="H268" s="749">
        <v>215172</v>
      </c>
      <c r="I268" s="749">
        <v>215172</v>
      </c>
      <c r="J268" s="749" t="s">
        <v>1041</v>
      </c>
      <c r="K268" s="749" t="s">
        <v>1042</v>
      </c>
      <c r="L268" s="752">
        <v>282.36</v>
      </c>
      <c r="M268" s="752">
        <v>2</v>
      </c>
      <c r="N268" s="753">
        <v>564.72</v>
      </c>
    </row>
    <row r="269" spans="1:14" ht="14.4" customHeight="1" x14ac:dyDescent="0.3">
      <c r="A269" s="747" t="s">
        <v>565</v>
      </c>
      <c r="B269" s="748" t="s">
        <v>566</v>
      </c>
      <c r="C269" s="749" t="s">
        <v>581</v>
      </c>
      <c r="D269" s="750" t="s">
        <v>582</v>
      </c>
      <c r="E269" s="751">
        <v>50113001</v>
      </c>
      <c r="F269" s="750" t="s">
        <v>601</v>
      </c>
      <c r="G269" s="749" t="s">
        <v>602</v>
      </c>
      <c r="H269" s="749">
        <v>840220</v>
      </c>
      <c r="I269" s="749">
        <v>0</v>
      </c>
      <c r="J269" s="749" t="s">
        <v>1043</v>
      </c>
      <c r="K269" s="749" t="s">
        <v>567</v>
      </c>
      <c r="L269" s="752">
        <v>215.1166666666667</v>
      </c>
      <c r="M269" s="752">
        <v>6</v>
      </c>
      <c r="N269" s="753">
        <v>1290.7000000000003</v>
      </c>
    </row>
    <row r="270" spans="1:14" ht="14.4" customHeight="1" x14ac:dyDescent="0.3">
      <c r="A270" s="747" t="s">
        <v>565</v>
      </c>
      <c r="B270" s="748" t="s">
        <v>566</v>
      </c>
      <c r="C270" s="749" t="s">
        <v>581</v>
      </c>
      <c r="D270" s="750" t="s">
        <v>582</v>
      </c>
      <c r="E270" s="751">
        <v>50113001</v>
      </c>
      <c r="F270" s="750" t="s">
        <v>601</v>
      </c>
      <c r="G270" s="749" t="s">
        <v>602</v>
      </c>
      <c r="H270" s="749">
        <v>119570</v>
      </c>
      <c r="I270" s="749">
        <v>19570</v>
      </c>
      <c r="J270" s="749" t="s">
        <v>1044</v>
      </c>
      <c r="K270" s="749" t="s">
        <v>1045</v>
      </c>
      <c r="L270" s="752">
        <v>126.73</v>
      </c>
      <c r="M270" s="752">
        <v>1</v>
      </c>
      <c r="N270" s="753">
        <v>126.73</v>
      </c>
    </row>
    <row r="271" spans="1:14" ht="14.4" customHeight="1" x14ac:dyDescent="0.3">
      <c r="A271" s="747" t="s">
        <v>565</v>
      </c>
      <c r="B271" s="748" t="s">
        <v>566</v>
      </c>
      <c r="C271" s="749" t="s">
        <v>581</v>
      </c>
      <c r="D271" s="750" t="s">
        <v>582</v>
      </c>
      <c r="E271" s="751">
        <v>50113001</v>
      </c>
      <c r="F271" s="750" t="s">
        <v>601</v>
      </c>
      <c r="G271" s="749" t="s">
        <v>602</v>
      </c>
      <c r="H271" s="749">
        <v>119571</v>
      </c>
      <c r="I271" s="749">
        <v>19571</v>
      </c>
      <c r="J271" s="749" t="s">
        <v>1044</v>
      </c>
      <c r="K271" s="749" t="s">
        <v>1046</v>
      </c>
      <c r="L271" s="752">
        <v>225.82</v>
      </c>
      <c r="M271" s="752">
        <v>1</v>
      </c>
      <c r="N271" s="753">
        <v>225.82</v>
      </c>
    </row>
    <row r="272" spans="1:14" ht="14.4" customHeight="1" x14ac:dyDescent="0.3">
      <c r="A272" s="747" t="s">
        <v>565</v>
      </c>
      <c r="B272" s="748" t="s">
        <v>566</v>
      </c>
      <c r="C272" s="749" t="s">
        <v>581</v>
      </c>
      <c r="D272" s="750" t="s">
        <v>582</v>
      </c>
      <c r="E272" s="751">
        <v>50113001</v>
      </c>
      <c r="F272" s="750" t="s">
        <v>601</v>
      </c>
      <c r="G272" s="749" t="s">
        <v>625</v>
      </c>
      <c r="H272" s="749">
        <v>844410</v>
      </c>
      <c r="I272" s="749">
        <v>106344</v>
      </c>
      <c r="J272" s="749" t="s">
        <v>1047</v>
      </c>
      <c r="K272" s="749" t="s">
        <v>1048</v>
      </c>
      <c r="L272" s="752">
        <v>65.122</v>
      </c>
      <c r="M272" s="752">
        <v>5</v>
      </c>
      <c r="N272" s="753">
        <v>325.61</v>
      </c>
    </row>
    <row r="273" spans="1:14" ht="14.4" customHeight="1" x14ac:dyDescent="0.3">
      <c r="A273" s="747" t="s">
        <v>565</v>
      </c>
      <c r="B273" s="748" t="s">
        <v>566</v>
      </c>
      <c r="C273" s="749" t="s">
        <v>581</v>
      </c>
      <c r="D273" s="750" t="s">
        <v>582</v>
      </c>
      <c r="E273" s="751">
        <v>50113001</v>
      </c>
      <c r="F273" s="750" t="s">
        <v>601</v>
      </c>
      <c r="G273" s="749" t="s">
        <v>625</v>
      </c>
      <c r="H273" s="749">
        <v>187427</v>
      </c>
      <c r="I273" s="749">
        <v>187427</v>
      </c>
      <c r="J273" s="749" t="s">
        <v>1049</v>
      </c>
      <c r="K273" s="749" t="s">
        <v>1050</v>
      </c>
      <c r="L273" s="752">
        <v>62.669999999999973</v>
      </c>
      <c r="M273" s="752">
        <v>2</v>
      </c>
      <c r="N273" s="753">
        <v>125.33999999999995</v>
      </c>
    </row>
    <row r="274" spans="1:14" ht="14.4" customHeight="1" x14ac:dyDescent="0.3">
      <c r="A274" s="747" t="s">
        <v>565</v>
      </c>
      <c r="B274" s="748" t="s">
        <v>566</v>
      </c>
      <c r="C274" s="749" t="s">
        <v>581</v>
      </c>
      <c r="D274" s="750" t="s">
        <v>582</v>
      </c>
      <c r="E274" s="751">
        <v>50113001</v>
      </c>
      <c r="F274" s="750" t="s">
        <v>601</v>
      </c>
      <c r="G274" s="749" t="s">
        <v>602</v>
      </c>
      <c r="H274" s="749">
        <v>188217</v>
      </c>
      <c r="I274" s="749">
        <v>88217</v>
      </c>
      <c r="J274" s="749" t="s">
        <v>1051</v>
      </c>
      <c r="K274" s="749" t="s">
        <v>1052</v>
      </c>
      <c r="L274" s="752">
        <v>126.11384615384615</v>
      </c>
      <c r="M274" s="752">
        <v>26</v>
      </c>
      <c r="N274" s="753">
        <v>3278.96</v>
      </c>
    </row>
    <row r="275" spans="1:14" ht="14.4" customHeight="1" x14ac:dyDescent="0.3">
      <c r="A275" s="747" t="s">
        <v>565</v>
      </c>
      <c r="B275" s="748" t="s">
        <v>566</v>
      </c>
      <c r="C275" s="749" t="s">
        <v>581</v>
      </c>
      <c r="D275" s="750" t="s">
        <v>582</v>
      </c>
      <c r="E275" s="751">
        <v>50113001</v>
      </c>
      <c r="F275" s="750" t="s">
        <v>601</v>
      </c>
      <c r="G275" s="749" t="s">
        <v>602</v>
      </c>
      <c r="H275" s="749">
        <v>188219</v>
      </c>
      <c r="I275" s="749">
        <v>88219</v>
      </c>
      <c r="J275" s="749" t="s">
        <v>1053</v>
      </c>
      <c r="K275" s="749" t="s">
        <v>1054</v>
      </c>
      <c r="L275" s="752">
        <v>141.06296324618526</v>
      </c>
      <c r="M275" s="752">
        <v>27</v>
      </c>
      <c r="N275" s="753">
        <v>3808.7000076470022</v>
      </c>
    </row>
    <row r="276" spans="1:14" ht="14.4" customHeight="1" x14ac:dyDescent="0.3">
      <c r="A276" s="747" t="s">
        <v>565</v>
      </c>
      <c r="B276" s="748" t="s">
        <v>566</v>
      </c>
      <c r="C276" s="749" t="s">
        <v>581</v>
      </c>
      <c r="D276" s="750" t="s">
        <v>582</v>
      </c>
      <c r="E276" s="751">
        <v>50113001</v>
      </c>
      <c r="F276" s="750" t="s">
        <v>601</v>
      </c>
      <c r="G276" s="749" t="s">
        <v>602</v>
      </c>
      <c r="H276" s="749">
        <v>159747</v>
      </c>
      <c r="I276" s="749">
        <v>0</v>
      </c>
      <c r="J276" s="749" t="s">
        <v>1055</v>
      </c>
      <c r="K276" s="749" t="s">
        <v>958</v>
      </c>
      <c r="L276" s="752">
        <v>34.879090909090898</v>
      </c>
      <c r="M276" s="752">
        <v>22</v>
      </c>
      <c r="N276" s="753">
        <v>767.33999999999969</v>
      </c>
    </row>
    <row r="277" spans="1:14" ht="14.4" customHeight="1" x14ac:dyDescent="0.3">
      <c r="A277" s="747" t="s">
        <v>565</v>
      </c>
      <c r="B277" s="748" t="s">
        <v>566</v>
      </c>
      <c r="C277" s="749" t="s">
        <v>581</v>
      </c>
      <c r="D277" s="750" t="s">
        <v>582</v>
      </c>
      <c r="E277" s="751">
        <v>50113001</v>
      </c>
      <c r="F277" s="750" t="s">
        <v>601</v>
      </c>
      <c r="G277" s="749" t="s">
        <v>625</v>
      </c>
      <c r="H277" s="749">
        <v>149909</v>
      </c>
      <c r="I277" s="749">
        <v>49909</v>
      </c>
      <c r="J277" s="749" t="s">
        <v>1056</v>
      </c>
      <c r="K277" s="749" t="s">
        <v>1057</v>
      </c>
      <c r="L277" s="752">
        <v>27.849999999999994</v>
      </c>
      <c r="M277" s="752">
        <v>7</v>
      </c>
      <c r="N277" s="753">
        <v>194.94999999999996</v>
      </c>
    </row>
    <row r="278" spans="1:14" ht="14.4" customHeight="1" x14ac:dyDescent="0.3">
      <c r="A278" s="747" t="s">
        <v>565</v>
      </c>
      <c r="B278" s="748" t="s">
        <v>566</v>
      </c>
      <c r="C278" s="749" t="s">
        <v>581</v>
      </c>
      <c r="D278" s="750" t="s">
        <v>582</v>
      </c>
      <c r="E278" s="751">
        <v>50113001</v>
      </c>
      <c r="F278" s="750" t="s">
        <v>601</v>
      </c>
      <c r="G278" s="749" t="s">
        <v>625</v>
      </c>
      <c r="H278" s="749">
        <v>194294</v>
      </c>
      <c r="I278" s="749">
        <v>194294</v>
      </c>
      <c r="J278" s="749" t="s">
        <v>1058</v>
      </c>
      <c r="K278" s="749" t="s">
        <v>1059</v>
      </c>
      <c r="L278" s="752">
        <v>15123.85</v>
      </c>
      <c r="M278" s="752">
        <v>3</v>
      </c>
      <c r="N278" s="753">
        <v>45371.55</v>
      </c>
    </row>
    <row r="279" spans="1:14" ht="14.4" customHeight="1" x14ac:dyDescent="0.3">
      <c r="A279" s="747" t="s">
        <v>565</v>
      </c>
      <c r="B279" s="748" t="s">
        <v>566</v>
      </c>
      <c r="C279" s="749" t="s">
        <v>581</v>
      </c>
      <c r="D279" s="750" t="s">
        <v>582</v>
      </c>
      <c r="E279" s="751">
        <v>50113001</v>
      </c>
      <c r="F279" s="750" t="s">
        <v>601</v>
      </c>
      <c r="G279" s="749" t="s">
        <v>602</v>
      </c>
      <c r="H279" s="749">
        <v>110151</v>
      </c>
      <c r="I279" s="749">
        <v>10151</v>
      </c>
      <c r="J279" s="749" t="s">
        <v>1060</v>
      </c>
      <c r="K279" s="749" t="s">
        <v>1061</v>
      </c>
      <c r="L279" s="752">
        <v>66.063913043478266</v>
      </c>
      <c r="M279" s="752">
        <v>23</v>
      </c>
      <c r="N279" s="753">
        <v>1519.47</v>
      </c>
    </row>
    <row r="280" spans="1:14" ht="14.4" customHeight="1" x14ac:dyDescent="0.3">
      <c r="A280" s="747" t="s">
        <v>565</v>
      </c>
      <c r="B280" s="748" t="s">
        <v>566</v>
      </c>
      <c r="C280" s="749" t="s">
        <v>581</v>
      </c>
      <c r="D280" s="750" t="s">
        <v>582</v>
      </c>
      <c r="E280" s="751">
        <v>50113001</v>
      </c>
      <c r="F280" s="750" t="s">
        <v>601</v>
      </c>
      <c r="G280" s="749" t="s">
        <v>602</v>
      </c>
      <c r="H280" s="749">
        <v>192853</v>
      </c>
      <c r="I280" s="749">
        <v>192853</v>
      </c>
      <c r="J280" s="749" t="s">
        <v>1060</v>
      </c>
      <c r="K280" s="749" t="s">
        <v>1062</v>
      </c>
      <c r="L280" s="752">
        <v>107.48399999999999</v>
      </c>
      <c r="M280" s="752">
        <v>20</v>
      </c>
      <c r="N280" s="753">
        <v>2149.6799999999998</v>
      </c>
    </row>
    <row r="281" spans="1:14" ht="14.4" customHeight="1" x14ac:dyDescent="0.3">
      <c r="A281" s="747" t="s">
        <v>565</v>
      </c>
      <c r="B281" s="748" t="s">
        <v>566</v>
      </c>
      <c r="C281" s="749" t="s">
        <v>581</v>
      </c>
      <c r="D281" s="750" t="s">
        <v>582</v>
      </c>
      <c r="E281" s="751">
        <v>50113001</v>
      </c>
      <c r="F281" s="750" t="s">
        <v>601</v>
      </c>
      <c r="G281" s="749" t="s">
        <v>602</v>
      </c>
      <c r="H281" s="749">
        <v>147478</v>
      </c>
      <c r="I281" s="749">
        <v>47478</v>
      </c>
      <c r="J281" s="749" t="s">
        <v>1063</v>
      </c>
      <c r="K281" s="749" t="s">
        <v>1064</v>
      </c>
      <c r="L281" s="752">
        <v>85.430000000000021</v>
      </c>
      <c r="M281" s="752">
        <v>1</v>
      </c>
      <c r="N281" s="753">
        <v>85.430000000000021</v>
      </c>
    </row>
    <row r="282" spans="1:14" ht="14.4" customHeight="1" x14ac:dyDescent="0.3">
      <c r="A282" s="747" t="s">
        <v>565</v>
      </c>
      <c r="B282" s="748" t="s">
        <v>566</v>
      </c>
      <c r="C282" s="749" t="s">
        <v>581</v>
      </c>
      <c r="D282" s="750" t="s">
        <v>582</v>
      </c>
      <c r="E282" s="751">
        <v>50113001</v>
      </c>
      <c r="F282" s="750" t="s">
        <v>601</v>
      </c>
      <c r="G282" s="749" t="s">
        <v>625</v>
      </c>
      <c r="H282" s="749">
        <v>844378</v>
      </c>
      <c r="I282" s="749">
        <v>114067</v>
      </c>
      <c r="J282" s="749" t="s">
        <v>1065</v>
      </c>
      <c r="K282" s="749" t="s">
        <v>1066</v>
      </c>
      <c r="L282" s="752">
        <v>48.539999999999985</v>
      </c>
      <c r="M282" s="752">
        <v>1</v>
      </c>
      <c r="N282" s="753">
        <v>48.539999999999985</v>
      </c>
    </row>
    <row r="283" spans="1:14" ht="14.4" customHeight="1" x14ac:dyDescent="0.3">
      <c r="A283" s="747" t="s">
        <v>565</v>
      </c>
      <c r="B283" s="748" t="s">
        <v>566</v>
      </c>
      <c r="C283" s="749" t="s">
        <v>581</v>
      </c>
      <c r="D283" s="750" t="s">
        <v>582</v>
      </c>
      <c r="E283" s="751">
        <v>50113001</v>
      </c>
      <c r="F283" s="750" t="s">
        <v>601</v>
      </c>
      <c r="G283" s="749" t="s">
        <v>625</v>
      </c>
      <c r="H283" s="749">
        <v>844554</v>
      </c>
      <c r="I283" s="749">
        <v>114065</v>
      </c>
      <c r="J283" s="749" t="s">
        <v>1065</v>
      </c>
      <c r="K283" s="749" t="s">
        <v>1067</v>
      </c>
      <c r="L283" s="752">
        <v>18.385000000000005</v>
      </c>
      <c r="M283" s="752">
        <v>2</v>
      </c>
      <c r="N283" s="753">
        <v>36.77000000000001</v>
      </c>
    </row>
    <row r="284" spans="1:14" ht="14.4" customHeight="1" x14ac:dyDescent="0.3">
      <c r="A284" s="747" t="s">
        <v>565</v>
      </c>
      <c r="B284" s="748" t="s">
        <v>566</v>
      </c>
      <c r="C284" s="749" t="s">
        <v>581</v>
      </c>
      <c r="D284" s="750" t="s">
        <v>582</v>
      </c>
      <c r="E284" s="751">
        <v>50113001</v>
      </c>
      <c r="F284" s="750" t="s">
        <v>601</v>
      </c>
      <c r="G284" s="749" t="s">
        <v>602</v>
      </c>
      <c r="H284" s="749">
        <v>849935</v>
      </c>
      <c r="I284" s="749">
        <v>155383</v>
      </c>
      <c r="J284" s="749" t="s">
        <v>1068</v>
      </c>
      <c r="K284" s="749" t="s">
        <v>1069</v>
      </c>
      <c r="L284" s="752">
        <v>4620.5749999999998</v>
      </c>
      <c r="M284" s="752">
        <v>6</v>
      </c>
      <c r="N284" s="753">
        <v>27723.45</v>
      </c>
    </row>
    <row r="285" spans="1:14" ht="14.4" customHeight="1" x14ac:dyDescent="0.3">
      <c r="A285" s="747" t="s">
        <v>565</v>
      </c>
      <c r="B285" s="748" t="s">
        <v>566</v>
      </c>
      <c r="C285" s="749" t="s">
        <v>581</v>
      </c>
      <c r="D285" s="750" t="s">
        <v>582</v>
      </c>
      <c r="E285" s="751">
        <v>50113001</v>
      </c>
      <c r="F285" s="750" t="s">
        <v>601</v>
      </c>
      <c r="G285" s="749" t="s">
        <v>602</v>
      </c>
      <c r="H285" s="749">
        <v>67558</v>
      </c>
      <c r="I285" s="749">
        <v>67558</v>
      </c>
      <c r="J285" s="749" t="s">
        <v>1070</v>
      </c>
      <c r="K285" s="749" t="s">
        <v>1071</v>
      </c>
      <c r="L285" s="752">
        <v>27.594999999999999</v>
      </c>
      <c r="M285" s="752">
        <v>2</v>
      </c>
      <c r="N285" s="753">
        <v>55.19</v>
      </c>
    </row>
    <row r="286" spans="1:14" ht="14.4" customHeight="1" x14ac:dyDescent="0.3">
      <c r="A286" s="747" t="s">
        <v>565</v>
      </c>
      <c r="B286" s="748" t="s">
        <v>566</v>
      </c>
      <c r="C286" s="749" t="s">
        <v>581</v>
      </c>
      <c r="D286" s="750" t="s">
        <v>582</v>
      </c>
      <c r="E286" s="751">
        <v>50113001</v>
      </c>
      <c r="F286" s="750" t="s">
        <v>601</v>
      </c>
      <c r="G286" s="749" t="s">
        <v>602</v>
      </c>
      <c r="H286" s="749">
        <v>196635</v>
      </c>
      <c r="I286" s="749">
        <v>96635</v>
      </c>
      <c r="J286" s="749" t="s">
        <v>1072</v>
      </c>
      <c r="K286" s="749" t="s">
        <v>1073</v>
      </c>
      <c r="L286" s="752">
        <v>111.63789473684213</v>
      </c>
      <c r="M286" s="752">
        <v>19</v>
      </c>
      <c r="N286" s="753">
        <v>2121.1200000000003</v>
      </c>
    </row>
    <row r="287" spans="1:14" ht="14.4" customHeight="1" x14ac:dyDescent="0.3">
      <c r="A287" s="747" t="s">
        <v>565</v>
      </c>
      <c r="B287" s="748" t="s">
        <v>566</v>
      </c>
      <c r="C287" s="749" t="s">
        <v>581</v>
      </c>
      <c r="D287" s="750" t="s">
        <v>582</v>
      </c>
      <c r="E287" s="751">
        <v>50113001</v>
      </c>
      <c r="F287" s="750" t="s">
        <v>601</v>
      </c>
      <c r="G287" s="749" t="s">
        <v>602</v>
      </c>
      <c r="H287" s="749">
        <v>117992</v>
      </c>
      <c r="I287" s="749">
        <v>17992</v>
      </c>
      <c r="J287" s="749" t="s">
        <v>1074</v>
      </c>
      <c r="K287" s="749" t="s">
        <v>1075</v>
      </c>
      <c r="L287" s="752">
        <v>94.28</v>
      </c>
      <c r="M287" s="752">
        <v>10</v>
      </c>
      <c r="N287" s="753">
        <v>942.8</v>
      </c>
    </row>
    <row r="288" spans="1:14" ht="14.4" customHeight="1" x14ac:dyDescent="0.3">
      <c r="A288" s="747" t="s">
        <v>565</v>
      </c>
      <c r="B288" s="748" t="s">
        <v>566</v>
      </c>
      <c r="C288" s="749" t="s">
        <v>581</v>
      </c>
      <c r="D288" s="750" t="s">
        <v>582</v>
      </c>
      <c r="E288" s="751">
        <v>50113001</v>
      </c>
      <c r="F288" s="750" t="s">
        <v>601</v>
      </c>
      <c r="G288" s="749" t="s">
        <v>602</v>
      </c>
      <c r="H288" s="749">
        <v>186393</v>
      </c>
      <c r="I288" s="749">
        <v>86393</v>
      </c>
      <c r="J288" s="749" t="s">
        <v>1074</v>
      </c>
      <c r="K288" s="749" t="s">
        <v>1076</v>
      </c>
      <c r="L288" s="752">
        <v>51.622727272727275</v>
      </c>
      <c r="M288" s="752">
        <v>33</v>
      </c>
      <c r="N288" s="753">
        <v>1703.55</v>
      </c>
    </row>
    <row r="289" spans="1:14" ht="14.4" customHeight="1" x14ac:dyDescent="0.3">
      <c r="A289" s="747" t="s">
        <v>565</v>
      </c>
      <c r="B289" s="748" t="s">
        <v>566</v>
      </c>
      <c r="C289" s="749" t="s">
        <v>581</v>
      </c>
      <c r="D289" s="750" t="s">
        <v>582</v>
      </c>
      <c r="E289" s="751">
        <v>50113001</v>
      </c>
      <c r="F289" s="750" t="s">
        <v>601</v>
      </c>
      <c r="G289" s="749" t="s">
        <v>602</v>
      </c>
      <c r="H289" s="749">
        <v>100498</v>
      </c>
      <c r="I289" s="749">
        <v>498</v>
      </c>
      <c r="J289" s="749" t="s">
        <v>1077</v>
      </c>
      <c r="K289" s="749" t="s">
        <v>1078</v>
      </c>
      <c r="L289" s="752">
        <v>108.51489361702129</v>
      </c>
      <c r="M289" s="752">
        <v>47</v>
      </c>
      <c r="N289" s="753">
        <v>5100.2000000000007</v>
      </c>
    </row>
    <row r="290" spans="1:14" ht="14.4" customHeight="1" x14ac:dyDescent="0.3">
      <c r="A290" s="747" t="s">
        <v>565</v>
      </c>
      <c r="B290" s="748" t="s">
        <v>566</v>
      </c>
      <c r="C290" s="749" t="s">
        <v>581</v>
      </c>
      <c r="D290" s="750" t="s">
        <v>582</v>
      </c>
      <c r="E290" s="751">
        <v>50113001</v>
      </c>
      <c r="F290" s="750" t="s">
        <v>601</v>
      </c>
      <c r="G290" s="749" t="s">
        <v>602</v>
      </c>
      <c r="H290" s="749">
        <v>100499</v>
      </c>
      <c r="I290" s="749">
        <v>499</v>
      </c>
      <c r="J290" s="749" t="s">
        <v>1077</v>
      </c>
      <c r="K290" s="749" t="s">
        <v>1079</v>
      </c>
      <c r="L290" s="752">
        <v>112.83750000000002</v>
      </c>
      <c r="M290" s="752">
        <v>104</v>
      </c>
      <c r="N290" s="753">
        <v>11735.100000000002</v>
      </c>
    </row>
    <row r="291" spans="1:14" ht="14.4" customHeight="1" x14ac:dyDescent="0.3">
      <c r="A291" s="747" t="s">
        <v>565</v>
      </c>
      <c r="B291" s="748" t="s">
        <v>566</v>
      </c>
      <c r="C291" s="749" t="s">
        <v>581</v>
      </c>
      <c r="D291" s="750" t="s">
        <v>582</v>
      </c>
      <c r="E291" s="751">
        <v>50113001</v>
      </c>
      <c r="F291" s="750" t="s">
        <v>601</v>
      </c>
      <c r="G291" s="749" t="s">
        <v>602</v>
      </c>
      <c r="H291" s="749">
        <v>215978</v>
      </c>
      <c r="I291" s="749">
        <v>215978</v>
      </c>
      <c r="J291" s="749" t="s">
        <v>1080</v>
      </c>
      <c r="K291" s="749" t="s">
        <v>1081</v>
      </c>
      <c r="L291" s="752">
        <v>117.66961538461534</v>
      </c>
      <c r="M291" s="752">
        <v>26</v>
      </c>
      <c r="N291" s="753">
        <v>3059.4099999999989</v>
      </c>
    </row>
    <row r="292" spans="1:14" ht="14.4" customHeight="1" x14ac:dyDescent="0.3">
      <c r="A292" s="747" t="s">
        <v>565</v>
      </c>
      <c r="B292" s="748" t="s">
        <v>566</v>
      </c>
      <c r="C292" s="749" t="s">
        <v>581</v>
      </c>
      <c r="D292" s="750" t="s">
        <v>582</v>
      </c>
      <c r="E292" s="751">
        <v>50113001</v>
      </c>
      <c r="F292" s="750" t="s">
        <v>601</v>
      </c>
      <c r="G292" s="749" t="s">
        <v>602</v>
      </c>
      <c r="H292" s="749">
        <v>159750</v>
      </c>
      <c r="I292" s="749">
        <v>0</v>
      </c>
      <c r="J292" s="749" t="s">
        <v>1082</v>
      </c>
      <c r="K292" s="749" t="s">
        <v>1083</v>
      </c>
      <c r="L292" s="752">
        <v>25.506923076923076</v>
      </c>
      <c r="M292" s="752">
        <v>26</v>
      </c>
      <c r="N292" s="753">
        <v>663.18</v>
      </c>
    </row>
    <row r="293" spans="1:14" ht="14.4" customHeight="1" x14ac:dyDescent="0.3">
      <c r="A293" s="747" t="s">
        <v>565</v>
      </c>
      <c r="B293" s="748" t="s">
        <v>566</v>
      </c>
      <c r="C293" s="749" t="s">
        <v>581</v>
      </c>
      <c r="D293" s="750" t="s">
        <v>582</v>
      </c>
      <c r="E293" s="751">
        <v>50113001</v>
      </c>
      <c r="F293" s="750" t="s">
        <v>601</v>
      </c>
      <c r="G293" s="749" t="s">
        <v>602</v>
      </c>
      <c r="H293" s="749">
        <v>102547</v>
      </c>
      <c r="I293" s="749">
        <v>2547</v>
      </c>
      <c r="J293" s="749" t="s">
        <v>1084</v>
      </c>
      <c r="K293" s="749" t="s">
        <v>1085</v>
      </c>
      <c r="L293" s="752">
        <v>45.340000000000011</v>
      </c>
      <c r="M293" s="752">
        <v>1</v>
      </c>
      <c r="N293" s="753">
        <v>45.340000000000011</v>
      </c>
    </row>
    <row r="294" spans="1:14" ht="14.4" customHeight="1" x14ac:dyDescent="0.3">
      <c r="A294" s="747" t="s">
        <v>565</v>
      </c>
      <c r="B294" s="748" t="s">
        <v>566</v>
      </c>
      <c r="C294" s="749" t="s">
        <v>581</v>
      </c>
      <c r="D294" s="750" t="s">
        <v>582</v>
      </c>
      <c r="E294" s="751">
        <v>50113001</v>
      </c>
      <c r="F294" s="750" t="s">
        <v>601</v>
      </c>
      <c r="G294" s="749" t="s">
        <v>602</v>
      </c>
      <c r="H294" s="749">
        <v>225168</v>
      </c>
      <c r="I294" s="749">
        <v>225168</v>
      </c>
      <c r="J294" s="749" t="s">
        <v>1084</v>
      </c>
      <c r="K294" s="749" t="s">
        <v>1086</v>
      </c>
      <c r="L294" s="752">
        <v>64.204999999999998</v>
      </c>
      <c r="M294" s="752">
        <v>2</v>
      </c>
      <c r="N294" s="753">
        <v>128.41</v>
      </c>
    </row>
    <row r="295" spans="1:14" ht="14.4" customHeight="1" x14ac:dyDescent="0.3">
      <c r="A295" s="747" t="s">
        <v>565</v>
      </c>
      <c r="B295" s="748" t="s">
        <v>566</v>
      </c>
      <c r="C295" s="749" t="s">
        <v>581</v>
      </c>
      <c r="D295" s="750" t="s">
        <v>582</v>
      </c>
      <c r="E295" s="751">
        <v>50113001</v>
      </c>
      <c r="F295" s="750" t="s">
        <v>601</v>
      </c>
      <c r="G295" s="749" t="s">
        <v>602</v>
      </c>
      <c r="H295" s="749">
        <v>225169</v>
      </c>
      <c r="I295" s="749">
        <v>225169</v>
      </c>
      <c r="J295" s="749" t="s">
        <v>1084</v>
      </c>
      <c r="K295" s="749" t="s">
        <v>1085</v>
      </c>
      <c r="L295" s="752">
        <v>45.339999999999996</v>
      </c>
      <c r="M295" s="752">
        <v>1</v>
      </c>
      <c r="N295" s="753">
        <v>45.339999999999996</v>
      </c>
    </row>
    <row r="296" spans="1:14" ht="14.4" customHeight="1" x14ac:dyDescent="0.3">
      <c r="A296" s="747" t="s">
        <v>565</v>
      </c>
      <c r="B296" s="748" t="s">
        <v>566</v>
      </c>
      <c r="C296" s="749" t="s">
        <v>581</v>
      </c>
      <c r="D296" s="750" t="s">
        <v>582</v>
      </c>
      <c r="E296" s="751">
        <v>50113001</v>
      </c>
      <c r="F296" s="750" t="s">
        <v>601</v>
      </c>
      <c r="G296" s="749" t="s">
        <v>625</v>
      </c>
      <c r="H296" s="749">
        <v>201290</v>
      </c>
      <c r="I296" s="749">
        <v>201290</v>
      </c>
      <c r="J296" s="749" t="s">
        <v>1087</v>
      </c>
      <c r="K296" s="749" t="s">
        <v>1088</v>
      </c>
      <c r="L296" s="752">
        <v>40.752857142857145</v>
      </c>
      <c r="M296" s="752">
        <v>7</v>
      </c>
      <c r="N296" s="753">
        <v>285.27000000000004</v>
      </c>
    </row>
    <row r="297" spans="1:14" ht="14.4" customHeight="1" x14ac:dyDescent="0.3">
      <c r="A297" s="747" t="s">
        <v>565</v>
      </c>
      <c r="B297" s="748" t="s">
        <v>566</v>
      </c>
      <c r="C297" s="749" t="s">
        <v>581</v>
      </c>
      <c r="D297" s="750" t="s">
        <v>582</v>
      </c>
      <c r="E297" s="751">
        <v>50113001</v>
      </c>
      <c r="F297" s="750" t="s">
        <v>601</v>
      </c>
      <c r="G297" s="749" t="s">
        <v>602</v>
      </c>
      <c r="H297" s="749">
        <v>199963</v>
      </c>
      <c r="I297" s="749">
        <v>199963</v>
      </c>
      <c r="J297" s="749" t="s">
        <v>1089</v>
      </c>
      <c r="K297" s="749" t="s">
        <v>1090</v>
      </c>
      <c r="L297" s="752">
        <v>568.3599999999999</v>
      </c>
      <c r="M297" s="752">
        <v>2</v>
      </c>
      <c r="N297" s="753">
        <v>1136.7199999999998</v>
      </c>
    </row>
    <row r="298" spans="1:14" ht="14.4" customHeight="1" x14ac:dyDescent="0.3">
      <c r="A298" s="747" t="s">
        <v>565</v>
      </c>
      <c r="B298" s="748" t="s">
        <v>566</v>
      </c>
      <c r="C298" s="749" t="s">
        <v>581</v>
      </c>
      <c r="D298" s="750" t="s">
        <v>582</v>
      </c>
      <c r="E298" s="751">
        <v>50113001</v>
      </c>
      <c r="F298" s="750" t="s">
        <v>601</v>
      </c>
      <c r="G298" s="749" t="s">
        <v>602</v>
      </c>
      <c r="H298" s="749">
        <v>100502</v>
      </c>
      <c r="I298" s="749">
        <v>502</v>
      </c>
      <c r="J298" s="749" t="s">
        <v>1091</v>
      </c>
      <c r="K298" s="749" t="s">
        <v>1092</v>
      </c>
      <c r="L298" s="752">
        <v>238.66571428571427</v>
      </c>
      <c r="M298" s="752">
        <v>7</v>
      </c>
      <c r="N298" s="753">
        <v>1670.6599999999999</v>
      </c>
    </row>
    <row r="299" spans="1:14" ht="14.4" customHeight="1" x14ac:dyDescent="0.3">
      <c r="A299" s="747" t="s">
        <v>565</v>
      </c>
      <c r="B299" s="748" t="s">
        <v>566</v>
      </c>
      <c r="C299" s="749" t="s">
        <v>581</v>
      </c>
      <c r="D299" s="750" t="s">
        <v>582</v>
      </c>
      <c r="E299" s="751">
        <v>50113001</v>
      </c>
      <c r="F299" s="750" t="s">
        <v>601</v>
      </c>
      <c r="G299" s="749" t="s">
        <v>602</v>
      </c>
      <c r="H299" s="749">
        <v>102684</v>
      </c>
      <c r="I299" s="749">
        <v>2684</v>
      </c>
      <c r="J299" s="749" t="s">
        <v>1091</v>
      </c>
      <c r="K299" s="749" t="s">
        <v>1093</v>
      </c>
      <c r="L299" s="752">
        <v>73.744285714285709</v>
      </c>
      <c r="M299" s="752">
        <v>14</v>
      </c>
      <c r="N299" s="753">
        <v>1032.4199999999998</v>
      </c>
    </row>
    <row r="300" spans="1:14" ht="14.4" customHeight="1" x14ac:dyDescent="0.3">
      <c r="A300" s="747" t="s">
        <v>565</v>
      </c>
      <c r="B300" s="748" t="s">
        <v>566</v>
      </c>
      <c r="C300" s="749" t="s">
        <v>581</v>
      </c>
      <c r="D300" s="750" t="s">
        <v>582</v>
      </c>
      <c r="E300" s="751">
        <v>50113001</v>
      </c>
      <c r="F300" s="750" t="s">
        <v>601</v>
      </c>
      <c r="G300" s="749" t="s">
        <v>567</v>
      </c>
      <c r="H300" s="749">
        <v>127778</v>
      </c>
      <c r="I300" s="749">
        <v>127778</v>
      </c>
      <c r="J300" s="749" t="s">
        <v>1094</v>
      </c>
      <c r="K300" s="749" t="s">
        <v>1095</v>
      </c>
      <c r="L300" s="752">
        <v>144.46</v>
      </c>
      <c r="M300" s="752">
        <v>1</v>
      </c>
      <c r="N300" s="753">
        <v>144.46</v>
      </c>
    </row>
    <row r="301" spans="1:14" ht="14.4" customHeight="1" x14ac:dyDescent="0.3">
      <c r="A301" s="747" t="s">
        <v>565</v>
      </c>
      <c r="B301" s="748" t="s">
        <v>566</v>
      </c>
      <c r="C301" s="749" t="s">
        <v>581</v>
      </c>
      <c r="D301" s="750" t="s">
        <v>582</v>
      </c>
      <c r="E301" s="751">
        <v>50113001</v>
      </c>
      <c r="F301" s="750" t="s">
        <v>601</v>
      </c>
      <c r="G301" s="749" t="s">
        <v>602</v>
      </c>
      <c r="H301" s="749">
        <v>180534</v>
      </c>
      <c r="I301" s="749">
        <v>180534</v>
      </c>
      <c r="J301" s="749" t="s">
        <v>1096</v>
      </c>
      <c r="K301" s="749" t="s">
        <v>1097</v>
      </c>
      <c r="L301" s="752">
        <v>3914.3482732951552</v>
      </c>
      <c r="M301" s="752">
        <v>0.39999999999999997</v>
      </c>
      <c r="N301" s="753">
        <v>1565.7393093180619</v>
      </c>
    </row>
    <row r="302" spans="1:14" ht="14.4" customHeight="1" x14ac:dyDescent="0.3">
      <c r="A302" s="747" t="s">
        <v>565</v>
      </c>
      <c r="B302" s="748" t="s">
        <v>566</v>
      </c>
      <c r="C302" s="749" t="s">
        <v>581</v>
      </c>
      <c r="D302" s="750" t="s">
        <v>582</v>
      </c>
      <c r="E302" s="751">
        <v>50113001</v>
      </c>
      <c r="F302" s="750" t="s">
        <v>601</v>
      </c>
      <c r="G302" s="749" t="s">
        <v>602</v>
      </c>
      <c r="H302" s="749">
        <v>194804</v>
      </c>
      <c r="I302" s="749">
        <v>94804</v>
      </c>
      <c r="J302" s="749" t="s">
        <v>1098</v>
      </c>
      <c r="K302" s="749" t="s">
        <v>1088</v>
      </c>
      <c r="L302" s="752">
        <v>39.03</v>
      </c>
      <c r="M302" s="752">
        <v>3</v>
      </c>
      <c r="N302" s="753">
        <v>117.09</v>
      </c>
    </row>
    <row r="303" spans="1:14" ht="14.4" customHeight="1" x14ac:dyDescent="0.3">
      <c r="A303" s="747" t="s">
        <v>565</v>
      </c>
      <c r="B303" s="748" t="s">
        <v>566</v>
      </c>
      <c r="C303" s="749" t="s">
        <v>581</v>
      </c>
      <c r="D303" s="750" t="s">
        <v>582</v>
      </c>
      <c r="E303" s="751">
        <v>50113001</v>
      </c>
      <c r="F303" s="750" t="s">
        <v>601</v>
      </c>
      <c r="G303" s="749" t="s">
        <v>602</v>
      </c>
      <c r="H303" s="749">
        <v>850104</v>
      </c>
      <c r="I303" s="749">
        <v>164344</v>
      </c>
      <c r="J303" s="749" t="s">
        <v>1099</v>
      </c>
      <c r="K303" s="749" t="s">
        <v>1100</v>
      </c>
      <c r="L303" s="752">
        <v>227.52</v>
      </c>
      <c r="M303" s="752">
        <v>1</v>
      </c>
      <c r="N303" s="753">
        <v>227.52</v>
      </c>
    </row>
    <row r="304" spans="1:14" ht="14.4" customHeight="1" x14ac:dyDescent="0.3">
      <c r="A304" s="747" t="s">
        <v>565</v>
      </c>
      <c r="B304" s="748" t="s">
        <v>566</v>
      </c>
      <c r="C304" s="749" t="s">
        <v>581</v>
      </c>
      <c r="D304" s="750" t="s">
        <v>582</v>
      </c>
      <c r="E304" s="751">
        <v>50113001</v>
      </c>
      <c r="F304" s="750" t="s">
        <v>601</v>
      </c>
      <c r="G304" s="749" t="s">
        <v>625</v>
      </c>
      <c r="H304" s="749">
        <v>184530</v>
      </c>
      <c r="I304" s="749">
        <v>200207</v>
      </c>
      <c r="J304" s="749" t="s">
        <v>1101</v>
      </c>
      <c r="K304" s="749" t="s">
        <v>1102</v>
      </c>
      <c r="L304" s="752">
        <v>75.69</v>
      </c>
      <c r="M304" s="752">
        <v>1</v>
      </c>
      <c r="N304" s="753">
        <v>75.69</v>
      </c>
    </row>
    <row r="305" spans="1:14" ht="14.4" customHeight="1" x14ac:dyDescent="0.3">
      <c r="A305" s="747" t="s">
        <v>565</v>
      </c>
      <c r="B305" s="748" t="s">
        <v>566</v>
      </c>
      <c r="C305" s="749" t="s">
        <v>581</v>
      </c>
      <c r="D305" s="750" t="s">
        <v>582</v>
      </c>
      <c r="E305" s="751">
        <v>50113001</v>
      </c>
      <c r="F305" s="750" t="s">
        <v>601</v>
      </c>
      <c r="G305" s="749" t="s">
        <v>602</v>
      </c>
      <c r="H305" s="749">
        <v>101125</v>
      </c>
      <c r="I305" s="749">
        <v>1125</v>
      </c>
      <c r="J305" s="749" t="s">
        <v>1103</v>
      </c>
      <c r="K305" s="749" t="s">
        <v>1104</v>
      </c>
      <c r="L305" s="752">
        <v>88.345555555555549</v>
      </c>
      <c r="M305" s="752">
        <v>36</v>
      </c>
      <c r="N305" s="753">
        <v>3180.4399999999996</v>
      </c>
    </row>
    <row r="306" spans="1:14" ht="14.4" customHeight="1" x14ac:dyDescent="0.3">
      <c r="A306" s="747" t="s">
        <v>565</v>
      </c>
      <c r="B306" s="748" t="s">
        <v>566</v>
      </c>
      <c r="C306" s="749" t="s">
        <v>581</v>
      </c>
      <c r="D306" s="750" t="s">
        <v>582</v>
      </c>
      <c r="E306" s="751">
        <v>50113001</v>
      </c>
      <c r="F306" s="750" t="s">
        <v>601</v>
      </c>
      <c r="G306" s="749" t="s">
        <v>625</v>
      </c>
      <c r="H306" s="749">
        <v>116923</v>
      </c>
      <c r="I306" s="749">
        <v>16923</v>
      </c>
      <c r="J306" s="749" t="s">
        <v>1105</v>
      </c>
      <c r="K306" s="749" t="s">
        <v>1106</v>
      </c>
      <c r="L306" s="752">
        <v>78.519999999999982</v>
      </c>
      <c r="M306" s="752">
        <v>1</v>
      </c>
      <c r="N306" s="753">
        <v>78.519999999999982</v>
      </c>
    </row>
    <row r="307" spans="1:14" ht="14.4" customHeight="1" x14ac:dyDescent="0.3">
      <c r="A307" s="747" t="s">
        <v>565</v>
      </c>
      <c r="B307" s="748" t="s">
        <v>566</v>
      </c>
      <c r="C307" s="749" t="s">
        <v>581</v>
      </c>
      <c r="D307" s="750" t="s">
        <v>582</v>
      </c>
      <c r="E307" s="751">
        <v>50113001</v>
      </c>
      <c r="F307" s="750" t="s">
        <v>601</v>
      </c>
      <c r="G307" s="749" t="s">
        <v>625</v>
      </c>
      <c r="H307" s="749">
        <v>116932</v>
      </c>
      <c r="I307" s="749">
        <v>16932</v>
      </c>
      <c r="J307" s="749" t="s">
        <v>1107</v>
      </c>
      <c r="K307" s="749" t="s">
        <v>1108</v>
      </c>
      <c r="L307" s="752">
        <v>104.67999999999999</v>
      </c>
      <c r="M307" s="752">
        <v>2</v>
      </c>
      <c r="N307" s="753">
        <v>209.35999999999999</v>
      </c>
    </row>
    <row r="308" spans="1:14" ht="14.4" customHeight="1" x14ac:dyDescent="0.3">
      <c r="A308" s="747" t="s">
        <v>565</v>
      </c>
      <c r="B308" s="748" t="s">
        <v>566</v>
      </c>
      <c r="C308" s="749" t="s">
        <v>581</v>
      </c>
      <c r="D308" s="750" t="s">
        <v>582</v>
      </c>
      <c r="E308" s="751">
        <v>50113001</v>
      </c>
      <c r="F308" s="750" t="s">
        <v>601</v>
      </c>
      <c r="G308" s="749" t="s">
        <v>602</v>
      </c>
      <c r="H308" s="749">
        <v>223159</v>
      </c>
      <c r="I308" s="749">
        <v>223159</v>
      </c>
      <c r="J308" s="749" t="s">
        <v>1109</v>
      </c>
      <c r="K308" s="749" t="s">
        <v>1110</v>
      </c>
      <c r="L308" s="752">
        <v>72.919999999999987</v>
      </c>
      <c r="M308" s="752">
        <v>1</v>
      </c>
      <c r="N308" s="753">
        <v>72.919999999999987</v>
      </c>
    </row>
    <row r="309" spans="1:14" ht="14.4" customHeight="1" x14ac:dyDescent="0.3">
      <c r="A309" s="747" t="s">
        <v>565</v>
      </c>
      <c r="B309" s="748" t="s">
        <v>566</v>
      </c>
      <c r="C309" s="749" t="s">
        <v>581</v>
      </c>
      <c r="D309" s="750" t="s">
        <v>582</v>
      </c>
      <c r="E309" s="751">
        <v>50113001</v>
      </c>
      <c r="F309" s="750" t="s">
        <v>601</v>
      </c>
      <c r="G309" s="749" t="s">
        <v>602</v>
      </c>
      <c r="H309" s="749">
        <v>848626</v>
      </c>
      <c r="I309" s="749">
        <v>107944</v>
      </c>
      <c r="J309" s="749" t="s">
        <v>1111</v>
      </c>
      <c r="K309" s="749" t="s">
        <v>1112</v>
      </c>
      <c r="L309" s="752">
        <v>113.37</v>
      </c>
      <c r="M309" s="752">
        <v>2</v>
      </c>
      <c r="N309" s="753">
        <v>226.74</v>
      </c>
    </row>
    <row r="310" spans="1:14" ht="14.4" customHeight="1" x14ac:dyDescent="0.3">
      <c r="A310" s="747" t="s">
        <v>565</v>
      </c>
      <c r="B310" s="748" t="s">
        <v>566</v>
      </c>
      <c r="C310" s="749" t="s">
        <v>581</v>
      </c>
      <c r="D310" s="750" t="s">
        <v>582</v>
      </c>
      <c r="E310" s="751">
        <v>50113001</v>
      </c>
      <c r="F310" s="750" t="s">
        <v>601</v>
      </c>
      <c r="G310" s="749" t="s">
        <v>602</v>
      </c>
      <c r="H310" s="749">
        <v>100513</v>
      </c>
      <c r="I310" s="749">
        <v>513</v>
      </c>
      <c r="J310" s="749" t="s">
        <v>1113</v>
      </c>
      <c r="K310" s="749" t="s">
        <v>1078</v>
      </c>
      <c r="L310" s="752">
        <v>56.785555555555561</v>
      </c>
      <c r="M310" s="752">
        <v>45</v>
      </c>
      <c r="N310" s="753">
        <v>2555.3500000000004</v>
      </c>
    </row>
    <row r="311" spans="1:14" ht="14.4" customHeight="1" x14ac:dyDescent="0.3">
      <c r="A311" s="747" t="s">
        <v>565</v>
      </c>
      <c r="B311" s="748" t="s">
        <v>566</v>
      </c>
      <c r="C311" s="749" t="s">
        <v>581</v>
      </c>
      <c r="D311" s="750" t="s">
        <v>582</v>
      </c>
      <c r="E311" s="751">
        <v>50113001</v>
      </c>
      <c r="F311" s="750" t="s">
        <v>601</v>
      </c>
      <c r="G311" s="749" t="s">
        <v>602</v>
      </c>
      <c r="H311" s="749">
        <v>100516</v>
      </c>
      <c r="I311" s="749">
        <v>516</v>
      </c>
      <c r="J311" s="749" t="s">
        <v>1114</v>
      </c>
      <c r="K311" s="749" t="s">
        <v>1115</v>
      </c>
      <c r="L311" s="752">
        <v>98.360000000000028</v>
      </c>
      <c r="M311" s="752">
        <v>2</v>
      </c>
      <c r="N311" s="753">
        <v>196.72000000000006</v>
      </c>
    </row>
    <row r="312" spans="1:14" ht="14.4" customHeight="1" x14ac:dyDescent="0.3">
      <c r="A312" s="747" t="s">
        <v>565</v>
      </c>
      <c r="B312" s="748" t="s">
        <v>566</v>
      </c>
      <c r="C312" s="749" t="s">
        <v>581</v>
      </c>
      <c r="D312" s="750" t="s">
        <v>582</v>
      </c>
      <c r="E312" s="751">
        <v>50113001</v>
      </c>
      <c r="F312" s="750" t="s">
        <v>601</v>
      </c>
      <c r="G312" s="749" t="s">
        <v>625</v>
      </c>
      <c r="H312" s="749">
        <v>191788</v>
      </c>
      <c r="I312" s="749">
        <v>91788</v>
      </c>
      <c r="J312" s="749" t="s">
        <v>1116</v>
      </c>
      <c r="K312" s="749" t="s">
        <v>1117</v>
      </c>
      <c r="L312" s="752">
        <v>9.1260000000000012</v>
      </c>
      <c r="M312" s="752">
        <v>15</v>
      </c>
      <c r="N312" s="753">
        <v>136.89000000000001</v>
      </c>
    </row>
    <row r="313" spans="1:14" ht="14.4" customHeight="1" x14ac:dyDescent="0.3">
      <c r="A313" s="747" t="s">
        <v>565</v>
      </c>
      <c r="B313" s="748" t="s">
        <v>566</v>
      </c>
      <c r="C313" s="749" t="s">
        <v>581</v>
      </c>
      <c r="D313" s="750" t="s">
        <v>582</v>
      </c>
      <c r="E313" s="751">
        <v>50113001</v>
      </c>
      <c r="F313" s="750" t="s">
        <v>601</v>
      </c>
      <c r="G313" s="749" t="s">
        <v>625</v>
      </c>
      <c r="H313" s="749">
        <v>106618</v>
      </c>
      <c r="I313" s="749">
        <v>6618</v>
      </c>
      <c r="J313" s="749" t="s">
        <v>1118</v>
      </c>
      <c r="K313" s="749" t="s">
        <v>1119</v>
      </c>
      <c r="L313" s="752">
        <v>19.588666666666668</v>
      </c>
      <c r="M313" s="752">
        <v>15</v>
      </c>
      <c r="N313" s="753">
        <v>293.83000000000004</v>
      </c>
    </row>
    <row r="314" spans="1:14" ht="14.4" customHeight="1" x14ac:dyDescent="0.3">
      <c r="A314" s="747" t="s">
        <v>565</v>
      </c>
      <c r="B314" s="748" t="s">
        <v>566</v>
      </c>
      <c r="C314" s="749" t="s">
        <v>581</v>
      </c>
      <c r="D314" s="750" t="s">
        <v>582</v>
      </c>
      <c r="E314" s="751">
        <v>50113001</v>
      </c>
      <c r="F314" s="750" t="s">
        <v>601</v>
      </c>
      <c r="G314" s="749" t="s">
        <v>602</v>
      </c>
      <c r="H314" s="749">
        <v>184398</v>
      </c>
      <c r="I314" s="749">
        <v>84398</v>
      </c>
      <c r="J314" s="749" t="s">
        <v>1120</v>
      </c>
      <c r="K314" s="749" t="s">
        <v>1121</v>
      </c>
      <c r="L314" s="752">
        <v>411.93000000000012</v>
      </c>
      <c r="M314" s="752">
        <v>1</v>
      </c>
      <c r="N314" s="753">
        <v>411.93000000000012</v>
      </c>
    </row>
    <row r="315" spans="1:14" ht="14.4" customHeight="1" x14ac:dyDescent="0.3">
      <c r="A315" s="747" t="s">
        <v>565</v>
      </c>
      <c r="B315" s="748" t="s">
        <v>566</v>
      </c>
      <c r="C315" s="749" t="s">
        <v>581</v>
      </c>
      <c r="D315" s="750" t="s">
        <v>582</v>
      </c>
      <c r="E315" s="751">
        <v>50113001</v>
      </c>
      <c r="F315" s="750" t="s">
        <v>601</v>
      </c>
      <c r="G315" s="749" t="s">
        <v>602</v>
      </c>
      <c r="H315" s="749">
        <v>184400</v>
      </c>
      <c r="I315" s="749">
        <v>84400</v>
      </c>
      <c r="J315" s="749" t="s">
        <v>1122</v>
      </c>
      <c r="K315" s="749" t="s">
        <v>1123</v>
      </c>
      <c r="L315" s="752">
        <v>671.65000000000009</v>
      </c>
      <c r="M315" s="752">
        <v>2</v>
      </c>
      <c r="N315" s="753">
        <v>1343.3000000000002</v>
      </c>
    </row>
    <row r="316" spans="1:14" ht="14.4" customHeight="1" x14ac:dyDescent="0.3">
      <c r="A316" s="747" t="s">
        <v>565</v>
      </c>
      <c r="B316" s="748" t="s">
        <v>566</v>
      </c>
      <c r="C316" s="749" t="s">
        <v>581</v>
      </c>
      <c r="D316" s="750" t="s">
        <v>582</v>
      </c>
      <c r="E316" s="751">
        <v>50113001</v>
      </c>
      <c r="F316" s="750" t="s">
        <v>601</v>
      </c>
      <c r="G316" s="749" t="s">
        <v>602</v>
      </c>
      <c r="H316" s="749">
        <v>184399</v>
      </c>
      <c r="I316" s="749">
        <v>84399</v>
      </c>
      <c r="J316" s="749" t="s">
        <v>1124</v>
      </c>
      <c r="K316" s="749" t="s">
        <v>1125</v>
      </c>
      <c r="L316" s="752">
        <v>320.26333333333332</v>
      </c>
      <c r="M316" s="752">
        <v>9</v>
      </c>
      <c r="N316" s="753">
        <v>2882.37</v>
      </c>
    </row>
    <row r="317" spans="1:14" ht="14.4" customHeight="1" x14ac:dyDescent="0.3">
      <c r="A317" s="747" t="s">
        <v>565</v>
      </c>
      <c r="B317" s="748" t="s">
        <v>566</v>
      </c>
      <c r="C317" s="749" t="s">
        <v>581</v>
      </c>
      <c r="D317" s="750" t="s">
        <v>582</v>
      </c>
      <c r="E317" s="751">
        <v>50113001</v>
      </c>
      <c r="F317" s="750" t="s">
        <v>601</v>
      </c>
      <c r="G317" s="749" t="s">
        <v>602</v>
      </c>
      <c r="H317" s="749">
        <v>100231</v>
      </c>
      <c r="I317" s="749">
        <v>231</v>
      </c>
      <c r="J317" s="749" t="s">
        <v>1126</v>
      </c>
      <c r="K317" s="749" t="s">
        <v>1127</v>
      </c>
      <c r="L317" s="752">
        <v>32.89</v>
      </c>
      <c r="M317" s="752">
        <v>1</v>
      </c>
      <c r="N317" s="753">
        <v>32.89</v>
      </c>
    </row>
    <row r="318" spans="1:14" ht="14.4" customHeight="1" x14ac:dyDescent="0.3">
      <c r="A318" s="747" t="s">
        <v>565</v>
      </c>
      <c r="B318" s="748" t="s">
        <v>566</v>
      </c>
      <c r="C318" s="749" t="s">
        <v>581</v>
      </c>
      <c r="D318" s="750" t="s">
        <v>582</v>
      </c>
      <c r="E318" s="751">
        <v>50113001</v>
      </c>
      <c r="F318" s="750" t="s">
        <v>601</v>
      </c>
      <c r="G318" s="749" t="s">
        <v>602</v>
      </c>
      <c r="H318" s="749">
        <v>988466</v>
      </c>
      <c r="I318" s="749">
        <v>192729</v>
      </c>
      <c r="J318" s="749" t="s">
        <v>1128</v>
      </c>
      <c r="K318" s="749" t="s">
        <v>1129</v>
      </c>
      <c r="L318" s="752">
        <v>54.099999999999994</v>
      </c>
      <c r="M318" s="752">
        <v>3</v>
      </c>
      <c r="N318" s="753">
        <v>162.29999999999998</v>
      </c>
    </row>
    <row r="319" spans="1:14" ht="14.4" customHeight="1" x14ac:dyDescent="0.3">
      <c r="A319" s="747" t="s">
        <v>565</v>
      </c>
      <c r="B319" s="748" t="s">
        <v>566</v>
      </c>
      <c r="C319" s="749" t="s">
        <v>581</v>
      </c>
      <c r="D319" s="750" t="s">
        <v>582</v>
      </c>
      <c r="E319" s="751">
        <v>50113001</v>
      </c>
      <c r="F319" s="750" t="s">
        <v>601</v>
      </c>
      <c r="G319" s="749" t="s">
        <v>625</v>
      </c>
      <c r="H319" s="749">
        <v>107981</v>
      </c>
      <c r="I319" s="749">
        <v>7981</v>
      </c>
      <c r="J319" s="749" t="s">
        <v>1130</v>
      </c>
      <c r="K319" s="749" t="s">
        <v>1131</v>
      </c>
      <c r="L319" s="752">
        <v>50.640000000000008</v>
      </c>
      <c r="M319" s="752">
        <v>2</v>
      </c>
      <c r="N319" s="753">
        <v>101.28000000000002</v>
      </c>
    </row>
    <row r="320" spans="1:14" ht="14.4" customHeight="1" x14ac:dyDescent="0.3">
      <c r="A320" s="747" t="s">
        <v>565</v>
      </c>
      <c r="B320" s="748" t="s">
        <v>566</v>
      </c>
      <c r="C320" s="749" t="s">
        <v>581</v>
      </c>
      <c r="D320" s="750" t="s">
        <v>582</v>
      </c>
      <c r="E320" s="751">
        <v>50113001</v>
      </c>
      <c r="F320" s="750" t="s">
        <v>601</v>
      </c>
      <c r="G320" s="749" t="s">
        <v>625</v>
      </c>
      <c r="H320" s="749">
        <v>155823</v>
      </c>
      <c r="I320" s="749">
        <v>55823</v>
      </c>
      <c r="J320" s="749" t="s">
        <v>1130</v>
      </c>
      <c r="K320" s="749" t="s">
        <v>1132</v>
      </c>
      <c r="L320" s="752">
        <v>33.568275862068973</v>
      </c>
      <c r="M320" s="752">
        <v>58</v>
      </c>
      <c r="N320" s="753">
        <v>1946.9600000000005</v>
      </c>
    </row>
    <row r="321" spans="1:14" ht="14.4" customHeight="1" x14ac:dyDescent="0.3">
      <c r="A321" s="747" t="s">
        <v>565</v>
      </c>
      <c r="B321" s="748" t="s">
        <v>566</v>
      </c>
      <c r="C321" s="749" t="s">
        <v>581</v>
      </c>
      <c r="D321" s="750" t="s">
        <v>582</v>
      </c>
      <c r="E321" s="751">
        <v>50113001</v>
      </c>
      <c r="F321" s="750" t="s">
        <v>601</v>
      </c>
      <c r="G321" s="749" t="s">
        <v>625</v>
      </c>
      <c r="H321" s="749">
        <v>155824</v>
      </c>
      <c r="I321" s="749">
        <v>55824</v>
      </c>
      <c r="J321" s="749" t="s">
        <v>1130</v>
      </c>
      <c r="K321" s="749" t="s">
        <v>1133</v>
      </c>
      <c r="L321" s="752">
        <v>50.640000000000015</v>
      </c>
      <c r="M321" s="752">
        <v>6</v>
      </c>
      <c r="N321" s="753">
        <v>303.84000000000009</v>
      </c>
    </row>
    <row r="322" spans="1:14" ht="14.4" customHeight="1" x14ac:dyDescent="0.3">
      <c r="A322" s="747" t="s">
        <v>565</v>
      </c>
      <c r="B322" s="748" t="s">
        <v>566</v>
      </c>
      <c r="C322" s="749" t="s">
        <v>581</v>
      </c>
      <c r="D322" s="750" t="s">
        <v>582</v>
      </c>
      <c r="E322" s="751">
        <v>50113001</v>
      </c>
      <c r="F322" s="750" t="s">
        <v>601</v>
      </c>
      <c r="G322" s="749" t="s">
        <v>625</v>
      </c>
      <c r="H322" s="749">
        <v>126786</v>
      </c>
      <c r="I322" s="749">
        <v>26786</v>
      </c>
      <c r="J322" s="749" t="s">
        <v>1134</v>
      </c>
      <c r="K322" s="749" t="s">
        <v>1135</v>
      </c>
      <c r="L322" s="752">
        <v>405.97000000000014</v>
      </c>
      <c r="M322" s="752">
        <v>1</v>
      </c>
      <c r="N322" s="753">
        <v>405.97000000000014</v>
      </c>
    </row>
    <row r="323" spans="1:14" ht="14.4" customHeight="1" x14ac:dyDescent="0.3">
      <c r="A323" s="747" t="s">
        <v>565</v>
      </c>
      <c r="B323" s="748" t="s">
        <v>566</v>
      </c>
      <c r="C323" s="749" t="s">
        <v>581</v>
      </c>
      <c r="D323" s="750" t="s">
        <v>582</v>
      </c>
      <c r="E323" s="751">
        <v>50113001</v>
      </c>
      <c r="F323" s="750" t="s">
        <v>601</v>
      </c>
      <c r="G323" s="749" t="s">
        <v>602</v>
      </c>
      <c r="H323" s="749">
        <v>162579</v>
      </c>
      <c r="I323" s="749">
        <v>162579</v>
      </c>
      <c r="J323" s="749" t="s">
        <v>1136</v>
      </c>
      <c r="K323" s="749" t="s">
        <v>1137</v>
      </c>
      <c r="L323" s="752">
        <v>44.918461538461571</v>
      </c>
      <c r="M323" s="752">
        <v>104</v>
      </c>
      <c r="N323" s="753">
        <v>4671.5200000000032</v>
      </c>
    </row>
    <row r="324" spans="1:14" ht="14.4" customHeight="1" x14ac:dyDescent="0.3">
      <c r="A324" s="747" t="s">
        <v>565</v>
      </c>
      <c r="B324" s="748" t="s">
        <v>566</v>
      </c>
      <c r="C324" s="749" t="s">
        <v>581</v>
      </c>
      <c r="D324" s="750" t="s">
        <v>582</v>
      </c>
      <c r="E324" s="751">
        <v>50113001</v>
      </c>
      <c r="F324" s="750" t="s">
        <v>601</v>
      </c>
      <c r="G324" s="749" t="s">
        <v>602</v>
      </c>
      <c r="H324" s="749">
        <v>100874</v>
      </c>
      <c r="I324" s="749">
        <v>874</v>
      </c>
      <c r="J324" s="749" t="s">
        <v>1138</v>
      </c>
      <c r="K324" s="749" t="s">
        <v>1139</v>
      </c>
      <c r="L324" s="752">
        <v>51.370000000000012</v>
      </c>
      <c r="M324" s="752">
        <v>4</v>
      </c>
      <c r="N324" s="753">
        <v>205.48000000000005</v>
      </c>
    </row>
    <row r="325" spans="1:14" ht="14.4" customHeight="1" x14ac:dyDescent="0.3">
      <c r="A325" s="747" t="s">
        <v>565</v>
      </c>
      <c r="B325" s="748" t="s">
        <v>566</v>
      </c>
      <c r="C325" s="749" t="s">
        <v>581</v>
      </c>
      <c r="D325" s="750" t="s">
        <v>582</v>
      </c>
      <c r="E325" s="751">
        <v>50113001</v>
      </c>
      <c r="F325" s="750" t="s">
        <v>601</v>
      </c>
      <c r="G325" s="749" t="s">
        <v>602</v>
      </c>
      <c r="H325" s="749">
        <v>144562</v>
      </c>
      <c r="I325" s="749">
        <v>144562</v>
      </c>
      <c r="J325" s="749" t="s">
        <v>1140</v>
      </c>
      <c r="K325" s="749" t="s">
        <v>1141</v>
      </c>
      <c r="L325" s="752">
        <v>104.3497957770354</v>
      </c>
      <c r="M325" s="752">
        <v>79.130708400000017</v>
      </c>
      <c r="N325" s="753">
        <v>8257.2732612321415</v>
      </c>
    </row>
    <row r="326" spans="1:14" ht="14.4" customHeight="1" x14ac:dyDescent="0.3">
      <c r="A326" s="747" t="s">
        <v>565</v>
      </c>
      <c r="B326" s="748" t="s">
        <v>566</v>
      </c>
      <c r="C326" s="749" t="s">
        <v>581</v>
      </c>
      <c r="D326" s="750" t="s">
        <v>582</v>
      </c>
      <c r="E326" s="751">
        <v>50113001</v>
      </c>
      <c r="F326" s="750" t="s">
        <v>601</v>
      </c>
      <c r="G326" s="749" t="s">
        <v>602</v>
      </c>
      <c r="H326" s="749">
        <v>144563</v>
      </c>
      <c r="I326" s="749">
        <v>144563</v>
      </c>
      <c r="J326" s="749" t="s">
        <v>1140</v>
      </c>
      <c r="K326" s="749" t="s">
        <v>1142</v>
      </c>
      <c r="L326" s="752">
        <v>179.73830227885276</v>
      </c>
      <c r="M326" s="752">
        <v>259.26621399999999</v>
      </c>
      <c r="N326" s="753">
        <v>46600.069142625725</v>
      </c>
    </row>
    <row r="327" spans="1:14" ht="14.4" customHeight="1" x14ac:dyDescent="0.3">
      <c r="A327" s="747" t="s">
        <v>565</v>
      </c>
      <c r="B327" s="748" t="s">
        <v>566</v>
      </c>
      <c r="C327" s="749" t="s">
        <v>581</v>
      </c>
      <c r="D327" s="750" t="s">
        <v>582</v>
      </c>
      <c r="E327" s="751">
        <v>50113001</v>
      </c>
      <c r="F327" s="750" t="s">
        <v>601</v>
      </c>
      <c r="G327" s="749" t="s">
        <v>602</v>
      </c>
      <c r="H327" s="749">
        <v>117983</v>
      </c>
      <c r="I327" s="749">
        <v>17983</v>
      </c>
      <c r="J327" s="749" t="s">
        <v>1143</v>
      </c>
      <c r="K327" s="749" t="s">
        <v>1144</v>
      </c>
      <c r="L327" s="752">
        <v>80.859999999999985</v>
      </c>
      <c r="M327" s="752">
        <v>1</v>
      </c>
      <c r="N327" s="753">
        <v>80.859999999999985</v>
      </c>
    </row>
    <row r="328" spans="1:14" ht="14.4" customHeight="1" x14ac:dyDescent="0.3">
      <c r="A328" s="747" t="s">
        <v>565</v>
      </c>
      <c r="B328" s="748" t="s">
        <v>566</v>
      </c>
      <c r="C328" s="749" t="s">
        <v>581</v>
      </c>
      <c r="D328" s="750" t="s">
        <v>582</v>
      </c>
      <c r="E328" s="751">
        <v>50113001</v>
      </c>
      <c r="F328" s="750" t="s">
        <v>601</v>
      </c>
      <c r="G328" s="749" t="s">
        <v>625</v>
      </c>
      <c r="H328" s="749">
        <v>144418</v>
      </c>
      <c r="I328" s="749">
        <v>144418</v>
      </c>
      <c r="J328" s="749" t="s">
        <v>1145</v>
      </c>
      <c r="K328" s="749" t="s">
        <v>1146</v>
      </c>
      <c r="L328" s="752">
        <v>562.93242221140997</v>
      </c>
      <c r="M328" s="752">
        <v>4.1264995999999998</v>
      </c>
      <c r="N328" s="753">
        <v>2322.9404150824143</v>
      </c>
    </row>
    <row r="329" spans="1:14" ht="14.4" customHeight="1" x14ac:dyDescent="0.3">
      <c r="A329" s="747" t="s">
        <v>565</v>
      </c>
      <c r="B329" s="748" t="s">
        <v>566</v>
      </c>
      <c r="C329" s="749" t="s">
        <v>581</v>
      </c>
      <c r="D329" s="750" t="s">
        <v>582</v>
      </c>
      <c r="E329" s="751">
        <v>50113001</v>
      </c>
      <c r="F329" s="750" t="s">
        <v>601</v>
      </c>
      <c r="G329" s="749" t="s">
        <v>625</v>
      </c>
      <c r="H329" s="749">
        <v>144420</v>
      </c>
      <c r="I329" s="749">
        <v>144420</v>
      </c>
      <c r="J329" s="749" t="s">
        <v>1145</v>
      </c>
      <c r="K329" s="749" t="s">
        <v>1147</v>
      </c>
      <c r="L329" s="752">
        <v>209.69699964877606</v>
      </c>
      <c r="M329" s="752">
        <v>7.9253280999999998</v>
      </c>
      <c r="N329" s="753">
        <v>1661.9175238021351</v>
      </c>
    </row>
    <row r="330" spans="1:14" ht="14.4" customHeight="1" x14ac:dyDescent="0.3">
      <c r="A330" s="747" t="s">
        <v>565</v>
      </c>
      <c r="B330" s="748" t="s">
        <v>566</v>
      </c>
      <c r="C330" s="749" t="s">
        <v>581</v>
      </c>
      <c r="D330" s="750" t="s">
        <v>582</v>
      </c>
      <c r="E330" s="751">
        <v>50113001</v>
      </c>
      <c r="F330" s="750" t="s">
        <v>601</v>
      </c>
      <c r="G330" s="749" t="s">
        <v>625</v>
      </c>
      <c r="H330" s="749">
        <v>844415</v>
      </c>
      <c r="I330" s="749">
        <v>104239</v>
      </c>
      <c r="J330" s="749" t="s">
        <v>1148</v>
      </c>
      <c r="K330" s="749" t="s">
        <v>1149</v>
      </c>
      <c r="L330" s="752">
        <v>92.173234470658286</v>
      </c>
      <c r="M330" s="752">
        <v>5.4489604999999939</v>
      </c>
      <c r="N330" s="753">
        <v>502.24831378785484</v>
      </c>
    </row>
    <row r="331" spans="1:14" ht="14.4" customHeight="1" x14ac:dyDescent="0.3">
      <c r="A331" s="747" t="s">
        <v>565</v>
      </c>
      <c r="B331" s="748" t="s">
        <v>566</v>
      </c>
      <c r="C331" s="749" t="s">
        <v>581</v>
      </c>
      <c r="D331" s="750" t="s">
        <v>582</v>
      </c>
      <c r="E331" s="751">
        <v>50113001</v>
      </c>
      <c r="F331" s="750" t="s">
        <v>601</v>
      </c>
      <c r="G331" s="749" t="s">
        <v>567</v>
      </c>
      <c r="H331" s="749">
        <v>136248</v>
      </c>
      <c r="I331" s="749">
        <v>136248</v>
      </c>
      <c r="J331" s="749" t="s">
        <v>1150</v>
      </c>
      <c r="K331" s="749" t="s">
        <v>1151</v>
      </c>
      <c r="L331" s="752">
        <v>987.36918269409625</v>
      </c>
      <c r="M331" s="752">
        <v>0.89</v>
      </c>
      <c r="N331" s="753">
        <v>878.75857259774568</v>
      </c>
    </row>
    <row r="332" spans="1:14" ht="14.4" customHeight="1" x14ac:dyDescent="0.3">
      <c r="A332" s="747" t="s">
        <v>565</v>
      </c>
      <c r="B332" s="748" t="s">
        <v>566</v>
      </c>
      <c r="C332" s="749" t="s">
        <v>581</v>
      </c>
      <c r="D332" s="750" t="s">
        <v>582</v>
      </c>
      <c r="E332" s="751">
        <v>50113001</v>
      </c>
      <c r="F332" s="750" t="s">
        <v>601</v>
      </c>
      <c r="G332" s="749" t="s">
        <v>567</v>
      </c>
      <c r="H332" s="749">
        <v>136246</v>
      </c>
      <c r="I332" s="749">
        <v>136246</v>
      </c>
      <c r="J332" s="749" t="s">
        <v>1152</v>
      </c>
      <c r="K332" s="749" t="s">
        <v>1149</v>
      </c>
      <c r="L332" s="752">
        <v>1.1199999999999999</v>
      </c>
      <c r="M332" s="752">
        <v>1.9825952</v>
      </c>
      <c r="N332" s="753">
        <v>2.220506624</v>
      </c>
    </row>
    <row r="333" spans="1:14" ht="14.4" customHeight="1" x14ac:dyDescent="0.3">
      <c r="A333" s="747" t="s">
        <v>565</v>
      </c>
      <c r="B333" s="748" t="s">
        <v>566</v>
      </c>
      <c r="C333" s="749" t="s">
        <v>581</v>
      </c>
      <c r="D333" s="750" t="s">
        <v>582</v>
      </c>
      <c r="E333" s="751">
        <v>50113001</v>
      </c>
      <c r="F333" s="750" t="s">
        <v>601</v>
      </c>
      <c r="G333" s="749" t="s">
        <v>567</v>
      </c>
      <c r="H333" s="749">
        <v>136247</v>
      </c>
      <c r="I333" s="749">
        <v>136247</v>
      </c>
      <c r="J333" s="749" t="s">
        <v>1153</v>
      </c>
      <c r="K333" s="749" t="s">
        <v>1154</v>
      </c>
      <c r="L333" s="752">
        <v>1.1200088381978495</v>
      </c>
      <c r="M333" s="752">
        <v>1</v>
      </c>
      <c r="N333" s="753">
        <v>1.1200088381978495</v>
      </c>
    </row>
    <row r="334" spans="1:14" ht="14.4" customHeight="1" x14ac:dyDescent="0.3">
      <c r="A334" s="747" t="s">
        <v>565</v>
      </c>
      <c r="B334" s="748" t="s">
        <v>566</v>
      </c>
      <c r="C334" s="749" t="s">
        <v>581</v>
      </c>
      <c r="D334" s="750" t="s">
        <v>582</v>
      </c>
      <c r="E334" s="751">
        <v>50113001</v>
      </c>
      <c r="F334" s="750" t="s">
        <v>601</v>
      </c>
      <c r="G334" s="749" t="s">
        <v>567</v>
      </c>
      <c r="H334" s="749">
        <v>209360</v>
      </c>
      <c r="I334" s="749">
        <v>209360</v>
      </c>
      <c r="J334" s="749" t="s">
        <v>1155</v>
      </c>
      <c r="K334" s="749" t="s">
        <v>894</v>
      </c>
      <c r="L334" s="752">
        <v>167.18</v>
      </c>
      <c r="M334" s="752">
        <v>5</v>
      </c>
      <c r="N334" s="753">
        <v>835.9</v>
      </c>
    </row>
    <row r="335" spans="1:14" ht="14.4" customHeight="1" x14ac:dyDescent="0.3">
      <c r="A335" s="747" t="s">
        <v>565</v>
      </c>
      <c r="B335" s="748" t="s">
        <v>566</v>
      </c>
      <c r="C335" s="749" t="s">
        <v>581</v>
      </c>
      <c r="D335" s="750" t="s">
        <v>582</v>
      </c>
      <c r="E335" s="751">
        <v>50113001</v>
      </c>
      <c r="F335" s="750" t="s">
        <v>601</v>
      </c>
      <c r="G335" s="749" t="s">
        <v>602</v>
      </c>
      <c r="H335" s="749">
        <v>214913</v>
      </c>
      <c r="I335" s="749">
        <v>214913</v>
      </c>
      <c r="J335" s="749" t="s">
        <v>1156</v>
      </c>
      <c r="K335" s="749" t="s">
        <v>1157</v>
      </c>
      <c r="L335" s="752">
        <v>121.75000000000003</v>
      </c>
      <c r="M335" s="752">
        <v>1</v>
      </c>
      <c r="N335" s="753">
        <v>121.75000000000003</v>
      </c>
    </row>
    <row r="336" spans="1:14" ht="14.4" customHeight="1" x14ac:dyDescent="0.3">
      <c r="A336" s="747" t="s">
        <v>565</v>
      </c>
      <c r="B336" s="748" t="s">
        <v>566</v>
      </c>
      <c r="C336" s="749" t="s">
        <v>581</v>
      </c>
      <c r="D336" s="750" t="s">
        <v>582</v>
      </c>
      <c r="E336" s="751">
        <v>50113001</v>
      </c>
      <c r="F336" s="750" t="s">
        <v>601</v>
      </c>
      <c r="G336" s="749" t="s">
        <v>625</v>
      </c>
      <c r="H336" s="749">
        <v>850729</v>
      </c>
      <c r="I336" s="749">
        <v>157875</v>
      </c>
      <c r="J336" s="749" t="s">
        <v>1158</v>
      </c>
      <c r="K336" s="749" t="s">
        <v>1159</v>
      </c>
      <c r="L336" s="752">
        <v>225.5</v>
      </c>
      <c r="M336" s="752">
        <v>2</v>
      </c>
      <c r="N336" s="753">
        <v>451</v>
      </c>
    </row>
    <row r="337" spans="1:14" ht="14.4" customHeight="1" x14ac:dyDescent="0.3">
      <c r="A337" s="747" t="s">
        <v>565</v>
      </c>
      <c r="B337" s="748" t="s">
        <v>566</v>
      </c>
      <c r="C337" s="749" t="s">
        <v>581</v>
      </c>
      <c r="D337" s="750" t="s">
        <v>582</v>
      </c>
      <c r="E337" s="751">
        <v>50113001</v>
      </c>
      <c r="F337" s="750" t="s">
        <v>601</v>
      </c>
      <c r="G337" s="749" t="s">
        <v>602</v>
      </c>
      <c r="H337" s="749">
        <v>848950</v>
      </c>
      <c r="I337" s="749">
        <v>155148</v>
      </c>
      <c r="J337" s="749" t="s">
        <v>1160</v>
      </c>
      <c r="K337" s="749" t="s">
        <v>1161</v>
      </c>
      <c r="L337" s="752">
        <v>20.031578947368423</v>
      </c>
      <c r="M337" s="752">
        <v>19</v>
      </c>
      <c r="N337" s="753">
        <v>380.6</v>
      </c>
    </row>
    <row r="338" spans="1:14" ht="14.4" customHeight="1" x14ac:dyDescent="0.3">
      <c r="A338" s="747" t="s">
        <v>565</v>
      </c>
      <c r="B338" s="748" t="s">
        <v>566</v>
      </c>
      <c r="C338" s="749" t="s">
        <v>581</v>
      </c>
      <c r="D338" s="750" t="s">
        <v>582</v>
      </c>
      <c r="E338" s="751">
        <v>50113001</v>
      </c>
      <c r="F338" s="750" t="s">
        <v>601</v>
      </c>
      <c r="G338" s="749" t="s">
        <v>602</v>
      </c>
      <c r="H338" s="749">
        <v>849941</v>
      </c>
      <c r="I338" s="749">
        <v>162142</v>
      </c>
      <c r="J338" s="749" t="s">
        <v>1160</v>
      </c>
      <c r="K338" s="749" t="s">
        <v>1162</v>
      </c>
      <c r="L338" s="752">
        <v>29.729999999999993</v>
      </c>
      <c r="M338" s="752">
        <v>75</v>
      </c>
      <c r="N338" s="753">
        <v>2229.7499999999995</v>
      </c>
    </row>
    <row r="339" spans="1:14" ht="14.4" customHeight="1" x14ac:dyDescent="0.3">
      <c r="A339" s="747" t="s">
        <v>565</v>
      </c>
      <c r="B339" s="748" t="s">
        <v>566</v>
      </c>
      <c r="C339" s="749" t="s">
        <v>581</v>
      </c>
      <c r="D339" s="750" t="s">
        <v>582</v>
      </c>
      <c r="E339" s="751">
        <v>50113001</v>
      </c>
      <c r="F339" s="750" t="s">
        <v>601</v>
      </c>
      <c r="G339" s="749" t="s">
        <v>625</v>
      </c>
      <c r="H339" s="749">
        <v>177322</v>
      </c>
      <c r="I339" s="749">
        <v>177322</v>
      </c>
      <c r="J339" s="749" t="s">
        <v>1163</v>
      </c>
      <c r="K339" s="749" t="s">
        <v>1164</v>
      </c>
      <c r="L339" s="752">
        <v>35.510000000000005</v>
      </c>
      <c r="M339" s="752">
        <v>1</v>
      </c>
      <c r="N339" s="753">
        <v>35.510000000000005</v>
      </c>
    </row>
    <row r="340" spans="1:14" ht="14.4" customHeight="1" x14ac:dyDescent="0.3">
      <c r="A340" s="747" t="s">
        <v>565</v>
      </c>
      <c r="B340" s="748" t="s">
        <v>566</v>
      </c>
      <c r="C340" s="749" t="s">
        <v>581</v>
      </c>
      <c r="D340" s="750" t="s">
        <v>582</v>
      </c>
      <c r="E340" s="751">
        <v>50113001</v>
      </c>
      <c r="F340" s="750" t="s">
        <v>601</v>
      </c>
      <c r="G340" s="749" t="s">
        <v>602</v>
      </c>
      <c r="H340" s="749">
        <v>102963</v>
      </c>
      <c r="I340" s="749">
        <v>2963</v>
      </c>
      <c r="J340" s="749" t="s">
        <v>1165</v>
      </c>
      <c r="K340" s="749" t="s">
        <v>1166</v>
      </c>
      <c r="L340" s="752">
        <v>97.035000000000011</v>
      </c>
      <c r="M340" s="752">
        <v>4</v>
      </c>
      <c r="N340" s="753">
        <v>388.14000000000004</v>
      </c>
    </row>
    <row r="341" spans="1:14" ht="14.4" customHeight="1" x14ac:dyDescent="0.3">
      <c r="A341" s="747" t="s">
        <v>565</v>
      </c>
      <c r="B341" s="748" t="s">
        <v>566</v>
      </c>
      <c r="C341" s="749" t="s">
        <v>581</v>
      </c>
      <c r="D341" s="750" t="s">
        <v>582</v>
      </c>
      <c r="E341" s="751">
        <v>50113001</v>
      </c>
      <c r="F341" s="750" t="s">
        <v>601</v>
      </c>
      <c r="G341" s="749" t="s">
        <v>602</v>
      </c>
      <c r="H341" s="749">
        <v>100269</v>
      </c>
      <c r="I341" s="749">
        <v>269</v>
      </c>
      <c r="J341" s="749" t="s">
        <v>1167</v>
      </c>
      <c r="K341" s="749" t="s">
        <v>800</v>
      </c>
      <c r="L341" s="752">
        <v>40.57</v>
      </c>
      <c r="M341" s="752">
        <v>2</v>
      </c>
      <c r="N341" s="753">
        <v>81.14</v>
      </c>
    </row>
    <row r="342" spans="1:14" ht="14.4" customHeight="1" x14ac:dyDescent="0.3">
      <c r="A342" s="747" t="s">
        <v>565</v>
      </c>
      <c r="B342" s="748" t="s">
        <v>566</v>
      </c>
      <c r="C342" s="749" t="s">
        <v>581</v>
      </c>
      <c r="D342" s="750" t="s">
        <v>582</v>
      </c>
      <c r="E342" s="751">
        <v>50113001</v>
      </c>
      <c r="F342" s="750" t="s">
        <v>601</v>
      </c>
      <c r="G342" s="749" t="s">
        <v>602</v>
      </c>
      <c r="H342" s="749">
        <v>102959</v>
      </c>
      <c r="I342" s="749">
        <v>2959</v>
      </c>
      <c r="J342" s="749" t="s">
        <v>1168</v>
      </c>
      <c r="K342" s="749" t="s">
        <v>1169</v>
      </c>
      <c r="L342" s="752">
        <v>77.239999999999995</v>
      </c>
      <c r="M342" s="752">
        <v>2</v>
      </c>
      <c r="N342" s="753">
        <v>154.47999999999999</v>
      </c>
    </row>
    <row r="343" spans="1:14" ht="14.4" customHeight="1" x14ac:dyDescent="0.3">
      <c r="A343" s="747" t="s">
        <v>565</v>
      </c>
      <c r="B343" s="748" t="s">
        <v>566</v>
      </c>
      <c r="C343" s="749" t="s">
        <v>581</v>
      </c>
      <c r="D343" s="750" t="s">
        <v>582</v>
      </c>
      <c r="E343" s="751">
        <v>50113001</v>
      </c>
      <c r="F343" s="750" t="s">
        <v>601</v>
      </c>
      <c r="G343" s="749" t="s">
        <v>602</v>
      </c>
      <c r="H343" s="749">
        <v>102957</v>
      </c>
      <c r="I343" s="749">
        <v>2957</v>
      </c>
      <c r="J343" s="749" t="s">
        <v>1170</v>
      </c>
      <c r="K343" s="749" t="s">
        <v>1171</v>
      </c>
      <c r="L343" s="752">
        <v>52.23</v>
      </c>
      <c r="M343" s="752">
        <v>1</v>
      </c>
      <c r="N343" s="753">
        <v>52.23</v>
      </c>
    </row>
    <row r="344" spans="1:14" ht="14.4" customHeight="1" x14ac:dyDescent="0.3">
      <c r="A344" s="747" t="s">
        <v>565</v>
      </c>
      <c r="B344" s="748" t="s">
        <v>566</v>
      </c>
      <c r="C344" s="749" t="s">
        <v>581</v>
      </c>
      <c r="D344" s="750" t="s">
        <v>582</v>
      </c>
      <c r="E344" s="751">
        <v>50113001</v>
      </c>
      <c r="F344" s="750" t="s">
        <v>601</v>
      </c>
      <c r="G344" s="749" t="s">
        <v>625</v>
      </c>
      <c r="H344" s="749">
        <v>844651</v>
      </c>
      <c r="I344" s="749">
        <v>101205</v>
      </c>
      <c r="J344" s="749" t="s">
        <v>1172</v>
      </c>
      <c r="K344" s="749" t="s">
        <v>705</v>
      </c>
      <c r="L344" s="752">
        <v>86.079999999999984</v>
      </c>
      <c r="M344" s="752">
        <v>2</v>
      </c>
      <c r="N344" s="753">
        <v>172.15999999999997</v>
      </c>
    </row>
    <row r="345" spans="1:14" ht="14.4" customHeight="1" x14ac:dyDescent="0.3">
      <c r="A345" s="747" t="s">
        <v>565</v>
      </c>
      <c r="B345" s="748" t="s">
        <v>566</v>
      </c>
      <c r="C345" s="749" t="s">
        <v>581</v>
      </c>
      <c r="D345" s="750" t="s">
        <v>582</v>
      </c>
      <c r="E345" s="751">
        <v>50113001</v>
      </c>
      <c r="F345" s="750" t="s">
        <v>601</v>
      </c>
      <c r="G345" s="749" t="s">
        <v>625</v>
      </c>
      <c r="H345" s="749">
        <v>849767</v>
      </c>
      <c r="I345" s="749">
        <v>162012</v>
      </c>
      <c r="J345" s="749" t="s">
        <v>1173</v>
      </c>
      <c r="K345" s="749" t="s">
        <v>1174</v>
      </c>
      <c r="L345" s="752">
        <v>453.63999999999993</v>
      </c>
      <c r="M345" s="752">
        <v>1</v>
      </c>
      <c r="N345" s="753">
        <v>453.63999999999993</v>
      </c>
    </row>
    <row r="346" spans="1:14" ht="14.4" customHeight="1" x14ac:dyDescent="0.3">
      <c r="A346" s="747" t="s">
        <v>565</v>
      </c>
      <c r="B346" s="748" t="s">
        <v>566</v>
      </c>
      <c r="C346" s="749" t="s">
        <v>581</v>
      </c>
      <c r="D346" s="750" t="s">
        <v>582</v>
      </c>
      <c r="E346" s="751">
        <v>50113001</v>
      </c>
      <c r="F346" s="750" t="s">
        <v>601</v>
      </c>
      <c r="G346" s="749" t="s">
        <v>625</v>
      </c>
      <c r="H346" s="749">
        <v>846338</v>
      </c>
      <c r="I346" s="749">
        <v>122685</v>
      </c>
      <c r="J346" s="749" t="s">
        <v>1175</v>
      </c>
      <c r="K346" s="749" t="s">
        <v>1176</v>
      </c>
      <c r="L346" s="752">
        <v>116.04</v>
      </c>
      <c r="M346" s="752">
        <v>1</v>
      </c>
      <c r="N346" s="753">
        <v>116.04</v>
      </c>
    </row>
    <row r="347" spans="1:14" ht="14.4" customHeight="1" x14ac:dyDescent="0.3">
      <c r="A347" s="747" t="s">
        <v>565</v>
      </c>
      <c r="B347" s="748" t="s">
        <v>566</v>
      </c>
      <c r="C347" s="749" t="s">
        <v>581</v>
      </c>
      <c r="D347" s="750" t="s">
        <v>582</v>
      </c>
      <c r="E347" s="751">
        <v>50113001</v>
      </c>
      <c r="F347" s="750" t="s">
        <v>601</v>
      </c>
      <c r="G347" s="749" t="s">
        <v>625</v>
      </c>
      <c r="H347" s="749">
        <v>844738</v>
      </c>
      <c r="I347" s="749">
        <v>101227</v>
      </c>
      <c r="J347" s="749" t="s">
        <v>1177</v>
      </c>
      <c r="K347" s="749" t="s">
        <v>1178</v>
      </c>
      <c r="L347" s="752">
        <v>162.79</v>
      </c>
      <c r="M347" s="752">
        <v>1</v>
      </c>
      <c r="N347" s="753">
        <v>162.79</v>
      </c>
    </row>
    <row r="348" spans="1:14" ht="14.4" customHeight="1" x14ac:dyDescent="0.3">
      <c r="A348" s="747" t="s">
        <v>565</v>
      </c>
      <c r="B348" s="748" t="s">
        <v>566</v>
      </c>
      <c r="C348" s="749" t="s">
        <v>581</v>
      </c>
      <c r="D348" s="750" t="s">
        <v>582</v>
      </c>
      <c r="E348" s="751">
        <v>50113001</v>
      </c>
      <c r="F348" s="750" t="s">
        <v>601</v>
      </c>
      <c r="G348" s="749" t="s">
        <v>625</v>
      </c>
      <c r="H348" s="749">
        <v>845219</v>
      </c>
      <c r="I348" s="749">
        <v>101233</v>
      </c>
      <c r="J348" s="749" t="s">
        <v>1177</v>
      </c>
      <c r="K348" s="749" t="s">
        <v>1179</v>
      </c>
      <c r="L348" s="752">
        <v>368.25</v>
      </c>
      <c r="M348" s="752">
        <v>2</v>
      </c>
      <c r="N348" s="753">
        <v>736.5</v>
      </c>
    </row>
    <row r="349" spans="1:14" ht="14.4" customHeight="1" x14ac:dyDescent="0.3">
      <c r="A349" s="747" t="s">
        <v>565</v>
      </c>
      <c r="B349" s="748" t="s">
        <v>566</v>
      </c>
      <c r="C349" s="749" t="s">
        <v>581</v>
      </c>
      <c r="D349" s="750" t="s">
        <v>582</v>
      </c>
      <c r="E349" s="751">
        <v>50113001</v>
      </c>
      <c r="F349" s="750" t="s">
        <v>601</v>
      </c>
      <c r="G349" s="749" t="s">
        <v>602</v>
      </c>
      <c r="H349" s="749">
        <v>172476</v>
      </c>
      <c r="I349" s="749">
        <v>172476</v>
      </c>
      <c r="J349" s="749" t="s">
        <v>1180</v>
      </c>
      <c r="K349" s="749" t="s">
        <v>1181</v>
      </c>
      <c r="L349" s="752">
        <v>40.240000000000009</v>
      </c>
      <c r="M349" s="752">
        <v>1</v>
      </c>
      <c r="N349" s="753">
        <v>40.240000000000009</v>
      </c>
    </row>
    <row r="350" spans="1:14" ht="14.4" customHeight="1" x14ac:dyDescent="0.3">
      <c r="A350" s="747" t="s">
        <v>565</v>
      </c>
      <c r="B350" s="748" t="s">
        <v>566</v>
      </c>
      <c r="C350" s="749" t="s">
        <v>581</v>
      </c>
      <c r="D350" s="750" t="s">
        <v>582</v>
      </c>
      <c r="E350" s="751">
        <v>50113001</v>
      </c>
      <c r="F350" s="750" t="s">
        <v>601</v>
      </c>
      <c r="G350" s="749" t="s">
        <v>602</v>
      </c>
      <c r="H350" s="749">
        <v>104207</v>
      </c>
      <c r="I350" s="749">
        <v>4207</v>
      </c>
      <c r="J350" s="749" t="s">
        <v>1182</v>
      </c>
      <c r="K350" s="749" t="s">
        <v>1183</v>
      </c>
      <c r="L350" s="752">
        <v>39.799999999999997</v>
      </c>
      <c r="M350" s="752">
        <v>3</v>
      </c>
      <c r="N350" s="753">
        <v>119.39999999999999</v>
      </c>
    </row>
    <row r="351" spans="1:14" ht="14.4" customHeight="1" x14ac:dyDescent="0.3">
      <c r="A351" s="747" t="s">
        <v>565</v>
      </c>
      <c r="B351" s="748" t="s">
        <v>566</v>
      </c>
      <c r="C351" s="749" t="s">
        <v>581</v>
      </c>
      <c r="D351" s="750" t="s">
        <v>582</v>
      </c>
      <c r="E351" s="751">
        <v>50113001</v>
      </c>
      <c r="F351" s="750" t="s">
        <v>601</v>
      </c>
      <c r="G351" s="749" t="s">
        <v>602</v>
      </c>
      <c r="H351" s="749">
        <v>156351</v>
      </c>
      <c r="I351" s="749">
        <v>56351</v>
      </c>
      <c r="J351" s="749" t="s">
        <v>1184</v>
      </c>
      <c r="K351" s="749" t="s">
        <v>958</v>
      </c>
      <c r="L351" s="752">
        <v>34.975185185185175</v>
      </c>
      <c r="M351" s="752">
        <v>27</v>
      </c>
      <c r="N351" s="753">
        <v>944.3299999999997</v>
      </c>
    </row>
    <row r="352" spans="1:14" ht="14.4" customHeight="1" x14ac:dyDescent="0.3">
      <c r="A352" s="747" t="s">
        <v>565</v>
      </c>
      <c r="B352" s="748" t="s">
        <v>566</v>
      </c>
      <c r="C352" s="749" t="s">
        <v>581</v>
      </c>
      <c r="D352" s="750" t="s">
        <v>582</v>
      </c>
      <c r="E352" s="751">
        <v>50113001</v>
      </c>
      <c r="F352" s="750" t="s">
        <v>601</v>
      </c>
      <c r="G352" s="749" t="s">
        <v>602</v>
      </c>
      <c r="H352" s="749">
        <v>845758</v>
      </c>
      <c r="I352" s="749">
        <v>280</v>
      </c>
      <c r="J352" s="749" t="s">
        <v>1185</v>
      </c>
      <c r="K352" s="749" t="s">
        <v>1186</v>
      </c>
      <c r="L352" s="752">
        <v>34.130000000000003</v>
      </c>
      <c r="M352" s="752">
        <v>2</v>
      </c>
      <c r="N352" s="753">
        <v>68.260000000000005</v>
      </c>
    </row>
    <row r="353" spans="1:14" ht="14.4" customHeight="1" x14ac:dyDescent="0.3">
      <c r="A353" s="747" t="s">
        <v>565</v>
      </c>
      <c r="B353" s="748" t="s">
        <v>566</v>
      </c>
      <c r="C353" s="749" t="s">
        <v>581</v>
      </c>
      <c r="D353" s="750" t="s">
        <v>582</v>
      </c>
      <c r="E353" s="751">
        <v>50113001</v>
      </c>
      <c r="F353" s="750" t="s">
        <v>601</v>
      </c>
      <c r="G353" s="749" t="s">
        <v>602</v>
      </c>
      <c r="H353" s="749">
        <v>182952</v>
      </c>
      <c r="I353" s="749">
        <v>82952</v>
      </c>
      <c r="J353" s="749" t="s">
        <v>1187</v>
      </c>
      <c r="K353" s="749" t="s">
        <v>1188</v>
      </c>
      <c r="L353" s="752">
        <v>175.40571462437109</v>
      </c>
      <c r="M353" s="752">
        <v>28</v>
      </c>
      <c r="N353" s="753">
        <v>4911.3600094823905</v>
      </c>
    </row>
    <row r="354" spans="1:14" ht="14.4" customHeight="1" x14ac:dyDescent="0.3">
      <c r="A354" s="747" t="s">
        <v>565</v>
      </c>
      <c r="B354" s="748" t="s">
        <v>566</v>
      </c>
      <c r="C354" s="749" t="s">
        <v>581</v>
      </c>
      <c r="D354" s="750" t="s">
        <v>582</v>
      </c>
      <c r="E354" s="751">
        <v>50113001</v>
      </c>
      <c r="F354" s="750" t="s">
        <v>601</v>
      </c>
      <c r="G354" s="749" t="s">
        <v>625</v>
      </c>
      <c r="H354" s="749">
        <v>197236</v>
      </c>
      <c r="I354" s="749">
        <v>197236</v>
      </c>
      <c r="J354" s="749" t="s">
        <v>1189</v>
      </c>
      <c r="K354" s="749" t="s">
        <v>1190</v>
      </c>
      <c r="L354" s="752">
        <v>123.48999999999998</v>
      </c>
      <c r="M354" s="752">
        <v>1</v>
      </c>
      <c r="N354" s="753">
        <v>123.48999999999998</v>
      </c>
    </row>
    <row r="355" spans="1:14" ht="14.4" customHeight="1" x14ac:dyDescent="0.3">
      <c r="A355" s="747" t="s">
        <v>565</v>
      </c>
      <c r="B355" s="748" t="s">
        <v>566</v>
      </c>
      <c r="C355" s="749" t="s">
        <v>581</v>
      </c>
      <c r="D355" s="750" t="s">
        <v>582</v>
      </c>
      <c r="E355" s="751">
        <v>50113001</v>
      </c>
      <c r="F355" s="750" t="s">
        <v>601</v>
      </c>
      <c r="G355" s="749" t="s">
        <v>625</v>
      </c>
      <c r="H355" s="749">
        <v>191280</v>
      </c>
      <c r="I355" s="749">
        <v>91280</v>
      </c>
      <c r="J355" s="749" t="s">
        <v>1191</v>
      </c>
      <c r="K355" s="749" t="s">
        <v>1192</v>
      </c>
      <c r="L355" s="752">
        <v>60.284999999999989</v>
      </c>
      <c r="M355" s="752">
        <v>2</v>
      </c>
      <c r="N355" s="753">
        <v>120.56999999999998</v>
      </c>
    </row>
    <row r="356" spans="1:14" ht="14.4" customHeight="1" x14ac:dyDescent="0.3">
      <c r="A356" s="747" t="s">
        <v>565</v>
      </c>
      <c r="B356" s="748" t="s">
        <v>566</v>
      </c>
      <c r="C356" s="749" t="s">
        <v>581</v>
      </c>
      <c r="D356" s="750" t="s">
        <v>582</v>
      </c>
      <c r="E356" s="751">
        <v>50113001</v>
      </c>
      <c r="F356" s="750" t="s">
        <v>601</v>
      </c>
      <c r="G356" s="749" t="s">
        <v>625</v>
      </c>
      <c r="H356" s="749">
        <v>130652</v>
      </c>
      <c r="I356" s="749">
        <v>30652</v>
      </c>
      <c r="J356" s="749" t="s">
        <v>1193</v>
      </c>
      <c r="K356" s="749" t="s">
        <v>1194</v>
      </c>
      <c r="L356" s="752">
        <v>103.80666666666666</v>
      </c>
      <c r="M356" s="752">
        <v>3</v>
      </c>
      <c r="N356" s="753">
        <v>311.41999999999996</v>
      </c>
    </row>
    <row r="357" spans="1:14" ht="14.4" customHeight="1" x14ac:dyDescent="0.3">
      <c r="A357" s="747" t="s">
        <v>565</v>
      </c>
      <c r="B357" s="748" t="s">
        <v>566</v>
      </c>
      <c r="C357" s="749" t="s">
        <v>581</v>
      </c>
      <c r="D357" s="750" t="s">
        <v>582</v>
      </c>
      <c r="E357" s="751">
        <v>50113001</v>
      </c>
      <c r="F357" s="750" t="s">
        <v>601</v>
      </c>
      <c r="G357" s="749" t="s">
        <v>602</v>
      </c>
      <c r="H357" s="749">
        <v>144357</v>
      </c>
      <c r="I357" s="749">
        <v>44357</v>
      </c>
      <c r="J357" s="749" t="s">
        <v>1195</v>
      </c>
      <c r="K357" s="749" t="s">
        <v>1196</v>
      </c>
      <c r="L357" s="752">
        <v>3569.2800000000011</v>
      </c>
      <c r="M357" s="752">
        <v>1</v>
      </c>
      <c r="N357" s="753">
        <v>3569.2800000000011</v>
      </c>
    </row>
    <row r="358" spans="1:14" ht="14.4" customHeight="1" x14ac:dyDescent="0.3">
      <c r="A358" s="747" t="s">
        <v>565</v>
      </c>
      <c r="B358" s="748" t="s">
        <v>566</v>
      </c>
      <c r="C358" s="749" t="s">
        <v>581</v>
      </c>
      <c r="D358" s="750" t="s">
        <v>582</v>
      </c>
      <c r="E358" s="751">
        <v>50113001</v>
      </c>
      <c r="F358" s="750" t="s">
        <v>601</v>
      </c>
      <c r="G358" s="749" t="s">
        <v>602</v>
      </c>
      <c r="H358" s="749">
        <v>118304</v>
      </c>
      <c r="I358" s="749">
        <v>18304</v>
      </c>
      <c r="J358" s="749" t="s">
        <v>1197</v>
      </c>
      <c r="K358" s="749" t="s">
        <v>1198</v>
      </c>
      <c r="L358" s="752">
        <v>185.60999999999999</v>
      </c>
      <c r="M358" s="752">
        <v>3</v>
      </c>
      <c r="N358" s="753">
        <v>556.82999999999993</v>
      </c>
    </row>
    <row r="359" spans="1:14" ht="14.4" customHeight="1" x14ac:dyDescent="0.3">
      <c r="A359" s="747" t="s">
        <v>565</v>
      </c>
      <c r="B359" s="748" t="s">
        <v>566</v>
      </c>
      <c r="C359" s="749" t="s">
        <v>581</v>
      </c>
      <c r="D359" s="750" t="s">
        <v>582</v>
      </c>
      <c r="E359" s="751">
        <v>50113001</v>
      </c>
      <c r="F359" s="750" t="s">
        <v>601</v>
      </c>
      <c r="G359" s="749" t="s">
        <v>602</v>
      </c>
      <c r="H359" s="749">
        <v>118305</v>
      </c>
      <c r="I359" s="749">
        <v>18305</v>
      </c>
      <c r="J359" s="749" t="s">
        <v>1197</v>
      </c>
      <c r="K359" s="749" t="s">
        <v>1199</v>
      </c>
      <c r="L359" s="752">
        <v>242</v>
      </c>
      <c r="M359" s="752">
        <v>4</v>
      </c>
      <c r="N359" s="753">
        <v>968</v>
      </c>
    </row>
    <row r="360" spans="1:14" ht="14.4" customHeight="1" x14ac:dyDescent="0.3">
      <c r="A360" s="747" t="s">
        <v>565</v>
      </c>
      <c r="B360" s="748" t="s">
        <v>566</v>
      </c>
      <c r="C360" s="749" t="s">
        <v>581</v>
      </c>
      <c r="D360" s="750" t="s">
        <v>582</v>
      </c>
      <c r="E360" s="751">
        <v>50113001</v>
      </c>
      <c r="F360" s="750" t="s">
        <v>601</v>
      </c>
      <c r="G360" s="749" t="s">
        <v>602</v>
      </c>
      <c r="H360" s="749">
        <v>159357</v>
      </c>
      <c r="I360" s="749">
        <v>59357</v>
      </c>
      <c r="J360" s="749" t="s">
        <v>1200</v>
      </c>
      <c r="K360" s="749" t="s">
        <v>1201</v>
      </c>
      <c r="L360" s="752">
        <v>188.88000000000005</v>
      </c>
      <c r="M360" s="752">
        <v>16</v>
      </c>
      <c r="N360" s="753">
        <v>3022.0800000000008</v>
      </c>
    </row>
    <row r="361" spans="1:14" ht="14.4" customHeight="1" x14ac:dyDescent="0.3">
      <c r="A361" s="747" t="s">
        <v>565</v>
      </c>
      <c r="B361" s="748" t="s">
        <v>566</v>
      </c>
      <c r="C361" s="749" t="s">
        <v>581</v>
      </c>
      <c r="D361" s="750" t="s">
        <v>582</v>
      </c>
      <c r="E361" s="751">
        <v>50113001</v>
      </c>
      <c r="F361" s="750" t="s">
        <v>601</v>
      </c>
      <c r="G361" s="749" t="s">
        <v>602</v>
      </c>
      <c r="H361" s="749">
        <v>159358</v>
      </c>
      <c r="I361" s="749">
        <v>59358</v>
      </c>
      <c r="J361" s="749" t="s">
        <v>1200</v>
      </c>
      <c r="K361" s="749" t="s">
        <v>1202</v>
      </c>
      <c r="L361" s="752">
        <v>326.48</v>
      </c>
      <c r="M361" s="752">
        <v>12</v>
      </c>
      <c r="N361" s="753">
        <v>3917.76</v>
      </c>
    </row>
    <row r="362" spans="1:14" ht="14.4" customHeight="1" x14ac:dyDescent="0.3">
      <c r="A362" s="747" t="s">
        <v>565</v>
      </c>
      <c r="B362" s="748" t="s">
        <v>566</v>
      </c>
      <c r="C362" s="749" t="s">
        <v>581</v>
      </c>
      <c r="D362" s="750" t="s">
        <v>582</v>
      </c>
      <c r="E362" s="751">
        <v>50113001</v>
      </c>
      <c r="F362" s="750" t="s">
        <v>601</v>
      </c>
      <c r="G362" s="749" t="s">
        <v>602</v>
      </c>
      <c r="H362" s="749">
        <v>113441</v>
      </c>
      <c r="I362" s="749">
        <v>13441</v>
      </c>
      <c r="J362" s="749" t="s">
        <v>1203</v>
      </c>
      <c r="K362" s="749" t="s">
        <v>925</v>
      </c>
      <c r="L362" s="752">
        <v>246.5</v>
      </c>
      <c r="M362" s="752">
        <v>4</v>
      </c>
      <c r="N362" s="753">
        <v>986</v>
      </c>
    </row>
    <row r="363" spans="1:14" ht="14.4" customHeight="1" x14ac:dyDescent="0.3">
      <c r="A363" s="747" t="s">
        <v>565</v>
      </c>
      <c r="B363" s="748" t="s">
        <v>566</v>
      </c>
      <c r="C363" s="749" t="s">
        <v>581</v>
      </c>
      <c r="D363" s="750" t="s">
        <v>582</v>
      </c>
      <c r="E363" s="751">
        <v>50113001</v>
      </c>
      <c r="F363" s="750" t="s">
        <v>601</v>
      </c>
      <c r="G363" s="749" t="s">
        <v>625</v>
      </c>
      <c r="H363" s="749">
        <v>197231</v>
      </c>
      <c r="I363" s="749">
        <v>197231</v>
      </c>
      <c r="J363" s="749" t="s">
        <v>1204</v>
      </c>
      <c r="K363" s="749" t="s">
        <v>1205</v>
      </c>
      <c r="L363" s="752">
        <v>254.13000000000011</v>
      </c>
      <c r="M363" s="752">
        <v>1</v>
      </c>
      <c r="N363" s="753">
        <v>254.13000000000011</v>
      </c>
    </row>
    <row r="364" spans="1:14" ht="14.4" customHeight="1" x14ac:dyDescent="0.3">
      <c r="A364" s="747" t="s">
        <v>565</v>
      </c>
      <c r="B364" s="748" t="s">
        <v>566</v>
      </c>
      <c r="C364" s="749" t="s">
        <v>581</v>
      </c>
      <c r="D364" s="750" t="s">
        <v>582</v>
      </c>
      <c r="E364" s="751">
        <v>50113001</v>
      </c>
      <c r="F364" s="750" t="s">
        <v>601</v>
      </c>
      <c r="G364" s="749" t="s">
        <v>567</v>
      </c>
      <c r="H364" s="749">
        <v>114709</v>
      </c>
      <c r="I364" s="749">
        <v>14709</v>
      </c>
      <c r="J364" s="749" t="s">
        <v>1206</v>
      </c>
      <c r="K364" s="749" t="s">
        <v>1207</v>
      </c>
      <c r="L364" s="752">
        <v>72.700000000000031</v>
      </c>
      <c r="M364" s="752">
        <v>1</v>
      </c>
      <c r="N364" s="753">
        <v>72.700000000000031</v>
      </c>
    </row>
    <row r="365" spans="1:14" ht="14.4" customHeight="1" x14ac:dyDescent="0.3">
      <c r="A365" s="747" t="s">
        <v>565</v>
      </c>
      <c r="B365" s="748" t="s">
        <v>566</v>
      </c>
      <c r="C365" s="749" t="s">
        <v>581</v>
      </c>
      <c r="D365" s="750" t="s">
        <v>582</v>
      </c>
      <c r="E365" s="751">
        <v>50113001</v>
      </c>
      <c r="F365" s="750" t="s">
        <v>601</v>
      </c>
      <c r="G365" s="749" t="s">
        <v>602</v>
      </c>
      <c r="H365" s="749">
        <v>188155</v>
      </c>
      <c r="I365" s="749">
        <v>188155</v>
      </c>
      <c r="J365" s="749" t="s">
        <v>1208</v>
      </c>
      <c r="K365" s="749" t="s">
        <v>1209</v>
      </c>
      <c r="L365" s="752">
        <v>233.88000000000008</v>
      </c>
      <c r="M365" s="752">
        <v>1</v>
      </c>
      <c r="N365" s="753">
        <v>233.88000000000008</v>
      </c>
    </row>
    <row r="366" spans="1:14" ht="14.4" customHeight="1" x14ac:dyDescent="0.3">
      <c r="A366" s="747" t="s">
        <v>565</v>
      </c>
      <c r="B366" s="748" t="s">
        <v>566</v>
      </c>
      <c r="C366" s="749" t="s">
        <v>581</v>
      </c>
      <c r="D366" s="750" t="s">
        <v>582</v>
      </c>
      <c r="E366" s="751">
        <v>50113001</v>
      </c>
      <c r="F366" s="750" t="s">
        <v>601</v>
      </c>
      <c r="G366" s="749" t="s">
        <v>602</v>
      </c>
      <c r="H366" s="749">
        <v>207053</v>
      </c>
      <c r="I366" s="749">
        <v>207053</v>
      </c>
      <c r="J366" s="749" t="s">
        <v>1210</v>
      </c>
      <c r="K366" s="749" t="s">
        <v>1211</v>
      </c>
      <c r="L366" s="752">
        <v>231.10999999999996</v>
      </c>
      <c r="M366" s="752">
        <v>4</v>
      </c>
      <c r="N366" s="753">
        <v>924.43999999999983</v>
      </c>
    </row>
    <row r="367" spans="1:14" ht="14.4" customHeight="1" x14ac:dyDescent="0.3">
      <c r="A367" s="747" t="s">
        <v>565</v>
      </c>
      <c r="B367" s="748" t="s">
        <v>566</v>
      </c>
      <c r="C367" s="749" t="s">
        <v>581</v>
      </c>
      <c r="D367" s="750" t="s">
        <v>582</v>
      </c>
      <c r="E367" s="751">
        <v>50113001</v>
      </c>
      <c r="F367" s="750" t="s">
        <v>601</v>
      </c>
      <c r="G367" s="749" t="s">
        <v>625</v>
      </c>
      <c r="H367" s="749">
        <v>145567</v>
      </c>
      <c r="I367" s="749">
        <v>145567</v>
      </c>
      <c r="J367" s="749" t="s">
        <v>1212</v>
      </c>
      <c r="K367" s="749" t="s">
        <v>624</v>
      </c>
      <c r="L367" s="752">
        <v>106.19750000000001</v>
      </c>
      <c r="M367" s="752">
        <v>4</v>
      </c>
      <c r="N367" s="753">
        <v>424.79</v>
      </c>
    </row>
    <row r="368" spans="1:14" ht="14.4" customHeight="1" x14ac:dyDescent="0.3">
      <c r="A368" s="747" t="s">
        <v>565</v>
      </c>
      <c r="B368" s="748" t="s">
        <v>566</v>
      </c>
      <c r="C368" s="749" t="s">
        <v>581</v>
      </c>
      <c r="D368" s="750" t="s">
        <v>582</v>
      </c>
      <c r="E368" s="751">
        <v>50113001</v>
      </c>
      <c r="F368" s="750" t="s">
        <v>601</v>
      </c>
      <c r="G368" s="749" t="s">
        <v>625</v>
      </c>
      <c r="H368" s="749">
        <v>145583</v>
      </c>
      <c r="I368" s="749">
        <v>145583</v>
      </c>
      <c r="J368" s="749" t="s">
        <v>1213</v>
      </c>
      <c r="K368" s="749" t="s">
        <v>1214</v>
      </c>
      <c r="L368" s="752">
        <v>164.17999999999998</v>
      </c>
      <c r="M368" s="752">
        <v>1</v>
      </c>
      <c r="N368" s="753">
        <v>164.17999999999998</v>
      </c>
    </row>
    <row r="369" spans="1:14" ht="14.4" customHeight="1" x14ac:dyDescent="0.3">
      <c r="A369" s="747" t="s">
        <v>565</v>
      </c>
      <c r="B369" s="748" t="s">
        <v>566</v>
      </c>
      <c r="C369" s="749" t="s">
        <v>581</v>
      </c>
      <c r="D369" s="750" t="s">
        <v>582</v>
      </c>
      <c r="E369" s="751">
        <v>50113001</v>
      </c>
      <c r="F369" s="750" t="s">
        <v>601</v>
      </c>
      <c r="G369" s="749" t="s">
        <v>602</v>
      </c>
      <c r="H369" s="749">
        <v>192086</v>
      </c>
      <c r="I369" s="749">
        <v>92086</v>
      </c>
      <c r="J369" s="749" t="s">
        <v>1215</v>
      </c>
      <c r="K369" s="749" t="s">
        <v>1216</v>
      </c>
      <c r="L369" s="752">
        <v>134.67000000000002</v>
      </c>
      <c r="M369" s="752">
        <v>4</v>
      </c>
      <c r="N369" s="753">
        <v>538.68000000000006</v>
      </c>
    </row>
    <row r="370" spans="1:14" ht="14.4" customHeight="1" x14ac:dyDescent="0.3">
      <c r="A370" s="747" t="s">
        <v>565</v>
      </c>
      <c r="B370" s="748" t="s">
        <v>566</v>
      </c>
      <c r="C370" s="749" t="s">
        <v>581</v>
      </c>
      <c r="D370" s="750" t="s">
        <v>582</v>
      </c>
      <c r="E370" s="751">
        <v>50113001</v>
      </c>
      <c r="F370" s="750" t="s">
        <v>601</v>
      </c>
      <c r="G370" s="749" t="s">
        <v>625</v>
      </c>
      <c r="H370" s="749">
        <v>115245</v>
      </c>
      <c r="I370" s="749">
        <v>15245</v>
      </c>
      <c r="J370" s="749" t="s">
        <v>1217</v>
      </c>
      <c r="K370" s="749" t="s">
        <v>1218</v>
      </c>
      <c r="L370" s="752">
        <v>1375</v>
      </c>
      <c r="M370" s="752">
        <v>3</v>
      </c>
      <c r="N370" s="753">
        <v>4125</v>
      </c>
    </row>
    <row r="371" spans="1:14" ht="14.4" customHeight="1" x14ac:dyDescent="0.3">
      <c r="A371" s="747" t="s">
        <v>565</v>
      </c>
      <c r="B371" s="748" t="s">
        <v>566</v>
      </c>
      <c r="C371" s="749" t="s">
        <v>581</v>
      </c>
      <c r="D371" s="750" t="s">
        <v>582</v>
      </c>
      <c r="E371" s="751">
        <v>50113001</v>
      </c>
      <c r="F371" s="750" t="s">
        <v>601</v>
      </c>
      <c r="G371" s="749" t="s">
        <v>602</v>
      </c>
      <c r="H371" s="749">
        <v>100810</v>
      </c>
      <c r="I371" s="749">
        <v>810</v>
      </c>
      <c r="J371" s="749" t="s">
        <v>1219</v>
      </c>
      <c r="K371" s="749" t="s">
        <v>1220</v>
      </c>
      <c r="L371" s="752">
        <v>69.550000000000011</v>
      </c>
      <c r="M371" s="752">
        <v>1</v>
      </c>
      <c r="N371" s="753">
        <v>69.550000000000011</v>
      </c>
    </row>
    <row r="372" spans="1:14" ht="14.4" customHeight="1" x14ac:dyDescent="0.3">
      <c r="A372" s="747" t="s">
        <v>565</v>
      </c>
      <c r="B372" s="748" t="s">
        <v>566</v>
      </c>
      <c r="C372" s="749" t="s">
        <v>581</v>
      </c>
      <c r="D372" s="750" t="s">
        <v>582</v>
      </c>
      <c r="E372" s="751">
        <v>50113001</v>
      </c>
      <c r="F372" s="750" t="s">
        <v>601</v>
      </c>
      <c r="G372" s="749" t="s">
        <v>602</v>
      </c>
      <c r="H372" s="749">
        <v>115530</v>
      </c>
      <c r="I372" s="749">
        <v>15530</v>
      </c>
      <c r="J372" s="749" t="s">
        <v>1221</v>
      </c>
      <c r="K372" s="749" t="s">
        <v>1222</v>
      </c>
      <c r="L372" s="752">
        <v>90.86999999999999</v>
      </c>
      <c r="M372" s="752">
        <v>1</v>
      </c>
      <c r="N372" s="753">
        <v>90.86999999999999</v>
      </c>
    </row>
    <row r="373" spans="1:14" ht="14.4" customHeight="1" x14ac:dyDescent="0.3">
      <c r="A373" s="747" t="s">
        <v>565</v>
      </c>
      <c r="B373" s="748" t="s">
        <v>566</v>
      </c>
      <c r="C373" s="749" t="s">
        <v>581</v>
      </c>
      <c r="D373" s="750" t="s">
        <v>582</v>
      </c>
      <c r="E373" s="751">
        <v>50113001</v>
      </c>
      <c r="F373" s="750" t="s">
        <v>601</v>
      </c>
      <c r="G373" s="749" t="s">
        <v>625</v>
      </c>
      <c r="H373" s="749">
        <v>191922</v>
      </c>
      <c r="I373" s="749">
        <v>191922</v>
      </c>
      <c r="J373" s="749" t="s">
        <v>1223</v>
      </c>
      <c r="K373" s="749" t="s">
        <v>1224</v>
      </c>
      <c r="L373" s="752">
        <v>92.319999999999979</v>
      </c>
      <c r="M373" s="752">
        <v>4</v>
      </c>
      <c r="N373" s="753">
        <v>369.27999999999992</v>
      </c>
    </row>
    <row r="374" spans="1:14" ht="14.4" customHeight="1" x14ac:dyDescent="0.3">
      <c r="A374" s="747" t="s">
        <v>565</v>
      </c>
      <c r="B374" s="748" t="s">
        <v>566</v>
      </c>
      <c r="C374" s="749" t="s">
        <v>581</v>
      </c>
      <c r="D374" s="750" t="s">
        <v>582</v>
      </c>
      <c r="E374" s="751">
        <v>50113001</v>
      </c>
      <c r="F374" s="750" t="s">
        <v>601</v>
      </c>
      <c r="G374" s="749" t="s">
        <v>602</v>
      </c>
      <c r="H374" s="749">
        <v>116051</v>
      </c>
      <c r="I374" s="749">
        <v>16051</v>
      </c>
      <c r="J374" s="749" t="s">
        <v>1225</v>
      </c>
      <c r="K374" s="749" t="s">
        <v>647</v>
      </c>
      <c r="L374" s="752">
        <v>56.78</v>
      </c>
      <c r="M374" s="752">
        <v>1</v>
      </c>
      <c r="N374" s="753">
        <v>56.78</v>
      </c>
    </row>
    <row r="375" spans="1:14" ht="14.4" customHeight="1" x14ac:dyDescent="0.3">
      <c r="A375" s="747" t="s">
        <v>565</v>
      </c>
      <c r="B375" s="748" t="s">
        <v>566</v>
      </c>
      <c r="C375" s="749" t="s">
        <v>581</v>
      </c>
      <c r="D375" s="750" t="s">
        <v>582</v>
      </c>
      <c r="E375" s="751">
        <v>50113001</v>
      </c>
      <c r="F375" s="750" t="s">
        <v>601</v>
      </c>
      <c r="G375" s="749" t="s">
        <v>625</v>
      </c>
      <c r="H375" s="749">
        <v>109709</v>
      </c>
      <c r="I375" s="749">
        <v>9709</v>
      </c>
      <c r="J375" s="749" t="s">
        <v>1226</v>
      </c>
      <c r="K375" s="749" t="s">
        <v>1227</v>
      </c>
      <c r="L375" s="752">
        <v>85.910780487804885</v>
      </c>
      <c r="M375" s="752">
        <v>410</v>
      </c>
      <c r="N375" s="753">
        <v>35223.420000000006</v>
      </c>
    </row>
    <row r="376" spans="1:14" ht="14.4" customHeight="1" x14ac:dyDescent="0.3">
      <c r="A376" s="747" t="s">
        <v>565</v>
      </c>
      <c r="B376" s="748" t="s">
        <v>566</v>
      </c>
      <c r="C376" s="749" t="s">
        <v>581</v>
      </c>
      <c r="D376" s="750" t="s">
        <v>582</v>
      </c>
      <c r="E376" s="751">
        <v>50113001</v>
      </c>
      <c r="F376" s="750" t="s">
        <v>601</v>
      </c>
      <c r="G376" s="749" t="s">
        <v>625</v>
      </c>
      <c r="H376" s="749">
        <v>109710</v>
      </c>
      <c r="I376" s="749">
        <v>9710</v>
      </c>
      <c r="J376" s="749" t="s">
        <v>1226</v>
      </c>
      <c r="K376" s="749" t="s">
        <v>1228</v>
      </c>
      <c r="L376" s="752">
        <v>67.829999999999984</v>
      </c>
      <c r="M376" s="752">
        <v>10</v>
      </c>
      <c r="N376" s="753">
        <v>678.29999999999984</v>
      </c>
    </row>
    <row r="377" spans="1:14" ht="14.4" customHeight="1" x14ac:dyDescent="0.3">
      <c r="A377" s="747" t="s">
        <v>565</v>
      </c>
      <c r="B377" s="748" t="s">
        <v>566</v>
      </c>
      <c r="C377" s="749" t="s">
        <v>581</v>
      </c>
      <c r="D377" s="750" t="s">
        <v>582</v>
      </c>
      <c r="E377" s="751">
        <v>50113001</v>
      </c>
      <c r="F377" s="750" t="s">
        <v>601</v>
      </c>
      <c r="G377" s="749" t="s">
        <v>625</v>
      </c>
      <c r="H377" s="749">
        <v>194882</v>
      </c>
      <c r="I377" s="749">
        <v>94882</v>
      </c>
      <c r="J377" s="749" t="s">
        <v>1226</v>
      </c>
      <c r="K377" s="749" t="s">
        <v>1229</v>
      </c>
      <c r="L377" s="752">
        <v>142.64000000000004</v>
      </c>
      <c r="M377" s="752">
        <v>5</v>
      </c>
      <c r="N377" s="753">
        <v>713.20000000000027</v>
      </c>
    </row>
    <row r="378" spans="1:14" ht="14.4" customHeight="1" x14ac:dyDescent="0.3">
      <c r="A378" s="747" t="s">
        <v>565</v>
      </c>
      <c r="B378" s="748" t="s">
        <v>566</v>
      </c>
      <c r="C378" s="749" t="s">
        <v>581</v>
      </c>
      <c r="D378" s="750" t="s">
        <v>582</v>
      </c>
      <c r="E378" s="751">
        <v>50113001</v>
      </c>
      <c r="F378" s="750" t="s">
        <v>601</v>
      </c>
      <c r="G378" s="749" t="s">
        <v>602</v>
      </c>
      <c r="H378" s="749">
        <v>117163</v>
      </c>
      <c r="I378" s="749">
        <v>17163</v>
      </c>
      <c r="J378" s="749" t="s">
        <v>1230</v>
      </c>
      <c r="K378" s="749" t="s">
        <v>1231</v>
      </c>
      <c r="L378" s="752">
        <v>180.61000000000004</v>
      </c>
      <c r="M378" s="752">
        <v>1</v>
      </c>
      <c r="N378" s="753">
        <v>180.61000000000004</v>
      </c>
    </row>
    <row r="379" spans="1:14" ht="14.4" customHeight="1" x14ac:dyDescent="0.3">
      <c r="A379" s="747" t="s">
        <v>565</v>
      </c>
      <c r="B379" s="748" t="s">
        <v>566</v>
      </c>
      <c r="C379" s="749" t="s">
        <v>581</v>
      </c>
      <c r="D379" s="750" t="s">
        <v>582</v>
      </c>
      <c r="E379" s="751">
        <v>50113001</v>
      </c>
      <c r="F379" s="750" t="s">
        <v>601</v>
      </c>
      <c r="G379" s="749" t="s">
        <v>602</v>
      </c>
      <c r="H379" s="749">
        <v>844145</v>
      </c>
      <c r="I379" s="749">
        <v>56350</v>
      </c>
      <c r="J379" s="749" t="s">
        <v>1232</v>
      </c>
      <c r="K379" s="749" t="s">
        <v>958</v>
      </c>
      <c r="L379" s="752">
        <v>35.079374999999999</v>
      </c>
      <c r="M379" s="752">
        <v>32</v>
      </c>
      <c r="N379" s="753">
        <v>1122.54</v>
      </c>
    </row>
    <row r="380" spans="1:14" ht="14.4" customHeight="1" x14ac:dyDescent="0.3">
      <c r="A380" s="747" t="s">
        <v>565</v>
      </c>
      <c r="B380" s="748" t="s">
        <v>566</v>
      </c>
      <c r="C380" s="749" t="s">
        <v>581</v>
      </c>
      <c r="D380" s="750" t="s">
        <v>582</v>
      </c>
      <c r="E380" s="751">
        <v>50113001</v>
      </c>
      <c r="F380" s="750" t="s">
        <v>601</v>
      </c>
      <c r="G380" s="749" t="s">
        <v>602</v>
      </c>
      <c r="H380" s="749">
        <v>850445</v>
      </c>
      <c r="I380" s="749">
        <v>109810</v>
      </c>
      <c r="J380" s="749" t="s">
        <v>1233</v>
      </c>
      <c r="K380" s="749" t="s">
        <v>1234</v>
      </c>
      <c r="L380" s="752">
        <v>724.80000000000007</v>
      </c>
      <c r="M380" s="752">
        <v>1</v>
      </c>
      <c r="N380" s="753">
        <v>724.80000000000007</v>
      </c>
    </row>
    <row r="381" spans="1:14" ht="14.4" customHeight="1" x14ac:dyDescent="0.3">
      <c r="A381" s="747" t="s">
        <v>565</v>
      </c>
      <c r="B381" s="748" t="s">
        <v>566</v>
      </c>
      <c r="C381" s="749" t="s">
        <v>581</v>
      </c>
      <c r="D381" s="750" t="s">
        <v>582</v>
      </c>
      <c r="E381" s="751">
        <v>50113001</v>
      </c>
      <c r="F381" s="750" t="s">
        <v>601</v>
      </c>
      <c r="G381" s="749" t="s">
        <v>602</v>
      </c>
      <c r="H381" s="749">
        <v>188900</v>
      </c>
      <c r="I381" s="749">
        <v>88900</v>
      </c>
      <c r="J381" s="749" t="s">
        <v>1235</v>
      </c>
      <c r="K381" s="749" t="s">
        <v>818</v>
      </c>
      <c r="L381" s="752">
        <v>80.49666666666667</v>
      </c>
      <c r="M381" s="752">
        <v>3</v>
      </c>
      <c r="N381" s="753">
        <v>241.49</v>
      </c>
    </row>
    <row r="382" spans="1:14" ht="14.4" customHeight="1" x14ac:dyDescent="0.3">
      <c r="A382" s="747" t="s">
        <v>565</v>
      </c>
      <c r="B382" s="748" t="s">
        <v>566</v>
      </c>
      <c r="C382" s="749" t="s">
        <v>581</v>
      </c>
      <c r="D382" s="750" t="s">
        <v>582</v>
      </c>
      <c r="E382" s="751">
        <v>50113001</v>
      </c>
      <c r="F382" s="750" t="s">
        <v>601</v>
      </c>
      <c r="G382" s="749" t="s">
        <v>602</v>
      </c>
      <c r="H382" s="749">
        <v>988179</v>
      </c>
      <c r="I382" s="749">
        <v>0</v>
      </c>
      <c r="J382" s="749" t="s">
        <v>1236</v>
      </c>
      <c r="K382" s="749" t="s">
        <v>567</v>
      </c>
      <c r="L382" s="752">
        <v>87.310000000000045</v>
      </c>
      <c r="M382" s="752">
        <v>2</v>
      </c>
      <c r="N382" s="753">
        <v>174.62000000000009</v>
      </c>
    </row>
    <row r="383" spans="1:14" ht="14.4" customHeight="1" x14ac:dyDescent="0.3">
      <c r="A383" s="747" t="s">
        <v>565</v>
      </c>
      <c r="B383" s="748" t="s">
        <v>566</v>
      </c>
      <c r="C383" s="749" t="s">
        <v>581</v>
      </c>
      <c r="D383" s="750" t="s">
        <v>582</v>
      </c>
      <c r="E383" s="751">
        <v>50113001</v>
      </c>
      <c r="F383" s="750" t="s">
        <v>601</v>
      </c>
      <c r="G383" s="749" t="s">
        <v>602</v>
      </c>
      <c r="H383" s="749">
        <v>103688</v>
      </c>
      <c r="I383" s="749">
        <v>3688</v>
      </c>
      <c r="J383" s="749" t="s">
        <v>1237</v>
      </c>
      <c r="K383" s="749" t="s">
        <v>1238</v>
      </c>
      <c r="L383" s="752">
        <v>54.655714285714289</v>
      </c>
      <c r="M383" s="752">
        <v>7</v>
      </c>
      <c r="N383" s="753">
        <v>382.59000000000003</v>
      </c>
    </row>
    <row r="384" spans="1:14" ht="14.4" customHeight="1" x14ac:dyDescent="0.3">
      <c r="A384" s="747" t="s">
        <v>565</v>
      </c>
      <c r="B384" s="748" t="s">
        <v>566</v>
      </c>
      <c r="C384" s="749" t="s">
        <v>581</v>
      </c>
      <c r="D384" s="750" t="s">
        <v>582</v>
      </c>
      <c r="E384" s="751">
        <v>50113001</v>
      </c>
      <c r="F384" s="750" t="s">
        <v>601</v>
      </c>
      <c r="G384" s="749" t="s">
        <v>602</v>
      </c>
      <c r="H384" s="749">
        <v>100610</v>
      </c>
      <c r="I384" s="749">
        <v>610</v>
      </c>
      <c r="J384" s="749" t="s">
        <v>1239</v>
      </c>
      <c r="K384" s="749" t="s">
        <v>1240</v>
      </c>
      <c r="L384" s="752">
        <v>71.475000489932498</v>
      </c>
      <c r="M384" s="752">
        <v>8</v>
      </c>
      <c r="N384" s="753">
        <v>571.80000391945998</v>
      </c>
    </row>
    <row r="385" spans="1:14" ht="14.4" customHeight="1" x14ac:dyDescent="0.3">
      <c r="A385" s="747" t="s">
        <v>565</v>
      </c>
      <c r="B385" s="748" t="s">
        <v>566</v>
      </c>
      <c r="C385" s="749" t="s">
        <v>581</v>
      </c>
      <c r="D385" s="750" t="s">
        <v>582</v>
      </c>
      <c r="E385" s="751">
        <v>50113001</v>
      </c>
      <c r="F385" s="750" t="s">
        <v>601</v>
      </c>
      <c r="G385" s="749" t="s">
        <v>602</v>
      </c>
      <c r="H385" s="749">
        <v>100612</v>
      </c>
      <c r="I385" s="749">
        <v>612</v>
      </c>
      <c r="J385" s="749" t="s">
        <v>1241</v>
      </c>
      <c r="K385" s="749" t="s">
        <v>673</v>
      </c>
      <c r="L385" s="752">
        <v>67.659999999999982</v>
      </c>
      <c r="M385" s="752">
        <v>1</v>
      </c>
      <c r="N385" s="753">
        <v>67.659999999999982</v>
      </c>
    </row>
    <row r="386" spans="1:14" ht="14.4" customHeight="1" x14ac:dyDescent="0.3">
      <c r="A386" s="747" t="s">
        <v>565</v>
      </c>
      <c r="B386" s="748" t="s">
        <v>566</v>
      </c>
      <c r="C386" s="749" t="s">
        <v>581</v>
      </c>
      <c r="D386" s="750" t="s">
        <v>582</v>
      </c>
      <c r="E386" s="751">
        <v>50113001</v>
      </c>
      <c r="F386" s="750" t="s">
        <v>601</v>
      </c>
      <c r="G386" s="749" t="s">
        <v>602</v>
      </c>
      <c r="H386" s="749">
        <v>621370</v>
      </c>
      <c r="I386" s="749">
        <v>0</v>
      </c>
      <c r="J386" s="749" t="s">
        <v>1242</v>
      </c>
      <c r="K386" s="749" t="s">
        <v>1243</v>
      </c>
      <c r="L386" s="752">
        <v>28.829500000000003</v>
      </c>
      <c r="M386" s="752">
        <v>20</v>
      </c>
      <c r="N386" s="753">
        <v>576.59</v>
      </c>
    </row>
    <row r="387" spans="1:14" ht="14.4" customHeight="1" x14ac:dyDescent="0.3">
      <c r="A387" s="747" t="s">
        <v>565</v>
      </c>
      <c r="B387" s="748" t="s">
        <v>566</v>
      </c>
      <c r="C387" s="749" t="s">
        <v>581</v>
      </c>
      <c r="D387" s="750" t="s">
        <v>582</v>
      </c>
      <c r="E387" s="751">
        <v>50113001</v>
      </c>
      <c r="F387" s="750" t="s">
        <v>601</v>
      </c>
      <c r="G387" s="749" t="s">
        <v>602</v>
      </c>
      <c r="H387" s="749">
        <v>127698</v>
      </c>
      <c r="I387" s="749">
        <v>27698</v>
      </c>
      <c r="J387" s="749" t="s">
        <v>1244</v>
      </c>
      <c r="K387" s="749" t="s">
        <v>1245</v>
      </c>
      <c r="L387" s="752">
        <v>399.96</v>
      </c>
      <c r="M387" s="752">
        <v>3</v>
      </c>
      <c r="N387" s="753">
        <v>1199.8799999999999</v>
      </c>
    </row>
    <row r="388" spans="1:14" ht="14.4" customHeight="1" x14ac:dyDescent="0.3">
      <c r="A388" s="747" t="s">
        <v>565</v>
      </c>
      <c r="B388" s="748" t="s">
        <v>566</v>
      </c>
      <c r="C388" s="749" t="s">
        <v>581</v>
      </c>
      <c r="D388" s="750" t="s">
        <v>582</v>
      </c>
      <c r="E388" s="751">
        <v>50113001</v>
      </c>
      <c r="F388" s="750" t="s">
        <v>601</v>
      </c>
      <c r="G388" s="749" t="s">
        <v>602</v>
      </c>
      <c r="H388" s="749">
        <v>395294</v>
      </c>
      <c r="I388" s="749">
        <v>180306</v>
      </c>
      <c r="J388" s="749" t="s">
        <v>1246</v>
      </c>
      <c r="K388" s="749" t="s">
        <v>1247</v>
      </c>
      <c r="L388" s="752">
        <v>175.74666666666667</v>
      </c>
      <c r="M388" s="752">
        <v>39</v>
      </c>
      <c r="N388" s="753">
        <v>6854.12</v>
      </c>
    </row>
    <row r="389" spans="1:14" ht="14.4" customHeight="1" x14ac:dyDescent="0.3">
      <c r="A389" s="747" t="s">
        <v>565</v>
      </c>
      <c r="B389" s="748" t="s">
        <v>566</v>
      </c>
      <c r="C389" s="749" t="s">
        <v>581</v>
      </c>
      <c r="D389" s="750" t="s">
        <v>582</v>
      </c>
      <c r="E389" s="751">
        <v>50113001</v>
      </c>
      <c r="F389" s="750" t="s">
        <v>601</v>
      </c>
      <c r="G389" s="749" t="s">
        <v>602</v>
      </c>
      <c r="H389" s="749">
        <v>116444</v>
      </c>
      <c r="I389" s="749">
        <v>16444</v>
      </c>
      <c r="J389" s="749" t="s">
        <v>1248</v>
      </c>
      <c r="K389" s="749" t="s">
        <v>1249</v>
      </c>
      <c r="L389" s="752">
        <v>121.97</v>
      </c>
      <c r="M389" s="752">
        <v>1</v>
      </c>
      <c r="N389" s="753">
        <v>121.97</v>
      </c>
    </row>
    <row r="390" spans="1:14" ht="14.4" customHeight="1" x14ac:dyDescent="0.3">
      <c r="A390" s="747" t="s">
        <v>565</v>
      </c>
      <c r="B390" s="748" t="s">
        <v>566</v>
      </c>
      <c r="C390" s="749" t="s">
        <v>581</v>
      </c>
      <c r="D390" s="750" t="s">
        <v>582</v>
      </c>
      <c r="E390" s="751">
        <v>50113001</v>
      </c>
      <c r="F390" s="750" t="s">
        <v>601</v>
      </c>
      <c r="G390" s="749" t="s">
        <v>625</v>
      </c>
      <c r="H390" s="749">
        <v>158191</v>
      </c>
      <c r="I390" s="749">
        <v>158191</v>
      </c>
      <c r="J390" s="749" t="s">
        <v>1250</v>
      </c>
      <c r="K390" s="749" t="s">
        <v>1251</v>
      </c>
      <c r="L390" s="752">
        <v>58.88000000000001</v>
      </c>
      <c r="M390" s="752">
        <v>2</v>
      </c>
      <c r="N390" s="753">
        <v>117.76000000000002</v>
      </c>
    </row>
    <row r="391" spans="1:14" ht="14.4" customHeight="1" x14ac:dyDescent="0.3">
      <c r="A391" s="747" t="s">
        <v>565</v>
      </c>
      <c r="B391" s="748" t="s">
        <v>566</v>
      </c>
      <c r="C391" s="749" t="s">
        <v>581</v>
      </c>
      <c r="D391" s="750" t="s">
        <v>582</v>
      </c>
      <c r="E391" s="751">
        <v>50113001</v>
      </c>
      <c r="F391" s="750" t="s">
        <v>601</v>
      </c>
      <c r="G391" s="749" t="s">
        <v>602</v>
      </c>
      <c r="H391" s="749">
        <v>184360</v>
      </c>
      <c r="I391" s="749">
        <v>84360</v>
      </c>
      <c r="J391" s="749" t="s">
        <v>1252</v>
      </c>
      <c r="K391" s="749" t="s">
        <v>1253</v>
      </c>
      <c r="L391" s="752">
        <v>149.68</v>
      </c>
      <c r="M391" s="752">
        <v>1</v>
      </c>
      <c r="N391" s="753">
        <v>149.68</v>
      </c>
    </row>
    <row r="392" spans="1:14" ht="14.4" customHeight="1" x14ac:dyDescent="0.3">
      <c r="A392" s="747" t="s">
        <v>565</v>
      </c>
      <c r="B392" s="748" t="s">
        <v>566</v>
      </c>
      <c r="C392" s="749" t="s">
        <v>581</v>
      </c>
      <c r="D392" s="750" t="s">
        <v>582</v>
      </c>
      <c r="E392" s="751">
        <v>50113001</v>
      </c>
      <c r="F392" s="750" t="s">
        <v>601</v>
      </c>
      <c r="G392" s="749" t="s">
        <v>602</v>
      </c>
      <c r="H392" s="749">
        <v>845075</v>
      </c>
      <c r="I392" s="749">
        <v>125641</v>
      </c>
      <c r="J392" s="749" t="s">
        <v>1252</v>
      </c>
      <c r="K392" s="749" t="s">
        <v>1254</v>
      </c>
      <c r="L392" s="752">
        <v>355.18499999999995</v>
      </c>
      <c r="M392" s="752">
        <v>2</v>
      </c>
      <c r="N392" s="753">
        <v>710.36999999999989</v>
      </c>
    </row>
    <row r="393" spans="1:14" ht="14.4" customHeight="1" x14ac:dyDescent="0.3">
      <c r="A393" s="747" t="s">
        <v>565</v>
      </c>
      <c r="B393" s="748" t="s">
        <v>566</v>
      </c>
      <c r="C393" s="749" t="s">
        <v>581</v>
      </c>
      <c r="D393" s="750" t="s">
        <v>582</v>
      </c>
      <c r="E393" s="751">
        <v>50113001</v>
      </c>
      <c r="F393" s="750" t="s">
        <v>601</v>
      </c>
      <c r="G393" s="749" t="s">
        <v>602</v>
      </c>
      <c r="H393" s="749">
        <v>148578</v>
      </c>
      <c r="I393" s="749">
        <v>48578</v>
      </c>
      <c r="J393" s="749" t="s">
        <v>1255</v>
      </c>
      <c r="K393" s="749" t="s">
        <v>1256</v>
      </c>
      <c r="L393" s="752">
        <v>54.979999999999983</v>
      </c>
      <c r="M393" s="752">
        <v>1</v>
      </c>
      <c r="N393" s="753">
        <v>54.979999999999983</v>
      </c>
    </row>
    <row r="394" spans="1:14" ht="14.4" customHeight="1" x14ac:dyDescent="0.3">
      <c r="A394" s="747" t="s">
        <v>565</v>
      </c>
      <c r="B394" s="748" t="s">
        <v>566</v>
      </c>
      <c r="C394" s="749" t="s">
        <v>581</v>
      </c>
      <c r="D394" s="750" t="s">
        <v>582</v>
      </c>
      <c r="E394" s="751">
        <v>50113001</v>
      </c>
      <c r="F394" s="750" t="s">
        <v>601</v>
      </c>
      <c r="G394" s="749" t="s">
        <v>602</v>
      </c>
      <c r="H394" s="749">
        <v>848632</v>
      </c>
      <c r="I394" s="749">
        <v>125315</v>
      </c>
      <c r="J394" s="749" t="s">
        <v>1255</v>
      </c>
      <c r="K394" s="749" t="s">
        <v>1257</v>
      </c>
      <c r="L394" s="752">
        <v>58.71</v>
      </c>
      <c r="M394" s="752">
        <v>1</v>
      </c>
      <c r="N394" s="753">
        <v>58.71</v>
      </c>
    </row>
    <row r="395" spans="1:14" ht="14.4" customHeight="1" x14ac:dyDescent="0.3">
      <c r="A395" s="747" t="s">
        <v>565</v>
      </c>
      <c r="B395" s="748" t="s">
        <v>566</v>
      </c>
      <c r="C395" s="749" t="s">
        <v>581</v>
      </c>
      <c r="D395" s="750" t="s">
        <v>582</v>
      </c>
      <c r="E395" s="751">
        <v>50113001</v>
      </c>
      <c r="F395" s="750" t="s">
        <v>601</v>
      </c>
      <c r="G395" s="749" t="s">
        <v>602</v>
      </c>
      <c r="H395" s="749">
        <v>109844</v>
      </c>
      <c r="I395" s="749">
        <v>9844</v>
      </c>
      <c r="J395" s="749" t="s">
        <v>1258</v>
      </c>
      <c r="K395" s="749" t="s">
        <v>1259</v>
      </c>
      <c r="L395" s="752">
        <v>73.11</v>
      </c>
      <c r="M395" s="752">
        <v>1</v>
      </c>
      <c r="N395" s="753">
        <v>73.11</v>
      </c>
    </row>
    <row r="396" spans="1:14" ht="14.4" customHeight="1" x14ac:dyDescent="0.3">
      <c r="A396" s="747" t="s">
        <v>565</v>
      </c>
      <c r="B396" s="748" t="s">
        <v>566</v>
      </c>
      <c r="C396" s="749" t="s">
        <v>581</v>
      </c>
      <c r="D396" s="750" t="s">
        <v>582</v>
      </c>
      <c r="E396" s="751">
        <v>50113001</v>
      </c>
      <c r="F396" s="750" t="s">
        <v>601</v>
      </c>
      <c r="G396" s="749" t="s">
        <v>602</v>
      </c>
      <c r="H396" s="749">
        <v>109847</v>
      </c>
      <c r="I396" s="749">
        <v>9847</v>
      </c>
      <c r="J396" s="749" t="s">
        <v>1258</v>
      </c>
      <c r="K396" s="749" t="s">
        <v>1260</v>
      </c>
      <c r="L396" s="752">
        <v>40.865000000000002</v>
      </c>
      <c r="M396" s="752">
        <v>6</v>
      </c>
      <c r="N396" s="753">
        <v>245.19000000000003</v>
      </c>
    </row>
    <row r="397" spans="1:14" ht="14.4" customHeight="1" x14ac:dyDescent="0.3">
      <c r="A397" s="747" t="s">
        <v>565</v>
      </c>
      <c r="B397" s="748" t="s">
        <v>566</v>
      </c>
      <c r="C397" s="749" t="s">
        <v>581</v>
      </c>
      <c r="D397" s="750" t="s">
        <v>582</v>
      </c>
      <c r="E397" s="751">
        <v>50113001</v>
      </c>
      <c r="F397" s="750" t="s">
        <v>601</v>
      </c>
      <c r="G397" s="749" t="s">
        <v>602</v>
      </c>
      <c r="H397" s="749">
        <v>191836</v>
      </c>
      <c r="I397" s="749">
        <v>91836</v>
      </c>
      <c r="J397" s="749" t="s">
        <v>1258</v>
      </c>
      <c r="K397" s="749" t="s">
        <v>1261</v>
      </c>
      <c r="L397" s="752">
        <v>44.457199999999993</v>
      </c>
      <c r="M397" s="752">
        <v>25</v>
      </c>
      <c r="N397" s="753">
        <v>1111.4299999999998</v>
      </c>
    </row>
    <row r="398" spans="1:14" ht="14.4" customHeight="1" x14ac:dyDescent="0.3">
      <c r="A398" s="747" t="s">
        <v>565</v>
      </c>
      <c r="B398" s="748" t="s">
        <v>566</v>
      </c>
      <c r="C398" s="749" t="s">
        <v>581</v>
      </c>
      <c r="D398" s="750" t="s">
        <v>582</v>
      </c>
      <c r="E398" s="751">
        <v>50113001</v>
      </c>
      <c r="F398" s="750" t="s">
        <v>601</v>
      </c>
      <c r="G398" s="749" t="s">
        <v>602</v>
      </c>
      <c r="H398" s="749">
        <v>132086</v>
      </c>
      <c r="I398" s="749">
        <v>32086</v>
      </c>
      <c r="J398" s="749" t="s">
        <v>1262</v>
      </c>
      <c r="K398" s="749" t="s">
        <v>1263</v>
      </c>
      <c r="L398" s="752">
        <v>19.350000000000001</v>
      </c>
      <c r="M398" s="752">
        <v>1</v>
      </c>
      <c r="N398" s="753">
        <v>19.350000000000001</v>
      </c>
    </row>
    <row r="399" spans="1:14" ht="14.4" customHeight="1" x14ac:dyDescent="0.3">
      <c r="A399" s="747" t="s">
        <v>565</v>
      </c>
      <c r="B399" s="748" t="s">
        <v>566</v>
      </c>
      <c r="C399" s="749" t="s">
        <v>581</v>
      </c>
      <c r="D399" s="750" t="s">
        <v>582</v>
      </c>
      <c r="E399" s="751">
        <v>50113001</v>
      </c>
      <c r="F399" s="750" t="s">
        <v>601</v>
      </c>
      <c r="G399" s="749" t="s">
        <v>602</v>
      </c>
      <c r="H399" s="749">
        <v>159671</v>
      </c>
      <c r="I399" s="749">
        <v>59671</v>
      </c>
      <c r="J399" s="749" t="s">
        <v>1264</v>
      </c>
      <c r="K399" s="749" t="s">
        <v>1265</v>
      </c>
      <c r="L399" s="752">
        <v>19.669999999999998</v>
      </c>
      <c r="M399" s="752">
        <v>4</v>
      </c>
      <c r="N399" s="753">
        <v>78.679999999999993</v>
      </c>
    </row>
    <row r="400" spans="1:14" ht="14.4" customHeight="1" x14ac:dyDescent="0.3">
      <c r="A400" s="747" t="s">
        <v>565</v>
      </c>
      <c r="B400" s="748" t="s">
        <v>566</v>
      </c>
      <c r="C400" s="749" t="s">
        <v>581</v>
      </c>
      <c r="D400" s="750" t="s">
        <v>582</v>
      </c>
      <c r="E400" s="751">
        <v>50113001</v>
      </c>
      <c r="F400" s="750" t="s">
        <v>601</v>
      </c>
      <c r="G400" s="749" t="s">
        <v>602</v>
      </c>
      <c r="H400" s="749">
        <v>159672</v>
      </c>
      <c r="I400" s="749">
        <v>59672</v>
      </c>
      <c r="J400" s="749" t="s">
        <v>1264</v>
      </c>
      <c r="K400" s="749" t="s">
        <v>1266</v>
      </c>
      <c r="L400" s="752">
        <v>47.133333333333333</v>
      </c>
      <c r="M400" s="752">
        <v>3</v>
      </c>
      <c r="N400" s="753">
        <v>141.4</v>
      </c>
    </row>
    <row r="401" spans="1:14" ht="14.4" customHeight="1" x14ac:dyDescent="0.3">
      <c r="A401" s="747" t="s">
        <v>565</v>
      </c>
      <c r="B401" s="748" t="s">
        <v>566</v>
      </c>
      <c r="C401" s="749" t="s">
        <v>581</v>
      </c>
      <c r="D401" s="750" t="s">
        <v>582</v>
      </c>
      <c r="E401" s="751">
        <v>50113001</v>
      </c>
      <c r="F401" s="750" t="s">
        <v>601</v>
      </c>
      <c r="G401" s="749" t="s">
        <v>602</v>
      </c>
      <c r="H401" s="749">
        <v>159673</v>
      </c>
      <c r="I401" s="749">
        <v>59673</v>
      </c>
      <c r="J401" s="749" t="s">
        <v>1264</v>
      </c>
      <c r="K401" s="749" t="s">
        <v>1267</v>
      </c>
      <c r="L401" s="752">
        <v>71.34</v>
      </c>
      <c r="M401" s="752">
        <v>1</v>
      </c>
      <c r="N401" s="753">
        <v>71.34</v>
      </c>
    </row>
    <row r="402" spans="1:14" ht="14.4" customHeight="1" x14ac:dyDescent="0.3">
      <c r="A402" s="747" t="s">
        <v>565</v>
      </c>
      <c r="B402" s="748" t="s">
        <v>566</v>
      </c>
      <c r="C402" s="749" t="s">
        <v>581</v>
      </c>
      <c r="D402" s="750" t="s">
        <v>582</v>
      </c>
      <c r="E402" s="751">
        <v>50113001</v>
      </c>
      <c r="F402" s="750" t="s">
        <v>601</v>
      </c>
      <c r="G402" s="749" t="s">
        <v>602</v>
      </c>
      <c r="H402" s="749">
        <v>201133</v>
      </c>
      <c r="I402" s="749">
        <v>201133</v>
      </c>
      <c r="J402" s="749" t="s">
        <v>1268</v>
      </c>
      <c r="K402" s="749" t="s">
        <v>1269</v>
      </c>
      <c r="L402" s="752">
        <v>225.53000000000006</v>
      </c>
      <c r="M402" s="752">
        <v>1</v>
      </c>
      <c r="N402" s="753">
        <v>225.53000000000006</v>
      </c>
    </row>
    <row r="403" spans="1:14" ht="14.4" customHeight="1" x14ac:dyDescent="0.3">
      <c r="A403" s="747" t="s">
        <v>565</v>
      </c>
      <c r="B403" s="748" t="s">
        <v>566</v>
      </c>
      <c r="C403" s="749" t="s">
        <v>581</v>
      </c>
      <c r="D403" s="750" t="s">
        <v>582</v>
      </c>
      <c r="E403" s="751">
        <v>50113001</v>
      </c>
      <c r="F403" s="750" t="s">
        <v>601</v>
      </c>
      <c r="G403" s="749" t="s">
        <v>602</v>
      </c>
      <c r="H403" s="749">
        <v>201137</v>
      </c>
      <c r="I403" s="749">
        <v>201137</v>
      </c>
      <c r="J403" s="749" t="s">
        <v>1270</v>
      </c>
      <c r="K403" s="749" t="s">
        <v>1271</v>
      </c>
      <c r="L403" s="752">
        <v>35.382857142857141</v>
      </c>
      <c r="M403" s="752">
        <v>7</v>
      </c>
      <c r="N403" s="753">
        <v>247.67999999999998</v>
      </c>
    </row>
    <row r="404" spans="1:14" ht="14.4" customHeight="1" x14ac:dyDescent="0.3">
      <c r="A404" s="747" t="s">
        <v>565</v>
      </c>
      <c r="B404" s="748" t="s">
        <v>566</v>
      </c>
      <c r="C404" s="749" t="s">
        <v>581</v>
      </c>
      <c r="D404" s="750" t="s">
        <v>582</v>
      </c>
      <c r="E404" s="751">
        <v>50113001</v>
      </c>
      <c r="F404" s="750" t="s">
        <v>601</v>
      </c>
      <c r="G404" s="749" t="s">
        <v>602</v>
      </c>
      <c r="H404" s="749">
        <v>201145</v>
      </c>
      <c r="I404" s="749">
        <v>201145</v>
      </c>
      <c r="J404" s="749" t="s">
        <v>1272</v>
      </c>
      <c r="K404" s="749" t="s">
        <v>1273</v>
      </c>
      <c r="L404" s="752">
        <v>139.90999999999997</v>
      </c>
      <c r="M404" s="752">
        <v>1</v>
      </c>
      <c r="N404" s="753">
        <v>139.90999999999997</v>
      </c>
    </row>
    <row r="405" spans="1:14" ht="14.4" customHeight="1" x14ac:dyDescent="0.3">
      <c r="A405" s="747" t="s">
        <v>565</v>
      </c>
      <c r="B405" s="748" t="s">
        <v>566</v>
      </c>
      <c r="C405" s="749" t="s">
        <v>581</v>
      </c>
      <c r="D405" s="750" t="s">
        <v>582</v>
      </c>
      <c r="E405" s="751">
        <v>50113001</v>
      </c>
      <c r="F405" s="750" t="s">
        <v>601</v>
      </c>
      <c r="G405" s="749" t="s">
        <v>602</v>
      </c>
      <c r="H405" s="749">
        <v>215851</v>
      </c>
      <c r="I405" s="749">
        <v>215851</v>
      </c>
      <c r="J405" s="749" t="s">
        <v>1274</v>
      </c>
      <c r="K405" s="749" t="s">
        <v>1275</v>
      </c>
      <c r="L405" s="752">
        <v>290.40000000000003</v>
      </c>
      <c r="M405" s="752">
        <v>3</v>
      </c>
      <c r="N405" s="753">
        <v>871.2</v>
      </c>
    </row>
    <row r="406" spans="1:14" ht="14.4" customHeight="1" x14ac:dyDescent="0.3">
      <c r="A406" s="747" t="s">
        <v>565</v>
      </c>
      <c r="B406" s="748" t="s">
        <v>566</v>
      </c>
      <c r="C406" s="749" t="s">
        <v>581</v>
      </c>
      <c r="D406" s="750" t="s">
        <v>582</v>
      </c>
      <c r="E406" s="751">
        <v>50113001</v>
      </c>
      <c r="F406" s="750" t="s">
        <v>601</v>
      </c>
      <c r="G406" s="749" t="s">
        <v>602</v>
      </c>
      <c r="H406" s="749">
        <v>214619</v>
      </c>
      <c r="I406" s="749">
        <v>214619</v>
      </c>
      <c r="J406" s="749" t="s">
        <v>1276</v>
      </c>
      <c r="K406" s="749" t="s">
        <v>1277</v>
      </c>
      <c r="L406" s="752">
        <v>224.38000000000005</v>
      </c>
      <c r="M406" s="752">
        <v>1</v>
      </c>
      <c r="N406" s="753">
        <v>224.38000000000005</v>
      </c>
    </row>
    <row r="407" spans="1:14" ht="14.4" customHeight="1" x14ac:dyDescent="0.3">
      <c r="A407" s="747" t="s">
        <v>565</v>
      </c>
      <c r="B407" s="748" t="s">
        <v>566</v>
      </c>
      <c r="C407" s="749" t="s">
        <v>581</v>
      </c>
      <c r="D407" s="750" t="s">
        <v>582</v>
      </c>
      <c r="E407" s="751">
        <v>50113001</v>
      </c>
      <c r="F407" s="750" t="s">
        <v>601</v>
      </c>
      <c r="G407" s="749" t="s">
        <v>602</v>
      </c>
      <c r="H407" s="749">
        <v>850072</v>
      </c>
      <c r="I407" s="749">
        <v>162502</v>
      </c>
      <c r="J407" s="749" t="s">
        <v>1278</v>
      </c>
      <c r="K407" s="749" t="s">
        <v>1279</v>
      </c>
      <c r="L407" s="752">
        <v>55.549999999999983</v>
      </c>
      <c r="M407" s="752">
        <v>2</v>
      </c>
      <c r="N407" s="753">
        <v>111.09999999999997</v>
      </c>
    </row>
    <row r="408" spans="1:14" ht="14.4" customHeight="1" x14ac:dyDescent="0.3">
      <c r="A408" s="747" t="s">
        <v>565</v>
      </c>
      <c r="B408" s="748" t="s">
        <v>566</v>
      </c>
      <c r="C408" s="749" t="s">
        <v>581</v>
      </c>
      <c r="D408" s="750" t="s">
        <v>582</v>
      </c>
      <c r="E408" s="751">
        <v>50113001</v>
      </c>
      <c r="F408" s="750" t="s">
        <v>601</v>
      </c>
      <c r="G408" s="749" t="s">
        <v>625</v>
      </c>
      <c r="H408" s="749">
        <v>190963</v>
      </c>
      <c r="I408" s="749">
        <v>190963</v>
      </c>
      <c r="J408" s="749" t="s">
        <v>1280</v>
      </c>
      <c r="K408" s="749" t="s">
        <v>1176</v>
      </c>
      <c r="L408" s="752">
        <v>168.44</v>
      </c>
      <c r="M408" s="752">
        <v>1</v>
      </c>
      <c r="N408" s="753">
        <v>168.44</v>
      </c>
    </row>
    <row r="409" spans="1:14" ht="14.4" customHeight="1" x14ac:dyDescent="0.3">
      <c r="A409" s="747" t="s">
        <v>565</v>
      </c>
      <c r="B409" s="748" t="s">
        <v>566</v>
      </c>
      <c r="C409" s="749" t="s">
        <v>581</v>
      </c>
      <c r="D409" s="750" t="s">
        <v>582</v>
      </c>
      <c r="E409" s="751">
        <v>50113001</v>
      </c>
      <c r="F409" s="750" t="s">
        <v>601</v>
      </c>
      <c r="G409" s="749" t="s">
        <v>625</v>
      </c>
      <c r="H409" s="749">
        <v>190958</v>
      </c>
      <c r="I409" s="749">
        <v>190958</v>
      </c>
      <c r="J409" s="749" t="s">
        <v>1281</v>
      </c>
      <c r="K409" s="749" t="s">
        <v>1176</v>
      </c>
      <c r="L409" s="752">
        <v>140.72</v>
      </c>
      <c r="M409" s="752">
        <v>1</v>
      </c>
      <c r="N409" s="753">
        <v>140.72</v>
      </c>
    </row>
    <row r="410" spans="1:14" ht="14.4" customHeight="1" x14ac:dyDescent="0.3">
      <c r="A410" s="747" t="s">
        <v>565</v>
      </c>
      <c r="B410" s="748" t="s">
        <v>566</v>
      </c>
      <c r="C410" s="749" t="s">
        <v>581</v>
      </c>
      <c r="D410" s="750" t="s">
        <v>582</v>
      </c>
      <c r="E410" s="751">
        <v>50113001</v>
      </c>
      <c r="F410" s="750" t="s">
        <v>601</v>
      </c>
      <c r="G410" s="749" t="s">
        <v>625</v>
      </c>
      <c r="H410" s="749">
        <v>56972</v>
      </c>
      <c r="I410" s="749">
        <v>56972</v>
      </c>
      <c r="J410" s="749" t="s">
        <v>1282</v>
      </c>
      <c r="K410" s="749" t="s">
        <v>1283</v>
      </c>
      <c r="L410" s="752">
        <v>14.770000000000005</v>
      </c>
      <c r="M410" s="752">
        <v>5</v>
      </c>
      <c r="N410" s="753">
        <v>73.850000000000023</v>
      </c>
    </row>
    <row r="411" spans="1:14" ht="14.4" customHeight="1" x14ac:dyDescent="0.3">
      <c r="A411" s="747" t="s">
        <v>565</v>
      </c>
      <c r="B411" s="748" t="s">
        <v>566</v>
      </c>
      <c r="C411" s="749" t="s">
        <v>581</v>
      </c>
      <c r="D411" s="750" t="s">
        <v>582</v>
      </c>
      <c r="E411" s="751">
        <v>50113001</v>
      </c>
      <c r="F411" s="750" t="s">
        <v>601</v>
      </c>
      <c r="G411" s="749" t="s">
        <v>625</v>
      </c>
      <c r="H411" s="749">
        <v>56976</v>
      </c>
      <c r="I411" s="749">
        <v>56976</v>
      </c>
      <c r="J411" s="749" t="s">
        <v>1284</v>
      </c>
      <c r="K411" s="749" t="s">
        <v>1285</v>
      </c>
      <c r="L411" s="752">
        <v>11.840000000000009</v>
      </c>
      <c r="M411" s="752">
        <v>3</v>
      </c>
      <c r="N411" s="753">
        <v>35.520000000000024</v>
      </c>
    </row>
    <row r="412" spans="1:14" ht="14.4" customHeight="1" x14ac:dyDescent="0.3">
      <c r="A412" s="747" t="s">
        <v>565</v>
      </c>
      <c r="B412" s="748" t="s">
        <v>566</v>
      </c>
      <c r="C412" s="749" t="s">
        <v>581</v>
      </c>
      <c r="D412" s="750" t="s">
        <v>582</v>
      </c>
      <c r="E412" s="751">
        <v>50113001</v>
      </c>
      <c r="F412" s="750" t="s">
        <v>601</v>
      </c>
      <c r="G412" s="749" t="s">
        <v>625</v>
      </c>
      <c r="H412" s="749">
        <v>156981</v>
      </c>
      <c r="I412" s="749">
        <v>56981</v>
      </c>
      <c r="J412" s="749" t="s">
        <v>1286</v>
      </c>
      <c r="K412" s="749" t="s">
        <v>846</v>
      </c>
      <c r="L412" s="752">
        <v>30.179999999999996</v>
      </c>
      <c r="M412" s="752">
        <v>3</v>
      </c>
      <c r="N412" s="753">
        <v>90.539999999999992</v>
      </c>
    </row>
    <row r="413" spans="1:14" ht="14.4" customHeight="1" x14ac:dyDescent="0.3">
      <c r="A413" s="747" t="s">
        <v>565</v>
      </c>
      <c r="B413" s="748" t="s">
        <v>566</v>
      </c>
      <c r="C413" s="749" t="s">
        <v>581</v>
      </c>
      <c r="D413" s="750" t="s">
        <v>582</v>
      </c>
      <c r="E413" s="751">
        <v>50113001</v>
      </c>
      <c r="F413" s="750" t="s">
        <v>601</v>
      </c>
      <c r="G413" s="749" t="s">
        <v>602</v>
      </c>
      <c r="H413" s="749">
        <v>154094</v>
      </c>
      <c r="I413" s="749">
        <v>54094</v>
      </c>
      <c r="J413" s="749" t="s">
        <v>1287</v>
      </c>
      <c r="K413" s="749" t="s">
        <v>1288</v>
      </c>
      <c r="L413" s="752">
        <v>111.38999999999997</v>
      </c>
      <c r="M413" s="752">
        <v>2</v>
      </c>
      <c r="N413" s="753">
        <v>222.77999999999994</v>
      </c>
    </row>
    <row r="414" spans="1:14" ht="14.4" customHeight="1" x14ac:dyDescent="0.3">
      <c r="A414" s="747" t="s">
        <v>565</v>
      </c>
      <c r="B414" s="748" t="s">
        <v>566</v>
      </c>
      <c r="C414" s="749" t="s">
        <v>581</v>
      </c>
      <c r="D414" s="750" t="s">
        <v>582</v>
      </c>
      <c r="E414" s="751">
        <v>50113001</v>
      </c>
      <c r="F414" s="750" t="s">
        <v>601</v>
      </c>
      <c r="G414" s="749" t="s">
        <v>602</v>
      </c>
      <c r="H414" s="749">
        <v>188165</v>
      </c>
      <c r="I414" s="749">
        <v>188165</v>
      </c>
      <c r="J414" s="749" t="s">
        <v>1289</v>
      </c>
      <c r="K414" s="749" t="s">
        <v>1290</v>
      </c>
      <c r="L414" s="752">
        <v>367.57000000000016</v>
      </c>
      <c r="M414" s="752">
        <v>1</v>
      </c>
      <c r="N414" s="753">
        <v>367.57000000000016</v>
      </c>
    </row>
    <row r="415" spans="1:14" ht="14.4" customHeight="1" x14ac:dyDescent="0.3">
      <c r="A415" s="747" t="s">
        <v>565</v>
      </c>
      <c r="B415" s="748" t="s">
        <v>566</v>
      </c>
      <c r="C415" s="749" t="s">
        <v>581</v>
      </c>
      <c r="D415" s="750" t="s">
        <v>582</v>
      </c>
      <c r="E415" s="751">
        <v>50113001</v>
      </c>
      <c r="F415" s="750" t="s">
        <v>601</v>
      </c>
      <c r="G415" s="749" t="s">
        <v>625</v>
      </c>
      <c r="H415" s="749">
        <v>138854</v>
      </c>
      <c r="I415" s="749">
        <v>138854</v>
      </c>
      <c r="J415" s="749" t="s">
        <v>1291</v>
      </c>
      <c r="K415" s="749" t="s">
        <v>1292</v>
      </c>
      <c r="L415" s="752">
        <v>422.84</v>
      </c>
      <c r="M415" s="752">
        <v>4</v>
      </c>
      <c r="N415" s="753">
        <v>1691.36</v>
      </c>
    </row>
    <row r="416" spans="1:14" ht="14.4" customHeight="1" x14ac:dyDescent="0.3">
      <c r="A416" s="747" t="s">
        <v>565</v>
      </c>
      <c r="B416" s="748" t="s">
        <v>566</v>
      </c>
      <c r="C416" s="749" t="s">
        <v>581</v>
      </c>
      <c r="D416" s="750" t="s">
        <v>582</v>
      </c>
      <c r="E416" s="751">
        <v>50113001</v>
      </c>
      <c r="F416" s="750" t="s">
        <v>601</v>
      </c>
      <c r="G416" s="749" t="s">
        <v>625</v>
      </c>
      <c r="H416" s="749">
        <v>174700</v>
      </c>
      <c r="I416" s="749">
        <v>174700</v>
      </c>
      <c r="J416" s="749" t="s">
        <v>1293</v>
      </c>
      <c r="K416" s="749" t="s">
        <v>1294</v>
      </c>
      <c r="L416" s="752">
        <v>952.22</v>
      </c>
      <c r="M416" s="752">
        <v>1</v>
      </c>
      <c r="N416" s="753">
        <v>952.22</v>
      </c>
    </row>
    <row r="417" spans="1:14" ht="14.4" customHeight="1" x14ac:dyDescent="0.3">
      <c r="A417" s="747" t="s">
        <v>565</v>
      </c>
      <c r="B417" s="748" t="s">
        <v>566</v>
      </c>
      <c r="C417" s="749" t="s">
        <v>581</v>
      </c>
      <c r="D417" s="750" t="s">
        <v>582</v>
      </c>
      <c r="E417" s="751">
        <v>50113001</v>
      </c>
      <c r="F417" s="750" t="s">
        <v>601</v>
      </c>
      <c r="G417" s="749" t="s">
        <v>625</v>
      </c>
      <c r="H417" s="749">
        <v>148306</v>
      </c>
      <c r="I417" s="749">
        <v>148306</v>
      </c>
      <c r="J417" s="749" t="s">
        <v>1295</v>
      </c>
      <c r="K417" s="749" t="s">
        <v>1296</v>
      </c>
      <c r="L417" s="752">
        <v>105.68</v>
      </c>
      <c r="M417" s="752">
        <v>1</v>
      </c>
      <c r="N417" s="753">
        <v>105.68</v>
      </c>
    </row>
    <row r="418" spans="1:14" ht="14.4" customHeight="1" x14ac:dyDescent="0.3">
      <c r="A418" s="747" t="s">
        <v>565</v>
      </c>
      <c r="B418" s="748" t="s">
        <v>566</v>
      </c>
      <c r="C418" s="749" t="s">
        <v>581</v>
      </c>
      <c r="D418" s="750" t="s">
        <v>582</v>
      </c>
      <c r="E418" s="751">
        <v>50113001</v>
      </c>
      <c r="F418" s="750" t="s">
        <v>601</v>
      </c>
      <c r="G418" s="749" t="s">
        <v>625</v>
      </c>
      <c r="H418" s="749">
        <v>150316</v>
      </c>
      <c r="I418" s="749">
        <v>50316</v>
      </c>
      <c r="J418" s="749" t="s">
        <v>1297</v>
      </c>
      <c r="K418" s="749" t="s">
        <v>624</v>
      </c>
      <c r="L418" s="752">
        <v>68.699999999999989</v>
      </c>
      <c r="M418" s="752">
        <v>1</v>
      </c>
      <c r="N418" s="753">
        <v>68.699999999999989</v>
      </c>
    </row>
    <row r="419" spans="1:14" ht="14.4" customHeight="1" x14ac:dyDescent="0.3">
      <c r="A419" s="747" t="s">
        <v>565</v>
      </c>
      <c r="B419" s="748" t="s">
        <v>566</v>
      </c>
      <c r="C419" s="749" t="s">
        <v>581</v>
      </c>
      <c r="D419" s="750" t="s">
        <v>582</v>
      </c>
      <c r="E419" s="751">
        <v>50113001</v>
      </c>
      <c r="F419" s="750" t="s">
        <v>601</v>
      </c>
      <c r="G419" s="749" t="s">
        <v>625</v>
      </c>
      <c r="H419" s="749">
        <v>150318</v>
      </c>
      <c r="I419" s="749">
        <v>50318</v>
      </c>
      <c r="J419" s="749" t="s">
        <v>1297</v>
      </c>
      <c r="K419" s="749" t="s">
        <v>1298</v>
      </c>
      <c r="L419" s="752">
        <v>210.76</v>
      </c>
      <c r="M419" s="752">
        <v>2</v>
      </c>
      <c r="N419" s="753">
        <v>421.52</v>
      </c>
    </row>
    <row r="420" spans="1:14" ht="14.4" customHeight="1" x14ac:dyDescent="0.3">
      <c r="A420" s="747" t="s">
        <v>565</v>
      </c>
      <c r="B420" s="748" t="s">
        <v>566</v>
      </c>
      <c r="C420" s="749" t="s">
        <v>581</v>
      </c>
      <c r="D420" s="750" t="s">
        <v>582</v>
      </c>
      <c r="E420" s="751">
        <v>50113001</v>
      </c>
      <c r="F420" s="750" t="s">
        <v>601</v>
      </c>
      <c r="G420" s="749" t="s">
        <v>625</v>
      </c>
      <c r="H420" s="749">
        <v>850552</v>
      </c>
      <c r="I420" s="749">
        <v>167852</v>
      </c>
      <c r="J420" s="749" t="s">
        <v>1299</v>
      </c>
      <c r="K420" s="749" t="s">
        <v>1300</v>
      </c>
      <c r="L420" s="752">
        <v>229.21</v>
      </c>
      <c r="M420" s="752">
        <v>1</v>
      </c>
      <c r="N420" s="753">
        <v>229.21</v>
      </c>
    </row>
    <row r="421" spans="1:14" ht="14.4" customHeight="1" x14ac:dyDescent="0.3">
      <c r="A421" s="747" t="s">
        <v>565</v>
      </c>
      <c r="B421" s="748" t="s">
        <v>566</v>
      </c>
      <c r="C421" s="749" t="s">
        <v>581</v>
      </c>
      <c r="D421" s="750" t="s">
        <v>582</v>
      </c>
      <c r="E421" s="751">
        <v>50113001</v>
      </c>
      <c r="F421" s="750" t="s">
        <v>601</v>
      </c>
      <c r="G421" s="749" t="s">
        <v>625</v>
      </c>
      <c r="H421" s="749">
        <v>124231</v>
      </c>
      <c r="I421" s="749">
        <v>124231</v>
      </c>
      <c r="J421" s="749" t="s">
        <v>1301</v>
      </c>
      <c r="K421" s="749" t="s">
        <v>1302</v>
      </c>
      <c r="L421" s="752">
        <v>236.16999999999993</v>
      </c>
      <c r="M421" s="752">
        <v>1</v>
      </c>
      <c r="N421" s="753">
        <v>236.16999999999993</v>
      </c>
    </row>
    <row r="422" spans="1:14" ht="14.4" customHeight="1" x14ac:dyDescent="0.3">
      <c r="A422" s="747" t="s">
        <v>565</v>
      </c>
      <c r="B422" s="748" t="s">
        <v>566</v>
      </c>
      <c r="C422" s="749" t="s">
        <v>581</v>
      </c>
      <c r="D422" s="750" t="s">
        <v>582</v>
      </c>
      <c r="E422" s="751">
        <v>50113001</v>
      </c>
      <c r="F422" s="750" t="s">
        <v>601</v>
      </c>
      <c r="G422" s="749" t="s">
        <v>602</v>
      </c>
      <c r="H422" s="749">
        <v>186198</v>
      </c>
      <c r="I422" s="749">
        <v>186198</v>
      </c>
      <c r="J422" s="749" t="s">
        <v>1303</v>
      </c>
      <c r="K422" s="749" t="s">
        <v>1304</v>
      </c>
      <c r="L422" s="752">
        <v>42.545000000000002</v>
      </c>
      <c r="M422" s="752">
        <v>4</v>
      </c>
      <c r="N422" s="753">
        <v>170.18</v>
      </c>
    </row>
    <row r="423" spans="1:14" ht="14.4" customHeight="1" x14ac:dyDescent="0.3">
      <c r="A423" s="747" t="s">
        <v>565</v>
      </c>
      <c r="B423" s="748" t="s">
        <v>566</v>
      </c>
      <c r="C423" s="749" t="s">
        <v>581</v>
      </c>
      <c r="D423" s="750" t="s">
        <v>582</v>
      </c>
      <c r="E423" s="751">
        <v>50113001</v>
      </c>
      <c r="F423" s="750" t="s">
        <v>601</v>
      </c>
      <c r="G423" s="749" t="s">
        <v>625</v>
      </c>
      <c r="H423" s="749">
        <v>849896</v>
      </c>
      <c r="I423" s="749">
        <v>134281</v>
      </c>
      <c r="J423" s="749" t="s">
        <v>1305</v>
      </c>
      <c r="K423" s="749" t="s">
        <v>1306</v>
      </c>
      <c r="L423" s="752">
        <v>114.86999999999998</v>
      </c>
      <c r="M423" s="752">
        <v>1</v>
      </c>
      <c r="N423" s="753">
        <v>114.86999999999998</v>
      </c>
    </row>
    <row r="424" spans="1:14" ht="14.4" customHeight="1" x14ac:dyDescent="0.3">
      <c r="A424" s="747" t="s">
        <v>565</v>
      </c>
      <c r="B424" s="748" t="s">
        <v>566</v>
      </c>
      <c r="C424" s="749" t="s">
        <v>581</v>
      </c>
      <c r="D424" s="750" t="s">
        <v>582</v>
      </c>
      <c r="E424" s="751">
        <v>50113001</v>
      </c>
      <c r="F424" s="750" t="s">
        <v>601</v>
      </c>
      <c r="G424" s="749" t="s">
        <v>625</v>
      </c>
      <c r="H424" s="749">
        <v>849535</v>
      </c>
      <c r="I424" s="749">
        <v>134292</v>
      </c>
      <c r="J424" s="749" t="s">
        <v>1307</v>
      </c>
      <c r="K424" s="749" t="s">
        <v>1306</v>
      </c>
      <c r="L424" s="752">
        <v>147.1399999999999</v>
      </c>
      <c r="M424" s="752">
        <v>1</v>
      </c>
      <c r="N424" s="753">
        <v>147.1399999999999</v>
      </c>
    </row>
    <row r="425" spans="1:14" ht="14.4" customHeight="1" x14ac:dyDescent="0.3">
      <c r="A425" s="747" t="s">
        <v>565</v>
      </c>
      <c r="B425" s="748" t="s">
        <v>566</v>
      </c>
      <c r="C425" s="749" t="s">
        <v>581</v>
      </c>
      <c r="D425" s="750" t="s">
        <v>582</v>
      </c>
      <c r="E425" s="751">
        <v>50113001</v>
      </c>
      <c r="F425" s="750" t="s">
        <v>601</v>
      </c>
      <c r="G425" s="749" t="s">
        <v>625</v>
      </c>
      <c r="H425" s="749">
        <v>845108</v>
      </c>
      <c r="I425" s="749">
        <v>125595</v>
      </c>
      <c r="J425" s="749" t="s">
        <v>1308</v>
      </c>
      <c r="K425" s="749" t="s">
        <v>1309</v>
      </c>
      <c r="L425" s="752">
        <v>76.55</v>
      </c>
      <c r="M425" s="752">
        <v>1</v>
      </c>
      <c r="N425" s="753">
        <v>76.55</v>
      </c>
    </row>
    <row r="426" spans="1:14" ht="14.4" customHeight="1" x14ac:dyDescent="0.3">
      <c r="A426" s="747" t="s">
        <v>565</v>
      </c>
      <c r="B426" s="748" t="s">
        <v>566</v>
      </c>
      <c r="C426" s="749" t="s">
        <v>581</v>
      </c>
      <c r="D426" s="750" t="s">
        <v>582</v>
      </c>
      <c r="E426" s="751">
        <v>50113001</v>
      </c>
      <c r="F426" s="750" t="s">
        <v>601</v>
      </c>
      <c r="G426" s="749" t="s">
        <v>625</v>
      </c>
      <c r="H426" s="749">
        <v>131934</v>
      </c>
      <c r="I426" s="749">
        <v>31934</v>
      </c>
      <c r="J426" s="749" t="s">
        <v>1310</v>
      </c>
      <c r="K426" s="749" t="s">
        <v>1311</v>
      </c>
      <c r="L426" s="752">
        <v>49.823333782224132</v>
      </c>
      <c r="M426" s="752">
        <v>3</v>
      </c>
      <c r="N426" s="753">
        <v>149.4700013466724</v>
      </c>
    </row>
    <row r="427" spans="1:14" ht="14.4" customHeight="1" x14ac:dyDescent="0.3">
      <c r="A427" s="747" t="s">
        <v>565</v>
      </c>
      <c r="B427" s="748" t="s">
        <v>566</v>
      </c>
      <c r="C427" s="749" t="s">
        <v>581</v>
      </c>
      <c r="D427" s="750" t="s">
        <v>582</v>
      </c>
      <c r="E427" s="751">
        <v>50113001</v>
      </c>
      <c r="F427" s="750" t="s">
        <v>601</v>
      </c>
      <c r="G427" s="749" t="s">
        <v>625</v>
      </c>
      <c r="H427" s="749">
        <v>158380</v>
      </c>
      <c r="I427" s="749">
        <v>58380</v>
      </c>
      <c r="J427" s="749" t="s">
        <v>1312</v>
      </c>
      <c r="K427" s="749" t="s">
        <v>1313</v>
      </c>
      <c r="L427" s="752">
        <v>81.205000000000013</v>
      </c>
      <c r="M427" s="752">
        <v>2</v>
      </c>
      <c r="N427" s="753">
        <v>162.41000000000003</v>
      </c>
    </row>
    <row r="428" spans="1:14" ht="14.4" customHeight="1" x14ac:dyDescent="0.3">
      <c r="A428" s="747" t="s">
        <v>565</v>
      </c>
      <c r="B428" s="748" t="s">
        <v>566</v>
      </c>
      <c r="C428" s="749" t="s">
        <v>581</v>
      </c>
      <c r="D428" s="750" t="s">
        <v>582</v>
      </c>
      <c r="E428" s="751">
        <v>50113001</v>
      </c>
      <c r="F428" s="750" t="s">
        <v>601</v>
      </c>
      <c r="G428" s="749" t="s">
        <v>602</v>
      </c>
      <c r="H428" s="749">
        <v>130434</v>
      </c>
      <c r="I428" s="749">
        <v>30434</v>
      </c>
      <c r="J428" s="749" t="s">
        <v>1314</v>
      </c>
      <c r="K428" s="749" t="s">
        <v>1315</v>
      </c>
      <c r="L428" s="752">
        <v>156.62000000000003</v>
      </c>
      <c r="M428" s="752">
        <v>2</v>
      </c>
      <c r="N428" s="753">
        <v>313.24000000000007</v>
      </c>
    </row>
    <row r="429" spans="1:14" ht="14.4" customHeight="1" x14ac:dyDescent="0.3">
      <c r="A429" s="747" t="s">
        <v>565</v>
      </c>
      <c r="B429" s="748" t="s">
        <v>566</v>
      </c>
      <c r="C429" s="749" t="s">
        <v>581</v>
      </c>
      <c r="D429" s="750" t="s">
        <v>582</v>
      </c>
      <c r="E429" s="751">
        <v>50113001</v>
      </c>
      <c r="F429" s="750" t="s">
        <v>601</v>
      </c>
      <c r="G429" s="749" t="s">
        <v>602</v>
      </c>
      <c r="H429" s="749">
        <v>188385</v>
      </c>
      <c r="I429" s="749">
        <v>188385</v>
      </c>
      <c r="J429" s="749" t="s">
        <v>1316</v>
      </c>
      <c r="K429" s="749" t="s">
        <v>1317</v>
      </c>
      <c r="L429" s="752">
        <v>64.389999999999986</v>
      </c>
      <c r="M429" s="752">
        <v>1</v>
      </c>
      <c r="N429" s="753">
        <v>64.389999999999986</v>
      </c>
    </row>
    <row r="430" spans="1:14" ht="14.4" customHeight="1" x14ac:dyDescent="0.3">
      <c r="A430" s="747" t="s">
        <v>565</v>
      </c>
      <c r="B430" s="748" t="s">
        <v>566</v>
      </c>
      <c r="C430" s="749" t="s">
        <v>581</v>
      </c>
      <c r="D430" s="750" t="s">
        <v>582</v>
      </c>
      <c r="E430" s="751">
        <v>50113001</v>
      </c>
      <c r="F430" s="750" t="s">
        <v>601</v>
      </c>
      <c r="G430" s="749" t="s">
        <v>602</v>
      </c>
      <c r="H430" s="749">
        <v>225452</v>
      </c>
      <c r="I430" s="749">
        <v>225452</v>
      </c>
      <c r="J430" s="749" t="s">
        <v>1318</v>
      </c>
      <c r="K430" s="749" t="s">
        <v>1319</v>
      </c>
      <c r="L430" s="752">
        <v>511.07999999999993</v>
      </c>
      <c r="M430" s="752">
        <v>2</v>
      </c>
      <c r="N430" s="753">
        <v>1022.1599999999999</v>
      </c>
    </row>
    <row r="431" spans="1:14" ht="14.4" customHeight="1" x14ac:dyDescent="0.3">
      <c r="A431" s="747" t="s">
        <v>565</v>
      </c>
      <c r="B431" s="748" t="s">
        <v>566</v>
      </c>
      <c r="C431" s="749" t="s">
        <v>581</v>
      </c>
      <c r="D431" s="750" t="s">
        <v>582</v>
      </c>
      <c r="E431" s="751">
        <v>50113001</v>
      </c>
      <c r="F431" s="750" t="s">
        <v>601</v>
      </c>
      <c r="G431" s="749" t="s">
        <v>602</v>
      </c>
      <c r="H431" s="749">
        <v>184325</v>
      </c>
      <c r="I431" s="749">
        <v>84325</v>
      </c>
      <c r="J431" s="749" t="s">
        <v>1320</v>
      </c>
      <c r="K431" s="749" t="s">
        <v>1321</v>
      </c>
      <c r="L431" s="752">
        <v>76.74499999999999</v>
      </c>
      <c r="M431" s="752">
        <v>2</v>
      </c>
      <c r="N431" s="753">
        <v>153.48999999999998</v>
      </c>
    </row>
    <row r="432" spans="1:14" ht="14.4" customHeight="1" x14ac:dyDescent="0.3">
      <c r="A432" s="747" t="s">
        <v>565</v>
      </c>
      <c r="B432" s="748" t="s">
        <v>566</v>
      </c>
      <c r="C432" s="749" t="s">
        <v>581</v>
      </c>
      <c r="D432" s="750" t="s">
        <v>582</v>
      </c>
      <c r="E432" s="751">
        <v>50113001</v>
      </c>
      <c r="F432" s="750" t="s">
        <v>601</v>
      </c>
      <c r="G432" s="749" t="s">
        <v>602</v>
      </c>
      <c r="H432" s="749">
        <v>840464</v>
      </c>
      <c r="I432" s="749">
        <v>0</v>
      </c>
      <c r="J432" s="749" t="s">
        <v>1322</v>
      </c>
      <c r="K432" s="749" t="s">
        <v>1323</v>
      </c>
      <c r="L432" s="752">
        <v>43.459999999999994</v>
      </c>
      <c r="M432" s="752">
        <v>2</v>
      </c>
      <c r="N432" s="753">
        <v>86.919999999999987</v>
      </c>
    </row>
    <row r="433" spans="1:14" ht="14.4" customHeight="1" x14ac:dyDescent="0.3">
      <c r="A433" s="747" t="s">
        <v>565</v>
      </c>
      <c r="B433" s="748" t="s">
        <v>566</v>
      </c>
      <c r="C433" s="749" t="s">
        <v>581</v>
      </c>
      <c r="D433" s="750" t="s">
        <v>582</v>
      </c>
      <c r="E433" s="751">
        <v>50113001</v>
      </c>
      <c r="F433" s="750" t="s">
        <v>601</v>
      </c>
      <c r="G433" s="749" t="s">
        <v>602</v>
      </c>
      <c r="H433" s="749">
        <v>148673</v>
      </c>
      <c r="I433" s="749">
        <v>148673</v>
      </c>
      <c r="J433" s="749" t="s">
        <v>1324</v>
      </c>
      <c r="K433" s="749" t="s">
        <v>1325</v>
      </c>
      <c r="L433" s="752">
        <v>146.3000000000001</v>
      </c>
      <c r="M433" s="752">
        <v>1</v>
      </c>
      <c r="N433" s="753">
        <v>146.3000000000001</v>
      </c>
    </row>
    <row r="434" spans="1:14" ht="14.4" customHeight="1" x14ac:dyDescent="0.3">
      <c r="A434" s="747" t="s">
        <v>565</v>
      </c>
      <c r="B434" s="748" t="s">
        <v>566</v>
      </c>
      <c r="C434" s="749" t="s">
        <v>581</v>
      </c>
      <c r="D434" s="750" t="s">
        <v>582</v>
      </c>
      <c r="E434" s="751">
        <v>50113001</v>
      </c>
      <c r="F434" s="750" t="s">
        <v>601</v>
      </c>
      <c r="G434" s="749" t="s">
        <v>602</v>
      </c>
      <c r="H434" s="749">
        <v>130521</v>
      </c>
      <c r="I434" s="749">
        <v>30521</v>
      </c>
      <c r="J434" s="749" t="s">
        <v>1326</v>
      </c>
      <c r="K434" s="749" t="s">
        <v>1327</v>
      </c>
      <c r="L434" s="752">
        <v>269.27</v>
      </c>
      <c r="M434" s="752">
        <v>1</v>
      </c>
      <c r="N434" s="753">
        <v>269.27</v>
      </c>
    </row>
    <row r="435" spans="1:14" ht="14.4" customHeight="1" x14ac:dyDescent="0.3">
      <c r="A435" s="747" t="s">
        <v>565</v>
      </c>
      <c r="B435" s="748" t="s">
        <v>566</v>
      </c>
      <c r="C435" s="749" t="s">
        <v>581</v>
      </c>
      <c r="D435" s="750" t="s">
        <v>582</v>
      </c>
      <c r="E435" s="751">
        <v>50113001</v>
      </c>
      <c r="F435" s="750" t="s">
        <v>601</v>
      </c>
      <c r="G435" s="749" t="s">
        <v>625</v>
      </c>
      <c r="H435" s="749">
        <v>105496</v>
      </c>
      <c r="I435" s="749">
        <v>5496</v>
      </c>
      <c r="J435" s="749" t="s">
        <v>1328</v>
      </c>
      <c r="K435" s="749" t="s">
        <v>1329</v>
      </c>
      <c r="L435" s="752">
        <v>75.030000000000015</v>
      </c>
      <c r="M435" s="752">
        <v>1</v>
      </c>
      <c r="N435" s="753">
        <v>75.030000000000015</v>
      </c>
    </row>
    <row r="436" spans="1:14" ht="14.4" customHeight="1" x14ac:dyDescent="0.3">
      <c r="A436" s="747" t="s">
        <v>565</v>
      </c>
      <c r="B436" s="748" t="s">
        <v>566</v>
      </c>
      <c r="C436" s="749" t="s">
        <v>581</v>
      </c>
      <c r="D436" s="750" t="s">
        <v>582</v>
      </c>
      <c r="E436" s="751">
        <v>50113001</v>
      </c>
      <c r="F436" s="750" t="s">
        <v>601</v>
      </c>
      <c r="G436" s="749" t="s">
        <v>625</v>
      </c>
      <c r="H436" s="749">
        <v>199600</v>
      </c>
      <c r="I436" s="749">
        <v>99600</v>
      </c>
      <c r="J436" s="749" t="s">
        <v>1328</v>
      </c>
      <c r="K436" s="749" t="s">
        <v>1179</v>
      </c>
      <c r="L436" s="752">
        <v>99.890000000000043</v>
      </c>
      <c r="M436" s="752">
        <v>1</v>
      </c>
      <c r="N436" s="753">
        <v>99.890000000000043</v>
      </c>
    </row>
    <row r="437" spans="1:14" ht="14.4" customHeight="1" x14ac:dyDescent="0.3">
      <c r="A437" s="747" t="s">
        <v>565</v>
      </c>
      <c r="B437" s="748" t="s">
        <v>566</v>
      </c>
      <c r="C437" s="749" t="s">
        <v>581</v>
      </c>
      <c r="D437" s="750" t="s">
        <v>582</v>
      </c>
      <c r="E437" s="751">
        <v>50113001</v>
      </c>
      <c r="F437" s="750" t="s">
        <v>601</v>
      </c>
      <c r="G437" s="749" t="s">
        <v>625</v>
      </c>
      <c r="H437" s="749">
        <v>987473</v>
      </c>
      <c r="I437" s="749">
        <v>146894</v>
      </c>
      <c r="J437" s="749" t="s">
        <v>1330</v>
      </c>
      <c r="K437" s="749" t="s">
        <v>1331</v>
      </c>
      <c r="L437" s="752">
        <v>21.991658536585369</v>
      </c>
      <c r="M437" s="752">
        <v>82</v>
      </c>
      <c r="N437" s="753">
        <v>1803.3160000000003</v>
      </c>
    </row>
    <row r="438" spans="1:14" ht="14.4" customHeight="1" x14ac:dyDescent="0.3">
      <c r="A438" s="747" t="s">
        <v>565</v>
      </c>
      <c r="B438" s="748" t="s">
        <v>566</v>
      </c>
      <c r="C438" s="749" t="s">
        <v>581</v>
      </c>
      <c r="D438" s="750" t="s">
        <v>582</v>
      </c>
      <c r="E438" s="751">
        <v>50113001</v>
      </c>
      <c r="F438" s="750" t="s">
        <v>601</v>
      </c>
      <c r="G438" s="749" t="s">
        <v>625</v>
      </c>
      <c r="H438" s="749">
        <v>989453</v>
      </c>
      <c r="I438" s="749">
        <v>146899</v>
      </c>
      <c r="J438" s="749" t="s">
        <v>1330</v>
      </c>
      <c r="K438" s="749" t="s">
        <v>1332</v>
      </c>
      <c r="L438" s="752">
        <v>45.490000000000009</v>
      </c>
      <c r="M438" s="752">
        <v>2</v>
      </c>
      <c r="N438" s="753">
        <v>90.980000000000018</v>
      </c>
    </row>
    <row r="439" spans="1:14" ht="14.4" customHeight="1" x14ac:dyDescent="0.3">
      <c r="A439" s="747" t="s">
        <v>565</v>
      </c>
      <c r="B439" s="748" t="s">
        <v>566</v>
      </c>
      <c r="C439" s="749" t="s">
        <v>581</v>
      </c>
      <c r="D439" s="750" t="s">
        <v>582</v>
      </c>
      <c r="E439" s="751">
        <v>50113001</v>
      </c>
      <c r="F439" s="750" t="s">
        <v>601</v>
      </c>
      <c r="G439" s="749" t="s">
        <v>625</v>
      </c>
      <c r="H439" s="749">
        <v>149483</v>
      </c>
      <c r="I439" s="749">
        <v>149483</v>
      </c>
      <c r="J439" s="749" t="s">
        <v>1333</v>
      </c>
      <c r="K439" s="749" t="s">
        <v>1334</v>
      </c>
      <c r="L439" s="752">
        <v>139.12000000000003</v>
      </c>
      <c r="M439" s="752">
        <v>1</v>
      </c>
      <c r="N439" s="753">
        <v>139.12000000000003</v>
      </c>
    </row>
    <row r="440" spans="1:14" ht="14.4" customHeight="1" x14ac:dyDescent="0.3">
      <c r="A440" s="747" t="s">
        <v>565</v>
      </c>
      <c r="B440" s="748" t="s">
        <v>566</v>
      </c>
      <c r="C440" s="749" t="s">
        <v>581</v>
      </c>
      <c r="D440" s="750" t="s">
        <v>582</v>
      </c>
      <c r="E440" s="751">
        <v>50113001</v>
      </c>
      <c r="F440" s="750" t="s">
        <v>601</v>
      </c>
      <c r="G440" s="749" t="s">
        <v>625</v>
      </c>
      <c r="H440" s="749">
        <v>849578</v>
      </c>
      <c r="I440" s="749">
        <v>149480</v>
      </c>
      <c r="J440" s="749" t="s">
        <v>1333</v>
      </c>
      <c r="K440" s="749" t="s">
        <v>1335</v>
      </c>
      <c r="L440" s="752">
        <v>68.879999999999981</v>
      </c>
      <c r="M440" s="752">
        <v>1</v>
      </c>
      <c r="N440" s="753">
        <v>68.879999999999981</v>
      </c>
    </row>
    <row r="441" spans="1:14" ht="14.4" customHeight="1" x14ac:dyDescent="0.3">
      <c r="A441" s="747" t="s">
        <v>565</v>
      </c>
      <c r="B441" s="748" t="s">
        <v>566</v>
      </c>
      <c r="C441" s="749" t="s">
        <v>581</v>
      </c>
      <c r="D441" s="750" t="s">
        <v>582</v>
      </c>
      <c r="E441" s="751">
        <v>50113002</v>
      </c>
      <c r="F441" s="750" t="s">
        <v>1336</v>
      </c>
      <c r="G441" s="749" t="s">
        <v>602</v>
      </c>
      <c r="H441" s="749">
        <v>396920</v>
      </c>
      <c r="I441" s="749">
        <v>100152</v>
      </c>
      <c r="J441" s="749" t="s">
        <v>1337</v>
      </c>
      <c r="K441" s="749" t="s">
        <v>1338</v>
      </c>
      <c r="L441" s="752">
        <v>2777.06</v>
      </c>
      <c r="M441" s="752">
        <v>1</v>
      </c>
      <c r="N441" s="753">
        <v>2777.06</v>
      </c>
    </row>
    <row r="442" spans="1:14" ht="14.4" customHeight="1" x14ac:dyDescent="0.3">
      <c r="A442" s="747" t="s">
        <v>565</v>
      </c>
      <c r="B442" s="748" t="s">
        <v>566</v>
      </c>
      <c r="C442" s="749" t="s">
        <v>581</v>
      </c>
      <c r="D442" s="750" t="s">
        <v>582</v>
      </c>
      <c r="E442" s="751">
        <v>50113002</v>
      </c>
      <c r="F442" s="750" t="s">
        <v>1336</v>
      </c>
      <c r="G442" s="749" t="s">
        <v>602</v>
      </c>
      <c r="H442" s="749">
        <v>149409</v>
      </c>
      <c r="I442" s="749">
        <v>49409</v>
      </c>
      <c r="J442" s="749" t="s">
        <v>1339</v>
      </c>
      <c r="K442" s="749" t="s">
        <v>1340</v>
      </c>
      <c r="L442" s="752">
        <v>1329.46</v>
      </c>
      <c r="M442" s="752">
        <v>9</v>
      </c>
      <c r="N442" s="753">
        <v>11965.14</v>
      </c>
    </row>
    <row r="443" spans="1:14" ht="14.4" customHeight="1" x14ac:dyDescent="0.3">
      <c r="A443" s="747" t="s">
        <v>565</v>
      </c>
      <c r="B443" s="748" t="s">
        <v>566</v>
      </c>
      <c r="C443" s="749" t="s">
        <v>581</v>
      </c>
      <c r="D443" s="750" t="s">
        <v>582</v>
      </c>
      <c r="E443" s="751">
        <v>50113002</v>
      </c>
      <c r="F443" s="750" t="s">
        <v>1336</v>
      </c>
      <c r="G443" s="749" t="s">
        <v>602</v>
      </c>
      <c r="H443" s="749">
        <v>103513</v>
      </c>
      <c r="I443" s="749">
        <v>3513</v>
      </c>
      <c r="J443" s="749" t="s">
        <v>1341</v>
      </c>
      <c r="K443" s="749" t="s">
        <v>1342</v>
      </c>
      <c r="L443" s="752">
        <v>2228.8199999999997</v>
      </c>
      <c r="M443" s="752">
        <v>6</v>
      </c>
      <c r="N443" s="753">
        <v>13372.919999999998</v>
      </c>
    </row>
    <row r="444" spans="1:14" ht="14.4" customHeight="1" x14ac:dyDescent="0.3">
      <c r="A444" s="747" t="s">
        <v>565</v>
      </c>
      <c r="B444" s="748" t="s">
        <v>566</v>
      </c>
      <c r="C444" s="749" t="s">
        <v>581</v>
      </c>
      <c r="D444" s="750" t="s">
        <v>582</v>
      </c>
      <c r="E444" s="751">
        <v>50113002</v>
      </c>
      <c r="F444" s="750" t="s">
        <v>1336</v>
      </c>
      <c r="G444" s="749" t="s">
        <v>602</v>
      </c>
      <c r="H444" s="749">
        <v>103414</v>
      </c>
      <c r="I444" s="749">
        <v>3414</v>
      </c>
      <c r="J444" s="749" t="s">
        <v>1343</v>
      </c>
      <c r="K444" s="749" t="s">
        <v>1342</v>
      </c>
      <c r="L444" s="752">
        <v>2443.1899999999996</v>
      </c>
      <c r="M444" s="752">
        <v>5</v>
      </c>
      <c r="N444" s="753">
        <v>12215.949999999999</v>
      </c>
    </row>
    <row r="445" spans="1:14" ht="14.4" customHeight="1" x14ac:dyDescent="0.3">
      <c r="A445" s="747" t="s">
        <v>565</v>
      </c>
      <c r="B445" s="748" t="s">
        <v>566</v>
      </c>
      <c r="C445" s="749" t="s">
        <v>581</v>
      </c>
      <c r="D445" s="750" t="s">
        <v>582</v>
      </c>
      <c r="E445" s="751">
        <v>50113002</v>
      </c>
      <c r="F445" s="750" t="s">
        <v>1336</v>
      </c>
      <c r="G445" s="749" t="s">
        <v>602</v>
      </c>
      <c r="H445" s="749">
        <v>397302</v>
      </c>
      <c r="I445" s="749">
        <v>3290</v>
      </c>
      <c r="J445" s="749" t="s">
        <v>1343</v>
      </c>
      <c r="K445" s="749" t="s">
        <v>1344</v>
      </c>
      <c r="L445" s="752">
        <v>1285.9000000000001</v>
      </c>
      <c r="M445" s="752">
        <v>1</v>
      </c>
      <c r="N445" s="753">
        <v>1285.9000000000001</v>
      </c>
    </row>
    <row r="446" spans="1:14" ht="14.4" customHeight="1" x14ac:dyDescent="0.3">
      <c r="A446" s="747" t="s">
        <v>565</v>
      </c>
      <c r="B446" s="748" t="s">
        <v>566</v>
      </c>
      <c r="C446" s="749" t="s">
        <v>581</v>
      </c>
      <c r="D446" s="750" t="s">
        <v>582</v>
      </c>
      <c r="E446" s="751">
        <v>50113002</v>
      </c>
      <c r="F446" s="750" t="s">
        <v>1336</v>
      </c>
      <c r="G446" s="749" t="s">
        <v>602</v>
      </c>
      <c r="H446" s="749">
        <v>500716</v>
      </c>
      <c r="I446" s="749">
        <v>157112</v>
      </c>
      <c r="J446" s="749" t="s">
        <v>1345</v>
      </c>
      <c r="K446" s="749" t="s">
        <v>1346</v>
      </c>
      <c r="L446" s="752">
        <v>3828</v>
      </c>
      <c r="M446" s="752">
        <v>1</v>
      </c>
      <c r="N446" s="753">
        <v>3828</v>
      </c>
    </row>
    <row r="447" spans="1:14" ht="14.4" customHeight="1" x14ac:dyDescent="0.3">
      <c r="A447" s="747" t="s">
        <v>565</v>
      </c>
      <c r="B447" s="748" t="s">
        <v>566</v>
      </c>
      <c r="C447" s="749" t="s">
        <v>581</v>
      </c>
      <c r="D447" s="750" t="s">
        <v>582</v>
      </c>
      <c r="E447" s="751">
        <v>50113006</v>
      </c>
      <c r="F447" s="750" t="s">
        <v>1347</v>
      </c>
      <c r="G447" s="749" t="s">
        <v>625</v>
      </c>
      <c r="H447" s="749">
        <v>33833</v>
      </c>
      <c r="I447" s="749">
        <v>33833</v>
      </c>
      <c r="J447" s="749" t="s">
        <v>1348</v>
      </c>
      <c r="K447" s="749" t="s">
        <v>1349</v>
      </c>
      <c r="L447" s="752">
        <v>163.83090909090913</v>
      </c>
      <c r="M447" s="752">
        <v>11</v>
      </c>
      <c r="N447" s="753">
        <v>1802.1400000000003</v>
      </c>
    </row>
    <row r="448" spans="1:14" ht="14.4" customHeight="1" x14ac:dyDescent="0.3">
      <c r="A448" s="747" t="s">
        <v>565</v>
      </c>
      <c r="B448" s="748" t="s">
        <v>566</v>
      </c>
      <c r="C448" s="749" t="s">
        <v>581</v>
      </c>
      <c r="D448" s="750" t="s">
        <v>582</v>
      </c>
      <c r="E448" s="751">
        <v>50113006</v>
      </c>
      <c r="F448" s="750" t="s">
        <v>1347</v>
      </c>
      <c r="G448" s="749" t="s">
        <v>625</v>
      </c>
      <c r="H448" s="749">
        <v>133339</v>
      </c>
      <c r="I448" s="749">
        <v>33339</v>
      </c>
      <c r="J448" s="749" t="s">
        <v>1350</v>
      </c>
      <c r="K448" s="749" t="s">
        <v>1351</v>
      </c>
      <c r="L448" s="752">
        <v>41.042857142857144</v>
      </c>
      <c r="M448" s="752">
        <v>14</v>
      </c>
      <c r="N448" s="753">
        <v>574.6</v>
      </c>
    </row>
    <row r="449" spans="1:14" ht="14.4" customHeight="1" x14ac:dyDescent="0.3">
      <c r="A449" s="747" t="s">
        <v>565</v>
      </c>
      <c r="B449" s="748" t="s">
        <v>566</v>
      </c>
      <c r="C449" s="749" t="s">
        <v>581</v>
      </c>
      <c r="D449" s="750" t="s">
        <v>582</v>
      </c>
      <c r="E449" s="751">
        <v>50113006</v>
      </c>
      <c r="F449" s="750" t="s">
        <v>1347</v>
      </c>
      <c r="G449" s="749" t="s">
        <v>625</v>
      </c>
      <c r="H449" s="749">
        <v>133340</v>
      </c>
      <c r="I449" s="749">
        <v>33340</v>
      </c>
      <c r="J449" s="749" t="s">
        <v>1352</v>
      </c>
      <c r="K449" s="749" t="s">
        <v>1351</v>
      </c>
      <c r="L449" s="752">
        <v>40.920000000000009</v>
      </c>
      <c r="M449" s="752">
        <v>14</v>
      </c>
      <c r="N449" s="753">
        <v>572.88000000000011</v>
      </c>
    </row>
    <row r="450" spans="1:14" ht="14.4" customHeight="1" x14ac:dyDescent="0.3">
      <c r="A450" s="747" t="s">
        <v>565</v>
      </c>
      <c r="B450" s="748" t="s">
        <v>566</v>
      </c>
      <c r="C450" s="749" t="s">
        <v>581</v>
      </c>
      <c r="D450" s="750" t="s">
        <v>582</v>
      </c>
      <c r="E450" s="751">
        <v>50113006</v>
      </c>
      <c r="F450" s="750" t="s">
        <v>1347</v>
      </c>
      <c r="G450" s="749" t="s">
        <v>625</v>
      </c>
      <c r="H450" s="749">
        <v>33739</v>
      </c>
      <c r="I450" s="749">
        <v>33739</v>
      </c>
      <c r="J450" s="749" t="s">
        <v>1353</v>
      </c>
      <c r="K450" s="749" t="s">
        <v>1354</v>
      </c>
      <c r="L450" s="752">
        <v>137.15333333333334</v>
      </c>
      <c r="M450" s="752">
        <v>3</v>
      </c>
      <c r="N450" s="753">
        <v>411.46000000000004</v>
      </c>
    </row>
    <row r="451" spans="1:14" ht="14.4" customHeight="1" x14ac:dyDescent="0.3">
      <c r="A451" s="747" t="s">
        <v>565</v>
      </c>
      <c r="B451" s="748" t="s">
        <v>566</v>
      </c>
      <c r="C451" s="749" t="s">
        <v>581</v>
      </c>
      <c r="D451" s="750" t="s">
        <v>582</v>
      </c>
      <c r="E451" s="751">
        <v>50113006</v>
      </c>
      <c r="F451" s="750" t="s">
        <v>1347</v>
      </c>
      <c r="G451" s="749" t="s">
        <v>625</v>
      </c>
      <c r="H451" s="749">
        <v>846764</v>
      </c>
      <c r="I451" s="749">
        <v>33418</v>
      </c>
      <c r="J451" s="749" t="s">
        <v>1355</v>
      </c>
      <c r="K451" s="749" t="s">
        <v>1354</v>
      </c>
      <c r="L451" s="752">
        <v>135.60000000000002</v>
      </c>
      <c r="M451" s="752">
        <v>3</v>
      </c>
      <c r="N451" s="753">
        <v>406.80000000000007</v>
      </c>
    </row>
    <row r="452" spans="1:14" ht="14.4" customHeight="1" x14ac:dyDescent="0.3">
      <c r="A452" s="747" t="s">
        <v>565</v>
      </c>
      <c r="B452" s="748" t="s">
        <v>566</v>
      </c>
      <c r="C452" s="749" t="s">
        <v>581</v>
      </c>
      <c r="D452" s="750" t="s">
        <v>582</v>
      </c>
      <c r="E452" s="751">
        <v>50113006</v>
      </c>
      <c r="F452" s="750" t="s">
        <v>1347</v>
      </c>
      <c r="G452" s="749" t="s">
        <v>625</v>
      </c>
      <c r="H452" s="749">
        <v>846766</v>
      </c>
      <c r="I452" s="749">
        <v>33420</v>
      </c>
      <c r="J452" s="749" t="s">
        <v>1356</v>
      </c>
      <c r="K452" s="749" t="s">
        <v>1354</v>
      </c>
      <c r="L452" s="752">
        <v>135.6</v>
      </c>
      <c r="M452" s="752">
        <v>1</v>
      </c>
      <c r="N452" s="753">
        <v>135.6</v>
      </c>
    </row>
    <row r="453" spans="1:14" ht="14.4" customHeight="1" x14ac:dyDescent="0.3">
      <c r="A453" s="747" t="s">
        <v>565</v>
      </c>
      <c r="B453" s="748" t="s">
        <v>566</v>
      </c>
      <c r="C453" s="749" t="s">
        <v>581</v>
      </c>
      <c r="D453" s="750" t="s">
        <v>582</v>
      </c>
      <c r="E453" s="751">
        <v>50113006</v>
      </c>
      <c r="F453" s="750" t="s">
        <v>1347</v>
      </c>
      <c r="G453" s="749" t="s">
        <v>625</v>
      </c>
      <c r="H453" s="749">
        <v>987792</v>
      </c>
      <c r="I453" s="749">
        <v>33749</v>
      </c>
      <c r="J453" s="749" t="s">
        <v>1357</v>
      </c>
      <c r="K453" s="749" t="s">
        <v>1358</v>
      </c>
      <c r="L453" s="752">
        <v>111.95000000000002</v>
      </c>
      <c r="M453" s="752">
        <v>7</v>
      </c>
      <c r="N453" s="753">
        <v>783.65000000000009</v>
      </c>
    </row>
    <row r="454" spans="1:14" ht="14.4" customHeight="1" x14ac:dyDescent="0.3">
      <c r="A454" s="747" t="s">
        <v>565</v>
      </c>
      <c r="B454" s="748" t="s">
        <v>566</v>
      </c>
      <c r="C454" s="749" t="s">
        <v>581</v>
      </c>
      <c r="D454" s="750" t="s">
        <v>582</v>
      </c>
      <c r="E454" s="751">
        <v>50113006</v>
      </c>
      <c r="F454" s="750" t="s">
        <v>1347</v>
      </c>
      <c r="G454" s="749" t="s">
        <v>625</v>
      </c>
      <c r="H454" s="749">
        <v>33751</v>
      </c>
      <c r="I454" s="749">
        <v>33751</v>
      </c>
      <c r="J454" s="749" t="s">
        <v>1359</v>
      </c>
      <c r="K454" s="749" t="s">
        <v>1358</v>
      </c>
      <c r="L454" s="752">
        <v>111.95000000000003</v>
      </c>
      <c r="M454" s="752">
        <v>4</v>
      </c>
      <c r="N454" s="753">
        <v>447.80000000000013</v>
      </c>
    </row>
    <row r="455" spans="1:14" ht="14.4" customHeight="1" x14ac:dyDescent="0.3">
      <c r="A455" s="747" t="s">
        <v>565</v>
      </c>
      <c r="B455" s="748" t="s">
        <v>566</v>
      </c>
      <c r="C455" s="749" t="s">
        <v>581</v>
      </c>
      <c r="D455" s="750" t="s">
        <v>582</v>
      </c>
      <c r="E455" s="751">
        <v>50113006</v>
      </c>
      <c r="F455" s="750" t="s">
        <v>1347</v>
      </c>
      <c r="G455" s="749" t="s">
        <v>625</v>
      </c>
      <c r="H455" s="749">
        <v>395579</v>
      </c>
      <c r="I455" s="749">
        <v>33752</v>
      </c>
      <c r="J455" s="749" t="s">
        <v>1360</v>
      </c>
      <c r="K455" s="749" t="s">
        <v>1361</v>
      </c>
      <c r="L455" s="752">
        <v>112.16714285714288</v>
      </c>
      <c r="M455" s="752">
        <v>7</v>
      </c>
      <c r="N455" s="753">
        <v>785.17000000000019</v>
      </c>
    </row>
    <row r="456" spans="1:14" ht="14.4" customHeight="1" x14ac:dyDescent="0.3">
      <c r="A456" s="747" t="s">
        <v>565</v>
      </c>
      <c r="B456" s="748" t="s">
        <v>566</v>
      </c>
      <c r="C456" s="749" t="s">
        <v>581</v>
      </c>
      <c r="D456" s="750" t="s">
        <v>582</v>
      </c>
      <c r="E456" s="751">
        <v>50113006</v>
      </c>
      <c r="F456" s="750" t="s">
        <v>1347</v>
      </c>
      <c r="G456" s="749" t="s">
        <v>625</v>
      </c>
      <c r="H456" s="749">
        <v>33750</v>
      </c>
      <c r="I456" s="749">
        <v>33750</v>
      </c>
      <c r="J456" s="749" t="s">
        <v>1362</v>
      </c>
      <c r="K456" s="749" t="s">
        <v>1358</v>
      </c>
      <c r="L456" s="752">
        <v>112.33500000000002</v>
      </c>
      <c r="M456" s="752">
        <v>2</v>
      </c>
      <c r="N456" s="753">
        <v>224.67000000000004</v>
      </c>
    </row>
    <row r="457" spans="1:14" ht="14.4" customHeight="1" x14ac:dyDescent="0.3">
      <c r="A457" s="747" t="s">
        <v>565</v>
      </c>
      <c r="B457" s="748" t="s">
        <v>566</v>
      </c>
      <c r="C457" s="749" t="s">
        <v>581</v>
      </c>
      <c r="D457" s="750" t="s">
        <v>582</v>
      </c>
      <c r="E457" s="751">
        <v>50113006</v>
      </c>
      <c r="F457" s="750" t="s">
        <v>1347</v>
      </c>
      <c r="G457" s="749" t="s">
        <v>625</v>
      </c>
      <c r="H457" s="749">
        <v>33863</v>
      </c>
      <c r="I457" s="749">
        <v>33863</v>
      </c>
      <c r="J457" s="749" t="s">
        <v>1363</v>
      </c>
      <c r="K457" s="749" t="s">
        <v>1349</v>
      </c>
      <c r="L457" s="752">
        <v>135.41999999999999</v>
      </c>
      <c r="M457" s="752">
        <v>1</v>
      </c>
      <c r="N457" s="753">
        <v>135.41999999999999</v>
      </c>
    </row>
    <row r="458" spans="1:14" ht="14.4" customHeight="1" x14ac:dyDescent="0.3">
      <c r="A458" s="747" t="s">
        <v>565</v>
      </c>
      <c r="B458" s="748" t="s">
        <v>566</v>
      </c>
      <c r="C458" s="749" t="s">
        <v>581</v>
      </c>
      <c r="D458" s="750" t="s">
        <v>582</v>
      </c>
      <c r="E458" s="751">
        <v>50113006</v>
      </c>
      <c r="F458" s="750" t="s">
        <v>1347</v>
      </c>
      <c r="G458" s="749" t="s">
        <v>625</v>
      </c>
      <c r="H458" s="749">
        <v>33850</v>
      </c>
      <c r="I458" s="749">
        <v>33850</v>
      </c>
      <c r="J458" s="749" t="s">
        <v>1364</v>
      </c>
      <c r="K458" s="749" t="s">
        <v>1349</v>
      </c>
      <c r="L458" s="752">
        <v>145.50000000000003</v>
      </c>
      <c r="M458" s="752">
        <v>1</v>
      </c>
      <c r="N458" s="753">
        <v>145.50000000000003</v>
      </c>
    </row>
    <row r="459" spans="1:14" ht="14.4" customHeight="1" x14ac:dyDescent="0.3">
      <c r="A459" s="747" t="s">
        <v>565</v>
      </c>
      <c r="B459" s="748" t="s">
        <v>566</v>
      </c>
      <c r="C459" s="749" t="s">
        <v>581</v>
      </c>
      <c r="D459" s="750" t="s">
        <v>582</v>
      </c>
      <c r="E459" s="751">
        <v>50113006</v>
      </c>
      <c r="F459" s="750" t="s">
        <v>1347</v>
      </c>
      <c r="G459" s="749" t="s">
        <v>625</v>
      </c>
      <c r="H459" s="749">
        <v>33852</v>
      </c>
      <c r="I459" s="749">
        <v>33852</v>
      </c>
      <c r="J459" s="749" t="s">
        <v>1365</v>
      </c>
      <c r="K459" s="749" t="s">
        <v>1349</v>
      </c>
      <c r="L459" s="752">
        <v>145.50000000000003</v>
      </c>
      <c r="M459" s="752">
        <v>1</v>
      </c>
      <c r="N459" s="753">
        <v>145.50000000000003</v>
      </c>
    </row>
    <row r="460" spans="1:14" ht="14.4" customHeight="1" x14ac:dyDescent="0.3">
      <c r="A460" s="747" t="s">
        <v>565</v>
      </c>
      <c r="B460" s="748" t="s">
        <v>566</v>
      </c>
      <c r="C460" s="749" t="s">
        <v>581</v>
      </c>
      <c r="D460" s="750" t="s">
        <v>582</v>
      </c>
      <c r="E460" s="751">
        <v>50113006</v>
      </c>
      <c r="F460" s="750" t="s">
        <v>1347</v>
      </c>
      <c r="G460" s="749" t="s">
        <v>625</v>
      </c>
      <c r="H460" s="749">
        <v>33936</v>
      </c>
      <c r="I460" s="749">
        <v>33936</v>
      </c>
      <c r="J460" s="749" t="s">
        <v>1366</v>
      </c>
      <c r="K460" s="749" t="s">
        <v>1351</v>
      </c>
      <c r="L460" s="752">
        <v>30.709090909090911</v>
      </c>
      <c r="M460" s="752">
        <v>44</v>
      </c>
      <c r="N460" s="753">
        <v>1351.2</v>
      </c>
    </row>
    <row r="461" spans="1:14" ht="14.4" customHeight="1" x14ac:dyDescent="0.3">
      <c r="A461" s="747" t="s">
        <v>565</v>
      </c>
      <c r="B461" s="748" t="s">
        <v>566</v>
      </c>
      <c r="C461" s="749" t="s">
        <v>581</v>
      </c>
      <c r="D461" s="750" t="s">
        <v>582</v>
      </c>
      <c r="E461" s="751">
        <v>50113006</v>
      </c>
      <c r="F461" s="750" t="s">
        <v>1347</v>
      </c>
      <c r="G461" s="749" t="s">
        <v>625</v>
      </c>
      <c r="H461" s="749">
        <v>33848</v>
      </c>
      <c r="I461" s="749">
        <v>33848</v>
      </c>
      <c r="J461" s="749" t="s">
        <v>1367</v>
      </c>
      <c r="K461" s="749" t="s">
        <v>1349</v>
      </c>
      <c r="L461" s="752">
        <v>122.69</v>
      </c>
      <c r="M461" s="752">
        <v>17</v>
      </c>
      <c r="N461" s="753">
        <v>2085.73</v>
      </c>
    </row>
    <row r="462" spans="1:14" ht="14.4" customHeight="1" x14ac:dyDescent="0.3">
      <c r="A462" s="747" t="s">
        <v>565</v>
      </c>
      <c r="B462" s="748" t="s">
        <v>566</v>
      </c>
      <c r="C462" s="749" t="s">
        <v>581</v>
      </c>
      <c r="D462" s="750" t="s">
        <v>582</v>
      </c>
      <c r="E462" s="751">
        <v>50113006</v>
      </c>
      <c r="F462" s="750" t="s">
        <v>1347</v>
      </c>
      <c r="G462" s="749" t="s">
        <v>625</v>
      </c>
      <c r="H462" s="749">
        <v>990352</v>
      </c>
      <c r="I462" s="749">
        <v>33935</v>
      </c>
      <c r="J462" s="749" t="s">
        <v>1368</v>
      </c>
      <c r="K462" s="749" t="s">
        <v>1351</v>
      </c>
      <c r="L462" s="752">
        <v>30.708076923076923</v>
      </c>
      <c r="M462" s="752">
        <v>26</v>
      </c>
      <c r="N462" s="753">
        <v>798.41</v>
      </c>
    </row>
    <row r="463" spans="1:14" ht="14.4" customHeight="1" x14ac:dyDescent="0.3">
      <c r="A463" s="747" t="s">
        <v>565</v>
      </c>
      <c r="B463" s="748" t="s">
        <v>566</v>
      </c>
      <c r="C463" s="749" t="s">
        <v>581</v>
      </c>
      <c r="D463" s="750" t="s">
        <v>582</v>
      </c>
      <c r="E463" s="751">
        <v>50113006</v>
      </c>
      <c r="F463" s="750" t="s">
        <v>1347</v>
      </c>
      <c r="G463" s="749" t="s">
        <v>625</v>
      </c>
      <c r="H463" s="749">
        <v>33847</v>
      </c>
      <c r="I463" s="749">
        <v>33847</v>
      </c>
      <c r="J463" s="749" t="s">
        <v>1369</v>
      </c>
      <c r="K463" s="749" t="s">
        <v>1349</v>
      </c>
      <c r="L463" s="752">
        <v>122.75380952380954</v>
      </c>
      <c r="M463" s="752">
        <v>21</v>
      </c>
      <c r="N463" s="753">
        <v>2577.8300000000004</v>
      </c>
    </row>
    <row r="464" spans="1:14" ht="14.4" customHeight="1" x14ac:dyDescent="0.3">
      <c r="A464" s="747" t="s">
        <v>565</v>
      </c>
      <c r="B464" s="748" t="s">
        <v>566</v>
      </c>
      <c r="C464" s="749" t="s">
        <v>581</v>
      </c>
      <c r="D464" s="750" t="s">
        <v>582</v>
      </c>
      <c r="E464" s="751">
        <v>50113006</v>
      </c>
      <c r="F464" s="750" t="s">
        <v>1347</v>
      </c>
      <c r="G464" s="749" t="s">
        <v>602</v>
      </c>
      <c r="H464" s="749">
        <v>217054</v>
      </c>
      <c r="I464" s="749">
        <v>217054</v>
      </c>
      <c r="J464" s="749" t="s">
        <v>1370</v>
      </c>
      <c r="K464" s="749" t="s">
        <v>1371</v>
      </c>
      <c r="L464" s="752">
        <v>1109.04</v>
      </c>
      <c r="M464" s="752">
        <v>8</v>
      </c>
      <c r="N464" s="753">
        <v>8872.32</v>
      </c>
    </row>
    <row r="465" spans="1:14" ht="14.4" customHeight="1" x14ac:dyDescent="0.3">
      <c r="A465" s="747" t="s">
        <v>565</v>
      </c>
      <c r="B465" s="748" t="s">
        <v>566</v>
      </c>
      <c r="C465" s="749" t="s">
        <v>581</v>
      </c>
      <c r="D465" s="750" t="s">
        <v>582</v>
      </c>
      <c r="E465" s="751">
        <v>50113006</v>
      </c>
      <c r="F465" s="750" t="s">
        <v>1347</v>
      </c>
      <c r="G465" s="749" t="s">
        <v>602</v>
      </c>
      <c r="H465" s="749">
        <v>988740</v>
      </c>
      <c r="I465" s="749">
        <v>0</v>
      </c>
      <c r="J465" s="749" t="s">
        <v>1372</v>
      </c>
      <c r="K465" s="749" t="s">
        <v>567</v>
      </c>
      <c r="L465" s="752">
        <v>253.76000000000002</v>
      </c>
      <c r="M465" s="752">
        <v>19</v>
      </c>
      <c r="N465" s="753">
        <v>4821.4400000000005</v>
      </c>
    </row>
    <row r="466" spans="1:14" ht="14.4" customHeight="1" x14ac:dyDescent="0.3">
      <c r="A466" s="747" t="s">
        <v>565</v>
      </c>
      <c r="B466" s="748" t="s">
        <v>566</v>
      </c>
      <c r="C466" s="749" t="s">
        <v>581</v>
      </c>
      <c r="D466" s="750" t="s">
        <v>582</v>
      </c>
      <c r="E466" s="751">
        <v>50113006</v>
      </c>
      <c r="F466" s="750" t="s">
        <v>1347</v>
      </c>
      <c r="G466" s="749" t="s">
        <v>602</v>
      </c>
      <c r="H466" s="749">
        <v>217052</v>
      </c>
      <c r="I466" s="749">
        <v>217052</v>
      </c>
      <c r="J466" s="749" t="s">
        <v>1373</v>
      </c>
      <c r="K466" s="749" t="s">
        <v>1371</v>
      </c>
      <c r="L466" s="752">
        <v>2006.3100005381677</v>
      </c>
      <c r="M466" s="752">
        <v>17</v>
      </c>
      <c r="N466" s="753">
        <v>34107.270009148851</v>
      </c>
    </row>
    <row r="467" spans="1:14" ht="14.4" customHeight="1" x14ac:dyDescent="0.3">
      <c r="A467" s="747" t="s">
        <v>565</v>
      </c>
      <c r="B467" s="748" t="s">
        <v>566</v>
      </c>
      <c r="C467" s="749" t="s">
        <v>581</v>
      </c>
      <c r="D467" s="750" t="s">
        <v>582</v>
      </c>
      <c r="E467" s="751">
        <v>50113006</v>
      </c>
      <c r="F467" s="750" t="s">
        <v>1347</v>
      </c>
      <c r="G467" s="749" t="s">
        <v>625</v>
      </c>
      <c r="H467" s="749">
        <v>133220</v>
      </c>
      <c r="I467" s="749">
        <v>33220</v>
      </c>
      <c r="J467" s="749" t="s">
        <v>1374</v>
      </c>
      <c r="K467" s="749" t="s">
        <v>1375</v>
      </c>
      <c r="L467" s="752">
        <v>196.09500000000003</v>
      </c>
      <c r="M467" s="752">
        <v>4</v>
      </c>
      <c r="N467" s="753">
        <v>784.38000000000011</v>
      </c>
    </row>
    <row r="468" spans="1:14" ht="14.4" customHeight="1" x14ac:dyDescent="0.3">
      <c r="A468" s="747" t="s">
        <v>565</v>
      </c>
      <c r="B468" s="748" t="s">
        <v>566</v>
      </c>
      <c r="C468" s="749" t="s">
        <v>581</v>
      </c>
      <c r="D468" s="750" t="s">
        <v>582</v>
      </c>
      <c r="E468" s="751">
        <v>50113013</v>
      </c>
      <c r="F468" s="750" t="s">
        <v>1376</v>
      </c>
      <c r="G468" s="749" t="s">
        <v>625</v>
      </c>
      <c r="H468" s="749">
        <v>203097</v>
      </c>
      <c r="I468" s="749">
        <v>203097</v>
      </c>
      <c r="J468" s="749" t="s">
        <v>1377</v>
      </c>
      <c r="K468" s="749" t="s">
        <v>1378</v>
      </c>
      <c r="L468" s="752">
        <v>166.99666666666667</v>
      </c>
      <c r="M468" s="752">
        <v>6</v>
      </c>
      <c r="N468" s="753">
        <v>1001.98</v>
      </c>
    </row>
    <row r="469" spans="1:14" ht="14.4" customHeight="1" x14ac:dyDescent="0.3">
      <c r="A469" s="747" t="s">
        <v>565</v>
      </c>
      <c r="B469" s="748" t="s">
        <v>566</v>
      </c>
      <c r="C469" s="749" t="s">
        <v>581</v>
      </c>
      <c r="D469" s="750" t="s">
        <v>582</v>
      </c>
      <c r="E469" s="751">
        <v>50113013</v>
      </c>
      <c r="F469" s="750" t="s">
        <v>1376</v>
      </c>
      <c r="G469" s="749" t="s">
        <v>602</v>
      </c>
      <c r="H469" s="749">
        <v>172972</v>
      </c>
      <c r="I469" s="749">
        <v>72972</v>
      </c>
      <c r="J469" s="749" t="s">
        <v>1379</v>
      </c>
      <c r="K469" s="749" t="s">
        <v>1380</v>
      </c>
      <c r="L469" s="752">
        <v>181.65</v>
      </c>
      <c r="M469" s="752">
        <v>107.2</v>
      </c>
      <c r="N469" s="753">
        <v>19472.88</v>
      </c>
    </row>
    <row r="470" spans="1:14" ht="14.4" customHeight="1" x14ac:dyDescent="0.3">
      <c r="A470" s="747" t="s">
        <v>565</v>
      </c>
      <c r="B470" s="748" t="s">
        <v>566</v>
      </c>
      <c r="C470" s="749" t="s">
        <v>581</v>
      </c>
      <c r="D470" s="750" t="s">
        <v>582</v>
      </c>
      <c r="E470" s="751">
        <v>50113013</v>
      </c>
      <c r="F470" s="750" t="s">
        <v>1376</v>
      </c>
      <c r="G470" s="749" t="s">
        <v>625</v>
      </c>
      <c r="H470" s="749">
        <v>105951</v>
      </c>
      <c r="I470" s="749">
        <v>5951</v>
      </c>
      <c r="J470" s="749" t="s">
        <v>1381</v>
      </c>
      <c r="K470" s="749" t="s">
        <v>1382</v>
      </c>
      <c r="L470" s="752">
        <v>113.8</v>
      </c>
      <c r="M470" s="752">
        <v>1</v>
      </c>
      <c r="N470" s="753">
        <v>113.8</v>
      </c>
    </row>
    <row r="471" spans="1:14" ht="14.4" customHeight="1" x14ac:dyDescent="0.3">
      <c r="A471" s="747" t="s">
        <v>565</v>
      </c>
      <c r="B471" s="748" t="s">
        <v>566</v>
      </c>
      <c r="C471" s="749" t="s">
        <v>581</v>
      </c>
      <c r="D471" s="750" t="s">
        <v>582</v>
      </c>
      <c r="E471" s="751">
        <v>50113013</v>
      </c>
      <c r="F471" s="750" t="s">
        <v>1376</v>
      </c>
      <c r="G471" s="749" t="s">
        <v>625</v>
      </c>
      <c r="H471" s="749">
        <v>199366</v>
      </c>
      <c r="I471" s="749">
        <v>99366</v>
      </c>
      <c r="J471" s="749" t="s">
        <v>1383</v>
      </c>
      <c r="K471" s="749" t="s">
        <v>1384</v>
      </c>
      <c r="L471" s="752">
        <v>55.830000000000005</v>
      </c>
      <c r="M471" s="752">
        <v>2</v>
      </c>
      <c r="N471" s="753">
        <v>111.66000000000001</v>
      </c>
    </row>
    <row r="472" spans="1:14" ht="14.4" customHeight="1" x14ac:dyDescent="0.3">
      <c r="A472" s="747" t="s">
        <v>565</v>
      </c>
      <c r="B472" s="748" t="s">
        <v>566</v>
      </c>
      <c r="C472" s="749" t="s">
        <v>581</v>
      </c>
      <c r="D472" s="750" t="s">
        <v>582</v>
      </c>
      <c r="E472" s="751">
        <v>50113013</v>
      </c>
      <c r="F472" s="750" t="s">
        <v>1376</v>
      </c>
      <c r="G472" s="749" t="s">
        <v>602</v>
      </c>
      <c r="H472" s="749">
        <v>849202</v>
      </c>
      <c r="I472" s="749">
        <v>154165</v>
      </c>
      <c r="J472" s="749" t="s">
        <v>1385</v>
      </c>
      <c r="K472" s="749" t="s">
        <v>1386</v>
      </c>
      <c r="L472" s="752">
        <v>264.36</v>
      </c>
      <c r="M472" s="752">
        <v>4</v>
      </c>
      <c r="N472" s="753">
        <v>1057.44</v>
      </c>
    </row>
    <row r="473" spans="1:14" ht="14.4" customHeight="1" x14ac:dyDescent="0.3">
      <c r="A473" s="747" t="s">
        <v>565</v>
      </c>
      <c r="B473" s="748" t="s">
        <v>566</v>
      </c>
      <c r="C473" s="749" t="s">
        <v>581</v>
      </c>
      <c r="D473" s="750" t="s">
        <v>582</v>
      </c>
      <c r="E473" s="751">
        <v>50113013</v>
      </c>
      <c r="F473" s="750" t="s">
        <v>1376</v>
      </c>
      <c r="G473" s="749" t="s">
        <v>602</v>
      </c>
      <c r="H473" s="749">
        <v>164831</v>
      </c>
      <c r="I473" s="749">
        <v>64831</v>
      </c>
      <c r="J473" s="749" t="s">
        <v>1387</v>
      </c>
      <c r="K473" s="749" t="s">
        <v>1388</v>
      </c>
      <c r="L473" s="752">
        <v>198.88000000000002</v>
      </c>
      <c r="M473" s="752">
        <v>5.0999999999999996</v>
      </c>
      <c r="N473" s="753">
        <v>1014.288</v>
      </c>
    </row>
    <row r="474" spans="1:14" ht="14.4" customHeight="1" x14ac:dyDescent="0.3">
      <c r="A474" s="747" t="s">
        <v>565</v>
      </c>
      <c r="B474" s="748" t="s">
        <v>566</v>
      </c>
      <c r="C474" s="749" t="s">
        <v>581</v>
      </c>
      <c r="D474" s="750" t="s">
        <v>582</v>
      </c>
      <c r="E474" s="751">
        <v>50113013</v>
      </c>
      <c r="F474" s="750" t="s">
        <v>1376</v>
      </c>
      <c r="G474" s="749" t="s">
        <v>602</v>
      </c>
      <c r="H474" s="749">
        <v>117171</v>
      </c>
      <c r="I474" s="749">
        <v>17171</v>
      </c>
      <c r="J474" s="749" t="s">
        <v>1389</v>
      </c>
      <c r="K474" s="749" t="s">
        <v>788</v>
      </c>
      <c r="L474" s="752">
        <v>72.919999999999987</v>
      </c>
      <c r="M474" s="752">
        <v>1</v>
      </c>
      <c r="N474" s="753">
        <v>72.919999999999987</v>
      </c>
    </row>
    <row r="475" spans="1:14" ht="14.4" customHeight="1" x14ac:dyDescent="0.3">
      <c r="A475" s="747" t="s">
        <v>565</v>
      </c>
      <c r="B475" s="748" t="s">
        <v>566</v>
      </c>
      <c r="C475" s="749" t="s">
        <v>581</v>
      </c>
      <c r="D475" s="750" t="s">
        <v>582</v>
      </c>
      <c r="E475" s="751">
        <v>50113013</v>
      </c>
      <c r="F475" s="750" t="s">
        <v>1376</v>
      </c>
      <c r="G475" s="749" t="s">
        <v>625</v>
      </c>
      <c r="H475" s="749">
        <v>111706</v>
      </c>
      <c r="I475" s="749">
        <v>11706</v>
      </c>
      <c r="J475" s="749" t="s">
        <v>700</v>
      </c>
      <c r="K475" s="749" t="s">
        <v>1390</v>
      </c>
      <c r="L475" s="752">
        <v>229.51999999999998</v>
      </c>
      <c r="M475" s="752">
        <v>4</v>
      </c>
      <c r="N475" s="753">
        <v>918.07999999999993</v>
      </c>
    </row>
    <row r="476" spans="1:14" ht="14.4" customHeight="1" x14ac:dyDescent="0.3">
      <c r="A476" s="747" t="s">
        <v>565</v>
      </c>
      <c r="B476" s="748" t="s">
        <v>566</v>
      </c>
      <c r="C476" s="749" t="s">
        <v>581</v>
      </c>
      <c r="D476" s="750" t="s">
        <v>582</v>
      </c>
      <c r="E476" s="751">
        <v>50113013</v>
      </c>
      <c r="F476" s="750" t="s">
        <v>1376</v>
      </c>
      <c r="G476" s="749" t="s">
        <v>602</v>
      </c>
      <c r="H476" s="749">
        <v>218400</v>
      </c>
      <c r="I476" s="749">
        <v>218400</v>
      </c>
      <c r="J476" s="749" t="s">
        <v>1391</v>
      </c>
      <c r="K476" s="749" t="s">
        <v>1392</v>
      </c>
      <c r="L476" s="752">
        <v>597.74</v>
      </c>
      <c r="M476" s="752">
        <v>2</v>
      </c>
      <c r="N476" s="753">
        <v>1195.48</v>
      </c>
    </row>
    <row r="477" spans="1:14" ht="14.4" customHeight="1" x14ac:dyDescent="0.3">
      <c r="A477" s="747" t="s">
        <v>565</v>
      </c>
      <c r="B477" s="748" t="s">
        <v>566</v>
      </c>
      <c r="C477" s="749" t="s">
        <v>581</v>
      </c>
      <c r="D477" s="750" t="s">
        <v>582</v>
      </c>
      <c r="E477" s="751">
        <v>50113013</v>
      </c>
      <c r="F477" s="750" t="s">
        <v>1376</v>
      </c>
      <c r="G477" s="749" t="s">
        <v>602</v>
      </c>
      <c r="H477" s="749">
        <v>175023</v>
      </c>
      <c r="I477" s="749">
        <v>75023</v>
      </c>
      <c r="J477" s="749" t="s">
        <v>1393</v>
      </c>
      <c r="K477" s="749" t="s">
        <v>1394</v>
      </c>
      <c r="L477" s="752">
        <v>60.629999999999967</v>
      </c>
      <c r="M477" s="752">
        <v>1</v>
      </c>
      <c r="N477" s="753">
        <v>60.629999999999967</v>
      </c>
    </row>
    <row r="478" spans="1:14" ht="14.4" customHeight="1" x14ac:dyDescent="0.3">
      <c r="A478" s="747" t="s">
        <v>565</v>
      </c>
      <c r="B478" s="748" t="s">
        <v>566</v>
      </c>
      <c r="C478" s="749" t="s">
        <v>581</v>
      </c>
      <c r="D478" s="750" t="s">
        <v>582</v>
      </c>
      <c r="E478" s="751">
        <v>50113013</v>
      </c>
      <c r="F478" s="750" t="s">
        <v>1376</v>
      </c>
      <c r="G478" s="749" t="s">
        <v>602</v>
      </c>
      <c r="H478" s="749">
        <v>102427</v>
      </c>
      <c r="I478" s="749">
        <v>2427</v>
      </c>
      <c r="J478" s="749" t="s">
        <v>1395</v>
      </c>
      <c r="K478" s="749" t="s">
        <v>811</v>
      </c>
      <c r="L478" s="752">
        <v>88.470000000000013</v>
      </c>
      <c r="M478" s="752">
        <v>2</v>
      </c>
      <c r="N478" s="753">
        <v>176.94000000000003</v>
      </c>
    </row>
    <row r="479" spans="1:14" ht="14.4" customHeight="1" x14ac:dyDescent="0.3">
      <c r="A479" s="747" t="s">
        <v>565</v>
      </c>
      <c r="B479" s="748" t="s">
        <v>566</v>
      </c>
      <c r="C479" s="749" t="s">
        <v>581</v>
      </c>
      <c r="D479" s="750" t="s">
        <v>582</v>
      </c>
      <c r="E479" s="751">
        <v>50113013</v>
      </c>
      <c r="F479" s="750" t="s">
        <v>1376</v>
      </c>
      <c r="G479" s="749" t="s">
        <v>602</v>
      </c>
      <c r="H479" s="749">
        <v>101066</v>
      </c>
      <c r="I479" s="749">
        <v>1066</v>
      </c>
      <c r="J479" s="749" t="s">
        <v>1396</v>
      </c>
      <c r="K479" s="749" t="s">
        <v>1397</v>
      </c>
      <c r="L479" s="752">
        <v>54.055000000000014</v>
      </c>
      <c r="M479" s="752">
        <v>6</v>
      </c>
      <c r="N479" s="753">
        <v>324.3300000000001</v>
      </c>
    </row>
    <row r="480" spans="1:14" ht="14.4" customHeight="1" x14ac:dyDescent="0.3">
      <c r="A480" s="747" t="s">
        <v>565</v>
      </c>
      <c r="B480" s="748" t="s">
        <v>566</v>
      </c>
      <c r="C480" s="749" t="s">
        <v>581</v>
      </c>
      <c r="D480" s="750" t="s">
        <v>582</v>
      </c>
      <c r="E480" s="751">
        <v>50113013</v>
      </c>
      <c r="F480" s="750" t="s">
        <v>1376</v>
      </c>
      <c r="G480" s="749" t="s">
        <v>602</v>
      </c>
      <c r="H480" s="749">
        <v>847476</v>
      </c>
      <c r="I480" s="749">
        <v>112782</v>
      </c>
      <c r="J480" s="749" t="s">
        <v>1398</v>
      </c>
      <c r="K480" s="749" t="s">
        <v>1399</v>
      </c>
      <c r="L480" s="752">
        <v>674.31</v>
      </c>
      <c r="M480" s="752">
        <v>1</v>
      </c>
      <c r="N480" s="753">
        <v>674.31</v>
      </c>
    </row>
    <row r="481" spans="1:14" ht="14.4" customHeight="1" x14ac:dyDescent="0.3">
      <c r="A481" s="747" t="s">
        <v>565</v>
      </c>
      <c r="B481" s="748" t="s">
        <v>566</v>
      </c>
      <c r="C481" s="749" t="s">
        <v>581</v>
      </c>
      <c r="D481" s="750" t="s">
        <v>582</v>
      </c>
      <c r="E481" s="751">
        <v>50113013</v>
      </c>
      <c r="F481" s="750" t="s">
        <v>1376</v>
      </c>
      <c r="G481" s="749" t="s">
        <v>602</v>
      </c>
      <c r="H481" s="749">
        <v>216183</v>
      </c>
      <c r="I481" s="749">
        <v>216183</v>
      </c>
      <c r="J481" s="749" t="s">
        <v>1400</v>
      </c>
      <c r="K481" s="749" t="s">
        <v>1401</v>
      </c>
      <c r="L481" s="752">
        <v>249.42999999999998</v>
      </c>
      <c r="M481" s="752">
        <v>20</v>
      </c>
      <c r="N481" s="753">
        <v>4988.5999999999995</v>
      </c>
    </row>
    <row r="482" spans="1:14" ht="14.4" customHeight="1" x14ac:dyDescent="0.3">
      <c r="A482" s="747" t="s">
        <v>565</v>
      </c>
      <c r="B482" s="748" t="s">
        <v>566</v>
      </c>
      <c r="C482" s="749" t="s">
        <v>581</v>
      </c>
      <c r="D482" s="750" t="s">
        <v>582</v>
      </c>
      <c r="E482" s="751">
        <v>50113013</v>
      </c>
      <c r="F482" s="750" t="s">
        <v>1376</v>
      </c>
      <c r="G482" s="749" t="s">
        <v>625</v>
      </c>
      <c r="H482" s="749">
        <v>111592</v>
      </c>
      <c r="I482" s="749">
        <v>11592</v>
      </c>
      <c r="J482" s="749" t="s">
        <v>1402</v>
      </c>
      <c r="K482" s="749" t="s">
        <v>1403</v>
      </c>
      <c r="L482" s="752">
        <v>385.7</v>
      </c>
      <c r="M482" s="752">
        <v>2</v>
      </c>
      <c r="N482" s="753">
        <v>771.4</v>
      </c>
    </row>
    <row r="483" spans="1:14" ht="14.4" customHeight="1" x14ac:dyDescent="0.3">
      <c r="A483" s="747" t="s">
        <v>565</v>
      </c>
      <c r="B483" s="748" t="s">
        <v>566</v>
      </c>
      <c r="C483" s="749" t="s">
        <v>581</v>
      </c>
      <c r="D483" s="750" t="s">
        <v>582</v>
      </c>
      <c r="E483" s="751">
        <v>50113013</v>
      </c>
      <c r="F483" s="750" t="s">
        <v>1376</v>
      </c>
      <c r="G483" s="749" t="s">
        <v>602</v>
      </c>
      <c r="H483" s="749">
        <v>207116</v>
      </c>
      <c r="I483" s="749">
        <v>207116</v>
      </c>
      <c r="J483" s="749" t="s">
        <v>1404</v>
      </c>
      <c r="K483" s="749" t="s">
        <v>1405</v>
      </c>
      <c r="L483" s="752">
        <v>419.5200000000001</v>
      </c>
      <c r="M483" s="752">
        <v>2.3999999999999995</v>
      </c>
      <c r="N483" s="753">
        <v>1006.848</v>
      </c>
    </row>
    <row r="484" spans="1:14" ht="14.4" customHeight="1" x14ac:dyDescent="0.3">
      <c r="A484" s="747" t="s">
        <v>565</v>
      </c>
      <c r="B484" s="748" t="s">
        <v>566</v>
      </c>
      <c r="C484" s="749" t="s">
        <v>581</v>
      </c>
      <c r="D484" s="750" t="s">
        <v>582</v>
      </c>
      <c r="E484" s="751">
        <v>50113013</v>
      </c>
      <c r="F484" s="750" t="s">
        <v>1376</v>
      </c>
      <c r="G484" s="749" t="s">
        <v>602</v>
      </c>
      <c r="H484" s="749">
        <v>101076</v>
      </c>
      <c r="I484" s="749">
        <v>1076</v>
      </c>
      <c r="J484" s="749" t="s">
        <v>1406</v>
      </c>
      <c r="K484" s="749" t="s">
        <v>1139</v>
      </c>
      <c r="L484" s="752">
        <v>78.420000000000016</v>
      </c>
      <c r="M484" s="752">
        <v>1</v>
      </c>
      <c r="N484" s="753">
        <v>78.420000000000016</v>
      </c>
    </row>
    <row r="485" spans="1:14" ht="14.4" customHeight="1" x14ac:dyDescent="0.3">
      <c r="A485" s="747" t="s">
        <v>565</v>
      </c>
      <c r="B485" s="748" t="s">
        <v>566</v>
      </c>
      <c r="C485" s="749" t="s">
        <v>581</v>
      </c>
      <c r="D485" s="750" t="s">
        <v>582</v>
      </c>
      <c r="E485" s="751">
        <v>50113013</v>
      </c>
      <c r="F485" s="750" t="s">
        <v>1376</v>
      </c>
      <c r="G485" s="749" t="s">
        <v>625</v>
      </c>
      <c r="H485" s="749">
        <v>113453</v>
      </c>
      <c r="I485" s="749">
        <v>113453</v>
      </c>
      <c r="J485" s="749" t="s">
        <v>1407</v>
      </c>
      <c r="K485" s="749" t="s">
        <v>1408</v>
      </c>
      <c r="L485" s="752">
        <v>458.7</v>
      </c>
      <c r="M485" s="752">
        <v>20.3</v>
      </c>
      <c r="N485" s="753">
        <v>9311.61</v>
      </c>
    </row>
    <row r="486" spans="1:14" ht="14.4" customHeight="1" x14ac:dyDescent="0.3">
      <c r="A486" s="747" t="s">
        <v>565</v>
      </c>
      <c r="B486" s="748" t="s">
        <v>566</v>
      </c>
      <c r="C486" s="749" t="s">
        <v>581</v>
      </c>
      <c r="D486" s="750" t="s">
        <v>582</v>
      </c>
      <c r="E486" s="751">
        <v>50113013</v>
      </c>
      <c r="F486" s="750" t="s">
        <v>1376</v>
      </c>
      <c r="G486" s="749" t="s">
        <v>567</v>
      </c>
      <c r="H486" s="749">
        <v>201030</v>
      </c>
      <c r="I486" s="749">
        <v>201030</v>
      </c>
      <c r="J486" s="749" t="s">
        <v>1409</v>
      </c>
      <c r="K486" s="749" t="s">
        <v>851</v>
      </c>
      <c r="L486" s="752">
        <v>26.610000000000003</v>
      </c>
      <c r="M486" s="752">
        <v>60</v>
      </c>
      <c r="N486" s="753">
        <v>1596.6000000000001</v>
      </c>
    </row>
    <row r="487" spans="1:14" ht="14.4" customHeight="1" x14ac:dyDescent="0.3">
      <c r="A487" s="747" t="s">
        <v>565</v>
      </c>
      <c r="B487" s="748" t="s">
        <v>566</v>
      </c>
      <c r="C487" s="749" t="s">
        <v>581</v>
      </c>
      <c r="D487" s="750" t="s">
        <v>582</v>
      </c>
      <c r="E487" s="751">
        <v>50113013</v>
      </c>
      <c r="F487" s="750" t="s">
        <v>1376</v>
      </c>
      <c r="G487" s="749" t="s">
        <v>602</v>
      </c>
      <c r="H487" s="749">
        <v>116600</v>
      </c>
      <c r="I487" s="749">
        <v>16600</v>
      </c>
      <c r="J487" s="749" t="s">
        <v>1410</v>
      </c>
      <c r="K487" s="749" t="s">
        <v>1411</v>
      </c>
      <c r="L487" s="752">
        <v>25.15</v>
      </c>
      <c r="M487" s="752">
        <v>30</v>
      </c>
      <c r="N487" s="753">
        <v>754.5</v>
      </c>
    </row>
    <row r="488" spans="1:14" ht="14.4" customHeight="1" x14ac:dyDescent="0.3">
      <c r="A488" s="747" t="s">
        <v>565</v>
      </c>
      <c r="B488" s="748" t="s">
        <v>566</v>
      </c>
      <c r="C488" s="749" t="s">
        <v>581</v>
      </c>
      <c r="D488" s="750" t="s">
        <v>582</v>
      </c>
      <c r="E488" s="751">
        <v>50113013</v>
      </c>
      <c r="F488" s="750" t="s">
        <v>1376</v>
      </c>
      <c r="G488" s="749" t="s">
        <v>625</v>
      </c>
      <c r="H488" s="749">
        <v>118547</v>
      </c>
      <c r="I488" s="749">
        <v>18547</v>
      </c>
      <c r="J488" s="749" t="s">
        <v>1412</v>
      </c>
      <c r="K488" s="749" t="s">
        <v>1413</v>
      </c>
      <c r="L488" s="752">
        <v>122.28999999999998</v>
      </c>
      <c r="M488" s="752">
        <v>1</v>
      </c>
      <c r="N488" s="753">
        <v>122.28999999999998</v>
      </c>
    </row>
    <row r="489" spans="1:14" ht="14.4" customHeight="1" x14ac:dyDescent="0.3">
      <c r="A489" s="747" t="s">
        <v>565</v>
      </c>
      <c r="B489" s="748" t="s">
        <v>566</v>
      </c>
      <c r="C489" s="749" t="s">
        <v>581</v>
      </c>
      <c r="D489" s="750" t="s">
        <v>582</v>
      </c>
      <c r="E489" s="751">
        <v>50113014</v>
      </c>
      <c r="F489" s="750" t="s">
        <v>1414</v>
      </c>
      <c r="G489" s="749" t="s">
        <v>602</v>
      </c>
      <c r="H489" s="749">
        <v>176150</v>
      </c>
      <c r="I489" s="749">
        <v>76150</v>
      </c>
      <c r="J489" s="749" t="s">
        <v>1415</v>
      </c>
      <c r="K489" s="749" t="s">
        <v>1416</v>
      </c>
      <c r="L489" s="752">
        <v>117.53999999999999</v>
      </c>
      <c r="M489" s="752">
        <v>1</v>
      </c>
      <c r="N489" s="753">
        <v>117.53999999999999</v>
      </c>
    </row>
    <row r="490" spans="1:14" ht="14.4" customHeight="1" x14ac:dyDescent="0.3">
      <c r="A490" s="747" t="s">
        <v>565</v>
      </c>
      <c r="B490" s="748" t="s">
        <v>566</v>
      </c>
      <c r="C490" s="749" t="s">
        <v>581</v>
      </c>
      <c r="D490" s="750" t="s">
        <v>582</v>
      </c>
      <c r="E490" s="751">
        <v>50113014</v>
      </c>
      <c r="F490" s="750" t="s">
        <v>1414</v>
      </c>
      <c r="G490" s="749" t="s">
        <v>602</v>
      </c>
      <c r="H490" s="749">
        <v>113798</v>
      </c>
      <c r="I490" s="749">
        <v>13798</v>
      </c>
      <c r="J490" s="749" t="s">
        <v>1417</v>
      </c>
      <c r="K490" s="749" t="s">
        <v>1418</v>
      </c>
      <c r="L490" s="752">
        <v>105.68000000000006</v>
      </c>
      <c r="M490" s="752">
        <v>1</v>
      </c>
      <c r="N490" s="753">
        <v>105.68000000000006</v>
      </c>
    </row>
    <row r="491" spans="1:14" ht="14.4" customHeight="1" x14ac:dyDescent="0.3">
      <c r="A491" s="747" t="s">
        <v>565</v>
      </c>
      <c r="B491" s="748" t="s">
        <v>566</v>
      </c>
      <c r="C491" s="749" t="s">
        <v>581</v>
      </c>
      <c r="D491" s="750" t="s">
        <v>582</v>
      </c>
      <c r="E491" s="751">
        <v>50113014</v>
      </c>
      <c r="F491" s="750" t="s">
        <v>1414</v>
      </c>
      <c r="G491" s="749" t="s">
        <v>625</v>
      </c>
      <c r="H491" s="749">
        <v>64942</v>
      </c>
      <c r="I491" s="749">
        <v>64942</v>
      </c>
      <c r="J491" s="749" t="s">
        <v>1419</v>
      </c>
      <c r="K491" s="749" t="s">
        <v>1420</v>
      </c>
      <c r="L491" s="752">
        <v>2113.7500000000005</v>
      </c>
      <c r="M491" s="752">
        <v>2</v>
      </c>
      <c r="N491" s="753">
        <v>4227.5000000000009</v>
      </c>
    </row>
    <row r="492" spans="1:14" ht="14.4" customHeight="1" x14ac:dyDescent="0.3">
      <c r="A492" s="747" t="s">
        <v>565</v>
      </c>
      <c r="B492" s="748" t="s">
        <v>566</v>
      </c>
      <c r="C492" s="749" t="s">
        <v>581</v>
      </c>
      <c r="D492" s="750" t="s">
        <v>582</v>
      </c>
      <c r="E492" s="751">
        <v>50113014</v>
      </c>
      <c r="F492" s="750" t="s">
        <v>1414</v>
      </c>
      <c r="G492" s="749" t="s">
        <v>625</v>
      </c>
      <c r="H492" s="749">
        <v>164401</v>
      </c>
      <c r="I492" s="749">
        <v>164401</v>
      </c>
      <c r="J492" s="749" t="s">
        <v>1421</v>
      </c>
      <c r="K492" s="749" t="s">
        <v>1422</v>
      </c>
      <c r="L492" s="752">
        <v>148.5</v>
      </c>
      <c r="M492" s="752">
        <v>2</v>
      </c>
      <c r="N492" s="753">
        <v>297</v>
      </c>
    </row>
    <row r="493" spans="1:14" ht="14.4" customHeight="1" x14ac:dyDescent="0.3">
      <c r="A493" s="747" t="s">
        <v>565</v>
      </c>
      <c r="B493" s="748" t="s">
        <v>566</v>
      </c>
      <c r="C493" s="749" t="s">
        <v>581</v>
      </c>
      <c r="D493" s="750" t="s">
        <v>582</v>
      </c>
      <c r="E493" s="751">
        <v>50113014</v>
      </c>
      <c r="F493" s="750" t="s">
        <v>1414</v>
      </c>
      <c r="G493" s="749" t="s">
        <v>602</v>
      </c>
      <c r="H493" s="749">
        <v>116895</v>
      </c>
      <c r="I493" s="749">
        <v>16895</v>
      </c>
      <c r="J493" s="749" t="s">
        <v>1423</v>
      </c>
      <c r="K493" s="749" t="s">
        <v>1424</v>
      </c>
      <c r="L493" s="752">
        <v>107.99000000000001</v>
      </c>
      <c r="M493" s="752">
        <v>1</v>
      </c>
      <c r="N493" s="753">
        <v>107.99000000000001</v>
      </c>
    </row>
    <row r="494" spans="1:14" ht="14.4" customHeight="1" x14ac:dyDescent="0.3">
      <c r="A494" s="747" t="s">
        <v>565</v>
      </c>
      <c r="B494" s="748" t="s">
        <v>566</v>
      </c>
      <c r="C494" s="749" t="s">
        <v>586</v>
      </c>
      <c r="D494" s="750" t="s">
        <v>587</v>
      </c>
      <c r="E494" s="751">
        <v>50113001</v>
      </c>
      <c r="F494" s="750" t="s">
        <v>601</v>
      </c>
      <c r="G494" s="749" t="s">
        <v>602</v>
      </c>
      <c r="H494" s="749">
        <v>196885</v>
      </c>
      <c r="I494" s="749">
        <v>96885</v>
      </c>
      <c r="J494" s="749" t="s">
        <v>603</v>
      </c>
      <c r="K494" s="749" t="s">
        <v>604</v>
      </c>
      <c r="L494" s="752">
        <v>19.250000788314118</v>
      </c>
      <c r="M494" s="752">
        <v>1329</v>
      </c>
      <c r="N494" s="753">
        <v>25583.251047669462</v>
      </c>
    </row>
    <row r="495" spans="1:14" ht="14.4" customHeight="1" x14ac:dyDescent="0.3">
      <c r="A495" s="747" t="s">
        <v>565</v>
      </c>
      <c r="B495" s="748" t="s">
        <v>566</v>
      </c>
      <c r="C495" s="749" t="s">
        <v>586</v>
      </c>
      <c r="D495" s="750" t="s">
        <v>587</v>
      </c>
      <c r="E495" s="751">
        <v>50113001</v>
      </c>
      <c r="F495" s="750" t="s">
        <v>601</v>
      </c>
      <c r="G495" s="749" t="s">
        <v>602</v>
      </c>
      <c r="H495" s="749">
        <v>196884</v>
      </c>
      <c r="I495" s="749">
        <v>96884</v>
      </c>
      <c r="J495" s="749" t="s">
        <v>605</v>
      </c>
      <c r="K495" s="749" t="s">
        <v>606</v>
      </c>
      <c r="L495" s="752">
        <v>10.045896304307279</v>
      </c>
      <c r="M495" s="752">
        <v>287</v>
      </c>
      <c r="N495" s="753">
        <v>2883.1722393361893</v>
      </c>
    </row>
    <row r="496" spans="1:14" ht="14.4" customHeight="1" x14ac:dyDescent="0.3">
      <c r="A496" s="747" t="s">
        <v>565</v>
      </c>
      <c r="B496" s="748" t="s">
        <v>566</v>
      </c>
      <c r="C496" s="749" t="s">
        <v>586</v>
      </c>
      <c r="D496" s="750" t="s">
        <v>587</v>
      </c>
      <c r="E496" s="751">
        <v>50113001</v>
      </c>
      <c r="F496" s="750" t="s">
        <v>601</v>
      </c>
      <c r="G496" s="749" t="s">
        <v>602</v>
      </c>
      <c r="H496" s="749">
        <v>29631</v>
      </c>
      <c r="I496" s="749">
        <v>29631</v>
      </c>
      <c r="J496" s="749" t="s">
        <v>611</v>
      </c>
      <c r="K496" s="749" t="s">
        <v>612</v>
      </c>
      <c r="L496" s="752">
        <v>7352.7297825825608</v>
      </c>
      <c r="M496" s="752">
        <v>20.474</v>
      </c>
      <c r="N496" s="753">
        <v>150539.78956859536</v>
      </c>
    </row>
    <row r="497" spans="1:14" ht="14.4" customHeight="1" x14ac:dyDescent="0.3">
      <c r="A497" s="747" t="s">
        <v>565</v>
      </c>
      <c r="B497" s="748" t="s">
        <v>566</v>
      </c>
      <c r="C497" s="749" t="s">
        <v>586</v>
      </c>
      <c r="D497" s="750" t="s">
        <v>587</v>
      </c>
      <c r="E497" s="751">
        <v>50113001</v>
      </c>
      <c r="F497" s="750" t="s">
        <v>601</v>
      </c>
      <c r="G497" s="749" t="s">
        <v>602</v>
      </c>
      <c r="H497" s="749">
        <v>846758</v>
      </c>
      <c r="I497" s="749">
        <v>103387</v>
      </c>
      <c r="J497" s="749" t="s">
        <v>1425</v>
      </c>
      <c r="K497" s="749" t="s">
        <v>1426</v>
      </c>
      <c r="L497" s="752">
        <v>72.459999999999994</v>
      </c>
      <c r="M497" s="752">
        <v>10</v>
      </c>
      <c r="N497" s="753">
        <v>724.59999999999991</v>
      </c>
    </row>
    <row r="498" spans="1:14" ht="14.4" customHeight="1" x14ac:dyDescent="0.3">
      <c r="A498" s="747" t="s">
        <v>565</v>
      </c>
      <c r="B498" s="748" t="s">
        <v>566</v>
      </c>
      <c r="C498" s="749" t="s">
        <v>586</v>
      </c>
      <c r="D498" s="750" t="s">
        <v>587</v>
      </c>
      <c r="E498" s="751">
        <v>50113001</v>
      </c>
      <c r="F498" s="750" t="s">
        <v>601</v>
      </c>
      <c r="G498" s="749" t="s">
        <v>602</v>
      </c>
      <c r="H498" s="749">
        <v>100362</v>
      </c>
      <c r="I498" s="749">
        <v>362</v>
      </c>
      <c r="J498" s="749" t="s">
        <v>619</v>
      </c>
      <c r="K498" s="749" t="s">
        <v>620</v>
      </c>
      <c r="L498" s="752">
        <v>86.429999999999993</v>
      </c>
      <c r="M498" s="752">
        <v>5</v>
      </c>
      <c r="N498" s="753">
        <v>432.15</v>
      </c>
    </row>
    <row r="499" spans="1:14" ht="14.4" customHeight="1" x14ac:dyDescent="0.3">
      <c r="A499" s="747" t="s">
        <v>565</v>
      </c>
      <c r="B499" s="748" t="s">
        <v>566</v>
      </c>
      <c r="C499" s="749" t="s">
        <v>586</v>
      </c>
      <c r="D499" s="750" t="s">
        <v>587</v>
      </c>
      <c r="E499" s="751">
        <v>50113001</v>
      </c>
      <c r="F499" s="750" t="s">
        <v>601</v>
      </c>
      <c r="G499" s="749" t="s">
        <v>602</v>
      </c>
      <c r="H499" s="749">
        <v>128831</v>
      </c>
      <c r="I499" s="749">
        <v>28831</v>
      </c>
      <c r="J499" s="749" t="s">
        <v>1427</v>
      </c>
      <c r="K499" s="749" t="s">
        <v>1428</v>
      </c>
      <c r="L499" s="752">
        <v>162.89999999999998</v>
      </c>
      <c r="M499" s="752">
        <v>5</v>
      </c>
      <c r="N499" s="753">
        <v>814.49999999999989</v>
      </c>
    </row>
    <row r="500" spans="1:14" ht="14.4" customHeight="1" x14ac:dyDescent="0.3">
      <c r="A500" s="747" t="s">
        <v>565</v>
      </c>
      <c r="B500" s="748" t="s">
        <v>566</v>
      </c>
      <c r="C500" s="749" t="s">
        <v>586</v>
      </c>
      <c r="D500" s="750" t="s">
        <v>587</v>
      </c>
      <c r="E500" s="751">
        <v>50113001</v>
      </c>
      <c r="F500" s="750" t="s">
        <v>601</v>
      </c>
      <c r="G500" s="749" t="s">
        <v>602</v>
      </c>
      <c r="H500" s="749">
        <v>847962</v>
      </c>
      <c r="I500" s="749">
        <v>0</v>
      </c>
      <c r="J500" s="749" t="s">
        <v>621</v>
      </c>
      <c r="K500" s="749" t="s">
        <v>567</v>
      </c>
      <c r="L500" s="752">
        <v>128.09</v>
      </c>
      <c r="M500" s="752">
        <v>3</v>
      </c>
      <c r="N500" s="753">
        <v>384.27</v>
      </c>
    </row>
    <row r="501" spans="1:14" ht="14.4" customHeight="1" x14ac:dyDescent="0.3">
      <c r="A501" s="747" t="s">
        <v>565</v>
      </c>
      <c r="B501" s="748" t="s">
        <v>566</v>
      </c>
      <c r="C501" s="749" t="s">
        <v>586</v>
      </c>
      <c r="D501" s="750" t="s">
        <v>587</v>
      </c>
      <c r="E501" s="751">
        <v>50113001</v>
      </c>
      <c r="F501" s="750" t="s">
        <v>601</v>
      </c>
      <c r="G501" s="749" t="s">
        <v>602</v>
      </c>
      <c r="H501" s="749">
        <v>990178</v>
      </c>
      <c r="I501" s="749">
        <v>0</v>
      </c>
      <c r="J501" s="749" t="s">
        <v>1429</v>
      </c>
      <c r="K501" s="749" t="s">
        <v>567</v>
      </c>
      <c r="L501" s="752">
        <v>38.810000000000009</v>
      </c>
      <c r="M501" s="752">
        <v>6</v>
      </c>
      <c r="N501" s="753">
        <v>232.86000000000004</v>
      </c>
    </row>
    <row r="502" spans="1:14" ht="14.4" customHeight="1" x14ac:dyDescent="0.3">
      <c r="A502" s="747" t="s">
        <v>565</v>
      </c>
      <c r="B502" s="748" t="s">
        <v>566</v>
      </c>
      <c r="C502" s="749" t="s">
        <v>586</v>
      </c>
      <c r="D502" s="750" t="s">
        <v>587</v>
      </c>
      <c r="E502" s="751">
        <v>50113001</v>
      </c>
      <c r="F502" s="750" t="s">
        <v>601</v>
      </c>
      <c r="G502" s="749" t="s">
        <v>602</v>
      </c>
      <c r="H502" s="749">
        <v>202701</v>
      </c>
      <c r="I502" s="749">
        <v>202701</v>
      </c>
      <c r="J502" s="749" t="s">
        <v>622</v>
      </c>
      <c r="K502" s="749" t="s">
        <v>623</v>
      </c>
      <c r="L502" s="752">
        <v>116.52000000000001</v>
      </c>
      <c r="M502" s="752">
        <v>5</v>
      </c>
      <c r="N502" s="753">
        <v>582.6</v>
      </c>
    </row>
    <row r="503" spans="1:14" ht="14.4" customHeight="1" x14ac:dyDescent="0.3">
      <c r="A503" s="747" t="s">
        <v>565</v>
      </c>
      <c r="B503" s="748" t="s">
        <v>566</v>
      </c>
      <c r="C503" s="749" t="s">
        <v>586</v>
      </c>
      <c r="D503" s="750" t="s">
        <v>587</v>
      </c>
      <c r="E503" s="751">
        <v>50113001</v>
      </c>
      <c r="F503" s="750" t="s">
        <v>601</v>
      </c>
      <c r="G503" s="749" t="s">
        <v>602</v>
      </c>
      <c r="H503" s="749">
        <v>845008</v>
      </c>
      <c r="I503" s="749">
        <v>107806</v>
      </c>
      <c r="J503" s="749" t="s">
        <v>622</v>
      </c>
      <c r="K503" s="749" t="s">
        <v>624</v>
      </c>
      <c r="L503" s="752">
        <v>63.472500000000004</v>
      </c>
      <c r="M503" s="752">
        <v>12</v>
      </c>
      <c r="N503" s="753">
        <v>761.67000000000007</v>
      </c>
    </row>
    <row r="504" spans="1:14" ht="14.4" customHeight="1" x14ac:dyDescent="0.3">
      <c r="A504" s="747" t="s">
        <v>565</v>
      </c>
      <c r="B504" s="748" t="s">
        <v>566</v>
      </c>
      <c r="C504" s="749" t="s">
        <v>586</v>
      </c>
      <c r="D504" s="750" t="s">
        <v>587</v>
      </c>
      <c r="E504" s="751">
        <v>50113001</v>
      </c>
      <c r="F504" s="750" t="s">
        <v>601</v>
      </c>
      <c r="G504" s="749" t="s">
        <v>625</v>
      </c>
      <c r="H504" s="749">
        <v>102945</v>
      </c>
      <c r="I504" s="749">
        <v>2945</v>
      </c>
      <c r="J504" s="749" t="s">
        <v>629</v>
      </c>
      <c r="K504" s="749" t="s">
        <v>630</v>
      </c>
      <c r="L504" s="752">
        <v>8.6999999999999993</v>
      </c>
      <c r="M504" s="752">
        <v>1</v>
      </c>
      <c r="N504" s="753">
        <v>8.6999999999999993</v>
      </c>
    </row>
    <row r="505" spans="1:14" ht="14.4" customHeight="1" x14ac:dyDescent="0.3">
      <c r="A505" s="747" t="s">
        <v>565</v>
      </c>
      <c r="B505" s="748" t="s">
        <v>566</v>
      </c>
      <c r="C505" s="749" t="s">
        <v>586</v>
      </c>
      <c r="D505" s="750" t="s">
        <v>587</v>
      </c>
      <c r="E505" s="751">
        <v>50113001</v>
      </c>
      <c r="F505" s="750" t="s">
        <v>601</v>
      </c>
      <c r="G505" s="749" t="s">
        <v>602</v>
      </c>
      <c r="H505" s="749">
        <v>210492</v>
      </c>
      <c r="I505" s="749">
        <v>210492</v>
      </c>
      <c r="J505" s="749" t="s">
        <v>634</v>
      </c>
      <c r="K505" s="749" t="s">
        <v>635</v>
      </c>
      <c r="L505" s="752">
        <v>1618.1100000000004</v>
      </c>
      <c r="M505" s="752">
        <v>5</v>
      </c>
      <c r="N505" s="753">
        <v>8090.550000000002</v>
      </c>
    </row>
    <row r="506" spans="1:14" ht="14.4" customHeight="1" x14ac:dyDescent="0.3">
      <c r="A506" s="747" t="s">
        <v>565</v>
      </c>
      <c r="B506" s="748" t="s">
        <v>566</v>
      </c>
      <c r="C506" s="749" t="s">
        <v>586</v>
      </c>
      <c r="D506" s="750" t="s">
        <v>587</v>
      </c>
      <c r="E506" s="751">
        <v>50113001</v>
      </c>
      <c r="F506" s="750" t="s">
        <v>601</v>
      </c>
      <c r="G506" s="749" t="s">
        <v>602</v>
      </c>
      <c r="H506" s="749">
        <v>176954</v>
      </c>
      <c r="I506" s="749">
        <v>176954</v>
      </c>
      <c r="J506" s="749" t="s">
        <v>636</v>
      </c>
      <c r="K506" s="749" t="s">
        <v>637</v>
      </c>
      <c r="L506" s="752">
        <v>94.61</v>
      </c>
      <c r="M506" s="752">
        <v>15</v>
      </c>
      <c r="N506" s="753">
        <v>1419.15</v>
      </c>
    </row>
    <row r="507" spans="1:14" ht="14.4" customHeight="1" x14ac:dyDescent="0.3">
      <c r="A507" s="747" t="s">
        <v>565</v>
      </c>
      <c r="B507" s="748" t="s">
        <v>566</v>
      </c>
      <c r="C507" s="749" t="s">
        <v>586</v>
      </c>
      <c r="D507" s="750" t="s">
        <v>587</v>
      </c>
      <c r="E507" s="751">
        <v>50113001</v>
      </c>
      <c r="F507" s="750" t="s">
        <v>601</v>
      </c>
      <c r="G507" s="749" t="s">
        <v>602</v>
      </c>
      <c r="H507" s="749">
        <v>167547</v>
      </c>
      <c r="I507" s="749">
        <v>67547</v>
      </c>
      <c r="J507" s="749" t="s">
        <v>638</v>
      </c>
      <c r="K507" s="749" t="s">
        <v>639</v>
      </c>
      <c r="L507" s="752">
        <v>47.12</v>
      </c>
      <c r="M507" s="752">
        <v>16</v>
      </c>
      <c r="N507" s="753">
        <v>753.92</v>
      </c>
    </row>
    <row r="508" spans="1:14" ht="14.4" customHeight="1" x14ac:dyDescent="0.3">
      <c r="A508" s="747" t="s">
        <v>565</v>
      </c>
      <c r="B508" s="748" t="s">
        <v>566</v>
      </c>
      <c r="C508" s="749" t="s">
        <v>586</v>
      </c>
      <c r="D508" s="750" t="s">
        <v>587</v>
      </c>
      <c r="E508" s="751">
        <v>50113001</v>
      </c>
      <c r="F508" s="750" t="s">
        <v>601</v>
      </c>
      <c r="G508" s="749" t="s">
        <v>625</v>
      </c>
      <c r="H508" s="749">
        <v>127260</v>
      </c>
      <c r="I508" s="749">
        <v>127260</v>
      </c>
      <c r="J508" s="749" t="s">
        <v>640</v>
      </c>
      <c r="K508" s="749" t="s">
        <v>641</v>
      </c>
      <c r="L508" s="752">
        <v>16.138461538461538</v>
      </c>
      <c r="M508" s="752">
        <v>26</v>
      </c>
      <c r="N508" s="753">
        <v>419.6</v>
      </c>
    </row>
    <row r="509" spans="1:14" ht="14.4" customHeight="1" x14ac:dyDescent="0.3">
      <c r="A509" s="747" t="s">
        <v>565</v>
      </c>
      <c r="B509" s="748" t="s">
        <v>566</v>
      </c>
      <c r="C509" s="749" t="s">
        <v>586</v>
      </c>
      <c r="D509" s="750" t="s">
        <v>587</v>
      </c>
      <c r="E509" s="751">
        <v>50113001</v>
      </c>
      <c r="F509" s="750" t="s">
        <v>601</v>
      </c>
      <c r="G509" s="749" t="s">
        <v>625</v>
      </c>
      <c r="H509" s="749">
        <v>127263</v>
      </c>
      <c r="I509" s="749">
        <v>127263</v>
      </c>
      <c r="J509" s="749" t="s">
        <v>640</v>
      </c>
      <c r="K509" s="749" t="s">
        <v>642</v>
      </c>
      <c r="L509" s="752">
        <v>54.009999999999984</v>
      </c>
      <c r="M509" s="752">
        <v>1</v>
      </c>
      <c r="N509" s="753">
        <v>54.009999999999984</v>
      </c>
    </row>
    <row r="510" spans="1:14" ht="14.4" customHeight="1" x14ac:dyDescent="0.3">
      <c r="A510" s="747" t="s">
        <v>565</v>
      </c>
      <c r="B510" s="748" t="s">
        <v>566</v>
      </c>
      <c r="C510" s="749" t="s">
        <v>586</v>
      </c>
      <c r="D510" s="750" t="s">
        <v>587</v>
      </c>
      <c r="E510" s="751">
        <v>50113001</v>
      </c>
      <c r="F510" s="750" t="s">
        <v>601</v>
      </c>
      <c r="G510" s="749" t="s">
        <v>625</v>
      </c>
      <c r="H510" s="749">
        <v>127272</v>
      </c>
      <c r="I510" s="749">
        <v>127272</v>
      </c>
      <c r="J510" s="749" t="s">
        <v>640</v>
      </c>
      <c r="K510" s="749" t="s">
        <v>643</v>
      </c>
      <c r="L510" s="752">
        <v>37.406000000000006</v>
      </c>
      <c r="M510" s="752">
        <v>10</v>
      </c>
      <c r="N510" s="753">
        <v>374.06000000000006</v>
      </c>
    </row>
    <row r="511" spans="1:14" ht="14.4" customHeight="1" x14ac:dyDescent="0.3">
      <c r="A511" s="747" t="s">
        <v>565</v>
      </c>
      <c r="B511" s="748" t="s">
        <v>566</v>
      </c>
      <c r="C511" s="749" t="s">
        <v>586</v>
      </c>
      <c r="D511" s="750" t="s">
        <v>587</v>
      </c>
      <c r="E511" s="751">
        <v>50113001</v>
      </c>
      <c r="F511" s="750" t="s">
        <v>601</v>
      </c>
      <c r="G511" s="749" t="s">
        <v>602</v>
      </c>
      <c r="H511" s="749">
        <v>194919</v>
      </c>
      <c r="I511" s="749">
        <v>94919</v>
      </c>
      <c r="J511" s="749" t="s">
        <v>650</v>
      </c>
      <c r="K511" s="749" t="s">
        <v>1430</v>
      </c>
      <c r="L511" s="752">
        <v>51.927142857142883</v>
      </c>
      <c r="M511" s="752">
        <v>7</v>
      </c>
      <c r="N511" s="753">
        <v>363.49000000000018</v>
      </c>
    </row>
    <row r="512" spans="1:14" ht="14.4" customHeight="1" x14ac:dyDescent="0.3">
      <c r="A512" s="747" t="s">
        <v>565</v>
      </c>
      <c r="B512" s="748" t="s">
        <v>566</v>
      </c>
      <c r="C512" s="749" t="s">
        <v>586</v>
      </c>
      <c r="D512" s="750" t="s">
        <v>587</v>
      </c>
      <c r="E512" s="751">
        <v>50113001</v>
      </c>
      <c r="F512" s="750" t="s">
        <v>601</v>
      </c>
      <c r="G512" s="749" t="s">
        <v>602</v>
      </c>
      <c r="H512" s="749">
        <v>194920</v>
      </c>
      <c r="I512" s="749">
        <v>94920</v>
      </c>
      <c r="J512" s="749" t="s">
        <v>650</v>
      </c>
      <c r="K512" s="749" t="s">
        <v>651</v>
      </c>
      <c r="L512" s="752">
        <v>74.13000000000001</v>
      </c>
      <c r="M512" s="752">
        <v>9</v>
      </c>
      <c r="N512" s="753">
        <v>667.17000000000007</v>
      </c>
    </row>
    <row r="513" spans="1:14" ht="14.4" customHeight="1" x14ac:dyDescent="0.3">
      <c r="A513" s="747" t="s">
        <v>565</v>
      </c>
      <c r="B513" s="748" t="s">
        <v>566</v>
      </c>
      <c r="C513" s="749" t="s">
        <v>586</v>
      </c>
      <c r="D513" s="750" t="s">
        <v>587</v>
      </c>
      <c r="E513" s="751">
        <v>50113001</v>
      </c>
      <c r="F513" s="750" t="s">
        <v>601</v>
      </c>
      <c r="G513" s="749" t="s">
        <v>602</v>
      </c>
      <c r="H513" s="749">
        <v>988727</v>
      </c>
      <c r="I513" s="749">
        <v>192247</v>
      </c>
      <c r="J513" s="749" t="s">
        <v>1431</v>
      </c>
      <c r="K513" s="749" t="s">
        <v>1432</v>
      </c>
      <c r="L513" s="752">
        <v>74.41</v>
      </c>
      <c r="M513" s="752">
        <v>2</v>
      </c>
      <c r="N513" s="753">
        <v>148.82</v>
      </c>
    </row>
    <row r="514" spans="1:14" ht="14.4" customHeight="1" x14ac:dyDescent="0.3">
      <c r="A514" s="747" t="s">
        <v>565</v>
      </c>
      <c r="B514" s="748" t="s">
        <v>566</v>
      </c>
      <c r="C514" s="749" t="s">
        <v>586</v>
      </c>
      <c r="D514" s="750" t="s">
        <v>587</v>
      </c>
      <c r="E514" s="751">
        <v>50113001</v>
      </c>
      <c r="F514" s="750" t="s">
        <v>601</v>
      </c>
      <c r="G514" s="749" t="s">
        <v>602</v>
      </c>
      <c r="H514" s="749">
        <v>188518</v>
      </c>
      <c r="I514" s="749">
        <v>88518</v>
      </c>
      <c r="J514" s="749" t="s">
        <v>1433</v>
      </c>
      <c r="K514" s="749" t="s">
        <v>1434</v>
      </c>
      <c r="L514" s="752">
        <v>37.79</v>
      </c>
      <c r="M514" s="752">
        <v>3</v>
      </c>
      <c r="N514" s="753">
        <v>113.37</v>
      </c>
    </row>
    <row r="515" spans="1:14" ht="14.4" customHeight="1" x14ac:dyDescent="0.3">
      <c r="A515" s="747" t="s">
        <v>565</v>
      </c>
      <c r="B515" s="748" t="s">
        <v>566</v>
      </c>
      <c r="C515" s="749" t="s">
        <v>586</v>
      </c>
      <c r="D515" s="750" t="s">
        <v>587</v>
      </c>
      <c r="E515" s="751">
        <v>50113001</v>
      </c>
      <c r="F515" s="750" t="s">
        <v>601</v>
      </c>
      <c r="G515" s="749" t="s">
        <v>602</v>
      </c>
      <c r="H515" s="749">
        <v>193582</v>
      </c>
      <c r="I515" s="749">
        <v>93582</v>
      </c>
      <c r="J515" s="749" t="s">
        <v>654</v>
      </c>
      <c r="K515" s="749" t="s">
        <v>655</v>
      </c>
      <c r="L515" s="752">
        <v>73.650000000000006</v>
      </c>
      <c r="M515" s="752">
        <v>2</v>
      </c>
      <c r="N515" s="753">
        <v>147.30000000000001</v>
      </c>
    </row>
    <row r="516" spans="1:14" ht="14.4" customHeight="1" x14ac:dyDescent="0.3">
      <c r="A516" s="747" t="s">
        <v>565</v>
      </c>
      <c r="B516" s="748" t="s">
        <v>566</v>
      </c>
      <c r="C516" s="749" t="s">
        <v>586</v>
      </c>
      <c r="D516" s="750" t="s">
        <v>587</v>
      </c>
      <c r="E516" s="751">
        <v>50113001</v>
      </c>
      <c r="F516" s="750" t="s">
        <v>601</v>
      </c>
      <c r="G516" s="749" t="s">
        <v>602</v>
      </c>
      <c r="H516" s="749">
        <v>845369</v>
      </c>
      <c r="I516" s="749">
        <v>107987</v>
      </c>
      <c r="J516" s="749" t="s">
        <v>658</v>
      </c>
      <c r="K516" s="749" t="s">
        <v>659</v>
      </c>
      <c r="L516" s="752">
        <v>112.28214285714287</v>
      </c>
      <c r="M516" s="752">
        <v>14</v>
      </c>
      <c r="N516" s="753">
        <v>1571.9500000000003</v>
      </c>
    </row>
    <row r="517" spans="1:14" ht="14.4" customHeight="1" x14ac:dyDescent="0.3">
      <c r="A517" s="747" t="s">
        <v>565</v>
      </c>
      <c r="B517" s="748" t="s">
        <v>566</v>
      </c>
      <c r="C517" s="749" t="s">
        <v>586</v>
      </c>
      <c r="D517" s="750" t="s">
        <v>587</v>
      </c>
      <c r="E517" s="751">
        <v>50113001</v>
      </c>
      <c r="F517" s="750" t="s">
        <v>601</v>
      </c>
      <c r="G517" s="749" t="s">
        <v>602</v>
      </c>
      <c r="H517" s="749">
        <v>844960</v>
      </c>
      <c r="I517" s="749">
        <v>125114</v>
      </c>
      <c r="J517" s="749" t="s">
        <v>660</v>
      </c>
      <c r="K517" s="749" t="s">
        <v>661</v>
      </c>
      <c r="L517" s="752">
        <v>57.850000000000009</v>
      </c>
      <c r="M517" s="752">
        <v>4</v>
      </c>
      <c r="N517" s="753">
        <v>231.40000000000003</v>
      </c>
    </row>
    <row r="518" spans="1:14" ht="14.4" customHeight="1" x14ac:dyDescent="0.3">
      <c r="A518" s="747" t="s">
        <v>565</v>
      </c>
      <c r="B518" s="748" t="s">
        <v>566</v>
      </c>
      <c r="C518" s="749" t="s">
        <v>586</v>
      </c>
      <c r="D518" s="750" t="s">
        <v>587</v>
      </c>
      <c r="E518" s="751">
        <v>50113001</v>
      </c>
      <c r="F518" s="750" t="s">
        <v>601</v>
      </c>
      <c r="G518" s="749" t="s">
        <v>602</v>
      </c>
      <c r="H518" s="749">
        <v>196610</v>
      </c>
      <c r="I518" s="749">
        <v>96610</v>
      </c>
      <c r="J518" s="749" t="s">
        <v>662</v>
      </c>
      <c r="K518" s="749" t="s">
        <v>663</v>
      </c>
      <c r="L518" s="752">
        <v>46.790000000000006</v>
      </c>
      <c r="M518" s="752">
        <v>2</v>
      </c>
      <c r="N518" s="753">
        <v>93.580000000000013</v>
      </c>
    </row>
    <row r="519" spans="1:14" ht="14.4" customHeight="1" x14ac:dyDescent="0.3">
      <c r="A519" s="747" t="s">
        <v>565</v>
      </c>
      <c r="B519" s="748" t="s">
        <v>566</v>
      </c>
      <c r="C519" s="749" t="s">
        <v>586</v>
      </c>
      <c r="D519" s="750" t="s">
        <v>587</v>
      </c>
      <c r="E519" s="751">
        <v>50113001</v>
      </c>
      <c r="F519" s="750" t="s">
        <v>601</v>
      </c>
      <c r="G519" s="749" t="s">
        <v>567</v>
      </c>
      <c r="H519" s="749">
        <v>845592</v>
      </c>
      <c r="I519" s="749">
        <v>114287</v>
      </c>
      <c r="J519" s="749" t="s">
        <v>1435</v>
      </c>
      <c r="K519" s="749" t="s">
        <v>624</v>
      </c>
      <c r="L519" s="752">
        <v>98.269999999999968</v>
      </c>
      <c r="M519" s="752">
        <v>1</v>
      </c>
      <c r="N519" s="753">
        <v>98.269999999999968</v>
      </c>
    </row>
    <row r="520" spans="1:14" ht="14.4" customHeight="1" x14ac:dyDescent="0.3">
      <c r="A520" s="747" t="s">
        <v>565</v>
      </c>
      <c r="B520" s="748" t="s">
        <v>566</v>
      </c>
      <c r="C520" s="749" t="s">
        <v>586</v>
      </c>
      <c r="D520" s="750" t="s">
        <v>587</v>
      </c>
      <c r="E520" s="751">
        <v>50113001</v>
      </c>
      <c r="F520" s="750" t="s">
        <v>601</v>
      </c>
      <c r="G520" s="749" t="s">
        <v>602</v>
      </c>
      <c r="H520" s="749">
        <v>847713</v>
      </c>
      <c r="I520" s="749">
        <v>125526</v>
      </c>
      <c r="J520" s="749" t="s">
        <v>1436</v>
      </c>
      <c r="K520" s="749" t="s">
        <v>1437</v>
      </c>
      <c r="L520" s="752">
        <v>84.29</v>
      </c>
      <c r="M520" s="752">
        <v>2</v>
      </c>
      <c r="N520" s="753">
        <v>168.58</v>
      </c>
    </row>
    <row r="521" spans="1:14" ht="14.4" customHeight="1" x14ac:dyDescent="0.3">
      <c r="A521" s="747" t="s">
        <v>565</v>
      </c>
      <c r="B521" s="748" t="s">
        <v>566</v>
      </c>
      <c r="C521" s="749" t="s">
        <v>586</v>
      </c>
      <c r="D521" s="750" t="s">
        <v>587</v>
      </c>
      <c r="E521" s="751">
        <v>50113001</v>
      </c>
      <c r="F521" s="750" t="s">
        <v>601</v>
      </c>
      <c r="G521" s="749" t="s">
        <v>602</v>
      </c>
      <c r="H521" s="749">
        <v>847974</v>
      </c>
      <c r="I521" s="749">
        <v>125525</v>
      </c>
      <c r="J521" s="749" t="s">
        <v>1436</v>
      </c>
      <c r="K521" s="749" t="s">
        <v>1438</v>
      </c>
      <c r="L521" s="752">
        <v>44.785600000000002</v>
      </c>
      <c r="M521" s="752">
        <v>25</v>
      </c>
      <c r="N521" s="753">
        <v>1119.6400000000001</v>
      </c>
    </row>
    <row r="522" spans="1:14" ht="14.4" customHeight="1" x14ac:dyDescent="0.3">
      <c r="A522" s="747" t="s">
        <v>565</v>
      </c>
      <c r="B522" s="748" t="s">
        <v>566</v>
      </c>
      <c r="C522" s="749" t="s">
        <v>586</v>
      </c>
      <c r="D522" s="750" t="s">
        <v>587</v>
      </c>
      <c r="E522" s="751">
        <v>50113001</v>
      </c>
      <c r="F522" s="750" t="s">
        <v>601</v>
      </c>
      <c r="G522" s="749" t="s">
        <v>602</v>
      </c>
      <c r="H522" s="749">
        <v>848751</v>
      </c>
      <c r="I522" s="749">
        <v>125073</v>
      </c>
      <c r="J522" s="749" t="s">
        <v>1439</v>
      </c>
      <c r="K522" s="749" t="s">
        <v>1178</v>
      </c>
      <c r="L522" s="752">
        <v>32.160000000000004</v>
      </c>
      <c r="M522" s="752">
        <v>1</v>
      </c>
      <c r="N522" s="753">
        <v>32.160000000000004</v>
      </c>
    </row>
    <row r="523" spans="1:14" ht="14.4" customHeight="1" x14ac:dyDescent="0.3">
      <c r="A523" s="747" t="s">
        <v>565</v>
      </c>
      <c r="B523" s="748" t="s">
        <v>566</v>
      </c>
      <c r="C523" s="749" t="s">
        <v>586</v>
      </c>
      <c r="D523" s="750" t="s">
        <v>587</v>
      </c>
      <c r="E523" s="751">
        <v>50113001</v>
      </c>
      <c r="F523" s="750" t="s">
        <v>601</v>
      </c>
      <c r="G523" s="749" t="s">
        <v>602</v>
      </c>
      <c r="H523" s="749">
        <v>156926</v>
      </c>
      <c r="I523" s="749">
        <v>56926</v>
      </c>
      <c r="J523" s="749" t="s">
        <v>1440</v>
      </c>
      <c r="K523" s="749" t="s">
        <v>1441</v>
      </c>
      <c r="L523" s="752">
        <v>48.4</v>
      </c>
      <c r="M523" s="752">
        <v>10</v>
      </c>
      <c r="N523" s="753">
        <v>484</v>
      </c>
    </row>
    <row r="524" spans="1:14" ht="14.4" customHeight="1" x14ac:dyDescent="0.3">
      <c r="A524" s="747" t="s">
        <v>565</v>
      </c>
      <c r="B524" s="748" t="s">
        <v>566</v>
      </c>
      <c r="C524" s="749" t="s">
        <v>586</v>
      </c>
      <c r="D524" s="750" t="s">
        <v>587</v>
      </c>
      <c r="E524" s="751">
        <v>50113001</v>
      </c>
      <c r="F524" s="750" t="s">
        <v>601</v>
      </c>
      <c r="G524" s="749" t="s">
        <v>602</v>
      </c>
      <c r="H524" s="749">
        <v>187764</v>
      </c>
      <c r="I524" s="749">
        <v>87764</v>
      </c>
      <c r="J524" s="749" t="s">
        <v>664</v>
      </c>
      <c r="K524" s="749" t="s">
        <v>666</v>
      </c>
      <c r="L524" s="752">
        <v>52.45976923076924</v>
      </c>
      <c r="M524" s="752">
        <v>13</v>
      </c>
      <c r="N524" s="753">
        <v>681.97700000000009</v>
      </c>
    </row>
    <row r="525" spans="1:14" ht="14.4" customHeight="1" x14ac:dyDescent="0.3">
      <c r="A525" s="747" t="s">
        <v>565</v>
      </c>
      <c r="B525" s="748" t="s">
        <v>566</v>
      </c>
      <c r="C525" s="749" t="s">
        <v>586</v>
      </c>
      <c r="D525" s="750" t="s">
        <v>587</v>
      </c>
      <c r="E525" s="751">
        <v>50113001</v>
      </c>
      <c r="F525" s="750" t="s">
        <v>601</v>
      </c>
      <c r="G525" s="749" t="s">
        <v>602</v>
      </c>
      <c r="H525" s="749">
        <v>173390</v>
      </c>
      <c r="I525" s="749">
        <v>173390</v>
      </c>
      <c r="J525" s="749" t="s">
        <v>668</v>
      </c>
      <c r="K525" s="749" t="s">
        <v>669</v>
      </c>
      <c r="L525" s="752">
        <v>411.95</v>
      </c>
      <c r="M525" s="752">
        <v>12</v>
      </c>
      <c r="N525" s="753">
        <v>4943.3999999999996</v>
      </c>
    </row>
    <row r="526" spans="1:14" ht="14.4" customHeight="1" x14ac:dyDescent="0.3">
      <c r="A526" s="747" t="s">
        <v>565</v>
      </c>
      <c r="B526" s="748" t="s">
        <v>566</v>
      </c>
      <c r="C526" s="749" t="s">
        <v>586</v>
      </c>
      <c r="D526" s="750" t="s">
        <v>587</v>
      </c>
      <c r="E526" s="751">
        <v>50113001</v>
      </c>
      <c r="F526" s="750" t="s">
        <v>601</v>
      </c>
      <c r="G526" s="749" t="s">
        <v>602</v>
      </c>
      <c r="H526" s="749">
        <v>196303</v>
      </c>
      <c r="I526" s="749">
        <v>96303</v>
      </c>
      <c r="J526" s="749" t="s">
        <v>1442</v>
      </c>
      <c r="K526" s="749" t="s">
        <v>1443</v>
      </c>
      <c r="L526" s="752">
        <v>41.000000000000007</v>
      </c>
      <c r="M526" s="752">
        <v>1</v>
      </c>
      <c r="N526" s="753">
        <v>41.000000000000007</v>
      </c>
    </row>
    <row r="527" spans="1:14" ht="14.4" customHeight="1" x14ac:dyDescent="0.3">
      <c r="A527" s="747" t="s">
        <v>565</v>
      </c>
      <c r="B527" s="748" t="s">
        <v>566</v>
      </c>
      <c r="C527" s="749" t="s">
        <v>586</v>
      </c>
      <c r="D527" s="750" t="s">
        <v>587</v>
      </c>
      <c r="E527" s="751">
        <v>50113001</v>
      </c>
      <c r="F527" s="750" t="s">
        <v>601</v>
      </c>
      <c r="G527" s="749" t="s">
        <v>602</v>
      </c>
      <c r="H527" s="749">
        <v>188202</v>
      </c>
      <c r="I527" s="749">
        <v>188202</v>
      </c>
      <c r="J527" s="749" t="s">
        <v>1444</v>
      </c>
      <c r="K527" s="749" t="s">
        <v>1445</v>
      </c>
      <c r="L527" s="752">
        <v>78.620000000000019</v>
      </c>
      <c r="M527" s="752">
        <v>3</v>
      </c>
      <c r="N527" s="753">
        <v>235.86000000000007</v>
      </c>
    </row>
    <row r="528" spans="1:14" ht="14.4" customHeight="1" x14ac:dyDescent="0.3">
      <c r="A528" s="747" t="s">
        <v>565</v>
      </c>
      <c r="B528" s="748" t="s">
        <v>566</v>
      </c>
      <c r="C528" s="749" t="s">
        <v>586</v>
      </c>
      <c r="D528" s="750" t="s">
        <v>587</v>
      </c>
      <c r="E528" s="751">
        <v>50113001</v>
      </c>
      <c r="F528" s="750" t="s">
        <v>601</v>
      </c>
      <c r="G528" s="749" t="s">
        <v>625</v>
      </c>
      <c r="H528" s="749">
        <v>158659</v>
      </c>
      <c r="I528" s="749">
        <v>58659</v>
      </c>
      <c r="J528" s="749" t="s">
        <v>1446</v>
      </c>
      <c r="K528" s="749" t="s">
        <v>1447</v>
      </c>
      <c r="L528" s="752">
        <v>48.770000000000017</v>
      </c>
      <c r="M528" s="752">
        <v>1</v>
      </c>
      <c r="N528" s="753">
        <v>48.770000000000017</v>
      </c>
    </row>
    <row r="529" spans="1:14" ht="14.4" customHeight="1" x14ac:dyDescent="0.3">
      <c r="A529" s="747" t="s">
        <v>565</v>
      </c>
      <c r="B529" s="748" t="s">
        <v>566</v>
      </c>
      <c r="C529" s="749" t="s">
        <v>586</v>
      </c>
      <c r="D529" s="750" t="s">
        <v>587</v>
      </c>
      <c r="E529" s="751">
        <v>50113001</v>
      </c>
      <c r="F529" s="750" t="s">
        <v>601</v>
      </c>
      <c r="G529" s="749" t="s">
        <v>602</v>
      </c>
      <c r="H529" s="749">
        <v>100392</v>
      </c>
      <c r="I529" s="749">
        <v>392</v>
      </c>
      <c r="J529" s="749" t="s">
        <v>672</v>
      </c>
      <c r="K529" s="749" t="s">
        <v>673</v>
      </c>
      <c r="L529" s="752">
        <v>57.819999999999993</v>
      </c>
      <c r="M529" s="752">
        <v>6</v>
      </c>
      <c r="N529" s="753">
        <v>346.91999999999996</v>
      </c>
    </row>
    <row r="530" spans="1:14" ht="14.4" customHeight="1" x14ac:dyDescent="0.3">
      <c r="A530" s="747" t="s">
        <v>565</v>
      </c>
      <c r="B530" s="748" t="s">
        <v>566</v>
      </c>
      <c r="C530" s="749" t="s">
        <v>586</v>
      </c>
      <c r="D530" s="750" t="s">
        <v>587</v>
      </c>
      <c r="E530" s="751">
        <v>50113001</v>
      </c>
      <c r="F530" s="750" t="s">
        <v>601</v>
      </c>
      <c r="G530" s="749" t="s">
        <v>602</v>
      </c>
      <c r="H530" s="749">
        <v>112895</v>
      </c>
      <c r="I530" s="749">
        <v>12895</v>
      </c>
      <c r="J530" s="749" t="s">
        <v>676</v>
      </c>
      <c r="K530" s="749" t="s">
        <v>1448</v>
      </c>
      <c r="L530" s="752">
        <v>106.58428571428574</v>
      </c>
      <c r="M530" s="752">
        <v>7</v>
      </c>
      <c r="N530" s="753">
        <v>746.09000000000015</v>
      </c>
    </row>
    <row r="531" spans="1:14" ht="14.4" customHeight="1" x14ac:dyDescent="0.3">
      <c r="A531" s="747" t="s">
        <v>565</v>
      </c>
      <c r="B531" s="748" t="s">
        <v>566</v>
      </c>
      <c r="C531" s="749" t="s">
        <v>586</v>
      </c>
      <c r="D531" s="750" t="s">
        <v>587</v>
      </c>
      <c r="E531" s="751">
        <v>50113001</v>
      </c>
      <c r="F531" s="750" t="s">
        <v>601</v>
      </c>
      <c r="G531" s="749" t="s">
        <v>625</v>
      </c>
      <c r="H531" s="749">
        <v>112892</v>
      </c>
      <c r="I531" s="749">
        <v>12892</v>
      </c>
      <c r="J531" s="749" t="s">
        <v>676</v>
      </c>
      <c r="K531" s="749" t="s">
        <v>678</v>
      </c>
      <c r="L531" s="752">
        <v>104.34230812621377</v>
      </c>
      <c r="M531" s="752">
        <v>13</v>
      </c>
      <c r="N531" s="753">
        <v>1356.450005640779</v>
      </c>
    </row>
    <row r="532" spans="1:14" ht="14.4" customHeight="1" x14ac:dyDescent="0.3">
      <c r="A532" s="747" t="s">
        <v>565</v>
      </c>
      <c r="B532" s="748" t="s">
        <v>566</v>
      </c>
      <c r="C532" s="749" t="s">
        <v>586</v>
      </c>
      <c r="D532" s="750" t="s">
        <v>587</v>
      </c>
      <c r="E532" s="751">
        <v>50113001</v>
      </c>
      <c r="F532" s="750" t="s">
        <v>601</v>
      </c>
      <c r="G532" s="749" t="s">
        <v>602</v>
      </c>
      <c r="H532" s="749">
        <v>848101</v>
      </c>
      <c r="I532" s="749">
        <v>66045</v>
      </c>
      <c r="J532" s="749" t="s">
        <v>1449</v>
      </c>
      <c r="K532" s="749" t="s">
        <v>1450</v>
      </c>
      <c r="L532" s="752">
        <v>116.57000000000002</v>
      </c>
      <c r="M532" s="752">
        <v>1</v>
      </c>
      <c r="N532" s="753">
        <v>116.57000000000002</v>
      </c>
    </row>
    <row r="533" spans="1:14" ht="14.4" customHeight="1" x14ac:dyDescent="0.3">
      <c r="A533" s="747" t="s">
        <v>565</v>
      </c>
      <c r="B533" s="748" t="s">
        <v>566</v>
      </c>
      <c r="C533" s="749" t="s">
        <v>586</v>
      </c>
      <c r="D533" s="750" t="s">
        <v>587</v>
      </c>
      <c r="E533" s="751">
        <v>50113001</v>
      </c>
      <c r="F533" s="750" t="s">
        <v>601</v>
      </c>
      <c r="G533" s="749" t="s">
        <v>602</v>
      </c>
      <c r="H533" s="749">
        <v>197580</v>
      </c>
      <c r="I533" s="749">
        <v>97580</v>
      </c>
      <c r="J533" s="749" t="s">
        <v>1451</v>
      </c>
      <c r="K533" s="749" t="s">
        <v>1452</v>
      </c>
      <c r="L533" s="752">
        <v>116.34</v>
      </c>
      <c r="M533" s="752">
        <v>1</v>
      </c>
      <c r="N533" s="753">
        <v>116.34</v>
      </c>
    </row>
    <row r="534" spans="1:14" ht="14.4" customHeight="1" x14ac:dyDescent="0.3">
      <c r="A534" s="747" t="s">
        <v>565</v>
      </c>
      <c r="B534" s="748" t="s">
        <v>566</v>
      </c>
      <c r="C534" s="749" t="s">
        <v>586</v>
      </c>
      <c r="D534" s="750" t="s">
        <v>587</v>
      </c>
      <c r="E534" s="751">
        <v>50113001</v>
      </c>
      <c r="F534" s="750" t="s">
        <v>601</v>
      </c>
      <c r="G534" s="749" t="s">
        <v>602</v>
      </c>
      <c r="H534" s="749">
        <v>176496</v>
      </c>
      <c r="I534" s="749">
        <v>76496</v>
      </c>
      <c r="J534" s="749" t="s">
        <v>682</v>
      </c>
      <c r="K534" s="749" t="s">
        <v>683</v>
      </c>
      <c r="L534" s="752">
        <v>125.43000000000002</v>
      </c>
      <c r="M534" s="752">
        <v>5</v>
      </c>
      <c r="N534" s="753">
        <v>627.15000000000009</v>
      </c>
    </row>
    <row r="535" spans="1:14" ht="14.4" customHeight="1" x14ac:dyDescent="0.3">
      <c r="A535" s="747" t="s">
        <v>565</v>
      </c>
      <c r="B535" s="748" t="s">
        <v>566</v>
      </c>
      <c r="C535" s="749" t="s">
        <v>586</v>
      </c>
      <c r="D535" s="750" t="s">
        <v>587</v>
      </c>
      <c r="E535" s="751">
        <v>50113001</v>
      </c>
      <c r="F535" s="750" t="s">
        <v>601</v>
      </c>
      <c r="G535" s="749" t="s">
        <v>602</v>
      </c>
      <c r="H535" s="749">
        <v>102679</v>
      </c>
      <c r="I535" s="749">
        <v>2679</v>
      </c>
      <c r="J535" s="749" t="s">
        <v>684</v>
      </c>
      <c r="K535" s="749" t="s">
        <v>685</v>
      </c>
      <c r="L535" s="752">
        <v>164.48</v>
      </c>
      <c r="M535" s="752">
        <v>2</v>
      </c>
      <c r="N535" s="753">
        <v>328.96</v>
      </c>
    </row>
    <row r="536" spans="1:14" ht="14.4" customHeight="1" x14ac:dyDescent="0.3">
      <c r="A536" s="747" t="s">
        <v>565</v>
      </c>
      <c r="B536" s="748" t="s">
        <v>566</v>
      </c>
      <c r="C536" s="749" t="s">
        <v>586</v>
      </c>
      <c r="D536" s="750" t="s">
        <v>587</v>
      </c>
      <c r="E536" s="751">
        <v>50113001</v>
      </c>
      <c r="F536" s="750" t="s">
        <v>601</v>
      </c>
      <c r="G536" s="749" t="s">
        <v>567</v>
      </c>
      <c r="H536" s="749">
        <v>844306</v>
      </c>
      <c r="I536" s="749">
        <v>102674</v>
      </c>
      <c r="J536" s="749" t="s">
        <v>1453</v>
      </c>
      <c r="K536" s="749" t="s">
        <v>1454</v>
      </c>
      <c r="L536" s="752">
        <v>64.41</v>
      </c>
      <c r="M536" s="752">
        <v>1</v>
      </c>
      <c r="N536" s="753">
        <v>64.41</v>
      </c>
    </row>
    <row r="537" spans="1:14" ht="14.4" customHeight="1" x14ac:dyDescent="0.3">
      <c r="A537" s="747" t="s">
        <v>565</v>
      </c>
      <c r="B537" s="748" t="s">
        <v>566</v>
      </c>
      <c r="C537" s="749" t="s">
        <v>586</v>
      </c>
      <c r="D537" s="750" t="s">
        <v>587</v>
      </c>
      <c r="E537" s="751">
        <v>50113001</v>
      </c>
      <c r="F537" s="750" t="s">
        <v>601</v>
      </c>
      <c r="G537" s="749" t="s">
        <v>625</v>
      </c>
      <c r="H537" s="749">
        <v>146981</v>
      </c>
      <c r="I537" s="749">
        <v>46981</v>
      </c>
      <c r="J537" s="749" t="s">
        <v>1455</v>
      </c>
      <c r="K537" s="749" t="s">
        <v>1456</v>
      </c>
      <c r="L537" s="752">
        <v>97.49</v>
      </c>
      <c r="M537" s="752">
        <v>2</v>
      </c>
      <c r="N537" s="753">
        <v>194.98</v>
      </c>
    </row>
    <row r="538" spans="1:14" ht="14.4" customHeight="1" x14ac:dyDescent="0.3">
      <c r="A538" s="747" t="s">
        <v>565</v>
      </c>
      <c r="B538" s="748" t="s">
        <v>566</v>
      </c>
      <c r="C538" s="749" t="s">
        <v>586</v>
      </c>
      <c r="D538" s="750" t="s">
        <v>587</v>
      </c>
      <c r="E538" s="751">
        <v>50113001</v>
      </c>
      <c r="F538" s="750" t="s">
        <v>601</v>
      </c>
      <c r="G538" s="749" t="s">
        <v>625</v>
      </c>
      <c r="H538" s="749">
        <v>49941</v>
      </c>
      <c r="I538" s="749">
        <v>49941</v>
      </c>
      <c r="J538" s="749" t="s">
        <v>1457</v>
      </c>
      <c r="K538" s="749" t="s">
        <v>1458</v>
      </c>
      <c r="L538" s="752">
        <v>291.66333333333336</v>
      </c>
      <c r="M538" s="752">
        <v>3</v>
      </c>
      <c r="N538" s="753">
        <v>874.99</v>
      </c>
    </row>
    <row r="539" spans="1:14" ht="14.4" customHeight="1" x14ac:dyDescent="0.3">
      <c r="A539" s="747" t="s">
        <v>565</v>
      </c>
      <c r="B539" s="748" t="s">
        <v>566</v>
      </c>
      <c r="C539" s="749" t="s">
        <v>586</v>
      </c>
      <c r="D539" s="750" t="s">
        <v>587</v>
      </c>
      <c r="E539" s="751">
        <v>50113001</v>
      </c>
      <c r="F539" s="750" t="s">
        <v>601</v>
      </c>
      <c r="G539" s="749" t="s">
        <v>625</v>
      </c>
      <c r="H539" s="749">
        <v>158037</v>
      </c>
      <c r="I539" s="749">
        <v>58037</v>
      </c>
      <c r="J539" s="749" t="s">
        <v>1459</v>
      </c>
      <c r="K539" s="749" t="s">
        <v>1460</v>
      </c>
      <c r="L539" s="752">
        <v>93.853333333333339</v>
      </c>
      <c r="M539" s="752">
        <v>3</v>
      </c>
      <c r="N539" s="753">
        <v>281.56</v>
      </c>
    </row>
    <row r="540" spans="1:14" ht="14.4" customHeight="1" x14ac:dyDescent="0.3">
      <c r="A540" s="747" t="s">
        <v>565</v>
      </c>
      <c r="B540" s="748" t="s">
        <v>566</v>
      </c>
      <c r="C540" s="749" t="s">
        <v>586</v>
      </c>
      <c r="D540" s="750" t="s">
        <v>587</v>
      </c>
      <c r="E540" s="751">
        <v>50113001</v>
      </c>
      <c r="F540" s="750" t="s">
        <v>601</v>
      </c>
      <c r="G540" s="749" t="s">
        <v>602</v>
      </c>
      <c r="H540" s="749">
        <v>191729</v>
      </c>
      <c r="I540" s="749">
        <v>191729</v>
      </c>
      <c r="J540" s="749" t="s">
        <v>697</v>
      </c>
      <c r="K540" s="749" t="s">
        <v>698</v>
      </c>
      <c r="L540" s="752">
        <v>91.839999999999989</v>
      </c>
      <c r="M540" s="752">
        <v>6</v>
      </c>
      <c r="N540" s="753">
        <v>551.04</v>
      </c>
    </row>
    <row r="541" spans="1:14" ht="14.4" customHeight="1" x14ac:dyDescent="0.3">
      <c r="A541" s="747" t="s">
        <v>565</v>
      </c>
      <c r="B541" s="748" t="s">
        <v>566</v>
      </c>
      <c r="C541" s="749" t="s">
        <v>586</v>
      </c>
      <c r="D541" s="750" t="s">
        <v>587</v>
      </c>
      <c r="E541" s="751">
        <v>50113001</v>
      </c>
      <c r="F541" s="750" t="s">
        <v>601</v>
      </c>
      <c r="G541" s="749" t="s">
        <v>602</v>
      </c>
      <c r="H541" s="749">
        <v>845329</v>
      </c>
      <c r="I541" s="749">
        <v>0</v>
      </c>
      <c r="J541" s="749" t="s">
        <v>699</v>
      </c>
      <c r="K541" s="749" t="s">
        <v>567</v>
      </c>
      <c r="L541" s="752">
        <v>176.28750000000002</v>
      </c>
      <c r="M541" s="752">
        <v>8</v>
      </c>
      <c r="N541" s="753">
        <v>1410.3000000000002</v>
      </c>
    </row>
    <row r="542" spans="1:14" ht="14.4" customHeight="1" x14ac:dyDescent="0.3">
      <c r="A542" s="747" t="s">
        <v>565</v>
      </c>
      <c r="B542" s="748" t="s">
        <v>566</v>
      </c>
      <c r="C542" s="749" t="s">
        <v>586</v>
      </c>
      <c r="D542" s="750" t="s">
        <v>587</v>
      </c>
      <c r="E542" s="751">
        <v>50113001</v>
      </c>
      <c r="F542" s="750" t="s">
        <v>601</v>
      </c>
      <c r="G542" s="749" t="s">
        <v>602</v>
      </c>
      <c r="H542" s="749">
        <v>203954</v>
      </c>
      <c r="I542" s="749">
        <v>203954</v>
      </c>
      <c r="J542" s="749" t="s">
        <v>700</v>
      </c>
      <c r="K542" s="749" t="s">
        <v>701</v>
      </c>
      <c r="L542" s="752">
        <v>92.40000000000002</v>
      </c>
      <c r="M542" s="752">
        <v>6</v>
      </c>
      <c r="N542" s="753">
        <v>554.40000000000009</v>
      </c>
    </row>
    <row r="543" spans="1:14" ht="14.4" customHeight="1" x14ac:dyDescent="0.3">
      <c r="A543" s="747" t="s">
        <v>565</v>
      </c>
      <c r="B543" s="748" t="s">
        <v>566</v>
      </c>
      <c r="C543" s="749" t="s">
        <v>586</v>
      </c>
      <c r="D543" s="750" t="s">
        <v>587</v>
      </c>
      <c r="E543" s="751">
        <v>50113001</v>
      </c>
      <c r="F543" s="750" t="s">
        <v>601</v>
      </c>
      <c r="G543" s="749" t="s">
        <v>625</v>
      </c>
      <c r="H543" s="749">
        <v>992572</v>
      </c>
      <c r="I543" s="749">
        <v>158711</v>
      </c>
      <c r="J543" s="749" t="s">
        <v>702</v>
      </c>
      <c r="K543" s="749" t="s">
        <v>703</v>
      </c>
      <c r="L543" s="752">
        <v>52.155000000000015</v>
      </c>
      <c r="M543" s="752">
        <v>4</v>
      </c>
      <c r="N543" s="753">
        <v>208.62000000000006</v>
      </c>
    </row>
    <row r="544" spans="1:14" ht="14.4" customHeight="1" x14ac:dyDescent="0.3">
      <c r="A544" s="747" t="s">
        <v>565</v>
      </c>
      <c r="B544" s="748" t="s">
        <v>566</v>
      </c>
      <c r="C544" s="749" t="s">
        <v>586</v>
      </c>
      <c r="D544" s="750" t="s">
        <v>587</v>
      </c>
      <c r="E544" s="751">
        <v>50113001</v>
      </c>
      <c r="F544" s="750" t="s">
        <v>601</v>
      </c>
      <c r="G544" s="749" t="s">
        <v>625</v>
      </c>
      <c r="H544" s="749">
        <v>158692</v>
      </c>
      <c r="I544" s="749">
        <v>158692</v>
      </c>
      <c r="J544" s="749" t="s">
        <v>704</v>
      </c>
      <c r="K544" s="749" t="s">
        <v>705</v>
      </c>
      <c r="L544" s="752">
        <v>26.065384615384616</v>
      </c>
      <c r="M544" s="752">
        <v>13</v>
      </c>
      <c r="N544" s="753">
        <v>338.85</v>
      </c>
    </row>
    <row r="545" spans="1:14" ht="14.4" customHeight="1" x14ac:dyDescent="0.3">
      <c r="A545" s="747" t="s">
        <v>565</v>
      </c>
      <c r="B545" s="748" t="s">
        <v>566</v>
      </c>
      <c r="C545" s="749" t="s">
        <v>586</v>
      </c>
      <c r="D545" s="750" t="s">
        <v>587</v>
      </c>
      <c r="E545" s="751">
        <v>50113001</v>
      </c>
      <c r="F545" s="750" t="s">
        <v>601</v>
      </c>
      <c r="G545" s="749" t="s">
        <v>602</v>
      </c>
      <c r="H545" s="749">
        <v>215611</v>
      </c>
      <c r="I545" s="749">
        <v>215611</v>
      </c>
      <c r="J545" s="749" t="s">
        <v>1461</v>
      </c>
      <c r="K545" s="749" t="s">
        <v>1462</v>
      </c>
      <c r="L545" s="752">
        <v>1242.6802923720325</v>
      </c>
      <c r="M545" s="752">
        <v>6</v>
      </c>
      <c r="N545" s="753">
        <v>7456.0817542321947</v>
      </c>
    </row>
    <row r="546" spans="1:14" ht="14.4" customHeight="1" x14ac:dyDescent="0.3">
      <c r="A546" s="747" t="s">
        <v>565</v>
      </c>
      <c r="B546" s="748" t="s">
        <v>566</v>
      </c>
      <c r="C546" s="749" t="s">
        <v>586</v>
      </c>
      <c r="D546" s="750" t="s">
        <v>587</v>
      </c>
      <c r="E546" s="751">
        <v>50113001</v>
      </c>
      <c r="F546" s="750" t="s">
        <v>601</v>
      </c>
      <c r="G546" s="749" t="s">
        <v>602</v>
      </c>
      <c r="H546" s="749">
        <v>191565</v>
      </c>
      <c r="I546" s="749">
        <v>191565</v>
      </c>
      <c r="J546" s="749" t="s">
        <v>1463</v>
      </c>
      <c r="K546" s="749" t="s">
        <v>1464</v>
      </c>
      <c r="L546" s="752">
        <v>621.34600000000012</v>
      </c>
      <c r="M546" s="752">
        <v>4</v>
      </c>
      <c r="N546" s="753">
        <v>2485.3840000000005</v>
      </c>
    </row>
    <row r="547" spans="1:14" ht="14.4" customHeight="1" x14ac:dyDescent="0.3">
      <c r="A547" s="747" t="s">
        <v>565</v>
      </c>
      <c r="B547" s="748" t="s">
        <v>566</v>
      </c>
      <c r="C547" s="749" t="s">
        <v>586</v>
      </c>
      <c r="D547" s="750" t="s">
        <v>587</v>
      </c>
      <c r="E547" s="751">
        <v>50113001</v>
      </c>
      <c r="F547" s="750" t="s">
        <v>601</v>
      </c>
      <c r="G547" s="749" t="s">
        <v>602</v>
      </c>
      <c r="H547" s="749">
        <v>190991</v>
      </c>
      <c r="I547" s="749">
        <v>90991</v>
      </c>
      <c r="J547" s="749" t="s">
        <v>713</v>
      </c>
      <c r="K547" s="749" t="s">
        <v>714</v>
      </c>
      <c r="L547" s="752">
        <v>48.810000131937144</v>
      </c>
      <c r="M547" s="752">
        <v>10</v>
      </c>
      <c r="N547" s="753">
        <v>488.10000131937142</v>
      </c>
    </row>
    <row r="548" spans="1:14" ht="14.4" customHeight="1" x14ac:dyDescent="0.3">
      <c r="A548" s="747" t="s">
        <v>565</v>
      </c>
      <c r="B548" s="748" t="s">
        <v>566</v>
      </c>
      <c r="C548" s="749" t="s">
        <v>586</v>
      </c>
      <c r="D548" s="750" t="s">
        <v>587</v>
      </c>
      <c r="E548" s="751">
        <v>50113001</v>
      </c>
      <c r="F548" s="750" t="s">
        <v>601</v>
      </c>
      <c r="G548" s="749" t="s">
        <v>602</v>
      </c>
      <c r="H548" s="749">
        <v>147515</v>
      </c>
      <c r="I548" s="749">
        <v>47515</v>
      </c>
      <c r="J548" s="749" t="s">
        <v>1465</v>
      </c>
      <c r="K548" s="749" t="s">
        <v>1466</v>
      </c>
      <c r="L548" s="752">
        <v>142.10000000000002</v>
      </c>
      <c r="M548" s="752">
        <v>1</v>
      </c>
      <c r="N548" s="753">
        <v>142.10000000000002</v>
      </c>
    </row>
    <row r="549" spans="1:14" ht="14.4" customHeight="1" x14ac:dyDescent="0.3">
      <c r="A549" s="747" t="s">
        <v>565</v>
      </c>
      <c r="B549" s="748" t="s">
        <v>566</v>
      </c>
      <c r="C549" s="749" t="s">
        <v>586</v>
      </c>
      <c r="D549" s="750" t="s">
        <v>587</v>
      </c>
      <c r="E549" s="751">
        <v>50113001</v>
      </c>
      <c r="F549" s="750" t="s">
        <v>601</v>
      </c>
      <c r="G549" s="749" t="s">
        <v>602</v>
      </c>
      <c r="H549" s="749">
        <v>847025</v>
      </c>
      <c r="I549" s="749">
        <v>137119</v>
      </c>
      <c r="J549" s="749" t="s">
        <v>1467</v>
      </c>
      <c r="K549" s="749" t="s">
        <v>1468</v>
      </c>
      <c r="L549" s="752">
        <v>71.683333333333323</v>
      </c>
      <c r="M549" s="752">
        <v>3</v>
      </c>
      <c r="N549" s="753">
        <v>215.04999999999995</v>
      </c>
    </row>
    <row r="550" spans="1:14" ht="14.4" customHeight="1" x14ac:dyDescent="0.3">
      <c r="A550" s="747" t="s">
        <v>565</v>
      </c>
      <c r="B550" s="748" t="s">
        <v>566</v>
      </c>
      <c r="C550" s="749" t="s">
        <v>586</v>
      </c>
      <c r="D550" s="750" t="s">
        <v>587</v>
      </c>
      <c r="E550" s="751">
        <v>50113001</v>
      </c>
      <c r="F550" s="750" t="s">
        <v>601</v>
      </c>
      <c r="G550" s="749" t="s">
        <v>602</v>
      </c>
      <c r="H550" s="749">
        <v>132105</v>
      </c>
      <c r="I550" s="749">
        <v>132105</v>
      </c>
      <c r="J550" s="749" t="s">
        <v>717</v>
      </c>
      <c r="K550" s="749" t="s">
        <v>718</v>
      </c>
      <c r="L550" s="752">
        <v>288.1006451960659</v>
      </c>
      <c r="M550" s="752">
        <v>28.735348999999999</v>
      </c>
      <c r="N550" s="753">
        <v>8278.6725868341273</v>
      </c>
    </row>
    <row r="551" spans="1:14" ht="14.4" customHeight="1" x14ac:dyDescent="0.3">
      <c r="A551" s="747" t="s">
        <v>565</v>
      </c>
      <c r="B551" s="748" t="s">
        <v>566</v>
      </c>
      <c r="C551" s="749" t="s">
        <v>586</v>
      </c>
      <c r="D551" s="750" t="s">
        <v>587</v>
      </c>
      <c r="E551" s="751">
        <v>50113001</v>
      </c>
      <c r="F551" s="750" t="s">
        <v>601</v>
      </c>
      <c r="G551" s="749" t="s">
        <v>602</v>
      </c>
      <c r="H551" s="749">
        <v>132101</v>
      </c>
      <c r="I551" s="749">
        <v>132101</v>
      </c>
      <c r="J551" s="749" t="s">
        <v>719</v>
      </c>
      <c r="K551" s="749" t="s">
        <v>720</v>
      </c>
      <c r="L551" s="752">
        <v>111.00012570449168</v>
      </c>
      <c r="M551" s="752">
        <v>220.57423930000016</v>
      </c>
      <c r="N551" s="753">
        <v>24483.768289472646</v>
      </c>
    </row>
    <row r="552" spans="1:14" ht="14.4" customHeight="1" x14ac:dyDescent="0.3">
      <c r="A552" s="747" t="s">
        <v>565</v>
      </c>
      <c r="B552" s="748" t="s">
        <v>566</v>
      </c>
      <c r="C552" s="749" t="s">
        <v>586</v>
      </c>
      <c r="D552" s="750" t="s">
        <v>587</v>
      </c>
      <c r="E552" s="751">
        <v>50113001</v>
      </c>
      <c r="F552" s="750" t="s">
        <v>601</v>
      </c>
      <c r="G552" s="749" t="s">
        <v>602</v>
      </c>
      <c r="H552" s="749">
        <v>149317</v>
      </c>
      <c r="I552" s="749">
        <v>49317</v>
      </c>
      <c r="J552" s="749" t="s">
        <v>1469</v>
      </c>
      <c r="K552" s="749" t="s">
        <v>1470</v>
      </c>
      <c r="L552" s="752">
        <v>299.00044444444444</v>
      </c>
      <c r="M552" s="752">
        <v>9</v>
      </c>
      <c r="N552" s="753">
        <v>2691.0039999999999</v>
      </c>
    </row>
    <row r="553" spans="1:14" ht="14.4" customHeight="1" x14ac:dyDescent="0.3">
      <c r="A553" s="747" t="s">
        <v>565</v>
      </c>
      <c r="B553" s="748" t="s">
        <v>566</v>
      </c>
      <c r="C553" s="749" t="s">
        <v>586</v>
      </c>
      <c r="D553" s="750" t="s">
        <v>587</v>
      </c>
      <c r="E553" s="751">
        <v>50113001</v>
      </c>
      <c r="F553" s="750" t="s">
        <v>601</v>
      </c>
      <c r="G553" s="749" t="s">
        <v>602</v>
      </c>
      <c r="H553" s="749">
        <v>848273</v>
      </c>
      <c r="I553" s="749">
        <v>125298</v>
      </c>
      <c r="J553" s="749" t="s">
        <v>721</v>
      </c>
      <c r="K553" s="749" t="s">
        <v>722</v>
      </c>
      <c r="L553" s="752">
        <v>111.00039761431412</v>
      </c>
      <c r="M553" s="752">
        <v>2.5149999999999997</v>
      </c>
      <c r="N553" s="753">
        <v>279.166</v>
      </c>
    </row>
    <row r="554" spans="1:14" ht="14.4" customHeight="1" x14ac:dyDescent="0.3">
      <c r="A554" s="747" t="s">
        <v>565</v>
      </c>
      <c r="B554" s="748" t="s">
        <v>566</v>
      </c>
      <c r="C554" s="749" t="s">
        <v>586</v>
      </c>
      <c r="D554" s="750" t="s">
        <v>587</v>
      </c>
      <c r="E554" s="751">
        <v>50113001</v>
      </c>
      <c r="F554" s="750" t="s">
        <v>601</v>
      </c>
      <c r="G554" s="749" t="s">
        <v>602</v>
      </c>
      <c r="H554" s="749">
        <v>849363</v>
      </c>
      <c r="I554" s="749">
        <v>122494</v>
      </c>
      <c r="J554" s="749" t="s">
        <v>721</v>
      </c>
      <c r="K554" s="749" t="s">
        <v>723</v>
      </c>
      <c r="L554" s="752">
        <v>246.94010558378201</v>
      </c>
      <c r="M554" s="752">
        <v>8.4710000000000001</v>
      </c>
      <c r="N554" s="753">
        <v>2091.8296344002174</v>
      </c>
    </row>
    <row r="555" spans="1:14" ht="14.4" customHeight="1" x14ac:dyDescent="0.3">
      <c r="A555" s="747" t="s">
        <v>565</v>
      </c>
      <c r="B555" s="748" t="s">
        <v>566</v>
      </c>
      <c r="C555" s="749" t="s">
        <v>586</v>
      </c>
      <c r="D555" s="750" t="s">
        <v>587</v>
      </c>
      <c r="E555" s="751">
        <v>50113001</v>
      </c>
      <c r="F555" s="750" t="s">
        <v>601</v>
      </c>
      <c r="G555" s="749" t="s">
        <v>602</v>
      </c>
      <c r="H555" s="749">
        <v>164888</v>
      </c>
      <c r="I555" s="749">
        <v>164888</v>
      </c>
      <c r="J555" s="749" t="s">
        <v>1471</v>
      </c>
      <c r="K555" s="749" t="s">
        <v>1174</v>
      </c>
      <c r="L555" s="752">
        <v>215.30999999999997</v>
      </c>
      <c r="M555" s="752">
        <v>1</v>
      </c>
      <c r="N555" s="753">
        <v>215.30999999999997</v>
      </c>
    </row>
    <row r="556" spans="1:14" ht="14.4" customHeight="1" x14ac:dyDescent="0.3">
      <c r="A556" s="747" t="s">
        <v>565</v>
      </c>
      <c r="B556" s="748" t="s">
        <v>566</v>
      </c>
      <c r="C556" s="749" t="s">
        <v>586</v>
      </c>
      <c r="D556" s="750" t="s">
        <v>587</v>
      </c>
      <c r="E556" s="751">
        <v>50113001</v>
      </c>
      <c r="F556" s="750" t="s">
        <v>601</v>
      </c>
      <c r="G556" s="749" t="s">
        <v>602</v>
      </c>
      <c r="H556" s="749">
        <v>850642</v>
      </c>
      <c r="I556" s="749">
        <v>169673</v>
      </c>
      <c r="J556" s="749" t="s">
        <v>1472</v>
      </c>
      <c r="K556" s="749" t="s">
        <v>1176</v>
      </c>
      <c r="L556" s="752">
        <v>130.85</v>
      </c>
      <c r="M556" s="752">
        <v>1</v>
      </c>
      <c r="N556" s="753">
        <v>130.85</v>
      </c>
    </row>
    <row r="557" spans="1:14" ht="14.4" customHeight="1" x14ac:dyDescent="0.3">
      <c r="A557" s="747" t="s">
        <v>565</v>
      </c>
      <c r="B557" s="748" t="s">
        <v>566</v>
      </c>
      <c r="C557" s="749" t="s">
        <v>586</v>
      </c>
      <c r="D557" s="750" t="s">
        <v>587</v>
      </c>
      <c r="E557" s="751">
        <v>50113001</v>
      </c>
      <c r="F557" s="750" t="s">
        <v>601</v>
      </c>
      <c r="G557" s="749" t="s">
        <v>567</v>
      </c>
      <c r="H557" s="749">
        <v>848382</v>
      </c>
      <c r="I557" s="749">
        <v>119617</v>
      </c>
      <c r="J557" s="749" t="s">
        <v>1473</v>
      </c>
      <c r="K557" s="749" t="s">
        <v>1474</v>
      </c>
      <c r="L557" s="752">
        <v>255.19229142950078</v>
      </c>
      <c r="M557" s="752">
        <v>12.297999999999998</v>
      </c>
      <c r="N557" s="753">
        <v>3138.3548000000001</v>
      </c>
    </row>
    <row r="558" spans="1:14" ht="14.4" customHeight="1" x14ac:dyDescent="0.3">
      <c r="A558" s="747" t="s">
        <v>565</v>
      </c>
      <c r="B558" s="748" t="s">
        <v>566</v>
      </c>
      <c r="C558" s="749" t="s">
        <v>586</v>
      </c>
      <c r="D558" s="750" t="s">
        <v>587</v>
      </c>
      <c r="E558" s="751">
        <v>50113001</v>
      </c>
      <c r="F558" s="750" t="s">
        <v>601</v>
      </c>
      <c r="G558" s="749" t="s">
        <v>602</v>
      </c>
      <c r="H558" s="749">
        <v>113342</v>
      </c>
      <c r="I558" s="749">
        <v>180174</v>
      </c>
      <c r="J558" s="749" t="s">
        <v>1475</v>
      </c>
      <c r="K558" s="749" t="s">
        <v>1476</v>
      </c>
      <c r="L558" s="752">
        <v>150.77000000000004</v>
      </c>
      <c r="M558" s="752">
        <v>1</v>
      </c>
      <c r="N558" s="753">
        <v>150.77000000000004</v>
      </c>
    </row>
    <row r="559" spans="1:14" ht="14.4" customHeight="1" x14ac:dyDescent="0.3">
      <c r="A559" s="747" t="s">
        <v>565</v>
      </c>
      <c r="B559" s="748" t="s">
        <v>566</v>
      </c>
      <c r="C559" s="749" t="s">
        <v>586</v>
      </c>
      <c r="D559" s="750" t="s">
        <v>587</v>
      </c>
      <c r="E559" s="751">
        <v>50113001</v>
      </c>
      <c r="F559" s="750" t="s">
        <v>601</v>
      </c>
      <c r="G559" s="749" t="s">
        <v>602</v>
      </c>
      <c r="H559" s="749">
        <v>177657</v>
      </c>
      <c r="I559" s="749">
        <v>177657</v>
      </c>
      <c r="J559" s="749" t="s">
        <v>728</v>
      </c>
      <c r="K559" s="749" t="s">
        <v>729</v>
      </c>
      <c r="L559" s="752">
        <v>79.2</v>
      </c>
      <c r="M559" s="752">
        <v>29.1835591</v>
      </c>
      <c r="N559" s="753">
        <v>2311.3378807200002</v>
      </c>
    </row>
    <row r="560" spans="1:14" ht="14.4" customHeight="1" x14ac:dyDescent="0.3">
      <c r="A560" s="747" t="s">
        <v>565</v>
      </c>
      <c r="B560" s="748" t="s">
        <v>566</v>
      </c>
      <c r="C560" s="749" t="s">
        <v>586</v>
      </c>
      <c r="D560" s="750" t="s">
        <v>587</v>
      </c>
      <c r="E560" s="751">
        <v>50113001</v>
      </c>
      <c r="F560" s="750" t="s">
        <v>601</v>
      </c>
      <c r="G560" s="749" t="s">
        <v>602</v>
      </c>
      <c r="H560" s="749">
        <v>177658</v>
      </c>
      <c r="I560" s="749">
        <v>177658</v>
      </c>
      <c r="J560" s="749" t="s">
        <v>728</v>
      </c>
      <c r="K560" s="749" t="s">
        <v>730</v>
      </c>
      <c r="L560" s="752">
        <v>218.89999999999995</v>
      </c>
      <c r="M560" s="752">
        <v>39.878827900000005</v>
      </c>
      <c r="N560" s="753">
        <v>8729.4754273099988</v>
      </c>
    </row>
    <row r="561" spans="1:14" ht="14.4" customHeight="1" x14ac:dyDescent="0.3">
      <c r="A561" s="747" t="s">
        <v>565</v>
      </c>
      <c r="B561" s="748" t="s">
        <v>566</v>
      </c>
      <c r="C561" s="749" t="s">
        <v>586</v>
      </c>
      <c r="D561" s="750" t="s">
        <v>587</v>
      </c>
      <c r="E561" s="751">
        <v>50113001</v>
      </c>
      <c r="F561" s="750" t="s">
        <v>601</v>
      </c>
      <c r="G561" s="749" t="s">
        <v>602</v>
      </c>
      <c r="H561" s="749">
        <v>177659</v>
      </c>
      <c r="I561" s="749">
        <v>177659</v>
      </c>
      <c r="J561" s="749" t="s">
        <v>728</v>
      </c>
      <c r="K561" s="749" t="s">
        <v>731</v>
      </c>
      <c r="L561" s="752">
        <v>525.79999999999995</v>
      </c>
      <c r="M561" s="752">
        <v>14.1024615</v>
      </c>
      <c r="N561" s="753">
        <v>7415.0742566999988</v>
      </c>
    </row>
    <row r="562" spans="1:14" ht="14.4" customHeight="1" x14ac:dyDescent="0.3">
      <c r="A562" s="747" t="s">
        <v>565</v>
      </c>
      <c r="B562" s="748" t="s">
        <v>566</v>
      </c>
      <c r="C562" s="749" t="s">
        <v>586</v>
      </c>
      <c r="D562" s="750" t="s">
        <v>587</v>
      </c>
      <c r="E562" s="751">
        <v>50113001</v>
      </c>
      <c r="F562" s="750" t="s">
        <v>601</v>
      </c>
      <c r="G562" s="749" t="s">
        <v>602</v>
      </c>
      <c r="H562" s="749">
        <v>177660</v>
      </c>
      <c r="I562" s="749">
        <v>177660</v>
      </c>
      <c r="J562" s="749" t="s">
        <v>728</v>
      </c>
      <c r="K562" s="749" t="s">
        <v>732</v>
      </c>
      <c r="L562" s="752">
        <v>734.79999999999984</v>
      </c>
      <c r="M562" s="752">
        <v>5.508</v>
      </c>
      <c r="N562" s="753">
        <v>4047.2783999999992</v>
      </c>
    </row>
    <row r="563" spans="1:14" ht="14.4" customHeight="1" x14ac:dyDescent="0.3">
      <c r="A563" s="747" t="s">
        <v>565</v>
      </c>
      <c r="B563" s="748" t="s">
        <v>566</v>
      </c>
      <c r="C563" s="749" t="s">
        <v>586</v>
      </c>
      <c r="D563" s="750" t="s">
        <v>587</v>
      </c>
      <c r="E563" s="751">
        <v>50113001</v>
      </c>
      <c r="F563" s="750" t="s">
        <v>601</v>
      </c>
      <c r="G563" s="749" t="s">
        <v>625</v>
      </c>
      <c r="H563" s="749">
        <v>849990</v>
      </c>
      <c r="I563" s="749">
        <v>102596</v>
      </c>
      <c r="J563" s="749" t="s">
        <v>1477</v>
      </c>
      <c r="K563" s="749" t="s">
        <v>1478</v>
      </c>
      <c r="L563" s="752">
        <v>24.750000000000011</v>
      </c>
      <c r="M563" s="752">
        <v>3</v>
      </c>
      <c r="N563" s="753">
        <v>74.250000000000028</v>
      </c>
    </row>
    <row r="564" spans="1:14" ht="14.4" customHeight="1" x14ac:dyDescent="0.3">
      <c r="A564" s="747" t="s">
        <v>565</v>
      </c>
      <c r="B564" s="748" t="s">
        <v>566</v>
      </c>
      <c r="C564" s="749" t="s">
        <v>586</v>
      </c>
      <c r="D564" s="750" t="s">
        <v>587</v>
      </c>
      <c r="E564" s="751">
        <v>50113001</v>
      </c>
      <c r="F564" s="750" t="s">
        <v>601</v>
      </c>
      <c r="G564" s="749" t="s">
        <v>602</v>
      </c>
      <c r="H564" s="749">
        <v>171539</v>
      </c>
      <c r="I564" s="749">
        <v>171539</v>
      </c>
      <c r="J564" s="749" t="s">
        <v>1479</v>
      </c>
      <c r="K564" s="749" t="s">
        <v>1480</v>
      </c>
      <c r="L564" s="752">
        <v>27.480000000000008</v>
      </c>
      <c r="M564" s="752">
        <v>1</v>
      </c>
      <c r="N564" s="753">
        <v>27.480000000000008</v>
      </c>
    </row>
    <row r="565" spans="1:14" ht="14.4" customHeight="1" x14ac:dyDescent="0.3">
      <c r="A565" s="747" t="s">
        <v>565</v>
      </c>
      <c r="B565" s="748" t="s">
        <v>566</v>
      </c>
      <c r="C565" s="749" t="s">
        <v>586</v>
      </c>
      <c r="D565" s="750" t="s">
        <v>587</v>
      </c>
      <c r="E565" s="751">
        <v>50113001</v>
      </c>
      <c r="F565" s="750" t="s">
        <v>601</v>
      </c>
      <c r="G565" s="749" t="s">
        <v>625</v>
      </c>
      <c r="H565" s="749">
        <v>846446</v>
      </c>
      <c r="I565" s="749">
        <v>124343</v>
      </c>
      <c r="J565" s="749" t="s">
        <v>744</v>
      </c>
      <c r="K565" s="749" t="s">
        <v>705</v>
      </c>
      <c r="L565" s="752">
        <v>43.616666666666674</v>
      </c>
      <c r="M565" s="752">
        <v>3</v>
      </c>
      <c r="N565" s="753">
        <v>130.85000000000002</v>
      </c>
    </row>
    <row r="566" spans="1:14" ht="14.4" customHeight="1" x14ac:dyDescent="0.3">
      <c r="A566" s="747" t="s">
        <v>565</v>
      </c>
      <c r="B566" s="748" t="s">
        <v>566</v>
      </c>
      <c r="C566" s="749" t="s">
        <v>586</v>
      </c>
      <c r="D566" s="750" t="s">
        <v>587</v>
      </c>
      <c r="E566" s="751">
        <v>50113001</v>
      </c>
      <c r="F566" s="750" t="s">
        <v>601</v>
      </c>
      <c r="G566" s="749" t="s">
        <v>602</v>
      </c>
      <c r="H566" s="749">
        <v>189992</v>
      </c>
      <c r="I566" s="749">
        <v>189992</v>
      </c>
      <c r="J566" s="749" t="s">
        <v>746</v>
      </c>
      <c r="K566" s="749" t="s">
        <v>747</v>
      </c>
      <c r="L566" s="752">
        <v>413.14014592738027</v>
      </c>
      <c r="M566" s="752">
        <v>83.201583099999993</v>
      </c>
      <c r="N566" s="753">
        <v>34373.914183323053</v>
      </c>
    </row>
    <row r="567" spans="1:14" ht="14.4" customHeight="1" x14ac:dyDescent="0.3">
      <c r="A567" s="747" t="s">
        <v>565</v>
      </c>
      <c r="B567" s="748" t="s">
        <v>566</v>
      </c>
      <c r="C567" s="749" t="s">
        <v>586</v>
      </c>
      <c r="D567" s="750" t="s">
        <v>587</v>
      </c>
      <c r="E567" s="751">
        <v>50113001</v>
      </c>
      <c r="F567" s="750" t="s">
        <v>601</v>
      </c>
      <c r="G567" s="749" t="s">
        <v>625</v>
      </c>
      <c r="H567" s="749">
        <v>117425</v>
      </c>
      <c r="I567" s="749">
        <v>17425</v>
      </c>
      <c r="J567" s="749" t="s">
        <v>748</v>
      </c>
      <c r="K567" s="749" t="s">
        <v>749</v>
      </c>
      <c r="L567" s="752">
        <v>19.817999999999998</v>
      </c>
      <c r="M567" s="752">
        <v>15</v>
      </c>
      <c r="N567" s="753">
        <v>297.27</v>
      </c>
    </row>
    <row r="568" spans="1:14" ht="14.4" customHeight="1" x14ac:dyDescent="0.3">
      <c r="A568" s="747" t="s">
        <v>565</v>
      </c>
      <c r="B568" s="748" t="s">
        <v>566</v>
      </c>
      <c r="C568" s="749" t="s">
        <v>586</v>
      </c>
      <c r="D568" s="750" t="s">
        <v>587</v>
      </c>
      <c r="E568" s="751">
        <v>50113001</v>
      </c>
      <c r="F568" s="750" t="s">
        <v>601</v>
      </c>
      <c r="G568" s="749" t="s">
        <v>625</v>
      </c>
      <c r="H568" s="749">
        <v>117431</v>
      </c>
      <c r="I568" s="749">
        <v>17431</v>
      </c>
      <c r="J568" s="749" t="s">
        <v>750</v>
      </c>
      <c r="K568" s="749" t="s">
        <v>624</v>
      </c>
      <c r="L568" s="752">
        <v>27.095999999999997</v>
      </c>
      <c r="M568" s="752">
        <v>10</v>
      </c>
      <c r="N568" s="753">
        <v>270.95999999999998</v>
      </c>
    </row>
    <row r="569" spans="1:14" ht="14.4" customHeight="1" x14ac:dyDescent="0.3">
      <c r="A569" s="747" t="s">
        <v>565</v>
      </c>
      <c r="B569" s="748" t="s">
        <v>566</v>
      </c>
      <c r="C569" s="749" t="s">
        <v>586</v>
      </c>
      <c r="D569" s="750" t="s">
        <v>587</v>
      </c>
      <c r="E569" s="751">
        <v>50113001</v>
      </c>
      <c r="F569" s="750" t="s">
        <v>601</v>
      </c>
      <c r="G569" s="749" t="s">
        <v>602</v>
      </c>
      <c r="H569" s="749">
        <v>125288</v>
      </c>
      <c r="I569" s="749">
        <v>125288</v>
      </c>
      <c r="J569" s="749" t="s">
        <v>1481</v>
      </c>
      <c r="K569" s="749" t="s">
        <v>1482</v>
      </c>
      <c r="L569" s="752">
        <v>3814.28</v>
      </c>
      <c r="M569" s="752">
        <v>0.8</v>
      </c>
      <c r="N569" s="753">
        <v>3051.4240000000004</v>
      </c>
    </row>
    <row r="570" spans="1:14" ht="14.4" customHeight="1" x14ac:dyDescent="0.3">
      <c r="A570" s="747" t="s">
        <v>565</v>
      </c>
      <c r="B570" s="748" t="s">
        <v>566</v>
      </c>
      <c r="C570" s="749" t="s">
        <v>586</v>
      </c>
      <c r="D570" s="750" t="s">
        <v>587</v>
      </c>
      <c r="E570" s="751">
        <v>50113001</v>
      </c>
      <c r="F570" s="750" t="s">
        <v>601</v>
      </c>
      <c r="G570" s="749" t="s">
        <v>602</v>
      </c>
      <c r="H570" s="749">
        <v>158653</v>
      </c>
      <c r="I570" s="749">
        <v>58653</v>
      </c>
      <c r="J570" s="749" t="s">
        <v>751</v>
      </c>
      <c r="K570" s="749" t="s">
        <v>752</v>
      </c>
      <c r="L570" s="752">
        <v>67.239999999999981</v>
      </c>
      <c r="M570" s="752">
        <v>7</v>
      </c>
      <c r="N570" s="753">
        <v>470.67999999999984</v>
      </c>
    </row>
    <row r="571" spans="1:14" ht="14.4" customHeight="1" x14ac:dyDescent="0.3">
      <c r="A571" s="747" t="s">
        <v>565</v>
      </c>
      <c r="B571" s="748" t="s">
        <v>566</v>
      </c>
      <c r="C571" s="749" t="s">
        <v>586</v>
      </c>
      <c r="D571" s="750" t="s">
        <v>587</v>
      </c>
      <c r="E571" s="751">
        <v>50113001</v>
      </c>
      <c r="F571" s="750" t="s">
        <v>601</v>
      </c>
      <c r="G571" s="749" t="s">
        <v>602</v>
      </c>
      <c r="H571" s="749">
        <v>156992</v>
      </c>
      <c r="I571" s="749">
        <v>56992</v>
      </c>
      <c r="J571" s="749" t="s">
        <v>753</v>
      </c>
      <c r="K571" s="749" t="s">
        <v>754</v>
      </c>
      <c r="L571" s="752">
        <v>61.441874999999996</v>
      </c>
      <c r="M571" s="752">
        <v>16</v>
      </c>
      <c r="N571" s="753">
        <v>983.06999999999994</v>
      </c>
    </row>
    <row r="572" spans="1:14" ht="14.4" customHeight="1" x14ac:dyDescent="0.3">
      <c r="A572" s="747" t="s">
        <v>565</v>
      </c>
      <c r="B572" s="748" t="s">
        <v>566</v>
      </c>
      <c r="C572" s="749" t="s">
        <v>586</v>
      </c>
      <c r="D572" s="750" t="s">
        <v>587</v>
      </c>
      <c r="E572" s="751">
        <v>50113001</v>
      </c>
      <c r="F572" s="750" t="s">
        <v>601</v>
      </c>
      <c r="G572" s="749" t="s">
        <v>602</v>
      </c>
      <c r="H572" s="749">
        <v>156993</v>
      </c>
      <c r="I572" s="749">
        <v>56993</v>
      </c>
      <c r="J572" s="749" t="s">
        <v>755</v>
      </c>
      <c r="K572" s="749" t="s">
        <v>756</v>
      </c>
      <c r="L572" s="752">
        <v>73.150000000000006</v>
      </c>
      <c r="M572" s="752">
        <v>8</v>
      </c>
      <c r="N572" s="753">
        <v>585.20000000000005</v>
      </c>
    </row>
    <row r="573" spans="1:14" ht="14.4" customHeight="1" x14ac:dyDescent="0.3">
      <c r="A573" s="747" t="s">
        <v>565</v>
      </c>
      <c r="B573" s="748" t="s">
        <v>566</v>
      </c>
      <c r="C573" s="749" t="s">
        <v>586</v>
      </c>
      <c r="D573" s="750" t="s">
        <v>587</v>
      </c>
      <c r="E573" s="751">
        <v>50113001</v>
      </c>
      <c r="F573" s="750" t="s">
        <v>601</v>
      </c>
      <c r="G573" s="749" t="s">
        <v>625</v>
      </c>
      <c r="H573" s="749">
        <v>214433</v>
      </c>
      <c r="I573" s="749">
        <v>214433</v>
      </c>
      <c r="J573" s="749" t="s">
        <v>757</v>
      </c>
      <c r="K573" s="749" t="s">
        <v>758</v>
      </c>
      <c r="L573" s="752">
        <v>12.212857142857144</v>
      </c>
      <c r="M573" s="752">
        <v>14</v>
      </c>
      <c r="N573" s="753">
        <v>170.98000000000002</v>
      </c>
    </row>
    <row r="574" spans="1:14" ht="14.4" customHeight="1" x14ac:dyDescent="0.3">
      <c r="A574" s="747" t="s">
        <v>565</v>
      </c>
      <c r="B574" s="748" t="s">
        <v>566</v>
      </c>
      <c r="C574" s="749" t="s">
        <v>586</v>
      </c>
      <c r="D574" s="750" t="s">
        <v>587</v>
      </c>
      <c r="E574" s="751">
        <v>50113001</v>
      </c>
      <c r="F574" s="750" t="s">
        <v>601</v>
      </c>
      <c r="G574" s="749" t="s">
        <v>625</v>
      </c>
      <c r="H574" s="749">
        <v>214525</v>
      </c>
      <c r="I574" s="749">
        <v>214525</v>
      </c>
      <c r="J574" s="749" t="s">
        <v>760</v>
      </c>
      <c r="K574" s="749" t="s">
        <v>761</v>
      </c>
      <c r="L574" s="752">
        <v>26.459999999999997</v>
      </c>
      <c r="M574" s="752">
        <v>3</v>
      </c>
      <c r="N574" s="753">
        <v>79.38</v>
      </c>
    </row>
    <row r="575" spans="1:14" ht="14.4" customHeight="1" x14ac:dyDescent="0.3">
      <c r="A575" s="747" t="s">
        <v>565</v>
      </c>
      <c r="B575" s="748" t="s">
        <v>566</v>
      </c>
      <c r="C575" s="749" t="s">
        <v>586</v>
      </c>
      <c r="D575" s="750" t="s">
        <v>587</v>
      </c>
      <c r="E575" s="751">
        <v>50113001</v>
      </c>
      <c r="F575" s="750" t="s">
        <v>601</v>
      </c>
      <c r="G575" s="749" t="s">
        <v>625</v>
      </c>
      <c r="H575" s="749">
        <v>214427</v>
      </c>
      <c r="I575" s="749">
        <v>214427</v>
      </c>
      <c r="J575" s="749" t="s">
        <v>763</v>
      </c>
      <c r="K575" s="749" t="s">
        <v>764</v>
      </c>
      <c r="L575" s="752">
        <v>16.585714285714285</v>
      </c>
      <c r="M575" s="752">
        <v>140</v>
      </c>
      <c r="N575" s="753">
        <v>2322</v>
      </c>
    </row>
    <row r="576" spans="1:14" ht="14.4" customHeight="1" x14ac:dyDescent="0.3">
      <c r="A576" s="747" t="s">
        <v>565</v>
      </c>
      <c r="B576" s="748" t="s">
        <v>566</v>
      </c>
      <c r="C576" s="749" t="s">
        <v>586</v>
      </c>
      <c r="D576" s="750" t="s">
        <v>587</v>
      </c>
      <c r="E576" s="751">
        <v>50113001</v>
      </c>
      <c r="F576" s="750" t="s">
        <v>601</v>
      </c>
      <c r="G576" s="749" t="s">
        <v>625</v>
      </c>
      <c r="H576" s="749">
        <v>113767</v>
      </c>
      <c r="I576" s="749">
        <v>13767</v>
      </c>
      <c r="J576" s="749" t="s">
        <v>765</v>
      </c>
      <c r="K576" s="749" t="s">
        <v>766</v>
      </c>
      <c r="L576" s="752">
        <v>44.637499999999996</v>
      </c>
      <c r="M576" s="752">
        <v>4</v>
      </c>
      <c r="N576" s="753">
        <v>178.54999999999998</v>
      </c>
    </row>
    <row r="577" spans="1:14" ht="14.4" customHeight="1" x14ac:dyDescent="0.3">
      <c r="A577" s="747" t="s">
        <v>565</v>
      </c>
      <c r="B577" s="748" t="s">
        <v>566</v>
      </c>
      <c r="C577" s="749" t="s">
        <v>586</v>
      </c>
      <c r="D577" s="750" t="s">
        <v>587</v>
      </c>
      <c r="E577" s="751">
        <v>50113001</v>
      </c>
      <c r="F577" s="750" t="s">
        <v>601</v>
      </c>
      <c r="G577" s="749" t="s">
        <v>625</v>
      </c>
      <c r="H577" s="749">
        <v>848765</v>
      </c>
      <c r="I577" s="749">
        <v>107938</v>
      </c>
      <c r="J577" s="749" t="s">
        <v>765</v>
      </c>
      <c r="K577" s="749" t="s">
        <v>768</v>
      </c>
      <c r="L577" s="752">
        <v>128.43999999999991</v>
      </c>
      <c r="M577" s="752">
        <v>2</v>
      </c>
      <c r="N577" s="753">
        <v>256.87999999999982</v>
      </c>
    </row>
    <row r="578" spans="1:14" ht="14.4" customHeight="1" x14ac:dyDescent="0.3">
      <c r="A578" s="747" t="s">
        <v>565</v>
      </c>
      <c r="B578" s="748" t="s">
        <v>566</v>
      </c>
      <c r="C578" s="749" t="s">
        <v>586</v>
      </c>
      <c r="D578" s="750" t="s">
        <v>587</v>
      </c>
      <c r="E578" s="751">
        <v>50113001</v>
      </c>
      <c r="F578" s="750" t="s">
        <v>601</v>
      </c>
      <c r="G578" s="749" t="s">
        <v>625</v>
      </c>
      <c r="H578" s="749">
        <v>116547</v>
      </c>
      <c r="I578" s="749">
        <v>16547</v>
      </c>
      <c r="J578" s="749" t="s">
        <v>1483</v>
      </c>
      <c r="K578" s="749" t="s">
        <v>1484</v>
      </c>
      <c r="L578" s="752">
        <v>529.83000000000004</v>
      </c>
      <c r="M578" s="752">
        <v>20</v>
      </c>
      <c r="N578" s="753">
        <v>10596.6</v>
      </c>
    </row>
    <row r="579" spans="1:14" ht="14.4" customHeight="1" x14ac:dyDescent="0.3">
      <c r="A579" s="747" t="s">
        <v>565</v>
      </c>
      <c r="B579" s="748" t="s">
        <v>566</v>
      </c>
      <c r="C579" s="749" t="s">
        <v>586</v>
      </c>
      <c r="D579" s="750" t="s">
        <v>587</v>
      </c>
      <c r="E579" s="751">
        <v>50113001</v>
      </c>
      <c r="F579" s="750" t="s">
        <v>601</v>
      </c>
      <c r="G579" s="749" t="s">
        <v>602</v>
      </c>
      <c r="H579" s="749">
        <v>846761</v>
      </c>
      <c r="I579" s="749">
        <v>9999999</v>
      </c>
      <c r="J579" s="749" t="s">
        <v>773</v>
      </c>
      <c r="K579" s="749" t="s">
        <v>567</v>
      </c>
      <c r="L579" s="752">
        <v>12.748892885795968</v>
      </c>
      <c r="M579" s="752">
        <v>47</v>
      </c>
      <c r="N579" s="753">
        <v>599.1979656324105</v>
      </c>
    </row>
    <row r="580" spans="1:14" ht="14.4" customHeight="1" x14ac:dyDescent="0.3">
      <c r="A580" s="747" t="s">
        <v>565</v>
      </c>
      <c r="B580" s="748" t="s">
        <v>566</v>
      </c>
      <c r="C580" s="749" t="s">
        <v>586</v>
      </c>
      <c r="D580" s="750" t="s">
        <v>587</v>
      </c>
      <c r="E580" s="751">
        <v>50113001</v>
      </c>
      <c r="F580" s="750" t="s">
        <v>601</v>
      </c>
      <c r="G580" s="749" t="s">
        <v>602</v>
      </c>
      <c r="H580" s="749">
        <v>902077</v>
      </c>
      <c r="I580" s="749">
        <v>9999999</v>
      </c>
      <c r="J580" s="749" t="s">
        <v>774</v>
      </c>
      <c r="K580" s="749" t="s">
        <v>567</v>
      </c>
      <c r="L580" s="752">
        <v>2.4202975698842093</v>
      </c>
      <c r="M580" s="752">
        <v>46</v>
      </c>
      <c r="N580" s="753">
        <v>111.33368821467363</v>
      </c>
    </row>
    <row r="581" spans="1:14" ht="14.4" customHeight="1" x14ac:dyDescent="0.3">
      <c r="A581" s="747" t="s">
        <v>565</v>
      </c>
      <c r="B581" s="748" t="s">
        <v>566</v>
      </c>
      <c r="C581" s="749" t="s">
        <v>586</v>
      </c>
      <c r="D581" s="750" t="s">
        <v>587</v>
      </c>
      <c r="E581" s="751">
        <v>50113001</v>
      </c>
      <c r="F581" s="750" t="s">
        <v>601</v>
      </c>
      <c r="G581" s="749" t="s">
        <v>602</v>
      </c>
      <c r="H581" s="749">
        <v>849053</v>
      </c>
      <c r="I581" s="749">
        <v>9999999</v>
      </c>
      <c r="J581" s="749" t="s">
        <v>775</v>
      </c>
      <c r="K581" s="749" t="s">
        <v>567</v>
      </c>
      <c r="L581" s="752">
        <v>2.5079933299619501</v>
      </c>
      <c r="M581" s="752">
        <v>22</v>
      </c>
      <c r="N581" s="753">
        <v>55.175853259162899</v>
      </c>
    </row>
    <row r="582" spans="1:14" ht="14.4" customHeight="1" x14ac:dyDescent="0.3">
      <c r="A582" s="747" t="s">
        <v>565</v>
      </c>
      <c r="B582" s="748" t="s">
        <v>566</v>
      </c>
      <c r="C582" s="749" t="s">
        <v>586</v>
      </c>
      <c r="D582" s="750" t="s">
        <v>587</v>
      </c>
      <c r="E582" s="751">
        <v>50113001</v>
      </c>
      <c r="F582" s="750" t="s">
        <v>601</v>
      </c>
      <c r="G582" s="749" t="s">
        <v>602</v>
      </c>
      <c r="H582" s="749">
        <v>902072</v>
      </c>
      <c r="I582" s="749">
        <v>9999999</v>
      </c>
      <c r="J582" s="749" t="s">
        <v>776</v>
      </c>
      <c r="K582" s="749" t="s">
        <v>777</v>
      </c>
      <c r="L582" s="752">
        <v>32.647925184055104</v>
      </c>
      <c r="M582" s="752">
        <v>39</v>
      </c>
      <c r="N582" s="753">
        <v>1273.2690821781491</v>
      </c>
    </row>
    <row r="583" spans="1:14" ht="14.4" customHeight="1" x14ac:dyDescent="0.3">
      <c r="A583" s="747" t="s">
        <v>565</v>
      </c>
      <c r="B583" s="748" t="s">
        <v>566</v>
      </c>
      <c r="C583" s="749" t="s">
        <v>586</v>
      </c>
      <c r="D583" s="750" t="s">
        <v>587</v>
      </c>
      <c r="E583" s="751">
        <v>50113001</v>
      </c>
      <c r="F583" s="750" t="s">
        <v>601</v>
      </c>
      <c r="G583" s="749" t="s">
        <v>602</v>
      </c>
      <c r="H583" s="749">
        <v>902073</v>
      </c>
      <c r="I583" s="749">
        <v>9999999</v>
      </c>
      <c r="J583" s="749" t="s">
        <v>778</v>
      </c>
      <c r="K583" s="749" t="s">
        <v>779</v>
      </c>
      <c r="L583" s="752">
        <v>18.888691807378549</v>
      </c>
      <c r="M583" s="752">
        <v>2</v>
      </c>
      <c r="N583" s="753">
        <v>37.777383614757099</v>
      </c>
    </row>
    <row r="584" spans="1:14" ht="14.4" customHeight="1" x14ac:dyDescent="0.3">
      <c r="A584" s="747" t="s">
        <v>565</v>
      </c>
      <c r="B584" s="748" t="s">
        <v>566</v>
      </c>
      <c r="C584" s="749" t="s">
        <v>586</v>
      </c>
      <c r="D584" s="750" t="s">
        <v>587</v>
      </c>
      <c r="E584" s="751">
        <v>50113001</v>
      </c>
      <c r="F584" s="750" t="s">
        <v>601</v>
      </c>
      <c r="G584" s="749" t="s">
        <v>602</v>
      </c>
      <c r="H584" s="749">
        <v>115319</v>
      </c>
      <c r="I584" s="749">
        <v>115319</v>
      </c>
      <c r="J584" s="749" t="s">
        <v>1485</v>
      </c>
      <c r="K584" s="749" t="s">
        <v>1486</v>
      </c>
      <c r="L584" s="752">
        <v>30.969999999999988</v>
      </c>
      <c r="M584" s="752">
        <v>2</v>
      </c>
      <c r="N584" s="753">
        <v>61.939999999999976</v>
      </c>
    </row>
    <row r="585" spans="1:14" ht="14.4" customHeight="1" x14ac:dyDescent="0.3">
      <c r="A585" s="747" t="s">
        <v>565</v>
      </c>
      <c r="B585" s="748" t="s">
        <v>566</v>
      </c>
      <c r="C585" s="749" t="s">
        <v>586</v>
      </c>
      <c r="D585" s="750" t="s">
        <v>587</v>
      </c>
      <c r="E585" s="751">
        <v>50113001</v>
      </c>
      <c r="F585" s="750" t="s">
        <v>601</v>
      </c>
      <c r="G585" s="749" t="s">
        <v>625</v>
      </c>
      <c r="H585" s="749">
        <v>168836</v>
      </c>
      <c r="I585" s="749">
        <v>168836</v>
      </c>
      <c r="J585" s="749" t="s">
        <v>1487</v>
      </c>
      <c r="K585" s="749" t="s">
        <v>705</v>
      </c>
      <c r="L585" s="752">
        <v>43.752857142857145</v>
      </c>
      <c r="M585" s="752">
        <v>7</v>
      </c>
      <c r="N585" s="753">
        <v>306.27000000000004</v>
      </c>
    </row>
    <row r="586" spans="1:14" ht="14.4" customHeight="1" x14ac:dyDescent="0.3">
      <c r="A586" s="747" t="s">
        <v>565</v>
      </c>
      <c r="B586" s="748" t="s">
        <v>566</v>
      </c>
      <c r="C586" s="749" t="s">
        <v>586</v>
      </c>
      <c r="D586" s="750" t="s">
        <v>587</v>
      </c>
      <c r="E586" s="751">
        <v>50113001</v>
      </c>
      <c r="F586" s="750" t="s">
        <v>601</v>
      </c>
      <c r="G586" s="749" t="s">
        <v>602</v>
      </c>
      <c r="H586" s="749">
        <v>193104</v>
      </c>
      <c r="I586" s="749">
        <v>93104</v>
      </c>
      <c r="J586" s="749" t="s">
        <v>780</v>
      </c>
      <c r="K586" s="749" t="s">
        <v>781</v>
      </c>
      <c r="L586" s="752">
        <v>47.12833333333333</v>
      </c>
      <c r="M586" s="752">
        <v>36</v>
      </c>
      <c r="N586" s="753">
        <v>1696.62</v>
      </c>
    </row>
    <row r="587" spans="1:14" ht="14.4" customHeight="1" x14ac:dyDescent="0.3">
      <c r="A587" s="747" t="s">
        <v>565</v>
      </c>
      <c r="B587" s="748" t="s">
        <v>566</v>
      </c>
      <c r="C587" s="749" t="s">
        <v>586</v>
      </c>
      <c r="D587" s="750" t="s">
        <v>587</v>
      </c>
      <c r="E587" s="751">
        <v>50113001</v>
      </c>
      <c r="F587" s="750" t="s">
        <v>601</v>
      </c>
      <c r="G587" s="749" t="s">
        <v>602</v>
      </c>
      <c r="H587" s="749">
        <v>193105</v>
      </c>
      <c r="I587" s="749">
        <v>93105</v>
      </c>
      <c r="J587" s="749" t="s">
        <v>780</v>
      </c>
      <c r="K587" s="749" t="s">
        <v>782</v>
      </c>
      <c r="L587" s="752">
        <v>207.67222222222227</v>
      </c>
      <c r="M587" s="752">
        <v>18</v>
      </c>
      <c r="N587" s="753">
        <v>3738.1000000000008</v>
      </c>
    </row>
    <row r="588" spans="1:14" ht="14.4" customHeight="1" x14ac:dyDescent="0.3">
      <c r="A588" s="747" t="s">
        <v>565</v>
      </c>
      <c r="B588" s="748" t="s">
        <v>566</v>
      </c>
      <c r="C588" s="749" t="s">
        <v>586</v>
      </c>
      <c r="D588" s="750" t="s">
        <v>587</v>
      </c>
      <c r="E588" s="751">
        <v>50113001</v>
      </c>
      <c r="F588" s="750" t="s">
        <v>601</v>
      </c>
      <c r="G588" s="749" t="s">
        <v>602</v>
      </c>
      <c r="H588" s="749">
        <v>114075</v>
      </c>
      <c r="I588" s="749">
        <v>14075</v>
      </c>
      <c r="J588" s="749" t="s">
        <v>789</v>
      </c>
      <c r="K588" s="749" t="s">
        <v>790</v>
      </c>
      <c r="L588" s="752">
        <v>294.96485714285711</v>
      </c>
      <c r="M588" s="752">
        <v>35</v>
      </c>
      <c r="N588" s="753">
        <v>10323.769999999999</v>
      </c>
    </row>
    <row r="589" spans="1:14" ht="14.4" customHeight="1" x14ac:dyDescent="0.3">
      <c r="A589" s="747" t="s">
        <v>565</v>
      </c>
      <c r="B589" s="748" t="s">
        <v>566</v>
      </c>
      <c r="C589" s="749" t="s">
        <v>586</v>
      </c>
      <c r="D589" s="750" t="s">
        <v>587</v>
      </c>
      <c r="E589" s="751">
        <v>50113001</v>
      </c>
      <c r="F589" s="750" t="s">
        <v>601</v>
      </c>
      <c r="G589" s="749" t="s">
        <v>602</v>
      </c>
      <c r="H589" s="749">
        <v>201992</v>
      </c>
      <c r="I589" s="749">
        <v>201992</v>
      </c>
      <c r="J589" s="749" t="s">
        <v>789</v>
      </c>
      <c r="K589" s="749" t="s">
        <v>792</v>
      </c>
      <c r="L589" s="752">
        <v>553.4500074800867</v>
      </c>
      <c r="M589" s="752">
        <v>2</v>
      </c>
      <c r="N589" s="753">
        <v>1106.9000149601734</v>
      </c>
    </row>
    <row r="590" spans="1:14" ht="14.4" customHeight="1" x14ac:dyDescent="0.3">
      <c r="A590" s="747" t="s">
        <v>565</v>
      </c>
      <c r="B590" s="748" t="s">
        <v>566</v>
      </c>
      <c r="C590" s="749" t="s">
        <v>586</v>
      </c>
      <c r="D590" s="750" t="s">
        <v>587</v>
      </c>
      <c r="E590" s="751">
        <v>50113001</v>
      </c>
      <c r="F590" s="750" t="s">
        <v>601</v>
      </c>
      <c r="G590" s="749" t="s">
        <v>602</v>
      </c>
      <c r="H590" s="749">
        <v>184090</v>
      </c>
      <c r="I590" s="749">
        <v>84090</v>
      </c>
      <c r="J590" s="749" t="s">
        <v>793</v>
      </c>
      <c r="K590" s="749" t="s">
        <v>794</v>
      </c>
      <c r="L590" s="752">
        <v>60.203199999999995</v>
      </c>
      <c r="M590" s="752">
        <v>50</v>
      </c>
      <c r="N590" s="753">
        <v>3010.16</v>
      </c>
    </row>
    <row r="591" spans="1:14" ht="14.4" customHeight="1" x14ac:dyDescent="0.3">
      <c r="A591" s="747" t="s">
        <v>565</v>
      </c>
      <c r="B591" s="748" t="s">
        <v>566</v>
      </c>
      <c r="C591" s="749" t="s">
        <v>586</v>
      </c>
      <c r="D591" s="750" t="s">
        <v>587</v>
      </c>
      <c r="E591" s="751">
        <v>50113001</v>
      </c>
      <c r="F591" s="750" t="s">
        <v>601</v>
      </c>
      <c r="G591" s="749" t="s">
        <v>602</v>
      </c>
      <c r="H591" s="749">
        <v>102477</v>
      </c>
      <c r="I591" s="749">
        <v>2477</v>
      </c>
      <c r="J591" s="749" t="s">
        <v>799</v>
      </c>
      <c r="K591" s="749" t="s">
        <v>800</v>
      </c>
      <c r="L591" s="752">
        <v>39.900000000000013</v>
      </c>
      <c r="M591" s="752">
        <v>2</v>
      </c>
      <c r="N591" s="753">
        <v>79.800000000000026</v>
      </c>
    </row>
    <row r="592" spans="1:14" ht="14.4" customHeight="1" x14ac:dyDescent="0.3">
      <c r="A592" s="747" t="s">
        <v>565</v>
      </c>
      <c r="B592" s="748" t="s">
        <v>566</v>
      </c>
      <c r="C592" s="749" t="s">
        <v>586</v>
      </c>
      <c r="D592" s="750" t="s">
        <v>587</v>
      </c>
      <c r="E592" s="751">
        <v>50113001</v>
      </c>
      <c r="F592" s="750" t="s">
        <v>601</v>
      </c>
      <c r="G592" s="749" t="s">
        <v>602</v>
      </c>
      <c r="H592" s="749">
        <v>208694</v>
      </c>
      <c r="I592" s="749">
        <v>208694</v>
      </c>
      <c r="J592" s="749" t="s">
        <v>799</v>
      </c>
      <c r="K592" s="749" t="s">
        <v>800</v>
      </c>
      <c r="L592" s="752">
        <v>40.25</v>
      </c>
      <c r="M592" s="752">
        <v>2</v>
      </c>
      <c r="N592" s="753">
        <v>80.5</v>
      </c>
    </row>
    <row r="593" spans="1:14" ht="14.4" customHeight="1" x14ac:dyDescent="0.3">
      <c r="A593" s="747" t="s">
        <v>565</v>
      </c>
      <c r="B593" s="748" t="s">
        <v>566</v>
      </c>
      <c r="C593" s="749" t="s">
        <v>586</v>
      </c>
      <c r="D593" s="750" t="s">
        <v>587</v>
      </c>
      <c r="E593" s="751">
        <v>50113001</v>
      </c>
      <c r="F593" s="750" t="s">
        <v>601</v>
      </c>
      <c r="G593" s="749" t="s">
        <v>602</v>
      </c>
      <c r="H593" s="749">
        <v>208695</v>
      </c>
      <c r="I593" s="749">
        <v>208695</v>
      </c>
      <c r="J593" s="749" t="s">
        <v>799</v>
      </c>
      <c r="K593" s="749" t="s">
        <v>801</v>
      </c>
      <c r="L593" s="752">
        <v>77.760000000000005</v>
      </c>
      <c r="M593" s="752">
        <v>4</v>
      </c>
      <c r="N593" s="753">
        <v>311.04000000000002</v>
      </c>
    </row>
    <row r="594" spans="1:14" ht="14.4" customHeight="1" x14ac:dyDescent="0.3">
      <c r="A594" s="747" t="s">
        <v>565</v>
      </c>
      <c r="B594" s="748" t="s">
        <v>566</v>
      </c>
      <c r="C594" s="749" t="s">
        <v>586</v>
      </c>
      <c r="D594" s="750" t="s">
        <v>587</v>
      </c>
      <c r="E594" s="751">
        <v>50113001</v>
      </c>
      <c r="F594" s="750" t="s">
        <v>601</v>
      </c>
      <c r="G594" s="749" t="s">
        <v>602</v>
      </c>
      <c r="H594" s="749">
        <v>846346</v>
      </c>
      <c r="I594" s="749">
        <v>119672</v>
      </c>
      <c r="J594" s="749" t="s">
        <v>802</v>
      </c>
      <c r="K594" s="749" t="s">
        <v>803</v>
      </c>
      <c r="L594" s="752">
        <v>114.995</v>
      </c>
      <c r="M594" s="752">
        <v>2</v>
      </c>
      <c r="N594" s="753">
        <v>229.99</v>
      </c>
    </row>
    <row r="595" spans="1:14" ht="14.4" customHeight="1" x14ac:dyDescent="0.3">
      <c r="A595" s="747" t="s">
        <v>565</v>
      </c>
      <c r="B595" s="748" t="s">
        <v>566</v>
      </c>
      <c r="C595" s="749" t="s">
        <v>586</v>
      </c>
      <c r="D595" s="750" t="s">
        <v>587</v>
      </c>
      <c r="E595" s="751">
        <v>50113001</v>
      </c>
      <c r="F595" s="750" t="s">
        <v>601</v>
      </c>
      <c r="G595" s="749" t="s">
        <v>602</v>
      </c>
      <c r="H595" s="749">
        <v>117011</v>
      </c>
      <c r="I595" s="749">
        <v>17011</v>
      </c>
      <c r="J595" s="749" t="s">
        <v>806</v>
      </c>
      <c r="K595" s="749" t="s">
        <v>807</v>
      </c>
      <c r="L595" s="752">
        <v>145.5354128440367</v>
      </c>
      <c r="M595" s="752">
        <v>109</v>
      </c>
      <c r="N595" s="753">
        <v>15863.359999999999</v>
      </c>
    </row>
    <row r="596" spans="1:14" ht="14.4" customHeight="1" x14ac:dyDescent="0.3">
      <c r="A596" s="747" t="s">
        <v>565</v>
      </c>
      <c r="B596" s="748" t="s">
        <v>566</v>
      </c>
      <c r="C596" s="749" t="s">
        <v>586</v>
      </c>
      <c r="D596" s="750" t="s">
        <v>587</v>
      </c>
      <c r="E596" s="751">
        <v>50113001</v>
      </c>
      <c r="F596" s="750" t="s">
        <v>601</v>
      </c>
      <c r="G596" s="749" t="s">
        <v>602</v>
      </c>
      <c r="H596" s="749">
        <v>183318</v>
      </c>
      <c r="I596" s="749">
        <v>83318</v>
      </c>
      <c r="J596" s="749" t="s">
        <v>808</v>
      </c>
      <c r="K596" s="749" t="s">
        <v>809</v>
      </c>
      <c r="L596" s="752">
        <v>31.81</v>
      </c>
      <c r="M596" s="752">
        <v>2</v>
      </c>
      <c r="N596" s="753">
        <v>63.62</v>
      </c>
    </row>
    <row r="597" spans="1:14" ht="14.4" customHeight="1" x14ac:dyDescent="0.3">
      <c r="A597" s="747" t="s">
        <v>565</v>
      </c>
      <c r="B597" s="748" t="s">
        <v>566</v>
      </c>
      <c r="C597" s="749" t="s">
        <v>586</v>
      </c>
      <c r="D597" s="750" t="s">
        <v>587</v>
      </c>
      <c r="E597" s="751">
        <v>50113001</v>
      </c>
      <c r="F597" s="750" t="s">
        <v>601</v>
      </c>
      <c r="G597" s="749" t="s">
        <v>602</v>
      </c>
      <c r="H597" s="749">
        <v>100113</v>
      </c>
      <c r="I597" s="749">
        <v>113</v>
      </c>
      <c r="J597" s="749" t="s">
        <v>810</v>
      </c>
      <c r="K597" s="749" t="s">
        <v>811</v>
      </c>
      <c r="L597" s="752">
        <v>46.050000000000004</v>
      </c>
      <c r="M597" s="752">
        <v>2</v>
      </c>
      <c r="N597" s="753">
        <v>92.100000000000009</v>
      </c>
    </row>
    <row r="598" spans="1:14" ht="14.4" customHeight="1" x14ac:dyDescent="0.3">
      <c r="A598" s="747" t="s">
        <v>565</v>
      </c>
      <c r="B598" s="748" t="s">
        <v>566</v>
      </c>
      <c r="C598" s="749" t="s">
        <v>586</v>
      </c>
      <c r="D598" s="750" t="s">
        <v>587</v>
      </c>
      <c r="E598" s="751">
        <v>50113001</v>
      </c>
      <c r="F598" s="750" t="s">
        <v>601</v>
      </c>
      <c r="G598" s="749" t="s">
        <v>602</v>
      </c>
      <c r="H598" s="749">
        <v>102479</v>
      </c>
      <c r="I598" s="749">
        <v>2479</v>
      </c>
      <c r="J598" s="749" t="s">
        <v>814</v>
      </c>
      <c r="K598" s="749" t="s">
        <v>815</v>
      </c>
      <c r="L598" s="752">
        <v>65.572499999999991</v>
      </c>
      <c r="M598" s="752">
        <v>8</v>
      </c>
      <c r="N598" s="753">
        <v>524.57999999999993</v>
      </c>
    </row>
    <row r="599" spans="1:14" ht="14.4" customHeight="1" x14ac:dyDescent="0.3">
      <c r="A599" s="747" t="s">
        <v>565</v>
      </c>
      <c r="B599" s="748" t="s">
        <v>566</v>
      </c>
      <c r="C599" s="749" t="s">
        <v>586</v>
      </c>
      <c r="D599" s="750" t="s">
        <v>587</v>
      </c>
      <c r="E599" s="751">
        <v>50113001</v>
      </c>
      <c r="F599" s="750" t="s">
        <v>601</v>
      </c>
      <c r="G599" s="749" t="s">
        <v>602</v>
      </c>
      <c r="H599" s="749">
        <v>104071</v>
      </c>
      <c r="I599" s="749">
        <v>4071</v>
      </c>
      <c r="J599" s="749" t="s">
        <v>814</v>
      </c>
      <c r="K599" s="749" t="s">
        <v>816</v>
      </c>
      <c r="L599" s="752">
        <v>152.97333333333333</v>
      </c>
      <c r="M599" s="752">
        <v>12</v>
      </c>
      <c r="N599" s="753">
        <v>1835.6799999999998</v>
      </c>
    </row>
    <row r="600" spans="1:14" ht="14.4" customHeight="1" x14ac:dyDescent="0.3">
      <c r="A600" s="747" t="s">
        <v>565</v>
      </c>
      <c r="B600" s="748" t="s">
        <v>566</v>
      </c>
      <c r="C600" s="749" t="s">
        <v>586</v>
      </c>
      <c r="D600" s="750" t="s">
        <v>587</v>
      </c>
      <c r="E600" s="751">
        <v>50113001</v>
      </c>
      <c r="F600" s="750" t="s">
        <v>601</v>
      </c>
      <c r="G600" s="749" t="s">
        <v>602</v>
      </c>
      <c r="H600" s="749">
        <v>193325</v>
      </c>
      <c r="I600" s="749">
        <v>193325</v>
      </c>
      <c r="J600" s="749" t="s">
        <v>821</v>
      </c>
      <c r="K600" s="749" t="s">
        <v>822</v>
      </c>
      <c r="L600" s="752">
        <v>84.150003352086543</v>
      </c>
      <c r="M600" s="752">
        <v>19</v>
      </c>
      <c r="N600" s="753">
        <v>1598.8500636896442</v>
      </c>
    </row>
    <row r="601" spans="1:14" ht="14.4" customHeight="1" x14ac:dyDescent="0.3">
      <c r="A601" s="747" t="s">
        <v>565</v>
      </c>
      <c r="B601" s="748" t="s">
        <v>566</v>
      </c>
      <c r="C601" s="749" t="s">
        <v>586</v>
      </c>
      <c r="D601" s="750" t="s">
        <v>587</v>
      </c>
      <c r="E601" s="751">
        <v>50113001</v>
      </c>
      <c r="F601" s="750" t="s">
        <v>601</v>
      </c>
      <c r="G601" s="749" t="s">
        <v>602</v>
      </c>
      <c r="H601" s="749">
        <v>193326</v>
      </c>
      <c r="I601" s="749">
        <v>193326</v>
      </c>
      <c r="J601" s="749" t="s">
        <v>823</v>
      </c>
      <c r="K601" s="749" t="s">
        <v>824</v>
      </c>
      <c r="L601" s="752">
        <v>314.16018355324695</v>
      </c>
      <c r="M601" s="752">
        <v>15.315999999999999</v>
      </c>
      <c r="N601" s="753">
        <v>4811.67737130153</v>
      </c>
    </row>
    <row r="602" spans="1:14" ht="14.4" customHeight="1" x14ac:dyDescent="0.3">
      <c r="A602" s="747" t="s">
        <v>565</v>
      </c>
      <c r="B602" s="748" t="s">
        <v>566</v>
      </c>
      <c r="C602" s="749" t="s">
        <v>586</v>
      </c>
      <c r="D602" s="750" t="s">
        <v>587</v>
      </c>
      <c r="E602" s="751">
        <v>50113001</v>
      </c>
      <c r="F602" s="750" t="s">
        <v>601</v>
      </c>
      <c r="G602" s="749" t="s">
        <v>602</v>
      </c>
      <c r="H602" s="749">
        <v>158425</v>
      </c>
      <c r="I602" s="749">
        <v>58425</v>
      </c>
      <c r="J602" s="749" t="s">
        <v>827</v>
      </c>
      <c r="K602" s="749" t="s">
        <v>828</v>
      </c>
      <c r="L602" s="752">
        <v>81.995454545454535</v>
      </c>
      <c r="M602" s="752">
        <v>11</v>
      </c>
      <c r="N602" s="753">
        <v>901.94999999999982</v>
      </c>
    </row>
    <row r="603" spans="1:14" ht="14.4" customHeight="1" x14ac:dyDescent="0.3">
      <c r="A603" s="747" t="s">
        <v>565</v>
      </c>
      <c r="B603" s="748" t="s">
        <v>566</v>
      </c>
      <c r="C603" s="749" t="s">
        <v>586</v>
      </c>
      <c r="D603" s="750" t="s">
        <v>587</v>
      </c>
      <c r="E603" s="751">
        <v>50113001</v>
      </c>
      <c r="F603" s="750" t="s">
        <v>601</v>
      </c>
      <c r="G603" s="749" t="s">
        <v>625</v>
      </c>
      <c r="H603" s="749">
        <v>115010</v>
      </c>
      <c r="I603" s="749">
        <v>15010</v>
      </c>
      <c r="J603" s="749" t="s">
        <v>831</v>
      </c>
      <c r="K603" s="749" t="s">
        <v>832</v>
      </c>
      <c r="L603" s="752">
        <v>90.002941176470614</v>
      </c>
      <c r="M603" s="752">
        <v>17</v>
      </c>
      <c r="N603" s="753">
        <v>1530.0500000000004</v>
      </c>
    </row>
    <row r="604" spans="1:14" ht="14.4" customHeight="1" x14ac:dyDescent="0.3">
      <c r="A604" s="747" t="s">
        <v>565</v>
      </c>
      <c r="B604" s="748" t="s">
        <v>566</v>
      </c>
      <c r="C604" s="749" t="s">
        <v>586</v>
      </c>
      <c r="D604" s="750" t="s">
        <v>587</v>
      </c>
      <c r="E604" s="751">
        <v>50113001</v>
      </c>
      <c r="F604" s="750" t="s">
        <v>601</v>
      </c>
      <c r="G604" s="749" t="s">
        <v>625</v>
      </c>
      <c r="H604" s="749">
        <v>115013</v>
      </c>
      <c r="I604" s="749">
        <v>15013</v>
      </c>
      <c r="J604" s="749" t="s">
        <v>833</v>
      </c>
      <c r="K604" s="749" t="s">
        <v>834</v>
      </c>
      <c r="L604" s="752">
        <v>60.091333333333331</v>
      </c>
      <c r="M604" s="752">
        <v>15</v>
      </c>
      <c r="N604" s="753">
        <v>901.37</v>
      </c>
    </row>
    <row r="605" spans="1:14" ht="14.4" customHeight="1" x14ac:dyDescent="0.3">
      <c r="A605" s="747" t="s">
        <v>565</v>
      </c>
      <c r="B605" s="748" t="s">
        <v>566</v>
      </c>
      <c r="C605" s="749" t="s">
        <v>586</v>
      </c>
      <c r="D605" s="750" t="s">
        <v>587</v>
      </c>
      <c r="E605" s="751">
        <v>50113001</v>
      </c>
      <c r="F605" s="750" t="s">
        <v>601</v>
      </c>
      <c r="G605" s="749" t="s">
        <v>602</v>
      </c>
      <c r="H605" s="749">
        <v>185656</v>
      </c>
      <c r="I605" s="749">
        <v>85656</v>
      </c>
      <c r="J605" s="749" t="s">
        <v>1488</v>
      </c>
      <c r="K605" s="749" t="s">
        <v>1489</v>
      </c>
      <c r="L605" s="752">
        <v>69.920000000000016</v>
      </c>
      <c r="M605" s="752">
        <v>2</v>
      </c>
      <c r="N605" s="753">
        <v>139.84000000000003</v>
      </c>
    </row>
    <row r="606" spans="1:14" ht="14.4" customHeight="1" x14ac:dyDescent="0.3">
      <c r="A606" s="747" t="s">
        <v>565</v>
      </c>
      <c r="B606" s="748" t="s">
        <v>566</v>
      </c>
      <c r="C606" s="749" t="s">
        <v>586</v>
      </c>
      <c r="D606" s="750" t="s">
        <v>587</v>
      </c>
      <c r="E606" s="751">
        <v>50113001</v>
      </c>
      <c r="F606" s="750" t="s">
        <v>601</v>
      </c>
      <c r="G606" s="749" t="s">
        <v>602</v>
      </c>
      <c r="H606" s="749">
        <v>204622</v>
      </c>
      <c r="I606" s="749">
        <v>204622</v>
      </c>
      <c r="J606" s="749" t="s">
        <v>835</v>
      </c>
      <c r="K606" s="749" t="s">
        <v>836</v>
      </c>
      <c r="L606" s="752">
        <v>72.929848773282799</v>
      </c>
      <c r="M606" s="752">
        <v>2</v>
      </c>
      <c r="N606" s="753">
        <v>145.8596975465656</v>
      </c>
    </row>
    <row r="607" spans="1:14" ht="14.4" customHeight="1" x14ac:dyDescent="0.3">
      <c r="A607" s="747" t="s">
        <v>565</v>
      </c>
      <c r="B607" s="748" t="s">
        <v>566</v>
      </c>
      <c r="C607" s="749" t="s">
        <v>586</v>
      </c>
      <c r="D607" s="750" t="s">
        <v>587</v>
      </c>
      <c r="E607" s="751">
        <v>50113001</v>
      </c>
      <c r="F607" s="750" t="s">
        <v>601</v>
      </c>
      <c r="G607" s="749" t="s">
        <v>602</v>
      </c>
      <c r="H607" s="749">
        <v>204626</v>
      </c>
      <c r="I607" s="749">
        <v>204626</v>
      </c>
      <c r="J607" s="749" t="s">
        <v>835</v>
      </c>
      <c r="K607" s="749" t="s">
        <v>837</v>
      </c>
      <c r="L607" s="752">
        <v>213.18006214123582</v>
      </c>
      <c r="M607" s="752">
        <v>7.9290000000000003</v>
      </c>
      <c r="N607" s="753">
        <v>1690.3047127178588</v>
      </c>
    </row>
    <row r="608" spans="1:14" ht="14.4" customHeight="1" x14ac:dyDescent="0.3">
      <c r="A608" s="747" t="s">
        <v>565</v>
      </c>
      <c r="B608" s="748" t="s">
        <v>566</v>
      </c>
      <c r="C608" s="749" t="s">
        <v>586</v>
      </c>
      <c r="D608" s="750" t="s">
        <v>587</v>
      </c>
      <c r="E608" s="751">
        <v>50113001</v>
      </c>
      <c r="F608" s="750" t="s">
        <v>601</v>
      </c>
      <c r="G608" s="749" t="s">
        <v>602</v>
      </c>
      <c r="H608" s="749">
        <v>840312</v>
      </c>
      <c r="I608" s="749">
        <v>0</v>
      </c>
      <c r="J608" s="749" t="s">
        <v>1490</v>
      </c>
      <c r="K608" s="749" t="s">
        <v>567</v>
      </c>
      <c r="L608" s="752">
        <v>33.49</v>
      </c>
      <c r="M608" s="752">
        <v>3</v>
      </c>
      <c r="N608" s="753">
        <v>100.47</v>
      </c>
    </row>
    <row r="609" spans="1:14" ht="14.4" customHeight="1" x14ac:dyDescent="0.3">
      <c r="A609" s="747" t="s">
        <v>565</v>
      </c>
      <c r="B609" s="748" t="s">
        <v>566</v>
      </c>
      <c r="C609" s="749" t="s">
        <v>586</v>
      </c>
      <c r="D609" s="750" t="s">
        <v>587</v>
      </c>
      <c r="E609" s="751">
        <v>50113001</v>
      </c>
      <c r="F609" s="750" t="s">
        <v>601</v>
      </c>
      <c r="G609" s="749" t="s">
        <v>625</v>
      </c>
      <c r="H609" s="749">
        <v>215713</v>
      </c>
      <c r="I609" s="749">
        <v>215713</v>
      </c>
      <c r="J609" s="749" t="s">
        <v>838</v>
      </c>
      <c r="K609" s="749" t="s">
        <v>839</v>
      </c>
      <c r="L609" s="752">
        <v>51.960000183198034</v>
      </c>
      <c r="M609" s="752">
        <v>23</v>
      </c>
      <c r="N609" s="753">
        <v>1195.0800042135547</v>
      </c>
    </row>
    <row r="610" spans="1:14" ht="14.4" customHeight="1" x14ac:dyDescent="0.3">
      <c r="A610" s="747" t="s">
        <v>565</v>
      </c>
      <c r="B610" s="748" t="s">
        <v>566</v>
      </c>
      <c r="C610" s="749" t="s">
        <v>586</v>
      </c>
      <c r="D610" s="750" t="s">
        <v>587</v>
      </c>
      <c r="E610" s="751">
        <v>50113001</v>
      </c>
      <c r="F610" s="750" t="s">
        <v>601</v>
      </c>
      <c r="G610" s="749" t="s">
        <v>602</v>
      </c>
      <c r="H610" s="749">
        <v>920170</v>
      </c>
      <c r="I610" s="749">
        <v>0</v>
      </c>
      <c r="J610" s="749" t="s">
        <v>840</v>
      </c>
      <c r="K610" s="749" t="s">
        <v>567</v>
      </c>
      <c r="L610" s="752">
        <v>75.166011876046582</v>
      </c>
      <c r="M610" s="752">
        <v>5</v>
      </c>
      <c r="N610" s="753">
        <v>375.83005938023291</v>
      </c>
    </row>
    <row r="611" spans="1:14" ht="14.4" customHeight="1" x14ac:dyDescent="0.3">
      <c r="A611" s="747" t="s">
        <v>565</v>
      </c>
      <c r="B611" s="748" t="s">
        <v>566</v>
      </c>
      <c r="C611" s="749" t="s">
        <v>586</v>
      </c>
      <c r="D611" s="750" t="s">
        <v>587</v>
      </c>
      <c r="E611" s="751">
        <v>50113001</v>
      </c>
      <c r="F611" s="750" t="s">
        <v>601</v>
      </c>
      <c r="G611" s="749" t="s">
        <v>602</v>
      </c>
      <c r="H611" s="749">
        <v>29468</v>
      </c>
      <c r="I611" s="749">
        <v>29468</v>
      </c>
      <c r="J611" s="749" t="s">
        <v>1491</v>
      </c>
      <c r="K611" s="749" t="s">
        <v>1492</v>
      </c>
      <c r="L611" s="752">
        <v>879.51</v>
      </c>
      <c r="M611" s="752">
        <v>1</v>
      </c>
      <c r="N611" s="753">
        <v>879.51</v>
      </c>
    </row>
    <row r="612" spans="1:14" ht="14.4" customHeight="1" x14ac:dyDescent="0.3">
      <c r="A612" s="747" t="s">
        <v>565</v>
      </c>
      <c r="B612" s="748" t="s">
        <v>566</v>
      </c>
      <c r="C612" s="749" t="s">
        <v>586</v>
      </c>
      <c r="D612" s="750" t="s">
        <v>587</v>
      </c>
      <c r="E612" s="751">
        <v>50113001</v>
      </c>
      <c r="F612" s="750" t="s">
        <v>601</v>
      </c>
      <c r="G612" s="749" t="s">
        <v>602</v>
      </c>
      <c r="H612" s="749">
        <v>215476</v>
      </c>
      <c r="I612" s="749">
        <v>215476</v>
      </c>
      <c r="J612" s="749" t="s">
        <v>1493</v>
      </c>
      <c r="K612" s="749" t="s">
        <v>1494</v>
      </c>
      <c r="L612" s="752">
        <v>123.10000000000002</v>
      </c>
      <c r="M612" s="752">
        <v>1</v>
      </c>
      <c r="N612" s="753">
        <v>123.10000000000002</v>
      </c>
    </row>
    <row r="613" spans="1:14" ht="14.4" customHeight="1" x14ac:dyDescent="0.3">
      <c r="A613" s="747" t="s">
        <v>565</v>
      </c>
      <c r="B613" s="748" t="s">
        <v>566</v>
      </c>
      <c r="C613" s="749" t="s">
        <v>586</v>
      </c>
      <c r="D613" s="750" t="s">
        <v>587</v>
      </c>
      <c r="E613" s="751">
        <v>50113001</v>
      </c>
      <c r="F613" s="750" t="s">
        <v>601</v>
      </c>
      <c r="G613" s="749" t="s">
        <v>602</v>
      </c>
      <c r="H613" s="749">
        <v>183272</v>
      </c>
      <c r="I613" s="749">
        <v>215478</v>
      </c>
      <c r="J613" s="749" t="s">
        <v>1495</v>
      </c>
      <c r="K613" s="749" t="s">
        <v>1496</v>
      </c>
      <c r="L613" s="752">
        <v>161.74</v>
      </c>
      <c r="M613" s="752">
        <v>2</v>
      </c>
      <c r="N613" s="753">
        <v>323.48</v>
      </c>
    </row>
    <row r="614" spans="1:14" ht="14.4" customHeight="1" x14ac:dyDescent="0.3">
      <c r="A614" s="747" t="s">
        <v>565</v>
      </c>
      <c r="B614" s="748" t="s">
        <v>566</v>
      </c>
      <c r="C614" s="749" t="s">
        <v>586</v>
      </c>
      <c r="D614" s="750" t="s">
        <v>587</v>
      </c>
      <c r="E614" s="751">
        <v>50113001</v>
      </c>
      <c r="F614" s="750" t="s">
        <v>601</v>
      </c>
      <c r="G614" s="749" t="s">
        <v>625</v>
      </c>
      <c r="H614" s="749">
        <v>847627</v>
      </c>
      <c r="I614" s="749">
        <v>134502</v>
      </c>
      <c r="J614" s="749" t="s">
        <v>841</v>
      </c>
      <c r="K614" s="749" t="s">
        <v>842</v>
      </c>
      <c r="L614" s="752">
        <v>50.290000000000013</v>
      </c>
      <c r="M614" s="752">
        <v>2</v>
      </c>
      <c r="N614" s="753">
        <v>100.58000000000003</v>
      </c>
    </row>
    <row r="615" spans="1:14" ht="14.4" customHeight="1" x14ac:dyDescent="0.3">
      <c r="A615" s="747" t="s">
        <v>565</v>
      </c>
      <c r="B615" s="748" t="s">
        <v>566</v>
      </c>
      <c r="C615" s="749" t="s">
        <v>586</v>
      </c>
      <c r="D615" s="750" t="s">
        <v>587</v>
      </c>
      <c r="E615" s="751">
        <v>50113001</v>
      </c>
      <c r="F615" s="750" t="s">
        <v>601</v>
      </c>
      <c r="G615" s="749" t="s">
        <v>625</v>
      </c>
      <c r="H615" s="749">
        <v>135002</v>
      </c>
      <c r="I615" s="749">
        <v>135002</v>
      </c>
      <c r="J615" s="749" t="s">
        <v>1497</v>
      </c>
      <c r="K615" s="749" t="s">
        <v>1498</v>
      </c>
      <c r="L615" s="752">
        <v>25.320000000000007</v>
      </c>
      <c r="M615" s="752">
        <v>1</v>
      </c>
      <c r="N615" s="753">
        <v>25.320000000000007</v>
      </c>
    </row>
    <row r="616" spans="1:14" ht="14.4" customHeight="1" x14ac:dyDescent="0.3">
      <c r="A616" s="747" t="s">
        <v>565</v>
      </c>
      <c r="B616" s="748" t="s">
        <v>566</v>
      </c>
      <c r="C616" s="749" t="s">
        <v>586</v>
      </c>
      <c r="D616" s="750" t="s">
        <v>587</v>
      </c>
      <c r="E616" s="751">
        <v>50113001</v>
      </c>
      <c r="F616" s="750" t="s">
        <v>601</v>
      </c>
      <c r="G616" s="749" t="s">
        <v>625</v>
      </c>
      <c r="H616" s="749">
        <v>193745</v>
      </c>
      <c r="I616" s="749">
        <v>193745</v>
      </c>
      <c r="J616" s="749" t="s">
        <v>1499</v>
      </c>
      <c r="K616" s="749" t="s">
        <v>1500</v>
      </c>
      <c r="L616" s="752">
        <v>1566.1</v>
      </c>
      <c r="M616" s="752">
        <v>1</v>
      </c>
      <c r="N616" s="753">
        <v>1566.1</v>
      </c>
    </row>
    <row r="617" spans="1:14" ht="14.4" customHeight="1" x14ac:dyDescent="0.3">
      <c r="A617" s="747" t="s">
        <v>565</v>
      </c>
      <c r="B617" s="748" t="s">
        <v>566</v>
      </c>
      <c r="C617" s="749" t="s">
        <v>586</v>
      </c>
      <c r="D617" s="750" t="s">
        <v>587</v>
      </c>
      <c r="E617" s="751">
        <v>50113001</v>
      </c>
      <c r="F617" s="750" t="s">
        <v>601</v>
      </c>
      <c r="G617" s="749" t="s">
        <v>602</v>
      </c>
      <c r="H617" s="749">
        <v>192196</v>
      </c>
      <c r="I617" s="749">
        <v>192196</v>
      </c>
      <c r="J617" s="749" t="s">
        <v>843</v>
      </c>
      <c r="K617" s="749" t="s">
        <v>1501</v>
      </c>
      <c r="L617" s="752">
        <v>103.45999999999997</v>
      </c>
      <c r="M617" s="752">
        <v>2</v>
      </c>
      <c r="N617" s="753">
        <v>206.91999999999993</v>
      </c>
    </row>
    <row r="618" spans="1:14" ht="14.4" customHeight="1" x14ac:dyDescent="0.3">
      <c r="A618" s="747" t="s">
        <v>565</v>
      </c>
      <c r="B618" s="748" t="s">
        <v>566</v>
      </c>
      <c r="C618" s="749" t="s">
        <v>586</v>
      </c>
      <c r="D618" s="750" t="s">
        <v>587</v>
      </c>
      <c r="E618" s="751">
        <v>50113001</v>
      </c>
      <c r="F618" s="750" t="s">
        <v>601</v>
      </c>
      <c r="G618" s="749" t="s">
        <v>602</v>
      </c>
      <c r="H618" s="749">
        <v>155429</v>
      </c>
      <c r="I618" s="749">
        <v>55429</v>
      </c>
      <c r="J618" s="749" t="s">
        <v>1502</v>
      </c>
      <c r="K618" s="749" t="s">
        <v>1434</v>
      </c>
      <c r="L618" s="752">
        <v>42.3</v>
      </c>
      <c r="M618" s="752">
        <v>1</v>
      </c>
      <c r="N618" s="753">
        <v>42.3</v>
      </c>
    </row>
    <row r="619" spans="1:14" ht="14.4" customHeight="1" x14ac:dyDescent="0.3">
      <c r="A619" s="747" t="s">
        <v>565</v>
      </c>
      <c r="B619" s="748" t="s">
        <v>566</v>
      </c>
      <c r="C619" s="749" t="s">
        <v>586</v>
      </c>
      <c r="D619" s="750" t="s">
        <v>587</v>
      </c>
      <c r="E619" s="751">
        <v>50113001</v>
      </c>
      <c r="F619" s="750" t="s">
        <v>601</v>
      </c>
      <c r="G619" s="749" t="s">
        <v>602</v>
      </c>
      <c r="H619" s="749">
        <v>102818</v>
      </c>
      <c r="I619" s="749">
        <v>2818</v>
      </c>
      <c r="J619" s="749" t="s">
        <v>847</v>
      </c>
      <c r="K619" s="749" t="s">
        <v>848</v>
      </c>
      <c r="L619" s="752">
        <v>119.40666666666671</v>
      </c>
      <c r="M619" s="752">
        <v>3</v>
      </c>
      <c r="N619" s="753">
        <v>358.22000000000014</v>
      </c>
    </row>
    <row r="620" spans="1:14" ht="14.4" customHeight="1" x14ac:dyDescent="0.3">
      <c r="A620" s="747" t="s">
        <v>565</v>
      </c>
      <c r="B620" s="748" t="s">
        <v>566</v>
      </c>
      <c r="C620" s="749" t="s">
        <v>586</v>
      </c>
      <c r="D620" s="750" t="s">
        <v>587</v>
      </c>
      <c r="E620" s="751">
        <v>50113001</v>
      </c>
      <c r="F620" s="750" t="s">
        <v>601</v>
      </c>
      <c r="G620" s="749" t="s">
        <v>602</v>
      </c>
      <c r="H620" s="749">
        <v>184231</v>
      </c>
      <c r="I620" s="749">
        <v>84231</v>
      </c>
      <c r="J620" s="749" t="s">
        <v>850</v>
      </c>
      <c r="K620" s="749" t="s">
        <v>851</v>
      </c>
      <c r="L620" s="752">
        <v>373.29681021685172</v>
      </c>
      <c r="M620" s="752">
        <v>1.024</v>
      </c>
      <c r="N620" s="753">
        <v>382.25593366205618</v>
      </c>
    </row>
    <row r="621" spans="1:14" ht="14.4" customHeight="1" x14ac:dyDescent="0.3">
      <c r="A621" s="747" t="s">
        <v>565</v>
      </c>
      <c r="B621" s="748" t="s">
        <v>566</v>
      </c>
      <c r="C621" s="749" t="s">
        <v>586</v>
      </c>
      <c r="D621" s="750" t="s">
        <v>587</v>
      </c>
      <c r="E621" s="751">
        <v>50113001</v>
      </c>
      <c r="F621" s="750" t="s">
        <v>601</v>
      </c>
      <c r="G621" s="749" t="s">
        <v>602</v>
      </c>
      <c r="H621" s="749">
        <v>184229</v>
      </c>
      <c r="I621" s="749">
        <v>84229</v>
      </c>
      <c r="J621" s="749" t="s">
        <v>852</v>
      </c>
      <c r="K621" s="749" t="s">
        <v>853</v>
      </c>
      <c r="L621" s="752">
        <v>887.26925849883662</v>
      </c>
      <c r="M621" s="752">
        <v>0.3528</v>
      </c>
      <c r="N621" s="753">
        <v>313.02859439838954</v>
      </c>
    </row>
    <row r="622" spans="1:14" ht="14.4" customHeight="1" x14ac:dyDescent="0.3">
      <c r="A622" s="747" t="s">
        <v>565</v>
      </c>
      <c r="B622" s="748" t="s">
        <v>566</v>
      </c>
      <c r="C622" s="749" t="s">
        <v>586</v>
      </c>
      <c r="D622" s="750" t="s">
        <v>587</v>
      </c>
      <c r="E622" s="751">
        <v>50113001</v>
      </c>
      <c r="F622" s="750" t="s">
        <v>601</v>
      </c>
      <c r="G622" s="749" t="s">
        <v>602</v>
      </c>
      <c r="H622" s="749">
        <v>184230</v>
      </c>
      <c r="I622" s="749">
        <v>84230</v>
      </c>
      <c r="J622" s="749" t="s">
        <v>854</v>
      </c>
      <c r="K622" s="749" t="s">
        <v>855</v>
      </c>
      <c r="L622" s="752">
        <v>196.06361597470425</v>
      </c>
      <c r="M622" s="752">
        <v>1.1013039</v>
      </c>
      <c r="N622" s="753">
        <v>215.92562492104409</v>
      </c>
    </row>
    <row r="623" spans="1:14" ht="14.4" customHeight="1" x14ac:dyDescent="0.3">
      <c r="A623" s="747" t="s">
        <v>565</v>
      </c>
      <c r="B623" s="748" t="s">
        <v>566</v>
      </c>
      <c r="C623" s="749" t="s">
        <v>586</v>
      </c>
      <c r="D623" s="750" t="s">
        <v>587</v>
      </c>
      <c r="E623" s="751">
        <v>50113001</v>
      </c>
      <c r="F623" s="750" t="s">
        <v>601</v>
      </c>
      <c r="G623" s="749" t="s">
        <v>602</v>
      </c>
      <c r="H623" s="749">
        <v>202796</v>
      </c>
      <c r="I623" s="749">
        <v>202796</v>
      </c>
      <c r="J623" s="749" t="s">
        <v>858</v>
      </c>
      <c r="K623" s="749" t="s">
        <v>859</v>
      </c>
      <c r="L623" s="752">
        <v>293.56</v>
      </c>
      <c r="M623" s="752">
        <v>1</v>
      </c>
      <c r="N623" s="753">
        <v>293.56</v>
      </c>
    </row>
    <row r="624" spans="1:14" ht="14.4" customHeight="1" x14ac:dyDescent="0.3">
      <c r="A624" s="747" t="s">
        <v>565</v>
      </c>
      <c r="B624" s="748" t="s">
        <v>566</v>
      </c>
      <c r="C624" s="749" t="s">
        <v>586</v>
      </c>
      <c r="D624" s="750" t="s">
        <v>587</v>
      </c>
      <c r="E624" s="751">
        <v>50113001</v>
      </c>
      <c r="F624" s="750" t="s">
        <v>601</v>
      </c>
      <c r="G624" s="749" t="s">
        <v>602</v>
      </c>
      <c r="H624" s="749">
        <v>199680</v>
      </c>
      <c r="I624" s="749">
        <v>199680</v>
      </c>
      <c r="J624" s="749" t="s">
        <v>860</v>
      </c>
      <c r="K624" s="749" t="s">
        <v>861</v>
      </c>
      <c r="L624" s="752">
        <v>362.88999999999987</v>
      </c>
      <c r="M624" s="752">
        <v>4</v>
      </c>
      <c r="N624" s="753">
        <v>1451.5599999999995</v>
      </c>
    </row>
    <row r="625" spans="1:14" ht="14.4" customHeight="1" x14ac:dyDescent="0.3">
      <c r="A625" s="747" t="s">
        <v>565</v>
      </c>
      <c r="B625" s="748" t="s">
        <v>566</v>
      </c>
      <c r="C625" s="749" t="s">
        <v>586</v>
      </c>
      <c r="D625" s="750" t="s">
        <v>587</v>
      </c>
      <c r="E625" s="751">
        <v>50113001</v>
      </c>
      <c r="F625" s="750" t="s">
        <v>601</v>
      </c>
      <c r="G625" s="749" t="s">
        <v>602</v>
      </c>
      <c r="H625" s="749">
        <v>187076</v>
      </c>
      <c r="I625" s="749">
        <v>87076</v>
      </c>
      <c r="J625" s="749" t="s">
        <v>862</v>
      </c>
      <c r="K625" s="749" t="s">
        <v>863</v>
      </c>
      <c r="L625" s="752">
        <v>132.63634146341465</v>
      </c>
      <c r="M625" s="752">
        <v>41</v>
      </c>
      <c r="N625" s="753">
        <v>5438.0900000000011</v>
      </c>
    </row>
    <row r="626" spans="1:14" ht="14.4" customHeight="1" x14ac:dyDescent="0.3">
      <c r="A626" s="747" t="s">
        <v>565</v>
      </c>
      <c r="B626" s="748" t="s">
        <v>566</v>
      </c>
      <c r="C626" s="749" t="s">
        <v>586</v>
      </c>
      <c r="D626" s="750" t="s">
        <v>587</v>
      </c>
      <c r="E626" s="751">
        <v>50113001</v>
      </c>
      <c r="F626" s="750" t="s">
        <v>601</v>
      </c>
      <c r="G626" s="749" t="s">
        <v>602</v>
      </c>
      <c r="H626" s="749">
        <v>192757</v>
      </c>
      <c r="I626" s="749">
        <v>92757</v>
      </c>
      <c r="J626" s="749" t="s">
        <v>862</v>
      </c>
      <c r="K626" s="749" t="s">
        <v>864</v>
      </c>
      <c r="L626" s="752">
        <v>74.341666666666683</v>
      </c>
      <c r="M626" s="752">
        <v>6</v>
      </c>
      <c r="N626" s="753">
        <v>446.05000000000013</v>
      </c>
    </row>
    <row r="627" spans="1:14" ht="14.4" customHeight="1" x14ac:dyDescent="0.3">
      <c r="A627" s="747" t="s">
        <v>565</v>
      </c>
      <c r="B627" s="748" t="s">
        <v>566</v>
      </c>
      <c r="C627" s="749" t="s">
        <v>586</v>
      </c>
      <c r="D627" s="750" t="s">
        <v>587</v>
      </c>
      <c r="E627" s="751">
        <v>50113001</v>
      </c>
      <c r="F627" s="750" t="s">
        <v>601</v>
      </c>
      <c r="G627" s="749" t="s">
        <v>602</v>
      </c>
      <c r="H627" s="749">
        <v>846413</v>
      </c>
      <c r="I627" s="749">
        <v>57585</v>
      </c>
      <c r="J627" s="749" t="s">
        <v>865</v>
      </c>
      <c r="K627" s="749" t="s">
        <v>866</v>
      </c>
      <c r="L627" s="752">
        <v>133.33599999999998</v>
      </c>
      <c r="M627" s="752">
        <v>5</v>
      </c>
      <c r="N627" s="753">
        <v>666.68</v>
      </c>
    </row>
    <row r="628" spans="1:14" ht="14.4" customHeight="1" x14ac:dyDescent="0.3">
      <c r="A628" s="747" t="s">
        <v>565</v>
      </c>
      <c r="B628" s="748" t="s">
        <v>566</v>
      </c>
      <c r="C628" s="749" t="s">
        <v>586</v>
      </c>
      <c r="D628" s="750" t="s">
        <v>587</v>
      </c>
      <c r="E628" s="751">
        <v>50113001</v>
      </c>
      <c r="F628" s="750" t="s">
        <v>601</v>
      </c>
      <c r="G628" s="749" t="s">
        <v>602</v>
      </c>
      <c r="H628" s="749">
        <v>181293</v>
      </c>
      <c r="I628" s="749">
        <v>181293</v>
      </c>
      <c r="J628" s="749" t="s">
        <v>867</v>
      </c>
      <c r="K628" s="749" t="s">
        <v>868</v>
      </c>
      <c r="L628" s="752">
        <v>209.39</v>
      </c>
      <c r="M628" s="752">
        <v>1</v>
      </c>
      <c r="N628" s="753">
        <v>209.39</v>
      </c>
    </row>
    <row r="629" spans="1:14" ht="14.4" customHeight="1" x14ac:dyDescent="0.3">
      <c r="A629" s="747" t="s">
        <v>565</v>
      </c>
      <c r="B629" s="748" t="s">
        <v>566</v>
      </c>
      <c r="C629" s="749" t="s">
        <v>586</v>
      </c>
      <c r="D629" s="750" t="s">
        <v>587</v>
      </c>
      <c r="E629" s="751">
        <v>50113001</v>
      </c>
      <c r="F629" s="750" t="s">
        <v>601</v>
      </c>
      <c r="G629" s="749" t="s">
        <v>602</v>
      </c>
      <c r="H629" s="749">
        <v>500618</v>
      </c>
      <c r="I629" s="749">
        <v>125753</v>
      </c>
      <c r="J629" s="749" t="s">
        <v>1503</v>
      </c>
      <c r="K629" s="749" t="s">
        <v>1504</v>
      </c>
      <c r="L629" s="752">
        <v>282</v>
      </c>
      <c r="M629" s="752">
        <v>2</v>
      </c>
      <c r="N629" s="753">
        <v>564</v>
      </c>
    </row>
    <row r="630" spans="1:14" ht="14.4" customHeight="1" x14ac:dyDescent="0.3">
      <c r="A630" s="747" t="s">
        <v>565</v>
      </c>
      <c r="B630" s="748" t="s">
        <v>566</v>
      </c>
      <c r="C630" s="749" t="s">
        <v>586</v>
      </c>
      <c r="D630" s="750" t="s">
        <v>587</v>
      </c>
      <c r="E630" s="751">
        <v>50113001</v>
      </c>
      <c r="F630" s="750" t="s">
        <v>601</v>
      </c>
      <c r="G630" s="749" t="s">
        <v>602</v>
      </c>
      <c r="H630" s="749">
        <v>848560</v>
      </c>
      <c r="I630" s="749">
        <v>125752</v>
      </c>
      <c r="J630" s="749" t="s">
        <v>869</v>
      </c>
      <c r="K630" s="749" t="s">
        <v>870</v>
      </c>
      <c r="L630" s="752">
        <v>223.25999999999993</v>
      </c>
      <c r="M630" s="752">
        <v>2</v>
      </c>
      <c r="N630" s="753">
        <v>446.51999999999987</v>
      </c>
    </row>
    <row r="631" spans="1:14" ht="14.4" customHeight="1" x14ac:dyDescent="0.3">
      <c r="A631" s="747" t="s">
        <v>565</v>
      </c>
      <c r="B631" s="748" t="s">
        <v>566</v>
      </c>
      <c r="C631" s="749" t="s">
        <v>586</v>
      </c>
      <c r="D631" s="750" t="s">
        <v>587</v>
      </c>
      <c r="E631" s="751">
        <v>50113001</v>
      </c>
      <c r="F631" s="750" t="s">
        <v>601</v>
      </c>
      <c r="G631" s="749" t="s">
        <v>625</v>
      </c>
      <c r="H631" s="749">
        <v>12670</v>
      </c>
      <c r="I631" s="749">
        <v>12670</v>
      </c>
      <c r="J631" s="749" t="s">
        <v>1505</v>
      </c>
      <c r="K631" s="749" t="s">
        <v>1506</v>
      </c>
      <c r="L631" s="752">
        <v>168.41809949818884</v>
      </c>
      <c r="M631" s="752">
        <v>37.206640600000007</v>
      </c>
      <c r="N631" s="753">
        <v>6266.2716985641537</v>
      </c>
    </row>
    <row r="632" spans="1:14" ht="14.4" customHeight="1" x14ac:dyDescent="0.3">
      <c r="A632" s="747" t="s">
        <v>565</v>
      </c>
      <c r="B632" s="748" t="s">
        <v>566</v>
      </c>
      <c r="C632" s="749" t="s">
        <v>586</v>
      </c>
      <c r="D632" s="750" t="s">
        <v>587</v>
      </c>
      <c r="E632" s="751">
        <v>50113001</v>
      </c>
      <c r="F632" s="750" t="s">
        <v>601</v>
      </c>
      <c r="G632" s="749" t="s">
        <v>625</v>
      </c>
      <c r="H632" s="749">
        <v>112669</v>
      </c>
      <c r="I632" s="749">
        <v>12669</v>
      </c>
      <c r="J632" s="749" t="s">
        <v>1505</v>
      </c>
      <c r="K632" s="749" t="s">
        <v>1507</v>
      </c>
      <c r="L632" s="752">
        <v>104.50016830360991</v>
      </c>
      <c r="M632" s="752">
        <v>21.494195199999993</v>
      </c>
      <c r="N632" s="753">
        <v>2246.1470159506434</v>
      </c>
    </row>
    <row r="633" spans="1:14" ht="14.4" customHeight="1" x14ac:dyDescent="0.3">
      <c r="A633" s="747" t="s">
        <v>565</v>
      </c>
      <c r="B633" s="748" t="s">
        <v>566</v>
      </c>
      <c r="C633" s="749" t="s">
        <v>586</v>
      </c>
      <c r="D633" s="750" t="s">
        <v>587</v>
      </c>
      <c r="E633" s="751">
        <v>50113001</v>
      </c>
      <c r="F633" s="750" t="s">
        <v>601</v>
      </c>
      <c r="G633" s="749" t="s">
        <v>625</v>
      </c>
      <c r="H633" s="749">
        <v>112671</v>
      </c>
      <c r="I633" s="749">
        <v>12671</v>
      </c>
      <c r="J633" s="749" t="s">
        <v>1505</v>
      </c>
      <c r="K633" s="749" t="s">
        <v>1508</v>
      </c>
      <c r="L633" s="752">
        <v>324.5002740023503</v>
      </c>
      <c r="M633" s="752">
        <v>8.1859999999999999</v>
      </c>
      <c r="N633" s="753">
        <v>2656.3592429832397</v>
      </c>
    </row>
    <row r="634" spans="1:14" ht="14.4" customHeight="1" x14ac:dyDescent="0.3">
      <c r="A634" s="747" t="s">
        <v>565</v>
      </c>
      <c r="B634" s="748" t="s">
        <v>566</v>
      </c>
      <c r="C634" s="749" t="s">
        <v>586</v>
      </c>
      <c r="D634" s="750" t="s">
        <v>587</v>
      </c>
      <c r="E634" s="751">
        <v>50113001</v>
      </c>
      <c r="F634" s="750" t="s">
        <v>601</v>
      </c>
      <c r="G634" s="749" t="s">
        <v>602</v>
      </c>
      <c r="H634" s="749">
        <v>129740</v>
      </c>
      <c r="I634" s="749">
        <v>29740</v>
      </c>
      <c r="J634" s="749" t="s">
        <v>1509</v>
      </c>
      <c r="K634" s="749" t="s">
        <v>790</v>
      </c>
      <c r="L634" s="752">
        <v>743.09</v>
      </c>
      <c r="M634" s="752">
        <v>1</v>
      </c>
      <c r="N634" s="753">
        <v>743.09</v>
      </c>
    </row>
    <row r="635" spans="1:14" ht="14.4" customHeight="1" x14ac:dyDescent="0.3">
      <c r="A635" s="747" t="s">
        <v>565</v>
      </c>
      <c r="B635" s="748" t="s">
        <v>566</v>
      </c>
      <c r="C635" s="749" t="s">
        <v>586</v>
      </c>
      <c r="D635" s="750" t="s">
        <v>587</v>
      </c>
      <c r="E635" s="751">
        <v>50113001</v>
      </c>
      <c r="F635" s="750" t="s">
        <v>601</v>
      </c>
      <c r="G635" s="749" t="s">
        <v>602</v>
      </c>
      <c r="H635" s="749">
        <v>214906</v>
      </c>
      <c r="I635" s="749">
        <v>214906</v>
      </c>
      <c r="J635" s="749" t="s">
        <v>875</v>
      </c>
      <c r="K635" s="749" t="s">
        <v>876</v>
      </c>
      <c r="L635" s="752">
        <v>88.88</v>
      </c>
      <c r="M635" s="752">
        <v>2</v>
      </c>
      <c r="N635" s="753">
        <v>177.76</v>
      </c>
    </row>
    <row r="636" spans="1:14" ht="14.4" customHeight="1" x14ac:dyDescent="0.3">
      <c r="A636" s="747" t="s">
        <v>565</v>
      </c>
      <c r="B636" s="748" t="s">
        <v>566</v>
      </c>
      <c r="C636" s="749" t="s">
        <v>586</v>
      </c>
      <c r="D636" s="750" t="s">
        <v>587</v>
      </c>
      <c r="E636" s="751">
        <v>50113001</v>
      </c>
      <c r="F636" s="750" t="s">
        <v>601</v>
      </c>
      <c r="G636" s="749" t="s">
        <v>625</v>
      </c>
      <c r="H636" s="749">
        <v>169191</v>
      </c>
      <c r="I636" s="749">
        <v>69191</v>
      </c>
      <c r="J636" s="749" t="s">
        <v>1510</v>
      </c>
      <c r="K636" s="749" t="s">
        <v>1511</v>
      </c>
      <c r="L636" s="752">
        <v>94.269999999999982</v>
      </c>
      <c r="M636" s="752">
        <v>1</v>
      </c>
      <c r="N636" s="753">
        <v>94.269999999999982</v>
      </c>
    </row>
    <row r="637" spans="1:14" ht="14.4" customHeight="1" x14ac:dyDescent="0.3">
      <c r="A637" s="747" t="s">
        <v>565</v>
      </c>
      <c r="B637" s="748" t="s">
        <v>566</v>
      </c>
      <c r="C637" s="749" t="s">
        <v>586</v>
      </c>
      <c r="D637" s="750" t="s">
        <v>587</v>
      </c>
      <c r="E637" s="751">
        <v>50113001</v>
      </c>
      <c r="F637" s="750" t="s">
        <v>601</v>
      </c>
      <c r="G637" s="749" t="s">
        <v>625</v>
      </c>
      <c r="H637" s="749">
        <v>169189</v>
      </c>
      <c r="I637" s="749">
        <v>69189</v>
      </c>
      <c r="J637" s="749" t="s">
        <v>877</v>
      </c>
      <c r="K637" s="749" t="s">
        <v>878</v>
      </c>
      <c r="L637" s="752">
        <v>61.110000000000014</v>
      </c>
      <c r="M637" s="752">
        <v>2</v>
      </c>
      <c r="N637" s="753">
        <v>122.22000000000003</v>
      </c>
    </row>
    <row r="638" spans="1:14" ht="14.4" customHeight="1" x14ac:dyDescent="0.3">
      <c r="A638" s="747" t="s">
        <v>565</v>
      </c>
      <c r="B638" s="748" t="s">
        <v>566</v>
      </c>
      <c r="C638" s="749" t="s">
        <v>586</v>
      </c>
      <c r="D638" s="750" t="s">
        <v>587</v>
      </c>
      <c r="E638" s="751">
        <v>50113001</v>
      </c>
      <c r="F638" s="750" t="s">
        <v>601</v>
      </c>
      <c r="G638" s="749" t="s">
        <v>602</v>
      </c>
      <c r="H638" s="749">
        <v>142613</v>
      </c>
      <c r="I638" s="749">
        <v>42613</v>
      </c>
      <c r="J638" s="749" t="s">
        <v>1512</v>
      </c>
      <c r="K638" s="749" t="s">
        <v>1513</v>
      </c>
      <c r="L638" s="752">
        <v>134.66500000000002</v>
      </c>
      <c r="M638" s="752">
        <v>2</v>
      </c>
      <c r="N638" s="753">
        <v>269.33000000000004</v>
      </c>
    </row>
    <row r="639" spans="1:14" ht="14.4" customHeight="1" x14ac:dyDescent="0.3">
      <c r="A639" s="747" t="s">
        <v>565</v>
      </c>
      <c r="B639" s="748" t="s">
        <v>566</v>
      </c>
      <c r="C639" s="749" t="s">
        <v>586</v>
      </c>
      <c r="D639" s="750" t="s">
        <v>587</v>
      </c>
      <c r="E639" s="751">
        <v>50113001</v>
      </c>
      <c r="F639" s="750" t="s">
        <v>601</v>
      </c>
      <c r="G639" s="749" t="s">
        <v>567</v>
      </c>
      <c r="H639" s="749">
        <v>47995</v>
      </c>
      <c r="I639" s="749">
        <v>47995</v>
      </c>
      <c r="J639" s="749" t="s">
        <v>1514</v>
      </c>
      <c r="K639" s="749" t="s">
        <v>1515</v>
      </c>
      <c r="L639" s="752">
        <v>847.74</v>
      </c>
      <c r="M639" s="752">
        <v>5</v>
      </c>
      <c r="N639" s="753">
        <v>4238.7</v>
      </c>
    </row>
    <row r="640" spans="1:14" ht="14.4" customHeight="1" x14ac:dyDescent="0.3">
      <c r="A640" s="747" t="s">
        <v>565</v>
      </c>
      <c r="B640" s="748" t="s">
        <v>566</v>
      </c>
      <c r="C640" s="749" t="s">
        <v>586</v>
      </c>
      <c r="D640" s="750" t="s">
        <v>587</v>
      </c>
      <c r="E640" s="751">
        <v>50113001</v>
      </c>
      <c r="F640" s="750" t="s">
        <v>601</v>
      </c>
      <c r="G640" s="749" t="s">
        <v>602</v>
      </c>
      <c r="H640" s="749">
        <v>214595</v>
      </c>
      <c r="I640" s="749">
        <v>214595</v>
      </c>
      <c r="J640" s="749" t="s">
        <v>1516</v>
      </c>
      <c r="K640" s="749" t="s">
        <v>1517</v>
      </c>
      <c r="L640" s="752">
        <v>114.09799999999996</v>
      </c>
      <c r="M640" s="752">
        <v>5</v>
      </c>
      <c r="N640" s="753">
        <v>570.48999999999978</v>
      </c>
    </row>
    <row r="641" spans="1:14" ht="14.4" customHeight="1" x14ac:dyDescent="0.3">
      <c r="A641" s="747" t="s">
        <v>565</v>
      </c>
      <c r="B641" s="748" t="s">
        <v>566</v>
      </c>
      <c r="C641" s="749" t="s">
        <v>586</v>
      </c>
      <c r="D641" s="750" t="s">
        <v>587</v>
      </c>
      <c r="E641" s="751">
        <v>50113001</v>
      </c>
      <c r="F641" s="750" t="s">
        <v>601</v>
      </c>
      <c r="G641" s="749" t="s">
        <v>602</v>
      </c>
      <c r="H641" s="749">
        <v>214596</v>
      </c>
      <c r="I641" s="749">
        <v>214596</v>
      </c>
      <c r="J641" s="749" t="s">
        <v>1518</v>
      </c>
      <c r="K641" s="749" t="s">
        <v>1519</v>
      </c>
      <c r="L641" s="752">
        <v>78.280000000000015</v>
      </c>
      <c r="M641" s="752">
        <v>3</v>
      </c>
      <c r="N641" s="753">
        <v>234.84000000000003</v>
      </c>
    </row>
    <row r="642" spans="1:14" ht="14.4" customHeight="1" x14ac:dyDescent="0.3">
      <c r="A642" s="747" t="s">
        <v>565</v>
      </c>
      <c r="B642" s="748" t="s">
        <v>566</v>
      </c>
      <c r="C642" s="749" t="s">
        <v>586</v>
      </c>
      <c r="D642" s="750" t="s">
        <v>587</v>
      </c>
      <c r="E642" s="751">
        <v>50113001</v>
      </c>
      <c r="F642" s="750" t="s">
        <v>601</v>
      </c>
      <c r="G642" s="749" t="s">
        <v>602</v>
      </c>
      <c r="H642" s="749">
        <v>125489</v>
      </c>
      <c r="I642" s="749">
        <v>25489</v>
      </c>
      <c r="J642" s="749" t="s">
        <v>1520</v>
      </c>
      <c r="K642" s="749" t="s">
        <v>1521</v>
      </c>
      <c r="L642" s="752">
        <v>4567.84</v>
      </c>
      <c r="M642" s="752">
        <v>2</v>
      </c>
      <c r="N642" s="753">
        <v>9135.68</v>
      </c>
    </row>
    <row r="643" spans="1:14" ht="14.4" customHeight="1" x14ac:dyDescent="0.3">
      <c r="A643" s="747" t="s">
        <v>565</v>
      </c>
      <c r="B643" s="748" t="s">
        <v>566</v>
      </c>
      <c r="C643" s="749" t="s">
        <v>586</v>
      </c>
      <c r="D643" s="750" t="s">
        <v>587</v>
      </c>
      <c r="E643" s="751">
        <v>50113001</v>
      </c>
      <c r="F643" s="750" t="s">
        <v>601</v>
      </c>
      <c r="G643" s="749" t="s">
        <v>602</v>
      </c>
      <c r="H643" s="749">
        <v>173500</v>
      </c>
      <c r="I643" s="749">
        <v>173500</v>
      </c>
      <c r="J643" s="749" t="s">
        <v>883</v>
      </c>
      <c r="K643" s="749" t="s">
        <v>884</v>
      </c>
      <c r="L643" s="752">
        <v>128.07</v>
      </c>
      <c r="M643" s="752">
        <v>2</v>
      </c>
      <c r="N643" s="753">
        <v>256.14</v>
      </c>
    </row>
    <row r="644" spans="1:14" ht="14.4" customHeight="1" x14ac:dyDescent="0.3">
      <c r="A644" s="747" t="s">
        <v>565</v>
      </c>
      <c r="B644" s="748" t="s">
        <v>566</v>
      </c>
      <c r="C644" s="749" t="s">
        <v>586</v>
      </c>
      <c r="D644" s="750" t="s">
        <v>587</v>
      </c>
      <c r="E644" s="751">
        <v>50113001</v>
      </c>
      <c r="F644" s="750" t="s">
        <v>601</v>
      </c>
      <c r="G644" s="749" t="s">
        <v>625</v>
      </c>
      <c r="H644" s="749">
        <v>848610</v>
      </c>
      <c r="I644" s="749">
        <v>122572</v>
      </c>
      <c r="J644" s="749" t="s">
        <v>885</v>
      </c>
      <c r="K644" s="749" t="s">
        <v>886</v>
      </c>
      <c r="L644" s="752">
        <v>1610.79</v>
      </c>
      <c r="M644" s="752">
        <v>5</v>
      </c>
      <c r="N644" s="753">
        <v>8053.95</v>
      </c>
    </row>
    <row r="645" spans="1:14" ht="14.4" customHeight="1" x14ac:dyDescent="0.3">
      <c r="A645" s="747" t="s">
        <v>565</v>
      </c>
      <c r="B645" s="748" t="s">
        <v>566</v>
      </c>
      <c r="C645" s="749" t="s">
        <v>586</v>
      </c>
      <c r="D645" s="750" t="s">
        <v>587</v>
      </c>
      <c r="E645" s="751">
        <v>50113001</v>
      </c>
      <c r="F645" s="750" t="s">
        <v>601</v>
      </c>
      <c r="G645" s="749" t="s">
        <v>625</v>
      </c>
      <c r="H645" s="749">
        <v>848697</v>
      </c>
      <c r="I645" s="749">
        <v>122593</v>
      </c>
      <c r="J645" s="749" t="s">
        <v>887</v>
      </c>
      <c r="K645" s="749" t="s">
        <v>888</v>
      </c>
      <c r="L645" s="752">
        <v>368.89000000000004</v>
      </c>
      <c r="M645" s="752">
        <v>21</v>
      </c>
      <c r="N645" s="753">
        <v>7746.6900000000005</v>
      </c>
    </row>
    <row r="646" spans="1:14" ht="14.4" customHeight="1" x14ac:dyDescent="0.3">
      <c r="A646" s="747" t="s">
        <v>565</v>
      </c>
      <c r="B646" s="748" t="s">
        <v>566</v>
      </c>
      <c r="C646" s="749" t="s">
        <v>586</v>
      </c>
      <c r="D646" s="750" t="s">
        <v>587</v>
      </c>
      <c r="E646" s="751">
        <v>50113001</v>
      </c>
      <c r="F646" s="750" t="s">
        <v>601</v>
      </c>
      <c r="G646" s="749" t="s">
        <v>625</v>
      </c>
      <c r="H646" s="749">
        <v>848612</v>
      </c>
      <c r="I646" s="749">
        <v>122600</v>
      </c>
      <c r="J646" s="749" t="s">
        <v>889</v>
      </c>
      <c r="K646" s="749" t="s">
        <v>890</v>
      </c>
      <c r="L646" s="752">
        <v>774.5100000000001</v>
      </c>
      <c r="M646" s="752">
        <v>18</v>
      </c>
      <c r="N646" s="753">
        <v>13941.180000000002</v>
      </c>
    </row>
    <row r="647" spans="1:14" ht="14.4" customHeight="1" x14ac:dyDescent="0.3">
      <c r="A647" s="747" t="s">
        <v>565</v>
      </c>
      <c r="B647" s="748" t="s">
        <v>566</v>
      </c>
      <c r="C647" s="749" t="s">
        <v>586</v>
      </c>
      <c r="D647" s="750" t="s">
        <v>587</v>
      </c>
      <c r="E647" s="751">
        <v>50113001</v>
      </c>
      <c r="F647" s="750" t="s">
        <v>601</v>
      </c>
      <c r="G647" s="749" t="s">
        <v>625</v>
      </c>
      <c r="H647" s="749">
        <v>848611</v>
      </c>
      <c r="I647" s="749">
        <v>122580</v>
      </c>
      <c r="J647" s="749" t="s">
        <v>891</v>
      </c>
      <c r="K647" s="749" t="s">
        <v>892</v>
      </c>
      <c r="L647" s="752">
        <v>1188.1999999999998</v>
      </c>
      <c r="M647" s="752">
        <v>10</v>
      </c>
      <c r="N647" s="753">
        <v>11881.999999999998</v>
      </c>
    </row>
    <row r="648" spans="1:14" ht="14.4" customHeight="1" x14ac:dyDescent="0.3">
      <c r="A648" s="747" t="s">
        <v>565</v>
      </c>
      <c r="B648" s="748" t="s">
        <v>566</v>
      </c>
      <c r="C648" s="749" t="s">
        <v>586</v>
      </c>
      <c r="D648" s="750" t="s">
        <v>587</v>
      </c>
      <c r="E648" s="751">
        <v>50113001</v>
      </c>
      <c r="F648" s="750" t="s">
        <v>601</v>
      </c>
      <c r="G648" s="749" t="s">
        <v>625</v>
      </c>
      <c r="H648" s="749">
        <v>115777</v>
      </c>
      <c r="I648" s="749">
        <v>115777</v>
      </c>
      <c r="J648" s="749" t="s">
        <v>893</v>
      </c>
      <c r="K648" s="749" t="s">
        <v>894</v>
      </c>
      <c r="L648" s="752">
        <v>148.1</v>
      </c>
      <c r="M648" s="752">
        <v>9</v>
      </c>
      <c r="N648" s="753">
        <v>1332.8999999999999</v>
      </c>
    </row>
    <row r="649" spans="1:14" ht="14.4" customHeight="1" x14ac:dyDescent="0.3">
      <c r="A649" s="747" t="s">
        <v>565</v>
      </c>
      <c r="B649" s="748" t="s">
        <v>566</v>
      </c>
      <c r="C649" s="749" t="s">
        <v>586</v>
      </c>
      <c r="D649" s="750" t="s">
        <v>587</v>
      </c>
      <c r="E649" s="751">
        <v>50113001</v>
      </c>
      <c r="F649" s="750" t="s">
        <v>601</v>
      </c>
      <c r="G649" s="749" t="s">
        <v>625</v>
      </c>
      <c r="H649" s="749">
        <v>153639</v>
      </c>
      <c r="I649" s="749">
        <v>53639</v>
      </c>
      <c r="J649" s="749" t="s">
        <v>1522</v>
      </c>
      <c r="K649" s="749" t="s">
        <v>1523</v>
      </c>
      <c r="L649" s="752">
        <v>81.322500000000019</v>
      </c>
      <c r="M649" s="752">
        <v>4</v>
      </c>
      <c r="N649" s="753">
        <v>325.29000000000008</v>
      </c>
    </row>
    <row r="650" spans="1:14" ht="14.4" customHeight="1" x14ac:dyDescent="0.3">
      <c r="A650" s="747" t="s">
        <v>565</v>
      </c>
      <c r="B650" s="748" t="s">
        <v>566</v>
      </c>
      <c r="C650" s="749" t="s">
        <v>586</v>
      </c>
      <c r="D650" s="750" t="s">
        <v>587</v>
      </c>
      <c r="E650" s="751">
        <v>50113001</v>
      </c>
      <c r="F650" s="750" t="s">
        <v>601</v>
      </c>
      <c r="G650" s="749" t="s">
        <v>602</v>
      </c>
      <c r="H650" s="749">
        <v>193779</v>
      </c>
      <c r="I650" s="749">
        <v>93779</v>
      </c>
      <c r="J650" s="749" t="s">
        <v>897</v>
      </c>
      <c r="K650" s="749" t="s">
        <v>898</v>
      </c>
      <c r="L650" s="752">
        <v>69.838888888888889</v>
      </c>
      <c r="M650" s="752">
        <v>18</v>
      </c>
      <c r="N650" s="753">
        <v>1257.0999999999999</v>
      </c>
    </row>
    <row r="651" spans="1:14" ht="14.4" customHeight="1" x14ac:dyDescent="0.3">
      <c r="A651" s="747" t="s">
        <v>565</v>
      </c>
      <c r="B651" s="748" t="s">
        <v>566</v>
      </c>
      <c r="C651" s="749" t="s">
        <v>586</v>
      </c>
      <c r="D651" s="750" t="s">
        <v>587</v>
      </c>
      <c r="E651" s="751">
        <v>50113001</v>
      </c>
      <c r="F651" s="750" t="s">
        <v>601</v>
      </c>
      <c r="G651" s="749" t="s">
        <v>602</v>
      </c>
      <c r="H651" s="749">
        <v>989676</v>
      </c>
      <c r="I651" s="749">
        <v>126913</v>
      </c>
      <c r="J651" s="749" t="s">
        <v>899</v>
      </c>
      <c r="K651" s="749" t="s">
        <v>900</v>
      </c>
      <c r="L651" s="752">
        <v>159.3210445607763</v>
      </c>
      <c r="M651" s="752">
        <v>245.92628739999967</v>
      </c>
      <c r="N651" s="753">
        <v>39181.232993521626</v>
      </c>
    </row>
    <row r="652" spans="1:14" ht="14.4" customHeight="1" x14ac:dyDescent="0.3">
      <c r="A652" s="747" t="s">
        <v>565</v>
      </c>
      <c r="B652" s="748" t="s">
        <v>566</v>
      </c>
      <c r="C652" s="749" t="s">
        <v>586</v>
      </c>
      <c r="D652" s="750" t="s">
        <v>587</v>
      </c>
      <c r="E652" s="751">
        <v>50113001</v>
      </c>
      <c r="F652" s="750" t="s">
        <v>601</v>
      </c>
      <c r="G652" s="749" t="s">
        <v>625</v>
      </c>
      <c r="H652" s="749">
        <v>114439</v>
      </c>
      <c r="I652" s="749">
        <v>14439</v>
      </c>
      <c r="J652" s="749" t="s">
        <v>901</v>
      </c>
      <c r="K652" s="749" t="s">
        <v>902</v>
      </c>
      <c r="L652" s="752">
        <v>74.52000000000001</v>
      </c>
      <c r="M652" s="752">
        <v>2</v>
      </c>
      <c r="N652" s="753">
        <v>149.04000000000002</v>
      </c>
    </row>
    <row r="653" spans="1:14" ht="14.4" customHeight="1" x14ac:dyDescent="0.3">
      <c r="A653" s="747" t="s">
        <v>565</v>
      </c>
      <c r="B653" s="748" t="s">
        <v>566</v>
      </c>
      <c r="C653" s="749" t="s">
        <v>586</v>
      </c>
      <c r="D653" s="750" t="s">
        <v>587</v>
      </c>
      <c r="E653" s="751">
        <v>50113001</v>
      </c>
      <c r="F653" s="750" t="s">
        <v>601</v>
      </c>
      <c r="G653" s="749" t="s">
        <v>602</v>
      </c>
      <c r="H653" s="749">
        <v>152334</v>
      </c>
      <c r="I653" s="749">
        <v>52334</v>
      </c>
      <c r="J653" s="749" t="s">
        <v>904</v>
      </c>
      <c r="K653" s="749" t="s">
        <v>905</v>
      </c>
      <c r="L653" s="752">
        <v>198.26</v>
      </c>
      <c r="M653" s="752">
        <v>66</v>
      </c>
      <c r="N653" s="753">
        <v>13085.16</v>
      </c>
    </row>
    <row r="654" spans="1:14" ht="14.4" customHeight="1" x14ac:dyDescent="0.3">
      <c r="A654" s="747" t="s">
        <v>565</v>
      </c>
      <c r="B654" s="748" t="s">
        <v>566</v>
      </c>
      <c r="C654" s="749" t="s">
        <v>586</v>
      </c>
      <c r="D654" s="750" t="s">
        <v>587</v>
      </c>
      <c r="E654" s="751">
        <v>50113001</v>
      </c>
      <c r="F654" s="750" t="s">
        <v>601</v>
      </c>
      <c r="G654" s="749" t="s">
        <v>625</v>
      </c>
      <c r="H654" s="749">
        <v>213477</v>
      </c>
      <c r="I654" s="749">
        <v>213477</v>
      </c>
      <c r="J654" s="749" t="s">
        <v>908</v>
      </c>
      <c r="K654" s="749" t="s">
        <v>909</v>
      </c>
      <c r="L654" s="752">
        <v>3300</v>
      </c>
      <c r="M654" s="752">
        <v>8</v>
      </c>
      <c r="N654" s="753">
        <v>26400</v>
      </c>
    </row>
    <row r="655" spans="1:14" ht="14.4" customHeight="1" x14ac:dyDescent="0.3">
      <c r="A655" s="747" t="s">
        <v>565</v>
      </c>
      <c r="B655" s="748" t="s">
        <v>566</v>
      </c>
      <c r="C655" s="749" t="s">
        <v>586</v>
      </c>
      <c r="D655" s="750" t="s">
        <v>587</v>
      </c>
      <c r="E655" s="751">
        <v>50113001</v>
      </c>
      <c r="F655" s="750" t="s">
        <v>601</v>
      </c>
      <c r="G655" s="749" t="s">
        <v>625</v>
      </c>
      <c r="H655" s="749">
        <v>213489</v>
      </c>
      <c r="I655" s="749">
        <v>213489</v>
      </c>
      <c r="J655" s="749" t="s">
        <v>910</v>
      </c>
      <c r="K655" s="749" t="s">
        <v>911</v>
      </c>
      <c r="L655" s="752">
        <v>630.66000000000008</v>
      </c>
      <c r="M655" s="752">
        <v>3</v>
      </c>
      <c r="N655" s="753">
        <v>1891.9800000000002</v>
      </c>
    </row>
    <row r="656" spans="1:14" ht="14.4" customHeight="1" x14ac:dyDescent="0.3">
      <c r="A656" s="747" t="s">
        <v>565</v>
      </c>
      <c r="B656" s="748" t="s">
        <v>566</v>
      </c>
      <c r="C656" s="749" t="s">
        <v>586</v>
      </c>
      <c r="D656" s="750" t="s">
        <v>587</v>
      </c>
      <c r="E656" s="751">
        <v>50113001</v>
      </c>
      <c r="F656" s="750" t="s">
        <v>601</v>
      </c>
      <c r="G656" s="749" t="s">
        <v>625</v>
      </c>
      <c r="H656" s="749">
        <v>213494</v>
      </c>
      <c r="I656" s="749">
        <v>213494</v>
      </c>
      <c r="J656" s="749" t="s">
        <v>910</v>
      </c>
      <c r="K656" s="749" t="s">
        <v>913</v>
      </c>
      <c r="L656" s="752">
        <v>408.95</v>
      </c>
      <c r="M656" s="752">
        <v>1</v>
      </c>
      <c r="N656" s="753">
        <v>408.95</v>
      </c>
    </row>
    <row r="657" spans="1:14" ht="14.4" customHeight="1" x14ac:dyDescent="0.3">
      <c r="A657" s="747" t="s">
        <v>565</v>
      </c>
      <c r="B657" s="748" t="s">
        <v>566</v>
      </c>
      <c r="C657" s="749" t="s">
        <v>586</v>
      </c>
      <c r="D657" s="750" t="s">
        <v>587</v>
      </c>
      <c r="E657" s="751">
        <v>50113001</v>
      </c>
      <c r="F657" s="750" t="s">
        <v>601</v>
      </c>
      <c r="G657" s="749" t="s">
        <v>625</v>
      </c>
      <c r="H657" s="749">
        <v>213480</v>
      </c>
      <c r="I657" s="749">
        <v>213480</v>
      </c>
      <c r="J657" s="749" t="s">
        <v>914</v>
      </c>
      <c r="K657" s="749" t="s">
        <v>911</v>
      </c>
      <c r="L657" s="752">
        <v>1106.26</v>
      </c>
      <c r="M657" s="752">
        <v>5</v>
      </c>
      <c r="N657" s="753">
        <v>5531.3</v>
      </c>
    </row>
    <row r="658" spans="1:14" ht="14.4" customHeight="1" x14ac:dyDescent="0.3">
      <c r="A658" s="747" t="s">
        <v>565</v>
      </c>
      <c r="B658" s="748" t="s">
        <v>566</v>
      </c>
      <c r="C658" s="749" t="s">
        <v>586</v>
      </c>
      <c r="D658" s="750" t="s">
        <v>587</v>
      </c>
      <c r="E658" s="751">
        <v>50113001</v>
      </c>
      <c r="F658" s="750" t="s">
        <v>601</v>
      </c>
      <c r="G658" s="749" t="s">
        <v>625</v>
      </c>
      <c r="H658" s="749">
        <v>213482</v>
      </c>
      <c r="I658" s="749">
        <v>213482</v>
      </c>
      <c r="J658" s="749" t="s">
        <v>914</v>
      </c>
      <c r="K658" s="749" t="s">
        <v>915</v>
      </c>
      <c r="L658" s="752">
        <v>1501.0199999999998</v>
      </c>
      <c r="M658" s="752">
        <v>3</v>
      </c>
      <c r="N658" s="753">
        <v>4503.0599999999995</v>
      </c>
    </row>
    <row r="659" spans="1:14" ht="14.4" customHeight="1" x14ac:dyDescent="0.3">
      <c r="A659" s="747" t="s">
        <v>565</v>
      </c>
      <c r="B659" s="748" t="s">
        <v>566</v>
      </c>
      <c r="C659" s="749" t="s">
        <v>586</v>
      </c>
      <c r="D659" s="750" t="s">
        <v>587</v>
      </c>
      <c r="E659" s="751">
        <v>50113001</v>
      </c>
      <c r="F659" s="750" t="s">
        <v>601</v>
      </c>
      <c r="G659" s="749" t="s">
        <v>625</v>
      </c>
      <c r="H659" s="749">
        <v>213484</v>
      </c>
      <c r="I659" s="749">
        <v>213484</v>
      </c>
      <c r="J659" s="749" t="s">
        <v>914</v>
      </c>
      <c r="K659" s="749" t="s">
        <v>912</v>
      </c>
      <c r="L659" s="752">
        <v>1895.7700000000002</v>
      </c>
      <c r="M659" s="752">
        <v>3</v>
      </c>
      <c r="N659" s="753">
        <v>5687.31</v>
      </c>
    </row>
    <row r="660" spans="1:14" ht="14.4" customHeight="1" x14ac:dyDescent="0.3">
      <c r="A660" s="747" t="s">
        <v>565</v>
      </c>
      <c r="B660" s="748" t="s">
        <v>566</v>
      </c>
      <c r="C660" s="749" t="s">
        <v>586</v>
      </c>
      <c r="D660" s="750" t="s">
        <v>587</v>
      </c>
      <c r="E660" s="751">
        <v>50113001</v>
      </c>
      <c r="F660" s="750" t="s">
        <v>601</v>
      </c>
      <c r="G660" s="749" t="s">
        <v>625</v>
      </c>
      <c r="H660" s="749">
        <v>56812</v>
      </c>
      <c r="I660" s="749">
        <v>56812</v>
      </c>
      <c r="J660" s="749" t="s">
        <v>1524</v>
      </c>
      <c r="K660" s="749" t="s">
        <v>1525</v>
      </c>
      <c r="L660" s="752">
        <v>351.46999999999997</v>
      </c>
      <c r="M660" s="752">
        <v>1</v>
      </c>
      <c r="N660" s="753">
        <v>351.46999999999997</v>
      </c>
    </row>
    <row r="661" spans="1:14" ht="14.4" customHeight="1" x14ac:dyDescent="0.3">
      <c r="A661" s="747" t="s">
        <v>565</v>
      </c>
      <c r="B661" s="748" t="s">
        <v>566</v>
      </c>
      <c r="C661" s="749" t="s">
        <v>586</v>
      </c>
      <c r="D661" s="750" t="s">
        <v>587</v>
      </c>
      <c r="E661" s="751">
        <v>50113001</v>
      </c>
      <c r="F661" s="750" t="s">
        <v>601</v>
      </c>
      <c r="G661" s="749" t="s">
        <v>625</v>
      </c>
      <c r="H661" s="749">
        <v>156810</v>
      </c>
      <c r="I661" s="749">
        <v>56810</v>
      </c>
      <c r="J661" s="749" t="s">
        <v>1524</v>
      </c>
      <c r="K661" s="749" t="s">
        <v>811</v>
      </c>
      <c r="L661" s="752">
        <v>69.38000000000001</v>
      </c>
      <c r="M661" s="752">
        <v>1</v>
      </c>
      <c r="N661" s="753">
        <v>69.38000000000001</v>
      </c>
    </row>
    <row r="662" spans="1:14" ht="14.4" customHeight="1" x14ac:dyDescent="0.3">
      <c r="A662" s="747" t="s">
        <v>565</v>
      </c>
      <c r="B662" s="748" t="s">
        <v>566</v>
      </c>
      <c r="C662" s="749" t="s">
        <v>586</v>
      </c>
      <c r="D662" s="750" t="s">
        <v>587</v>
      </c>
      <c r="E662" s="751">
        <v>50113001</v>
      </c>
      <c r="F662" s="750" t="s">
        <v>601</v>
      </c>
      <c r="G662" s="749" t="s">
        <v>625</v>
      </c>
      <c r="H662" s="749">
        <v>156804</v>
      </c>
      <c r="I662" s="749">
        <v>56804</v>
      </c>
      <c r="J662" s="749" t="s">
        <v>919</v>
      </c>
      <c r="K662" s="749" t="s">
        <v>920</v>
      </c>
      <c r="L662" s="752">
        <v>31.650000000000002</v>
      </c>
      <c r="M662" s="752">
        <v>2</v>
      </c>
      <c r="N662" s="753">
        <v>63.300000000000004</v>
      </c>
    </row>
    <row r="663" spans="1:14" ht="14.4" customHeight="1" x14ac:dyDescent="0.3">
      <c r="A663" s="747" t="s">
        <v>565</v>
      </c>
      <c r="B663" s="748" t="s">
        <v>566</v>
      </c>
      <c r="C663" s="749" t="s">
        <v>586</v>
      </c>
      <c r="D663" s="750" t="s">
        <v>587</v>
      </c>
      <c r="E663" s="751">
        <v>50113001</v>
      </c>
      <c r="F663" s="750" t="s">
        <v>601</v>
      </c>
      <c r="G663" s="749" t="s">
        <v>625</v>
      </c>
      <c r="H663" s="749">
        <v>214036</v>
      </c>
      <c r="I663" s="749">
        <v>214036</v>
      </c>
      <c r="J663" s="749" t="s">
        <v>921</v>
      </c>
      <c r="K663" s="749" t="s">
        <v>922</v>
      </c>
      <c r="L663" s="752">
        <v>40.390000000000008</v>
      </c>
      <c r="M663" s="752">
        <v>23</v>
      </c>
      <c r="N663" s="753">
        <v>928.97000000000025</v>
      </c>
    </row>
    <row r="664" spans="1:14" ht="14.4" customHeight="1" x14ac:dyDescent="0.3">
      <c r="A664" s="747" t="s">
        <v>565</v>
      </c>
      <c r="B664" s="748" t="s">
        <v>566</v>
      </c>
      <c r="C664" s="749" t="s">
        <v>586</v>
      </c>
      <c r="D664" s="750" t="s">
        <v>587</v>
      </c>
      <c r="E664" s="751">
        <v>50113001</v>
      </c>
      <c r="F664" s="750" t="s">
        <v>601</v>
      </c>
      <c r="G664" s="749" t="s">
        <v>625</v>
      </c>
      <c r="H664" s="749">
        <v>218523</v>
      </c>
      <c r="I664" s="749">
        <v>218523</v>
      </c>
      <c r="J664" s="749" t="s">
        <v>1526</v>
      </c>
      <c r="K664" s="749" t="s">
        <v>1527</v>
      </c>
      <c r="L664" s="752">
        <v>529.05999999999983</v>
      </c>
      <c r="M664" s="752">
        <v>1</v>
      </c>
      <c r="N664" s="753">
        <v>529.05999999999983</v>
      </c>
    </row>
    <row r="665" spans="1:14" ht="14.4" customHeight="1" x14ac:dyDescent="0.3">
      <c r="A665" s="747" t="s">
        <v>565</v>
      </c>
      <c r="B665" s="748" t="s">
        <v>566</v>
      </c>
      <c r="C665" s="749" t="s">
        <v>586</v>
      </c>
      <c r="D665" s="750" t="s">
        <v>587</v>
      </c>
      <c r="E665" s="751">
        <v>50113001</v>
      </c>
      <c r="F665" s="750" t="s">
        <v>601</v>
      </c>
      <c r="G665" s="749" t="s">
        <v>602</v>
      </c>
      <c r="H665" s="749">
        <v>160414</v>
      </c>
      <c r="I665" s="749">
        <v>160676</v>
      </c>
      <c r="J665" s="749" t="s">
        <v>926</v>
      </c>
      <c r="K665" s="749" t="s">
        <v>927</v>
      </c>
      <c r="L665" s="752">
        <v>78.809138998730305</v>
      </c>
      <c r="M665" s="752">
        <v>44.852265000000003</v>
      </c>
      <c r="N665" s="753">
        <v>3534.7683867928868</v>
      </c>
    </row>
    <row r="666" spans="1:14" ht="14.4" customHeight="1" x14ac:dyDescent="0.3">
      <c r="A666" s="747" t="s">
        <v>565</v>
      </c>
      <c r="B666" s="748" t="s">
        <v>566</v>
      </c>
      <c r="C666" s="749" t="s">
        <v>586</v>
      </c>
      <c r="D666" s="750" t="s">
        <v>587</v>
      </c>
      <c r="E666" s="751">
        <v>50113001</v>
      </c>
      <c r="F666" s="750" t="s">
        <v>601</v>
      </c>
      <c r="G666" s="749" t="s">
        <v>602</v>
      </c>
      <c r="H666" s="749">
        <v>172159</v>
      </c>
      <c r="I666" s="749">
        <v>172173</v>
      </c>
      <c r="J666" s="749" t="s">
        <v>926</v>
      </c>
      <c r="K666" s="749" t="s">
        <v>928</v>
      </c>
      <c r="L666" s="752">
        <v>476.53045767920372</v>
      </c>
      <c r="M666" s="752">
        <v>7.5428335000000004</v>
      </c>
      <c r="N666" s="753">
        <v>3594.3898999530302</v>
      </c>
    </row>
    <row r="667" spans="1:14" ht="14.4" customHeight="1" x14ac:dyDescent="0.3">
      <c r="A667" s="747" t="s">
        <v>565</v>
      </c>
      <c r="B667" s="748" t="s">
        <v>566</v>
      </c>
      <c r="C667" s="749" t="s">
        <v>586</v>
      </c>
      <c r="D667" s="750" t="s">
        <v>587</v>
      </c>
      <c r="E667" s="751">
        <v>50113001</v>
      </c>
      <c r="F667" s="750" t="s">
        <v>601</v>
      </c>
      <c r="G667" s="749" t="s">
        <v>602</v>
      </c>
      <c r="H667" s="749">
        <v>394970</v>
      </c>
      <c r="I667" s="749">
        <v>172174</v>
      </c>
      <c r="J667" s="749" t="s">
        <v>926</v>
      </c>
      <c r="K667" s="749" t="s">
        <v>929</v>
      </c>
      <c r="L667" s="752">
        <v>224.65094386793265</v>
      </c>
      <c r="M667" s="752">
        <v>14</v>
      </c>
      <c r="N667" s="753">
        <v>3145.113214151057</v>
      </c>
    </row>
    <row r="668" spans="1:14" ht="14.4" customHeight="1" x14ac:dyDescent="0.3">
      <c r="A668" s="747" t="s">
        <v>565</v>
      </c>
      <c r="B668" s="748" t="s">
        <v>566</v>
      </c>
      <c r="C668" s="749" t="s">
        <v>586</v>
      </c>
      <c r="D668" s="750" t="s">
        <v>587</v>
      </c>
      <c r="E668" s="751">
        <v>50113001</v>
      </c>
      <c r="F668" s="750" t="s">
        <v>601</v>
      </c>
      <c r="G668" s="749" t="s">
        <v>602</v>
      </c>
      <c r="H668" s="749">
        <v>180988</v>
      </c>
      <c r="I668" s="749">
        <v>180988</v>
      </c>
      <c r="J668" s="749" t="s">
        <v>1528</v>
      </c>
      <c r="K668" s="749" t="s">
        <v>1529</v>
      </c>
      <c r="L668" s="752">
        <v>89.750000000000043</v>
      </c>
      <c r="M668" s="752">
        <v>1</v>
      </c>
      <c r="N668" s="753">
        <v>89.750000000000043</v>
      </c>
    </row>
    <row r="669" spans="1:14" ht="14.4" customHeight="1" x14ac:dyDescent="0.3">
      <c r="A669" s="747" t="s">
        <v>565</v>
      </c>
      <c r="B669" s="748" t="s">
        <v>566</v>
      </c>
      <c r="C669" s="749" t="s">
        <v>586</v>
      </c>
      <c r="D669" s="750" t="s">
        <v>587</v>
      </c>
      <c r="E669" s="751">
        <v>50113001</v>
      </c>
      <c r="F669" s="750" t="s">
        <v>601</v>
      </c>
      <c r="G669" s="749" t="s">
        <v>602</v>
      </c>
      <c r="H669" s="749">
        <v>111242</v>
      </c>
      <c r="I669" s="749">
        <v>11242</v>
      </c>
      <c r="J669" s="749" t="s">
        <v>1530</v>
      </c>
      <c r="K669" s="749" t="s">
        <v>1531</v>
      </c>
      <c r="L669" s="752">
        <v>113.31</v>
      </c>
      <c r="M669" s="752">
        <v>1</v>
      </c>
      <c r="N669" s="753">
        <v>113.31</v>
      </c>
    </row>
    <row r="670" spans="1:14" ht="14.4" customHeight="1" x14ac:dyDescent="0.3">
      <c r="A670" s="747" t="s">
        <v>565</v>
      </c>
      <c r="B670" s="748" t="s">
        <v>566</v>
      </c>
      <c r="C670" s="749" t="s">
        <v>586</v>
      </c>
      <c r="D670" s="750" t="s">
        <v>587</v>
      </c>
      <c r="E670" s="751">
        <v>50113001</v>
      </c>
      <c r="F670" s="750" t="s">
        <v>601</v>
      </c>
      <c r="G670" s="749" t="s">
        <v>602</v>
      </c>
      <c r="H670" s="749">
        <v>156779</v>
      </c>
      <c r="I670" s="749">
        <v>56779</v>
      </c>
      <c r="J670" s="749" t="s">
        <v>1532</v>
      </c>
      <c r="K670" s="749" t="s">
        <v>1533</v>
      </c>
      <c r="L670" s="752">
        <v>117.75999999999998</v>
      </c>
      <c r="M670" s="752">
        <v>1</v>
      </c>
      <c r="N670" s="753">
        <v>117.75999999999998</v>
      </c>
    </row>
    <row r="671" spans="1:14" ht="14.4" customHeight="1" x14ac:dyDescent="0.3">
      <c r="A671" s="747" t="s">
        <v>565</v>
      </c>
      <c r="B671" s="748" t="s">
        <v>566</v>
      </c>
      <c r="C671" s="749" t="s">
        <v>586</v>
      </c>
      <c r="D671" s="750" t="s">
        <v>587</v>
      </c>
      <c r="E671" s="751">
        <v>50113001</v>
      </c>
      <c r="F671" s="750" t="s">
        <v>601</v>
      </c>
      <c r="G671" s="749" t="s">
        <v>602</v>
      </c>
      <c r="H671" s="749">
        <v>196873</v>
      </c>
      <c r="I671" s="749">
        <v>96873</v>
      </c>
      <c r="J671" s="749" t="s">
        <v>934</v>
      </c>
      <c r="K671" s="749" t="s">
        <v>935</v>
      </c>
      <c r="L671" s="752">
        <v>14.299884146090582</v>
      </c>
      <c r="M671" s="752">
        <v>149</v>
      </c>
      <c r="N671" s="753">
        <v>2130.6827377674967</v>
      </c>
    </row>
    <row r="672" spans="1:14" ht="14.4" customHeight="1" x14ac:dyDescent="0.3">
      <c r="A672" s="747" t="s">
        <v>565</v>
      </c>
      <c r="B672" s="748" t="s">
        <v>566</v>
      </c>
      <c r="C672" s="749" t="s">
        <v>586</v>
      </c>
      <c r="D672" s="750" t="s">
        <v>587</v>
      </c>
      <c r="E672" s="751">
        <v>50113001</v>
      </c>
      <c r="F672" s="750" t="s">
        <v>601</v>
      </c>
      <c r="G672" s="749" t="s">
        <v>602</v>
      </c>
      <c r="H672" s="749">
        <v>31915</v>
      </c>
      <c r="I672" s="749">
        <v>31915</v>
      </c>
      <c r="J672" s="749" t="s">
        <v>936</v>
      </c>
      <c r="K672" s="749" t="s">
        <v>937</v>
      </c>
      <c r="L672" s="752">
        <v>173.69</v>
      </c>
      <c r="M672" s="752">
        <v>14</v>
      </c>
      <c r="N672" s="753">
        <v>2431.66</v>
      </c>
    </row>
    <row r="673" spans="1:14" ht="14.4" customHeight="1" x14ac:dyDescent="0.3">
      <c r="A673" s="747" t="s">
        <v>565</v>
      </c>
      <c r="B673" s="748" t="s">
        <v>566</v>
      </c>
      <c r="C673" s="749" t="s">
        <v>586</v>
      </c>
      <c r="D673" s="750" t="s">
        <v>587</v>
      </c>
      <c r="E673" s="751">
        <v>50113001</v>
      </c>
      <c r="F673" s="750" t="s">
        <v>601</v>
      </c>
      <c r="G673" s="749" t="s">
        <v>602</v>
      </c>
      <c r="H673" s="749">
        <v>47244</v>
      </c>
      <c r="I673" s="749">
        <v>47244</v>
      </c>
      <c r="J673" s="749" t="s">
        <v>938</v>
      </c>
      <c r="K673" s="749" t="s">
        <v>937</v>
      </c>
      <c r="L673" s="752">
        <v>143</v>
      </c>
      <c r="M673" s="752">
        <v>15</v>
      </c>
      <c r="N673" s="753">
        <v>2145</v>
      </c>
    </row>
    <row r="674" spans="1:14" ht="14.4" customHeight="1" x14ac:dyDescent="0.3">
      <c r="A674" s="747" t="s">
        <v>565</v>
      </c>
      <c r="B674" s="748" t="s">
        <v>566</v>
      </c>
      <c r="C674" s="749" t="s">
        <v>586</v>
      </c>
      <c r="D674" s="750" t="s">
        <v>587</v>
      </c>
      <c r="E674" s="751">
        <v>50113001</v>
      </c>
      <c r="F674" s="750" t="s">
        <v>601</v>
      </c>
      <c r="G674" s="749" t="s">
        <v>602</v>
      </c>
      <c r="H674" s="749">
        <v>47249</v>
      </c>
      <c r="I674" s="749">
        <v>47249</v>
      </c>
      <c r="J674" s="749" t="s">
        <v>938</v>
      </c>
      <c r="K674" s="749" t="s">
        <v>1534</v>
      </c>
      <c r="L674" s="752">
        <v>126.5</v>
      </c>
      <c r="M674" s="752">
        <v>4</v>
      </c>
      <c r="N674" s="753">
        <v>506</v>
      </c>
    </row>
    <row r="675" spans="1:14" ht="14.4" customHeight="1" x14ac:dyDescent="0.3">
      <c r="A675" s="747" t="s">
        <v>565</v>
      </c>
      <c r="B675" s="748" t="s">
        <v>566</v>
      </c>
      <c r="C675" s="749" t="s">
        <v>586</v>
      </c>
      <c r="D675" s="750" t="s">
        <v>587</v>
      </c>
      <c r="E675" s="751">
        <v>50113001</v>
      </c>
      <c r="F675" s="750" t="s">
        <v>601</v>
      </c>
      <c r="G675" s="749" t="s">
        <v>602</v>
      </c>
      <c r="H675" s="749">
        <v>47256</v>
      </c>
      <c r="I675" s="749">
        <v>47256</v>
      </c>
      <c r="J675" s="749" t="s">
        <v>938</v>
      </c>
      <c r="K675" s="749" t="s">
        <v>1535</v>
      </c>
      <c r="L675" s="752">
        <v>222.19999999999996</v>
      </c>
      <c r="M675" s="752">
        <v>2</v>
      </c>
      <c r="N675" s="753">
        <v>444.39999999999992</v>
      </c>
    </row>
    <row r="676" spans="1:14" ht="14.4" customHeight="1" x14ac:dyDescent="0.3">
      <c r="A676" s="747" t="s">
        <v>565</v>
      </c>
      <c r="B676" s="748" t="s">
        <v>566</v>
      </c>
      <c r="C676" s="749" t="s">
        <v>586</v>
      </c>
      <c r="D676" s="750" t="s">
        <v>587</v>
      </c>
      <c r="E676" s="751">
        <v>50113001</v>
      </c>
      <c r="F676" s="750" t="s">
        <v>601</v>
      </c>
      <c r="G676" s="749" t="s">
        <v>602</v>
      </c>
      <c r="H676" s="749">
        <v>196874</v>
      </c>
      <c r="I676" s="749">
        <v>96874</v>
      </c>
      <c r="J676" s="749" t="s">
        <v>938</v>
      </c>
      <c r="K676" s="749" t="s">
        <v>939</v>
      </c>
      <c r="L676" s="752">
        <v>28.710174183621632</v>
      </c>
      <c r="M676" s="752">
        <v>6</v>
      </c>
      <c r="N676" s="753">
        <v>172.26104510172979</v>
      </c>
    </row>
    <row r="677" spans="1:14" ht="14.4" customHeight="1" x14ac:dyDescent="0.3">
      <c r="A677" s="747" t="s">
        <v>565</v>
      </c>
      <c r="B677" s="748" t="s">
        <v>566</v>
      </c>
      <c r="C677" s="749" t="s">
        <v>586</v>
      </c>
      <c r="D677" s="750" t="s">
        <v>587</v>
      </c>
      <c r="E677" s="751">
        <v>50113001</v>
      </c>
      <c r="F677" s="750" t="s">
        <v>601</v>
      </c>
      <c r="G677" s="749" t="s">
        <v>602</v>
      </c>
      <c r="H677" s="749">
        <v>196872</v>
      </c>
      <c r="I677" s="749">
        <v>96872</v>
      </c>
      <c r="J677" s="749" t="s">
        <v>940</v>
      </c>
      <c r="K677" s="749" t="s">
        <v>941</v>
      </c>
      <c r="L677" s="752">
        <v>12.650087156219527</v>
      </c>
      <c r="M677" s="752">
        <v>46</v>
      </c>
      <c r="N677" s="753">
        <v>581.90400918609828</v>
      </c>
    </row>
    <row r="678" spans="1:14" ht="14.4" customHeight="1" x14ac:dyDescent="0.3">
      <c r="A678" s="747" t="s">
        <v>565</v>
      </c>
      <c r="B678" s="748" t="s">
        <v>566</v>
      </c>
      <c r="C678" s="749" t="s">
        <v>586</v>
      </c>
      <c r="D678" s="750" t="s">
        <v>587</v>
      </c>
      <c r="E678" s="751">
        <v>50113001</v>
      </c>
      <c r="F678" s="750" t="s">
        <v>601</v>
      </c>
      <c r="G678" s="749" t="s">
        <v>602</v>
      </c>
      <c r="H678" s="749">
        <v>987477</v>
      </c>
      <c r="I678" s="749">
        <v>112666</v>
      </c>
      <c r="J678" s="749" t="s">
        <v>944</v>
      </c>
      <c r="K678" s="749" t="s">
        <v>945</v>
      </c>
      <c r="L678" s="752">
        <v>79.095000000000027</v>
      </c>
      <c r="M678" s="752">
        <v>2</v>
      </c>
      <c r="N678" s="753">
        <v>158.19000000000005</v>
      </c>
    </row>
    <row r="679" spans="1:14" ht="14.4" customHeight="1" x14ac:dyDescent="0.3">
      <c r="A679" s="747" t="s">
        <v>565</v>
      </c>
      <c r="B679" s="748" t="s">
        <v>566</v>
      </c>
      <c r="C679" s="749" t="s">
        <v>586</v>
      </c>
      <c r="D679" s="750" t="s">
        <v>587</v>
      </c>
      <c r="E679" s="751">
        <v>50113001</v>
      </c>
      <c r="F679" s="750" t="s">
        <v>601</v>
      </c>
      <c r="G679" s="749" t="s">
        <v>625</v>
      </c>
      <c r="H679" s="749">
        <v>215913</v>
      </c>
      <c r="I679" s="749">
        <v>215913</v>
      </c>
      <c r="J679" s="749" t="s">
        <v>1536</v>
      </c>
      <c r="K679" s="749" t="s">
        <v>1537</v>
      </c>
      <c r="L679" s="752">
        <v>47.72</v>
      </c>
      <c r="M679" s="752">
        <v>1</v>
      </c>
      <c r="N679" s="753">
        <v>47.72</v>
      </c>
    </row>
    <row r="680" spans="1:14" ht="14.4" customHeight="1" x14ac:dyDescent="0.3">
      <c r="A680" s="747" t="s">
        <v>565</v>
      </c>
      <c r="B680" s="748" t="s">
        <v>566</v>
      </c>
      <c r="C680" s="749" t="s">
        <v>586</v>
      </c>
      <c r="D680" s="750" t="s">
        <v>587</v>
      </c>
      <c r="E680" s="751">
        <v>50113001</v>
      </c>
      <c r="F680" s="750" t="s">
        <v>601</v>
      </c>
      <c r="G680" s="749" t="s">
        <v>625</v>
      </c>
      <c r="H680" s="749">
        <v>850003</v>
      </c>
      <c r="I680" s="749">
        <v>135600</v>
      </c>
      <c r="J680" s="749" t="s">
        <v>1538</v>
      </c>
      <c r="K680" s="749" t="s">
        <v>1539</v>
      </c>
      <c r="L680" s="752">
        <v>133.376</v>
      </c>
      <c r="M680" s="752">
        <v>3</v>
      </c>
      <c r="N680" s="753">
        <v>400.12800000000004</v>
      </c>
    </row>
    <row r="681" spans="1:14" ht="14.4" customHeight="1" x14ac:dyDescent="0.3">
      <c r="A681" s="747" t="s">
        <v>565</v>
      </c>
      <c r="B681" s="748" t="s">
        <v>566</v>
      </c>
      <c r="C681" s="749" t="s">
        <v>586</v>
      </c>
      <c r="D681" s="750" t="s">
        <v>587</v>
      </c>
      <c r="E681" s="751">
        <v>50113001</v>
      </c>
      <c r="F681" s="750" t="s">
        <v>601</v>
      </c>
      <c r="G681" s="749" t="s">
        <v>602</v>
      </c>
      <c r="H681" s="749">
        <v>102538</v>
      </c>
      <c r="I681" s="749">
        <v>2538</v>
      </c>
      <c r="J681" s="749" t="s">
        <v>1540</v>
      </c>
      <c r="K681" s="749" t="s">
        <v>1541</v>
      </c>
      <c r="L681" s="752">
        <v>55.5</v>
      </c>
      <c r="M681" s="752">
        <v>2</v>
      </c>
      <c r="N681" s="753">
        <v>111</v>
      </c>
    </row>
    <row r="682" spans="1:14" ht="14.4" customHeight="1" x14ac:dyDescent="0.3">
      <c r="A682" s="747" t="s">
        <v>565</v>
      </c>
      <c r="B682" s="748" t="s">
        <v>566</v>
      </c>
      <c r="C682" s="749" t="s">
        <v>586</v>
      </c>
      <c r="D682" s="750" t="s">
        <v>587</v>
      </c>
      <c r="E682" s="751">
        <v>50113001</v>
      </c>
      <c r="F682" s="750" t="s">
        <v>601</v>
      </c>
      <c r="G682" s="749" t="s">
        <v>602</v>
      </c>
      <c r="H682" s="749">
        <v>102539</v>
      </c>
      <c r="I682" s="749">
        <v>2539</v>
      </c>
      <c r="J682" s="749" t="s">
        <v>1540</v>
      </c>
      <c r="K682" s="749" t="s">
        <v>1542</v>
      </c>
      <c r="L682" s="752">
        <v>52.61999999999999</v>
      </c>
      <c r="M682" s="752">
        <v>2</v>
      </c>
      <c r="N682" s="753">
        <v>105.23999999999998</v>
      </c>
    </row>
    <row r="683" spans="1:14" ht="14.4" customHeight="1" x14ac:dyDescent="0.3">
      <c r="A683" s="747" t="s">
        <v>565</v>
      </c>
      <c r="B683" s="748" t="s">
        <v>566</v>
      </c>
      <c r="C683" s="749" t="s">
        <v>586</v>
      </c>
      <c r="D683" s="750" t="s">
        <v>587</v>
      </c>
      <c r="E683" s="751">
        <v>50113001</v>
      </c>
      <c r="F683" s="750" t="s">
        <v>601</v>
      </c>
      <c r="G683" s="749" t="s">
        <v>602</v>
      </c>
      <c r="H683" s="749">
        <v>215605</v>
      </c>
      <c r="I683" s="749">
        <v>215605</v>
      </c>
      <c r="J683" s="749" t="s">
        <v>946</v>
      </c>
      <c r="K683" s="749" t="s">
        <v>949</v>
      </c>
      <c r="L683" s="752">
        <v>28.286973684210526</v>
      </c>
      <c r="M683" s="752">
        <v>76</v>
      </c>
      <c r="N683" s="753">
        <v>2149.81</v>
      </c>
    </row>
    <row r="684" spans="1:14" ht="14.4" customHeight="1" x14ac:dyDescent="0.3">
      <c r="A684" s="747" t="s">
        <v>565</v>
      </c>
      <c r="B684" s="748" t="s">
        <v>566</v>
      </c>
      <c r="C684" s="749" t="s">
        <v>586</v>
      </c>
      <c r="D684" s="750" t="s">
        <v>587</v>
      </c>
      <c r="E684" s="751">
        <v>50113001</v>
      </c>
      <c r="F684" s="750" t="s">
        <v>601</v>
      </c>
      <c r="G684" s="749" t="s">
        <v>602</v>
      </c>
      <c r="H684" s="749">
        <v>215606</v>
      </c>
      <c r="I684" s="749">
        <v>215606</v>
      </c>
      <c r="J684" s="749" t="s">
        <v>946</v>
      </c>
      <c r="K684" s="749" t="s">
        <v>948</v>
      </c>
      <c r="L684" s="752">
        <v>71.86999999999999</v>
      </c>
      <c r="M684" s="752">
        <v>1</v>
      </c>
      <c r="N684" s="753">
        <v>71.86999999999999</v>
      </c>
    </row>
    <row r="685" spans="1:14" ht="14.4" customHeight="1" x14ac:dyDescent="0.3">
      <c r="A685" s="747" t="s">
        <v>565</v>
      </c>
      <c r="B685" s="748" t="s">
        <v>566</v>
      </c>
      <c r="C685" s="749" t="s">
        <v>586</v>
      </c>
      <c r="D685" s="750" t="s">
        <v>587</v>
      </c>
      <c r="E685" s="751">
        <v>50113001</v>
      </c>
      <c r="F685" s="750" t="s">
        <v>601</v>
      </c>
      <c r="G685" s="749" t="s">
        <v>602</v>
      </c>
      <c r="H685" s="749">
        <v>193746</v>
      </c>
      <c r="I685" s="749">
        <v>93746</v>
      </c>
      <c r="J685" s="749" t="s">
        <v>953</v>
      </c>
      <c r="K685" s="749" t="s">
        <v>954</v>
      </c>
      <c r="L685" s="752">
        <v>368.99830769230772</v>
      </c>
      <c r="M685" s="752">
        <v>13</v>
      </c>
      <c r="N685" s="753">
        <v>4796.9780000000001</v>
      </c>
    </row>
    <row r="686" spans="1:14" ht="14.4" customHeight="1" x14ac:dyDescent="0.3">
      <c r="A686" s="747" t="s">
        <v>565</v>
      </c>
      <c r="B686" s="748" t="s">
        <v>566</v>
      </c>
      <c r="C686" s="749" t="s">
        <v>586</v>
      </c>
      <c r="D686" s="750" t="s">
        <v>587</v>
      </c>
      <c r="E686" s="751">
        <v>50113001</v>
      </c>
      <c r="F686" s="750" t="s">
        <v>601</v>
      </c>
      <c r="G686" s="749" t="s">
        <v>625</v>
      </c>
      <c r="H686" s="749">
        <v>100308</v>
      </c>
      <c r="I686" s="749">
        <v>100308</v>
      </c>
      <c r="J686" s="749" t="s">
        <v>959</v>
      </c>
      <c r="K686" s="749" t="s">
        <v>960</v>
      </c>
      <c r="L686" s="752">
        <v>46.230400000000003</v>
      </c>
      <c r="M686" s="752">
        <v>25</v>
      </c>
      <c r="N686" s="753">
        <v>1155.76</v>
      </c>
    </row>
    <row r="687" spans="1:14" ht="14.4" customHeight="1" x14ac:dyDescent="0.3">
      <c r="A687" s="747" t="s">
        <v>565</v>
      </c>
      <c r="B687" s="748" t="s">
        <v>566</v>
      </c>
      <c r="C687" s="749" t="s">
        <v>586</v>
      </c>
      <c r="D687" s="750" t="s">
        <v>587</v>
      </c>
      <c r="E687" s="751">
        <v>50113001</v>
      </c>
      <c r="F687" s="750" t="s">
        <v>601</v>
      </c>
      <c r="G687" s="749" t="s">
        <v>625</v>
      </c>
      <c r="H687" s="749">
        <v>845593</v>
      </c>
      <c r="I687" s="749">
        <v>100304</v>
      </c>
      <c r="J687" s="749" t="s">
        <v>959</v>
      </c>
      <c r="K687" s="749" t="s">
        <v>961</v>
      </c>
      <c r="L687" s="752">
        <v>72.920000000000016</v>
      </c>
      <c r="M687" s="752">
        <v>4</v>
      </c>
      <c r="N687" s="753">
        <v>291.68000000000006</v>
      </c>
    </row>
    <row r="688" spans="1:14" ht="14.4" customHeight="1" x14ac:dyDescent="0.3">
      <c r="A688" s="747" t="s">
        <v>565</v>
      </c>
      <c r="B688" s="748" t="s">
        <v>566</v>
      </c>
      <c r="C688" s="749" t="s">
        <v>586</v>
      </c>
      <c r="D688" s="750" t="s">
        <v>587</v>
      </c>
      <c r="E688" s="751">
        <v>50113001</v>
      </c>
      <c r="F688" s="750" t="s">
        <v>601</v>
      </c>
      <c r="G688" s="749" t="s">
        <v>602</v>
      </c>
      <c r="H688" s="749">
        <v>149983</v>
      </c>
      <c r="I688" s="749">
        <v>49983</v>
      </c>
      <c r="J688" s="749" t="s">
        <v>1543</v>
      </c>
      <c r="K688" s="749" t="s">
        <v>851</v>
      </c>
      <c r="L688" s="752">
        <v>941.54500000000007</v>
      </c>
      <c r="M688" s="752">
        <v>2.3736153</v>
      </c>
      <c r="N688" s="753">
        <v>2234.8656176385002</v>
      </c>
    </row>
    <row r="689" spans="1:14" ht="14.4" customHeight="1" x14ac:dyDescent="0.3">
      <c r="A689" s="747" t="s">
        <v>565</v>
      </c>
      <c r="B689" s="748" t="s">
        <v>566</v>
      </c>
      <c r="C689" s="749" t="s">
        <v>586</v>
      </c>
      <c r="D689" s="750" t="s">
        <v>587</v>
      </c>
      <c r="E689" s="751">
        <v>50113001</v>
      </c>
      <c r="F689" s="750" t="s">
        <v>601</v>
      </c>
      <c r="G689" s="749" t="s">
        <v>602</v>
      </c>
      <c r="H689" s="749">
        <v>149984</v>
      </c>
      <c r="I689" s="749">
        <v>49984</v>
      </c>
      <c r="J689" s="749" t="s">
        <v>1544</v>
      </c>
      <c r="K689" s="749" t="s">
        <v>1545</v>
      </c>
      <c r="L689" s="752">
        <v>1867.5776769514898</v>
      </c>
      <c r="M689" s="752">
        <v>12</v>
      </c>
      <c r="N689" s="753">
        <v>22410.932123417879</v>
      </c>
    </row>
    <row r="690" spans="1:14" ht="14.4" customHeight="1" x14ac:dyDescent="0.3">
      <c r="A690" s="747" t="s">
        <v>565</v>
      </c>
      <c r="B690" s="748" t="s">
        <v>566</v>
      </c>
      <c r="C690" s="749" t="s">
        <v>586</v>
      </c>
      <c r="D690" s="750" t="s">
        <v>587</v>
      </c>
      <c r="E690" s="751">
        <v>50113001</v>
      </c>
      <c r="F690" s="750" t="s">
        <v>601</v>
      </c>
      <c r="G690" s="749" t="s">
        <v>602</v>
      </c>
      <c r="H690" s="749">
        <v>149982</v>
      </c>
      <c r="I690" s="749">
        <v>49982</v>
      </c>
      <c r="J690" s="749" t="s">
        <v>1546</v>
      </c>
      <c r="K690" s="749" t="s">
        <v>855</v>
      </c>
      <c r="L690" s="752">
        <v>549.41627642622211</v>
      </c>
      <c r="M690" s="752">
        <v>5.9999999999999991</v>
      </c>
      <c r="N690" s="753">
        <v>3296.4976585573322</v>
      </c>
    </row>
    <row r="691" spans="1:14" ht="14.4" customHeight="1" x14ac:dyDescent="0.3">
      <c r="A691" s="747" t="s">
        <v>565</v>
      </c>
      <c r="B691" s="748" t="s">
        <v>566</v>
      </c>
      <c r="C691" s="749" t="s">
        <v>586</v>
      </c>
      <c r="D691" s="750" t="s">
        <v>587</v>
      </c>
      <c r="E691" s="751">
        <v>50113001</v>
      </c>
      <c r="F691" s="750" t="s">
        <v>601</v>
      </c>
      <c r="G691" s="749" t="s">
        <v>602</v>
      </c>
      <c r="H691" s="749">
        <v>214337</v>
      </c>
      <c r="I691" s="749">
        <v>214337</v>
      </c>
      <c r="J691" s="749" t="s">
        <v>962</v>
      </c>
      <c r="K691" s="749" t="s">
        <v>963</v>
      </c>
      <c r="L691" s="752">
        <v>215.17999999999989</v>
      </c>
      <c r="M691" s="752">
        <v>2</v>
      </c>
      <c r="N691" s="753">
        <v>430.35999999999979</v>
      </c>
    </row>
    <row r="692" spans="1:14" ht="14.4" customHeight="1" x14ac:dyDescent="0.3">
      <c r="A692" s="747" t="s">
        <v>565</v>
      </c>
      <c r="B692" s="748" t="s">
        <v>566</v>
      </c>
      <c r="C692" s="749" t="s">
        <v>586</v>
      </c>
      <c r="D692" s="750" t="s">
        <v>587</v>
      </c>
      <c r="E692" s="751">
        <v>50113001</v>
      </c>
      <c r="F692" s="750" t="s">
        <v>601</v>
      </c>
      <c r="G692" s="749" t="s">
        <v>602</v>
      </c>
      <c r="H692" s="749">
        <v>214355</v>
      </c>
      <c r="I692" s="749">
        <v>214355</v>
      </c>
      <c r="J692" s="749" t="s">
        <v>964</v>
      </c>
      <c r="K692" s="749" t="s">
        <v>963</v>
      </c>
      <c r="L692" s="752">
        <v>254.49799999999996</v>
      </c>
      <c r="M692" s="752">
        <v>5</v>
      </c>
      <c r="N692" s="753">
        <v>1272.4899999999998</v>
      </c>
    </row>
    <row r="693" spans="1:14" ht="14.4" customHeight="1" x14ac:dyDescent="0.3">
      <c r="A693" s="747" t="s">
        <v>565</v>
      </c>
      <c r="B693" s="748" t="s">
        <v>566</v>
      </c>
      <c r="C693" s="749" t="s">
        <v>586</v>
      </c>
      <c r="D693" s="750" t="s">
        <v>587</v>
      </c>
      <c r="E693" s="751">
        <v>50113001</v>
      </c>
      <c r="F693" s="750" t="s">
        <v>601</v>
      </c>
      <c r="G693" s="749" t="s">
        <v>602</v>
      </c>
      <c r="H693" s="749">
        <v>846745</v>
      </c>
      <c r="I693" s="749">
        <v>0</v>
      </c>
      <c r="J693" s="749" t="s">
        <v>1547</v>
      </c>
      <c r="K693" s="749" t="s">
        <v>567</v>
      </c>
      <c r="L693" s="752">
        <v>169.82999999999998</v>
      </c>
      <c r="M693" s="752">
        <v>1</v>
      </c>
      <c r="N693" s="753">
        <v>169.82999999999998</v>
      </c>
    </row>
    <row r="694" spans="1:14" ht="14.4" customHeight="1" x14ac:dyDescent="0.3">
      <c r="A694" s="747" t="s">
        <v>565</v>
      </c>
      <c r="B694" s="748" t="s">
        <v>566</v>
      </c>
      <c r="C694" s="749" t="s">
        <v>586</v>
      </c>
      <c r="D694" s="750" t="s">
        <v>587</v>
      </c>
      <c r="E694" s="751">
        <v>50113001</v>
      </c>
      <c r="F694" s="750" t="s">
        <v>601</v>
      </c>
      <c r="G694" s="749" t="s">
        <v>602</v>
      </c>
      <c r="H694" s="749">
        <v>216572</v>
      </c>
      <c r="I694" s="749">
        <v>216572</v>
      </c>
      <c r="J694" s="749" t="s">
        <v>966</v>
      </c>
      <c r="K694" s="749" t="s">
        <v>967</v>
      </c>
      <c r="L694" s="752">
        <v>36.288049999999998</v>
      </c>
      <c r="M694" s="752">
        <v>200</v>
      </c>
      <c r="N694" s="753">
        <v>7257.61</v>
      </c>
    </row>
    <row r="695" spans="1:14" ht="14.4" customHeight="1" x14ac:dyDescent="0.3">
      <c r="A695" s="747" t="s">
        <v>565</v>
      </c>
      <c r="B695" s="748" t="s">
        <v>566</v>
      </c>
      <c r="C695" s="749" t="s">
        <v>586</v>
      </c>
      <c r="D695" s="750" t="s">
        <v>587</v>
      </c>
      <c r="E695" s="751">
        <v>50113001</v>
      </c>
      <c r="F695" s="750" t="s">
        <v>601</v>
      </c>
      <c r="G695" s="749" t="s">
        <v>602</v>
      </c>
      <c r="H695" s="749">
        <v>223200</v>
      </c>
      <c r="I695" s="749">
        <v>223200</v>
      </c>
      <c r="J695" s="749" t="s">
        <v>970</v>
      </c>
      <c r="K695" s="749" t="s">
        <v>971</v>
      </c>
      <c r="L695" s="752">
        <v>146.62666666666667</v>
      </c>
      <c r="M695" s="752">
        <v>3</v>
      </c>
      <c r="N695" s="753">
        <v>439.88</v>
      </c>
    </row>
    <row r="696" spans="1:14" ht="14.4" customHeight="1" x14ac:dyDescent="0.3">
      <c r="A696" s="747" t="s">
        <v>565</v>
      </c>
      <c r="B696" s="748" t="s">
        <v>566</v>
      </c>
      <c r="C696" s="749" t="s">
        <v>586</v>
      </c>
      <c r="D696" s="750" t="s">
        <v>587</v>
      </c>
      <c r="E696" s="751">
        <v>50113001</v>
      </c>
      <c r="F696" s="750" t="s">
        <v>601</v>
      </c>
      <c r="G696" s="749" t="s">
        <v>602</v>
      </c>
      <c r="H696" s="749">
        <v>194810</v>
      </c>
      <c r="I696" s="749">
        <v>94810</v>
      </c>
      <c r="J696" s="749" t="s">
        <v>1548</v>
      </c>
      <c r="K696" s="749" t="s">
        <v>1549</v>
      </c>
      <c r="L696" s="752">
        <v>36.63000000000001</v>
      </c>
      <c r="M696" s="752">
        <v>1</v>
      </c>
      <c r="N696" s="753">
        <v>36.63000000000001</v>
      </c>
    </row>
    <row r="697" spans="1:14" ht="14.4" customHeight="1" x14ac:dyDescent="0.3">
      <c r="A697" s="747" t="s">
        <v>565</v>
      </c>
      <c r="B697" s="748" t="s">
        <v>566</v>
      </c>
      <c r="C697" s="749" t="s">
        <v>586</v>
      </c>
      <c r="D697" s="750" t="s">
        <v>587</v>
      </c>
      <c r="E697" s="751">
        <v>50113001</v>
      </c>
      <c r="F697" s="750" t="s">
        <v>601</v>
      </c>
      <c r="G697" s="749" t="s">
        <v>602</v>
      </c>
      <c r="H697" s="749">
        <v>51366</v>
      </c>
      <c r="I697" s="749">
        <v>51366</v>
      </c>
      <c r="J697" s="749" t="s">
        <v>972</v>
      </c>
      <c r="K697" s="749" t="s">
        <v>973</v>
      </c>
      <c r="L697" s="752">
        <v>171.60000000000002</v>
      </c>
      <c r="M697" s="752">
        <v>132</v>
      </c>
      <c r="N697" s="753">
        <v>22651.200000000004</v>
      </c>
    </row>
    <row r="698" spans="1:14" ht="14.4" customHeight="1" x14ac:dyDescent="0.3">
      <c r="A698" s="747" t="s">
        <v>565</v>
      </c>
      <c r="B698" s="748" t="s">
        <v>566</v>
      </c>
      <c r="C698" s="749" t="s">
        <v>586</v>
      </c>
      <c r="D698" s="750" t="s">
        <v>587</v>
      </c>
      <c r="E698" s="751">
        <v>50113001</v>
      </c>
      <c r="F698" s="750" t="s">
        <v>601</v>
      </c>
      <c r="G698" s="749" t="s">
        <v>602</v>
      </c>
      <c r="H698" s="749">
        <v>51367</v>
      </c>
      <c r="I698" s="749">
        <v>51367</v>
      </c>
      <c r="J698" s="749" t="s">
        <v>972</v>
      </c>
      <c r="K698" s="749" t="s">
        <v>974</v>
      </c>
      <c r="L698" s="752">
        <v>92.950000000000017</v>
      </c>
      <c r="M698" s="752">
        <v>55</v>
      </c>
      <c r="N698" s="753">
        <v>5112.2500000000009</v>
      </c>
    </row>
    <row r="699" spans="1:14" ht="14.4" customHeight="1" x14ac:dyDescent="0.3">
      <c r="A699" s="747" t="s">
        <v>565</v>
      </c>
      <c r="B699" s="748" t="s">
        <v>566</v>
      </c>
      <c r="C699" s="749" t="s">
        <v>586</v>
      </c>
      <c r="D699" s="750" t="s">
        <v>587</v>
      </c>
      <c r="E699" s="751">
        <v>50113001</v>
      </c>
      <c r="F699" s="750" t="s">
        <v>601</v>
      </c>
      <c r="G699" s="749" t="s">
        <v>602</v>
      </c>
      <c r="H699" s="749">
        <v>51383</v>
      </c>
      <c r="I699" s="749">
        <v>51383</v>
      </c>
      <c r="J699" s="749" t="s">
        <v>972</v>
      </c>
      <c r="K699" s="749" t="s">
        <v>975</v>
      </c>
      <c r="L699" s="752">
        <v>93.5</v>
      </c>
      <c r="M699" s="752">
        <v>25</v>
      </c>
      <c r="N699" s="753">
        <v>2337.5</v>
      </c>
    </row>
    <row r="700" spans="1:14" ht="14.4" customHeight="1" x14ac:dyDescent="0.3">
      <c r="A700" s="747" t="s">
        <v>565</v>
      </c>
      <c r="B700" s="748" t="s">
        <v>566</v>
      </c>
      <c r="C700" s="749" t="s">
        <v>586</v>
      </c>
      <c r="D700" s="750" t="s">
        <v>587</v>
      </c>
      <c r="E700" s="751">
        <v>50113001</v>
      </c>
      <c r="F700" s="750" t="s">
        <v>601</v>
      </c>
      <c r="G700" s="749" t="s">
        <v>602</v>
      </c>
      <c r="H700" s="749">
        <v>51384</v>
      </c>
      <c r="I700" s="749">
        <v>51384</v>
      </c>
      <c r="J700" s="749" t="s">
        <v>972</v>
      </c>
      <c r="K700" s="749" t="s">
        <v>976</v>
      </c>
      <c r="L700" s="752">
        <v>192.49999915085905</v>
      </c>
      <c r="M700" s="752">
        <v>31</v>
      </c>
      <c r="N700" s="753">
        <v>5967.4999736766304</v>
      </c>
    </row>
    <row r="701" spans="1:14" ht="14.4" customHeight="1" x14ac:dyDescent="0.3">
      <c r="A701" s="747" t="s">
        <v>565</v>
      </c>
      <c r="B701" s="748" t="s">
        <v>566</v>
      </c>
      <c r="C701" s="749" t="s">
        <v>586</v>
      </c>
      <c r="D701" s="750" t="s">
        <v>587</v>
      </c>
      <c r="E701" s="751">
        <v>50113001</v>
      </c>
      <c r="F701" s="750" t="s">
        <v>601</v>
      </c>
      <c r="G701" s="749" t="s">
        <v>602</v>
      </c>
      <c r="H701" s="749">
        <v>151365</v>
      </c>
      <c r="I701" s="749">
        <v>51365</v>
      </c>
      <c r="J701" s="749" t="s">
        <v>977</v>
      </c>
      <c r="K701" s="749" t="s">
        <v>978</v>
      </c>
      <c r="L701" s="752">
        <v>8.5800024937578865</v>
      </c>
      <c r="M701" s="752">
        <v>51</v>
      </c>
      <c r="N701" s="753">
        <v>437.58012718165219</v>
      </c>
    </row>
    <row r="702" spans="1:14" ht="14.4" customHeight="1" x14ac:dyDescent="0.3">
      <c r="A702" s="747" t="s">
        <v>565</v>
      </c>
      <c r="B702" s="748" t="s">
        <v>566</v>
      </c>
      <c r="C702" s="749" t="s">
        <v>586</v>
      </c>
      <c r="D702" s="750" t="s">
        <v>587</v>
      </c>
      <c r="E702" s="751">
        <v>50113001</v>
      </c>
      <c r="F702" s="750" t="s">
        <v>601</v>
      </c>
      <c r="G702" s="749" t="s">
        <v>602</v>
      </c>
      <c r="H702" s="749">
        <v>197682</v>
      </c>
      <c r="I702" s="749">
        <v>97682</v>
      </c>
      <c r="J702" s="749" t="s">
        <v>979</v>
      </c>
      <c r="K702" s="749" t="s">
        <v>980</v>
      </c>
      <c r="L702" s="752">
        <v>9.2949797512483467</v>
      </c>
      <c r="M702" s="752">
        <v>194</v>
      </c>
      <c r="N702" s="753">
        <v>1803.2260717421791</v>
      </c>
    </row>
    <row r="703" spans="1:14" ht="14.4" customHeight="1" x14ac:dyDescent="0.3">
      <c r="A703" s="747" t="s">
        <v>565</v>
      </c>
      <c r="B703" s="748" t="s">
        <v>566</v>
      </c>
      <c r="C703" s="749" t="s">
        <v>586</v>
      </c>
      <c r="D703" s="750" t="s">
        <v>587</v>
      </c>
      <c r="E703" s="751">
        <v>50113001</v>
      </c>
      <c r="F703" s="750" t="s">
        <v>601</v>
      </c>
      <c r="G703" s="749" t="s">
        <v>602</v>
      </c>
      <c r="H703" s="749">
        <v>132082</v>
      </c>
      <c r="I703" s="749">
        <v>32082</v>
      </c>
      <c r="J703" s="749" t="s">
        <v>1550</v>
      </c>
      <c r="K703" s="749" t="s">
        <v>1551</v>
      </c>
      <c r="L703" s="752">
        <v>82.15000000000002</v>
      </c>
      <c r="M703" s="752">
        <v>2</v>
      </c>
      <c r="N703" s="753">
        <v>164.30000000000004</v>
      </c>
    </row>
    <row r="704" spans="1:14" ht="14.4" customHeight="1" x14ac:dyDescent="0.3">
      <c r="A704" s="747" t="s">
        <v>565</v>
      </c>
      <c r="B704" s="748" t="s">
        <v>566</v>
      </c>
      <c r="C704" s="749" t="s">
        <v>586</v>
      </c>
      <c r="D704" s="750" t="s">
        <v>587</v>
      </c>
      <c r="E704" s="751">
        <v>50113001</v>
      </c>
      <c r="F704" s="750" t="s">
        <v>601</v>
      </c>
      <c r="G704" s="749" t="s">
        <v>602</v>
      </c>
      <c r="H704" s="749">
        <v>847623</v>
      </c>
      <c r="I704" s="749">
        <v>155051</v>
      </c>
      <c r="J704" s="749" t="s">
        <v>1552</v>
      </c>
      <c r="K704" s="749" t="s">
        <v>1553</v>
      </c>
      <c r="L704" s="752">
        <v>119.16000000000004</v>
      </c>
      <c r="M704" s="752">
        <v>1</v>
      </c>
      <c r="N704" s="753">
        <v>119.16000000000004</v>
      </c>
    </row>
    <row r="705" spans="1:14" ht="14.4" customHeight="1" x14ac:dyDescent="0.3">
      <c r="A705" s="747" t="s">
        <v>565</v>
      </c>
      <c r="B705" s="748" t="s">
        <v>566</v>
      </c>
      <c r="C705" s="749" t="s">
        <v>586</v>
      </c>
      <c r="D705" s="750" t="s">
        <v>587</v>
      </c>
      <c r="E705" s="751">
        <v>50113001</v>
      </c>
      <c r="F705" s="750" t="s">
        <v>601</v>
      </c>
      <c r="G705" s="749" t="s">
        <v>602</v>
      </c>
      <c r="H705" s="749">
        <v>224964</v>
      </c>
      <c r="I705" s="749">
        <v>224964</v>
      </c>
      <c r="J705" s="749" t="s">
        <v>1423</v>
      </c>
      <c r="K705" s="749" t="s">
        <v>1424</v>
      </c>
      <c r="L705" s="752">
        <v>107.34999999999998</v>
      </c>
      <c r="M705" s="752">
        <v>1</v>
      </c>
      <c r="N705" s="753">
        <v>107.34999999999998</v>
      </c>
    </row>
    <row r="706" spans="1:14" ht="14.4" customHeight="1" x14ac:dyDescent="0.3">
      <c r="A706" s="747" t="s">
        <v>565</v>
      </c>
      <c r="B706" s="748" t="s">
        <v>566</v>
      </c>
      <c r="C706" s="749" t="s">
        <v>586</v>
      </c>
      <c r="D706" s="750" t="s">
        <v>587</v>
      </c>
      <c r="E706" s="751">
        <v>50113001</v>
      </c>
      <c r="F706" s="750" t="s">
        <v>601</v>
      </c>
      <c r="G706" s="749" t="s">
        <v>602</v>
      </c>
      <c r="H706" s="749">
        <v>988133</v>
      </c>
      <c r="I706" s="749">
        <v>191880</v>
      </c>
      <c r="J706" s="749" t="s">
        <v>1554</v>
      </c>
      <c r="K706" s="749" t="s">
        <v>1555</v>
      </c>
      <c r="L706" s="752">
        <v>149.62999999999997</v>
      </c>
      <c r="M706" s="752">
        <v>5</v>
      </c>
      <c r="N706" s="753">
        <v>748.14999999999986</v>
      </c>
    </row>
    <row r="707" spans="1:14" ht="14.4" customHeight="1" x14ac:dyDescent="0.3">
      <c r="A707" s="747" t="s">
        <v>565</v>
      </c>
      <c r="B707" s="748" t="s">
        <v>566</v>
      </c>
      <c r="C707" s="749" t="s">
        <v>586</v>
      </c>
      <c r="D707" s="750" t="s">
        <v>587</v>
      </c>
      <c r="E707" s="751">
        <v>50113001</v>
      </c>
      <c r="F707" s="750" t="s">
        <v>601</v>
      </c>
      <c r="G707" s="749" t="s">
        <v>602</v>
      </c>
      <c r="H707" s="749">
        <v>193724</v>
      </c>
      <c r="I707" s="749">
        <v>93724</v>
      </c>
      <c r="J707" s="749" t="s">
        <v>1556</v>
      </c>
      <c r="K707" s="749" t="s">
        <v>1557</v>
      </c>
      <c r="L707" s="752">
        <v>68.319999999999993</v>
      </c>
      <c r="M707" s="752">
        <v>3</v>
      </c>
      <c r="N707" s="753">
        <v>204.95999999999998</v>
      </c>
    </row>
    <row r="708" spans="1:14" ht="14.4" customHeight="1" x14ac:dyDescent="0.3">
      <c r="A708" s="747" t="s">
        <v>565</v>
      </c>
      <c r="B708" s="748" t="s">
        <v>566</v>
      </c>
      <c r="C708" s="749" t="s">
        <v>586</v>
      </c>
      <c r="D708" s="750" t="s">
        <v>587</v>
      </c>
      <c r="E708" s="751">
        <v>50113001</v>
      </c>
      <c r="F708" s="750" t="s">
        <v>601</v>
      </c>
      <c r="G708" s="749" t="s">
        <v>602</v>
      </c>
      <c r="H708" s="749">
        <v>100802</v>
      </c>
      <c r="I708" s="749">
        <v>0</v>
      </c>
      <c r="J708" s="749" t="s">
        <v>999</v>
      </c>
      <c r="K708" s="749" t="s">
        <v>1000</v>
      </c>
      <c r="L708" s="752">
        <v>86.941051833959349</v>
      </c>
      <c r="M708" s="752">
        <v>11</v>
      </c>
      <c r="N708" s="753">
        <v>956.35157017355289</v>
      </c>
    </row>
    <row r="709" spans="1:14" ht="14.4" customHeight="1" x14ac:dyDescent="0.3">
      <c r="A709" s="747" t="s">
        <v>565</v>
      </c>
      <c r="B709" s="748" t="s">
        <v>566</v>
      </c>
      <c r="C709" s="749" t="s">
        <v>586</v>
      </c>
      <c r="D709" s="750" t="s">
        <v>587</v>
      </c>
      <c r="E709" s="751">
        <v>50113001</v>
      </c>
      <c r="F709" s="750" t="s">
        <v>601</v>
      </c>
      <c r="G709" s="749" t="s">
        <v>625</v>
      </c>
      <c r="H709" s="749">
        <v>179771</v>
      </c>
      <c r="I709" s="749">
        <v>179771</v>
      </c>
      <c r="J709" s="749" t="s">
        <v>1558</v>
      </c>
      <c r="K709" s="749" t="s">
        <v>1559</v>
      </c>
      <c r="L709" s="752">
        <v>111.44000000000003</v>
      </c>
      <c r="M709" s="752">
        <v>1</v>
      </c>
      <c r="N709" s="753">
        <v>111.44000000000003</v>
      </c>
    </row>
    <row r="710" spans="1:14" ht="14.4" customHeight="1" x14ac:dyDescent="0.3">
      <c r="A710" s="747" t="s">
        <v>565</v>
      </c>
      <c r="B710" s="748" t="s">
        <v>566</v>
      </c>
      <c r="C710" s="749" t="s">
        <v>586</v>
      </c>
      <c r="D710" s="750" t="s">
        <v>587</v>
      </c>
      <c r="E710" s="751">
        <v>50113001</v>
      </c>
      <c r="F710" s="750" t="s">
        <v>601</v>
      </c>
      <c r="G710" s="749" t="s">
        <v>625</v>
      </c>
      <c r="H710" s="749">
        <v>115805</v>
      </c>
      <c r="I710" s="749">
        <v>115805</v>
      </c>
      <c r="J710" s="749" t="s">
        <v>1001</v>
      </c>
      <c r="K710" s="749" t="s">
        <v>1002</v>
      </c>
      <c r="L710" s="752">
        <v>97.54867673701321</v>
      </c>
      <c r="M710" s="752">
        <v>70.543648199999978</v>
      </c>
      <c r="N710" s="753">
        <v>6881.4395341113814</v>
      </c>
    </row>
    <row r="711" spans="1:14" ht="14.4" customHeight="1" x14ac:dyDescent="0.3">
      <c r="A711" s="747" t="s">
        <v>565</v>
      </c>
      <c r="B711" s="748" t="s">
        <v>566</v>
      </c>
      <c r="C711" s="749" t="s">
        <v>586</v>
      </c>
      <c r="D711" s="750" t="s">
        <v>587</v>
      </c>
      <c r="E711" s="751">
        <v>50113001</v>
      </c>
      <c r="F711" s="750" t="s">
        <v>601</v>
      </c>
      <c r="G711" s="749" t="s">
        <v>625</v>
      </c>
      <c r="H711" s="749">
        <v>115806</v>
      </c>
      <c r="I711" s="749">
        <v>115806</v>
      </c>
      <c r="J711" s="749" t="s">
        <v>1001</v>
      </c>
      <c r="K711" s="749" t="s">
        <v>1003</v>
      </c>
      <c r="L711" s="752">
        <v>182.89789862379865</v>
      </c>
      <c r="M711" s="752">
        <v>67.002159000000006</v>
      </c>
      <c r="N711" s="753">
        <v>12254.55408435764</v>
      </c>
    </row>
    <row r="712" spans="1:14" ht="14.4" customHeight="1" x14ac:dyDescent="0.3">
      <c r="A712" s="747" t="s">
        <v>565</v>
      </c>
      <c r="B712" s="748" t="s">
        <v>566</v>
      </c>
      <c r="C712" s="749" t="s">
        <v>586</v>
      </c>
      <c r="D712" s="750" t="s">
        <v>587</v>
      </c>
      <c r="E712" s="751">
        <v>50113001</v>
      </c>
      <c r="F712" s="750" t="s">
        <v>601</v>
      </c>
      <c r="G712" s="749" t="s">
        <v>625</v>
      </c>
      <c r="H712" s="749">
        <v>115807</v>
      </c>
      <c r="I712" s="749">
        <v>115807</v>
      </c>
      <c r="J712" s="749" t="s">
        <v>1001</v>
      </c>
      <c r="K712" s="749" t="s">
        <v>1004</v>
      </c>
      <c r="L712" s="752">
        <v>421.22203252043886</v>
      </c>
      <c r="M712" s="752">
        <v>41.59814750000001</v>
      </c>
      <c r="N712" s="753">
        <v>17522.056239035017</v>
      </c>
    </row>
    <row r="713" spans="1:14" ht="14.4" customHeight="1" x14ac:dyDescent="0.3">
      <c r="A713" s="747" t="s">
        <v>565</v>
      </c>
      <c r="B713" s="748" t="s">
        <v>566</v>
      </c>
      <c r="C713" s="749" t="s">
        <v>586</v>
      </c>
      <c r="D713" s="750" t="s">
        <v>587</v>
      </c>
      <c r="E713" s="751">
        <v>50113001</v>
      </c>
      <c r="F713" s="750" t="s">
        <v>601</v>
      </c>
      <c r="G713" s="749" t="s">
        <v>567</v>
      </c>
      <c r="H713" s="749">
        <v>197098</v>
      </c>
      <c r="I713" s="749">
        <v>197098</v>
      </c>
      <c r="J713" s="749" t="s">
        <v>1005</v>
      </c>
      <c r="K713" s="749" t="s">
        <v>1002</v>
      </c>
      <c r="L713" s="752">
        <v>112.20004192756446</v>
      </c>
      <c r="M713" s="752">
        <v>35.211560699999993</v>
      </c>
      <c r="N713" s="753">
        <v>3950.7385868749802</v>
      </c>
    </row>
    <row r="714" spans="1:14" ht="14.4" customHeight="1" x14ac:dyDescent="0.3">
      <c r="A714" s="747" t="s">
        <v>565</v>
      </c>
      <c r="B714" s="748" t="s">
        <v>566</v>
      </c>
      <c r="C714" s="749" t="s">
        <v>586</v>
      </c>
      <c r="D714" s="750" t="s">
        <v>587</v>
      </c>
      <c r="E714" s="751">
        <v>50113001</v>
      </c>
      <c r="F714" s="750" t="s">
        <v>601</v>
      </c>
      <c r="G714" s="749" t="s">
        <v>567</v>
      </c>
      <c r="H714" s="749">
        <v>197099</v>
      </c>
      <c r="I714" s="749">
        <v>197099</v>
      </c>
      <c r="J714" s="749" t="s">
        <v>1005</v>
      </c>
      <c r="K714" s="749" t="s">
        <v>1003</v>
      </c>
      <c r="L714" s="752">
        <v>263.67015612019151</v>
      </c>
      <c r="M714" s="752">
        <v>97.617999999999995</v>
      </c>
      <c r="N714" s="753">
        <v>25738.953300140853</v>
      </c>
    </row>
    <row r="715" spans="1:14" ht="14.4" customHeight="1" x14ac:dyDescent="0.3">
      <c r="A715" s="747" t="s">
        <v>565</v>
      </c>
      <c r="B715" s="748" t="s">
        <v>566</v>
      </c>
      <c r="C715" s="749" t="s">
        <v>586</v>
      </c>
      <c r="D715" s="750" t="s">
        <v>587</v>
      </c>
      <c r="E715" s="751">
        <v>50113001</v>
      </c>
      <c r="F715" s="750" t="s">
        <v>601</v>
      </c>
      <c r="G715" s="749" t="s">
        <v>602</v>
      </c>
      <c r="H715" s="749">
        <v>158016</v>
      </c>
      <c r="I715" s="749">
        <v>158016</v>
      </c>
      <c r="J715" s="749" t="s">
        <v>1560</v>
      </c>
      <c r="K715" s="749" t="s">
        <v>1561</v>
      </c>
      <c r="L715" s="752">
        <v>197.14000000000004</v>
      </c>
      <c r="M715" s="752">
        <v>1</v>
      </c>
      <c r="N715" s="753">
        <v>197.14000000000004</v>
      </c>
    </row>
    <row r="716" spans="1:14" ht="14.4" customHeight="1" x14ac:dyDescent="0.3">
      <c r="A716" s="747" t="s">
        <v>565</v>
      </c>
      <c r="B716" s="748" t="s">
        <v>566</v>
      </c>
      <c r="C716" s="749" t="s">
        <v>586</v>
      </c>
      <c r="D716" s="750" t="s">
        <v>587</v>
      </c>
      <c r="E716" s="751">
        <v>50113001</v>
      </c>
      <c r="F716" s="750" t="s">
        <v>601</v>
      </c>
      <c r="G716" s="749" t="s">
        <v>602</v>
      </c>
      <c r="H716" s="749">
        <v>134824</v>
      </c>
      <c r="I716" s="749">
        <v>134824</v>
      </c>
      <c r="J716" s="749" t="s">
        <v>1006</v>
      </c>
      <c r="K716" s="749" t="s">
        <v>1007</v>
      </c>
      <c r="L716" s="752">
        <v>199.98</v>
      </c>
      <c r="M716" s="752">
        <v>65</v>
      </c>
      <c r="N716" s="753">
        <v>12998.699999999999</v>
      </c>
    </row>
    <row r="717" spans="1:14" ht="14.4" customHeight="1" x14ac:dyDescent="0.3">
      <c r="A717" s="747" t="s">
        <v>565</v>
      </c>
      <c r="B717" s="748" t="s">
        <v>566</v>
      </c>
      <c r="C717" s="749" t="s">
        <v>586</v>
      </c>
      <c r="D717" s="750" t="s">
        <v>587</v>
      </c>
      <c r="E717" s="751">
        <v>50113001</v>
      </c>
      <c r="F717" s="750" t="s">
        <v>601</v>
      </c>
      <c r="G717" s="749" t="s">
        <v>602</v>
      </c>
      <c r="H717" s="749">
        <v>847767</v>
      </c>
      <c r="I717" s="749">
        <v>500140</v>
      </c>
      <c r="J717" s="749" t="s">
        <v>1012</v>
      </c>
      <c r="K717" s="749" t="s">
        <v>1013</v>
      </c>
      <c r="L717" s="752">
        <v>808.15950398354323</v>
      </c>
      <c r="M717" s="752">
        <v>3</v>
      </c>
      <c r="N717" s="753">
        <v>2424.4785119506296</v>
      </c>
    </row>
    <row r="718" spans="1:14" ht="14.4" customHeight="1" x14ac:dyDescent="0.3">
      <c r="A718" s="747" t="s">
        <v>565</v>
      </c>
      <c r="B718" s="748" t="s">
        <v>566</v>
      </c>
      <c r="C718" s="749" t="s">
        <v>586</v>
      </c>
      <c r="D718" s="750" t="s">
        <v>587</v>
      </c>
      <c r="E718" s="751">
        <v>50113001</v>
      </c>
      <c r="F718" s="750" t="s">
        <v>601</v>
      </c>
      <c r="G718" s="749" t="s">
        <v>602</v>
      </c>
      <c r="H718" s="749">
        <v>101674</v>
      </c>
      <c r="I718" s="749">
        <v>1674</v>
      </c>
      <c r="J718" s="749" t="s">
        <v>1562</v>
      </c>
      <c r="K718" s="749" t="s">
        <v>567</v>
      </c>
      <c r="L718" s="752">
        <v>88.94</v>
      </c>
      <c r="M718" s="752">
        <v>2</v>
      </c>
      <c r="N718" s="753">
        <v>177.88</v>
      </c>
    </row>
    <row r="719" spans="1:14" ht="14.4" customHeight="1" x14ac:dyDescent="0.3">
      <c r="A719" s="747" t="s">
        <v>565</v>
      </c>
      <c r="B719" s="748" t="s">
        <v>566</v>
      </c>
      <c r="C719" s="749" t="s">
        <v>586</v>
      </c>
      <c r="D719" s="750" t="s">
        <v>587</v>
      </c>
      <c r="E719" s="751">
        <v>50113001</v>
      </c>
      <c r="F719" s="750" t="s">
        <v>601</v>
      </c>
      <c r="G719" s="749" t="s">
        <v>602</v>
      </c>
      <c r="H719" s="749">
        <v>117189</v>
      </c>
      <c r="I719" s="749">
        <v>17189</v>
      </c>
      <c r="J719" s="749" t="s">
        <v>1017</v>
      </c>
      <c r="K719" s="749" t="s">
        <v>1018</v>
      </c>
      <c r="L719" s="752">
        <v>55.88</v>
      </c>
      <c r="M719" s="752">
        <v>2</v>
      </c>
      <c r="N719" s="753">
        <v>111.76</v>
      </c>
    </row>
    <row r="720" spans="1:14" ht="14.4" customHeight="1" x14ac:dyDescent="0.3">
      <c r="A720" s="747" t="s">
        <v>565</v>
      </c>
      <c r="B720" s="748" t="s">
        <v>566</v>
      </c>
      <c r="C720" s="749" t="s">
        <v>586</v>
      </c>
      <c r="D720" s="750" t="s">
        <v>587</v>
      </c>
      <c r="E720" s="751">
        <v>50113001</v>
      </c>
      <c r="F720" s="750" t="s">
        <v>601</v>
      </c>
      <c r="G720" s="749" t="s">
        <v>602</v>
      </c>
      <c r="H720" s="749">
        <v>102486</v>
      </c>
      <c r="I720" s="749">
        <v>2486</v>
      </c>
      <c r="J720" s="749" t="s">
        <v>1563</v>
      </c>
      <c r="K720" s="749" t="s">
        <v>1564</v>
      </c>
      <c r="L720" s="752">
        <v>123.10376623376624</v>
      </c>
      <c r="M720" s="752">
        <v>77</v>
      </c>
      <c r="N720" s="753">
        <v>9478.99</v>
      </c>
    </row>
    <row r="721" spans="1:14" ht="14.4" customHeight="1" x14ac:dyDescent="0.3">
      <c r="A721" s="747" t="s">
        <v>565</v>
      </c>
      <c r="B721" s="748" t="s">
        <v>566</v>
      </c>
      <c r="C721" s="749" t="s">
        <v>586</v>
      </c>
      <c r="D721" s="750" t="s">
        <v>587</v>
      </c>
      <c r="E721" s="751">
        <v>50113001</v>
      </c>
      <c r="F721" s="750" t="s">
        <v>601</v>
      </c>
      <c r="G721" s="749" t="s">
        <v>602</v>
      </c>
      <c r="H721" s="749">
        <v>845697</v>
      </c>
      <c r="I721" s="749">
        <v>200935</v>
      </c>
      <c r="J721" s="749" t="s">
        <v>1021</v>
      </c>
      <c r="K721" s="749" t="s">
        <v>1022</v>
      </c>
      <c r="L721" s="752">
        <v>44.776666666666664</v>
      </c>
      <c r="M721" s="752">
        <v>12</v>
      </c>
      <c r="N721" s="753">
        <v>537.31999999999994</v>
      </c>
    </row>
    <row r="722" spans="1:14" ht="14.4" customHeight="1" x14ac:dyDescent="0.3">
      <c r="A722" s="747" t="s">
        <v>565</v>
      </c>
      <c r="B722" s="748" t="s">
        <v>566</v>
      </c>
      <c r="C722" s="749" t="s">
        <v>586</v>
      </c>
      <c r="D722" s="750" t="s">
        <v>587</v>
      </c>
      <c r="E722" s="751">
        <v>50113001</v>
      </c>
      <c r="F722" s="750" t="s">
        <v>601</v>
      </c>
      <c r="G722" s="749" t="s">
        <v>602</v>
      </c>
      <c r="H722" s="749">
        <v>100489</v>
      </c>
      <c r="I722" s="749">
        <v>489</v>
      </c>
      <c r="J722" s="749" t="s">
        <v>1023</v>
      </c>
      <c r="K722" s="749" t="s">
        <v>1024</v>
      </c>
      <c r="L722" s="752">
        <v>41.899999999999984</v>
      </c>
      <c r="M722" s="752">
        <v>3</v>
      </c>
      <c r="N722" s="753">
        <v>125.69999999999995</v>
      </c>
    </row>
    <row r="723" spans="1:14" ht="14.4" customHeight="1" x14ac:dyDescent="0.3">
      <c r="A723" s="747" t="s">
        <v>565</v>
      </c>
      <c r="B723" s="748" t="s">
        <v>566</v>
      </c>
      <c r="C723" s="749" t="s">
        <v>586</v>
      </c>
      <c r="D723" s="750" t="s">
        <v>587</v>
      </c>
      <c r="E723" s="751">
        <v>50113001</v>
      </c>
      <c r="F723" s="750" t="s">
        <v>601</v>
      </c>
      <c r="G723" s="749" t="s">
        <v>602</v>
      </c>
      <c r="H723" s="749">
        <v>100720</v>
      </c>
      <c r="I723" s="749">
        <v>720</v>
      </c>
      <c r="J723" s="749" t="s">
        <v>1023</v>
      </c>
      <c r="K723" s="749" t="s">
        <v>1025</v>
      </c>
      <c r="L723" s="752">
        <v>78.629999999999967</v>
      </c>
      <c r="M723" s="752">
        <v>10</v>
      </c>
      <c r="N723" s="753">
        <v>786.29999999999973</v>
      </c>
    </row>
    <row r="724" spans="1:14" ht="14.4" customHeight="1" x14ac:dyDescent="0.3">
      <c r="A724" s="747" t="s">
        <v>565</v>
      </c>
      <c r="B724" s="748" t="s">
        <v>566</v>
      </c>
      <c r="C724" s="749" t="s">
        <v>586</v>
      </c>
      <c r="D724" s="750" t="s">
        <v>587</v>
      </c>
      <c r="E724" s="751">
        <v>50113001</v>
      </c>
      <c r="F724" s="750" t="s">
        <v>601</v>
      </c>
      <c r="G724" s="749" t="s">
        <v>602</v>
      </c>
      <c r="H724" s="749">
        <v>188116</v>
      </c>
      <c r="I724" s="749">
        <v>88116</v>
      </c>
      <c r="J724" s="749" t="s">
        <v>1565</v>
      </c>
      <c r="K724" s="749" t="s">
        <v>1566</v>
      </c>
      <c r="L724" s="752">
        <v>4197.03</v>
      </c>
      <c r="M724" s="752">
        <v>1</v>
      </c>
      <c r="N724" s="753">
        <v>4197.03</v>
      </c>
    </row>
    <row r="725" spans="1:14" ht="14.4" customHeight="1" x14ac:dyDescent="0.3">
      <c r="A725" s="747" t="s">
        <v>565</v>
      </c>
      <c r="B725" s="748" t="s">
        <v>566</v>
      </c>
      <c r="C725" s="749" t="s">
        <v>586</v>
      </c>
      <c r="D725" s="750" t="s">
        <v>587</v>
      </c>
      <c r="E725" s="751">
        <v>50113001</v>
      </c>
      <c r="F725" s="750" t="s">
        <v>601</v>
      </c>
      <c r="G725" s="749" t="s">
        <v>625</v>
      </c>
      <c r="H725" s="749">
        <v>166759</v>
      </c>
      <c r="I725" s="749">
        <v>166759</v>
      </c>
      <c r="J725" s="749" t="s">
        <v>1026</v>
      </c>
      <c r="K725" s="749" t="s">
        <v>1027</v>
      </c>
      <c r="L725" s="752">
        <v>123.31714285714285</v>
      </c>
      <c r="M725" s="752">
        <v>7</v>
      </c>
      <c r="N725" s="753">
        <v>863.22</v>
      </c>
    </row>
    <row r="726" spans="1:14" ht="14.4" customHeight="1" x14ac:dyDescent="0.3">
      <c r="A726" s="747" t="s">
        <v>565</v>
      </c>
      <c r="B726" s="748" t="s">
        <v>566</v>
      </c>
      <c r="C726" s="749" t="s">
        <v>586</v>
      </c>
      <c r="D726" s="750" t="s">
        <v>587</v>
      </c>
      <c r="E726" s="751">
        <v>50113001</v>
      </c>
      <c r="F726" s="750" t="s">
        <v>601</v>
      </c>
      <c r="G726" s="749" t="s">
        <v>602</v>
      </c>
      <c r="H726" s="749">
        <v>930224</v>
      </c>
      <c r="I726" s="749">
        <v>0</v>
      </c>
      <c r="J726" s="749" t="s">
        <v>1567</v>
      </c>
      <c r="K726" s="749" t="s">
        <v>567</v>
      </c>
      <c r="L726" s="752">
        <v>104.73592472753917</v>
      </c>
      <c r="M726" s="752">
        <v>1</v>
      </c>
      <c r="N726" s="753">
        <v>104.73592472753917</v>
      </c>
    </row>
    <row r="727" spans="1:14" ht="14.4" customHeight="1" x14ac:dyDescent="0.3">
      <c r="A727" s="747" t="s">
        <v>565</v>
      </c>
      <c r="B727" s="748" t="s">
        <v>566</v>
      </c>
      <c r="C727" s="749" t="s">
        <v>586</v>
      </c>
      <c r="D727" s="750" t="s">
        <v>587</v>
      </c>
      <c r="E727" s="751">
        <v>50113001</v>
      </c>
      <c r="F727" s="750" t="s">
        <v>601</v>
      </c>
      <c r="G727" s="749" t="s">
        <v>602</v>
      </c>
      <c r="H727" s="749">
        <v>900497</v>
      </c>
      <c r="I727" s="749">
        <v>0</v>
      </c>
      <c r="J727" s="749" t="s">
        <v>1030</v>
      </c>
      <c r="K727" s="749" t="s">
        <v>567</v>
      </c>
      <c r="L727" s="752">
        <v>394.12474295404098</v>
      </c>
      <c r="M727" s="752">
        <v>6</v>
      </c>
      <c r="N727" s="753">
        <v>2364.7484577242458</v>
      </c>
    </row>
    <row r="728" spans="1:14" ht="14.4" customHeight="1" x14ac:dyDescent="0.3">
      <c r="A728" s="747" t="s">
        <v>565</v>
      </c>
      <c r="B728" s="748" t="s">
        <v>566</v>
      </c>
      <c r="C728" s="749" t="s">
        <v>586</v>
      </c>
      <c r="D728" s="750" t="s">
        <v>587</v>
      </c>
      <c r="E728" s="751">
        <v>50113001</v>
      </c>
      <c r="F728" s="750" t="s">
        <v>601</v>
      </c>
      <c r="G728" s="749" t="s">
        <v>602</v>
      </c>
      <c r="H728" s="749">
        <v>394073</v>
      </c>
      <c r="I728" s="749">
        <v>1000</v>
      </c>
      <c r="J728" s="749" t="s">
        <v>1568</v>
      </c>
      <c r="K728" s="749" t="s">
        <v>1569</v>
      </c>
      <c r="L728" s="752">
        <v>250.61640085500645</v>
      </c>
      <c r="M728" s="752">
        <v>3</v>
      </c>
      <c r="N728" s="753">
        <v>751.84920256501937</v>
      </c>
    </row>
    <row r="729" spans="1:14" ht="14.4" customHeight="1" x14ac:dyDescent="0.3">
      <c r="A729" s="747" t="s">
        <v>565</v>
      </c>
      <c r="B729" s="748" t="s">
        <v>566</v>
      </c>
      <c r="C729" s="749" t="s">
        <v>586</v>
      </c>
      <c r="D729" s="750" t="s">
        <v>587</v>
      </c>
      <c r="E729" s="751">
        <v>50113001</v>
      </c>
      <c r="F729" s="750" t="s">
        <v>601</v>
      </c>
      <c r="G729" s="749" t="s">
        <v>602</v>
      </c>
      <c r="H729" s="749">
        <v>930589</v>
      </c>
      <c r="I729" s="749">
        <v>0</v>
      </c>
      <c r="J729" s="749" t="s">
        <v>1570</v>
      </c>
      <c r="K729" s="749" t="s">
        <v>567</v>
      </c>
      <c r="L729" s="752">
        <v>104.7599452837632</v>
      </c>
      <c r="M729" s="752">
        <v>1</v>
      </c>
      <c r="N729" s="753">
        <v>104.7599452837632</v>
      </c>
    </row>
    <row r="730" spans="1:14" ht="14.4" customHeight="1" x14ac:dyDescent="0.3">
      <c r="A730" s="747" t="s">
        <v>565</v>
      </c>
      <c r="B730" s="748" t="s">
        <v>566</v>
      </c>
      <c r="C730" s="749" t="s">
        <v>586</v>
      </c>
      <c r="D730" s="750" t="s">
        <v>587</v>
      </c>
      <c r="E730" s="751">
        <v>50113001</v>
      </c>
      <c r="F730" s="750" t="s">
        <v>601</v>
      </c>
      <c r="G730" s="749" t="s">
        <v>602</v>
      </c>
      <c r="H730" s="749">
        <v>921117</v>
      </c>
      <c r="I730" s="749">
        <v>0</v>
      </c>
      <c r="J730" s="749" t="s">
        <v>1571</v>
      </c>
      <c r="K730" s="749" t="s">
        <v>567</v>
      </c>
      <c r="L730" s="752">
        <v>72.040146076865909</v>
      </c>
      <c r="M730" s="752">
        <v>31</v>
      </c>
      <c r="N730" s="753">
        <v>2233.2445283828433</v>
      </c>
    </row>
    <row r="731" spans="1:14" ht="14.4" customHeight="1" x14ac:dyDescent="0.3">
      <c r="A731" s="747" t="s">
        <v>565</v>
      </c>
      <c r="B731" s="748" t="s">
        <v>566</v>
      </c>
      <c r="C731" s="749" t="s">
        <v>586</v>
      </c>
      <c r="D731" s="750" t="s">
        <v>587</v>
      </c>
      <c r="E731" s="751">
        <v>50113001</v>
      </c>
      <c r="F731" s="750" t="s">
        <v>601</v>
      </c>
      <c r="G731" s="749" t="s">
        <v>602</v>
      </c>
      <c r="H731" s="749">
        <v>394217</v>
      </c>
      <c r="I731" s="749">
        <v>0</v>
      </c>
      <c r="J731" s="749" t="s">
        <v>1572</v>
      </c>
      <c r="K731" s="749" t="s">
        <v>567</v>
      </c>
      <c r="L731" s="752">
        <v>209.69994948372994</v>
      </c>
      <c r="M731" s="752">
        <v>1</v>
      </c>
      <c r="N731" s="753">
        <v>209.69994948372994</v>
      </c>
    </row>
    <row r="732" spans="1:14" ht="14.4" customHeight="1" x14ac:dyDescent="0.3">
      <c r="A732" s="747" t="s">
        <v>565</v>
      </c>
      <c r="B732" s="748" t="s">
        <v>566</v>
      </c>
      <c r="C732" s="749" t="s">
        <v>586</v>
      </c>
      <c r="D732" s="750" t="s">
        <v>587</v>
      </c>
      <c r="E732" s="751">
        <v>50113001</v>
      </c>
      <c r="F732" s="750" t="s">
        <v>601</v>
      </c>
      <c r="G732" s="749" t="s">
        <v>602</v>
      </c>
      <c r="H732" s="749">
        <v>920356</v>
      </c>
      <c r="I732" s="749">
        <v>0</v>
      </c>
      <c r="J732" s="749" t="s">
        <v>1032</v>
      </c>
      <c r="K732" s="749" t="s">
        <v>567</v>
      </c>
      <c r="L732" s="752">
        <v>91.253254646976643</v>
      </c>
      <c r="M732" s="752">
        <v>38</v>
      </c>
      <c r="N732" s="753">
        <v>3467.6236765851127</v>
      </c>
    </row>
    <row r="733" spans="1:14" ht="14.4" customHeight="1" x14ac:dyDescent="0.3">
      <c r="A733" s="747" t="s">
        <v>565</v>
      </c>
      <c r="B733" s="748" t="s">
        <v>566</v>
      </c>
      <c r="C733" s="749" t="s">
        <v>586</v>
      </c>
      <c r="D733" s="750" t="s">
        <v>587</v>
      </c>
      <c r="E733" s="751">
        <v>50113001</v>
      </c>
      <c r="F733" s="750" t="s">
        <v>601</v>
      </c>
      <c r="G733" s="749" t="s">
        <v>602</v>
      </c>
      <c r="H733" s="749">
        <v>921533</v>
      </c>
      <c r="I733" s="749">
        <v>0</v>
      </c>
      <c r="J733" s="749" t="s">
        <v>1573</v>
      </c>
      <c r="K733" s="749" t="s">
        <v>567</v>
      </c>
      <c r="L733" s="752">
        <v>282.63021266636486</v>
      </c>
      <c r="M733" s="752">
        <v>1</v>
      </c>
      <c r="N733" s="753">
        <v>282.63021266636486</v>
      </c>
    </row>
    <row r="734" spans="1:14" ht="14.4" customHeight="1" x14ac:dyDescent="0.3">
      <c r="A734" s="747" t="s">
        <v>565</v>
      </c>
      <c r="B734" s="748" t="s">
        <v>566</v>
      </c>
      <c r="C734" s="749" t="s">
        <v>586</v>
      </c>
      <c r="D734" s="750" t="s">
        <v>587</v>
      </c>
      <c r="E734" s="751">
        <v>50113001</v>
      </c>
      <c r="F734" s="750" t="s">
        <v>601</v>
      </c>
      <c r="G734" s="749" t="s">
        <v>602</v>
      </c>
      <c r="H734" s="749">
        <v>921410</v>
      </c>
      <c r="I734" s="749">
        <v>0</v>
      </c>
      <c r="J734" s="749" t="s">
        <v>1574</v>
      </c>
      <c r="K734" s="749" t="s">
        <v>567</v>
      </c>
      <c r="L734" s="752">
        <v>258.10209961284198</v>
      </c>
      <c r="M734" s="752">
        <v>1</v>
      </c>
      <c r="N734" s="753">
        <v>258.10209961284198</v>
      </c>
    </row>
    <row r="735" spans="1:14" ht="14.4" customHeight="1" x14ac:dyDescent="0.3">
      <c r="A735" s="747" t="s">
        <v>565</v>
      </c>
      <c r="B735" s="748" t="s">
        <v>566</v>
      </c>
      <c r="C735" s="749" t="s">
        <v>586</v>
      </c>
      <c r="D735" s="750" t="s">
        <v>587</v>
      </c>
      <c r="E735" s="751">
        <v>50113001</v>
      </c>
      <c r="F735" s="750" t="s">
        <v>601</v>
      </c>
      <c r="G735" s="749" t="s">
        <v>602</v>
      </c>
      <c r="H735" s="749">
        <v>990947</v>
      </c>
      <c r="I735" s="749">
        <v>0</v>
      </c>
      <c r="J735" s="749" t="s">
        <v>1039</v>
      </c>
      <c r="K735" s="749" t="s">
        <v>567</v>
      </c>
      <c r="L735" s="752">
        <v>1373.76</v>
      </c>
      <c r="M735" s="752">
        <v>1</v>
      </c>
      <c r="N735" s="753">
        <v>1373.76</v>
      </c>
    </row>
    <row r="736" spans="1:14" ht="14.4" customHeight="1" x14ac:dyDescent="0.3">
      <c r="A736" s="747" t="s">
        <v>565</v>
      </c>
      <c r="B736" s="748" t="s">
        <v>566</v>
      </c>
      <c r="C736" s="749" t="s">
        <v>586</v>
      </c>
      <c r="D736" s="750" t="s">
        <v>587</v>
      </c>
      <c r="E736" s="751">
        <v>50113001</v>
      </c>
      <c r="F736" s="750" t="s">
        <v>601</v>
      </c>
      <c r="G736" s="749" t="s">
        <v>602</v>
      </c>
      <c r="H736" s="749">
        <v>215172</v>
      </c>
      <c r="I736" s="749">
        <v>215172</v>
      </c>
      <c r="J736" s="749" t="s">
        <v>1041</v>
      </c>
      <c r="K736" s="749" t="s">
        <v>1042</v>
      </c>
      <c r="L736" s="752">
        <v>282.37</v>
      </c>
      <c r="M736" s="752">
        <v>6</v>
      </c>
      <c r="N736" s="753">
        <v>1694.22</v>
      </c>
    </row>
    <row r="737" spans="1:14" ht="14.4" customHeight="1" x14ac:dyDescent="0.3">
      <c r="A737" s="747" t="s">
        <v>565</v>
      </c>
      <c r="B737" s="748" t="s">
        <v>566</v>
      </c>
      <c r="C737" s="749" t="s">
        <v>586</v>
      </c>
      <c r="D737" s="750" t="s">
        <v>587</v>
      </c>
      <c r="E737" s="751">
        <v>50113001</v>
      </c>
      <c r="F737" s="750" t="s">
        <v>601</v>
      </c>
      <c r="G737" s="749" t="s">
        <v>602</v>
      </c>
      <c r="H737" s="749">
        <v>840220</v>
      </c>
      <c r="I737" s="749">
        <v>0</v>
      </c>
      <c r="J737" s="749" t="s">
        <v>1043</v>
      </c>
      <c r="K737" s="749" t="s">
        <v>567</v>
      </c>
      <c r="L737" s="752">
        <v>218.19999999999996</v>
      </c>
      <c r="M737" s="752">
        <v>8</v>
      </c>
      <c r="N737" s="753">
        <v>1745.5999999999997</v>
      </c>
    </row>
    <row r="738" spans="1:14" ht="14.4" customHeight="1" x14ac:dyDescent="0.3">
      <c r="A738" s="747" t="s">
        <v>565</v>
      </c>
      <c r="B738" s="748" t="s">
        <v>566</v>
      </c>
      <c r="C738" s="749" t="s">
        <v>586</v>
      </c>
      <c r="D738" s="750" t="s">
        <v>587</v>
      </c>
      <c r="E738" s="751">
        <v>50113001</v>
      </c>
      <c r="F738" s="750" t="s">
        <v>601</v>
      </c>
      <c r="G738" s="749" t="s">
        <v>602</v>
      </c>
      <c r="H738" s="749">
        <v>119570</v>
      </c>
      <c r="I738" s="749">
        <v>19570</v>
      </c>
      <c r="J738" s="749" t="s">
        <v>1044</v>
      </c>
      <c r="K738" s="749" t="s">
        <v>1045</v>
      </c>
      <c r="L738" s="752">
        <v>126.73</v>
      </c>
      <c r="M738" s="752">
        <v>3</v>
      </c>
      <c r="N738" s="753">
        <v>380.19</v>
      </c>
    </row>
    <row r="739" spans="1:14" ht="14.4" customHeight="1" x14ac:dyDescent="0.3">
      <c r="A739" s="747" t="s">
        <v>565</v>
      </c>
      <c r="B739" s="748" t="s">
        <v>566</v>
      </c>
      <c r="C739" s="749" t="s">
        <v>586</v>
      </c>
      <c r="D739" s="750" t="s">
        <v>587</v>
      </c>
      <c r="E739" s="751">
        <v>50113001</v>
      </c>
      <c r="F739" s="750" t="s">
        <v>601</v>
      </c>
      <c r="G739" s="749" t="s">
        <v>602</v>
      </c>
      <c r="H739" s="749">
        <v>218070</v>
      </c>
      <c r="I739" s="749">
        <v>218070</v>
      </c>
      <c r="J739" s="749" t="s">
        <v>1575</v>
      </c>
      <c r="K739" s="749" t="s">
        <v>1576</v>
      </c>
      <c r="L739" s="752">
        <v>163.19000000000003</v>
      </c>
      <c r="M739" s="752">
        <v>1</v>
      </c>
      <c r="N739" s="753">
        <v>163.19000000000003</v>
      </c>
    </row>
    <row r="740" spans="1:14" ht="14.4" customHeight="1" x14ac:dyDescent="0.3">
      <c r="A740" s="747" t="s">
        <v>565</v>
      </c>
      <c r="B740" s="748" t="s">
        <v>566</v>
      </c>
      <c r="C740" s="749" t="s">
        <v>586</v>
      </c>
      <c r="D740" s="750" t="s">
        <v>587</v>
      </c>
      <c r="E740" s="751">
        <v>50113001</v>
      </c>
      <c r="F740" s="750" t="s">
        <v>601</v>
      </c>
      <c r="G740" s="749" t="s">
        <v>602</v>
      </c>
      <c r="H740" s="749">
        <v>116055</v>
      </c>
      <c r="I740" s="749">
        <v>16055</v>
      </c>
      <c r="J740" s="749" t="s">
        <v>1577</v>
      </c>
      <c r="K740" s="749" t="s">
        <v>1578</v>
      </c>
      <c r="L740" s="752">
        <v>125.65333333333335</v>
      </c>
      <c r="M740" s="752">
        <v>6</v>
      </c>
      <c r="N740" s="753">
        <v>753.92000000000007</v>
      </c>
    </row>
    <row r="741" spans="1:14" ht="14.4" customHeight="1" x14ac:dyDescent="0.3">
      <c r="A741" s="747" t="s">
        <v>565</v>
      </c>
      <c r="B741" s="748" t="s">
        <v>566</v>
      </c>
      <c r="C741" s="749" t="s">
        <v>586</v>
      </c>
      <c r="D741" s="750" t="s">
        <v>587</v>
      </c>
      <c r="E741" s="751">
        <v>50113001</v>
      </c>
      <c r="F741" s="750" t="s">
        <v>601</v>
      </c>
      <c r="G741" s="749" t="s">
        <v>625</v>
      </c>
      <c r="H741" s="749">
        <v>187427</v>
      </c>
      <c r="I741" s="749">
        <v>187427</v>
      </c>
      <c r="J741" s="749" t="s">
        <v>1049</v>
      </c>
      <c r="K741" s="749" t="s">
        <v>1050</v>
      </c>
      <c r="L741" s="752">
        <v>62.68</v>
      </c>
      <c r="M741" s="752">
        <v>1</v>
      </c>
      <c r="N741" s="753">
        <v>62.68</v>
      </c>
    </row>
    <row r="742" spans="1:14" ht="14.4" customHeight="1" x14ac:dyDescent="0.3">
      <c r="A742" s="747" t="s">
        <v>565</v>
      </c>
      <c r="B742" s="748" t="s">
        <v>566</v>
      </c>
      <c r="C742" s="749" t="s">
        <v>586</v>
      </c>
      <c r="D742" s="750" t="s">
        <v>587</v>
      </c>
      <c r="E742" s="751">
        <v>50113001</v>
      </c>
      <c r="F742" s="750" t="s">
        <v>601</v>
      </c>
      <c r="G742" s="749" t="s">
        <v>625</v>
      </c>
      <c r="H742" s="749">
        <v>187425</v>
      </c>
      <c r="I742" s="749">
        <v>187425</v>
      </c>
      <c r="J742" s="749" t="s">
        <v>1579</v>
      </c>
      <c r="K742" s="749" t="s">
        <v>1580</v>
      </c>
      <c r="L742" s="752">
        <v>49.379999999999988</v>
      </c>
      <c r="M742" s="752">
        <v>1</v>
      </c>
      <c r="N742" s="753">
        <v>49.379999999999988</v>
      </c>
    </row>
    <row r="743" spans="1:14" ht="14.4" customHeight="1" x14ac:dyDescent="0.3">
      <c r="A743" s="747" t="s">
        <v>565</v>
      </c>
      <c r="B743" s="748" t="s">
        <v>566</v>
      </c>
      <c r="C743" s="749" t="s">
        <v>586</v>
      </c>
      <c r="D743" s="750" t="s">
        <v>587</v>
      </c>
      <c r="E743" s="751">
        <v>50113001</v>
      </c>
      <c r="F743" s="750" t="s">
        <v>601</v>
      </c>
      <c r="G743" s="749" t="s">
        <v>625</v>
      </c>
      <c r="H743" s="749">
        <v>184245</v>
      </c>
      <c r="I743" s="749">
        <v>184245</v>
      </c>
      <c r="J743" s="749" t="s">
        <v>1581</v>
      </c>
      <c r="K743" s="749" t="s">
        <v>1582</v>
      </c>
      <c r="L743" s="752">
        <v>92.769999999999939</v>
      </c>
      <c r="M743" s="752">
        <v>1</v>
      </c>
      <c r="N743" s="753">
        <v>92.769999999999939</v>
      </c>
    </row>
    <row r="744" spans="1:14" ht="14.4" customHeight="1" x14ac:dyDescent="0.3">
      <c r="A744" s="747" t="s">
        <v>565</v>
      </c>
      <c r="B744" s="748" t="s">
        <v>566</v>
      </c>
      <c r="C744" s="749" t="s">
        <v>586</v>
      </c>
      <c r="D744" s="750" t="s">
        <v>587</v>
      </c>
      <c r="E744" s="751">
        <v>50113001</v>
      </c>
      <c r="F744" s="750" t="s">
        <v>601</v>
      </c>
      <c r="G744" s="749" t="s">
        <v>602</v>
      </c>
      <c r="H744" s="749">
        <v>191929</v>
      </c>
      <c r="I744" s="749">
        <v>191929</v>
      </c>
      <c r="J744" s="749" t="s">
        <v>1583</v>
      </c>
      <c r="K744" s="749" t="s">
        <v>1584</v>
      </c>
      <c r="L744" s="752">
        <v>88.701428571428593</v>
      </c>
      <c r="M744" s="752">
        <v>7</v>
      </c>
      <c r="N744" s="753">
        <v>620.9100000000002</v>
      </c>
    </row>
    <row r="745" spans="1:14" ht="14.4" customHeight="1" x14ac:dyDescent="0.3">
      <c r="A745" s="747" t="s">
        <v>565</v>
      </c>
      <c r="B745" s="748" t="s">
        <v>566</v>
      </c>
      <c r="C745" s="749" t="s">
        <v>586</v>
      </c>
      <c r="D745" s="750" t="s">
        <v>587</v>
      </c>
      <c r="E745" s="751">
        <v>50113001</v>
      </c>
      <c r="F745" s="750" t="s">
        <v>601</v>
      </c>
      <c r="G745" s="749" t="s">
        <v>602</v>
      </c>
      <c r="H745" s="749">
        <v>188217</v>
      </c>
      <c r="I745" s="749">
        <v>88217</v>
      </c>
      <c r="J745" s="749" t="s">
        <v>1051</v>
      </c>
      <c r="K745" s="749" t="s">
        <v>1052</v>
      </c>
      <c r="L745" s="752">
        <v>126.16</v>
      </c>
      <c r="M745" s="752">
        <v>32</v>
      </c>
      <c r="N745" s="753">
        <v>4037.12</v>
      </c>
    </row>
    <row r="746" spans="1:14" ht="14.4" customHeight="1" x14ac:dyDescent="0.3">
      <c r="A746" s="747" t="s">
        <v>565</v>
      </c>
      <c r="B746" s="748" t="s">
        <v>566</v>
      </c>
      <c r="C746" s="749" t="s">
        <v>586</v>
      </c>
      <c r="D746" s="750" t="s">
        <v>587</v>
      </c>
      <c r="E746" s="751">
        <v>50113001</v>
      </c>
      <c r="F746" s="750" t="s">
        <v>601</v>
      </c>
      <c r="G746" s="749" t="s">
        <v>602</v>
      </c>
      <c r="H746" s="749">
        <v>188219</v>
      </c>
      <c r="I746" s="749">
        <v>88219</v>
      </c>
      <c r="J746" s="749" t="s">
        <v>1053</v>
      </c>
      <c r="K746" s="749" t="s">
        <v>1054</v>
      </c>
      <c r="L746" s="752">
        <v>141.04555626361127</v>
      </c>
      <c r="M746" s="752">
        <v>27</v>
      </c>
      <c r="N746" s="753">
        <v>3808.2300191175041</v>
      </c>
    </row>
    <row r="747" spans="1:14" ht="14.4" customHeight="1" x14ac:dyDescent="0.3">
      <c r="A747" s="747" t="s">
        <v>565</v>
      </c>
      <c r="B747" s="748" t="s">
        <v>566</v>
      </c>
      <c r="C747" s="749" t="s">
        <v>586</v>
      </c>
      <c r="D747" s="750" t="s">
        <v>587</v>
      </c>
      <c r="E747" s="751">
        <v>50113001</v>
      </c>
      <c r="F747" s="750" t="s">
        <v>601</v>
      </c>
      <c r="G747" s="749" t="s">
        <v>625</v>
      </c>
      <c r="H747" s="749">
        <v>207098</v>
      </c>
      <c r="I747" s="749">
        <v>207098</v>
      </c>
      <c r="J747" s="749" t="s">
        <v>1585</v>
      </c>
      <c r="K747" s="749" t="s">
        <v>1586</v>
      </c>
      <c r="L747" s="752">
        <v>137.97999999999993</v>
      </c>
      <c r="M747" s="752">
        <v>3</v>
      </c>
      <c r="N747" s="753">
        <v>413.93999999999977</v>
      </c>
    </row>
    <row r="748" spans="1:14" ht="14.4" customHeight="1" x14ac:dyDescent="0.3">
      <c r="A748" s="747" t="s">
        <v>565</v>
      </c>
      <c r="B748" s="748" t="s">
        <v>566</v>
      </c>
      <c r="C748" s="749" t="s">
        <v>586</v>
      </c>
      <c r="D748" s="750" t="s">
        <v>587</v>
      </c>
      <c r="E748" s="751">
        <v>50113001</v>
      </c>
      <c r="F748" s="750" t="s">
        <v>601</v>
      </c>
      <c r="G748" s="749" t="s">
        <v>602</v>
      </c>
      <c r="H748" s="749">
        <v>218236</v>
      </c>
      <c r="I748" s="749">
        <v>218236</v>
      </c>
      <c r="J748" s="749" t="s">
        <v>1587</v>
      </c>
      <c r="K748" s="749" t="s">
        <v>1588</v>
      </c>
      <c r="L748" s="752">
        <v>60.339999999999975</v>
      </c>
      <c r="M748" s="752">
        <v>1</v>
      </c>
      <c r="N748" s="753">
        <v>60.339999999999975</v>
      </c>
    </row>
    <row r="749" spans="1:14" ht="14.4" customHeight="1" x14ac:dyDescent="0.3">
      <c r="A749" s="747" t="s">
        <v>565</v>
      </c>
      <c r="B749" s="748" t="s">
        <v>566</v>
      </c>
      <c r="C749" s="749" t="s">
        <v>586</v>
      </c>
      <c r="D749" s="750" t="s">
        <v>587</v>
      </c>
      <c r="E749" s="751">
        <v>50113001</v>
      </c>
      <c r="F749" s="750" t="s">
        <v>601</v>
      </c>
      <c r="G749" s="749" t="s">
        <v>602</v>
      </c>
      <c r="H749" s="749">
        <v>218238</v>
      </c>
      <c r="I749" s="749">
        <v>218238</v>
      </c>
      <c r="J749" s="749" t="s">
        <v>1589</v>
      </c>
      <c r="K749" s="749" t="s">
        <v>1590</v>
      </c>
      <c r="L749" s="752">
        <v>58.78</v>
      </c>
      <c r="M749" s="752">
        <v>2</v>
      </c>
      <c r="N749" s="753">
        <v>117.56</v>
      </c>
    </row>
    <row r="750" spans="1:14" ht="14.4" customHeight="1" x14ac:dyDescent="0.3">
      <c r="A750" s="747" t="s">
        <v>565</v>
      </c>
      <c r="B750" s="748" t="s">
        <v>566</v>
      </c>
      <c r="C750" s="749" t="s">
        <v>586</v>
      </c>
      <c r="D750" s="750" t="s">
        <v>587</v>
      </c>
      <c r="E750" s="751">
        <v>50113001</v>
      </c>
      <c r="F750" s="750" t="s">
        <v>601</v>
      </c>
      <c r="G750" s="749" t="s">
        <v>602</v>
      </c>
      <c r="H750" s="749">
        <v>192853</v>
      </c>
      <c r="I750" s="749">
        <v>192853</v>
      </c>
      <c r="J750" s="749" t="s">
        <v>1060</v>
      </c>
      <c r="K750" s="749" t="s">
        <v>1062</v>
      </c>
      <c r="L750" s="752">
        <v>107.81466666666667</v>
      </c>
      <c r="M750" s="752">
        <v>45</v>
      </c>
      <c r="N750" s="753">
        <v>4851.66</v>
      </c>
    </row>
    <row r="751" spans="1:14" ht="14.4" customHeight="1" x14ac:dyDescent="0.3">
      <c r="A751" s="747" t="s">
        <v>565</v>
      </c>
      <c r="B751" s="748" t="s">
        <v>566</v>
      </c>
      <c r="C751" s="749" t="s">
        <v>586</v>
      </c>
      <c r="D751" s="750" t="s">
        <v>587</v>
      </c>
      <c r="E751" s="751">
        <v>50113001</v>
      </c>
      <c r="F751" s="750" t="s">
        <v>601</v>
      </c>
      <c r="G751" s="749" t="s">
        <v>602</v>
      </c>
      <c r="H751" s="749">
        <v>147478</v>
      </c>
      <c r="I751" s="749">
        <v>47478</v>
      </c>
      <c r="J751" s="749" t="s">
        <v>1063</v>
      </c>
      <c r="K751" s="749" t="s">
        <v>1064</v>
      </c>
      <c r="L751" s="752">
        <v>84.590000000000018</v>
      </c>
      <c r="M751" s="752">
        <v>1</v>
      </c>
      <c r="N751" s="753">
        <v>84.590000000000018</v>
      </c>
    </row>
    <row r="752" spans="1:14" ht="14.4" customHeight="1" x14ac:dyDescent="0.3">
      <c r="A752" s="747" t="s">
        <v>565</v>
      </c>
      <c r="B752" s="748" t="s">
        <v>566</v>
      </c>
      <c r="C752" s="749" t="s">
        <v>586</v>
      </c>
      <c r="D752" s="750" t="s">
        <v>587</v>
      </c>
      <c r="E752" s="751">
        <v>50113001</v>
      </c>
      <c r="F752" s="750" t="s">
        <v>601</v>
      </c>
      <c r="G752" s="749" t="s">
        <v>625</v>
      </c>
      <c r="H752" s="749">
        <v>844554</v>
      </c>
      <c r="I752" s="749">
        <v>114065</v>
      </c>
      <c r="J752" s="749" t="s">
        <v>1065</v>
      </c>
      <c r="K752" s="749" t="s">
        <v>1067</v>
      </c>
      <c r="L752" s="752">
        <v>18.29</v>
      </c>
      <c r="M752" s="752">
        <v>2</v>
      </c>
      <c r="N752" s="753">
        <v>36.58</v>
      </c>
    </row>
    <row r="753" spans="1:14" ht="14.4" customHeight="1" x14ac:dyDescent="0.3">
      <c r="A753" s="747" t="s">
        <v>565</v>
      </c>
      <c r="B753" s="748" t="s">
        <v>566</v>
      </c>
      <c r="C753" s="749" t="s">
        <v>586</v>
      </c>
      <c r="D753" s="750" t="s">
        <v>587</v>
      </c>
      <c r="E753" s="751">
        <v>50113001</v>
      </c>
      <c r="F753" s="750" t="s">
        <v>601</v>
      </c>
      <c r="G753" s="749" t="s">
        <v>625</v>
      </c>
      <c r="H753" s="749">
        <v>115316</v>
      </c>
      <c r="I753" s="749">
        <v>15316</v>
      </c>
      <c r="J753" s="749" t="s">
        <v>1591</v>
      </c>
      <c r="K753" s="749" t="s">
        <v>1176</v>
      </c>
      <c r="L753" s="752">
        <v>19.010000000000005</v>
      </c>
      <c r="M753" s="752">
        <v>3</v>
      </c>
      <c r="N753" s="753">
        <v>57.030000000000015</v>
      </c>
    </row>
    <row r="754" spans="1:14" ht="14.4" customHeight="1" x14ac:dyDescent="0.3">
      <c r="A754" s="747" t="s">
        <v>565</v>
      </c>
      <c r="B754" s="748" t="s">
        <v>566</v>
      </c>
      <c r="C754" s="749" t="s">
        <v>586</v>
      </c>
      <c r="D754" s="750" t="s">
        <v>587</v>
      </c>
      <c r="E754" s="751">
        <v>50113001</v>
      </c>
      <c r="F754" s="750" t="s">
        <v>601</v>
      </c>
      <c r="G754" s="749" t="s">
        <v>602</v>
      </c>
      <c r="H754" s="749">
        <v>849935</v>
      </c>
      <c r="I754" s="749">
        <v>155383</v>
      </c>
      <c r="J754" s="749" t="s">
        <v>1068</v>
      </c>
      <c r="K754" s="749" t="s">
        <v>1069</v>
      </c>
      <c r="L754" s="752">
        <v>4622.82</v>
      </c>
      <c r="M754" s="752">
        <v>4</v>
      </c>
      <c r="N754" s="753">
        <v>18491.28</v>
      </c>
    </row>
    <row r="755" spans="1:14" ht="14.4" customHeight="1" x14ac:dyDescent="0.3">
      <c r="A755" s="747" t="s">
        <v>565</v>
      </c>
      <c r="B755" s="748" t="s">
        <v>566</v>
      </c>
      <c r="C755" s="749" t="s">
        <v>586</v>
      </c>
      <c r="D755" s="750" t="s">
        <v>587</v>
      </c>
      <c r="E755" s="751">
        <v>50113001</v>
      </c>
      <c r="F755" s="750" t="s">
        <v>601</v>
      </c>
      <c r="G755" s="749" t="s">
        <v>602</v>
      </c>
      <c r="H755" s="749">
        <v>67558</v>
      </c>
      <c r="I755" s="749">
        <v>67558</v>
      </c>
      <c r="J755" s="749" t="s">
        <v>1070</v>
      </c>
      <c r="K755" s="749" t="s">
        <v>1071</v>
      </c>
      <c r="L755" s="752">
        <v>27.489999999999988</v>
      </c>
      <c r="M755" s="752">
        <v>4</v>
      </c>
      <c r="N755" s="753">
        <v>109.95999999999995</v>
      </c>
    </row>
    <row r="756" spans="1:14" ht="14.4" customHeight="1" x14ac:dyDescent="0.3">
      <c r="A756" s="747" t="s">
        <v>565</v>
      </c>
      <c r="B756" s="748" t="s">
        <v>566</v>
      </c>
      <c r="C756" s="749" t="s">
        <v>586</v>
      </c>
      <c r="D756" s="750" t="s">
        <v>587</v>
      </c>
      <c r="E756" s="751">
        <v>50113001</v>
      </c>
      <c r="F756" s="750" t="s">
        <v>601</v>
      </c>
      <c r="G756" s="749" t="s">
        <v>602</v>
      </c>
      <c r="H756" s="749">
        <v>196635</v>
      </c>
      <c r="I756" s="749">
        <v>96635</v>
      </c>
      <c r="J756" s="749" t="s">
        <v>1072</v>
      </c>
      <c r="K756" s="749" t="s">
        <v>1073</v>
      </c>
      <c r="L756" s="752">
        <v>111.64500000000002</v>
      </c>
      <c r="M756" s="752">
        <v>32</v>
      </c>
      <c r="N756" s="753">
        <v>3572.6400000000008</v>
      </c>
    </row>
    <row r="757" spans="1:14" ht="14.4" customHeight="1" x14ac:dyDescent="0.3">
      <c r="A757" s="747" t="s">
        <v>565</v>
      </c>
      <c r="B757" s="748" t="s">
        <v>566</v>
      </c>
      <c r="C757" s="749" t="s">
        <v>586</v>
      </c>
      <c r="D757" s="750" t="s">
        <v>587</v>
      </c>
      <c r="E757" s="751">
        <v>50113001</v>
      </c>
      <c r="F757" s="750" t="s">
        <v>601</v>
      </c>
      <c r="G757" s="749" t="s">
        <v>602</v>
      </c>
      <c r="H757" s="749">
        <v>117992</v>
      </c>
      <c r="I757" s="749">
        <v>17992</v>
      </c>
      <c r="J757" s="749" t="s">
        <v>1074</v>
      </c>
      <c r="K757" s="749" t="s">
        <v>1075</v>
      </c>
      <c r="L757" s="752">
        <v>94.294545454545457</v>
      </c>
      <c r="M757" s="752">
        <v>11</v>
      </c>
      <c r="N757" s="753">
        <v>1037.24</v>
      </c>
    </row>
    <row r="758" spans="1:14" ht="14.4" customHeight="1" x14ac:dyDescent="0.3">
      <c r="A758" s="747" t="s">
        <v>565</v>
      </c>
      <c r="B758" s="748" t="s">
        <v>566</v>
      </c>
      <c r="C758" s="749" t="s">
        <v>586</v>
      </c>
      <c r="D758" s="750" t="s">
        <v>587</v>
      </c>
      <c r="E758" s="751">
        <v>50113001</v>
      </c>
      <c r="F758" s="750" t="s">
        <v>601</v>
      </c>
      <c r="G758" s="749" t="s">
        <v>602</v>
      </c>
      <c r="H758" s="749">
        <v>100498</v>
      </c>
      <c r="I758" s="749">
        <v>498</v>
      </c>
      <c r="J758" s="749" t="s">
        <v>1077</v>
      </c>
      <c r="K758" s="749" t="s">
        <v>1078</v>
      </c>
      <c r="L758" s="752">
        <v>104.77333333333335</v>
      </c>
      <c r="M758" s="752">
        <v>15</v>
      </c>
      <c r="N758" s="753">
        <v>1571.6000000000004</v>
      </c>
    </row>
    <row r="759" spans="1:14" ht="14.4" customHeight="1" x14ac:dyDescent="0.3">
      <c r="A759" s="747" t="s">
        <v>565</v>
      </c>
      <c r="B759" s="748" t="s">
        <v>566</v>
      </c>
      <c r="C759" s="749" t="s">
        <v>586</v>
      </c>
      <c r="D759" s="750" t="s">
        <v>587</v>
      </c>
      <c r="E759" s="751">
        <v>50113001</v>
      </c>
      <c r="F759" s="750" t="s">
        <v>601</v>
      </c>
      <c r="G759" s="749" t="s">
        <v>602</v>
      </c>
      <c r="H759" s="749">
        <v>100499</v>
      </c>
      <c r="I759" s="749">
        <v>499</v>
      </c>
      <c r="J759" s="749" t="s">
        <v>1077</v>
      </c>
      <c r="K759" s="749" t="s">
        <v>1079</v>
      </c>
      <c r="L759" s="752">
        <v>113.18000000000004</v>
      </c>
      <c r="M759" s="752">
        <v>30</v>
      </c>
      <c r="N759" s="753">
        <v>3395.400000000001</v>
      </c>
    </row>
    <row r="760" spans="1:14" ht="14.4" customHeight="1" x14ac:dyDescent="0.3">
      <c r="A760" s="747" t="s">
        <v>565</v>
      </c>
      <c r="B760" s="748" t="s">
        <v>566</v>
      </c>
      <c r="C760" s="749" t="s">
        <v>586</v>
      </c>
      <c r="D760" s="750" t="s">
        <v>587</v>
      </c>
      <c r="E760" s="751">
        <v>50113001</v>
      </c>
      <c r="F760" s="750" t="s">
        <v>601</v>
      </c>
      <c r="G760" s="749" t="s">
        <v>602</v>
      </c>
      <c r="H760" s="749">
        <v>215978</v>
      </c>
      <c r="I760" s="749">
        <v>215978</v>
      </c>
      <c r="J760" s="749" t="s">
        <v>1080</v>
      </c>
      <c r="K760" s="749" t="s">
        <v>1081</v>
      </c>
      <c r="L760" s="752">
        <v>117.34999999999998</v>
      </c>
      <c r="M760" s="752">
        <v>33</v>
      </c>
      <c r="N760" s="753">
        <v>3872.5499999999993</v>
      </c>
    </row>
    <row r="761" spans="1:14" ht="14.4" customHeight="1" x14ac:dyDescent="0.3">
      <c r="A761" s="747" t="s">
        <v>565</v>
      </c>
      <c r="B761" s="748" t="s">
        <v>566</v>
      </c>
      <c r="C761" s="749" t="s">
        <v>586</v>
      </c>
      <c r="D761" s="750" t="s">
        <v>587</v>
      </c>
      <c r="E761" s="751">
        <v>50113001</v>
      </c>
      <c r="F761" s="750" t="s">
        <v>601</v>
      </c>
      <c r="G761" s="749" t="s">
        <v>602</v>
      </c>
      <c r="H761" s="749">
        <v>116594</v>
      </c>
      <c r="I761" s="749">
        <v>16594</v>
      </c>
      <c r="J761" s="749" t="s">
        <v>1592</v>
      </c>
      <c r="K761" s="749" t="s">
        <v>1593</v>
      </c>
      <c r="L761" s="752">
        <v>111.45999999999997</v>
      </c>
      <c r="M761" s="752">
        <v>1</v>
      </c>
      <c r="N761" s="753">
        <v>111.45999999999997</v>
      </c>
    </row>
    <row r="762" spans="1:14" ht="14.4" customHeight="1" x14ac:dyDescent="0.3">
      <c r="A762" s="747" t="s">
        <v>565</v>
      </c>
      <c r="B762" s="748" t="s">
        <v>566</v>
      </c>
      <c r="C762" s="749" t="s">
        <v>586</v>
      </c>
      <c r="D762" s="750" t="s">
        <v>587</v>
      </c>
      <c r="E762" s="751">
        <v>50113001</v>
      </c>
      <c r="F762" s="750" t="s">
        <v>601</v>
      </c>
      <c r="G762" s="749" t="s">
        <v>602</v>
      </c>
      <c r="H762" s="749">
        <v>159750</v>
      </c>
      <c r="I762" s="749">
        <v>0</v>
      </c>
      <c r="J762" s="749" t="s">
        <v>1082</v>
      </c>
      <c r="K762" s="749" t="s">
        <v>1083</v>
      </c>
      <c r="L762" s="752">
        <v>24.760000000000012</v>
      </c>
      <c r="M762" s="752">
        <v>2</v>
      </c>
      <c r="N762" s="753">
        <v>49.520000000000024</v>
      </c>
    </row>
    <row r="763" spans="1:14" ht="14.4" customHeight="1" x14ac:dyDescent="0.3">
      <c r="A763" s="747" t="s">
        <v>565</v>
      </c>
      <c r="B763" s="748" t="s">
        <v>566</v>
      </c>
      <c r="C763" s="749" t="s">
        <v>586</v>
      </c>
      <c r="D763" s="750" t="s">
        <v>587</v>
      </c>
      <c r="E763" s="751">
        <v>50113001</v>
      </c>
      <c r="F763" s="750" t="s">
        <v>601</v>
      </c>
      <c r="G763" s="749" t="s">
        <v>625</v>
      </c>
      <c r="H763" s="749">
        <v>201290</v>
      </c>
      <c r="I763" s="749">
        <v>201290</v>
      </c>
      <c r="J763" s="749" t="s">
        <v>1087</v>
      </c>
      <c r="K763" s="749" t="s">
        <v>1088</v>
      </c>
      <c r="L763" s="752">
        <v>41.552999999999997</v>
      </c>
      <c r="M763" s="752">
        <v>30</v>
      </c>
      <c r="N763" s="753">
        <v>1246.5899999999999</v>
      </c>
    </row>
    <row r="764" spans="1:14" ht="14.4" customHeight="1" x14ac:dyDescent="0.3">
      <c r="A764" s="747" t="s">
        <v>565</v>
      </c>
      <c r="B764" s="748" t="s">
        <v>566</v>
      </c>
      <c r="C764" s="749" t="s">
        <v>586</v>
      </c>
      <c r="D764" s="750" t="s">
        <v>587</v>
      </c>
      <c r="E764" s="751">
        <v>50113001</v>
      </c>
      <c r="F764" s="750" t="s">
        <v>601</v>
      </c>
      <c r="G764" s="749" t="s">
        <v>625</v>
      </c>
      <c r="H764" s="749">
        <v>140368</v>
      </c>
      <c r="I764" s="749">
        <v>40368</v>
      </c>
      <c r="J764" s="749" t="s">
        <v>1594</v>
      </c>
      <c r="K764" s="749" t="s">
        <v>1595</v>
      </c>
      <c r="L764" s="752">
        <v>61.690000000000012</v>
      </c>
      <c r="M764" s="752">
        <v>1</v>
      </c>
      <c r="N764" s="753">
        <v>61.690000000000012</v>
      </c>
    </row>
    <row r="765" spans="1:14" ht="14.4" customHeight="1" x14ac:dyDescent="0.3">
      <c r="A765" s="747" t="s">
        <v>565</v>
      </c>
      <c r="B765" s="748" t="s">
        <v>566</v>
      </c>
      <c r="C765" s="749" t="s">
        <v>586</v>
      </c>
      <c r="D765" s="750" t="s">
        <v>587</v>
      </c>
      <c r="E765" s="751">
        <v>50113001</v>
      </c>
      <c r="F765" s="750" t="s">
        <v>601</v>
      </c>
      <c r="G765" s="749" t="s">
        <v>602</v>
      </c>
      <c r="H765" s="749">
        <v>199963</v>
      </c>
      <c r="I765" s="749">
        <v>199963</v>
      </c>
      <c r="J765" s="749" t="s">
        <v>1089</v>
      </c>
      <c r="K765" s="749" t="s">
        <v>1090</v>
      </c>
      <c r="L765" s="752">
        <v>568.36</v>
      </c>
      <c r="M765" s="752">
        <v>2</v>
      </c>
      <c r="N765" s="753">
        <v>1136.72</v>
      </c>
    </row>
    <row r="766" spans="1:14" ht="14.4" customHeight="1" x14ac:dyDescent="0.3">
      <c r="A766" s="747" t="s">
        <v>565</v>
      </c>
      <c r="B766" s="748" t="s">
        <v>566</v>
      </c>
      <c r="C766" s="749" t="s">
        <v>586</v>
      </c>
      <c r="D766" s="750" t="s">
        <v>587</v>
      </c>
      <c r="E766" s="751">
        <v>50113001</v>
      </c>
      <c r="F766" s="750" t="s">
        <v>601</v>
      </c>
      <c r="G766" s="749" t="s">
        <v>602</v>
      </c>
      <c r="H766" s="749">
        <v>100502</v>
      </c>
      <c r="I766" s="749">
        <v>502</v>
      </c>
      <c r="J766" s="749" t="s">
        <v>1091</v>
      </c>
      <c r="K766" s="749" t="s">
        <v>1092</v>
      </c>
      <c r="L766" s="752">
        <v>238.66750000000002</v>
      </c>
      <c r="M766" s="752">
        <v>16</v>
      </c>
      <c r="N766" s="753">
        <v>3818.6800000000003</v>
      </c>
    </row>
    <row r="767" spans="1:14" ht="14.4" customHeight="1" x14ac:dyDescent="0.3">
      <c r="A767" s="747" t="s">
        <v>565</v>
      </c>
      <c r="B767" s="748" t="s">
        <v>566</v>
      </c>
      <c r="C767" s="749" t="s">
        <v>586</v>
      </c>
      <c r="D767" s="750" t="s">
        <v>587</v>
      </c>
      <c r="E767" s="751">
        <v>50113001</v>
      </c>
      <c r="F767" s="750" t="s">
        <v>601</v>
      </c>
      <c r="G767" s="749" t="s">
        <v>602</v>
      </c>
      <c r="H767" s="749">
        <v>161522</v>
      </c>
      <c r="I767" s="749">
        <v>161522</v>
      </c>
      <c r="J767" s="749" t="s">
        <v>1596</v>
      </c>
      <c r="K767" s="749" t="s">
        <v>1597</v>
      </c>
      <c r="L767" s="752">
        <v>189.61999999999998</v>
      </c>
      <c r="M767" s="752">
        <v>1</v>
      </c>
      <c r="N767" s="753">
        <v>189.61999999999998</v>
      </c>
    </row>
    <row r="768" spans="1:14" ht="14.4" customHeight="1" x14ac:dyDescent="0.3">
      <c r="A768" s="747" t="s">
        <v>565</v>
      </c>
      <c r="B768" s="748" t="s">
        <v>566</v>
      </c>
      <c r="C768" s="749" t="s">
        <v>586</v>
      </c>
      <c r="D768" s="750" t="s">
        <v>587</v>
      </c>
      <c r="E768" s="751">
        <v>50113001</v>
      </c>
      <c r="F768" s="750" t="s">
        <v>601</v>
      </c>
      <c r="G768" s="749" t="s">
        <v>625</v>
      </c>
      <c r="H768" s="749">
        <v>127736</v>
      </c>
      <c r="I768" s="749">
        <v>127736</v>
      </c>
      <c r="J768" s="749" t="s">
        <v>1598</v>
      </c>
      <c r="K768" s="749" t="s">
        <v>1599</v>
      </c>
      <c r="L768" s="752">
        <v>49.370000000000012</v>
      </c>
      <c r="M768" s="752">
        <v>6</v>
      </c>
      <c r="N768" s="753">
        <v>296.22000000000008</v>
      </c>
    </row>
    <row r="769" spans="1:14" ht="14.4" customHeight="1" x14ac:dyDescent="0.3">
      <c r="A769" s="747" t="s">
        <v>565</v>
      </c>
      <c r="B769" s="748" t="s">
        <v>566</v>
      </c>
      <c r="C769" s="749" t="s">
        <v>586</v>
      </c>
      <c r="D769" s="750" t="s">
        <v>587</v>
      </c>
      <c r="E769" s="751">
        <v>50113001</v>
      </c>
      <c r="F769" s="750" t="s">
        <v>601</v>
      </c>
      <c r="G769" s="749" t="s">
        <v>625</v>
      </c>
      <c r="H769" s="749">
        <v>184095</v>
      </c>
      <c r="I769" s="749">
        <v>184095</v>
      </c>
      <c r="J769" s="749" t="s">
        <v>1600</v>
      </c>
      <c r="K769" s="749" t="s">
        <v>1601</v>
      </c>
      <c r="L769" s="752">
        <v>280.50000000000006</v>
      </c>
      <c r="M769" s="752">
        <v>3</v>
      </c>
      <c r="N769" s="753">
        <v>841.50000000000023</v>
      </c>
    </row>
    <row r="770" spans="1:14" ht="14.4" customHeight="1" x14ac:dyDescent="0.3">
      <c r="A770" s="747" t="s">
        <v>565</v>
      </c>
      <c r="B770" s="748" t="s">
        <v>566</v>
      </c>
      <c r="C770" s="749" t="s">
        <v>586</v>
      </c>
      <c r="D770" s="750" t="s">
        <v>587</v>
      </c>
      <c r="E770" s="751">
        <v>50113001</v>
      </c>
      <c r="F770" s="750" t="s">
        <v>601</v>
      </c>
      <c r="G770" s="749" t="s">
        <v>602</v>
      </c>
      <c r="H770" s="749">
        <v>218109</v>
      </c>
      <c r="I770" s="749">
        <v>218109</v>
      </c>
      <c r="J770" s="749" t="s">
        <v>1602</v>
      </c>
      <c r="K770" s="749" t="s">
        <v>1603</v>
      </c>
      <c r="L770" s="752">
        <v>143.43</v>
      </c>
      <c r="M770" s="752">
        <v>1</v>
      </c>
      <c r="N770" s="753">
        <v>143.43</v>
      </c>
    </row>
    <row r="771" spans="1:14" ht="14.4" customHeight="1" x14ac:dyDescent="0.3">
      <c r="A771" s="747" t="s">
        <v>565</v>
      </c>
      <c r="B771" s="748" t="s">
        <v>566</v>
      </c>
      <c r="C771" s="749" t="s">
        <v>586</v>
      </c>
      <c r="D771" s="750" t="s">
        <v>587</v>
      </c>
      <c r="E771" s="751">
        <v>50113001</v>
      </c>
      <c r="F771" s="750" t="s">
        <v>601</v>
      </c>
      <c r="G771" s="749" t="s">
        <v>567</v>
      </c>
      <c r="H771" s="749">
        <v>127778</v>
      </c>
      <c r="I771" s="749">
        <v>127778</v>
      </c>
      <c r="J771" s="749" t="s">
        <v>1094</v>
      </c>
      <c r="K771" s="749" t="s">
        <v>1095</v>
      </c>
      <c r="L771" s="752">
        <v>144.47500000000002</v>
      </c>
      <c r="M771" s="752">
        <v>2</v>
      </c>
      <c r="N771" s="753">
        <v>288.95000000000005</v>
      </c>
    </row>
    <row r="772" spans="1:14" ht="14.4" customHeight="1" x14ac:dyDescent="0.3">
      <c r="A772" s="747" t="s">
        <v>565</v>
      </c>
      <c r="B772" s="748" t="s">
        <v>566</v>
      </c>
      <c r="C772" s="749" t="s">
        <v>586</v>
      </c>
      <c r="D772" s="750" t="s">
        <v>587</v>
      </c>
      <c r="E772" s="751">
        <v>50113001</v>
      </c>
      <c r="F772" s="750" t="s">
        <v>601</v>
      </c>
      <c r="G772" s="749" t="s">
        <v>602</v>
      </c>
      <c r="H772" s="749">
        <v>180534</v>
      </c>
      <c r="I772" s="749">
        <v>180534</v>
      </c>
      <c r="J772" s="749" t="s">
        <v>1096</v>
      </c>
      <c r="K772" s="749" t="s">
        <v>1097</v>
      </c>
      <c r="L772" s="752">
        <v>3914.3431555558332</v>
      </c>
      <c r="M772" s="752">
        <v>0.8</v>
      </c>
      <c r="N772" s="753">
        <v>3131.4745244446667</v>
      </c>
    </row>
    <row r="773" spans="1:14" ht="14.4" customHeight="1" x14ac:dyDescent="0.3">
      <c r="A773" s="747" t="s">
        <v>565</v>
      </c>
      <c r="B773" s="748" t="s">
        <v>566</v>
      </c>
      <c r="C773" s="749" t="s">
        <v>586</v>
      </c>
      <c r="D773" s="750" t="s">
        <v>587</v>
      </c>
      <c r="E773" s="751">
        <v>50113001</v>
      </c>
      <c r="F773" s="750" t="s">
        <v>601</v>
      </c>
      <c r="G773" s="749" t="s">
        <v>625</v>
      </c>
      <c r="H773" s="749">
        <v>184530</v>
      </c>
      <c r="I773" s="749">
        <v>200207</v>
      </c>
      <c r="J773" s="749" t="s">
        <v>1101</v>
      </c>
      <c r="K773" s="749" t="s">
        <v>1102</v>
      </c>
      <c r="L773" s="752">
        <v>75.679999999999978</v>
      </c>
      <c r="M773" s="752">
        <v>1</v>
      </c>
      <c r="N773" s="753">
        <v>75.679999999999978</v>
      </c>
    </row>
    <row r="774" spans="1:14" ht="14.4" customHeight="1" x14ac:dyDescent="0.3">
      <c r="A774" s="747" t="s">
        <v>565</v>
      </c>
      <c r="B774" s="748" t="s">
        <v>566</v>
      </c>
      <c r="C774" s="749" t="s">
        <v>586</v>
      </c>
      <c r="D774" s="750" t="s">
        <v>587</v>
      </c>
      <c r="E774" s="751">
        <v>50113001</v>
      </c>
      <c r="F774" s="750" t="s">
        <v>601</v>
      </c>
      <c r="G774" s="749" t="s">
        <v>602</v>
      </c>
      <c r="H774" s="749">
        <v>101125</v>
      </c>
      <c r="I774" s="749">
        <v>1125</v>
      </c>
      <c r="J774" s="749" t="s">
        <v>1103</v>
      </c>
      <c r="K774" s="749" t="s">
        <v>1104</v>
      </c>
      <c r="L774" s="752">
        <v>89.49</v>
      </c>
      <c r="M774" s="752">
        <v>20</v>
      </c>
      <c r="N774" s="753">
        <v>1789.8</v>
      </c>
    </row>
    <row r="775" spans="1:14" ht="14.4" customHeight="1" x14ac:dyDescent="0.3">
      <c r="A775" s="747" t="s">
        <v>565</v>
      </c>
      <c r="B775" s="748" t="s">
        <v>566</v>
      </c>
      <c r="C775" s="749" t="s">
        <v>586</v>
      </c>
      <c r="D775" s="750" t="s">
        <v>587</v>
      </c>
      <c r="E775" s="751">
        <v>50113001</v>
      </c>
      <c r="F775" s="750" t="s">
        <v>601</v>
      </c>
      <c r="G775" s="749" t="s">
        <v>625</v>
      </c>
      <c r="H775" s="749">
        <v>116932</v>
      </c>
      <c r="I775" s="749">
        <v>16932</v>
      </c>
      <c r="J775" s="749" t="s">
        <v>1107</v>
      </c>
      <c r="K775" s="749" t="s">
        <v>1108</v>
      </c>
      <c r="L775" s="752">
        <v>104.67999999999999</v>
      </c>
      <c r="M775" s="752">
        <v>3</v>
      </c>
      <c r="N775" s="753">
        <v>314.03999999999996</v>
      </c>
    </row>
    <row r="776" spans="1:14" ht="14.4" customHeight="1" x14ac:dyDescent="0.3">
      <c r="A776" s="747" t="s">
        <v>565</v>
      </c>
      <c r="B776" s="748" t="s">
        <v>566</v>
      </c>
      <c r="C776" s="749" t="s">
        <v>586</v>
      </c>
      <c r="D776" s="750" t="s">
        <v>587</v>
      </c>
      <c r="E776" s="751">
        <v>50113001</v>
      </c>
      <c r="F776" s="750" t="s">
        <v>601</v>
      </c>
      <c r="G776" s="749" t="s">
        <v>602</v>
      </c>
      <c r="H776" s="749">
        <v>223144</v>
      </c>
      <c r="I776" s="749">
        <v>223144</v>
      </c>
      <c r="J776" s="749" t="s">
        <v>1604</v>
      </c>
      <c r="K776" s="749" t="s">
        <v>1605</v>
      </c>
      <c r="L776" s="752">
        <v>85.259999999999991</v>
      </c>
      <c r="M776" s="752">
        <v>12</v>
      </c>
      <c r="N776" s="753">
        <v>1023.1199999999999</v>
      </c>
    </row>
    <row r="777" spans="1:14" ht="14.4" customHeight="1" x14ac:dyDescent="0.3">
      <c r="A777" s="747" t="s">
        <v>565</v>
      </c>
      <c r="B777" s="748" t="s">
        <v>566</v>
      </c>
      <c r="C777" s="749" t="s">
        <v>586</v>
      </c>
      <c r="D777" s="750" t="s">
        <v>587</v>
      </c>
      <c r="E777" s="751">
        <v>50113001</v>
      </c>
      <c r="F777" s="750" t="s">
        <v>601</v>
      </c>
      <c r="G777" s="749" t="s">
        <v>602</v>
      </c>
      <c r="H777" s="749">
        <v>223159</v>
      </c>
      <c r="I777" s="749">
        <v>223159</v>
      </c>
      <c r="J777" s="749" t="s">
        <v>1109</v>
      </c>
      <c r="K777" s="749" t="s">
        <v>1110</v>
      </c>
      <c r="L777" s="752">
        <v>73.029200000000003</v>
      </c>
      <c r="M777" s="752">
        <v>25</v>
      </c>
      <c r="N777" s="753">
        <v>1825.7300000000002</v>
      </c>
    </row>
    <row r="778" spans="1:14" ht="14.4" customHeight="1" x14ac:dyDescent="0.3">
      <c r="A778" s="747" t="s">
        <v>565</v>
      </c>
      <c r="B778" s="748" t="s">
        <v>566</v>
      </c>
      <c r="C778" s="749" t="s">
        <v>586</v>
      </c>
      <c r="D778" s="750" t="s">
        <v>587</v>
      </c>
      <c r="E778" s="751">
        <v>50113001</v>
      </c>
      <c r="F778" s="750" t="s">
        <v>601</v>
      </c>
      <c r="G778" s="749" t="s">
        <v>625</v>
      </c>
      <c r="H778" s="749">
        <v>132858</v>
      </c>
      <c r="I778" s="749">
        <v>32858</v>
      </c>
      <c r="J778" s="749" t="s">
        <v>1606</v>
      </c>
      <c r="K778" s="749" t="s">
        <v>1607</v>
      </c>
      <c r="L778" s="752">
        <v>77.044000000000011</v>
      </c>
      <c r="M778" s="752">
        <v>5</v>
      </c>
      <c r="N778" s="753">
        <v>385.22</v>
      </c>
    </row>
    <row r="779" spans="1:14" ht="14.4" customHeight="1" x14ac:dyDescent="0.3">
      <c r="A779" s="747" t="s">
        <v>565</v>
      </c>
      <c r="B779" s="748" t="s">
        <v>566</v>
      </c>
      <c r="C779" s="749" t="s">
        <v>586</v>
      </c>
      <c r="D779" s="750" t="s">
        <v>587</v>
      </c>
      <c r="E779" s="751">
        <v>50113001</v>
      </c>
      <c r="F779" s="750" t="s">
        <v>601</v>
      </c>
      <c r="G779" s="749" t="s">
        <v>602</v>
      </c>
      <c r="H779" s="749">
        <v>194763</v>
      </c>
      <c r="I779" s="749">
        <v>94763</v>
      </c>
      <c r="J779" s="749" t="s">
        <v>1608</v>
      </c>
      <c r="K779" s="749" t="s">
        <v>1609</v>
      </c>
      <c r="L779" s="752">
        <v>83.800000000000011</v>
      </c>
      <c r="M779" s="752">
        <v>1</v>
      </c>
      <c r="N779" s="753">
        <v>83.800000000000011</v>
      </c>
    </row>
    <row r="780" spans="1:14" ht="14.4" customHeight="1" x14ac:dyDescent="0.3">
      <c r="A780" s="747" t="s">
        <v>565</v>
      </c>
      <c r="B780" s="748" t="s">
        <v>566</v>
      </c>
      <c r="C780" s="749" t="s">
        <v>586</v>
      </c>
      <c r="D780" s="750" t="s">
        <v>587</v>
      </c>
      <c r="E780" s="751">
        <v>50113001</v>
      </c>
      <c r="F780" s="750" t="s">
        <v>601</v>
      </c>
      <c r="G780" s="749" t="s">
        <v>602</v>
      </c>
      <c r="H780" s="749">
        <v>109414</v>
      </c>
      <c r="I780" s="749">
        <v>119687</v>
      </c>
      <c r="J780" s="749" t="s">
        <v>1610</v>
      </c>
      <c r="K780" s="749" t="s">
        <v>1611</v>
      </c>
      <c r="L780" s="752">
        <v>61.75714285714286</v>
      </c>
      <c r="M780" s="752">
        <v>7</v>
      </c>
      <c r="N780" s="753">
        <v>432.3</v>
      </c>
    </row>
    <row r="781" spans="1:14" ht="14.4" customHeight="1" x14ac:dyDescent="0.3">
      <c r="A781" s="747" t="s">
        <v>565</v>
      </c>
      <c r="B781" s="748" t="s">
        <v>566</v>
      </c>
      <c r="C781" s="749" t="s">
        <v>586</v>
      </c>
      <c r="D781" s="750" t="s">
        <v>587</v>
      </c>
      <c r="E781" s="751">
        <v>50113001</v>
      </c>
      <c r="F781" s="750" t="s">
        <v>601</v>
      </c>
      <c r="G781" s="749" t="s">
        <v>602</v>
      </c>
      <c r="H781" s="749">
        <v>171031</v>
      </c>
      <c r="I781" s="749">
        <v>171031</v>
      </c>
      <c r="J781" s="749" t="s">
        <v>1612</v>
      </c>
      <c r="K781" s="749" t="s">
        <v>1613</v>
      </c>
      <c r="L781" s="752">
        <v>84.140000000000015</v>
      </c>
      <c r="M781" s="752">
        <v>19</v>
      </c>
      <c r="N781" s="753">
        <v>1598.6600000000003</v>
      </c>
    </row>
    <row r="782" spans="1:14" ht="14.4" customHeight="1" x14ac:dyDescent="0.3">
      <c r="A782" s="747" t="s">
        <v>565</v>
      </c>
      <c r="B782" s="748" t="s">
        <v>566</v>
      </c>
      <c r="C782" s="749" t="s">
        <v>586</v>
      </c>
      <c r="D782" s="750" t="s">
        <v>587</v>
      </c>
      <c r="E782" s="751">
        <v>50113001</v>
      </c>
      <c r="F782" s="750" t="s">
        <v>601</v>
      </c>
      <c r="G782" s="749" t="s">
        <v>602</v>
      </c>
      <c r="H782" s="749">
        <v>199683</v>
      </c>
      <c r="I782" s="749">
        <v>199683</v>
      </c>
      <c r="J782" s="749" t="s">
        <v>1614</v>
      </c>
      <c r="K782" s="749" t="s">
        <v>1615</v>
      </c>
      <c r="L782" s="752">
        <v>0</v>
      </c>
      <c r="M782" s="752">
        <v>0</v>
      </c>
      <c r="N782" s="753">
        <v>0</v>
      </c>
    </row>
    <row r="783" spans="1:14" ht="14.4" customHeight="1" x14ac:dyDescent="0.3">
      <c r="A783" s="747" t="s">
        <v>565</v>
      </c>
      <c r="B783" s="748" t="s">
        <v>566</v>
      </c>
      <c r="C783" s="749" t="s">
        <v>586</v>
      </c>
      <c r="D783" s="750" t="s">
        <v>587</v>
      </c>
      <c r="E783" s="751">
        <v>50113001</v>
      </c>
      <c r="F783" s="750" t="s">
        <v>601</v>
      </c>
      <c r="G783" s="749" t="s">
        <v>625</v>
      </c>
      <c r="H783" s="749">
        <v>112572</v>
      </c>
      <c r="I783" s="749">
        <v>112572</v>
      </c>
      <c r="J783" s="749" t="s">
        <v>1616</v>
      </c>
      <c r="K783" s="749" t="s">
        <v>1617</v>
      </c>
      <c r="L783" s="752">
        <v>64.86</v>
      </c>
      <c r="M783" s="752">
        <v>1</v>
      </c>
      <c r="N783" s="753">
        <v>64.86</v>
      </c>
    </row>
    <row r="784" spans="1:14" ht="14.4" customHeight="1" x14ac:dyDescent="0.3">
      <c r="A784" s="747" t="s">
        <v>565</v>
      </c>
      <c r="B784" s="748" t="s">
        <v>566</v>
      </c>
      <c r="C784" s="749" t="s">
        <v>586</v>
      </c>
      <c r="D784" s="750" t="s">
        <v>587</v>
      </c>
      <c r="E784" s="751">
        <v>50113001</v>
      </c>
      <c r="F784" s="750" t="s">
        <v>601</v>
      </c>
      <c r="G784" s="749" t="s">
        <v>625</v>
      </c>
      <c r="H784" s="749">
        <v>191788</v>
      </c>
      <c r="I784" s="749">
        <v>91788</v>
      </c>
      <c r="J784" s="749" t="s">
        <v>1116</v>
      </c>
      <c r="K784" s="749" t="s">
        <v>1117</v>
      </c>
      <c r="L784" s="752">
        <v>9.1206666666666685</v>
      </c>
      <c r="M784" s="752">
        <v>30</v>
      </c>
      <c r="N784" s="753">
        <v>273.62000000000006</v>
      </c>
    </row>
    <row r="785" spans="1:14" ht="14.4" customHeight="1" x14ac:dyDescent="0.3">
      <c r="A785" s="747" t="s">
        <v>565</v>
      </c>
      <c r="B785" s="748" t="s">
        <v>566</v>
      </c>
      <c r="C785" s="749" t="s">
        <v>586</v>
      </c>
      <c r="D785" s="750" t="s">
        <v>587</v>
      </c>
      <c r="E785" s="751">
        <v>50113001</v>
      </c>
      <c r="F785" s="750" t="s">
        <v>601</v>
      </c>
      <c r="G785" s="749" t="s">
        <v>625</v>
      </c>
      <c r="H785" s="749">
        <v>106618</v>
      </c>
      <c r="I785" s="749">
        <v>6618</v>
      </c>
      <c r="J785" s="749" t="s">
        <v>1118</v>
      </c>
      <c r="K785" s="749" t="s">
        <v>1119</v>
      </c>
      <c r="L785" s="752">
        <v>19.583333333333332</v>
      </c>
      <c r="M785" s="752">
        <v>12</v>
      </c>
      <c r="N785" s="753">
        <v>235</v>
      </c>
    </row>
    <row r="786" spans="1:14" ht="14.4" customHeight="1" x14ac:dyDescent="0.3">
      <c r="A786" s="747" t="s">
        <v>565</v>
      </c>
      <c r="B786" s="748" t="s">
        <v>566</v>
      </c>
      <c r="C786" s="749" t="s">
        <v>586</v>
      </c>
      <c r="D786" s="750" t="s">
        <v>587</v>
      </c>
      <c r="E786" s="751">
        <v>50113001</v>
      </c>
      <c r="F786" s="750" t="s">
        <v>601</v>
      </c>
      <c r="G786" s="749" t="s">
        <v>625</v>
      </c>
      <c r="H786" s="749">
        <v>186656</v>
      </c>
      <c r="I786" s="749">
        <v>86656</v>
      </c>
      <c r="J786" s="749" t="s">
        <v>1618</v>
      </c>
      <c r="K786" s="749" t="s">
        <v>1253</v>
      </c>
      <c r="L786" s="752">
        <v>29.279999999999994</v>
      </c>
      <c r="M786" s="752">
        <v>1</v>
      </c>
      <c r="N786" s="753">
        <v>29.279999999999994</v>
      </c>
    </row>
    <row r="787" spans="1:14" ht="14.4" customHeight="1" x14ac:dyDescent="0.3">
      <c r="A787" s="747" t="s">
        <v>565</v>
      </c>
      <c r="B787" s="748" t="s">
        <v>566</v>
      </c>
      <c r="C787" s="749" t="s">
        <v>586</v>
      </c>
      <c r="D787" s="750" t="s">
        <v>587</v>
      </c>
      <c r="E787" s="751">
        <v>50113001</v>
      </c>
      <c r="F787" s="750" t="s">
        <v>601</v>
      </c>
      <c r="G787" s="749" t="s">
        <v>602</v>
      </c>
      <c r="H787" s="749">
        <v>184398</v>
      </c>
      <c r="I787" s="749">
        <v>84398</v>
      </c>
      <c r="J787" s="749" t="s">
        <v>1120</v>
      </c>
      <c r="K787" s="749" t="s">
        <v>1121</v>
      </c>
      <c r="L787" s="752">
        <v>411.93600000000004</v>
      </c>
      <c r="M787" s="752">
        <v>5</v>
      </c>
      <c r="N787" s="753">
        <v>2059.6800000000003</v>
      </c>
    </row>
    <row r="788" spans="1:14" ht="14.4" customHeight="1" x14ac:dyDescent="0.3">
      <c r="A788" s="747" t="s">
        <v>565</v>
      </c>
      <c r="B788" s="748" t="s">
        <v>566</v>
      </c>
      <c r="C788" s="749" t="s">
        <v>586</v>
      </c>
      <c r="D788" s="750" t="s">
        <v>587</v>
      </c>
      <c r="E788" s="751">
        <v>50113001</v>
      </c>
      <c r="F788" s="750" t="s">
        <v>601</v>
      </c>
      <c r="G788" s="749" t="s">
        <v>602</v>
      </c>
      <c r="H788" s="749">
        <v>184400</v>
      </c>
      <c r="I788" s="749">
        <v>84400</v>
      </c>
      <c r="J788" s="749" t="s">
        <v>1122</v>
      </c>
      <c r="K788" s="749" t="s">
        <v>1123</v>
      </c>
      <c r="L788" s="752">
        <v>671.58</v>
      </c>
      <c r="M788" s="752">
        <v>3</v>
      </c>
      <c r="N788" s="753">
        <v>2014.74</v>
      </c>
    </row>
    <row r="789" spans="1:14" ht="14.4" customHeight="1" x14ac:dyDescent="0.3">
      <c r="A789" s="747" t="s">
        <v>565</v>
      </c>
      <c r="B789" s="748" t="s">
        <v>566</v>
      </c>
      <c r="C789" s="749" t="s">
        <v>586</v>
      </c>
      <c r="D789" s="750" t="s">
        <v>587</v>
      </c>
      <c r="E789" s="751">
        <v>50113001</v>
      </c>
      <c r="F789" s="750" t="s">
        <v>601</v>
      </c>
      <c r="G789" s="749" t="s">
        <v>602</v>
      </c>
      <c r="H789" s="749">
        <v>184399</v>
      </c>
      <c r="I789" s="749">
        <v>84399</v>
      </c>
      <c r="J789" s="749" t="s">
        <v>1124</v>
      </c>
      <c r="K789" s="749" t="s">
        <v>1125</v>
      </c>
      <c r="L789" s="752">
        <v>320.2700000000001</v>
      </c>
      <c r="M789" s="752">
        <v>8</v>
      </c>
      <c r="N789" s="753">
        <v>2562.1600000000008</v>
      </c>
    </row>
    <row r="790" spans="1:14" ht="14.4" customHeight="1" x14ac:dyDescent="0.3">
      <c r="A790" s="747" t="s">
        <v>565</v>
      </c>
      <c r="B790" s="748" t="s">
        <v>566</v>
      </c>
      <c r="C790" s="749" t="s">
        <v>586</v>
      </c>
      <c r="D790" s="750" t="s">
        <v>587</v>
      </c>
      <c r="E790" s="751">
        <v>50113001</v>
      </c>
      <c r="F790" s="750" t="s">
        <v>601</v>
      </c>
      <c r="G790" s="749" t="s">
        <v>602</v>
      </c>
      <c r="H790" s="749">
        <v>184401</v>
      </c>
      <c r="I790" s="749">
        <v>84401</v>
      </c>
      <c r="J790" s="749" t="s">
        <v>1619</v>
      </c>
      <c r="K790" s="749" t="s">
        <v>1620</v>
      </c>
      <c r="L790" s="752">
        <v>363.39000000000004</v>
      </c>
      <c r="M790" s="752">
        <v>1</v>
      </c>
      <c r="N790" s="753">
        <v>363.39000000000004</v>
      </c>
    </row>
    <row r="791" spans="1:14" ht="14.4" customHeight="1" x14ac:dyDescent="0.3">
      <c r="A791" s="747" t="s">
        <v>565</v>
      </c>
      <c r="B791" s="748" t="s">
        <v>566</v>
      </c>
      <c r="C791" s="749" t="s">
        <v>586</v>
      </c>
      <c r="D791" s="750" t="s">
        <v>587</v>
      </c>
      <c r="E791" s="751">
        <v>50113001</v>
      </c>
      <c r="F791" s="750" t="s">
        <v>601</v>
      </c>
      <c r="G791" s="749" t="s">
        <v>625</v>
      </c>
      <c r="H791" s="749">
        <v>849187</v>
      </c>
      <c r="I791" s="749">
        <v>111902</v>
      </c>
      <c r="J791" s="749" t="s">
        <v>1621</v>
      </c>
      <c r="K791" s="749" t="s">
        <v>1325</v>
      </c>
      <c r="L791" s="752">
        <v>32.335000000000001</v>
      </c>
      <c r="M791" s="752">
        <v>6</v>
      </c>
      <c r="N791" s="753">
        <v>194.01</v>
      </c>
    </row>
    <row r="792" spans="1:14" ht="14.4" customHeight="1" x14ac:dyDescent="0.3">
      <c r="A792" s="747" t="s">
        <v>565</v>
      </c>
      <c r="B792" s="748" t="s">
        <v>566</v>
      </c>
      <c r="C792" s="749" t="s">
        <v>586</v>
      </c>
      <c r="D792" s="750" t="s">
        <v>587</v>
      </c>
      <c r="E792" s="751">
        <v>50113001</v>
      </c>
      <c r="F792" s="750" t="s">
        <v>601</v>
      </c>
      <c r="G792" s="749" t="s">
        <v>602</v>
      </c>
      <c r="H792" s="749">
        <v>100231</v>
      </c>
      <c r="I792" s="749">
        <v>231</v>
      </c>
      <c r="J792" s="749" t="s">
        <v>1126</v>
      </c>
      <c r="K792" s="749" t="s">
        <v>1127</v>
      </c>
      <c r="L792" s="752">
        <v>32.894999999999996</v>
      </c>
      <c r="M792" s="752">
        <v>2</v>
      </c>
      <c r="N792" s="753">
        <v>65.789999999999992</v>
      </c>
    </row>
    <row r="793" spans="1:14" ht="14.4" customHeight="1" x14ac:dyDescent="0.3">
      <c r="A793" s="747" t="s">
        <v>565</v>
      </c>
      <c r="B793" s="748" t="s">
        <v>566</v>
      </c>
      <c r="C793" s="749" t="s">
        <v>586</v>
      </c>
      <c r="D793" s="750" t="s">
        <v>587</v>
      </c>
      <c r="E793" s="751">
        <v>50113001</v>
      </c>
      <c r="F793" s="750" t="s">
        <v>601</v>
      </c>
      <c r="G793" s="749" t="s">
        <v>602</v>
      </c>
      <c r="H793" s="749">
        <v>100536</v>
      </c>
      <c r="I793" s="749">
        <v>536</v>
      </c>
      <c r="J793" s="749" t="s">
        <v>1622</v>
      </c>
      <c r="K793" s="749" t="s">
        <v>620</v>
      </c>
      <c r="L793" s="752">
        <v>140.24000000000004</v>
      </c>
      <c r="M793" s="752">
        <v>15</v>
      </c>
      <c r="N793" s="753">
        <v>2103.6000000000004</v>
      </c>
    </row>
    <row r="794" spans="1:14" ht="14.4" customHeight="1" x14ac:dyDescent="0.3">
      <c r="A794" s="747" t="s">
        <v>565</v>
      </c>
      <c r="B794" s="748" t="s">
        <v>566</v>
      </c>
      <c r="C794" s="749" t="s">
        <v>586</v>
      </c>
      <c r="D794" s="750" t="s">
        <v>587</v>
      </c>
      <c r="E794" s="751">
        <v>50113001</v>
      </c>
      <c r="F794" s="750" t="s">
        <v>601</v>
      </c>
      <c r="G794" s="749" t="s">
        <v>625</v>
      </c>
      <c r="H794" s="749">
        <v>107981</v>
      </c>
      <c r="I794" s="749">
        <v>7981</v>
      </c>
      <c r="J794" s="749" t="s">
        <v>1130</v>
      </c>
      <c r="K794" s="749" t="s">
        <v>1131</v>
      </c>
      <c r="L794" s="752">
        <v>50.67</v>
      </c>
      <c r="M794" s="752">
        <v>20</v>
      </c>
      <c r="N794" s="753">
        <v>1013.4000000000001</v>
      </c>
    </row>
    <row r="795" spans="1:14" ht="14.4" customHeight="1" x14ac:dyDescent="0.3">
      <c r="A795" s="747" t="s">
        <v>565</v>
      </c>
      <c r="B795" s="748" t="s">
        <v>566</v>
      </c>
      <c r="C795" s="749" t="s">
        <v>586</v>
      </c>
      <c r="D795" s="750" t="s">
        <v>587</v>
      </c>
      <c r="E795" s="751">
        <v>50113001</v>
      </c>
      <c r="F795" s="750" t="s">
        <v>601</v>
      </c>
      <c r="G795" s="749" t="s">
        <v>625</v>
      </c>
      <c r="H795" s="749">
        <v>155823</v>
      </c>
      <c r="I795" s="749">
        <v>55823</v>
      </c>
      <c r="J795" s="749" t="s">
        <v>1130</v>
      </c>
      <c r="K795" s="749" t="s">
        <v>1132</v>
      </c>
      <c r="L795" s="752">
        <v>33.529615384615383</v>
      </c>
      <c r="M795" s="752">
        <v>78</v>
      </c>
      <c r="N795" s="753">
        <v>2615.31</v>
      </c>
    </row>
    <row r="796" spans="1:14" ht="14.4" customHeight="1" x14ac:dyDescent="0.3">
      <c r="A796" s="747" t="s">
        <v>565</v>
      </c>
      <c r="B796" s="748" t="s">
        <v>566</v>
      </c>
      <c r="C796" s="749" t="s">
        <v>586</v>
      </c>
      <c r="D796" s="750" t="s">
        <v>587</v>
      </c>
      <c r="E796" s="751">
        <v>50113001</v>
      </c>
      <c r="F796" s="750" t="s">
        <v>601</v>
      </c>
      <c r="G796" s="749" t="s">
        <v>625</v>
      </c>
      <c r="H796" s="749">
        <v>187607</v>
      </c>
      <c r="I796" s="749">
        <v>187607</v>
      </c>
      <c r="J796" s="749" t="s">
        <v>1623</v>
      </c>
      <c r="K796" s="749" t="s">
        <v>1624</v>
      </c>
      <c r="L796" s="752">
        <v>273.89999999999998</v>
      </c>
      <c r="M796" s="752">
        <v>18</v>
      </c>
      <c r="N796" s="753">
        <v>4930.2</v>
      </c>
    </row>
    <row r="797" spans="1:14" ht="14.4" customHeight="1" x14ac:dyDescent="0.3">
      <c r="A797" s="747" t="s">
        <v>565</v>
      </c>
      <c r="B797" s="748" t="s">
        <v>566</v>
      </c>
      <c r="C797" s="749" t="s">
        <v>586</v>
      </c>
      <c r="D797" s="750" t="s">
        <v>587</v>
      </c>
      <c r="E797" s="751">
        <v>50113001</v>
      </c>
      <c r="F797" s="750" t="s">
        <v>601</v>
      </c>
      <c r="G797" s="749" t="s">
        <v>602</v>
      </c>
      <c r="H797" s="749">
        <v>100874</v>
      </c>
      <c r="I797" s="749">
        <v>874</v>
      </c>
      <c r="J797" s="749" t="s">
        <v>1138</v>
      </c>
      <c r="K797" s="749" t="s">
        <v>1139</v>
      </c>
      <c r="L797" s="752">
        <v>48.390000000000008</v>
      </c>
      <c r="M797" s="752">
        <v>6</v>
      </c>
      <c r="N797" s="753">
        <v>290.34000000000003</v>
      </c>
    </row>
    <row r="798" spans="1:14" ht="14.4" customHeight="1" x14ac:dyDescent="0.3">
      <c r="A798" s="747" t="s">
        <v>565</v>
      </c>
      <c r="B798" s="748" t="s">
        <v>566</v>
      </c>
      <c r="C798" s="749" t="s">
        <v>586</v>
      </c>
      <c r="D798" s="750" t="s">
        <v>587</v>
      </c>
      <c r="E798" s="751">
        <v>50113001</v>
      </c>
      <c r="F798" s="750" t="s">
        <v>601</v>
      </c>
      <c r="G798" s="749" t="s">
        <v>602</v>
      </c>
      <c r="H798" s="749">
        <v>102668</v>
      </c>
      <c r="I798" s="749">
        <v>2668</v>
      </c>
      <c r="J798" s="749" t="s">
        <v>1625</v>
      </c>
      <c r="K798" s="749" t="s">
        <v>1626</v>
      </c>
      <c r="L798" s="752">
        <v>33.625000000000007</v>
      </c>
      <c r="M798" s="752">
        <v>2</v>
      </c>
      <c r="N798" s="753">
        <v>67.250000000000014</v>
      </c>
    </row>
    <row r="799" spans="1:14" ht="14.4" customHeight="1" x14ac:dyDescent="0.3">
      <c r="A799" s="747" t="s">
        <v>565</v>
      </c>
      <c r="B799" s="748" t="s">
        <v>566</v>
      </c>
      <c r="C799" s="749" t="s">
        <v>586</v>
      </c>
      <c r="D799" s="750" t="s">
        <v>587</v>
      </c>
      <c r="E799" s="751">
        <v>50113001</v>
      </c>
      <c r="F799" s="750" t="s">
        <v>601</v>
      </c>
      <c r="G799" s="749" t="s">
        <v>602</v>
      </c>
      <c r="H799" s="749">
        <v>100876</v>
      </c>
      <c r="I799" s="749">
        <v>876</v>
      </c>
      <c r="J799" s="749" t="s">
        <v>1627</v>
      </c>
      <c r="K799" s="749" t="s">
        <v>1139</v>
      </c>
      <c r="L799" s="752">
        <v>70.719999999999985</v>
      </c>
      <c r="M799" s="752">
        <v>1</v>
      </c>
      <c r="N799" s="753">
        <v>70.719999999999985</v>
      </c>
    </row>
    <row r="800" spans="1:14" ht="14.4" customHeight="1" x14ac:dyDescent="0.3">
      <c r="A800" s="747" t="s">
        <v>565</v>
      </c>
      <c r="B800" s="748" t="s">
        <v>566</v>
      </c>
      <c r="C800" s="749" t="s">
        <v>586</v>
      </c>
      <c r="D800" s="750" t="s">
        <v>587</v>
      </c>
      <c r="E800" s="751">
        <v>50113001</v>
      </c>
      <c r="F800" s="750" t="s">
        <v>601</v>
      </c>
      <c r="G800" s="749" t="s">
        <v>602</v>
      </c>
      <c r="H800" s="749">
        <v>144562</v>
      </c>
      <c r="I800" s="749">
        <v>144562</v>
      </c>
      <c r="J800" s="749" t="s">
        <v>1140</v>
      </c>
      <c r="K800" s="749" t="s">
        <v>1141</v>
      </c>
      <c r="L800" s="752">
        <v>104.34987439900451</v>
      </c>
      <c r="M800" s="752">
        <v>44.369572900000009</v>
      </c>
      <c r="N800" s="753">
        <v>4629.9593592524752</v>
      </c>
    </row>
    <row r="801" spans="1:14" ht="14.4" customHeight="1" x14ac:dyDescent="0.3">
      <c r="A801" s="747" t="s">
        <v>565</v>
      </c>
      <c r="B801" s="748" t="s">
        <v>566</v>
      </c>
      <c r="C801" s="749" t="s">
        <v>586</v>
      </c>
      <c r="D801" s="750" t="s">
        <v>587</v>
      </c>
      <c r="E801" s="751">
        <v>50113001</v>
      </c>
      <c r="F801" s="750" t="s">
        <v>601</v>
      </c>
      <c r="G801" s="749" t="s">
        <v>602</v>
      </c>
      <c r="H801" s="749">
        <v>144563</v>
      </c>
      <c r="I801" s="749">
        <v>144563</v>
      </c>
      <c r="J801" s="749" t="s">
        <v>1140</v>
      </c>
      <c r="K801" s="749" t="s">
        <v>1142</v>
      </c>
      <c r="L801" s="752">
        <v>179.71764410004243</v>
      </c>
      <c r="M801" s="752">
        <v>129.3545652</v>
      </c>
      <c r="N801" s="753">
        <v>23247.297711329335</v>
      </c>
    </row>
    <row r="802" spans="1:14" ht="14.4" customHeight="1" x14ac:dyDescent="0.3">
      <c r="A802" s="747" t="s">
        <v>565</v>
      </c>
      <c r="B802" s="748" t="s">
        <v>566</v>
      </c>
      <c r="C802" s="749" t="s">
        <v>586</v>
      </c>
      <c r="D802" s="750" t="s">
        <v>587</v>
      </c>
      <c r="E802" s="751">
        <v>50113001</v>
      </c>
      <c r="F802" s="750" t="s">
        <v>601</v>
      </c>
      <c r="G802" s="749" t="s">
        <v>625</v>
      </c>
      <c r="H802" s="749">
        <v>180349</v>
      </c>
      <c r="I802" s="749">
        <v>180349</v>
      </c>
      <c r="J802" s="749" t="s">
        <v>1628</v>
      </c>
      <c r="K802" s="749" t="s">
        <v>1629</v>
      </c>
      <c r="L802" s="752">
        <v>185.90999999999997</v>
      </c>
      <c r="M802" s="752">
        <v>2</v>
      </c>
      <c r="N802" s="753">
        <v>371.81999999999994</v>
      </c>
    </row>
    <row r="803" spans="1:14" ht="14.4" customHeight="1" x14ac:dyDescent="0.3">
      <c r="A803" s="747" t="s">
        <v>565</v>
      </c>
      <c r="B803" s="748" t="s">
        <v>566</v>
      </c>
      <c r="C803" s="749" t="s">
        <v>586</v>
      </c>
      <c r="D803" s="750" t="s">
        <v>587</v>
      </c>
      <c r="E803" s="751">
        <v>50113001</v>
      </c>
      <c r="F803" s="750" t="s">
        <v>601</v>
      </c>
      <c r="G803" s="749" t="s">
        <v>625</v>
      </c>
      <c r="H803" s="749">
        <v>180367</v>
      </c>
      <c r="I803" s="749">
        <v>180367</v>
      </c>
      <c r="J803" s="749" t="s">
        <v>1630</v>
      </c>
      <c r="K803" s="749" t="s">
        <v>1631</v>
      </c>
      <c r="L803" s="752">
        <v>388.51</v>
      </c>
      <c r="M803" s="752">
        <v>2</v>
      </c>
      <c r="N803" s="753">
        <v>777.02</v>
      </c>
    </row>
    <row r="804" spans="1:14" ht="14.4" customHeight="1" x14ac:dyDescent="0.3">
      <c r="A804" s="747" t="s">
        <v>565</v>
      </c>
      <c r="B804" s="748" t="s">
        <v>566</v>
      </c>
      <c r="C804" s="749" t="s">
        <v>586</v>
      </c>
      <c r="D804" s="750" t="s">
        <v>587</v>
      </c>
      <c r="E804" s="751">
        <v>50113001</v>
      </c>
      <c r="F804" s="750" t="s">
        <v>601</v>
      </c>
      <c r="G804" s="749" t="s">
        <v>625</v>
      </c>
      <c r="H804" s="749">
        <v>144418</v>
      </c>
      <c r="I804" s="749">
        <v>144418</v>
      </c>
      <c r="J804" s="749" t="s">
        <v>1145</v>
      </c>
      <c r="K804" s="749" t="s">
        <v>1146</v>
      </c>
      <c r="L804" s="752">
        <v>508.74073878894546</v>
      </c>
      <c r="M804" s="752">
        <v>41.086335699999992</v>
      </c>
      <c r="N804" s="753">
        <v>20902.292778148621</v>
      </c>
    </row>
    <row r="805" spans="1:14" ht="14.4" customHeight="1" x14ac:dyDescent="0.3">
      <c r="A805" s="747" t="s">
        <v>565</v>
      </c>
      <c r="B805" s="748" t="s">
        <v>566</v>
      </c>
      <c r="C805" s="749" t="s">
        <v>586</v>
      </c>
      <c r="D805" s="750" t="s">
        <v>587</v>
      </c>
      <c r="E805" s="751">
        <v>50113001</v>
      </c>
      <c r="F805" s="750" t="s">
        <v>601</v>
      </c>
      <c r="G805" s="749" t="s">
        <v>625</v>
      </c>
      <c r="H805" s="749">
        <v>144420</v>
      </c>
      <c r="I805" s="749">
        <v>144420</v>
      </c>
      <c r="J805" s="749" t="s">
        <v>1145</v>
      </c>
      <c r="K805" s="749" t="s">
        <v>1147</v>
      </c>
      <c r="L805" s="752">
        <v>210.97630839534983</v>
      </c>
      <c r="M805" s="752">
        <v>36.375509799999996</v>
      </c>
      <c r="N805" s="753">
        <v>7674.3707736028691</v>
      </c>
    </row>
    <row r="806" spans="1:14" ht="14.4" customHeight="1" x14ac:dyDescent="0.3">
      <c r="A806" s="747" t="s">
        <v>565</v>
      </c>
      <c r="B806" s="748" t="s">
        <v>566</v>
      </c>
      <c r="C806" s="749" t="s">
        <v>586</v>
      </c>
      <c r="D806" s="750" t="s">
        <v>587</v>
      </c>
      <c r="E806" s="751">
        <v>50113001</v>
      </c>
      <c r="F806" s="750" t="s">
        <v>601</v>
      </c>
      <c r="G806" s="749" t="s">
        <v>625</v>
      </c>
      <c r="H806" s="749">
        <v>844415</v>
      </c>
      <c r="I806" s="749">
        <v>104239</v>
      </c>
      <c r="J806" s="749" t="s">
        <v>1148</v>
      </c>
      <c r="K806" s="749" t="s">
        <v>1149</v>
      </c>
      <c r="L806" s="752">
        <v>92.277773129290139</v>
      </c>
      <c r="M806" s="752">
        <v>31.152852899999999</v>
      </c>
      <c r="N806" s="753">
        <v>2874.7158922363483</v>
      </c>
    </row>
    <row r="807" spans="1:14" ht="14.4" customHeight="1" x14ac:dyDescent="0.3">
      <c r="A807" s="747" t="s">
        <v>565</v>
      </c>
      <c r="B807" s="748" t="s">
        <v>566</v>
      </c>
      <c r="C807" s="749" t="s">
        <v>586</v>
      </c>
      <c r="D807" s="750" t="s">
        <v>587</v>
      </c>
      <c r="E807" s="751">
        <v>50113001</v>
      </c>
      <c r="F807" s="750" t="s">
        <v>601</v>
      </c>
      <c r="G807" s="749" t="s">
        <v>567</v>
      </c>
      <c r="H807" s="749">
        <v>136248</v>
      </c>
      <c r="I807" s="749">
        <v>136248</v>
      </c>
      <c r="J807" s="749" t="s">
        <v>1150</v>
      </c>
      <c r="K807" s="749" t="s">
        <v>1151</v>
      </c>
      <c r="L807" s="752">
        <v>987.36918269409614</v>
      </c>
      <c r="M807" s="752">
        <v>1.589</v>
      </c>
      <c r="N807" s="753">
        <v>1568.9296313009188</v>
      </c>
    </row>
    <row r="808" spans="1:14" ht="14.4" customHeight="1" x14ac:dyDescent="0.3">
      <c r="A808" s="747" t="s">
        <v>565</v>
      </c>
      <c r="B808" s="748" t="s">
        <v>566</v>
      </c>
      <c r="C808" s="749" t="s">
        <v>586</v>
      </c>
      <c r="D808" s="750" t="s">
        <v>587</v>
      </c>
      <c r="E808" s="751">
        <v>50113001</v>
      </c>
      <c r="F808" s="750" t="s">
        <v>601</v>
      </c>
      <c r="G808" s="749" t="s">
        <v>567</v>
      </c>
      <c r="H808" s="749">
        <v>136246</v>
      </c>
      <c r="I808" s="749">
        <v>136246</v>
      </c>
      <c r="J808" s="749" t="s">
        <v>1152</v>
      </c>
      <c r="K808" s="749" t="s">
        <v>1149</v>
      </c>
      <c r="L808" s="752">
        <v>1.1215552590615965</v>
      </c>
      <c r="M808" s="752">
        <v>4.4969999999999999</v>
      </c>
      <c r="N808" s="753">
        <v>5.0436339999999991</v>
      </c>
    </row>
    <row r="809" spans="1:14" ht="14.4" customHeight="1" x14ac:dyDescent="0.3">
      <c r="A809" s="747" t="s">
        <v>565</v>
      </c>
      <c r="B809" s="748" t="s">
        <v>566</v>
      </c>
      <c r="C809" s="749" t="s">
        <v>586</v>
      </c>
      <c r="D809" s="750" t="s">
        <v>587</v>
      </c>
      <c r="E809" s="751">
        <v>50113001</v>
      </c>
      <c r="F809" s="750" t="s">
        <v>601</v>
      </c>
      <c r="G809" s="749" t="s">
        <v>567</v>
      </c>
      <c r="H809" s="749">
        <v>136247</v>
      </c>
      <c r="I809" s="749">
        <v>136247</v>
      </c>
      <c r="J809" s="749" t="s">
        <v>1153</v>
      </c>
      <c r="K809" s="749" t="s">
        <v>1154</v>
      </c>
      <c r="L809" s="752">
        <v>176.43350441909894</v>
      </c>
      <c r="M809" s="752">
        <v>4</v>
      </c>
      <c r="N809" s="753">
        <v>705.73401767639575</v>
      </c>
    </row>
    <row r="810" spans="1:14" ht="14.4" customHeight="1" x14ac:dyDescent="0.3">
      <c r="A810" s="747" t="s">
        <v>565</v>
      </c>
      <c r="B810" s="748" t="s">
        <v>566</v>
      </c>
      <c r="C810" s="749" t="s">
        <v>586</v>
      </c>
      <c r="D810" s="750" t="s">
        <v>587</v>
      </c>
      <c r="E810" s="751">
        <v>50113001</v>
      </c>
      <c r="F810" s="750" t="s">
        <v>601</v>
      </c>
      <c r="G810" s="749" t="s">
        <v>567</v>
      </c>
      <c r="H810" s="749">
        <v>209360</v>
      </c>
      <c r="I810" s="749">
        <v>209360</v>
      </c>
      <c r="J810" s="749" t="s">
        <v>1155</v>
      </c>
      <c r="K810" s="749" t="s">
        <v>894</v>
      </c>
      <c r="L810" s="752">
        <v>167.17999999999998</v>
      </c>
      <c r="M810" s="752">
        <v>26</v>
      </c>
      <c r="N810" s="753">
        <v>4346.6799999999994</v>
      </c>
    </row>
    <row r="811" spans="1:14" ht="14.4" customHeight="1" x14ac:dyDescent="0.3">
      <c r="A811" s="747" t="s">
        <v>565</v>
      </c>
      <c r="B811" s="748" t="s">
        <v>566</v>
      </c>
      <c r="C811" s="749" t="s">
        <v>586</v>
      </c>
      <c r="D811" s="750" t="s">
        <v>587</v>
      </c>
      <c r="E811" s="751">
        <v>50113001</v>
      </c>
      <c r="F811" s="750" t="s">
        <v>601</v>
      </c>
      <c r="G811" s="749" t="s">
        <v>602</v>
      </c>
      <c r="H811" s="749">
        <v>214912</v>
      </c>
      <c r="I811" s="749">
        <v>214912</v>
      </c>
      <c r="J811" s="749" t="s">
        <v>1156</v>
      </c>
      <c r="K811" s="749" t="s">
        <v>1632</v>
      </c>
      <c r="L811" s="752">
        <v>129.154</v>
      </c>
      <c r="M811" s="752">
        <v>10</v>
      </c>
      <c r="N811" s="753">
        <v>1291.54</v>
      </c>
    </row>
    <row r="812" spans="1:14" ht="14.4" customHeight="1" x14ac:dyDescent="0.3">
      <c r="A812" s="747" t="s">
        <v>565</v>
      </c>
      <c r="B812" s="748" t="s">
        <v>566</v>
      </c>
      <c r="C812" s="749" t="s">
        <v>586</v>
      </c>
      <c r="D812" s="750" t="s">
        <v>587</v>
      </c>
      <c r="E812" s="751">
        <v>50113001</v>
      </c>
      <c r="F812" s="750" t="s">
        <v>601</v>
      </c>
      <c r="G812" s="749" t="s">
        <v>602</v>
      </c>
      <c r="H812" s="749">
        <v>102420</v>
      </c>
      <c r="I812" s="749">
        <v>2420</v>
      </c>
      <c r="J812" s="749" t="s">
        <v>1633</v>
      </c>
      <c r="K812" s="749" t="s">
        <v>1634</v>
      </c>
      <c r="L812" s="752">
        <v>104.26</v>
      </c>
      <c r="M812" s="752">
        <v>4</v>
      </c>
      <c r="N812" s="753">
        <v>417.04</v>
      </c>
    </row>
    <row r="813" spans="1:14" ht="14.4" customHeight="1" x14ac:dyDescent="0.3">
      <c r="A813" s="747" t="s">
        <v>565</v>
      </c>
      <c r="B813" s="748" t="s">
        <v>566</v>
      </c>
      <c r="C813" s="749" t="s">
        <v>586</v>
      </c>
      <c r="D813" s="750" t="s">
        <v>587</v>
      </c>
      <c r="E813" s="751">
        <v>50113001</v>
      </c>
      <c r="F813" s="750" t="s">
        <v>601</v>
      </c>
      <c r="G813" s="749" t="s">
        <v>625</v>
      </c>
      <c r="H813" s="749">
        <v>157871</v>
      </c>
      <c r="I813" s="749">
        <v>157871</v>
      </c>
      <c r="J813" s="749" t="s">
        <v>1635</v>
      </c>
      <c r="K813" s="749" t="s">
        <v>1636</v>
      </c>
      <c r="L813" s="752">
        <v>165</v>
      </c>
      <c r="M813" s="752">
        <v>1</v>
      </c>
      <c r="N813" s="753">
        <v>165</v>
      </c>
    </row>
    <row r="814" spans="1:14" ht="14.4" customHeight="1" x14ac:dyDescent="0.3">
      <c r="A814" s="747" t="s">
        <v>565</v>
      </c>
      <c r="B814" s="748" t="s">
        <v>566</v>
      </c>
      <c r="C814" s="749" t="s">
        <v>586</v>
      </c>
      <c r="D814" s="750" t="s">
        <v>587</v>
      </c>
      <c r="E814" s="751">
        <v>50113001</v>
      </c>
      <c r="F814" s="750" t="s">
        <v>601</v>
      </c>
      <c r="G814" s="749" t="s">
        <v>625</v>
      </c>
      <c r="H814" s="749">
        <v>850729</v>
      </c>
      <c r="I814" s="749">
        <v>157875</v>
      </c>
      <c r="J814" s="749" t="s">
        <v>1158</v>
      </c>
      <c r="K814" s="749" t="s">
        <v>1159</v>
      </c>
      <c r="L814" s="752">
        <v>225.5</v>
      </c>
      <c r="M814" s="752">
        <v>1</v>
      </c>
      <c r="N814" s="753">
        <v>225.5</v>
      </c>
    </row>
    <row r="815" spans="1:14" ht="14.4" customHeight="1" x14ac:dyDescent="0.3">
      <c r="A815" s="747" t="s">
        <v>565</v>
      </c>
      <c r="B815" s="748" t="s">
        <v>566</v>
      </c>
      <c r="C815" s="749" t="s">
        <v>586</v>
      </c>
      <c r="D815" s="750" t="s">
        <v>587</v>
      </c>
      <c r="E815" s="751">
        <v>50113001</v>
      </c>
      <c r="F815" s="750" t="s">
        <v>601</v>
      </c>
      <c r="G815" s="749" t="s">
        <v>602</v>
      </c>
      <c r="H815" s="749">
        <v>848950</v>
      </c>
      <c r="I815" s="749">
        <v>155148</v>
      </c>
      <c r="J815" s="749" t="s">
        <v>1160</v>
      </c>
      <c r="K815" s="749" t="s">
        <v>1161</v>
      </c>
      <c r="L815" s="752">
        <v>20.04212125313834</v>
      </c>
      <c r="M815" s="752">
        <v>66</v>
      </c>
      <c r="N815" s="753">
        <v>1322.7800027071305</v>
      </c>
    </row>
    <row r="816" spans="1:14" ht="14.4" customHeight="1" x14ac:dyDescent="0.3">
      <c r="A816" s="747" t="s">
        <v>565</v>
      </c>
      <c r="B816" s="748" t="s">
        <v>566</v>
      </c>
      <c r="C816" s="749" t="s">
        <v>586</v>
      </c>
      <c r="D816" s="750" t="s">
        <v>587</v>
      </c>
      <c r="E816" s="751">
        <v>50113001</v>
      </c>
      <c r="F816" s="750" t="s">
        <v>601</v>
      </c>
      <c r="G816" s="749" t="s">
        <v>602</v>
      </c>
      <c r="H816" s="749">
        <v>849941</v>
      </c>
      <c r="I816" s="749">
        <v>162142</v>
      </c>
      <c r="J816" s="749" t="s">
        <v>1160</v>
      </c>
      <c r="K816" s="749" t="s">
        <v>1162</v>
      </c>
      <c r="L816" s="752">
        <v>29.710000000000008</v>
      </c>
      <c r="M816" s="752">
        <v>1</v>
      </c>
      <c r="N816" s="753">
        <v>29.710000000000008</v>
      </c>
    </row>
    <row r="817" spans="1:14" ht="14.4" customHeight="1" x14ac:dyDescent="0.3">
      <c r="A817" s="747" t="s">
        <v>565</v>
      </c>
      <c r="B817" s="748" t="s">
        <v>566</v>
      </c>
      <c r="C817" s="749" t="s">
        <v>586</v>
      </c>
      <c r="D817" s="750" t="s">
        <v>587</v>
      </c>
      <c r="E817" s="751">
        <v>50113001</v>
      </c>
      <c r="F817" s="750" t="s">
        <v>601</v>
      </c>
      <c r="G817" s="749" t="s">
        <v>602</v>
      </c>
      <c r="H817" s="749">
        <v>147085</v>
      </c>
      <c r="I817" s="749">
        <v>47085</v>
      </c>
      <c r="J817" s="749" t="s">
        <v>1637</v>
      </c>
      <c r="K817" s="749" t="s">
        <v>1551</v>
      </c>
      <c r="L817" s="752">
        <v>142.39999999999995</v>
      </c>
      <c r="M817" s="752">
        <v>1</v>
      </c>
      <c r="N817" s="753">
        <v>142.39999999999995</v>
      </c>
    </row>
    <row r="818" spans="1:14" ht="14.4" customHeight="1" x14ac:dyDescent="0.3">
      <c r="A818" s="747" t="s">
        <v>565</v>
      </c>
      <c r="B818" s="748" t="s">
        <v>566</v>
      </c>
      <c r="C818" s="749" t="s">
        <v>586</v>
      </c>
      <c r="D818" s="750" t="s">
        <v>587</v>
      </c>
      <c r="E818" s="751">
        <v>50113001</v>
      </c>
      <c r="F818" s="750" t="s">
        <v>601</v>
      </c>
      <c r="G818" s="749" t="s">
        <v>625</v>
      </c>
      <c r="H818" s="749">
        <v>177322</v>
      </c>
      <c r="I818" s="749">
        <v>177322</v>
      </c>
      <c r="J818" s="749" t="s">
        <v>1163</v>
      </c>
      <c r="K818" s="749" t="s">
        <v>1164</v>
      </c>
      <c r="L818" s="752">
        <v>35.51</v>
      </c>
      <c r="M818" s="752">
        <v>3</v>
      </c>
      <c r="N818" s="753">
        <v>106.53</v>
      </c>
    </row>
    <row r="819" spans="1:14" ht="14.4" customHeight="1" x14ac:dyDescent="0.3">
      <c r="A819" s="747" t="s">
        <v>565</v>
      </c>
      <c r="B819" s="748" t="s">
        <v>566</v>
      </c>
      <c r="C819" s="749" t="s">
        <v>586</v>
      </c>
      <c r="D819" s="750" t="s">
        <v>587</v>
      </c>
      <c r="E819" s="751">
        <v>50113001</v>
      </c>
      <c r="F819" s="750" t="s">
        <v>601</v>
      </c>
      <c r="G819" s="749" t="s">
        <v>602</v>
      </c>
      <c r="H819" s="749">
        <v>111696</v>
      </c>
      <c r="I819" s="749">
        <v>11696</v>
      </c>
      <c r="J819" s="749" t="s">
        <v>1638</v>
      </c>
      <c r="K819" s="749" t="s">
        <v>925</v>
      </c>
      <c r="L819" s="752">
        <v>324.83006847456835</v>
      </c>
      <c r="M819" s="752">
        <v>1</v>
      </c>
      <c r="N819" s="753">
        <v>324.83006847456835</v>
      </c>
    </row>
    <row r="820" spans="1:14" ht="14.4" customHeight="1" x14ac:dyDescent="0.3">
      <c r="A820" s="747" t="s">
        <v>565</v>
      </c>
      <c r="B820" s="748" t="s">
        <v>566</v>
      </c>
      <c r="C820" s="749" t="s">
        <v>586</v>
      </c>
      <c r="D820" s="750" t="s">
        <v>587</v>
      </c>
      <c r="E820" s="751">
        <v>50113001</v>
      </c>
      <c r="F820" s="750" t="s">
        <v>601</v>
      </c>
      <c r="G820" s="749" t="s">
        <v>602</v>
      </c>
      <c r="H820" s="749">
        <v>194167</v>
      </c>
      <c r="I820" s="749">
        <v>94167</v>
      </c>
      <c r="J820" s="749" t="s">
        <v>1639</v>
      </c>
      <c r="K820" s="749" t="s">
        <v>1640</v>
      </c>
      <c r="L820" s="752">
        <v>129.24</v>
      </c>
      <c r="M820" s="752">
        <v>1</v>
      </c>
      <c r="N820" s="753">
        <v>129.24</v>
      </c>
    </row>
    <row r="821" spans="1:14" ht="14.4" customHeight="1" x14ac:dyDescent="0.3">
      <c r="A821" s="747" t="s">
        <v>565</v>
      </c>
      <c r="B821" s="748" t="s">
        <v>566</v>
      </c>
      <c r="C821" s="749" t="s">
        <v>586</v>
      </c>
      <c r="D821" s="750" t="s">
        <v>587</v>
      </c>
      <c r="E821" s="751">
        <v>50113001</v>
      </c>
      <c r="F821" s="750" t="s">
        <v>601</v>
      </c>
      <c r="G821" s="749" t="s">
        <v>602</v>
      </c>
      <c r="H821" s="749">
        <v>102963</v>
      </c>
      <c r="I821" s="749">
        <v>2963</v>
      </c>
      <c r="J821" s="749" t="s">
        <v>1165</v>
      </c>
      <c r="K821" s="749" t="s">
        <v>1166</v>
      </c>
      <c r="L821" s="752">
        <v>97.109999999999971</v>
      </c>
      <c r="M821" s="752">
        <v>2</v>
      </c>
      <c r="N821" s="753">
        <v>194.21999999999994</v>
      </c>
    </row>
    <row r="822" spans="1:14" ht="14.4" customHeight="1" x14ac:dyDescent="0.3">
      <c r="A822" s="747" t="s">
        <v>565</v>
      </c>
      <c r="B822" s="748" t="s">
        <v>566</v>
      </c>
      <c r="C822" s="749" t="s">
        <v>586</v>
      </c>
      <c r="D822" s="750" t="s">
        <v>587</v>
      </c>
      <c r="E822" s="751">
        <v>50113001</v>
      </c>
      <c r="F822" s="750" t="s">
        <v>601</v>
      </c>
      <c r="G822" s="749" t="s">
        <v>625</v>
      </c>
      <c r="H822" s="749">
        <v>846980</v>
      </c>
      <c r="I822" s="749">
        <v>124129</v>
      </c>
      <c r="J822" s="749" t="s">
        <v>1641</v>
      </c>
      <c r="K822" s="749" t="s">
        <v>1088</v>
      </c>
      <c r="L822" s="752">
        <v>254.25</v>
      </c>
      <c r="M822" s="752">
        <v>2</v>
      </c>
      <c r="N822" s="753">
        <v>508.5</v>
      </c>
    </row>
    <row r="823" spans="1:14" ht="14.4" customHeight="1" x14ac:dyDescent="0.3">
      <c r="A823" s="747" t="s">
        <v>565</v>
      </c>
      <c r="B823" s="748" t="s">
        <v>566</v>
      </c>
      <c r="C823" s="749" t="s">
        <v>586</v>
      </c>
      <c r="D823" s="750" t="s">
        <v>587</v>
      </c>
      <c r="E823" s="751">
        <v>50113001</v>
      </c>
      <c r="F823" s="750" t="s">
        <v>601</v>
      </c>
      <c r="G823" s="749" t="s">
        <v>625</v>
      </c>
      <c r="H823" s="749">
        <v>846824</v>
      </c>
      <c r="I823" s="749">
        <v>124087</v>
      </c>
      <c r="J823" s="749" t="s">
        <v>1642</v>
      </c>
      <c r="K823" s="749" t="s">
        <v>1088</v>
      </c>
      <c r="L823" s="752">
        <v>158.97999999999999</v>
      </c>
      <c r="M823" s="752">
        <v>2</v>
      </c>
      <c r="N823" s="753">
        <v>317.95999999999998</v>
      </c>
    </row>
    <row r="824" spans="1:14" ht="14.4" customHeight="1" x14ac:dyDescent="0.3">
      <c r="A824" s="747" t="s">
        <v>565</v>
      </c>
      <c r="B824" s="748" t="s">
        <v>566</v>
      </c>
      <c r="C824" s="749" t="s">
        <v>586</v>
      </c>
      <c r="D824" s="750" t="s">
        <v>587</v>
      </c>
      <c r="E824" s="751">
        <v>50113001</v>
      </c>
      <c r="F824" s="750" t="s">
        <v>601</v>
      </c>
      <c r="G824" s="749" t="s">
        <v>625</v>
      </c>
      <c r="H824" s="749">
        <v>844651</v>
      </c>
      <c r="I824" s="749">
        <v>101205</v>
      </c>
      <c r="J824" s="749" t="s">
        <v>1172</v>
      </c>
      <c r="K824" s="749" t="s">
        <v>705</v>
      </c>
      <c r="L824" s="752">
        <v>86.080000000000027</v>
      </c>
      <c r="M824" s="752">
        <v>2</v>
      </c>
      <c r="N824" s="753">
        <v>172.16000000000005</v>
      </c>
    </row>
    <row r="825" spans="1:14" ht="14.4" customHeight="1" x14ac:dyDescent="0.3">
      <c r="A825" s="747" t="s">
        <v>565</v>
      </c>
      <c r="B825" s="748" t="s">
        <v>566</v>
      </c>
      <c r="C825" s="749" t="s">
        <v>586</v>
      </c>
      <c r="D825" s="750" t="s">
        <v>587</v>
      </c>
      <c r="E825" s="751">
        <v>50113001</v>
      </c>
      <c r="F825" s="750" t="s">
        <v>601</v>
      </c>
      <c r="G825" s="749" t="s">
        <v>625</v>
      </c>
      <c r="H825" s="749">
        <v>846338</v>
      </c>
      <c r="I825" s="749">
        <v>122685</v>
      </c>
      <c r="J825" s="749" t="s">
        <v>1175</v>
      </c>
      <c r="K825" s="749" t="s">
        <v>1176</v>
      </c>
      <c r="L825" s="752">
        <v>116.31</v>
      </c>
      <c r="M825" s="752">
        <v>6</v>
      </c>
      <c r="N825" s="753">
        <v>697.86</v>
      </c>
    </row>
    <row r="826" spans="1:14" ht="14.4" customHeight="1" x14ac:dyDescent="0.3">
      <c r="A826" s="747" t="s">
        <v>565</v>
      </c>
      <c r="B826" s="748" t="s">
        <v>566</v>
      </c>
      <c r="C826" s="749" t="s">
        <v>586</v>
      </c>
      <c r="D826" s="750" t="s">
        <v>587</v>
      </c>
      <c r="E826" s="751">
        <v>50113001</v>
      </c>
      <c r="F826" s="750" t="s">
        <v>601</v>
      </c>
      <c r="G826" s="749" t="s">
        <v>625</v>
      </c>
      <c r="H826" s="749">
        <v>846340</v>
      </c>
      <c r="I826" s="749">
        <v>122690</v>
      </c>
      <c r="J826" s="749" t="s">
        <v>1175</v>
      </c>
      <c r="K826" s="749" t="s">
        <v>1174</v>
      </c>
      <c r="L826" s="752">
        <v>277.66000000000008</v>
      </c>
      <c r="M826" s="752">
        <v>1</v>
      </c>
      <c r="N826" s="753">
        <v>277.66000000000008</v>
      </c>
    </row>
    <row r="827" spans="1:14" ht="14.4" customHeight="1" x14ac:dyDescent="0.3">
      <c r="A827" s="747" t="s">
        <v>565</v>
      </c>
      <c r="B827" s="748" t="s">
        <v>566</v>
      </c>
      <c r="C827" s="749" t="s">
        <v>586</v>
      </c>
      <c r="D827" s="750" t="s">
        <v>587</v>
      </c>
      <c r="E827" s="751">
        <v>50113001</v>
      </c>
      <c r="F827" s="750" t="s">
        <v>601</v>
      </c>
      <c r="G827" s="749" t="s">
        <v>625</v>
      </c>
      <c r="H827" s="749">
        <v>844738</v>
      </c>
      <c r="I827" s="749">
        <v>101227</v>
      </c>
      <c r="J827" s="749" t="s">
        <v>1177</v>
      </c>
      <c r="K827" s="749" t="s">
        <v>1178</v>
      </c>
      <c r="L827" s="752">
        <v>162.79000000000002</v>
      </c>
      <c r="M827" s="752">
        <v>3</v>
      </c>
      <c r="N827" s="753">
        <v>488.37000000000006</v>
      </c>
    </row>
    <row r="828" spans="1:14" ht="14.4" customHeight="1" x14ac:dyDescent="0.3">
      <c r="A828" s="747" t="s">
        <v>565</v>
      </c>
      <c r="B828" s="748" t="s">
        <v>566</v>
      </c>
      <c r="C828" s="749" t="s">
        <v>586</v>
      </c>
      <c r="D828" s="750" t="s">
        <v>587</v>
      </c>
      <c r="E828" s="751">
        <v>50113001</v>
      </c>
      <c r="F828" s="750" t="s">
        <v>601</v>
      </c>
      <c r="G828" s="749" t="s">
        <v>625</v>
      </c>
      <c r="H828" s="749">
        <v>845219</v>
      </c>
      <c r="I828" s="749">
        <v>101233</v>
      </c>
      <c r="J828" s="749" t="s">
        <v>1177</v>
      </c>
      <c r="K828" s="749" t="s">
        <v>1179</v>
      </c>
      <c r="L828" s="752">
        <v>368.25</v>
      </c>
      <c r="M828" s="752">
        <v>1</v>
      </c>
      <c r="N828" s="753">
        <v>368.25</v>
      </c>
    </row>
    <row r="829" spans="1:14" ht="14.4" customHeight="1" x14ac:dyDescent="0.3">
      <c r="A829" s="747" t="s">
        <v>565</v>
      </c>
      <c r="B829" s="748" t="s">
        <v>566</v>
      </c>
      <c r="C829" s="749" t="s">
        <v>586</v>
      </c>
      <c r="D829" s="750" t="s">
        <v>587</v>
      </c>
      <c r="E829" s="751">
        <v>50113001</v>
      </c>
      <c r="F829" s="750" t="s">
        <v>601</v>
      </c>
      <c r="G829" s="749" t="s">
        <v>602</v>
      </c>
      <c r="H829" s="749">
        <v>104207</v>
      </c>
      <c r="I829" s="749">
        <v>4207</v>
      </c>
      <c r="J829" s="749" t="s">
        <v>1182</v>
      </c>
      <c r="K829" s="749" t="s">
        <v>1183</v>
      </c>
      <c r="L829" s="752">
        <v>39.824545454545451</v>
      </c>
      <c r="M829" s="752">
        <v>11</v>
      </c>
      <c r="N829" s="753">
        <v>438.06999999999994</v>
      </c>
    </row>
    <row r="830" spans="1:14" ht="14.4" customHeight="1" x14ac:dyDescent="0.3">
      <c r="A830" s="747" t="s">
        <v>565</v>
      </c>
      <c r="B830" s="748" t="s">
        <v>566</v>
      </c>
      <c r="C830" s="749" t="s">
        <v>586</v>
      </c>
      <c r="D830" s="750" t="s">
        <v>587</v>
      </c>
      <c r="E830" s="751">
        <v>50113001</v>
      </c>
      <c r="F830" s="750" t="s">
        <v>601</v>
      </c>
      <c r="G830" s="749" t="s">
        <v>602</v>
      </c>
      <c r="H830" s="749">
        <v>156351</v>
      </c>
      <c r="I830" s="749">
        <v>56351</v>
      </c>
      <c r="J830" s="749" t="s">
        <v>1184</v>
      </c>
      <c r="K830" s="749" t="s">
        <v>958</v>
      </c>
      <c r="L830" s="752">
        <v>35.181999999999988</v>
      </c>
      <c r="M830" s="752">
        <v>5</v>
      </c>
      <c r="N830" s="753">
        <v>175.90999999999994</v>
      </c>
    </row>
    <row r="831" spans="1:14" ht="14.4" customHeight="1" x14ac:dyDescent="0.3">
      <c r="A831" s="747" t="s">
        <v>565</v>
      </c>
      <c r="B831" s="748" t="s">
        <v>566</v>
      </c>
      <c r="C831" s="749" t="s">
        <v>586</v>
      </c>
      <c r="D831" s="750" t="s">
        <v>587</v>
      </c>
      <c r="E831" s="751">
        <v>50113001</v>
      </c>
      <c r="F831" s="750" t="s">
        <v>601</v>
      </c>
      <c r="G831" s="749" t="s">
        <v>602</v>
      </c>
      <c r="H831" s="749">
        <v>845758</v>
      </c>
      <c r="I831" s="749">
        <v>280</v>
      </c>
      <c r="J831" s="749" t="s">
        <v>1185</v>
      </c>
      <c r="K831" s="749" t="s">
        <v>1186</v>
      </c>
      <c r="L831" s="752">
        <v>34.090000000000003</v>
      </c>
      <c r="M831" s="752">
        <v>3</v>
      </c>
      <c r="N831" s="753">
        <v>102.27000000000001</v>
      </c>
    </row>
    <row r="832" spans="1:14" ht="14.4" customHeight="1" x14ac:dyDescent="0.3">
      <c r="A832" s="747" t="s">
        <v>565</v>
      </c>
      <c r="B832" s="748" t="s">
        <v>566</v>
      </c>
      <c r="C832" s="749" t="s">
        <v>586</v>
      </c>
      <c r="D832" s="750" t="s">
        <v>587</v>
      </c>
      <c r="E832" s="751">
        <v>50113001</v>
      </c>
      <c r="F832" s="750" t="s">
        <v>601</v>
      </c>
      <c r="G832" s="749" t="s">
        <v>602</v>
      </c>
      <c r="H832" s="749">
        <v>182952</v>
      </c>
      <c r="I832" s="749">
        <v>82952</v>
      </c>
      <c r="J832" s="749" t="s">
        <v>1187</v>
      </c>
      <c r="K832" s="749" t="s">
        <v>1188</v>
      </c>
      <c r="L832" s="752">
        <v>175.41151515151515</v>
      </c>
      <c r="M832" s="752">
        <v>33</v>
      </c>
      <c r="N832" s="753">
        <v>5788.58</v>
      </c>
    </row>
    <row r="833" spans="1:14" ht="14.4" customHeight="1" x14ac:dyDescent="0.3">
      <c r="A833" s="747" t="s">
        <v>565</v>
      </c>
      <c r="B833" s="748" t="s">
        <v>566</v>
      </c>
      <c r="C833" s="749" t="s">
        <v>586</v>
      </c>
      <c r="D833" s="750" t="s">
        <v>587</v>
      </c>
      <c r="E833" s="751">
        <v>50113001</v>
      </c>
      <c r="F833" s="750" t="s">
        <v>601</v>
      </c>
      <c r="G833" s="749" t="s">
        <v>625</v>
      </c>
      <c r="H833" s="749">
        <v>197232</v>
      </c>
      <c r="I833" s="749">
        <v>197232</v>
      </c>
      <c r="J833" s="749" t="s">
        <v>1189</v>
      </c>
      <c r="K833" s="749" t="s">
        <v>1643</v>
      </c>
      <c r="L833" s="752">
        <v>102.23</v>
      </c>
      <c r="M833" s="752">
        <v>2</v>
      </c>
      <c r="N833" s="753">
        <v>204.46</v>
      </c>
    </row>
    <row r="834" spans="1:14" ht="14.4" customHeight="1" x14ac:dyDescent="0.3">
      <c r="A834" s="747" t="s">
        <v>565</v>
      </c>
      <c r="B834" s="748" t="s">
        <v>566</v>
      </c>
      <c r="C834" s="749" t="s">
        <v>586</v>
      </c>
      <c r="D834" s="750" t="s">
        <v>587</v>
      </c>
      <c r="E834" s="751">
        <v>50113001</v>
      </c>
      <c r="F834" s="750" t="s">
        <v>601</v>
      </c>
      <c r="G834" s="749" t="s">
        <v>625</v>
      </c>
      <c r="H834" s="749">
        <v>992574</v>
      </c>
      <c r="I834" s="749">
        <v>203952</v>
      </c>
      <c r="J834" s="749" t="s">
        <v>1189</v>
      </c>
      <c r="K834" s="749" t="s">
        <v>1644</v>
      </c>
      <c r="L834" s="752">
        <v>357.82999999999987</v>
      </c>
      <c r="M834" s="752">
        <v>1</v>
      </c>
      <c r="N834" s="753">
        <v>357.82999999999987</v>
      </c>
    </row>
    <row r="835" spans="1:14" ht="14.4" customHeight="1" x14ac:dyDescent="0.3">
      <c r="A835" s="747" t="s">
        <v>565</v>
      </c>
      <c r="B835" s="748" t="s">
        <v>566</v>
      </c>
      <c r="C835" s="749" t="s">
        <v>586</v>
      </c>
      <c r="D835" s="750" t="s">
        <v>587</v>
      </c>
      <c r="E835" s="751">
        <v>50113001</v>
      </c>
      <c r="F835" s="750" t="s">
        <v>601</v>
      </c>
      <c r="G835" s="749" t="s">
        <v>625</v>
      </c>
      <c r="H835" s="749">
        <v>191280</v>
      </c>
      <c r="I835" s="749">
        <v>91280</v>
      </c>
      <c r="J835" s="749" t="s">
        <v>1191</v>
      </c>
      <c r="K835" s="749" t="s">
        <v>1192</v>
      </c>
      <c r="L835" s="752">
        <v>60.344000000000008</v>
      </c>
      <c r="M835" s="752">
        <v>5</v>
      </c>
      <c r="N835" s="753">
        <v>301.72000000000003</v>
      </c>
    </row>
    <row r="836" spans="1:14" ht="14.4" customHeight="1" x14ac:dyDescent="0.3">
      <c r="A836" s="747" t="s">
        <v>565</v>
      </c>
      <c r="B836" s="748" t="s">
        <v>566</v>
      </c>
      <c r="C836" s="749" t="s">
        <v>586</v>
      </c>
      <c r="D836" s="750" t="s">
        <v>587</v>
      </c>
      <c r="E836" s="751">
        <v>50113001</v>
      </c>
      <c r="F836" s="750" t="s">
        <v>601</v>
      </c>
      <c r="G836" s="749" t="s">
        <v>625</v>
      </c>
      <c r="H836" s="749">
        <v>193969</v>
      </c>
      <c r="I836" s="749">
        <v>93969</v>
      </c>
      <c r="J836" s="749" t="s">
        <v>1191</v>
      </c>
      <c r="K836" s="749" t="s">
        <v>1645</v>
      </c>
      <c r="L836" s="752">
        <v>66.650000000000034</v>
      </c>
      <c r="M836" s="752">
        <v>5</v>
      </c>
      <c r="N836" s="753">
        <v>333.25000000000017</v>
      </c>
    </row>
    <row r="837" spans="1:14" ht="14.4" customHeight="1" x14ac:dyDescent="0.3">
      <c r="A837" s="747" t="s">
        <v>565</v>
      </c>
      <c r="B837" s="748" t="s">
        <v>566</v>
      </c>
      <c r="C837" s="749" t="s">
        <v>586</v>
      </c>
      <c r="D837" s="750" t="s">
        <v>587</v>
      </c>
      <c r="E837" s="751">
        <v>50113001</v>
      </c>
      <c r="F837" s="750" t="s">
        <v>601</v>
      </c>
      <c r="G837" s="749" t="s">
        <v>625</v>
      </c>
      <c r="H837" s="749">
        <v>113281</v>
      </c>
      <c r="I837" s="749">
        <v>13281</v>
      </c>
      <c r="J837" s="749" t="s">
        <v>1646</v>
      </c>
      <c r="K837" s="749" t="s">
        <v>1647</v>
      </c>
      <c r="L837" s="752">
        <v>34.979999999999997</v>
      </c>
      <c r="M837" s="752">
        <v>3</v>
      </c>
      <c r="N837" s="753">
        <v>104.93999999999998</v>
      </c>
    </row>
    <row r="838" spans="1:14" ht="14.4" customHeight="1" x14ac:dyDescent="0.3">
      <c r="A838" s="747" t="s">
        <v>565</v>
      </c>
      <c r="B838" s="748" t="s">
        <v>566</v>
      </c>
      <c r="C838" s="749" t="s">
        <v>586</v>
      </c>
      <c r="D838" s="750" t="s">
        <v>587</v>
      </c>
      <c r="E838" s="751">
        <v>50113001</v>
      </c>
      <c r="F838" s="750" t="s">
        <v>601</v>
      </c>
      <c r="G838" s="749" t="s">
        <v>602</v>
      </c>
      <c r="H838" s="749">
        <v>194564</v>
      </c>
      <c r="I838" s="749">
        <v>194564</v>
      </c>
      <c r="J838" s="749" t="s">
        <v>1648</v>
      </c>
      <c r="K838" s="749" t="s">
        <v>1649</v>
      </c>
      <c r="L838" s="752">
        <v>781.77000000000021</v>
      </c>
      <c r="M838" s="752">
        <v>1</v>
      </c>
      <c r="N838" s="753">
        <v>781.77000000000021</v>
      </c>
    </row>
    <row r="839" spans="1:14" ht="14.4" customHeight="1" x14ac:dyDescent="0.3">
      <c r="A839" s="747" t="s">
        <v>565</v>
      </c>
      <c r="B839" s="748" t="s">
        <v>566</v>
      </c>
      <c r="C839" s="749" t="s">
        <v>586</v>
      </c>
      <c r="D839" s="750" t="s">
        <v>587</v>
      </c>
      <c r="E839" s="751">
        <v>50113001</v>
      </c>
      <c r="F839" s="750" t="s">
        <v>601</v>
      </c>
      <c r="G839" s="749" t="s">
        <v>602</v>
      </c>
      <c r="H839" s="749">
        <v>159357</v>
      </c>
      <c r="I839" s="749">
        <v>59357</v>
      </c>
      <c r="J839" s="749" t="s">
        <v>1200</v>
      </c>
      <c r="K839" s="749" t="s">
        <v>1201</v>
      </c>
      <c r="L839" s="752">
        <v>188.87999999999997</v>
      </c>
      <c r="M839" s="752">
        <v>13</v>
      </c>
      <c r="N839" s="753">
        <v>2455.4399999999996</v>
      </c>
    </row>
    <row r="840" spans="1:14" ht="14.4" customHeight="1" x14ac:dyDescent="0.3">
      <c r="A840" s="747" t="s">
        <v>565</v>
      </c>
      <c r="B840" s="748" t="s">
        <v>566</v>
      </c>
      <c r="C840" s="749" t="s">
        <v>586</v>
      </c>
      <c r="D840" s="750" t="s">
        <v>587</v>
      </c>
      <c r="E840" s="751">
        <v>50113001</v>
      </c>
      <c r="F840" s="750" t="s">
        <v>601</v>
      </c>
      <c r="G840" s="749" t="s">
        <v>602</v>
      </c>
      <c r="H840" s="749">
        <v>13440</v>
      </c>
      <c r="I840" s="749">
        <v>13440</v>
      </c>
      <c r="J840" s="749" t="s">
        <v>1203</v>
      </c>
      <c r="K840" s="749" t="s">
        <v>924</v>
      </c>
      <c r="L840" s="752">
        <v>396</v>
      </c>
      <c r="M840" s="752">
        <v>2</v>
      </c>
      <c r="N840" s="753">
        <v>792</v>
      </c>
    </row>
    <row r="841" spans="1:14" ht="14.4" customHeight="1" x14ac:dyDescent="0.3">
      <c r="A841" s="747" t="s">
        <v>565</v>
      </c>
      <c r="B841" s="748" t="s">
        <v>566</v>
      </c>
      <c r="C841" s="749" t="s">
        <v>586</v>
      </c>
      <c r="D841" s="750" t="s">
        <v>587</v>
      </c>
      <c r="E841" s="751">
        <v>50113001</v>
      </c>
      <c r="F841" s="750" t="s">
        <v>601</v>
      </c>
      <c r="G841" s="749" t="s">
        <v>602</v>
      </c>
      <c r="H841" s="749">
        <v>114937</v>
      </c>
      <c r="I841" s="749">
        <v>14937</v>
      </c>
      <c r="J841" s="749" t="s">
        <v>1650</v>
      </c>
      <c r="K841" s="749" t="s">
        <v>1651</v>
      </c>
      <c r="L841" s="752">
        <v>79.670000000000016</v>
      </c>
      <c r="M841" s="752">
        <v>2</v>
      </c>
      <c r="N841" s="753">
        <v>159.34000000000003</v>
      </c>
    </row>
    <row r="842" spans="1:14" ht="14.4" customHeight="1" x14ac:dyDescent="0.3">
      <c r="A842" s="747" t="s">
        <v>565</v>
      </c>
      <c r="B842" s="748" t="s">
        <v>566</v>
      </c>
      <c r="C842" s="749" t="s">
        <v>586</v>
      </c>
      <c r="D842" s="750" t="s">
        <v>587</v>
      </c>
      <c r="E842" s="751">
        <v>50113001</v>
      </c>
      <c r="F842" s="750" t="s">
        <v>601</v>
      </c>
      <c r="G842" s="749" t="s">
        <v>602</v>
      </c>
      <c r="H842" s="749">
        <v>114938</v>
      </c>
      <c r="I842" s="749">
        <v>14938</v>
      </c>
      <c r="J842" s="749" t="s">
        <v>1652</v>
      </c>
      <c r="K842" s="749" t="s">
        <v>1653</v>
      </c>
      <c r="L842" s="752">
        <v>94.85</v>
      </c>
      <c r="M842" s="752">
        <v>1</v>
      </c>
      <c r="N842" s="753">
        <v>94.85</v>
      </c>
    </row>
    <row r="843" spans="1:14" ht="14.4" customHeight="1" x14ac:dyDescent="0.3">
      <c r="A843" s="747" t="s">
        <v>565</v>
      </c>
      <c r="B843" s="748" t="s">
        <v>566</v>
      </c>
      <c r="C843" s="749" t="s">
        <v>586</v>
      </c>
      <c r="D843" s="750" t="s">
        <v>587</v>
      </c>
      <c r="E843" s="751">
        <v>50113001</v>
      </c>
      <c r="F843" s="750" t="s">
        <v>601</v>
      </c>
      <c r="G843" s="749" t="s">
        <v>602</v>
      </c>
      <c r="H843" s="749">
        <v>188155</v>
      </c>
      <c r="I843" s="749">
        <v>188155</v>
      </c>
      <c r="J843" s="749" t="s">
        <v>1208</v>
      </c>
      <c r="K843" s="749" t="s">
        <v>1209</v>
      </c>
      <c r="L843" s="752">
        <v>233.62999999999994</v>
      </c>
      <c r="M843" s="752">
        <v>4</v>
      </c>
      <c r="N843" s="753">
        <v>934.51999999999975</v>
      </c>
    </row>
    <row r="844" spans="1:14" ht="14.4" customHeight="1" x14ac:dyDescent="0.3">
      <c r="A844" s="747" t="s">
        <v>565</v>
      </c>
      <c r="B844" s="748" t="s">
        <v>566</v>
      </c>
      <c r="C844" s="749" t="s">
        <v>586</v>
      </c>
      <c r="D844" s="750" t="s">
        <v>587</v>
      </c>
      <c r="E844" s="751">
        <v>50113001</v>
      </c>
      <c r="F844" s="750" t="s">
        <v>601</v>
      </c>
      <c r="G844" s="749" t="s">
        <v>625</v>
      </c>
      <c r="H844" s="749">
        <v>145551</v>
      </c>
      <c r="I844" s="749">
        <v>145551</v>
      </c>
      <c r="J844" s="749" t="s">
        <v>1654</v>
      </c>
      <c r="K844" s="749" t="s">
        <v>1178</v>
      </c>
      <c r="L844" s="752">
        <v>69.15000000000002</v>
      </c>
      <c r="M844" s="752">
        <v>3</v>
      </c>
      <c r="N844" s="753">
        <v>207.45000000000005</v>
      </c>
    </row>
    <row r="845" spans="1:14" ht="14.4" customHeight="1" x14ac:dyDescent="0.3">
      <c r="A845" s="747" t="s">
        <v>565</v>
      </c>
      <c r="B845" s="748" t="s">
        <v>566</v>
      </c>
      <c r="C845" s="749" t="s">
        <v>586</v>
      </c>
      <c r="D845" s="750" t="s">
        <v>587</v>
      </c>
      <c r="E845" s="751">
        <v>50113001</v>
      </c>
      <c r="F845" s="750" t="s">
        <v>601</v>
      </c>
      <c r="G845" s="749" t="s">
        <v>625</v>
      </c>
      <c r="H845" s="749">
        <v>145567</v>
      </c>
      <c r="I845" s="749">
        <v>145567</v>
      </c>
      <c r="J845" s="749" t="s">
        <v>1212</v>
      </c>
      <c r="K845" s="749" t="s">
        <v>624</v>
      </c>
      <c r="L845" s="752">
        <v>106.45750000000001</v>
      </c>
      <c r="M845" s="752">
        <v>4</v>
      </c>
      <c r="N845" s="753">
        <v>425.83000000000004</v>
      </c>
    </row>
    <row r="846" spans="1:14" ht="14.4" customHeight="1" x14ac:dyDescent="0.3">
      <c r="A846" s="747" t="s">
        <v>565</v>
      </c>
      <c r="B846" s="748" t="s">
        <v>566</v>
      </c>
      <c r="C846" s="749" t="s">
        <v>586</v>
      </c>
      <c r="D846" s="750" t="s">
        <v>587</v>
      </c>
      <c r="E846" s="751">
        <v>50113001</v>
      </c>
      <c r="F846" s="750" t="s">
        <v>601</v>
      </c>
      <c r="G846" s="749" t="s">
        <v>602</v>
      </c>
      <c r="H846" s="749">
        <v>900028</v>
      </c>
      <c r="I846" s="749">
        <v>1000</v>
      </c>
      <c r="J846" s="749" t="s">
        <v>1655</v>
      </c>
      <c r="K846" s="749" t="s">
        <v>567</v>
      </c>
      <c r="L846" s="752">
        <v>58.862958694680657</v>
      </c>
      <c r="M846" s="752">
        <v>3</v>
      </c>
      <c r="N846" s="753">
        <v>176.58887608404197</v>
      </c>
    </row>
    <row r="847" spans="1:14" ht="14.4" customHeight="1" x14ac:dyDescent="0.3">
      <c r="A847" s="747" t="s">
        <v>565</v>
      </c>
      <c r="B847" s="748" t="s">
        <v>566</v>
      </c>
      <c r="C847" s="749" t="s">
        <v>586</v>
      </c>
      <c r="D847" s="750" t="s">
        <v>587</v>
      </c>
      <c r="E847" s="751">
        <v>50113001</v>
      </c>
      <c r="F847" s="750" t="s">
        <v>601</v>
      </c>
      <c r="G847" s="749" t="s">
        <v>602</v>
      </c>
      <c r="H847" s="749">
        <v>208646</v>
      </c>
      <c r="I847" s="749">
        <v>208646</v>
      </c>
      <c r="J847" s="749" t="s">
        <v>1656</v>
      </c>
      <c r="K847" s="749" t="s">
        <v>1657</v>
      </c>
      <c r="L847" s="752">
        <v>63.379999999999953</v>
      </c>
      <c r="M847" s="752">
        <v>1</v>
      </c>
      <c r="N847" s="753">
        <v>63.379999999999953</v>
      </c>
    </row>
    <row r="848" spans="1:14" ht="14.4" customHeight="1" x14ac:dyDescent="0.3">
      <c r="A848" s="747" t="s">
        <v>565</v>
      </c>
      <c r="B848" s="748" t="s">
        <v>566</v>
      </c>
      <c r="C848" s="749" t="s">
        <v>586</v>
      </c>
      <c r="D848" s="750" t="s">
        <v>587</v>
      </c>
      <c r="E848" s="751">
        <v>50113001</v>
      </c>
      <c r="F848" s="750" t="s">
        <v>601</v>
      </c>
      <c r="G848" s="749" t="s">
        <v>602</v>
      </c>
      <c r="H848" s="749">
        <v>58159</v>
      </c>
      <c r="I848" s="749">
        <v>58159</v>
      </c>
      <c r="J848" s="749" t="s">
        <v>1658</v>
      </c>
      <c r="K848" s="749" t="s">
        <v>1659</v>
      </c>
      <c r="L848" s="752">
        <v>67.310000000000016</v>
      </c>
      <c r="M848" s="752">
        <v>2</v>
      </c>
      <c r="N848" s="753">
        <v>134.62000000000003</v>
      </c>
    </row>
    <row r="849" spans="1:14" ht="14.4" customHeight="1" x14ac:dyDescent="0.3">
      <c r="A849" s="747" t="s">
        <v>565</v>
      </c>
      <c r="B849" s="748" t="s">
        <v>566</v>
      </c>
      <c r="C849" s="749" t="s">
        <v>586</v>
      </c>
      <c r="D849" s="750" t="s">
        <v>587</v>
      </c>
      <c r="E849" s="751">
        <v>50113001</v>
      </c>
      <c r="F849" s="750" t="s">
        <v>601</v>
      </c>
      <c r="G849" s="749" t="s">
        <v>602</v>
      </c>
      <c r="H849" s="749">
        <v>100810</v>
      </c>
      <c r="I849" s="749">
        <v>810</v>
      </c>
      <c r="J849" s="749" t="s">
        <v>1219</v>
      </c>
      <c r="K849" s="749" t="s">
        <v>1220</v>
      </c>
      <c r="L849" s="752">
        <v>69.581999999999994</v>
      </c>
      <c r="M849" s="752">
        <v>5</v>
      </c>
      <c r="N849" s="753">
        <v>347.90999999999997</v>
      </c>
    </row>
    <row r="850" spans="1:14" ht="14.4" customHeight="1" x14ac:dyDescent="0.3">
      <c r="A850" s="747" t="s">
        <v>565</v>
      </c>
      <c r="B850" s="748" t="s">
        <v>566</v>
      </c>
      <c r="C850" s="749" t="s">
        <v>586</v>
      </c>
      <c r="D850" s="750" t="s">
        <v>587</v>
      </c>
      <c r="E850" s="751">
        <v>50113001</v>
      </c>
      <c r="F850" s="750" t="s">
        <v>601</v>
      </c>
      <c r="G850" s="749" t="s">
        <v>602</v>
      </c>
      <c r="H850" s="749">
        <v>180058</v>
      </c>
      <c r="I850" s="749">
        <v>80058</v>
      </c>
      <c r="J850" s="749" t="s">
        <v>1660</v>
      </c>
      <c r="K850" s="749" t="s">
        <v>1661</v>
      </c>
      <c r="L850" s="752">
        <v>123.41333333333334</v>
      </c>
      <c r="M850" s="752">
        <v>3</v>
      </c>
      <c r="N850" s="753">
        <v>370.24</v>
      </c>
    </row>
    <row r="851" spans="1:14" ht="14.4" customHeight="1" x14ac:dyDescent="0.3">
      <c r="A851" s="747" t="s">
        <v>565</v>
      </c>
      <c r="B851" s="748" t="s">
        <v>566</v>
      </c>
      <c r="C851" s="749" t="s">
        <v>586</v>
      </c>
      <c r="D851" s="750" t="s">
        <v>587</v>
      </c>
      <c r="E851" s="751">
        <v>50113001</v>
      </c>
      <c r="F851" s="750" t="s">
        <v>601</v>
      </c>
      <c r="G851" s="749" t="s">
        <v>625</v>
      </c>
      <c r="H851" s="749">
        <v>191922</v>
      </c>
      <c r="I851" s="749">
        <v>191922</v>
      </c>
      <c r="J851" s="749" t="s">
        <v>1223</v>
      </c>
      <c r="K851" s="749" t="s">
        <v>1224</v>
      </c>
      <c r="L851" s="752">
        <v>92.429999999999993</v>
      </c>
      <c r="M851" s="752">
        <v>2</v>
      </c>
      <c r="N851" s="753">
        <v>184.85999999999999</v>
      </c>
    </row>
    <row r="852" spans="1:14" ht="14.4" customHeight="1" x14ac:dyDescent="0.3">
      <c r="A852" s="747" t="s">
        <v>565</v>
      </c>
      <c r="B852" s="748" t="s">
        <v>566</v>
      </c>
      <c r="C852" s="749" t="s">
        <v>586</v>
      </c>
      <c r="D852" s="750" t="s">
        <v>587</v>
      </c>
      <c r="E852" s="751">
        <v>50113001</v>
      </c>
      <c r="F852" s="750" t="s">
        <v>601</v>
      </c>
      <c r="G852" s="749" t="s">
        <v>602</v>
      </c>
      <c r="H852" s="749">
        <v>208203</v>
      </c>
      <c r="I852" s="749">
        <v>208203</v>
      </c>
      <c r="J852" s="749" t="s">
        <v>1662</v>
      </c>
      <c r="K852" s="749" t="s">
        <v>1663</v>
      </c>
      <c r="L852" s="752">
        <v>97.970000000000013</v>
      </c>
      <c r="M852" s="752">
        <v>2</v>
      </c>
      <c r="N852" s="753">
        <v>195.94000000000003</v>
      </c>
    </row>
    <row r="853" spans="1:14" ht="14.4" customHeight="1" x14ac:dyDescent="0.3">
      <c r="A853" s="747" t="s">
        <v>565</v>
      </c>
      <c r="B853" s="748" t="s">
        <v>566</v>
      </c>
      <c r="C853" s="749" t="s">
        <v>586</v>
      </c>
      <c r="D853" s="750" t="s">
        <v>587</v>
      </c>
      <c r="E853" s="751">
        <v>50113001</v>
      </c>
      <c r="F853" s="750" t="s">
        <v>601</v>
      </c>
      <c r="G853" s="749" t="s">
        <v>602</v>
      </c>
      <c r="H853" s="749">
        <v>208204</v>
      </c>
      <c r="I853" s="749">
        <v>208204</v>
      </c>
      <c r="J853" s="749" t="s">
        <v>1662</v>
      </c>
      <c r="K853" s="749" t="s">
        <v>1664</v>
      </c>
      <c r="L853" s="752">
        <v>48.98</v>
      </c>
      <c r="M853" s="752">
        <v>3</v>
      </c>
      <c r="N853" s="753">
        <v>146.94</v>
      </c>
    </row>
    <row r="854" spans="1:14" ht="14.4" customHeight="1" x14ac:dyDescent="0.3">
      <c r="A854" s="747" t="s">
        <v>565</v>
      </c>
      <c r="B854" s="748" t="s">
        <v>566</v>
      </c>
      <c r="C854" s="749" t="s">
        <v>586</v>
      </c>
      <c r="D854" s="750" t="s">
        <v>587</v>
      </c>
      <c r="E854" s="751">
        <v>50113001</v>
      </c>
      <c r="F854" s="750" t="s">
        <v>601</v>
      </c>
      <c r="G854" s="749" t="s">
        <v>602</v>
      </c>
      <c r="H854" s="749">
        <v>208207</v>
      </c>
      <c r="I854" s="749">
        <v>208207</v>
      </c>
      <c r="J854" s="749" t="s">
        <v>1665</v>
      </c>
      <c r="K854" s="749" t="s">
        <v>1666</v>
      </c>
      <c r="L854" s="752">
        <v>81.09999999999998</v>
      </c>
      <c r="M854" s="752">
        <v>1</v>
      </c>
      <c r="N854" s="753">
        <v>81.09999999999998</v>
      </c>
    </row>
    <row r="855" spans="1:14" ht="14.4" customHeight="1" x14ac:dyDescent="0.3">
      <c r="A855" s="747" t="s">
        <v>565</v>
      </c>
      <c r="B855" s="748" t="s">
        <v>566</v>
      </c>
      <c r="C855" s="749" t="s">
        <v>586</v>
      </c>
      <c r="D855" s="750" t="s">
        <v>587</v>
      </c>
      <c r="E855" s="751">
        <v>50113001</v>
      </c>
      <c r="F855" s="750" t="s">
        <v>601</v>
      </c>
      <c r="G855" s="749" t="s">
        <v>602</v>
      </c>
      <c r="H855" s="749">
        <v>116052</v>
      </c>
      <c r="I855" s="749">
        <v>16052</v>
      </c>
      <c r="J855" s="749" t="s">
        <v>1667</v>
      </c>
      <c r="K855" s="749" t="s">
        <v>1668</v>
      </c>
      <c r="L855" s="752">
        <v>87.36999999999999</v>
      </c>
      <c r="M855" s="752">
        <v>1</v>
      </c>
      <c r="N855" s="753">
        <v>87.36999999999999</v>
      </c>
    </row>
    <row r="856" spans="1:14" ht="14.4" customHeight="1" x14ac:dyDescent="0.3">
      <c r="A856" s="747" t="s">
        <v>565</v>
      </c>
      <c r="B856" s="748" t="s">
        <v>566</v>
      </c>
      <c r="C856" s="749" t="s">
        <v>586</v>
      </c>
      <c r="D856" s="750" t="s">
        <v>587</v>
      </c>
      <c r="E856" s="751">
        <v>50113001</v>
      </c>
      <c r="F856" s="750" t="s">
        <v>601</v>
      </c>
      <c r="G856" s="749" t="s">
        <v>602</v>
      </c>
      <c r="H856" s="749">
        <v>159941</v>
      </c>
      <c r="I856" s="749">
        <v>59941</v>
      </c>
      <c r="J856" s="749" t="s">
        <v>1669</v>
      </c>
      <c r="K856" s="749" t="s">
        <v>1670</v>
      </c>
      <c r="L856" s="752">
        <v>232.06000000000003</v>
      </c>
      <c r="M856" s="752">
        <v>2</v>
      </c>
      <c r="N856" s="753">
        <v>464.12000000000006</v>
      </c>
    </row>
    <row r="857" spans="1:14" ht="14.4" customHeight="1" x14ac:dyDescent="0.3">
      <c r="A857" s="747" t="s">
        <v>565</v>
      </c>
      <c r="B857" s="748" t="s">
        <v>566</v>
      </c>
      <c r="C857" s="749" t="s">
        <v>586</v>
      </c>
      <c r="D857" s="750" t="s">
        <v>587</v>
      </c>
      <c r="E857" s="751">
        <v>50113001</v>
      </c>
      <c r="F857" s="750" t="s">
        <v>601</v>
      </c>
      <c r="G857" s="749" t="s">
        <v>625</v>
      </c>
      <c r="H857" s="749">
        <v>109709</v>
      </c>
      <c r="I857" s="749">
        <v>9709</v>
      </c>
      <c r="J857" s="749" t="s">
        <v>1226</v>
      </c>
      <c r="K857" s="749" t="s">
        <v>1227</v>
      </c>
      <c r="L857" s="752">
        <v>85.925491525423737</v>
      </c>
      <c r="M857" s="752">
        <v>295</v>
      </c>
      <c r="N857" s="753">
        <v>25348.020000000004</v>
      </c>
    </row>
    <row r="858" spans="1:14" ht="14.4" customHeight="1" x14ac:dyDescent="0.3">
      <c r="A858" s="747" t="s">
        <v>565</v>
      </c>
      <c r="B858" s="748" t="s">
        <v>566</v>
      </c>
      <c r="C858" s="749" t="s">
        <v>586</v>
      </c>
      <c r="D858" s="750" t="s">
        <v>587</v>
      </c>
      <c r="E858" s="751">
        <v>50113001</v>
      </c>
      <c r="F858" s="750" t="s">
        <v>601</v>
      </c>
      <c r="G858" s="749" t="s">
        <v>602</v>
      </c>
      <c r="H858" s="749">
        <v>848866</v>
      </c>
      <c r="I858" s="749">
        <v>119654</v>
      </c>
      <c r="J858" s="749" t="s">
        <v>1671</v>
      </c>
      <c r="K858" s="749" t="s">
        <v>1672</v>
      </c>
      <c r="L858" s="752">
        <v>255.39999999999998</v>
      </c>
      <c r="M858" s="752">
        <v>1</v>
      </c>
      <c r="N858" s="753">
        <v>255.39999999999998</v>
      </c>
    </row>
    <row r="859" spans="1:14" ht="14.4" customHeight="1" x14ac:dyDescent="0.3">
      <c r="A859" s="747" t="s">
        <v>565</v>
      </c>
      <c r="B859" s="748" t="s">
        <v>566</v>
      </c>
      <c r="C859" s="749" t="s">
        <v>586</v>
      </c>
      <c r="D859" s="750" t="s">
        <v>587</v>
      </c>
      <c r="E859" s="751">
        <v>50113001</v>
      </c>
      <c r="F859" s="750" t="s">
        <v>601</v>
      </c>
      <c r="G859" s="749" t="s">
        <v>602</v>
      </c>
      <c r="H859" s="749">
        <v>844145</v>
      </c>
      <c r="I859" s="749">
        <v>56350</v>
      </c>
      <c r="J859" s="749" t="s">
        <v>1232</v>
      </c>
      <c r="K859" s="749" t="s">
        <v>958</v>
      </c>
      <c r="L859" s="752">
        <v>36.95000000000001</v>
      </c>
      <c r="M859" s="752">
        <v>3</v>
      </c>
      <c r="N859" s="753">
        <v>110.85000000000002</v>
      </c>
    </row>
    <row r="860" spans="1:14" ht="14.4" customHeight="1" x14ac:dyDescent="0.3">
      <c r="A860" s="747" t="s">
        <v>565</v>
      </c>
      <c r="B860" s="748" t="s">
        <v>566</v>
      </c>
      <c r="C860" s="749" t="s">
        <v>586</v>
      </c>
      <c r="D860" s="750" t="s">
        <v>587</v>
      </c>
      <c r="E860" s="751">
        <v>50113001</v>
      </c>
      <c r="F860" s="750" t="s">
        <v>601</v>
      </c>
      <c r="G860" s="749" t="s">
        <v>602</v>
      </c>
      <c r="H860" s="749">
        <v>115518</v>
      </c>
      <c r="I860" s="749">
        <v>187418</v>
      </c>
      <c r="J860" s="749" t="s">
        <v>1673</v>
      </c>
      <c r="K860" s="749" t="s">
        <v>1674</v>
      </c>
      <c r="L860" s="752">
        <v>62.47</v>
      </c>
      <c r="M860" s="752">
        <v>4</v>
      </c>
      <c r="N860" s="753">
        <v>249.88</v>
      </c>
    </row>
    <row r="861" spans="1:14" ht="14.4" customHeight="1" x14ac:dyDescent="0.3">
      <c r="A861" s="747" t="s">
        <v>565</v>
      </c>
      <c r="B861" s="748" t="s">
        <v>566</v>
      </c>
      <c r="C861" s="749" t="s">
        <v>586</v>
      </c>
      <c r="D861" s="750" t="s">
        <v>587</v>
      </c>
      <c r="E861" s="751">
        <v>50113001</v>
      </c>
      <c r="F861" s="750" t="s">
        <v>601</v>
      </c>
      <c r="G861" s="749" t="s">
        <v>602</v>
      </c>
      <c r="H861" s="749">
        <v>103128</v>
      </c>
      <c r="I861" s="749">
        <v>3128</v>
      </c>
      <c r="J861" s="749" t="s">
        <v>1675</v>
      </c>
      <c r="K861" s="749" t="s">
        <v>1676</v>
      </c>
      <c r="L861" s="752">
        <v>99.46</v>
      </c>
      <c r="M861" s="752">
        <v>2</v>
      </c>
      <c r="N861" s="753">
        <v>198.92</v>
      </c>
    </row>
    <row r="862" spans="1:14" ht="14.4" customHeight="1" x14ac:dyDescent="0.3">
      <c r="A862" s="747" t="s">
        <v>565</v>
      </c>
      <c r="B862" s="748" t="s">
        <v>566</v>
      </c>
      <c r="C862" s="749" t="s">
        <v>586</v>
      </c>
      <c r="D862" s="750" t="s">
        <v>587</v>
      </c>
      <c r="E862" s="751">
        <v>50113001</v>
      </c>
      <c r="F862" s="750" t="s">
        <v>601</v>
      </c>
      <c r="G862" s="749" t="s">
        <v>602</v>
      </c>
      <c r="H862" s="749">
        <v>188900</v>
      </c>
      <c r="I862" s="749">
        <v>88900</v>
      </c>
      <c r="J862" s="749" t="s">
        <v>1235</v>
      </c>
      <c r="K862" s="749" t="s">
        <v>818</v>
      </c>
      <c r="L862" s="752">
        <v>80.496666666666684</v>
      </c>
      <c r="M862" s="752">
        <v>30</v>
      </c>
      <c r="N862" s="753">
        <v>2414.9000000000005</v>
      </c>
    </row>
    <row r="863" spans="1:14" ht="14.4" customHeight="1" x14ac:dyDescent="0.3">
      <c r="A863" s="747" t="s">
        <v>565</v>
      </c>
      <c r="B863" s="748" t="s">
        <v>566</v>
      </c>
      <c r="C863" s="749" t="s">
        <v>586</v>
      </c>
      <c r="D863" s="750" t="s">
        <v>587</v>
      </c>
      <c r="E863" s="751">
        <v>50113001</v>
      </c>
      <c r="F863" s="750" t="s">
        <v>601</v>
      </c>
      <c r="G863" s="749" t="s">
        <v>602</v>
      </c>
      <c r="H863" s="749">
        <v>130381</v>
      </c>
      <c r="I863" s="749">
        <v>30381</v>
      </c>
      <c r="J863" s="749" t="s">
        <v>1677</v>
      </c>
      <c r="K863" s="749" t="s">
        <v>681</v>
      </c>
      <c r="L863" s="752">
        <v>104.61</v>
      </c>
      <c r="M863" s="752">
        <v>1</v>
      </c>
      <c r="N863" s="753">
        <v>104.61</v>
      </c>
    </row>
    <row r="864" spans="1:14" ht="14.4" customHeight="1" x14ac:dyDescent="0.3">
      <c r="A864" s="747" t="s">
        <v>565</v>
      </c>
      <c r="B864" s="748" t="s">
        <v>566</v>
      </c>
      <c r="C864" s="749" t="s">
        <v>586</v>
      </c>
      <c r="D864" s="750" t="s">
        <v>587</v>
      </c>
      <c r="E864" s="751">
        <v>50113001</v>
      </c>
      <c r="F864" s="750" t="s">
        <v>601</v>
      </c>
      <c r="G864" s="749" t="s">
        <v>602</v>
      </c>
      <c r="H864" s="749">
        <v>103688</v>
      </c>
      <c r="I864" s="749">
        <v>3688</v>
      </c>
      <c r="J864" s="749" t="s">
        <v>1237</v>
      </c>
      <c r="K864" s="749" t="s">
        <v>1238</v>
      </c>
      <c r="L864" s="752">
        <v>57.929999999999986</v>
      </c>
      <c r="M864" s="752">
        <v>10</v>
      </c>
      <c r="N864" s="753">
        <v>579.29999999999984</v>
      </c>
    </row>
    <row r="865" spans="1:14" ht="14.4" customHeight="1" x14ac:dyDescent="0.3">
      <c r="A865" s="747" t="s">
        <v>565</v>
      </c>
      <c r="B865" s="748" t="s">
        <v>566</v>
      </c>
      <c r="C865" s="749" t="s">
        <v>586</v>
      </c>
      <c r="D865" s="750" t="s">
        <v>587</v>
      </c>
      <c r="E865" s="751">
        <v>50113001</v>
      </c>
      <c r="F865" s="750" t="s">
        <v>601</v>
      </c>
      <c r="G865" s="749" t="s">
        <v>602</v>
      </c>
      <c r="H865" s="749">
        <v>100610</v>
      </c>
      <c r="I865" s="749">
        <v>610</v>
      </c>
      <c r="J865" s="749" t="s">
        <v>1239</v>
      </c>
      <c r="K865" s="749" t="s">
        <v>1240</v>
      </c>
      <c r="L865" s="752">
        <v>72.500000000000028</v>
      </c>
      <c r="M865" s="752">
        <v>2</v>
      </c>
      <c r="N865" s="753">
        <v>145.00000000000006</v>
      </c>
    </row>
    <row r="866" spans="1:14" ht="14.4" customHeight="1" x14ac:dyDescent="0.3">
      <c r="A866" s="747" t="s">
        <v>565</v>
      </c>
      <c r="B866" s="748" t="s">
        <v>566</v>
      </c>
      <c r="C866" s="749" t="s">
        <v>586</v>
      </c>
      <c r="D866" s="750" t="s">
        <v>587</v>
      </c>
      <c r="E866" s="751">
        <v>50113001</v>
      </c>
      <c r="F866" s="750" t="s">
        <v>601</v>
      </c>
      <c r="G866" s="749" t="s">
        <v>602</v>
      </c>
      <c r="H866" s="749">
        <v>127698</v>
      </c>
      <c r="I866" s="749">
        <v>27698</v>
      </c>
      <c r="J866" s="749" t="s">
        <v>1244</v>
      </c>
      <c r="K866" s="749" t="s">
        <v>1245</v>
      </c>
      <c r="L866" s="752">
        <v>399.96</v>
      </c>
      <c r="M866" s="752">
        <v>7</v>
      </c>
      <c r="N866" s="753">
        <v>2799.72</v>
      </c>
    </row>
    <row r="867" spans="1:14" ht="14.4" customHeight="1" x14ac:dyDescent="0.3">
      <c r="A867" s="747" t="s">
        <v>565</v>
      </c>
      <c r="B867" s="748" t="s">
        <v>566</v>
      </c>
      <c r="C867" s="749" t="s">
        <v>586</v>
      </c>
      <c r="D867" s="750" t="s">
        <v>587</v>
      </c>
      <c r="E867" s="751">
        <v>50113001</v>
      </c>
      <c r="F867" s="750" t="s">
        <v>601</v>
      </c>
      <c r="G867" s="749" t="s">
        <v>602</v>
      </c>
      <c r="H867" s="749">
        <v>395294</v>
      </c>
      <c r="I867" s="749">
        <v>180306</v>
      </c>
      <c r="J867" s="749" t="s">
        <v>1246</v>
      </c>
      <c r="K867" s="749" t="s">
        <v>1247</v>
      </c>
      <c r="L867" s="752">
        <v>175.69318181818181</v>
      </c>
      <c r="M867" s="752">
        <v>22</v>
      </c>
      <c r="N867" s="753">
        <v>3865.25</v>
      </c>
    </row>
    <row r="868" spans="1:14" ht="14.4" customHeight="1" x14ac:dyDescent="0.3">
      <c r="A868" s="747" t="s">
        <v>565</v>
      </c>
      <c r="B868" s="748" t="s">
        <v>566</v>
      </c>
      <c r="C868" s="749" t="s">
        <v>586</v>
      </c>
      <c r="D868" s="750" t="s">
        <v>587</v>
      </c>
      <c r="E868" s="751">
        <v>50113001</v>
      </c>
      <c r="F868" s="750" t="s">
        <v>601</v>
      </c>
      <c r="G868" s="749" t="s">
        <v>602</v>
      </c>
      <c r="H868" s="749">
        <v>114711</v>
      </c>
      <c r="I868" s="749">
        <v>14711</v>
      </c>
      <c r="J868" s="749" t="s">
        <v>1678</v>
      </c>
      <c r="K868" s="749" t="s">
        <v>1679</v>
      </c>
      <c r="L868" s="752">
        <v>54.419999999999987</v>
      </c>
      <c r="M868" s="752">
        <v>1</v>
      </c>
      <c r="N868" s="753">
        <v>54.419999999999987</v>
      </c>
    </row>
    <row r="869" spans="1:14" ht="14.4" customHeight="1" x14ac:dyDescent="0.3">
      <c r="A869" s="747" t="s">
        <v>565</v>
      </c>
      <c r="B869" s="748" t="s">
        <v>566</v>
      </c>
      <c r="C869" s="749" t="s">
        <v>586</v>
      </c>
      <c r="D869" s="750" t="s">
        <v>587</v>
      </c>
      <c r="E869" s="751">
        <v>50113001</v>
      </c>
      <c r="F869" s="750" t="s">
        <v>601</v>
      </c>
      <c r="G869" s="749" t="s">
        <v>602</v>
      </c>
      <c r="H869" s="749">
        <v>116444</v>
      </c>
      <c r="I869" s="749">
        <v>16444</v>
      </c>
      <c r="J869" s="749" t="s">
        <v>1248</v>
      </c>
      <c r="K869" s="749" t="s">
        <v>1249</v>
      </c>
      <c r="L869" s="752">
        <v>121.97</v>
      </c>
      <c r="M869" s="752">
        <v>1</v>
      </c>
      <c r="N869" s="753">
        <v>121.97</v>
      </c>
    </row>
    <row r="870" spans="1:14" ht="14.4" customHeight="1" x14ac:dyDescent="0.3">
      <c r="A870" s="747" t="s">
        <v>565</v>
      </c>
      <c r="B870" s="748" t="s">
        <v>566</v>
      </c>
      <c r="C870" s="749" t="s">
        <v>586</v>
      </c>
      <c r="D870" s="750" t="s">
        <v>587</v>
      </c>
      <c r="E870" s="751">
        <v>50113001</v>
      </c>
      <c r="F870" s="750" t="s">
        <v>601</v>
      </c>
      <c r="G870" s="749" t="s">
        <v>602</v>
      </c>
      <c r="H870" s="749">
        <v>184360</v>
      </c>
      <c r="I870" s="749">
        <v>84360</v>
      </c>
      <c r="J870" s="749" t="s">
        <v>1252</v>
      </c>
      <c r="K870" s="749" t="s">
        <v>1253</v>
      </c>
      <c r="L870" s="752">
        <v>149.68</v>
      </c>
      <c r="M870" s="752">
        <v>2</v>
      </c>
      <c r="N870" s="753">
        <v>299.36</v>
      </c>
    </row>
    <row r="871" spans="1:14" ht="14.4" customHeight="1" x14ac:dyDescent="0.3">
      <c r="A871" s="747" t="s">
        <v>565</v>
      </c>
      <c r="B871" s="748" t="s">
        <v>566</v>
      </c>
      <c r="C871" s="749" t="s">
        <v>586</v>
      </c>
      <c r="D871" s="750" t="s">
        <v>587</v>
      </c>
      <c r="E871" s="751">
        <v>50113001</v>
      </c>
      <c r="F871" s="750" t="s">
        <v>601</v>
      </c>
      <c r="G871" s="749" t="s">
        <v>602</v>
      </c>
      <c r="H871" s="749">
        <v>131215</v>
      </c>
      <c r="I871" s="749">
        <v>31215</v>
      </c>
      <c r="J871" s="749" t="s">
        <v>1680</v>
      </c>
      <c r="K871" s="749" t="s">
        <v>1681</v>
      </c>
      <c r="L871" s="752">
        <v>54.87</v>
      </c>
      <c r="M871" s="752">
        <v>1</v>
      </c>
      <c r="N871" s="753">
        <v>54.87</v>
      </c>
    </row>
    <row r="872" spans="1:14" ht="14.4" customHeight="1" x14ac:dyDescent="0.3">
      <c r="A872" s="747" t="s">
        <v>565</v>
      </c>
      <c r="B872" s="748" t="s">
        <v>566</v>
      </c>
      <c r="C872" s="749" t="s">
        <v>586</v>
      </c>
      <c r="D872" s="750" t="s">
        <v>587</v>
      </c>
      <c r="E872" s="751">
        <v>50113001</v>
      </c>
      <c r="F872" s="750" t="s">
        <v>601</v>
      </c>
      <c r="G872" s="749" t="s">
        <v>602</v>
      </c>
      <c r="H872" s="749">
        <v>131385</v>
      </c>
      <c r="I872" s="749">
        <v>31385</v>
      </c>
      <c r="J872" s="749" t="s">
        <v>1680</v>
      </c>
      <c r="K872" s="749" t="s">
        <v>1682</v>
      </c>
      <c r="L872" s="752">
        <v>38.81</v>
      </c>
      <c r="M872" s="752">
        <v>1</v>
      </c>
      <c r="N872" s="753">
        <v>38.81</v>
      </c>
    </row>
    <row r="873" spans="1:14" ht="14.4" customHeight="1" x14ac:dyDescent="0.3">
      <c r="A873" s="747" t="s">
        <v>565</v>
      </c>
      <c r="B873" s="748" t="s">
        <v>566</v>
      </c>
      <c r="C873" s="749" t="s">
        <v>586</v>
      </c>
      <c r="D873" s="750" t="s">
        <v>587</v>
      </c>
      <c r="E873" s="751">
        <v>50113001</v>
      </c>
      <c r="F873" s="750" t="s">
        <v>601</v>
      </c>
      <c r="G873" s="749" t="s">
        <v>602</v>
      </c>
      <c r="H873" s="749">
        <v>848632</v>
      </c>
      <c r="I873" s="749">
        <v>125315</v>
      </c>
      <c r="J873" s="749" t="s">
        <v>1255</v>
      </c>
      <c r="K873" s="749" t="s">
        <v>1257</v>
      </c>
      <c r="L873" s="752">
        <v>58.71</v>
      </c>
      <c r="M873" s="752">
        <v>2</v>
      </c>
      <c r="N873" s="753">
        <v>117.42</v>
      </c>
    </row>
    <row r="874" spans="1:14" ht="14.4" customHeight="1" x14ac:dyDescent="0.3">
      <c r="A874" s="747" t="s">
        <v>565</v>
      </c>
      <c r="B874" s="748" t="s">
        <v>566</v>
      </c>
      <c r="C874" s="749" t="s">
        <v>586</v>
      </c>
      <c r="D874" s="750" t="s">
        <v>587</v>
      </c>
      <c r="E874" s="751">
        <v>50113001</v>
      </c>
      <c r="F874" s="750" t="s">
        <v>601</v>
      </c>
      <c r="G874" s="749" t="s">
        <v>625</v>
      </c>
      <c r="H874" s="749">
        <v>187788</v>
      </c>
      <c r="I874" s="749">
        <v>187788</v>
      </c>
      <c r="J874" s="749" t="s">
        <v>1683</v>
      </c>
      <c r="K874" s="749" t="s">
        <v>1088</v>
      </c>
      <c r="L874" s="752">
        <v>101.71</v>
      </c>
      <c r="M874" s="752">
        <v>1</v>
      </c>
      <c r="N874" s="753">
        <v>101.71</v>
      </c>
    </row>
    <row r="875" spans="1:14" ht="14.4" customHeight="1" x14ac:dyDescent="0.3">
      <c r="A875" s="747" t="s">
        <v>565</v>
      </c>
      <c r="B875" s="748" t="s">
        <v>566</v>
      </c>
      <c r="C875" s="749" t="s">
        <v>586</v>
      </c>
      <c r="D875" s="750" t="s">
        <v>587</v>
      </c>
      <c r="E875" s="751">
        <v>50113001</v>
      </c>
      <c r="F875" s="750" t="s">
        <v>601</v>
      </c>
      <c r="G875" s="749" t="s">
        <v>602</v>
      </c>
      <c r="H875" s="749">
        <v>191836</v>
      </c>
      <c r="I875" s="749">
        <v>91836</v>
      </c>
      <c r="J875" s="749" t="s">
        <v>1258</v>
      </c>
      <c r="K875" s="749" t="s">
        <v>1261</v>
      </c>
      <c r="L875" s="752">
        <v>44.660000000000011</v>
      </c>
      <c r="M875" s="752">
        <v>15</v>
      </c>
      <c r="N875" s="753">
        <v>669.9000000000002</v>
      </c>
    </row>
    <row r="876" spans="1:14" ht="14.4" customHeight="1" x14ac:dyDescent="0.3">
      <c r="A876" s="747" t="s">
        <v>565</v>
      </c>
      <c r="B876" s="748" t="s">
        <v>566</v>
      </c>
      <c r="C876" s="749" t="s">
        <v>586</v>
      </c>
      <c r="D876" s="750" t="s">
        <v>587</v>
      </c>
      <c r="E876" s="751">
        <v>50113001</v>
      </c>
      <c r="F876" s="750" t="s">
        <v>601</v>
      </c>
      <c r="G876" s="749" t="s">
        <v>602</v>
      </c>
      <c r="H876" s="749">
        <v>168447</v>
      </c>
      <c r="I876" s="749">
        <v>168447</v>
      </c>
      <c r="J876" s="749" t="s">
        <v>1684</v>
      </c>
      <c r="K876" s="749" t="s">
        <v>705</v>
      </c>
      <c r="L876" s="752">
        <v>748.34999999999991</v>
      </c>
      <c r="M876" s="752">
        <v>1</v>
      </c>
      <c r="N876" s="753">
        <v>748.34999999999991</v>
      </c>
    </row>
    <row r="877" spans="1:14" ht="14.4" customHeight="1" x14ac:dyDescent="0.3">
      <c r="A877" s="747" t="s">
        <v>565</v>
      </c>
      <c r="B877" s="748" t="s">
        <v>566</v>
      </c>
      <c r="C877" s="749" t="s">
        <v>586</v>
      </c>
      <c r="D877" s="750" t="s">
        <v>587</v>
      </c>
      <c r="E877" s="751">
        <v>50113001</v>
      </c>
      <c r="F877" s="750" t="s">
        <v>601</v>
      </c>
      <c r="G877" s="749" t="s">
        <v>602</v>
      </c>
      <c r="H877" s="749">
        <v>132090</v>
      </c>
      <c r="I877" s="749">
        <v>32090</v>
      </c>
      <c r="J877" s="749" t="s">
        <v>1685</v>
      </c>
      <c r="K877" s="749" t="s">
        <v>1686</v>
      </c>
      <c r="L877" s="752">
        <v>27.424999999999997</v>
      </c>
      <c r="M877" s="752">
        <v>4</v>
      </c>
      <c r="N877" s="753">
        <v>109.69999999999999</v>
      </c>
    </row>
    <row r="878" spans="1:14" ht="14.4" customHeight="1" x14ac:dyDescent="0.3">
      <c r="A878" s="747" t="s">
        <v>565</v>
      </c>
      <c r="B878" s="748" t="s">
        <v>566</v>
      </c>
      <c r="C878" s="749" t="s">
        <v>586</v>
      </c>
      <c r="D878" s="750" t="s">
        <v>587</v>
      </c>
      <c r="E878" s="751">
        <v>50113001</v>
      </c>
      <c r="F878" s="750" t="s">
        <v>601</v>
      </c>
      <c r="G878" s="749" t="s">
        <v>602</v>
      </c>
      <c r="H878" s="749">
        <v>132083</v>
      </c>
      <c r="I878" s="749">
        <v>32083</v>
      </c>
      <c r="J878" s="749" t="s">
        <v>1687</v>
      </c>
      <c r="K878" s="749" t="s">
        <v>1688</v>
      </c>
      <c r="L878" s="752">
        <v>23.03</v>
      </c>
      <c r="M878" s="752">
        <v>10</v>
      </c>
      <c r="N878" s="753">
        <v>230.3</v>
      </c>
    </row>
    <row r="879" spans="1:14" ht="14.4" customHeight="1" x14ac:dyDescent="0.3">
      <c r="A879" s="747" t="s">
        <v>565</v>
      </c>
      <c r="B879" s="748" t="s">
        <v>566</v>
      </c>
      <c r="C879" s="749" t="s">
        <v>586</v>
      </c>
      <c r="D879" s="750" t="s">
        <v>587</v>
      </c>
      <c r="E879" s="751">
        <v>50113001</v>
      </c>
      <c r="F879" s="750" t="s">
        <v>601</v>
      </c>
      <c r="G879" s="749" t="s">
        <v>602</v>
      </c>
      <c r="H879" s="749">
        <v>159672</v>
      </c>
      <c r="I879" s="749">
        <v>59672</v>
      </c>
      <c r="J879" s="749" t="s">
        <v>1264</v>
      </c>
      <c r="K879" s="749" t="s">
        <v>1266</v>
      </c>
      <c r="L879" s="752">
        <v>47.070000000000007</v>
      </c>
      <c r="M879" s="752">
        <v>2</v>
      </c>
      <c r="N879" s="753">
        <v>94.140000000000015</v>
      </c>
    </row>
    <row r="880" spans="1:14" ht="14.4" customHeight="1" x14ac:dyDescent="0.3">
      <c r="A880" s="747" t="s">
        <v>565</v>
      </c>
      <c r="B880" s="748" t="s">
        <v>566</v>
      </c>
      <c r="C880" s="749" t="s">
        <v>586</v>
      </c>
      <c r="D880" s="750" t="s">
        <v>587</v>
      </c>
      <c r="E880" s="751">
        <v>50113001</v>
      </c>
      <c r="F880" s="750" t="s">
        <v>601</v>
      </c>
      <c r="G880" s="749" t="s">
        <v>602</v>
      </c>
      <c r="H880" s="749">
        <v>201137</v>
      </c>
      <c r="I880" s="749">
        <v>201137</v>
      </c>
      <c r="J880" s="749" t="s">
        <v>1270</v>
      </c>
      <c r="K880" s="749" t="s">
        <v>1271</v>
      </c>
      <c r="L880" s="752">
        <v>65.53</v>
      </c>
      <c r="M880" s="752">
        <v>2</v>
      </c>
      <c r="N880" s="753">
        <v>131.06</v>
      </c>
    </row>
    <row r="881" spans="1:14" ht="14.4" customHeight="1" x14ac:dyDescent="0.3">
      <c r="A881" s="747" t="s">
        <v>565</v>
      </c>
      <c r="B881" s="748" t="s">
        <v>566</v>
      </c>
      <c r="C881" s="749" t="s">
        <v>586</v>
      </c>
      <c r="D881" s="750" t="s">
        <v>587</v>
      </c>
      <c r="E881" s="751">
        <v>50113001</v>
      </c>
      <c r="F881" s="750" t="s">
        <v>601</v>
      </c>
      <c r="G881" s="749" t="s">
        <v>602</v>
      </c>
      <c r="H881" s="749">
        <v>214619</v>
      </c>
      <c r="I881" s="749">
        <v>214619</v>
      </c>
      <c r="J881" s="749" t="s">
        <v>1276</v>
      </c>
      <c r="K881" s="749" t="s">
        <v>1277</v>
      </c>
      <c r="L881" s="752">
        <v>224.37999999999994</v>
      </c>
      <c r="M881" s="752">
        <v>1</v>
      </c>
      <c r="N881" s="753">
        <v>224.37999999999994</v>
      </c>
    </row>
    <row r="882" spans="1:14" ht="14.4" customHeight="1" x14ac:dyDescent="0.3">
      <c r="A882" s="747" t="s">
        <v>565</v>
      </c>
      <c r="B882" s="748" t="s">
        <v>566</v>
      </c>
      <c r="C882" s="749" t="s">
        <v>586</v>
      </c>
      <c r="D882" s="750" t="s">
        <v>587</v>
      </c>
      <c r="E882" s="751">
        <v>50113001</v>
      </c>
      <c r="F882" s="750" t="s">
        <v>601</v>
      </c>
      <c r="G882" s="749" t="s">
        <v>602</v>
      </c>
      <c r="H882" s="749">
        <v>150117</v>
      </c>
      <c r="I882" s="749">
        <v>50117</v>
      </c>
      <c r="J882" s="749" t="s">
        <v>1689</v>
      </c>
      <c r="K882" s="749" t="s">
        <v>1690</v>
      </c>
      <c r="L882" s="752">
        <v>158.37</v>
      </c>
      <c r="M882" s="752">
        <v>1</v>
      </c>
      <c r="N882" s="753">
        <v>158.37</v>
      </c>
    </row>
    <row r="883" spans="1:14" ht="14.4" customHeight="1" x14ac:dyDescent="0.3">
      <c r="A883" s="747" t="s">
        <v>565</v>
      </c>
      <c r="B883" s="748" t="s">
        <v>566</v>
      </c>
      <c r="C883" s="749" t="s">
        <v>586</v>
      </c>
      <c r="D883" s="750" t="s">
        <v>587</v>
      </c>
      <c r="E883" s="751">
        <v>50113001</v>
      </c>
      <c r="F883" s="750" t="s">
        <v>601</v>
      </c>
      <c r="G883" s="749" t="s">
        <v>625</v>
      </c>
      <c r="H883" s="749">
        <v>190958</v>
      </c>
      <c r="I883" s="749">
        <v>190958</v>
      </c>
      <c r="J883" s="749" t="s">
        <v>1281</v>
      </c>
      <c r="K883" s="749" t="s">
        <v>1176</v>
      </c>
      <c r="L883" s="752">
        <v>140.72</v>
      </c>
      <c r="M883" s="752">
        <v>3</v>
      </c>
      <c r="N883" s="753">
        <v>422.16</v>
      </c>
    </row>
    <row r="884" spans="1:14" ht="14.4" customHeight="1" x14ac:dyDescent="0.3">
      <c r="A884" s="747" t="s">
        <v>565</v>
      </c>
      <c r="B884" s="748" t="s">
        <v>566</v>
      </c>
      <c r="C884" s="749" t="s">
        <v>586</v>
      </c>
      <c r="D884" s="750" t="s">
        <v>587</v>
      </c>
      <c r="E884" s="751">
        <v>50113001</v>
      </c>
      <c r="F884" s="750" t="s">
        <v>601</v>
      </c>
      <c r="G884" s="749" t="s">
        <v>625</v>
      </c>
      <c r="H884" s="749">
        <v>56972</v>
      </c>
      <c r="I884" s="749">
        <v>56972</v>
      </c>
      <c r="J884" s="749" t="s">
        <v>1282</v>
      </c>
      <c r="K884" s="749" t="s">
        <v>1283</v>
      </c>
      <c r="L884" s="752">
        <v>14.770000000000003</v>
      </c>
      <c r="M884" s="752">
        <v>18</v>
      </c>
      <c r="N884" s="753">
        <v>265.86000000000007</v>
      </c>
    </row>
    <row r="885" spans="1:14" ht="14.4" customHeight="1" x14ac:dyDescent="0.3">
      <c r="A885" s="747" t="s">
        <v>565</v>
      </c>
      <c r="B885" s="748" t="s">
        <v>566</v>
      </c>
      <c r="C885" s="749" t="s">
        <v>586</v>
      </c>
      <c r="D885" s="750" t="s">
        <v>587</v>
      </c>
      <c r="E885" s="751">
        <v>50113001</v>
      </c>
      <c r="F885" s="750" t="s">
        <v>601</v>
      </c>
      <c r="G885" s="749" t="s">
        <v>625</v>
      </c>
      <c r="H885" s="749">
        <v>115864</v>
      </c>
      <c r="I885" s="749">
        <v>15864</v>
      </c>
      <c r="J885" s="749" t="s">
        <v>1691</v>
      </c>
      <c r="K885" s="749" t="s">
        <v>627</v>
      </c>
      <c r="L885" s="752">
        <v>60.364999999999988</v>
      </c>
      <c r="M885" s="752">
        <v>2</v>
      </c>
      <c r="N885" s="753">
        <v>120.72999999999998</v>
      </c>
    </row>
    <row r="886" spans="1:14" ht="14.4" customHeight="1" x14ac:dyDescent="0.3">
      <c r="A886" s="747" t="s">
        <v>565</v>
      </c>
      <c r="B886" s="748" t="s">
        <v>566</v>
      </c>
      <c r="C886" s="749" t="s">
        <v>586</v>
      </c>
      <c r="D886" s="750" t="s">
        <v>587</v>
      </c>
      <c r="E886" s="751">
        <v>50113001</v>
      </c>
      <c r="F886" s="750" t="s">
        <v>601</v>
      </c>
      <c r="G886" s="749" t="s">
        <v>625</v>
      </c>
      <c r="H886" s="749">
        <v>56976</v>
      </c>
      <c r="I886" s="749">
        <v>56976</v>
      </c>
      <c r="J886" s="749" t="s">
        <v>1284</v>
      </c>
      <c r="K886" s="749" t="s">
        <v>1285</v>
      </c>
      <c r="L886" s="752">
        <v>11.840000000000002</v>
      </c>
      <c r="M886" s="752">
        <v>2</v>
      </c>
      <c r="N886" s="753">
        <v>23.680000000000003</v>
      </c>
    </row>
    <row r="887" spans="1:14" ht="14.4" customHeight="1" x14ac:dyDescent="0.3">
      <c r="A887" s="747" t="s">
        <v>565</v>
      </c>
      <c r="B887" s="748" t="s">
        <v>566</v>
      </c>
      <c r="C887" s="749" t="s">
        <v>586</v>
      </c>
      <c r="D887" s="750" t="s">
        <v>587</v>
      </c>
      <c r="E887" s="751">
        <v>50113001</v>
      </c>
      <c r="F887" s="750" t="s">
        <v>601</v>
      </c>
      <c r="G887" s="749" t="s">
        <v>625</v>
      </c>
      <c r="H887" s="749">
        <v>156981</v>
      </c>
      <c r="I887" s="749">
        <v>56981</v>
      </c>
      <c r="J887" s="749" t="s">
        <v>1286</v>
      </c>
      <c r="K887" s="749" t="s">
        <v>846</v>
      </c>
      <c r="L887" s="752">
        <v>30.180000000000003</v>
      </c>
      <c r="M887" s="752">
        <v>4</v>
      </c>
      <c r="N887" s="753">
        <v>120.72000000000001</v>
      </c>
    </row>
    <row r="888" spans="1:14" ht="14.4" customHeight="1" x14ac:dyDescent="0.3">
      <c r="A888" s="747" t="s">
        <v>565</v>
      </c>
      <c r="B888" s="748" t="s">
        <v>566</v>
      </c>
      <c r="C888" s="749" t="s">
        <v>586</v>
      </c>
      <c r="D888" s="750" t="s">
        <v>587</v>
      </c>
      <c r="E888" s="751">
        <v>50113001</v>
      </c>
      <c r="F888" s="750" t="s">
        <v>601</v>
      </c>
      <c r="G888" s="749" t="s">
        <v>602</v>
      </c>
      <c r="H888" s="749">
        <v>154094</v>
      </c>
      <c r="I888" s="749">
        <v>54094</v>
      </c>
      <c r="J888" s="749" t="s">
        <v>1287</v>
      </c>
      <c r="K888" s="749" t="s">
        <v>1288</v>
      </c>
      <c r="L888" s="752">
        <v>111.38500000000002</v>
      </c>
      <c r="M888" s="752">
        <v>2</v>
      </c>
      <c r="N888" s="753">
        <v>222.77000000000004</v>
      </c>
    </row>
    <row r="889" spans="1:14" ht="14.4" customHeight="1" x14ac:dyDescent="0.3">
      <c r="A889" s="747" t="s">
        <v>565</v>
      </c>
      <c r="B889" s="748" t="s">
        <v>566</v>
      </c>
      <c r="C889" s="749" t="s">
        <v>586</v>
      </c>
      <c r="D889" s="750" t="s">
        <v>587</v>
      </c>
      <c r="E889" s="751">
        <v>50113001</v>
      </c>
      <c r="F889" s="750" t="s">
        <v>601</v>
      </c>
      <c r="G889" s="749" t="s">
        <v>625</v>
      </c>
      <c r="H889" s="749">
        <v>174730</v>
      </c>
      <c r="I889" s="749">
        <v>174730</v>
      </c>
      <c r="J889" s="749" t="s">
        <v>1692</v>
      </c>
      <c r="K889" s="749" t="s">
        <v>1693</v>
      </c>
      <c r="L889" s="752">
        <v>1962.0200000000004</v>
      </c>
      <c r="M889" s="752">
        <v>1</v>
      </c>
      <c r="N889" s="753">
        <v>1962.0200000000004</v>
      </c>
    </row>
    <row r="890" spans="1:14" ht="14.4" customHeight="1" x14ac:dyDescent="0.3">
      <c r="A890" s="747" t="s">
        <v>565</v>
      </c>
      <c r="B890" s="748" t="s">
        <v>566</v>
      </c>
      <c r="C890" s="749" t="s">
        <v>586</v>
      </c>
      <c r="D890" s="750" t="s">
        <v>587</v>
      </c>
      <c r="E890" s="751">
        <v>50113001</v>
      </c>
      <c r="F890" s="750" t="s">
        <v>601</v>
      </c>
      <c r="G890" s="749" t="s">
        <v>625</v>
      </c>
      <c r="H890" s="749">
        <v>148306</v>
      </c>
      <c r="I890" s="749">
        <v>148306</v>
      </c>
      <c r="J890" s="749" t="s">
        <v>1295</v>
      </c>
      <c r="K890" s="749" t="s">
        <v>1296</v>
      </c>
      <c r="L890" s="752">
        <v>106.70999999999997</v>
      </c>
      <c r="M890" s="752">
        <v>1</v>
      </c>
      <c r="N890" s="753">
        <v>106.70999999999997</v>
      </c>
    </row>
    <row r="891" spans="1:14" ht="14.4" customHeight="1" x14ac:dyDescent="0.3">
      <c r="A891" s="747" t="s">
        <v>565</v>
      </c>
      <c r="B891" s="748" t="s">
        <v>566</v>
      </c>
      <c r="C891" s="749" t="s">
        <v>586</v>
      </c>
      <c r="D891" s="750" t="s">
        <v>587</v>
      </c>
      <c r="E891" s="751">
        <v>50113001</v>
      </c>
      <c r="F891" s="750" t="s">
        <v>601</v>
      </c>
      <c r="G891" s="749" t="s">
        <v>625</v>
      </c>
      <c r="H891" s="749">
        <v>150309</v>
      </c>
      <c r="I891" s="749">
        <v>50309</v>
      </c>
      <c r="J891" s="749" t="s">
        <v>1694</v>
      </c>
      <c r="K891" s="749" t="s">
        <v>1178</v>
      </c>
      <c r="L891" s="752">
        <v>34.690000000000005</v>
      </c>
      <c r="M891" s="752">
        <v>2</v>
      </c>
      <c r="N891" s="753">
        <v>69.38000000000001</v>
      </c>
    </row>
    <row r="892" spans="1:14" ht="14.4" customHeight="1" x14ac:dyDescent="0.3">
      <c r="A892" s="747" t="s">
        <v>565</v>
      </c>
      <c r="B892" s="748" t="s">
        <v>566</v>
      </c>
      <c r="C892" s="749" t="s">
        <v>586</v>
      </c>
      <c r="D892" s="750" t="s">
        <v>587</v>
      </c>
      <c r="E892" s="751">
        <v>50113001</v>
      </c>
      <c r="F892" s="750" t="s">
        <v>601</v>
      </c>
      <c r="G892" s="749" t="s">
        <v>625</v>
      </c>
      <c r="H892" s="749">
        <v>150316</v>
      </c>
      <c r="I892" s="749">
        <v>50316</v>
      </c>
      <c r="J892" s="749" t="s">
        <v>1297</v>
      </c>
      <c r="K892" s="749" t="s">
        <v>624</v>
      </c>
      <c r="L892" s="752">
        <v>69.039999999999992</v>
      </c>
      <c r="M892" s="752">
        <v>4</v>
      </c>
      <c r="N892" s="753">
        <v>276.15999999999997</v>
      </c>
    </row>
    <row r="893" spans="1:14" ht="14.4" customHeight="1" x14ac:dyDescent="0.3">
      <c r="A893" s="747" t="s">
        <v>565</v>
      </c>
      <c r="B893" s="748" t="s">
        <v>566</v>
      </c>
      <c r="C893" s="749" t="s">
        <v>586</v>
      </c>
      <c r="D893" s="750" t="s">
        <v>587</v>
      </c>
      <c r="E893" s="751">
        <v>50113001</v>
      </c>
      <c r="F893" s="750" t="s">
        <v>601</v>
      </c>
      <c r="G893" s="749" t="s">
        <v>625</v>
      </c>
      <c r="H893" s="749">
        <v>850552</v>
      </c>
      <c r="I893" s="749">
        <v>167852</v>
      </c>
      <c r="J893" s="749" t="s">
        <v>1299</v>
      </c>
      <c r="K893" s="749" t="s">
        <v>1300</v>
      </c>
      <c r="L893" s="752">
        <v>229.20999999999998</v>
      </c>
      <c r="M893" s="752">
        <v>1</v>
      </c>
      <c r="N893" s="753">
        <v>229.20999999999998</v>
      </c>
    </row>
    <row r="894" spans="1:14" ht="14.4" customHeight="1" x14ac:dyDescent="0.3">
      <c r="A894" s="747" t="s">
        <v>565</v>
      </c>
      <c r="B894" s="748" t="s">
        <v>566</v>
      </c>
      <c r="C894" s="749" t="s">
        <v>586</v>
      </c>
      <c r="D894" s="750" t="s">
        <v>587</v>
      </c>
      <c r="E894" s="751">
        <v>50113001</v>
      </c>
      <c r="F894" s="750" t="s">
        <v>601</v>
      </c>
      <c r="G894" s="749" t="s">
        <v>602</v>
      </c>
      <c r="H894" s="749">
        <v>105954</v>
      </c>
      <c r="I894" s="749">
        <v>5954</v>
      </c>
      <c r="J894" s="749" t="s">
        <v>1695</v>
      </c>
      <c r="K894" s="749" t="s">
        <v>1696</v>
      </c>
      <c r="L894" s="752">
        <v>3154.2349999999997</v>
      </c>
      <c r="M894" s="752">
        <v>4</v>
      </c>
      <c r="N894" s="753">
        <v>12616.939999999999</v>
      </c>
    </row>
    <row r="895" spans="1:14" ht="14.4" customHeight="1" x14ac:dyDescent="0.3">
      <c r="A895" s="747" t="s">
        <v>565</v>
      </c>
      <c r="B895" s="748" t="s">
        <v>566</v>
      </c>
      <c r="C895" s="749" t="s">
        <v>586</v>
      </c>
      <c r="D895" s="750" t="s">
        <v>587</v>
      </c>
      <c r="E895" s="751">
        <v>50113001</v>
      </c>
      <c r="F895" s="750" t="s">
        <v>601</v>
      </c>
      <c r="G895" s="749" t="s">
        <v>602</v>
      </c>
      <c r="H895" s="749">
        <v>197864</v>
      </c>
      <c r="I895" s="749">
        <v>97864</v>
      </c>
      <c r="J895" s="749" t="s">
        <v>1697</v>
      </c>
      <c r="K895" s="749" t="s">
        <v>1698</v>
      </c>
      <c r="L895" s="752">
        <v>300.49399999999997</v>
      </c>
      <c r="M895" s="752">
        <v>5</v>
      </c>
      <c r="N895" s="753">
        <v>1502.4699999999998</v>
      </c>
    </row>
    <row r="896" spans="1:14" ht="14.4" customHeight="1" x14ac:dyDescent="0.3">
      <c r="A896" s="747" t="s">
        <v>565</v>
      </c>
      <c r="B896" s="748" t="s">
        <v>566</v>
      </c>
      <c r="C896" s="749" t="s">
        <v>586</v>
      </c>
      <c r="D896" s="750" t="s">
        <v>587</v>
      </c>
      <c r="E896" s="751">
        <v>50113001</v>
      </c>
      <c r="F896" s="750" t="s">
        <v>601</v>
      </c>
      <c r="G896" s="749" t="s">
        <v>625</v>
      </c>
      <c r="H896" s="749">
        <v>849896</v>
      </c>
      <c r="I896" s="749">
        <v>134281</v>
      </c>
      <c r="J896" s="749" t="s">
        <v>1305</v>
      </c>
      <c r="K896" s="749" t="s">
        <v>1306</v>
      </c>
      <c r="L896" s="752">
        <v>113.75000000000006</v>
      </c>
      <c r="M896" s="752">
        <v>2</v>
      </c>
      <c r="N896" s="753">
        <v>227.50000000000011</v>
      </c>
    </row>
    <row r="897" spans="1:14" ht="14.4" customHeight="1" x14ac:dyDescent="0.3">
      <c r="A897" s="747" t="s">
        <v>565</v>
      </c>
      <c r="B897" s="748" t="s">
        <v>566</v>
      </c>
      <c r="C897" s="749" t="s">
        <v>586</v>
      </c>
      <c r="D897" s="750" t="s">
        <v>587</v>
      </c>
      <c r="E897" s="751">
        <v>50113001</v>
      </c>
      <c r="F897" s="750" t="s">
        <v>601</v>
      </c>
      <c r="G897" s="749" t="s">
        <v>625</v>
      </c>
      <c r="H897" s="749">
        <v>849320</v>
      </c>
      <c r="I897" s="749">
        <v>134270</v>
      </c>
      <c r="J897" s="749" t="s">
        <v>1699</v>
      </c>
      <c r="K897" s="749" t="s">
        <v>1306</v>
      </c>
      <c r="L897" s="752">
        <v>77.860000000000014</v>
      </c>
      <c r="M897" s="752">
        <v>1</v>
      </c>
      <c r="N897" s="753">
        <v>77.860000000000014</v>
      </c>
    </row>
    <row r="898" spans="1:14" ht="14.4" customHeight="1" x14ac:dyDescent="0.3">
      <c r="A898" s="747" t="s">
        <v>565</v>
      </c>
      <c r="B898" s="748" t="s">
        <v>566</v>
      </c>
      <c r="C898" s="749" t="s">
        <v>586</v>
      </c>
      <c r="D898" s="750" t="s">
        <v>587</v>
      </c>
      <c r="E898" s="751">
        <v>50113001</v>
      </c>
      <c r="F898" s="750" t="s">
        <v>601</v>
      </c>
      <c r="G898" s="749" t="s">
        <v>625</v>
      </c>
      <c r="H898" s="749">
        <v>845237</v>
      </c>
      <c r="I898" s="749">
        <v>125589</v>
      </c>
      <c r="J898" s="749" t="s">
        <v>1700</v>
      </c>
      <c r="K898" s="749" t="s">
        <v>1701</v>
      </c>
      <c r="L898" s="752">
        <v>49.81</v>
      </c>
      <c r="M898" s="752">
        <v>1</v>
      </c>
      <c r="N898" s="753">
        <v>49.81</v>
      </c>
    </row>
    <row r="899" spans="1:14" ht="14.4" customHeight="1" x14ac:dyDescent="0.3">
      <c r="A899" s="747" t="s">
        <v>565</v>
      </c>
      <c r="B899" s="748" t="s">
        <v>566</v>
      </c>
      <c r="C899" s="749" t="s">
        <v>586</v>
      </c>
      <c r="D899" s="750" t="s">
        <v>587</v>
      </c>
      <c r="E899" s="751">
        <v>50113001</v>
      </c>
      <c r="F899" s="750" t="s">
        <v>601</v>
      </c>
      <c r="G899" s="749" t="s">
        <v>625</v>
      </c>
      <c r="H899" s="749">
        <v>214628</v>
      </c>
      <c r="I899" s="749">
        <v>214628</v>
      </c>
      <c r="J899" s="749" t="s">
        <v>1702</v>
      </c>
      <c r="K899" s="749" t="s">
        <v>1703</v>
      </c>
      <c r="L899" s="752">
        <v>71.8</v>
      </c>
      <c r="M899" s="752">
        <v>3</v>
      </c>
      <c r="N899" s="753">
        <v>215.39999999999998</v>
      </c>
    </row>
    <row r="900" spans="1:14" ht="14.4" customHeight="1" x14ac:dyDescent="0.3">
      <c r="A900" s="747" t="s">
        <v>565</v>
      </c>
      <c r="B900" s="748" t="s">
        <v>566</v>
      </c>
      <c r="C900" s="749" t="s">
        <v>586</v>
      </c>
      <c r="D900" s="750" t="s">
        <v>587</v>
      </c>
      <c r="E900" s="751">
        <v>50113001</v>
      </c>
      <c r="F900" s="750" t="s">
        <v>601</v>
      </c>
      <c r="G900" s="749" t="s">
        <v>602</v>
      </c>
      <c r="H900" s="749">
        <v>154756</v>
      </c>
      <c r="I900" s="749">
        <v>154756</v>
      </c>
      <c r="J900" s="749" t="s">
        <v>1704</v>
      </c>
      <c r="K900" s="749" t="s">
        <v>1705</v>
      </c>
      <c r="L900" s="752">
        <v>610.61</v>
      </c>
      <c r="M900" s="752">
        <v>1</v>
      </c>
      <c r="N900" s="753">
        <v>610.61</v>
      </c>
    </row>
    <row r="901" spans="1:14" ht="14.4" customHeight="1" x14ac:dyDescent="0.3">
      <c r="A901" s="747" t="s">
        <v>565</v>
      </c>
      <c r="B901" s="748" t="s">
        <v>566</v>
      </c>
      <c r="C901" s="749" t="s">
        <v>586</v>
      </c>
      <c r="D901" s="750" t="s">
        <v>587</v>
      </c>
      <c r="E901" s="751">
        <v>50113001</v>
      </c>
      <c r="F901" s="750" t="s">
        <v>601</v>
      </c>
      <c r="G901" s="749" t="s">
        <v>625</v>
      </c>
      <c r="H901" s="749">
        <v>158380</v>
      </c>
      <c r="I901" s="749">
        <v>58380</v>
      </c>
      <c r="J901" s="749" t="s">
        <v>1312</v>
      </c>
      <c r="K901" s="749" t="s">
        <v>1313</v>
      </c>
      <c r="L901" s="752">
        <v>81.20999999999998</v>
      </c>
      <c r="M901" s="752">
        <v>2</v>
      </c>
      <c r="N901" s="753">
        <v>162.41999999999996</v>
      </c>
    </row>
    <row r="902" spans="1:14" ht="14.4" customHeight="1" x14ac:dyDescent="0.3">
      <c r="A902" s="747" t="s">
        <v>565</v>
      </c>
      <c r="B902" s="748" t="s">
        <v>566</v>
      </c>
      <c r="C902" s="749" t="s">
        <v>586</v>
      </c>
      <c r="D902" s="750" t="s">
        <v>587</v>
      </c>
      <c r="E902" s="751">
        <v>50113001</v>
      </c>
      <c r="F902" s="750" t="s">
        <v>601</v>
      </c>
      <c r="G902" s="749" t="s">
        <v>602</v>
      </c>
      <c r="H902" s="749">
        <v>130434</v>
      </c>
      <c r="I902" s="749">
        <v>30434</v>
      </c>
      <c r="J902" s="749" t="s">
        <v>1314</v>
      </c>
      <c r="K902" s="749" t="s">
        <v>1315</v>
      </c>
      <c r="L902" s="752">
        <v>156.62</v>
      </c>
      <c r="M902" s="752">
        <v>2</v>
      </c>
      <c r="N902" s="753">
        <v>313.24</v>
      </c>
    </row>
    <row r="903" spans="1:14" ht="14.4" customHeight="1" x14ac:dyDescent="0.3">
      <c r="A903" s="747" t="s">
        <v>565</v>
      </c>
      <c r="B903" s="748" t="s">
        <v>566</v>
      </c>
      <c r="C903" s="749" t="s">
        <v>586</v>
      </c>
      <c r="D903" s="750" t="s">
        <v>587</v>
      </c>
      <c r="E903" s="751">
        <v>50113001</v>
      </c>
      <c r="F903" s="750" t="s">
        <v>601</v>
      </c>
      <c r="G903" s="749" t="s">
        <v>602</v>
      </c>
      <c r="H903" s="749">
        <v>188385</v>
      </c>
      <c r="I903" s="749">
        <v>188385</v>
      </c>
      <c r="J903" s="749" t="s">
        <v>1316</v>
      </c>
      <c r="K903" s="749" t="s">
        <v>1317</v>
      </c>
      <c r="L903" s="752">
        <v>64.390000000000015</v>
      </c>
      <c r="M903" s="752">
        <v>3</v>
      </c>
      <c r="N903" s="753">
        <v>193.17000000000004</v>
      </c>
    </row>
    <row r="904" spans="1:14" ht="14.4" customHeight="1" x14ac:dyDescent="0.3">
      <c r="A904" s="747" t="s">
        <v>565</v>
      </c>
      <c r="B904" s="748" t="s">
        <v>566</v>
      </c>
      <c r="C904" s="749" t="s">
        <v>586</v>
      </c>
      <c r="D904" s="750" t="s">
        <v>587</v>
      </c>
      <c r="E904" s="751">
        <v>50113001</v>
      </c>
      <c r="F904" s="750" t="s">
        <v>601</v>
      </c>
      <c r="G904" s="749" t="s">
        <v>602</v>
      </c>
      <c r="H904" s="749">
        <v>225452</v>
      </c>
      <c r="I904" s="749">
        <v>225452</v>
      </c>
      <c r="J904" s="749" t="s">
        <v>1318</v>
      </c>
      <c r="K904" s="749" t="s">
        <v>1319</v>
      </c>
      <c r="L904" s="752">
        <v>512.80000000000007</v>
      </c>
      <c r="M904" s="752">
        <v>3</v>
      </c>
      <c r="N904" s="753">
        <v>1538.4</v>
      </c>
    </row>
    <row r="905" spans="1:14" ht="14.4" customHeight="1" x14ac:dyDescent="0.3">
      <c r="A905" s="747" t="s">
        <v>565</v>
      </c>
      <c r="B905" s="748" t="s">
        <v>566</v>
      </c>
      <c r="C905" s="749" t="s">
        <v>586</v>
      </c>
      <c r="D905" s="750" t="s">
        <v>587</v>
      </c>
      <c r="E905" s="751">
        <v>50113001</v>
      </c>
      <c r="F905" s="750" t="s">
        <v>601</v>
      </c>
      <c r="G905" s="749" t="s">
        <v>602</v>
      </c>
      <c r="H905" s="749">
        <v>184325</v>
      </c>
      <c r="I905" s="749">
        <v>84325</v>
      </c>
      <c r="J905" s="749" t="s">
        <v>1320</v>
      </c>
      <c r="K905" s="749" t="s">
        <v>1321</v>
      </c>
      <c r="L905" s="752">
        <v>76.739999999999981</v>
      </c>
      <c r="M905" s="752">
        <v>1</v>
      </c>
      <c r="N905" s="753">
        <v>76.739999999999981</v>
      </c>
    </row>
    <row r="906" spans="1:14" ht="14.4" customHeight="1" x14ac:dyDescent="0.3">
      <c r="A906" s="747" t="s">
        <v>565</v>
      </c>
      <c r="B906" s="748" t="s">
        <v>566</v>
      </c>
      <c r="C906" s="749" t="s">
        <v>586</v>
      </c>
      <c r="D906" s="750" t="s">
        <v>587</v>
      </c>
      <c r="E906" s="751">
        <v>50113001</v>
      </c>
      <c r="F906" s="750" t="s">
        <v>601</v>
      </c>
      <c r="G906" s="749" t="s">
        <v>602</v>
      </c>
      <c r="H906" s="749">
        <v>840464</v>
      </c>
      <c r="I906" s="749">
        <v>0</v>
      </c>
      <c r="J906" s="749" t="s">
        <v>1322</v>
      </c>
      <c r="K906" s="749" t="s">
        <v>1323</v>
      </c>
      <c r="L906" s="752">
        <v>44.250000000000007</v>
      </c>
      <c r="M906" s="752">
        <v>1</v>
      </c>
      <c r="N906" s="753">
        <v>44.250000000000007</v>
      </c>
    </row>
    <row r="907" spans="1:14" ht="14.4" customHeight="1" x14ac:dyDescent="0.3">
      <c r="A907" s="747" t="s">
        <v>565</v>
      </c>
      <c r="B907" s="748" t="s">
        <v>566</v>
      </c>
      <c r="C907" s="749" t="s">
        <v>586</v>
      </c>
      <c r="D907" s="750" t="s">
        <v>587</v>
      </c>
      <c r="E907" s="751">
        <v>50113001</v>
      </c>
      <c r="F907" s="750" t="s">
        <v>601</v>
      </c>
      <c r="G907" s="749" t="s">
        <v>625</v>
      </c>
      <c r="H907" s="749">
        <v>194113</v>
      </c>
      <c r="I907" s="749">
        <v>94113</v>
      </c>
      <c r="J907" s="749" t="s">
        <v>1706</v>
      </c>
      <c r="K907" s="749" t="s">
        <v>1707</v>
      </c>
      <c r="L907" s="752">
        <v>111.25000000000004</v>
      </c>
      <c r="M907" s="752">
        <v>1</v>
      </c>
      <c r="N907" s="753">
        <v>111.25000000000004</v>
      </c>
    </row>
    <row r="908" spans="1:14" ht="14.4" customHeight="1" x14ac:dyDescent="0.3">
      <c r="A908" s="747" t="s">
        <v>565</v>
      </c>
      <c r="B908" s="748" t="s">
        <v>566</v>
      </c>
      <c r="C908" s="749" t="s">
        <v>586</v>
      </c>
      <c r="D908" s="750" t="s">
        <v>587</v>
      </c>
      <c r="E908" s="751">
        <v>50113001</v>
      </c>
      <c r="F908" s="750" t="s">
        <v>601</v>
      </c>
      <c r="G908" s="749" t="s">
        <v>602</v>
      </c>
      <c r="H908" s="749">
        <v>147544</v>
      </c>
      <c r="I908" s="749">
        <v>47544</v>
      </c>
      <c r="J908" s="749" t="s">
        <v>1708</v>
      </c>
      <c r="K908" s="749" t="s">
        <v>1709</v>
      </c>
      <c r="L908" s="752">
        <v>213.02</v>
      </c>
      <c r="M908" s="752">
        <v>1</v>
      </c>
      <c r="N908" s="753">
        <v>213.02</v>
      </c>
    </row>
    <row r="909" spans="1:14" ht="14.4" customHeight="1" x14ac:dyDescent="0.3">
      <c r="A909" s="747" t="s">
        <v>565</v>
      </c>
      <c r="B909" s="748" t="s">
        <v>566</v>
      </c>
      <c r="C909" s="749" t="s">
        <v>586</v>
      </c>
      <c r="D909" s="750" t="s">
        <v>587</v>
      </c>
      <c r="E909" s="751">
        <v>50113001</v>
      </c>
      <c r="F909" s="750" t="s">
        <v>601</v>
      </c>
      <c r="G909" s="749" t="s">
        <v>602</v>
      </c>
      <c r="H909" s="749">
        <v>194775</v>
      </c>
      <c r="I909" s="749">
        <v>194775</v>
      </c>
      <c r="J909" s="749" t="s">
        <v>1710</v>
      </c>
      <c r="K909" s="749" t="s">
        <v>1711</v>
      </c>
      <c r="L909" s="752">
        <v>1129.99</v>
      </c>
      <c r="M909" s="752">
        <v>1</v>
      </c>
      <c r="N909" s="753">
        <v>1129.99</v>
      </c>
    </row>
    <row r="910" spans="1:14" ht="14.4" customHeight="1" x14ac:dyDescent="0.3">
      <c r="A910" s="747" t="s">
        <v>565</v>
      </c>
      <c r="B910" s="748" t="s">
        <v>566</v>
      </c>
      <c r="C910" s="749" t="s">
        <v>586</v>
      </c>
      <c r="D910" s="750" t="s">
        <v>587</v>
      </c>
      <c r="E910" s="751">
        <v>50113001</v>
      </c>
      <c r="F910" s="750" t="s">
        <v>601</v>
      </c>
      <c r="G910" s="749" t="s">
        <v>625</v>
      </c>
      <c r="H910" s="749">
        <v>500566</v>
      </c>
      <c r="I910" s="749">
        <v>500566</v>
      </c>
      <c r="J910" s="749" t="s">
        <v>1712</v>
      </c>
      <c r="K910" s="749" t="s">
        <v>1713</v>
      </c>
      <c r="L910" s="752">
        <v>576.72</v>
      </c>
      <c r="M910" s="752">
        <v>3</v>
      </c>
      <c r="N910" s="753">
        <v>1730.16</v>
      </c>
    </row>
    <row r="911" spans="1:14" ht="14.4" customHeight="1" x14ac:dyDescent="0.3">
      <c r="A911" s="747" t="s">
        <v>565</v>
      </c>
      <c r="B911" s="748" t="s">
        <v>566</v>
      </c>
      <c r="C911" s="749" t="s">
        <v>586</v>
      </c>
      <c r="D911" s="750" t="s">
        <v>587</v>
      </c>
      <c r="E911" s="751">
        <v>50113001</v>
      </c>
      <c r="F911" s="750" t="s">
        <v>601</v>
      </c>
      <c r="G911" s="749" t="s">
        <v>625</v>
      </c>
      <c r="H911" s="749">
        <v>500570</v>
      </c>
      <c r="I911" s="749">
        <v>500570</v>
      </c>
      <c r="J911" s="749" t="s">
        <v>1714</v>
      </c>
      <c r="K911" s="749" t="s">
        <v>1713</v>
      </c>
      <c r="L911" s="752">
        <v>533.58000000000004</v>
      </c>
      <c r="M911" s="752">
        <v>6</v>
      </c>
      <c r="N911" s="753">
        <v>3201.48</v>
      </c>
    </row>
    <row r="912" spans="1:14" ht="14.4" customHeight="1" x14ac:dyDescent="0.3">
      <c r="A912" s="747" t="s">
        <v>565</v>
      </c>
      <c r="B912" s="748" t="s">
        <v>566</v>
      </c>
      <c r="C912" s="749" t="s">
        <v>586</v>
      </c>
      <c r="D912" s="750" t="s">
        <v>587</v>
      </c>
      <c r="E912" s="751">
        <v>50113001</v>
      </c>
      <c r="F912" s="750" t="s">
        <v>601</v>
      </c>
      <c r="G912" s="749" t="s">
        <v>602</v>
      </c>
      <c r="H912" s="749">
        <v>848455</v>
      </c>
      <c r="I912" s="749">
        <v>199997</v>
      </c>
      <c r="J912" s="749" t="s">
        <v>1715</v>
      </c>
      <c r="K912" s="749" t="s">
        <v>1716</v>
      </c>
      <c r="L912" s="752">
        <v>1547.87</v>
      </c>
      <c r="M912" s="752">
        <v>1</v>
      </c>
      <c r="N912" s="753">
        <v>1547.87</v>
      </c>
    </row>
    <row r="913" spans="1:14" ht="14.4" customHeight="1" x14ac:dyDescent="0.3">
      <c r="A913" s="747" t="s">
        <v>565</v>
      </c>
      <c r="B913" s="748" t="s">
        <v>566</v>
      </c>
      <c r="C913" s="749" t="s">
        <v>586</v>
      </c>
      <c r="D913" s="750" t="s">
        <v>587</v>
      </c>
      <c r="E913" s="751">
        <v>50113001</v>
      </c>
      <c r="F913" s="750" t="s">
        <v>601</v>
      </c>
      <c r="G913" s="749" t="s">
        <v>625</v>
      </c>
      <c r="H913" s="749">
        <v>166030</v>
      </c>
      <c r="I913" s="749">
        <v>66030</v>
      </c>
      <c r="J913" s="749" t="s">
        <v>1328</v>
      </c>
      <c r="K913" s="749" t="s">
        <v>1717</v>
      </c>
      <c r="L913" s="752">
        <v>29.896470588235296</v>
      </c>
      <c r="M913" s="752">
        <v>17</v>
      </c>
      <c r="N913" s="753">
        <v>508.24</v>
      </c>
    </row>
    <row r="914" spans="1:14" ht="14.4" customHeight="1" x14ac:dyDescent="0.3">
      <c r="A914" s="747" t="s">
        <v>565</v>
      </c>
      <c r="B914" s="748" t="s">
        <v>566</v>
      </c>
      <c r="C914" s="749" t="s">
        <v>586</v>
      </c>
      <c r="D914" s="750" t="s">
        <v>587</v>
      </c>
      <c r="E914" s="751">
        <v>50113001</v>
      </c>
      <c r="F914" s="750" t="s">
        <v>601</v>
      </c>
      <c r="G914" s="749" t="s">
        <v>625</v>
      </c>
      <c r="H914" s="749">
        <v>193478</v>
      </c>
      <c r="I914" s="749">
        <v>193478</v>
      </c>
      <c r="J914" s="749" t="s">
        <v>1718</v>
      </c>
      <c r="K914" s="749" t="s">
        <v>1719</v>
      </c>
      <c r="L914" s="752">
        <v>81.909999999999982</v>
      </c>
      <c r="M914" s="752">
        <v>10</v>
      </c>
      <c r="N914" s="753">
        <v>819.0999999999998</v>
      </c>
    </row>
    <row r="915" spans="1:14" ht="14.4" customHeight="1" x14ac:dyDescent="0.3">
      <c r="A915" s="747" t="s">
        <v>565</v>
      </c>
      <c r="B915" s="748" t="s">
        <v>566</v>
      </c>
      <c r="C915" s="749" t="s">
        <v>586</v>
      </c>
      <c r="D915" s="750" t="s">
        <v>587</v>
      </c>
      <c r="E915" s="751">
        <v>50113001</v>
      </c>
      <c r="F915" s="750" t="s">
        <v>601</v>
      </c>
      <c r="G915" s="749" t="s">
        <v>625</v>
      </c>
      <c r="H915" s="749">
        <v>987473</v>
      </c>
      <c r="I915" s="749">
        <v>146894</v>
      </c>
      <c r="J915" s="749" t="s">
        <v>1330</v>
      </c>
      <c r="K915" s="749" t="s">
        <v>1331</v>
      </c>
      <c r="L915" s="752">
        <v>21.96</v>
      </c>
      <c r="M915" s="752">
        <v>16</v>
      </c>
      <c r="N915" s="753">
        <v>351.36</v>
      </c>
    </row>
    <row r="916" spans="1:14" ht="14.4" customHeight="1" x14ac:dyDescent="0.3">
      <c r="A916" s="747" t="s">
        <v>565</v>
      </c>
      <c r="B916" s="748" t="s">
        <v>566</v>
      </c>
      <c r="C916" s="749" t="s">
        <v>586</v>
      </c>
      <c r="D916" s="750" t="s">
        <v>587</v>
      </c>
      <c r="E916" s="751">
        <v>50113001</v>
      </c>
      <c r="F916" s="750" t="s">
        <v>601</v>
      </c>
      <c r="G916" s="749" t="s">
        <v>625</v>
      </c>
      <c r="H916" s="749">
        <v>989453</v>
      </c>
      <c r="I916" s="749">
        <v>146899</v>
      </c>
      <c r="J916" s="749" t="s">
        <v>1330</v>
      </c>
      <c r="K916" s="749" t="s">
        <v>1332</v>
      </c>
      <c r="L916" s="752">
        <v>45.490000000000009</v>
      </c>
      <c r="M916" s="752">
        <v>2</v>
      </c>
      <c r="N916" s="753">
        <v>90.980000000000018</v>
      </c>
    </row>
    <row r="917" spans="1:14" ht="14.4" customHeight="1" x14ac:dyDescent="0.3">
      <c r="A917" s="747" t="s">
        <v>565</v>
      </c>
      <c r="B917" s="748" t="s">
        <v>566</v>
      </c>
      <c r="C917" s="749" t="s">
        <v>586</v>
      </c>
      <c r="D917" s="750" t="s">
        <v>587</v>
      </c>
      <c r="E917" s="751">
        <v>50113001</v>
      </c>
      <c r="F917" s="750" t="s">
        <v>601</v>
      </c>
      <c r="G917" s="749" t="s">
        <v>625</v>
      </c>
      <c r="H917" s="749">
        <v>846141</v>
      </c>
      <c r="I917" s="749">
        <v>107794</v>
      </c>
      <c r="J917" s="749" t="s">
        <v>1720</v>
      </c>
      <c r="K917" s="749" t="s">
        <v>1721</v>
      </c>
      <c r="L917" s="752">
        <v>290.36000000000007</v>
      </c>
      <c r="M917" s="752">
        <v>1</v>
      </c>
      <c r="N917" s="753">
        <v>290.36000000000007</v>
      </c>
    </row>
    <row r="918" spans="1:14" ht="14.4" customHeight="1" x14ac:dyDescent="0.3">
      <c r="A918" s="747" t="s">
        <v>565</v>
      </c>
      <c r="B918" s="748" t="s">
        <v>566</v>
      </c>
      <c r="C918" s="749" t="s">
        <v>586</v>
      </c>
      <c r="D918" s="750" t="s">
        <v>587</v>
      </c>
      <c r="E918" s="751">
        <v>50113001</v>
      </c>
      <c r="F918" s="750" t="s">
        <v>601</v>
      </c>
      <c r="G918" s="749" t="s">
        <v>625</v>
      </c>
      <c r="H918" s="749">
        <v>149483</v>
      </c>
      <c r="I918" s="749">
        <v>149483</v>
      </c>
      <c r="J918" s="749" t="s">
        <v>1333</v>
      </c>
      <c r="K918" s="749" t="s">
        <v>1334</v>
      </c>
      <c r="L918" s="752">
        <v>138.30800000000002</v>
      </c>
      <c r="M918" s="752">
        <v>5</v>
      </c>
      <c r="N918" s="753">
        <v>691.54000000000008</v>
      </c>
    </row>
    <row r="919" spans="1:14" ht="14.4" customHeight="1" x14ac:dyDescent="0.3">
      <c r="A919" s="747" t="s">
        <v>565</v>
      </c>
      <c r="B919" s="748" t="s">
        <v>566</v>
      </c>
      <c r="C919" s="749" t="s">
        <v>586</v>
      </c>
      <c r="D919" s="750" t="s">
        <v>587</v>
      </c>
      <c r="E919" s="751">
        <v>50113002</v>
      </c>
      <c r="F919" s="750" t="s">
        <v>1336</v>
      </c>
      <c r="G919" s="749" t="s">
        <v>602</v>
      </c>
      <c r="H919" s="749">
        <v>195939</v>
      </c>
      <c r="I919" s="749">
        <v>95939</v>
      </c>
      <c r="J919" s="749" t="s">
        <v>1722</v>
      </c>
      <c r="K919" s="749" t="s">
        <v>1723</v>
      </c>
      <c r="L919" s="752">
        <v>1854.2</v>
      </c>
      <c r="M919" s="752">
        <v>1</v>
      </c>
      <c r="N919" s="753">
        <v>1854.2</v>
      </c>
    </row>
    <row r="920" spans="1:14" ht="14.4" customHeight="1" x14ac:dyDescent="0.3">
      <c r="A920" s="747" t="s">
        <v>565</v>
      </c>
      <c r="B920" s="748" t="s">
        <v>566</v>
      </c>
      <c r="C920" s="749" t="s">
        <v>586</v>
      </c>
      <c r="D920" s="750" t="s">
        <v>587</v>
      </c>
      <c r="E920" s="751">
        <v>50113002</v>
      </c>
      <c r="F920" s="750" t="s">
        <v>1336</v>
      </c>
      <c r="G920" s="749" t="s">
        <v>602</v>
      </c>
      <c r="H920" s="749">
        <v>149409</v>
      </c>
      <c r="I920" s="749">
        <v>49409</v>
      </c>
      <c r="J920" s="749" t="s">
        <v>1339</v>
      </c>
      <c r="K920" s="749" t="s">
        <v>1340</v>
      </c>
      <c r="L920" s="752">
        <v>1329.46</v>
      </c>
      <c r="M920" s="752">
        <v>19</v>
      </c>
      <c r="N920" s="753">
        <v>25259.74</v>
      </c>
    </row>
    <row r="921" spans="1:14" ht="14.4" customHeight="1" x14ac:dyDescent="0.3">
      <c r="A921" s="747" t="s">
        <v>565</v>
      </c>
      <c r="B921" s="748" t="s">
        <v>566</v>
      </c>
      <c r="C921" s="749" t="s">
        <v>586</v>
      </c>
      <c r="D921" s="750" t="s">
        <v>587</v>
      </c>
      <c r="E921" s="751">
        <v>50113002</v>
      </c>
      <c r="F921" s="750" t="s">
        <v>1336</v>
      </c>
      <c r="G921" s="749" t="s">
        <v>602</v>
      </c>
      <c r="H921" s="749">
        <v>396914</v>
      </c>
      <c r="I921" s="749">
        <v>52301</v>
      </c>
      <c r="J921" s="749" t="s">
        <v>1724</v>
      </c>
      <c r="K921" s="749" t="s">
        <v>1338</v>
      </c>
      <c r="L921" s="752">
        <v>2221.34</v>
      </c>
      <c r="M921" s="752">
        <v>4</v>
      </c>
      <c r="N921" s="753">
        <v>8885.36</v>
      </c>
    </row>
    <row r="922" spans="1:14" ht="14.4" customHeight="1" x14ac:dyDescent="0.3">
      <c r="A922" s="747" t="s">
        <v>565</v>
      </c>
      <c r="B922" s="748" t="s">
        <v>566</v>
      </c>
      <c r="C922" s="749" t="s">
        <v>586</v>
      </c>
      <c r="D922" s="750" t="s">
        <v>587</v>
      </c>
      <c r="E922" s="751">
        <v>50113002</v>
      </c>
      <c r="F922" s="750" t="s">
        <v>1336</v>
      </c>
      <c r="G922" s="749" t="s">
        <v>602</v>
      </c>
      <c r="H922" s="749">
        <v>158628</v>
      </c>
      <c r="I922" s="749">
        <v>58628</v>
      </c>
      <c r="J922" s="749" t="s">
        <v>1725</v>
      </c>
      <c r="K922" s="749" t="s">
        <v>1726</v>
      </c>
      <c r="L922" s="752">
        <v>297</v>
      </c>
      <c r="M922" s="752">
        <v>20</v>
      </c>
      <c r="N922" s="753">
        <v>5940</v>
      </c>
    </row>
    <row r="923" spans="1:14" ht="14.4" customHeight="1" x14ac:dyDescent="0.3">
      <c r="A923" s="747" t="s">
        <v>565</v>
      </c>
      <c r="B923" s="748" t="s">
        <v>566</v>
      </c>
      <c r="C923" s="749" t="s">
        <v>586</v>
      </c>
      <c r="D923" s="750" t="s">
        <v>587</v>
      </c>
      <c r="E923" s="751">
        <v>50113002</v>
      </c>
      <c r="F923" s="750" t="s">
        <v>1336</v>
      </c>
      <c r="G923" s="749" t="s">
        <v>602</v>
      </c>
      <c r="H923" s="749">
        <v>103513</v>
      </c>
      <c r="I923" s="749">
        <v>3513</v>
      </c>
      <c r="J923" s="749" t="s">
        <v>1341</v>
      </c>
      <c r="K923" s="749" t="s">
        <v>1342</v>
      </c>
      <c r="L923" s="752">
        <v>2228.8200000000002</v>
      </c>
      <c r="M923" s="752">
        <v>1</v>
      </c>
      <c r="N923" s="753">
        <v>2228.8200000000002</v>
      </c>
    </row>
    <row r="924" spans="1:14" ht="14.4" customHeight="1" x14ac:dyDescent="0.3">
      <c r="A924" s="747" t="s">
        <v>565</v>
      </c>
      <c r="B924" s="748" t="s">
        <v>566</v>
      </c>
      <c r="C924" s="749" t="s">
        <v>586</v>
      </c>
      <c r="D924" s="750" t="s">
        <v>587</v>
      </c>
      <c r="E924" s="751">
        <v>50113002</v>
      </c>
      <c r="F924" s="750" t="s">
        <v>1336</v>
      </c>
      <c r="G924" s="749" t="s">
        <v>602</v>
      </c>
      <c r="H924" s="749">
        <v>152197</v>
      </c>
      <c r="I924" s="749">
        <v>152197</v>
      </c>
      <c r="J924" s="749" t="s">
        <v>1727</v>
      </c>
      <c r="K924" s="749" t="s">
        <v>1728</v>
      </c>
      <c r="L924" s="752">
        <v>3253.81</v>
      </c>
      <c r="M924" s="752">
        <v>2</v>
      </c>
      <c r="N924" s="753">
        <v>6507.62</v>
      </c>
    </row>
    <row r="925" spans="1:14" ht="14.4" customHeight="1" x14ac:dyDescent="0.3">
      <c r="A925" s="747" t="s">
        <v>565</v>
      </c>
      <c r="B925" s="748" t="s">
        <v>566</v>
      </c>
      <c r="C925" s="749" t="s">
        <v>586</v>
      </c>
      <c r="D925" s="750" t="s">
        <v>587</v>
      </c>
      <c r="E925" s="751">
        <v>50113002</v>
      </c>
      <c r="F925" s="750" t="s">
        <v>1336</v>
      </c>
      <c r="G925" s="749" t="s">
        <v>602</v>
      </c>
      <c r="H925" s="749">
        <v>152194</v>
      </c>
      <c r="I925" s="749">
        <v>152194</v>
      </c>
      <c r="J925" s="749" t="s">
        <v>1729</v>
      </c>
      <c r="K925" s="749" t="s">
        <v>1728</v>
      </c>
      <c r="L925" s="752">
        <v>3524.84</v>
      </c>
      <c r="M925" s="752">
        <v>2</v>
      </c>
      <c r="N925" s="753">
        <v>7049.68</v>
      </c>
    </row>
    <row r="926" spans="1:14" ht="14.4" customHeight="1" x14ac:dyDescent="0.3">
      <c r="A926" s="747" t="s">
        <v>565</v>
      </c>
      <c r="B926" s="748" t="s">
        <v>566</v>
      </c>
      <c r="C926" s="749" t="s">
        <v>586</v>
      </c>
      <c r="D926" s="750" t="s">
        <v>587</v>
      </c>
      <c r="E926" s="751">
        <v>50113002</v>
      </c>
      <c r="F926" s="750" t="s">
        <v>1336</v>
      </c>
      <c r="G926" s="749" t="s">
        <v>602</v>
      </c>
      <c r="H926" s="749">
        <v>103414</v>
      </c>
      <c r="I926" s="749">
        <v>3414</v>
      </c>
      <c r="J926" s="749" t="s">
        <v>1343</v>
      </c>
      <c r="K926" s="749" t="s">
        <v>1342</v>
      </c>
      <c r="L926" s="752">
        <v>2443.19</v>
      </c>
      <c r="M926" s="752">
        <v>9</v>
      </c>
      <c r="N926" s="753">
        <v>21988.71</v>
      </c>
    </row>
    <row r="927" spans="1:14" ht="14.4" customHeight="1" x14ac:dyDescent="0.3">
      <c r="A927" s="747" t="s">
        <v>565</v>
      </c>
      <c r="B927" s="748" t="s">
        <v>566</v>
      </c>
      <c r="C927" s="749" t="s">
        <v>586</v>
      </c>
      <c r="D927" s="750" t="s">
        <v>587</v>
      </c>
      <c r="E927" s="751">
        <v>50113002</v>
      </c>
      <c r="F927" s="750" t="s">
        <v>1336</v>
      </c>
      <c r="G927" s="749" t="s">
        <v>602</v>
      </c>
      <c r="H927" s="749">
        <v>397371</v>
      </c>
      <c r="I927" s="749">
        <v>157110</v>
      </c>
      <c r="J927" s="749" t="s">
        <v>1345</v>
      </c>
      <c r="K927" s="749" t="s">
        <v>1730</v>
      </c>
      <c r="L927" s="752">
        <v>4197.5999999999995</v>
      </c>
      <c r="M927" s="752">
        <v>1</v>
      </c>
      <c r="N927" s="753">
        <v>4197.5999999999995</v>
      </c>
    </row>
    <row r="928" spans="1:14" ht="14.4" customHeight="1" x14ac:dyDescent="0.3">
      <c r="A928" s="747" t="s">
        <v>565</v>
      </c>
      <c r="B928" s="748" t="s">
        <v>566</v>
      </c>
      <c r="C928" s="749" t="s">
        <v>586</v>
      </c>
      <c r="D928" s="750" t="s">
        <v>587</v>
      </c>
      <c r="E928" s="751">
        <v>50113002</v>
      </c>
      <c r="F928" s="750" t="s">
        <v>1336</v>
      </c>
      <c r="G928" s="749" t="s">
        <v>602</v>
      </c>
      <c r="H928" s="749">
        <v>500716</v>
      </c>
      <c r="I928" s="749">
        <v>157112</v>
      </c>
      <c r="J928" s="749" t="s">
        <v>1345</v>
      </c>
      <c r="K928" s="749" t="s">
        <v>1346</v>
      </c>
      <c r="L928" s="752">
        <v>3828</v>
      </c>
      <c r="M928" s="752">
        <v>4</v>
      </c>
      <c r="N928" s="753">
        <v>15312</v>
      </c>
    </row>
    <row r="929" spans="1:14" ht="14.4" customHeight="1" x14ac:dyDescent="0.3">
      <c r="A929" s="747" t="s">
        <v>565</v>
      </c>
      <c r="B929" s="748" t="s">
        <v>566</v>
      </c>
      <c r="C929" s="749" t="s">
        <v>586</v>
      </c>
      <c r="D929" s="750" t="s">
        <v>587</v>
      </c>
      <c r="E929" s="751">
        <v>50113006</v>
      </c>
      <c r="F929" s="750" t="s">
        <v>1347</v>
      </c>
      <c r="G929" s="749" t="s">
        <v>625</v>
      </c>
      <c r="H929" s="749">
        <v>33833</v>
      </c>
      <c r="I929" s="749">
        <v>33833</v>
      </c>
      <c r="J929" s="749" t="s">
        <v>1348</v>
      </c>
      <c r="K929" s="749" t="s">
        <v>1349</v>
      </c>
      <c r="L929" s="752">
        <v>165.08600000000001</v>
      </c>
      <c r="M929" s="752">
        <v>5</v>
      </c>
      <c r="N929" s="753">
        <v>825.43000000000006</v>
      </c>
    </row>
    <row r="930" spans="1:14" ht="14.4" customHeight="1" x14ac:dyDescent="0.3">
      <c r="A930" s="747" t="s">
        <v>565</v>
      </c>
      <c r="B930" s="748" t="s">
        <v>566</v>
      </c>
      <c r="C930" s="749" t="s">
        <v>586</v>
      </c>
      <c r="D930" s="750" t="s">
        <v>587</v>
      </c>
      <c r="E930" s="751">
        <v>50113006</v>
      </c>
      <c r="F930" s="750" t="s">
        <v>1347</v>
      </c>
      <c r="G930" s="749" t="s">
        <v>625</v>
      </c>
      <c r="H930" s="749">
        <v>133339</v>
      </c>
      <c r="I930" s="749">
        <v>33339</v>
      </c>
      <c r="J930" s="749" t="s">
        <v>1350</v>
      </c>
      <c r="K930" s="749" t="s">
        <v>1351</v>
      </c>
      <c r="L930" s="752">
        <v>45.13333333333334</v>
      </c>
      <c r="M930" s="752">
        <v>15</v>
      </c>
      <c r="N930" s="753">
        <v>677.00000000000011</v>
      </c>
    </row>
    <row r="931" spans="1:14" ht="14.4" customHeight="1" x14ac:dyDescent="0.3">
      <c r="A931" s="747" t="s">
        <v>565</v>
      </c>
      <c r="B931" s="748" t="s">
        <v>566</v>
      </c>
      <c r="C931" s="749" t="s">
        <v>586</v>
      </c>
      <c r="D931" s="750" t="s">
        <v>587</v>
      </c>
      <c r="E931" s="751">
        <v>50113006</v>
      </c>
      <c r="F931" s="750" t="s">
        <v>1347</v>
      </c>
      <c r="G931" s="749" t="s">
        <v>625</v>
      </c>
      <c r="H931" s="749">
        <v>133340</v>
      </c>
      <c r="I931" s="749">
        <v>33340</v>
      </c>
      <c r="J931" s="749" t="s">
        <v>1352</v>
      </c>
      <c r="K931" s="749" t="s">
        <v>1351</v>
      </c>
      <c r="L931" s="752">
        <v>40.92</v>
      </c>
      <c r="M931" s="752">
        <v>20</v>
      </c>
      <c r="N931" s="753">
        <v>818.4</v>
      </c>
    </row>
    <row r="932" spans="1:14" ht="14.4" customHeight="1" x14ac:dyDescent="0.3">
      <c r="A932" s="747" t="s">
        <v>565</v>
      </c>
      <c r="B932" s="748" t="s">
        <v>566</v>
      </c>
      <c r="C932" s="749" t="s">
        <v>586</v>
      </c>
      <c r="D932" s="750" t="s">
        <v>587</v>
      </c>
      <c r="E932" s="751">
        <v>50113006</v>
      </c>
      <c r="F932" s="750" t="s">
        <v>1347</v>
      </c>
      <c r="G932" s="749" t="s">
        <v>625</v>
      </c>
      <c r="H932" s="749">
        <v>33855</v>
      </c>
      <c r="I932" s="749">
        <v>33855</v>
      </c>
      <c r="J932" s="749" t="s">
        <v>1731</v>
      </c>
      <c r="K932" s="749" t="s">
        <v>1732</v>
      </c>
      <c r="L932" s="752">
        <v>179.26000000000005</v>
      </c>
      <c r="M932" s="752">
        <v>52</v>
      </c>
      <c r="N932" s="753">
        <v>9321.5200000000023</v>
      </c>
    </row>
    <row r="933" spans="1:14" ht="14.4" customHeight="1" x14ac:dyDescent="0.3">
      <c r="A933" s="747" t="s">
        <v>565</v>
      </c>
      <c r="B933" s="748" t="s">
        <v>566</v>
      </c>
      <c r="C933" s="749" t="s">
        <v>586</v>
      </c>
      <c r="D933" s="750" t="s">
        <v>587</v>
      </c>
      <c r="E933" s="751">
        <v>50113006</v>
      </c>
      <c r="F933" s="750" t="s">
        <v>1347</v>
      </c>
      <c r="G933" s="749" t="s">
        <v>625</v>
      </c>
      <c r="H933" s="749">
        <v>33750</v>
      </c>
      <c r="I933" s="749">
        <v>33750</v>
      </c>
      <c r="J933" s="749" t="s">
        <v>1362</v>
      </c>
      <c r="K933" s="749" t="s">
        <v>1358</v>
      </c>
      <c r="L933" s="752">
        <v>111.95</v>
      </c>
      <c r="M933" s="752">
        <v>3</v>
      </c>
      <c r="N933" s="753">
        <v>335.85</v>
      </c>
    </row>
    <row r="934" spans="1:14" ht="14.4" customHeight="1" x14ac:dyDescent="0.3">
      <c r="A934" s="747" t="s">
        <v>565</v>
      </c>
      <c r="B934" s="748" t="s">
        <v>566</v>
      </c>
      <c r="C934" s="749" t="s">
        <v>586</v>
      </c>
      <c r="D934" s="750" t="s">
        <v>587</v>
      </c>
      <c r="E934" s="751">
        <v>50113006</v>
      </c>
      <c r="F934" s="750" t="s">
        <v>1347</v>
      </c>
      <c r="G934" s="749" t="s">
        <v>625</v>
      </c>
      <c r="H934" s="749">
        <v>33859</v>
      </c>
      <c r="I934" s="749">
        <v>33859</v>
      </c>
      <c r="J934" s="749" t="s">
        <v>1733</v>
      </c>
      <c r="K934" s="749" t="s">
        <v>1349</v>
      </c>
      <c r="L934" s="752">
        <v>129.97</v>
      </c>
      <c r="M934" s="752">
        <v>5</v>
      </c>
      <c r="N934" s="753">
        <v>649.85</v>
      </c>
    </row>
    <row r="935" spans="1:14" ht="14.4" customHeight="1" x14ac:dyDescent="0.3">
      <c r="A935" s="747" t="s">
        <v>565</v>
      </c>
      <c r="B935" s="748" t="s">
        <v>566</v>
      </c>
      <c r="C935" s="749" t="s">
        <v>586</v>
      </c>
      <c r="D935" s="750" t="s">
        <v>587</v>
      </c>
      <c r="E935" s="751">
        <v>50113006</v>
      </c>
      <c r="F935" s="750" t="s">
        <v>1347</v>
      </c>
      <c r="G935" s="749" t="s">
        <v>625</v>
      </c>
      <c r="H935" s="749">
        <v>33858</v>
      </c>
      <c r="I935" s="749">
        <v>33858</v>
      </c>
      <c r="J935" s="749" t="s">
        <v>1734</v>
      </c>
      <c r="K935" s="749" t="s">
        <v>1349</v>
      </c>
      <c r="L935" s="752">
        <v>129.97</v>
      </c>
      <c r="M935" s="752">
        <v>5</v>
      </c>
      <c r="N935" s="753">
        <v>649.85</v>
      </c>
    </row>
    <row r="936" spans="1:14" ht="14.4" customHeight="1" x14ac:dyDescent="0.3">
      <c r="A936" s="747" t="s">
        <v>565</v>
      </c>
      <c r="B936" s="748" t="s">
        <v>566</v>
      </c>
      <c r="C936" s="749" t="s">
        <v>586</v>
      </c>
      <c r="D936" s="750" t="s">
        <v>587</v>
      </c>
      <c r="E936" s="751">
        <v>50113006</v>
      </c>
      <c r="F936" s="750" t="s">
        <v>1347</v>
      </c>
      <c r="G936" s="749" t="s">
        <v>602</v>
      </c>
      <c r="H936" s="749">
        <v>217052</v>
      </c>
      <c r="I936" s="749">
        <v>217052</v>
      </c>
      <c r="J936" s="749" t="s">
        <v>1373</v>
      </c>
      <c r="K936" s="749" t="s">
        <v>1371</v>
      </c>
      <c r="L936" s="752">
        <v>2000.4699999999998</v>
      </c>
      <c r="M936" s="752">
        <v>4</v>
      </c>
      <c r="N936" s="753">
        <v>8001.8799999999992</v>
      </c>
    </row>
    <row r="937" spans="1:14" ht="14.4" customHeight="1" x14ac:dyDescent="0.3">
      <c r="A937" s="747" t="s">
        <v>565</v>
      </c>
      <c r="B937" s="748" t="s">
        <v>566</v>
      </c>
      <c r="C937" s="749" t="s">
        <v>586</v>
      </c>
      <c r="D937" s="750" t="s">
        <v>587</v>
      </c>
      <c r="E937" s="751">
        <v>50113006</v>
      </c>
      <c r="F937" s="750" t="s">
        <v>1347</v>
      </c>
      <c r="G937" s="749" t="s">
        <v>625</v>
      </c>
      <c r="H937" s="749">
        <v>133146</v>
      </c>
      <c r="I937" s="749">
        <v>33530</v>
      </c>
      <c r="J937" s="749" t="s">
        <v>1735</v>
      </c>
      <c r="K937" s="749" t="s">
        <v>1736</v>
      </c>
      <c r="L937" s="752">
        <v>156.49</v>
      </c>
      <c r="M937" s="752">
        <v>97</v>
      </c>
      <c r="N937" s="753">
        <v>15179.53</v>
      </c>
    </row>
    <row r="938" spans="1:14" ht="14.4" customHeight="1" x14ac:dyDescent="0.3">
      <c r="A938" s="747" t="s">
        <v>565</v>
      </c>
      <c r="B938" s="748" t="s">
        <v>566</v>
      </c>
      <c r="C938" s="749" t="s">
        <v>586</v>
      </c>
      <c r="D938" s="750" t="s">
        <v>587</v>
      </c>
      <c r="E938" s="751">
        <v>50113006</v>
      </c>
      <c r="F938" s="750" t="s">
        <v>1347</v>
      </c>
      <c r="G938" s="749" t="s">
        <v>625</v>
      </c>
      <c r="H938" s="749">
        <v>133220</v>
      </c>
      <c r="I938" s="749">
        <v>33220</v>
      </c>
      <c r="J938" s="749" t="s">
        <v>1374</v>
      </c>
      <c r="K938" s="749" t="s">
        <v>1375</v>
      </c>
      <c r="L938" s="752">
        <v>197.94666666666666</v>
      </c>
      <c r="M938" s="752">
        <v>9</v>
      </c>
      <c r="N938" s="753">
        <v>1781.52</v>
      </c>
    </row>
    <row r="939" spans="1:14" ht="14.4" customHeight="1" x14ac:dyDescent="0.3">
      <c r="A939" s="747" t="s">
        <v>565</v>
      </c>
      <c r="B939" s="748" t="s">
        <v>566</v>
      </c>
      <c r="C939" s="749" t="s">
        <v>586</v>
      </c>
      <c r="D939" s="750" t="s">
        <v>587</v>
      </c>
      <c r="E939" s="751">
        <v>50113008</v>
      </c>
      <c r="F939" s="750" t="s">
        <v>1737</v>
      </c>
      <c r="G939" s="749"/>
      <c r="H939" s="749"/>
      <c r="I939" s="749">
        <v>138455</v>
      </c>
      <c r="J939" s="749" t="s">
        <v>1738</v>
      </c>
      <c r="K939" s="749" t="s">
        <v>1739</v>
      </c>
      <c r="L939" s="752">
        <v>1287.0899658203125</v>
      </c>
      <c r="M939" s="752">
        <v>2</v>
      </c>
      <c r="N939" s="753">
        <v>2574.179931640625</v>
      </c>
    </row>
    <row r="940" spans="1:14" ht="14.4" customHeight="1" x14ac:dyDescent="0.3">
      <c r="A940" s="747" t="s">
        <v>565</v>
      </c>
      <c r="B940" s="748" t="s">
        <v>566</v>
      </c>
      <c r="C940" s="749" t="s">
        <v>586</v>
      </c>
      <c r="D940" s="750" t="s">
        <v>587</v>
      </c>
      <c r="E940" s="751">
        <v>50113008</v>
      </c>
      <c r="F940" s="750" t="s">
        <v>1737</v>
      </c>
      <c r="G940" s="749"/>
      <c r="H940" s="749"/>
      <c r="I940" s="749">
        <v>129057</v>
      </c>
      <c r="J940" s="749" t="s">
        <v>1740</v>
      </c>
      <c r="K940" s="749" t="s">
        <v>1741</v>
      </c>
      <c r="L940" s="752">
        <v>4337.1201171875</v>
      </c>
      <c r="M940" s="752">
        <v>1</v>
      </c>
      <c r="N940" s="753">
        <v>4337.1201171875</v>
      </c>
    </row>
    <row r="941" spans="1:14" ht="14.4" customHeight="1" x14ac:dyDescent="0.3">
      <c r="A941" s="747" t="s">
        <v>565</v>
      </c>
      <c r="B941" s="748" t="s">
        <v>566</v>
      </c>
      <c r="C941" s="749" t="s">
        <v>586</v>
      </c>
      <c r="D941" s="750" t="s">
        <v>587</v>
      </c>
      <c r="E941" s="751">
        <v>50113013</v>
      </c>
      <c r="F941" s="750" t="s">
        <v>1376</v>
      </c>
      <c r="G941" s="749" t="s">
        <v>625</v>
      </c>
      <c r="H941" s="749">
        <v>194155</v>
      </c>
      <c r="I941" s="749">
        <v>94155</v>
      </c>
      <c r="J941" s="749" t="s">
        <v>1742</v>
      </c>
      <c r="K941" s="749" t="s">
        <v>1743</v>
      </c>
      <c r="L941" s="752">
        <v>320.32</v>
      </c>
      <c r="M941" s="752">
        <v>3</v>
      </c>
      <c r="N941" s="753">
        <v>960.96</v>
      </c>
    </row>
    <row r="942" spans="1:14" ht="14.4" customHeight="1" x14ac:dyDescent="0.3">
      <c r="A942" s="747" t="s">
        <v>565</v>
      </c>
      <c r="B942" s="748" t="s">
        <v>566</v>
      </c>
      <c r="C942" s="749" t="s">
        <v>586</v>
      </c>
      <c r="D942" s="750" t="s">
        <v>587</v>
      </c>
      <c r="E942" s="751">
        <v>50113013</v>
      </c>
      <c r="F942" s="750" t="s">
        <v>1376</v>
      </c>
      <c r="G942" s="749" t="s">
        <v>602</v>
      </c>
      <c r="H942" s="749">
        <v>172972</v>
      </c>
      <c r="I942" s="749">
        <v>72972</v>
      </c>
      <c r="J942" s="749" t="s">
        <v>1379</v>
      </c>
      <c r="K942" s="749" t="s">
        <v>1380</v>
      </c>
      <c r="L942" s="752">
        <v>181.65000000000003</v>
      </c>
      <c r="M942" s="752">
        <v>93</v>
      </c>
      <c r="N942" s="753">
        <v>16893.450000000004</v>
      </c>
    </row>
    <row r="943" spans="1:14" ht="14.4" customHeight="1" x14ac:dyDescent="0.3">
      <c r="A943" s="747" t="s">
        <v>565</v>
      </c>
      <c r="B943" s="748" t="s">
        <v>566</v>
      </c>
      <c r="C943" s="749" t="s">
        <v>586</v>
      </c>
      <c r="D943" s="750" t="s">
        <v>587</v>
      </c>
      <c r="E943" s="751">
        <v>50113013</v>
      </c>
      <c r="F943" s="750" t="s">
        <v>1376</v>
      </c>
      <c r="G943" s="749" t="s">
        <v>625</v>
      </c>
      <c r="H943" s="749">
        <v>105951</v>
      </c>
      <c r="I943" s="749">
        <v>5951</v>
      </c>
      <c r="J943" s="749" t="s">
        <v>1381</v>
      </c>
      <c r="K943" s="749" t="s">
        <v>1382</v>
      </c>
      <c r="L943" s="752">
        <v>114.22000000000003</v>
      </c>
      <c r="M943" s="752">
        <v>8</v>
      </c>
      <c r="N943" s="753">
        <v>913.76000000000022</v>
      </c>
    </row>
    <row r="944" spans="1:14" ht="14.4" customHeight="1" x14ac:dyDescent="0.3">
      <c r="A944" s="747" t="s">
        <v>565</v>
      </c>
      <c r="B944" s="748" t="s">
        <v>566</v>
      </c>
      <c r="C944" s="749" t="s">
        <v>586</v>
      </c>
      <c r="D944" s="750" t="s">
        <v>587</v>
      </c>
      <c r="E944" s="751">
        <v>50113013</v>
      </c>
      <c r="F944" s="750" t="s">
        <v>1376</v>
      </c>
      <c r="G944" s="749" t="s">
        <v>625</v>
      </c>
      <c r="H944" s="749">
        <v>183817</v>
      </c>
      <c r="I944" s="749">
        <v>183817</v>
      </c>
      <c r="J944" s="749" t="s">
        <v>1744</v>
      </c>
      <c r="K944" s="749" t="s">
        <v>1745</v>
      </c>
      <c r="L944" s="752">
        <v>918.50000000000011</v>
      </c>
      <c r="M944" s="752">
        <v>17</v>
      </c>
      <c r="N944" s="753">
        <v>15614.500000000002</v>
      </c>
    </row>
    <row r="945" spans="1:14" ht="14.4" customHeight="1" x14ac:dyDescent="0.3">
      <c r="A945" s="747" t="s">
        <v>565</v>
      </c>
      <c r="B945" s="748" t="s">
        <v>566</v>
      </c>
      <c r="C945" s="749" t="s">
        <v>586</v>
      </c>
      <c r="D945" s="750" t="s">
        <v>587</v>
      </c>
      <c r="E945" s="751">
        <v>50113013</v>
      </c>
      <c r="F945" s="750" t="s">
        <v>1376</v>
      </c>
      <c r="G945" s="749" t="s">
        <v>625</v>
      </c>
      <c r="H945" s="749">
        <v>183812</v>
      </c>
      <c r="I945" s="749">
        <v>183812</v>
      </c>
      <c r="J945" s="749" t="s">
        <v>1746</v>
      </c>
      <c r="K945" s="749" t="s">
        <v>1747</v>
      </c>
      <c r="L945" s="752">
        <v>539</v>
      </c>
      <c r="M945" s="752">
        <v>0.5</v>
      </c>
      <c r="N945" s="753">
        <v>269.5</v>
      </c>
    </row>
    <row r="946" spans="1:14" ht="14.4" customHeight="1" x14ac:dyDescent="0.3">
      <c r="A946" s="747" t="s">
        <v>565</v>
      </c>
      <c r="B946" s="748" t="s">
        <v>566</v>
      </c>
      <c r="C946" s="749" t="s">
        <v>586</v>
      </c>
      <c r="D946" s="750" t="s">
        <v>587</v>
      </c>
      <c r="E946" s="751">
        <v>50113013</v>
      </c>
      <c r="F946" s="750" t="s">
        <v>1376</v>
      </c>
      <c r="G946" s="749" t="s">
        <v>602</v>
      </c>
      <c r="H946" s="749">
        <v>164831</v>
      </c>
      <c r="I946" s="749">
        <v>64831</v>
      </c>
      <c r="J946" s="749" t="s">
        <v>1387</v>
      </c>
      <c r="K946" s="749" t="s">
        <v>1388</v>
      </c>
      <c r="L946" s="752">
        <v>198.88000000000005</v>
      </c>
      <c r="M946" s="752">
        <v>2</v>
      </c>
      <c r="N946" s="753">
        <v>397.7600000000001</v>
      </c>
    </row>
    <row r="947" spans="1:14" ht="14.4" customHeight="1" x14ac:dyDescent="0.3">
      <c r="A947" s="747" t="s">
        <v>565</v>
      </c>
      <c r="B947" s="748" t="s">
        <v>566</v>
      </c>
      <c r="C947" s="749" t="s">
        <v>586</v>
      </c>
      <c r="D947" s="750" t="s">
        <v>587</v>
      </c>
      <c r="E947" s="751">
        <v>50113013</v>
      </c>
      <c r="F947" s="750" t="s">
        <v>1376</v>
      </c>
      <c r="G947" s="749" t="s">
        <v>625</v>
      </c>
      <c r="H947" s="749">
        <v>145010</v>
      </c>
      <c r="I947" s="749">
        <v>45010</v>
      </c>
      <c r="J947" s="749" t="s">
        <v>1748</v>
      </c>
      <c r="K947" s="749" t="s">
        <v>1749</v>
      </c>
      <c r="L947" s="752">
        <v>41.729999999999983</v>
      </c>
      <c r="M947" s="752">
        <v>8</v>
      </c>
      <c r="N947" s="753">
        <v>333.83999999999986</v>
      </c>
    </row>
    <row r="948" spans="1:14" ht="14.4" customHeight="1" x14ac:dyDescent="0.3">
      <c r="A948" s="747" t="s">
        <v>565</v>
      </c>
      <c r="B948" s="748" t="s">
        <v>566</v>
      </c>
      <c r="C948" s="749" t="s">
        <v>586</v>
      </c>
      <c r="D948" s="750" t="s">
        <v>587</v>
      </c>
      <c r="E948" s="751">
        <v>50113013</v>
      </c>
      <c r="F948" s="750" t="s">
        <v>1376</v>
      </c>
      <c r="G948" s="749" t="s">
        <v>602</v>
      </c>
      <c r="H948" s="749">
        <v>115658</v>
      </c>
      <c r="I948" s="749">
        <v>15658</v>
      </c>
      <c r="J948" s="749" t="s">
        <v>1750</v>
      </c>
      <c r="K948" s="749" t="s">
        <v>1751</v>
      </c>
      <c r="L948" s="752">
        <v>58.31</v>
      </c>
      <c r="M948" s="752">
        <v>2</v>
      </c>
      <c r="N948" s="753">
        <v>116.62</v>
      </c>
    </row>
    <row r="949" spans="1:14" ht="14.4" customHeight="1" x14ac:dyDescent="0.3">
      <c r="A949" s="747" t="s">
        <v>565</v>
      </c>
      <c r="B949" s="748" t="s">
        <v>566</v>
      </c>
      <c r="C949" s="749" t="s">
        <v>586</v>
      </c>
      <c r="D949" s="750" t="s">
        <v>587</v>
      </c>
      <c r="E949" s="751">
        <v>50113013</v>
      </c>
      <c r="F949" s="750" t="s">
        <v>1376</v>
      </c>
      <c r="G949" s="749" t="s">
        <v>602</v>
      </c>
      <c r="H949" s="749">
        <v>162187</v>
      </c>
      <c r="I949" s="749">
        <v>162187</v>
      </c>
      <c r="J949" s="749" t="s">
        <v>1752</v>
      </c>
      <c r="K949" s="749" t="s">
        <v>1753</v>
      </c>
      <c r="L949" s="752">
        <v>286</v>
      </c>
      <c r="M949" s="752">
        <v>2</v>
      </c>
      <c r="N949" s="753">
        <v>572</v>
      </c>
    </row>
    <row r="950" spans="1:14" ht="14.4" customHeight="1" x14ac:dyDescent="0.3">
      <c r="A950" s="747" t="s">
        <v>565</v>
      </c>
      <c r="B950" s="748" t="s">
        <v>566</v>
      </c>
      <c r="C950" s="749" t="s">
        <v>586</v>
      </c>
      <c r="D950" s="750" t="s">
        <v>587</v>
      </c>
      <c r="E950" s="751">
        <v>50113013</v>
      </c>
      <c r="F950" s="750" t="s">
        <v>1376</v>
      </c>
      <c r="G950" s="749" t="s">
        <v>602</v>
      </c>
      <c r="H950" s="749">
        <v>102427</v>
      </c>
      <c r="I950" s="749">
        <v>2427</v>
      </c>
      <c r="J950" s="749" t="s">
        <v>1395</v>
      </c>
      <c r="K950" s="749" t="s">
        <v>811</v>
      </c>
      <c r="L950" s="752">
        <v>88.470000000000013</v>
      </c>
      <c r="M950" s="752">
        <v>2</v>
      </c>
      <c r="N950" s="753">
        <v>176.94000000000003</v>
      </c>
    </row>
    <row r="951" spans="1:14" ht="14.4" customHeight="1" x14ac:dyDescent="0.3">
      <c r="A951" s="747" t="s">
        <v>565</v>
      </c>
      <c r="B951" s="748" t="s">
        <v>566</v>
      </c>
      <c r="C951" s="749" t="s">
        <v>586</v>
      </c>
      <c r="D951" s="750" t="s">
        <v>587</v>
      </c>
      <c r="E951" s="751">
        <v>50113013</v>
      </c>
      <c r="F951" s="750" t="s">
        <v>1376</v>
      </c>
      <c r="G951" s="749" t="s">
        <v>602</v>
      </c>
      <c r="H951" s="749">
        <v>101066</v>
      </c>
      <c r="I951" s="749">
        <v>1066</v>
      </c>
      <c r="J951" s="749" t="s">
        <v>1396</v>
      </c>
      <c r="K951" s="749" t="s">
        <v>1397</v>
      </c>
      <c r="L951" s="752">
        <v>56.357368421052627</v>
      </c>
      <c r="M951" s="752">
        <v>19</v>
      </c>
      <c r="N951" s="753">
        <v>1070.79</v>
      </c>
    </row>
    <row r="952" spans="1:14" ht="14.4" customHeight="1" x14ac:dyDescent="0.3">
      <c r="A952" s="747" t="s">
        <v>565</v>
      </c>
      <c r="B952" s="748" t="s">
        <v>566</v>
      </c>
      <c r="C952" s="749" t="s">
        <v>586</v>
      </c>
      <c r="D952" s="750" t="s">
        <v>587</v>
      </c>
      <c r="E952" s="751">
        <v>50113013</v>
      </c>
      <c r="F952" s="750" t="s">
        <v>1376</v>
      </c>
      <c r="G952" s="749" t="s">
        <v>602</v>
      </c>
      <c r="H952" s="749">
        <v>394618</v>
      </c>
      <c r="I952" s="749">
        <v>112786</v>
      </c>
      <c r="J952" s="749" t="s">
        <v>1754</v>
      </c>
      <c r="K952" s="749" t="s">
        <v>1755</v>
      </c>
      <c r="L952" s="752">
        <v>310.00200000000001</v>
      </c>
      <c r="M952" s="752">
        <v>2.7</v>
      </c>
      <c r="N952" s="753">
        <v>837.00540000000001</v>
      </c>
    </row>
    <row r="953" spans="1:14" ht="14.4" customHeight="1" x14ac:dyDescent="0.3">
      <c r="A953" s="747" t="s">
        <v>565</v>
      </c>
      <c r="B953" s="748" t="s">
        <v>566</v>
      </c>
      <c r="C953" s="749" t="s">
        <v>586</v>
      </c>
      <c r="D953" s="750" t="s">
        <v>587</v>
      </c>
      <c r="E953" s="751">
        <v>50113013</v>
      </c>
      <c r="F953" s="750" t="s">
        <v>1376</v>
      </c>
      <c r="G953" s="749" t="s">
        <v>602</v>
      </c>
      <c r="H953" s="749">
        <v>847476</v>
      </c>
      <c r="I953" s="749">
        <v>112782</v>
      </c>
      <c r="J953" s="749" t="s">
        <v>1398</v>
      </c>
      <c r="K953" s="749" t="s">
        <v>1399</v>
      </c>
      <c r="L953" s="752">
        <v>674.31030303030298</v>
      </c>
      <c r="M953" s="752">
        <v>1.1000000000000001</v>
      </c>
      <c r="N953" s="753">
        <v>741.74133333333327</v>
      </c>
    </row>
    <row r="954" spans="1:14" ht="14.4" customHeight="1" x14ac:dyDescent="0.3">
      <c r="A954" s="747" t="s">
        <v>565</v>
      </c>
      <c r="B954" s="748" t="s">
        <v>566</v>
      </c>
      <c r="C954" s="749" t="s">
        <v>586</v>
      </c>
      <c r="D954" s="750" t="s">
        <v>587</v>
      </c>
      <c r="E954" s="751">
        <v>50113013</v>
      </c>
      <c r="F954" s="750" t="s">
        <v>1376</v>
      </c>
      <c r="G954" s="749" t="s">
        <v>602</v>
      </c>
      <c r="H954" s="749">
        <v>216199</v>
      </c>
      <c r="I954" s="749">
        <v>216199</v>
      </c>
      <c r="J954" s="749" t="s">
        <v>1756</v>
      </c>
      <c r="K954" s="749" t="s">
        <v>1757</v>
      </c>
      <c r="L954" s="752">
        <v>99.901578947368449</v>
      </c>
      <c r="M954" s="752">
        <v>19</v>
      </c>
      <c r="N954" s="753">
        <v>1898.1300000000006</v>
      </c>
    </row>
    <row r="955" spans="1:14" ht="14.4" customHeight="1" x14ac:dyDescent="0.3">
      <c r="A955" s="747" t="s">
        <v>565</v>
      </c>
      <c r="B955" s="748" t="s">
        <v>566</v>
      </c>
      <c r="C955" s="749" t="s">
        <v>586</v>
      </c>
      <c r="D955" s="750" t="s">
        <v>587</v>
      </c>
      <c r="E955" s="751">
        <v>50113013</v>
      </c>
      <c r="F955" s="750" t="s">
        <v>1376</v>
      </c>
      <c r="G955" s="749" t="s">
        <v>602</v>
      </c>
      <c r="H955" s="749">
        <v>141146</v>
      </c>
      <c r="I955" s="749">
        <v>41146</v>
      </c>
      <c r="J955" s="749" t="s">
        <v>1758</v>
      </c>
      <c r="K955" s="749" t="s">
        <v>1759</v>
      </c>
      <c r="L955" s="752">
        <v>181.74</v>
      </c>
      <c r="M955" s="752">
        <v>1</v>
      </c>
      <c r="N955" s="753">
        <v>181.74</v>
      </c>
    </row>
    <row r="956" spans="1:14" ht="14.4" customHeight="1" x14ac:dyDescent="0.3">
      <c r="A956" s="747" t="s">
        <v>565</v>
      </c>
      <c r="B956" s="748" t="s">
        <v>566</v>
      </c>
      <c r="C956" s="749" t="s">
        <v>586</v>
      </c>
      <c r="D956" s="750" t="s">
        <v>587</v>
      </c>
      <c r="E956" s="751">
        <v>50113013</v>
      </c>
      <c r="F956" s="750" t="s">
        <v>1376</v>
      </c>
      <c r="G956" s="749" t="s">
        <v>602</v>
      </c>
      <c r="H956" s="749">
        <v>192490</v>
      </c>
      <c r="I956" s="749">
        <v>92490</v>
      </c>
      <c r="J956" s="749" t="s">
        <v>1760</v>
      </c>
      <c r="K956" s="749" t="s">
        <v>1761</v>
      </c>
      <c r="L956" s="752">
        <v>121.17</v>
      </c>
      <c r="M956" s="752">
        <v>1</v>
      </c>
      <c r="N956" s="753">
        <v>121.17</v>
      </c>
    </row>
    <row r="957" spans="1:14" ht="14.4" customHeight="1" x14ac:dyDescent="0.3">
      <c r="A957" s="747" t="s">
        <v>565</v>
      </c>
      <c r="B957" s="748" t="s">
        <v>566</v>
      </c>
      <c r="C957" s="749" t="s">
        <v>586</v>
      </c>
      <c r="D957" s="750" t="s">
        <v>587</v>
      </c>
      <c r="E957" s="751">
        <v>50113013</v>
      </c>
      <c r="F957" s="750" t="s">
        <v>1376</v>
      </c>
      <c r="G957" s="749" t="s">
        <v>625</v>
      </c>
      <c r="H957" s="749">
        <v>111592</v>
      </c>
      <c r="I957" s="749">
        <v>11592</v>
      </c>
      <c r="J957" s="749" t="s">
        <v>1402</v>
      </c>
      <c r="K957" s="749" t="s">
        <v>1403</v>
      </c>
      <c r="L957" s="752">
        <v>384.32644444444441</v>
      </c>
      <c r="M957" s="752">
        <v>6</v>
      </c>
      <c r="N957" s="753">
        <v>2305.9586666666664</v>
      </c>
    </row>
    <row r="958" spans="1:14" ht="14.4" customHeight="1" x14ac:dyDescent="0.3">
      <c r="A958" s="747" t="s">
        <v>565</v>
      </c>
      <c r="B958" s="748" t="s">
        <v>566</v>
      </c>
      <c r="C958" s="749" t="s">
        <v>586</v>
      </c>
      <c r="D958" s="750" t="s">
        <v>587</v>
      </c>
      <c r="E958" s="751">
        <v>50113013</v>
      </c>
      <c r="F958" s="750" t="s">
        <v>1376</v>
      </c>
      <c r="G958" s="749" t="s">
        <v>602</v>
      </c>
      <c r="H958" s="749">
        <v>207116</v>
      </c>
      <c r="I958" s="749">
        <v>207116</v>
      </c>
      <c r="J958" s="749" t="s">
        <v>1404</v>
      </c>
      <c r="K958" s="749" t="s">
        <v>1405</v>
      </c>
      <c r="L958" s="752">
        <v>419.52</v>
      </c>
      <c r="M958" s="752">
        <v>2</v>
      </c>
      <c r="N958" s="753">
        <v>839.04</v>
      </c>
    </row>
    <row r="959" spans="1:14" ht="14.4" customHeight="1" x14ac:dyDescent="0.3">
      <c r="A959" s="747" t="s">
        <v>565</v>
      </c>
      <c r="B959" s="748" t="s">
        <v>566</v>
      </c>
      <c r="C959" s="749" t="s">
        <v>586</v>
      </c>
      <c r="D959" s="750" t="s">
        <v>587</v>
      </c>
      <c r="E959" s="751">
        <v>50113013</v>
      </c>
      <c r="F959" s="750" t="s">
        <v>1376</v>
      </c>
      <c r="G959" s="749" t="s">
        <v>625</v>
      </c>
      <c r="H959" s="749">
        <v>113453</v>
      </c>
      <c r="I959" s="749">
        <v>113453</v>
      </c>
      <c r="J959" s="749" t="s">
        <v>1407</v>
      </c>
      <c r="K959" s="749" t="s">
        <v>1408</v>
      </c>
      <c r="L959" s="752">
        <v>458.69999999999993</v>
      </c>
      <c r="M959" s="752">
        <v>23.2</v>
      </c>
      <c r="N959" s="753">
        <v>10641.839999999998</v>
      </c>
    </row>
    <row r="960" spans="1:14" ht="14.4" customHeight="1" x14ac:dyDescent="0.3">
      <c r="A960" s="747" t="s">
        <v>565</v>
      </c>
      <c r="B960" s="748" t="s">
        <v>566</v>
      </c>
      <c r="C960" s="749" t="s">
        <v>586</v>
      </c>
      <c r="D960" s="750" t="s">
        <v>587</v>
      </c>
      <c r="E960" s="751">
        <v>50113013</v>
      </c>
      <c r="F960" s="750" t="s">
        <v>1376</v>
      </c>
      <c r="G960" s="749" t="s">
        <v>567</v>
      </c>
      <c r="H960" s="749">
        <v>201030</v>
      </c>
      <c r="I960" s="749">
        <v>201030</v>
      </c>
      <c r="J960" s="749" t="s">
        <v>1409</v>
      </c>
      <c r="K960" s="749" t="s">
        <v>851</v>
      </c>
      <c r="L960" s="752">
        <v>26.610000000000003</v>
      </c>
      <c r="M960" s="752">
        <v>20</v>
      </c>
      <c r="N960" s="753">
        <v>532.20000000000005</v>
      </c>
    </row>
    <row r="961" spans="1:14" ht="14.4" customHeight="1" x14ac:dyDescent="0.3">
      <c r="A961" s="747" t="s">
        <v>565</v>
      </c>
      <c r="B961" s="748" t="s">
        <v>566</v>
      </c>
      <c r="C961" s="749" t="s">
        <v>586</v>
      </c>
      <c r="D961" s="750" t="s">
        <v>587</v>
      </c>
      <c r="E961" s="751">
        <v>50113013</v>
      </c>
      <c r="F961" s="750" t="s">
        <v>1376</v>
      </c>
      <c r="G961" s="749" t="s">
        <v>625</v>
      </c>
      <c r="H961" s="749">
        <v>126127</v>
      </c>
      <c r="I961" s="749">
        <v>26127</v>
      </c>
      <c r="J961" s="749" t="s">
        <v>1762</v>
      </c>
      <c r="K961" s="749" t="s">
        <v>1763</v>
      </c>
      <c r="L961" s="752">
        <v>12178.08</v>
      </c>
      <c r="M961" s="752">
        <v>0.8</v>
      </c>
      <c r="N961" s="753">
        <v>9742.4639999999999</v>
      </c>
    </row>
    <row r="962" spans="1:14" ht="14.4" customHeight="1" x14ac:dyDescent="0.3">
      <c r="A962" s="747" t="s">
        <v>565</v>
      </c>
      <c r="B962" s="748" t="s">
        <v>566</v>
      </c>
      <c r="C962" s="749" t="s">
        <v>586</v>
      </c>
      <c r="D962" s="750" t="s">
        <v>587</v>
      </c>
      <c r="E962" s="751">
        <v>50113013</v>
      </c>
      <c r="F962" s="750" t="s">
        <v>1376</v>
      </c>
      <c r="G962" s="749" t="s">
        <v>602</v>
      </c>
      <c r="H962" s="749">
        <v>116600</v>
      </c>
      <c r="I962" s="749">
        <v>16600</v>
      </c>
      <c r="J962" s="749" t="s">
        <v>1410</v>
      </c>
      <c r="K962" s="749" t="s">
        <v>1411</v>
      </c>
      <c r="L962" s="752">
        <v>23.56</v>
      </c>
      <c r="M962" s="752">
        <v>20</v>
      </c>
      <c r="N962" s="753">
        <v>471.2</v>
      </c>
    </row>
    <row r="963" spans="1:14" ht="14.4" customHeight="1" x14ac:dyDescent="0.3">
      <c r="A963" s="747" t="s">
        <v>565</v>
      </c>
      <c r="B963" s="748" t="s">
        <v>566</v>
      </c>
      <c r="C963" s="749" t="s">
        <v>586</v>
      </c>
      <c r="D963" s="750" t="s">
        <v>587</v>
      </c>
      <c r="E963" s="751">
        <v>50113013</v>
      </c>
      <c r="F963" s="750" t="s">
        <v>1376</v>
      </c>
      <c r="G963" s="749" t="s">
        <v>625</v>
      </c>
      <c r="H963" s="749">
        <v>166269</v>
      </c>
      <c r="I963" s="749">
        <v>166269</v>
      </c>
      <c r="J963" s="749" t="s">
        <v>1764</v>
      </c>
      <c r="K963" s="749" t="s">
        <v>1765</v>
      </c>
      <c r="L963" s="752">
        <v>52.88</v>
      </c>
      <c r="M963" s="752">
        <v>24</v>
      </c>
      <c r="N963" s="753">
        <v>1269.1200000000001</v>
      </c>
    </row>
    <row r="964" spans="1:14" ht="14.4" customHeight="1" x14ac:dyDescent="0.3">
      <c r="A964" s="747" t="s">
        <v>565</v>
      </c>
      <c r="B964" s="748" t="s">
        <v>566</v>
      </c>
      <c r="C964" s="749" t="s">
        <v>586</v>
      </c>
      <c r="D964" s="750" t="s">
        <v>587</v>
      </c>
      <c r="E964" s="751">
        <v>50113014</v>
      </c>
      <c r="F964" s="750" t="s">
        <v>1414</v>
      </c>
      <c r="G964" s="749" t="s">
        <v>602</v>
      </c>
      <c r="H964" s="749">
        <v>176152</v>
      </c>
      <c r="I964" s="749">
        <v>76152</v>
      </c>
      <c r="J964" s="749" t="s">
        <v>1766</v>
      </c>
      <c r="K964" s="749" t="s">
        <v>1767</v>
      </c>
      <c r="L964" s="752">
        <v>134.5</v>
      </c>
      <c r="M964" s="752">
        <v>5</v>
      </c>
      <c r="N964" s="753">
        <v>672.5</v>
      </c>
    </row>
    <row r="965" spans="1:14" ht="14.4" customHeight="1" x14ac:dyDescent="0.3">
      <c r="A965" s="747" t="s">
        <v>565</v>
      </c>
      <c r="B965" s="748" t="s">
        <v>566</v>
      </c>
      <c r="C965" s="749" t="s">
        <v>586</v>
      </c>
      <c r="D965" s="750" t="s">
        <v>587</v>
      </c>
      <c r="E965" s="751">
        <v>50113014</v>
      </c>
      <c r="F965" s="750" t="s">
        <v>1414</v>
      </c>
      <c r="G965" s="749" t="s">
        <v>602</v>
      </c>
      <c r="H965" s="749">
        <v>113798</v>
      </c>
      <c r="I965" s="749">
        <v>13798</v>
      </c>
      <c r="J965" s="749" t="s">
        <v>1417</v>
      </c>
      <c r="K965" s="749" t="s">
        <v>1418</v>
      </c>
      <c r="L965" s="752">
        <v>105.8</v>
      </c>
      <c r="M965" s="752">
        <v>5</v>
      </c>
      <c r="N965" s="753">
        <v>529</v>
      </c>
    </row>
    <row r="966" spans="1:14" ht="14.4" customHeight="1" x14ac:dyDescent="0.3">
      <c r="A966" s="747" t="s">
        <v>565</v>
      </c>
      <c r="B966" s="748" t="s">
        <v>566</v>
      </c>
      <c r="C966" s="749" t="s">
        <v>586</v>
      </c>
      <c r="D966" s="750" t="s">
        <v>587</v>
      </c>
      <c r="E966" s="751">
        <v>50113014</v>
      </c>
      <c r="F966" s="750" t="s">
        <v>1414</v>
      </c>
      <c r="G966" s="749" t="s">
        <v>602</v>
      </c>
      <c r="H966" s="749">
        <v>186397</v>
      </c>
      <c r="I966" s="749">
        <v>86397</v>
      </c>
      <c r="J966" s="749" t="s">
        <v>1768</v>
      </c>
      <c r="K966" s="749" t="s">
        <v>1769</v>
      </c>
      <c r="L966" s="752">
        <v>93.933333333333323</v>
      </c>
      <c r="M966" s="752">
        <v>3</v>
      </c>
      <c r="N966" s="753">
        <v>281.79999999999995</v>
      </c>
    </row>
    <row r="967" spans="1:14" ht="14.4" customHeight="1" x14ac:dyDescent="0.3">
      <c r="A967" s="747" t="s">
        <v>565</v>
      </c>
      <c r="B967" s="748" t="s">
        <v>566</v>
      </c>
      <c r="C967" s="749" t="s">
        <v>586</v>
      </c>
      <c r="D967" s="750" t="s">
        <v>587</v>
      </c>
      <c r="E967" s="751">
        <v>50113014</v>
      </c>
      <c r="F967" s="750" t="s">
        <v>1414</v>
      </c>
      <c r="G967" s="749" t="s">
        <v>602</v>
      </c>
      <c r="H967" s="749">
        <v>172928</v>
      </c>
      <c r="I967" s="749">
        <v>72928</v>
      </c>
      <c r="J967" s="749" t="s">
        <v>1770</v>
      </c>
      <c r="K967" s="749" t="s">
        <v>1771</v>
      </c>
      <c r="L967" s="752">
        <v>122.18999999999997</v>
      </c>
      <c r="M967" s="752">
        <v>1</v>
      </c>
      <c r="N967" s="753">
        <v>122.18999999999997</v>
      </c>
    </row>
    <row r="968" spans="1:14" ht="14.4" customHeight="1" x14ac:dyDescent="0.3">
      <c r="A968" s="747" t="s">
        <v>565</v>
      </c>
      <c r="B968" s="748" t="s">
        <v>566</v>
      </c>
      <c r="C968" s="749" t="s">
        <v>586</v>
      </c>
      <c r="D968" s="750" t="s">
        <v>587</v>
      </c>
      <c r="E968" s="751">
        <v>50113014</v>
      </c>
      <c r="F968" s="750" t="s">
        <v>1414</v>
      </c>
      <c r="G968" s="749" t="s">
        <v>625</v>
      </c>
      <c r="H968" s="749">
        <v>164401</v>
      </c>
      <c r="I968" s="749">
        <v>164401</v>
      </c>
      <c r="J968" s="749" t="s">
        <v>1421</v>
      </c>
      <c r="K968" s="749" t="s">
        <v>1422</v>
      </c>
      <c r="L968" s="752">
        <v>148.5</v>
      </c>
      <c r="M968" s="752">
        <v>8</v>
      </c>
      <c r="N968" s="753">
        <v>1188</v>
      </c>
    </row>
    <row r="969" spans="1:14" ht="14.4" customHeight="1" x14ac:dyDescent="0.3">
      <c r="A969" s="747" t="s">
        <v>565</v>
      </c>
      <c r="B969" s="748" t="s">
        <v>566</v>
      </c>
      <c r="C969" s="749" t="s">
        <v>586</v>
      </c>
      <c r="D969" s="750" t="s">
        <v>587</v>
      </c>
      <c r="E969" s="751">
        <v>50113014</v>
      </c>
      <c r="F969" s="750" t="s">
        <v>1414</v>
      </c>
      <c r="G969" s="749" t="s">
        <v>602</v>
      </c>
      <c r="H969" s="749">
        <v>116895</v>
      </c>
      <c r="I969" s="749">
        <v>16895</v>
      </c>
      <c r="J969" s="749" t="s">
        <v>1423</v>
      </c>
      <c r="K969" s="749" t="s">
        <v>1424</v>
      </c>
      <c r="L969" s="752">
        <v>107.98999999999995</v>
      </c>
      <c r="M969" s="752">
        <v>1</v>
      </c>
      <c r="N969" s="753">
        <v>107.98999999999995</v>
      </c>
    </row>
    <row r="970" spans="1:14" ht="14.4" customHeight="1" x14ac:dyDescent="0.3">
      <c r="A970" s="747" t="s">
        <v>565</v>
      </c>
      <c r="B970" s="748" t="s">
        <v>566</v>
      </c>
      <c r="C970" s="749" t="s">
        <v>586</v>
      </c>
      <c r="D970" s="750" t="s">
        <v>587</v>
      </c>
      <c r="E970" s="751">
        <v>50113014</v>
      </c>
      <c r="F970" s="750" t="s">
        <v>1414</v>
      </c>
      <c r="G970" s="749" t="s">
        <v>602</v>
      </c>
      <c r="H970" s="749">
        <v>173195</v>
      </c>
      <c r="I970" s="749">
        <v>173195</v>
      </c>
      <c r="J970" s="749" t="s">
        <v>1772</v>
      </c>
      <c r="K970" s="749" t="s">
        <v>1773</v>
      </c>
      <c r="L970" s="752">
        <v>82.6</v>
      </c>
      <c r="M970" s="752">
        <v>5</v>
      </c>
      <c r="N970" s="753">
        <v>413</v>
      </c>
    </row>
    <row r="971" spans="1:14" ht="14.4" customHeight="1" x14ac:dyDescent="0.3">
      <c r="A971" s="747" t="s">
        <v>565</v>
      </c>
      <c r="B971" s="748" t="s">
        <v>566</v>
      </c>
      <c r="C971" s="749" t="s">
        <v>586</v>
      </c>
      <c r="D971" s="750" t="s">
        <v>587</v>
      </c>
      <c r="E971" s="751">
        <v>50113014</v>
      </c>
      <c r="F971" s="750" t="s">
        <v>1414</v>
      </c>
      <c r="G971" s="749" t="s">
        <v>625</v>
      </c>
      <c r="H971" s="749">
        <v>207309</v>
      </c>
      <c r="I971" s="749">
        <v>207309</v>
      </c>
      <c r="J971" s="749" t="s">
        <v>1774</v>
      </c>
      <c r="K971" s="749" t="s">
        <v>1775</v>
      </c>
      <c r="L971" s="752">
        <v>117.80999999999997</v>
      </c>
      <c r="M971" s="752">
        <v>30</v>
      </c>
      <c r="N971" s="753">
        <v>3534.2999999999993</v>
      </c>
    </row>
    <row r="972" spans="1:14" ht="14.4" customHeight="1" x14ac:dyDescent="0.3">
      <c r="A972" s="747" t="s">
        <v>565</v>
      </c>
      <c r="B972" s="748" t="s">
        <v>566</v>
      </c>
      <c r="C972" s="749" t="s">
        <v>586</v>
      </c>
      <c r="D972" s="750" t="s">
        <v>587</v>
      </c>
      <c r="E972" s="751">
        <v>50113016</v>
      </c>
      <c r="F972" s="750" t="s">
        <v>1776</v>
      </c>
      <c r="G972" s="749" t="s">
        <v>567</v>
      </c>
      <c r="H972" s="749">
        <v>28763</v>
      </c>
      <c r="I972" s="749">
        <v>28763</v>
      </c>
      <c r="J972" s="749" t="s">
        <v>1777</v>
      </c>
      <c r="K972" s="749" t="s">
        <v>1778</v>
      </c>
      <c r="L972" s="752">
        <v>21779.118750000001</v>
      </c>
      <c r="M972" s="752">
        <v>2</v>
      </c>
      <c r="N972" s="753">
        <v>43558.237500000003</v>
      </c>
    </row>
    <row r="973" spans="1:14" ht="14.4" customHeight="1" x14ac:dyDescent="0.3">
      <c r="A973" s="747" t="s">
        <v>565</v>
      </c>
      <c r="B973" s="748" t="s">
        <v>566</v>
      </c>
      <c r="C973" s="749" t="s">
        <v>589</v>
      </c>
      <c r="D973" s="750" t="s">
        <v>590</v>
      </c>
      <c r="E973" s="751">
        <v>50113001</v>
      </c>
      <c r="F973" s="750" t="s">
        <v>601</v>
      </c>
      <c r="G973" s="749" t="s">
        <v>602</v>
      </c>
      <c r="H973" s="749">
        <v>196885</v>
      </c>
      <c r="I973" s="749">
        <v>96885</v>
      </c>
      <c r="J973" s="749" t="s">
        <v>603</v>
      </c>
      <c r="K973" s="749" t="s">
        <v>604</v>
      </c>
      <c r="L973" s="752">
        <v>19.249998031134034</v>
      </c>
      <c r="M973" s="752">
        <v>210</v>
      </c>
      <c r="N973" s="753">
        <v>4042.499586538147</v>
      </c>
    </row>
    <row r="974" spans="1:14" ht="14.4" customHeight="1" x14ac:dyDescent="0.3">
      <c r="A974" s="747" t="s">
        <v>565</v>
      </c>
      <c r="B974" s="748" t="s">
        <v>566</v>
      </c>
      <c r="C974" s="749" t="s">
        <v>589</v>
      </c>
      <c r="D974" s="750" t="s">
        <v>590</v>
      </c>
      <c r="E974" s="751">
        <v>50113001</v>
      </c>
      <c r="F974" s="750" t="s">
        <v>601</v>
      </c>
      <c r="G974" s="749" t="s">
        <v>602</v>
      </c>
      <c r="H974" s="749">
        <v>196884</v>
      </c>
      <c r="I974" s="749">
        <v>96884</v>
      </c>
      <c r="J974" s="749" t="s">
        <v>605</v>
      </c>
      <c r="K974" s="749" t="s">
        <v>606</v>
      </c>
      <c r="L974" s="752">
        <v>10.272827539094109</v>
      </c>
      <c r="M974" s="752">
        <v>1758</v>
      </c>
      <c r="N974" s="753">
        <v>18059.630813727443</v>
      </c>
    </row>
    <row r="975" spans="1:14" ht="14.4" customHeight="1" x14ac:dyDescent="0.3">
      <c r="A975" s="747" t="s">
        <v>565</v>
      </c>
      <c r="B975" s="748" t="s">
        <v>566</v>
      </c>
      <c r="C975" s="749" t="s">
        <v>589</v>
      </c>
      <c r="D975" s="750" t="s">
        <v>590</v>
      </c>
      <c r="E975" s="751">
        <v>50113001</v>
      </c>
      <c r="F975" s="750" t="s">
        <v>601</v>
      </c>
      <c r="G975" s="749" t="s">
        <v>602</v>
      </c>
      <c r="H975" s="749">
        <v>112666</v>
      </c>
      <c r="I975" s="749">
        <v>12666</v>
      </c>
      <c r="J975" s="749" t="s">
        <v>609</v>
      </c>
      <c r="K975" s="749" t="s">
        <v>610</v>
      </c>
      <c r="L975" s="752">
        <v>129.92000000000002</v>
      </c>
      <c r="M975" s="752">
        <v>7.4981785999999992</v>
      </c>
      <c r="N975" s="753">
        <v>974.16336371199998</v>
      </c>
    </row>
    <row r="976" spans="1:14" ht="14.4" customHeight="1" x14ac:dyDescent="0.3">
      <c r="A976" s="747" t="s">
        <v>565</v>
      </c>
      <c r="B976" s="748" t="s">
        <v>566</v>
      </c>
      <c r="C976" s="749" t="s">
        <v>589</v>
      </c>
      <c r="D976" s="750" t="s">
        <v>590</v>
      </c>
      <c r="E976" s="751">
        <v>50113001</v>
      </c>
      <c r="F976" s="750" t="s">
        <v>601</v>
      </c>
      <c r="G976" s="749" t="s">
        <v>602</v>
      </c>
      <c r="H976" s="749">
        <v>29631</v>
      </c>
      <c r="I976" s="749">
        <v>29631</v>
      </c>
      <c r="J976" s="749" t="s">
        <v>611</v>
      </c>
      <c r="K976" s="749" t="s">
        <v>612</v>
      </c>
      <c r="L976" s="752">
        <v>7352.7298453410931</v>
      </c>
      <c r="M976" s="752">
        <v>305.40700000000021</v>
      </c>
      <c r="N976" s="753">
        <v>2245575.1638760888</v>
      </c>
    </row>
    <row r="977" spans="1:14" ht="14.4" customHeight="1" x14ac:dyDescent="0.3">
      <c r="A977" s="747" t="s">
        <v>565</v>
      </c>
      <c r="B977" s="748" t="s">
        <v>566</v>
      </c>
      <c r="C977" s="749" t="s">
        <v>589</v>
      </c>
      <c r="D977" s="750" t="s">
        <v>590</v>
      </c>
      <c r="E977" s="751">
        <v>50113001</v>
      </c>
      <c r="F977" s="750" t="s">
        <v>601</v>
      </c>
      <c r="G977" s="749" t="s">
        <v>602</v>
      </c>
      <c r="H977" s="749">
        <v>846758</v>
      </c>
      <c r="I977" s="749">
        <v>103387</v>
      </c>
      <c r="J977" s="749" t="s">
        <v>1425</v>
      </c>
      <c r="K977" s="749" t="s">
        <v>1426</v>
      </c>
      <c r="L977" s="752">
        <v>73.006999999999991</v>
      </c>
      <c r="M977" s="752">
        <v>10</v>
      </c>
      <c r="N977" s="753">
        <v>730.06999999999994</v>
      </c>
    </row>
    <row r="978" spans="1:14" ht="14.4" customHeight="1" x14ac:dyDescent="0.3">
      <c r="A978" s="747" t="s">
        <v>565</v>
      </c>
      <c r="B978" s="748" t="s">
        <v>566</v>
      </c>
      <c r="C978" s="749" t="s">
        <v>589</v>
      </c>
      <c r="D978" s="750" t="s">
        <v>590</v>
      </c>
      <c r="E978" s="751">
        <v>50113001</v>
      </c>
      <c r="F978" s="750" t="s">
        <v>601</v>
      </c>
      <c r="G978" s="749" t="s">
        <v>602</v>
      </c>
      <c r="H978" s="749">
        <v>100362</v>
      </c>
      <c r="I978" s="749">
        <v>362</v>
      </c>
      <c r="J978" s="749" t="s">
        <v>619</v>
      </c>
      <c r="K978" s="749" t="s">
        <v>620</v>
      </c>
      <c r="L978" s="752">
        <v>86.44</v>
      </c>
      <c r="M978" s="752">
        <v>1</v>
      </c>
      <c r="N978" s="753">
        <v>86.44</v>
      </c>
    </row>
    <row r="979" spans="1:14" ht="14.4" customHeight="1" x14ac:dyDescent="0.3">
      <c r="A979" s="747" t="s">
        <v>565</v>
      </c>
      <c r="B979" s="748" t="s">
        <v>566</v>
      </c>
      <c r="C979" s="749" t="s">
        <v>589</v>
      </c>
      <c r="D979" s="750" t="s">
        <v>590</v>
      </c>
      <c r="E979" s="751">
        <v>50113001</v>
      </c>
      <c r="F979" s="750" t="s">
        <v>601</v>
      </c>
      <c r="G979" s="749" t="s">
        <v>602</v>
      </c>
      <c r="H979" s="749">
        <v>167547</v>
      </c>
      <c r="I979" s="749">
        <v>67547</v>
      </c>
      <c r="J979" s="749" t="s">
        <v>638</v>
      </c>
      <c r="K979" s="749" t="s">
        <v>639</v>
      </c>
      <c r="L979" s="752">
        <v>47.12</v>
      </c>
      <c r="M979" s="752">
        <v>11</v>
      </c>
      <c r="N979" s="753">
        <v>518.31999999999994</v>
      </c>
    </row>
    <row r="980" spans="1:14" ht="14.4" customHeight="1" x14ac:dyDescent="0.3">
      <c r="A980" s="747" t="s">
        <v>565</v>
      </c>
      <c r="B980" s="748" t="s">
        <v>566</v>
      </c>
      <c r="C980" s="749" t="s">
        <v>589</v>
      </c>
      <c r="D980" s="750" t="s">
        <v>590</v>
      </c>
      <c r="E980" s="751">
        <v>50113001</v>
      </c>
      <c r="F980" s="750" t="s">
        <v>601</v>
      </c>
      <c r="G980" s="749" t="s">
        <v>602</v>
      </c>
      <c r="H980" s="749">
        <v>173390</v>
      </c>
      <c r="I980" s="749">
        <v>173390</v>
      </c>
      <c r="J980" s="749" t="s">
        <v>668</v>
      </c>
      <c r="K980" s="749" t="s">
        <v>669</v>
      </c>
      <c r="L980" s="752">
        <v>411.95</v>
      </c>
      <c r="M980" s="752">
        <v>10</v>
      </c>
      <c r="N980" s="753">
        <v>4119.5</v>
      </c>
    </row>
    <row r="981" spans="1:14" ht="14.4" customHeight="1" x14ac:dyDescent="0.3">
      <c r="A981" s="747" t="s">
        <v>565</v>
      </c>
      <c r="B981" s="748" t="s">
        <v>566</v>
      </c>
      <c r="C981" s="749" t="s">
        <v>589</v>
      </c>
      <c r="D981" s="750" t="s">
        <v>590</v>
      </c>
      <c r="E981" s="751">
        <v>50113001</v>
      </c>
      <c r="F981" s="750" t="s">
        <v>601</v>
      </c>
      <c r="G981" s="749" t="s">
        <v>602</v>
      </c>
      <c r="H981" s="749">
        <v>100392</v>
      </c>
      <c r="I981" s="749">
        <v>392</v>
      </c>
      <c r="J981" s="749" t="s">
        <v>672</v>
      </c>
      <c r="K981" s="749" t="s">
        <v>673</v>
      </c>
      <c r="L981" s="752">
        <v>57.632499999999993</v>
      </c>
      <c r="M981" s="752">
        <v>12</v>
      </c>
      <c r="N981" s="753">
        <v>691.58999999999992</v>
      </c>
    </row>
    <row r="982" spans="1:14" ht="14.4" customHeight="1" x14ac:dyDescent="0.3">
      <c r="A982" s="747" t="s">
        <v>565</v>
      </c>
      <c r="B982" s="748" t="s">
        <v>566</v>
      </c>
      <c r="C982" s="749" t="s">
        <v>589</v>
      </c>
      <c r="D982" s="750" t="s">
        <v>590</v>
      </c>
      <c r="E982" s="751">
        <v>50113001</v>
      </c>
      <c r="F982" s="750" t="s">
        <v>601</v>
      </c>
      <c r="G982" s="749" t="s">
        <v>625</v>
      </c>
      <c r="H982" s="749">
        <v>158673</v>
      </c>
      <c r="I982" s="749">
        <v>158673</v>
      </c>
      <c r="J982" s="749" t="s">
        <v>1779</v>
      </c>
      <c r="K982" s="749" t="s">
        <v>1292</v>
      </c>
      <c r="L982" s="752">
        <v>26.47000000000001</v>
      </c>
      <c r="M982" s="752">
        <v>2</v>
      </c>
      <c r="N982" s="753">
        <v>52.940000000000019</v>
      </c>
    </row>
    <row r="983" spans="1:14" ht="14.4" customHeight="1" x14ac:dyDescent="0.3">
      <c r="A983" s="747" t="s">
        <v>565</v>
      </c>
      <c r="B983" s="748" t="s">
        <v>566</v>
      </c>
      <c r="C983" s="749" t="s">
        <v>589</v>
      </c>
      <c r="D983" s="750" t="s">
        <v>590</v>
      </c>
      <c r="E983" s="751">
        <v>50113001</v>
      </c>
      <c r="F983" s="750" t="s">
        <v>601</v>
      </c>
      <c r="G983" s="749" t="s">
        <v>602</v>
      </c>
      <c r="H983" s="749">
        <v>215611</v>
      </c>
      <c r="I983" s="749">
        <v>215611</v>
      </c>
      <c r="J983" s="749" t="s">
        <v>1461</v>
      </c>
      <c r="K983" s="749" t="s">
        <v>1462</v>
      </c>
      <c r="L983" s="752">
        <v>1242.6815947686621</v>
      </c>
      <c r="M983" s="752">
        <v>4</v>
      </c>
      <c r="N983" s="753">
        <v>4970.7263790746483</v>
      </c>
    </row>
    <row r="984" spans="1:14" ht="14.4" customHeight="1" x14ac:dyDescent="0.3">
      <c r="A984" s="747" t="s">
        <v>565</v>
      </c>
      <c r="B984" s="748" t="s">
        <v>566</v>
      </c>
      <c r="C984" s="749" t="s">
        <v>589</v>
      </c>
      <c r="D984" s="750" t="s">
        <v>590</v>
      </c>
      <c r="E984" s="751">
        <v>50113001</v>
      </c>
      <c r="F984" s="750" t="s">
        <v>601</v>
      </c>
      <c r="G984" s="749" t="s">
        <v>602</v>
      </c>
      <c r="H984" s="749">
        <v>191565</v>
      </c>
      <c r="I984" s="749">
        <v>191565</v>
      </c>
      <c r="J984" s="749" t="s">
        <v>1463</v>
      </c>
      <c r="K984" s="749" t="s">
        <v>1464</v>
      </c>
      <c r="L984" s="752">
        <v>621.34922375835379</v>
      </c>
      <c r="M984" s="752">
        <v>2</v>
      </c>
      <c r="N984" s="753">
        <v>1242.6984475167076</v>
      </c>
    </row>
    <row r="985" spans="1:14" ht="14.4" customHeight="1" x14ac:dyDescent="0.3">
      <c r="A985" s="747" t="s">
        <v>565</v>
      </c>
      <c r="B985" s="748" t="s">
        <v>566</v>
      </c>
      <c r="C985" s="749" t="s">
        <v>589</v>
      </c>
      <c r="D985" s="750" t="s">
        <v>590</v>
      </c>
      <c r="E985" s="751">
        <v>50113001</v>
      </c>
      <c r="F985" s="750" t="s">
        <v>601</v>
      </c>
      <c r="G985" s="749" t="s">
        <v>602</v>
      </c>
      <c r="H985" s="749">
        <v>132105</v>
      </c>
      <c r="I985" s="749">
        <v>132105</v>
      </c>
      <c r="J985" s="749" t="s">
        <v>717</v>
      </c>
      <c r="K985" s="749" t="s">
        <v>718</v>
      </c>
      <c r="L985" s="752">
        <v>288.10056914346779</v>
      </c>
      <c r="M985" s="752">
        <v>14.220266000000001</v>
      </c>
      <c r="N985" s="753">
        <v>4096.8667279715046</v>
      </c>
    </row>
    <row r="986" spans="1:14" ht="14.4" customHeight="1" x14ac:dyDescent="0.3">
      <c r="A986" s="747" t="s">
        <v>565</v>
      </c>
      <c r="B986" s="748" t="s">
        <v>566</v>
      </c>
      <c r="C986" s="749" t="s">
        <v>589</v>
      </c>
      <c r="D986" s="750" t="s">
        <v>590</v>
      </c>
      <c r="E986" s="751">
        <v>50113001</v>
      </c>
      <c r="F986" s="750" t="s">
        <v>601</v>
      </c>
      <c r="G986" s="749" t="s">
        <v>602</v>
      </c>
      <c r="H986" s="749">
        <v>132101</v>
      </c>
      <c r="I986" s="749">
        <v>132101</v>
      </c>
      <c r="J986" s="749" t="s">
        <v>719</v>
      </c>
      <c r="K986" s="749" t="s">
        <v>720</v>
      </c>
      <c r="L986" s="752">
        <v>111.00007966898674</v>
      </c>
      <c r="M986" s="752">
        <v>208.17610460000006</v>
      </c>
      <c r="N986" s="753">
        <v>23107.564195779323</v>
      </c>
    </row>
    <row r="987" spans="1:14" ht="14.4" customHeight="1" x14ac:dyDescent="0.3">
      <c r="A987" s="747" t="s">
        <v>565</v>
      </c>
      <c r="B987" s="748" t="s">
        <v>566</v>
      </c>
      <c r="C987" s="749" t="s">
        <v>589</v>
      </c>
      <c r="D987" s="750" t="s">
        <v>590</v>
      </c>
      <c r="E987" s="751">
        <v>50113001</v>
      </c>
      <c r="F987" s="750" t="s">
        <v>601</v>
      </c>
      <c r="G987" s="749" t="s">
        <v>602</v>
      </c>
      <c r="H987" s="749">
        <v>848273</v>
      </c>
      <c r="I987" s="749">
        <v>125298</v>
      </c>
      <c r="J987" s="749" t="s">
        <v>721</v>
      </c>
      <c r="K987" s="749" t="s">
        <v>722</v>
      </c>
      <c r="L987" s="752">
        <v>111</v>
      </c>
      <c r="M987" s="752">
        <v>0.50900000000000001</v>
      </c>
      <c r="N987" s="753">
        <v>56.499000000000002</v>
      </c>
    </row>
    <row r="988" spans="1:14" ht="14.4" customHeight="1" x14ac:dyDescent="0.3">
      <c r="A988" s="747" t="s">
        <v>565</v>
      </c>
      <c r="B988" s="748" t="s">
        <v>566</v>
      </c>
      <c r="C988" s="749" t="s">
        <v>589</v>
      </c>
      <c r="D988" s="750" t="s">
        <v>590</v>
      </c>
      <c r="E988" s="751">
        <v>50113001</v>
      </c>
      <c r="F988" s="750" t="s">
        <v>601</v>
      </c>
      <c r="G988" s="749" t="s">
        <v>602</v>
      </c>
      <c r="H988" s="749">
        <v>849363</v>
      </c>
      <c r="I988" s="749">
        <v>122494</v>
      </c>
      <c r="J988" s="749" t="s">
        <v>721</v>
      </c>
      <c r="K988" s="749" t="s">
        <v>723</v>
      </c>
      <c r="L988" s="752">
        <v>246.93974125126002</v>
      </c>
      <c r="M988" s="752">
        <v>4.0645346</v>
      </c>
      <c r="N988" s="753">
        <v>1003.6951224307936</v>
      </c>
    </row>
    <row r="989" spans="1:14" ht="14.4" customHeight="1" x14ac:dyDescent="0.3">
      <c r="A989" s="747" t="s">
        <v>565</v>
      </c>
      <c r="B989" s="748" t="s">
        <v>566</v>
      </c>
      <c r="C989" s="749" t="s">
        <v>589</v>
      </c>
      <c r="D989" s="750" t="s">
        <v>590</v>
      </c>
      <c r="E989" s="751">
        <v>50113001</v>
      </c>
      <c r="F989" s="750" t="s">
        <v>601</v>
      </c>
      <c r="G989" s="749" t="s">
        <v>567</v>
      </c>
      <c r="H989" s="749">
        <v>848382</v>
      </c>
      <c r="I989" s="749">
        <v>119617</v>
      </c>
      <c r="J989" s="749" t="s">
        <v>1473</v>
      </c>
      <c r="K989" s="749" t="s">
        <v>1474</v>
      </c>
      <c r="L989" s="752">
        <v>182.6</v>
      </c>
      <c r="M989" s="752">
        <v>18.701999999999998</v>
      </c>
      <c r="N989" s="753">
        <v>3414.9851999999996</v>
      </c>
    </row>
    <row r="990" spans="1:14" ht="14.4" customHeight="1" x14ac:dyDescent="0.3">
      <c r="A990" s="747" t="s">
        <v>565</v>
      </c>
      <c r="B990" s="748" t="s">
        <v>566</v>
      </c>
      <c r="C990" s="749" t="s">
        <v>589</v>
      </c>
      <c r="D990" s="750" t="s">
        <v>590</v>
      </c>
      <c r="E990" s="751">
        <v>50113001</v>
      </c>
      <c r="F990" s="750" t="s">
        <v>601</v>
      </c>
      <c r="G990" s="749" t="s">
        <v>567</v>
      </c>
      <c r="H990" s="749">
        <v>848470</v>
      </c>
      <c r="I990" s="749">
        <v>119618</v>
      </c>
      <c r="J990" s="749" t="s">
        <v>724</v>
      </c>
      <c r="K990" s="749" t="s">
        <v>725</v>
      </c>
      <c r="L990" s="752">
        <v>6723.99</v>
      </c>
      <c r="M990" s="752">
        <v>1</v>
      </c>
      <c r="N990" s="753">
        <v>6723.99</v>
      </c>
    </row>
    <row r="991" spans="1:14" ht="14.4" customHeight="1" x14ac:dyDescent="0.3">
      <c r="A991" s="747" t="s">
        <v>565</v>
      </c>
      <c r="B991" s="748" t="s">
        <v>566</v>
      </c>
      <c r="C991" s="749" t="s">
        <v>589</v>
      </c>
      <c r="D991" s="750" t="s">
        <v>590</v>
      </c>
      <c r="E991" s="751">
        <v>50113001</v>
      </c>
      <c r="F991" s="750" t="s">
        <v>601</v>
      </c>
      <c r="G991" s="749" t="s">
        <v>602</v>
      </c>
      <c r="H991" s="749">
        <v>177657</v>
      </c>
      <c r="I991" s="749">
        <v>177657</v>
      </c>
      <c r="J991" s="749" t="s">
        <v>728</v>
      </c>
      <c r="K991" s="749" t="s">
        <v>729</v>
      </c>
      <c r="L991" s="752">
        <v>79.200000000000131</v>
      </c>
      <c r="M991" s="752">
        <v>271.65199239999998</v>
      </c>
      <c r="N991" s="753">
        <v>21514.837798080036</v>
      </c>
    </row>
    <row r="992" spans="1:14" ht="14.4" customHeight="1" x14ac:dyDescent="0.3">
      <c r="A992" s="747" t="s">
        <v>565</v>
      </c>
      <c r="B992" s="748" t="s">
        <v>566</v>
      </c>
      <c r="C992" s="749" t="s">
        <v>589</v>
      </c>
      <c r="D992" s="750" t="s">
        <v>590</v>
      </c>
      <c r="E992" s="751">
        <v>50113001</v>
      </c>
      <c r="F992" s="750" t="s">
        <v>601</v>
      </c>
      <c r="G992" s="749" t="s">
        <v>602</v>
      </c>
      <c r="H992" s="749">
        <v>177658</v>
      </c>
      <c r="I992" s="749">
        <v>177658</v>
      </c>
      <c r="J992" s="749" t="s">
        <v>728</v>
      </c>
      <c r="K992" s="749" t="s">
        <v>730</v>
      </c>
      <c r="L992" s="752">
        <v>218.89999999999952</v>
      </c>
      <c r="M992" s="752">
        <v>394.08365269999996</v>
      </c>
      <c r="N992" s="753">
        <v>86264.911576029801</v>
      </c>
    </row>
    <row r="993" spans="1:14" ht="14.4" customHeight="1" x14ac:dyDescent="0.3">
      <c r="A993" s="747" t="s">
        <v>565</v>
      </c>
      <c r="B993" s="748" t="s">
        <v>566</v>
      </c>
      <c r="C993" s="749" t="s">
        <v>589</v>
      </c>
      <c r="D993" s="750" t="s">
        <v>590</v>
      </c>
      <c r="E993" s="751">
        <v>50113001</v>
      </c>
      <c r="F993" s="750" t="s">
        <v>601</v>
      </c>
      <c r="G993" s="749" t="s">
        <v>602</v>
      </c>
      <c r="H993" s="749">
        <v>177659</v>
      </c>
      <c r="I993" s="749">
        <v>177659</v>
      </c>
      <c r="J993" s="749" t="s">
        <v>728</v>
      </c>
      <c r="K993" s="749" t="s">
        <v>731</v>
      </c>
      <c r="L993" s="752">
        <v>525.80000000000041</v>
      </c>
      <c r="M993" s="752">
        <v>78.618946300000005</v>
      </c>
      <c r="N993" s="753">
        <v>41337.841964540035</v>
      </c>
    </row>
    <row r="994" spans="1:14" ht="14.4" customHeight="1" x14ac:dyDescent="0.3">
      <c r="A994" s="747" t="s">
        <v>565</v>
      </c>
      <c r="B994" s="748" t="s">
        <v>566</v>
      </c>
      <c r="C994" s="749" t="s">
        <v>589</v>
      </c>
      <c r="D994" s="750" t="s">
        <v>590</v>
      </c>
      <c r="E994" s="751">
        <v>50113001</v>
      </c>
      <c r="F994" s="750" t="s">
        <v>601</v>
      </c>
      <c r="G994" s="749" t="s">
        <v>602</v>
      </c>
      <c r="H994" s="749">
        <v>177660</v>
      </c>
      <c r="I994" s="749">
        <v>177660</v>
      </c>
      <c r="J994" s="749" t="s">
        <v>728</v>
      </c>
      <c r="K994" s="749" t="s">
        <v>732</v>
      </c>
      <c r="L994" s="752">
        <v>734.80000000000098</v>
      </c>
      <c r="M994" s="752">
        <v>85.893336299999959</v>
      </c>
      <c r="N994" s="753">
        <v>63114.42351324005</v>
      </c>
    </row>
    <row r="995" spans="1:14" ht="14.4" customHeight="1" x14ac:dyDescent="0.3">
      <c r="A995" s="747" t="s">
        <v>565</v>
      </c>
      <c r="B995" s="748" t="s">
        <v>566</v>
      </c>
      <c r="C995" s="749" t="s">
        <v>589</v>
      </c>
      <c r="D995" s="750" t="s">
        <v>590</v>
      </c>
      <c r="E995" s="751">
        <v>50113001</v>
      </c>
      <c r="F995" s="750" t="s">
        <v>601</v>
      </c>
      <c r="G995" s="749" t="s">
        <v>602</v>
      </c>
      <c r="H995" s="749">
        <v>189992</v>
      </c>
      <c r="I995" s="749">
        <v>189992</v>
      </c>
      <c r="J995" s="749" t="s">
        <v>746</v>
      </c>
      <c r="K995" s="749" t="s">
        <v>747</v>
      </c>
      <c r="L995" s="752">
        <v>413.1400731098957</v>
      </c>
      <c r="M995" s="752">
        <v>160.55007310000011</v>
      </c>
      <c r="N995" s="753">
        <v>66329.66893833314</v>
      </c>
    </row>
    <row r="996" spans="1:14" ht="14.4" customHeight="1" x14ac:dyDescent="0.3">
      <c r="A996" s="747" t="s">
        <v>565</v>
      </c>
      <c r="B996" s="748" t="s">
        <v>566</v>
      </c>
      <c r="C996" s="749" t="s">
        <v>589</v>
      </c>
      <c r="D996" s="750" t="s">
        <v>590</v>
      </c>
      <c r="E996" s="751">
        <v>50113001</v>
      </c>
      <c r="F996" s="750" t="s">
        <v>601</v>
      </c>
      <c r="G996" s="749" t="s">
        <v>602</v>
      </c>
      <c r="H996" s="749">
        <v>846761</v>
      </c>
      <c r="I996" s="749">
        <v>9999999</v>
      </c>
      <c r="J996" s="749" t="s">
        <v>773</v>
      </c>
      <c r="K996" s="749" t="s">
        <v>567</v>
      </c>
      <c r="L996" s="752">
        <v>12.748908006185824</v>
      </c>
      <c r="M996" s="752">
        <v>192</v>
      </c>
      <c r="N996" s="753">
        <v>2447.7903371876782</v>
      </c>
    </row>
    <row r="997" spans="1:14" ht="14.4" customHeight="1" x14ac:dyDescent="0.3">
      <c r="A997" s="747" t="s">
        <v>565</v>
      </c>
      <c r="B997" s="748" t="s">
        <v>566</v>
      </c>
      <c r="C997" s="749" t="s">
        <v>589</v>
      </c>
      <c r="D997" s="750" t="s">
        <v>590</v>
      </c>
      <c r="E997" s="751">
        <v>50113001</v>
      </c>
      <c r="F997" s="750" t="s">
        <v>601</v>
      </c>
      <c r="G997" s="749" t="s">
        <v>602</v>
      </c>
      <c r="H997" s="749">
        <v>902077</v>
      </c>
      <c r="I997" s="749">
        <v>9999999</v>
      </c>
      <c r="J997" s="749" t="s">
        <v>774</v>
      </c>
      <c r="K997" s="749" t="s">
        <v>567</v>
      </c>
      <c r="L997" s="752">
        <v>2.4202948485924578</v>
      </c>
      <c r="M997" s="752">
        <v>180</v>
      </c>
      <c r="N997" s="753">
        <v>435.65307274664241</v>
      </c>
    </row>
    <row r="998" spans="1:14" ht="14.4" customHeight="1" x14ac:dyDescent="0.3">
      <c r="A998" s="747" t="s">
        <v>565</v>
      </c>
      <c r="B998" s="748" t="s">
        <v>566</v>
      </c>
      <c r="C998" s="749" t="s">
        <v>589</v>
      </c>
      <c r="D998" s="750" t="s">
        <v>590</v>
      </c>
      <c r="E998" s="751">
        <v>50113001</v>
      </c>
      <c r="F998" s="750" t="s">
        <v>601</v>
      </c>
      <c r="G998" s="749" t="s">
        <v>602</v>
      </c>
      <c r="H998" s="749">
        <v>849053</v>
      </c>
      <c r="I998" s="749">
        <v>9999999</v>
      </c>
      <c r="J998" s="749" t="s">
        <v>775</v>
      </c>
      <c r="K998" s="749" t="s">
        <v>567</v>
      </c>
      <c r="L998" s="752">
        <v>2.5079960190261144</v>
      </c>
      <c r="M998" s="752">
        <v>93</v>
      </c>
      <c r="N998" s="753">
        <v>233.24362976942862</v>
      </c>
    </row>
    <row r="999" spans="1:14" ht="14.4" customHeight="1" x14ac:dyDescent="0.3">
      <c r="A999" s="747" t="s">
        <v>565</v>
      </c>
      <c r="B999" s="748" t="s">
        <v>566</v>
      </c>
      <c r="C999" s="749" t="s">
        <v>589</v>
      </c>
      <c r="D999" s="750" t="s">
        <v>590</v>
      </c>
      <c r="E999" s="751">
        <v>50113001</v>
      </c>
      <c r="F999" s="750" t="s">
        <v>601</v>
      </c>
      <c r="G999" s="749" t="s">
        <v>602</v>
      </c>
      <c r="H999" s="749">
        <v>902072</v>
      </c>
      <c r="I999" s="749">
        <v>9999999</v>
      </c>
      <c r="J999" s="749" t="s">
        <v>776</v>
      </c>
      <c r="K999" s="749" t="s">
        <v>777</v>
      </c>
      <c r="L999" s="752">
        <v>32.647920870812428</v>
      </c>
      <c r="M999" s="752">
        <v>10</v>
      </c>
      <c r="N999" s="753">
        <v>326.4792087081243</v>
      </c>
    </row>
    <row r="1000" spans="1:14" ht="14.4" customHeight="1" x14ac:dyDescent="0.3">
      <c r="A1000" s="747" t="s">
        <v>565</v>
      </c>
      <c r="B1000" s="748" t="s">
        <v>566</v>
      </c>
      <c r="C1000" s="749" t="s">
        <v>589</v>
      </c>
      <c r="D1000" s="750" t="s">
        <v>590</v>
      </c>
      <c r="E1000" s="751">
        <v>50113001</v>
      </c>
      <c r="F1000" s="750" t="s">
        <v>601</v>
      </c>
      <c r="G1000" s="749" t="s">
        <v>602</v>
      </c>
      <c r="H1000" s="749">
        <v>902073</v>
      </c>
      <c r="I1000" s="749">
        <v>9999999</v>
      </c>
      <c r="J1000" s="749" t="s">
        <v>778</v>
      </c>
      <c r="K1000" s="749" t="s">
        <v>779</v>
      </c>
      <c r="L1000" s="752">
        <v>18.888701788807758</v>
      </c>
      <c r="M1000" s="752">
        <v>29</v>
      </c>
      <c r="N1000" s="753">
        <v>547.77235187542499</v>
      </c>
    </row>
    <row r="1001" spans="1:14" ht="14.4" customHeight="1" x14ac:dyDescent="0.3">
      <c r="A1001" s="747" t="s">
        <v>565</v>
      </c>
      <c r="B1001" s="748" t="s">
        <v>566</v>
      </c>
      <c r="C1001" s="749" t="s">
        <v>589</v>
      </c>
      <c r="D1001" s="750" t="s">
        <v>590</v>
      </c>
      <c r="E1001" s="751">
        <v>50113001</v>
      </c>
      <c r="F1001" s="750" t="s">
        <v>601</v>
      </c>
      <c r="G1001" s="749" t="s">
        <v>602</v>
      </c>
      <c r="H1001" s="749">
        <v>207500</v>
      </c>
      <c r="I1001" s="749">
        <v>207500</v>
      </c>
      <c r="J1001" s="749" t="s">
        <v>1780</v>
      </c>
      <c r="K1001" s="749" t="s">
        <v>1781</v>
      </c>
      <c r="L1001" s="752">
        <v>1547.3701643258396</v>
      </c>
      <c r="M1001" s="752">
        <v>0.23</v>
      </c>
      <c r="N1001" s="753">
        <v>355.89513779494314</v>
      </c>
    </row>
    <row r="1002" spans="1:14" ht="14.4" customHeight="1" x14ac:dyDescent="0.3">
      <c r="A1002" s="747" t="s">
        <v>565</v>
      </c>
      <c r="B1002" s="748" t="s">
        <v>566</v>
      </c>
      <c r="C1002" s="749" t="s">
        <v>589</v>
      </c>
      <c r="D1002" s="750" t="s">
        <v>590</v>
      </c>
      <c r="E1002" s="751">
        <v>50113001</v>
      </c>
      <c r="F1002" s="750" t="s">
        <v>601</v>
      </c>
      <c r="G1002" s="749" t="s">
        <v>602</v>
      </c>
      <c r="H1002" s="749">
        <v>394906</v>
      </c>
      <c r="I1002" s="749">
        <v>207502</v>
      </c>
      <c r="J1002" s="749" t="s">
        <v>1780</v>
      </c>
      <c r="K1002" s="749" t="s">
        <v>1782</v>
      </c>
      <c r="L1002" s="752">
        <v>3131.2199100823791</v>
      </c>
      <c r="M1002" s="752">
        <v>4.1076151999999997</v>
      </c>
      <c r="N1002" s="753">
        <v>12861.846497197013</v>
      </c>
    </row>
    <row r="1003" spans="1:14" ht="14.4" customHeight="1" x14ac:dyDescent="0.3">
      <c r="A1003" s="747" t="s">
        <v>565</v>
      </c>
      <c r="B1003" s="748" t="s">
        <v>566</v>
      </c>
      <c r="C1003" s="749" t="s">
        <v>589</v>
      </c>
      <c r="D1003" s="750" t="s">
        <v>590</v>
      </c>
      <c r="E1003" s="751">
        <v>50113001</v>
      </c>
      <c r="F1003" s="750" t="s">
        <v>601</v>
      </c>
      <c r="G1003" s="749" t="s">
        <v>602</v>
      </c>
      <c r="H1003" s="749">
        <v>184090</v>
      </c>
      <c r="I1003" s="749">
        <v>84090</v>
      </c>
      <c r="J1003" s="749" t="s">
        <v>793</v>
      </c>
      <c r="K1003" s="749" t="s">
        <v>794</v>
      </c>
      <c r="L1003" s="752">
        <v>60.14</v>
      </c>
      <c r="M1003" s="752">
        <v>70</v>
      </c>
      <c r="N1003" s="753">
        <v>4209.8</v>
      </c>
    </row>
    <row r="1004" spans="1:14" ht="14.4" customHeight="1" x14ac:dyDescent="0.3">
      <c r="A1004" s="747" t="s">
        <v>565</v>
      </c>
      <c r="B1004" s="748" t="s">
        <v>566</v>
      </c>
      <c r="C1004" s="749" t="s">
        <v>589</v>
      </c>
      <c r="D1004" s="750" t="s">
        <v>590</v>
      </c>
      <c r="E1004" s="751">
        <v>50113001</v>
      </c>
      <c r="F1004" s="750" t="s">
        <v>601</v>
      </c>
      <c r="G1004" s="749" t="s">
        <v>602</v>
      </c>
      <c r="H1004" s="749">
        <v>211816</v>
      </c>
      <c r="I1004" s="749">
        <v>211816</v>
      </c>
      <c r="J1004" s="749" t="s">
        <v>1783</v>
      </c>
      <c r="K1004" s="749" t="s">
        <v>1784</v>
      </c>
      <c r="L1004" s="752">
        <v>4087.4900000000002</v>
      </c>
      <c r="M1004" s="752">
        <v>16</v>
      </c>
      <c r="N1004" s="753">
        <v>65399.840000000004</v>
      </c>
    </row>
    <row r="1005" spans="1:14" ht="14.4" customHeight="1" x14ac:dyDescent="0.3">
      <c r="A1005" s="747" t="s">
        <v>565</v>
      </c>
      <c r="B1005" s="748" t="s">
        <v>566</v>
      </c>
      <c r="C1005" s="749" t="s">
        <v>589</v>
      </c>
      <c r="D1005" s="750" t="s">
        <v>590</v>
      </c>
      <c r="E1005" s="751">
        <v>50113001</v>
      </c>
      <c r="F1005" s="750" t="s">
        <v>601</v>
      </c>
      <c r="G1005" s="749" t="s">
        <v>602</v>
      </c>
      <c r="H1005" s="749">
        <v>104071</v>
      </c>
      <c r="I1005" s="749">
        <v>4071</v>
      </c>
      <c r="J1005" s="749" t="s">
        <v>814</v>
      </c>
      <c r="K1005" s="749" t="s">
        <v>816</v>
      </c>
      <c r="L1005" s="752">
        <v>152.9753846153846</v>
      </c>
      <c r="M1005" s="752">
        <v>130</v>
      </c>
      <c r="N1005" s="753">
        <v>19886.8</v>
      </c>
    </row>
    <row r="1006" spans="1:14" ht="14.4" customHeight="1" x14ac:dyDescent="0.3">
      <c r="A1006" s="747" t="s">
        <v>565</v>
      </c>
      <c r="B1006" s="748" t="s">
        <v>566</v>
      </c>
      <c r="C1006" s="749" t="s">
        <v>589</v>
      </c>
      <c r="D1006" s="750" t="s">
        <v>590</v>
      </c>
      <c r="E1006" s="751">
        <v>50113001</v>
      </c>
      <c r="F1006" s="750" t="s">
        <v>601</v>
      </c>
      <c r="G1006" s="749" t="s">
        <v>602</v>
      </c>
      <c r="H1006" s="749">
        <v>193327</v>
      </c>
      <c r="I1006" s="749">
        <v>193327</v>
      </c>
      <c r="J1006" s="749" t="s">
        <v>819</v>
      </c>
      <c r="K1006" s="749" t="s">
        <v>820</v>
      </c>
      <c r="L1006" s="752">
        <v>594.66</v>
      </c>
      <c r="M1006" s="752">
        <v>13</v>
      </c>
      <c r="N1006" s="753">
        <v>7730.579999999999</v>
      </c>
    </row>
    <row r="1007" spans="1:14" ht="14.4" customHeight="1" x14ac:dyDescent="0.3">
      <c r="A1007" s="747" t="s">
        <v>565</v>
      </c>
      <c r="B1007" s="748" t="s">
        <v>566</v>
      </c>
      <c r="C1007" s="749" t="s">
        <v>589</v>
      </c>
      <c r="D1007" s="750" t="s">
        <v>590</v>
      </c>
      <c r="E1007" s="751">
        <v>50113001</v>
      </c>
      <c r="F1007" s="750" t="s">
        <v>601</v>
      </c>
      <c r="G1007" s="749" t="s">
        <v>602</v>
      </c>
      <c r="H1007" s="749">
        <v>193325</v>
      </c>
      <c r="I1007" s="749">
        <v>193325</v>
      </c>
      <c r="J1007" s="749" t="s">
        <v>821</v>
      </c>
      <c r="K1007" s="749" t="s">
        <v>822</v>
      </c>
      <c r="L1007" s="752">
        <v>84.15003951917366</v>
      </c>
      <c r="M1007" s="752">
        <v>51.377643500000005</v>
      </c>
      <c r="N1007" s="753">
        <v>4323.4307309270162</v>
      </c>
    </row>
    <row r="1008" spans="1:14" ht="14.4" customHeight="1" x14ac:dyDescent="0.3">
      <c r="A1008" s="747" t="s">
        <v>565</v>
      </c>
      <c r="B1008" s="748" t="s">
        <v>566</v>
      </c>
      <c r="C1008" s="749" t="s">
        <v>589</v>
      </c>
      <c r="D1008" s="750" t="s">
        <v>590</v>
      </c>
      <c r="E1008" s="751">
        <v>50113001</v>
      </c>
      <c r="F1008" s="750" t="s">
        <v>601</v>
      </c>
      <c r="G1008" s="749" t="s">
        <v>602</v>
      </c>
      <c r="H1008" s="749">
        <v>193326</v>
      </c>
      <c r="I1008" s="749">
        <v>193326</v>
      </c>
      <c r="J1008" s="749" t="s">
        <v>823</v>
      </c>
      <c r="K1008" s="749" t="s">
        <v>824</v>
      </c>
      <c r="L1008" s="752">
        <v>314.16088946669902</v>
      </c>
      <c r="M1008" s="752">
        <v>78.488000000000014</v>
      </c>
      <c r="N1008" s="753">
        <v>24657.859892462278</v>
      </c>
    </row>
    <row r="1009" spans="1:14" ht="14.4" customHeight="1" x14ac:dyDescent="0.3">
      <c r="A1009" s="747" t="s">
        <v>565</v>
      </c>
      <c r="B1009" s="748" t="s">
        <v>566</v>
      </c>
      <c r="C1009" s="749" t="s">
        <v>589</v>
      </c>
      <c r="D1009" s="750" t="s">
        <v>590</v>
      </c>
      <c r="E1009" s="751">
        <v>50113001</v>
      </c>
      <c r="F1009" s="750" t="s">
        <v>601</v>
      </c>
      <c r="G1009" s="749" t="s">
        <v>602</v>
      </c>
      <c r="H1009" s="749">
        <v>154539</v>
      </c>
      <c r="I1009" s="749">
        <v>54539</v>
      </c>
      <c r="J1009" s="749" t="s">
        <v>829</v>
      </c>
      <c r="K1009" s="749" t="s">
        <v>830</v>
      </c>
      <c r="L1009" s="752">
        <v>60.21</v>
      </c>
      <c r="M1009" s="752">
        <v>5</v>
      </c>
      <c r="N1009" s="753">
        <v>301.05</v>
      </c>
    </row>
    <row r="1010" spans="1:14" ht="14.4" customHeight="1" x14ac:dyDescent="0.3">
      <c r="A1010" s="747" t="s">
        <v>565</v>
      </c>
      <c r="B1010" s="748" t="s">
        <v>566</v>
      </c>
      <c r="C1010" s="749" t="s">
        <v>589</v>
      </c>
      <c r="D1010" s="750" t="s">
        <v>590</v>
      </c>
      <c r="E1010" s="751">
        <v>50113001</v>
      </c>
      <c r="F1010" s="750" t="s">
        <v>601</v>
      </c>
      <c r="G1010" s="749" t="s">
        <v>602</v>
      </c>
      <c r="H1010" s="749">
        <v>204622</v>
      </c>
      <c r="I1010" s="749">
        <v>204622</v>
      </c>
      <c r="J1010" s="749" t="s">
        <v>835</v>
      </c>
      <c r="K1010" s="749" t="s">
        <v>836</v>
      </c>
      <c r="L1010" s="752">
        <v>72.92996130316908</v>
      </c>
      <c r="M1010" s="752">
        <v>191.6917526</v>
      </c>
      <c r="N1010" s="753">
        <v>13980.072099254661</v>
      </c>
    </row>
    <row r="1011" spans="1:14" ht="14.4" customHeight="1" x14ac:dyDescent="0.3">
      <c r="A1011" s="747" t="s">
        <v>565</v>
      </c>
      <c r="B1011" s="748" t="s">
        <v>566</v>
      </c>
      <c r="C1011" s="749" t="s">
        <v>589</v>
      </c>
      <c r="D1011" s="750" t="s">
        <v>590</v>
      </c>
      <c r="E1011" s="751">
        <v>50113001</v>
      </c>
      <c r="F1011" s="750" t="s">
        <v>601</v>
      </c>
      <c r="G1011" s="749" t="s">
        <v>602</v>
      </c>
      <c r="H1011" s="749">
        <v>204626</v>
      </c>
      <c r="I1011" s="749">
        <v>204626</v>
      </c>
      <c r="J1011" s="749" t="s">
        <v>835</v>
      </c>
      <c r="K1011" s="749" t="s">
        <v>837</v>
      </c>
      <c r="L1011" s="752">
        <v>213.18012368768728</v>
      </c>
      <c r="M1011" s="752">
        <v>352.11490960000009</v>
      </c>
      <c r="N1011" s="753">
        <v>75063.899980806847</v>
      </c>
    </row>
    <row r="1012" spans="1:14" ht="14.4" customHeight="1" x14ac:dyDescent="0.3">
      <c r="A1012" s="747" t="s">
        <v>565</v>
      </c>
      <c r="B1012" s="748" t="s">
        <v>566</v>
      </c>
      <c r="C1012" s="749" t="s">
        <v>589</v>
      </c>
      <c r="D1012" s="750" t="s">
        <v>590</v>
      </c>
      <c r="E1012" s="751">
        <v>50113001</v>
      </c>
      <c r="F1012" s="750" t="s">
        <v>601</v>
      </c>
      <c r="G1012" s="749" t="s">
        <v>567</v>
      </c>
      <c r="H1012" s="749">
        <v>125299</v>
      </c>
      <c r="I1012" s="749">
        <v>125299</v>
      </c>
      <c r="J1012" s="749" t="s">
        <v>1785</v>
      </c>
      <c r="K1012" s="749" t="s">
        <v>1786</v>
      </c>
      <c r="L1012" s="752">
        <v>4007.5400000000004</v>
      </c>
      <c r="M1012" s="752">
        <v>13</v>
      </c>
      <c r="N1012" s="753">
        <v>52098.020000000004</v>
      </c>
    </row>
    <row r="1013" spans="1:14" ht="14.4" customHeight="1" x14ac:dyDescent="0.3">
      <c r="A1013" s="747" t="s">
        <v>565</v>
      </c>
      <c r="B1013" s="748" t="s">
        <v>566</v>
      </c>
      <c r="C1013" s="749" t="s">
        <v>589</v>
      </c>
      <c r="D1013" s="750" t="s">
        <v>590</v>
      </c>
      <c r="E1013" s="751">
        <v>50113001</v>
      </c>
      <c r="F1013" s="750" t="s">
        <v>601</v>
      </c>
      <c r="G1013" s="749" t="s">
        <v>602</v>
      </c>
      <c r="H1013" s="749">
        <v>184231</v>
      </c>
      <c r="I1013" s="749">
        <v>84231</v>
      </c>
      <c r="J1013" s="749" t="s">
        <v>850</v>
      </c>
      <c r="K1013" s="749" t="s">
        <v>851</v>
      </c>
      <c r="L1013" s="752">
        <v>373.29673689715838</v>
      </c>
      <c r="M1013" s="752">
        <v>118.82832919999998</v>
      </c>
      <c r="N1013" s="753">
        <v>44358.227541301319</v>
      </c>
    </row>
    <row r="1014" spans="1:14" ht="14.4" customHeight="1" x14ac:dyDescent="0.3">
      <c r="A1014" s="747" t="s">
        <v>565</v>
      </c>
      <c r="B1014" s="748" t="s">
        <v>566</v>
      </c>
      <c r="C1014" s="749" t="s">
        <v>589</v>
      </c>
      <c r="D1014" s="750" t="s">
        <v>590</v>
      </c>
      <c r="E1014" s="751">
        <v>50113001</v>
      </c>
      <c r="F1014" s="750" t="s">
        <v>601</v>
      </c>
      <c r="G1014" s="749" t="s">
        <v>602</v>
      </c>
      <c r="H1014" s="749">
        <v>184229</v>
      </c>
      <c r="I1014" s="749">
        <v>84229</v>
      </c>
      <c r="J1014" s="749" t="s">
        <v>852</v>
      </c>
      <c r="K1014" s="749" t="s">
        <v>853</v>
      </c>
      <c r="L1014" s="752">
        <v>887.26901356778103</v>
      </c>
      <c r="M1014" s="752">
        <v>16.442754399999998</v>
      </c>
      <c r="N1014" s="753">
        <v>14589.14647682529</v>
      </c>
    </row>
    <row r="1015" spans="1:14" ht="14.4" customHeight="1" x14ac:dyDescent="0.3">
      <c r="A1015" s="747" t="s">
        <v>565</v>
      </c>
      <c r="B1015" s="748" t="s">
        <v>566</v>
      </c>
      <c r="C1015" s="749" t="s">
        <v>589</v>
      </c>
      <c r="D1015" s="750" t="s">
        <v>590</v>
      </c>
      <c r="E1015" s="751">
        <v>50113001</v>
      </c>
      <c r="F1015" s="750" t="s">
        <v>601</v>
      </c>
      <c r="G1015" s="749" t="s">
        <v>602</v>
      </c>
      <c r="H1015" s="749">
        <v>184230</v>
      </c>
      <c r="I1015" s="749">
        <v>84230</v>
      </c>
      <c r="J1015" s="749" t="s">
        <v>854</v>
      </c>
      <c r="K1015" s="749" t="s">
        <v>855</v>
      </c>
      <c r="L1015" s="752">
        <v>196.06382768677025</v>
      </c>
      <c r="M1015" s="752">
        <v>53.819719899999996</v>
      </c>
      <c r="N1015" s="753">
        <v>10552.100288623838</v>
      </c>
    </row>
    <row r="1016" spans="1:14" ht="14.4" customHeight="1" x14ac:dyDescent="0.3">
      <c r="A1016" s="747" t="s">
        <v>565</v>
      </c>
      <c r="B1016" s="748" t="s">
        <v>566</v>
      </c>
      <c r="C1016" s="749" t="s">
        <v>589</v>
      </c>
      <c r="D1016" s="750" t="s">
        <v>590</v>
      </c>
      <c r="E1016" s="751">
        <v>50113001</v>
      </c>
      <c r="F1016" s="750" t="s">
        <v>601</v>
      </c>
      <c r="G1016" s="749" t="s">
        <v>625</v>
      </c>
      <c r="H1016" s="749">
        <v>12670</v>
      </c>
      <c r="I1016" s="749">
        <v>12670</v>
      </c>
      <c r="J1016" s="749" t="s">
        <v>1505</v>
      </c>
      <c r="K1016" s="749" t="s">
        <v>1506</v>
      </c>
      <c r="L1016" s="752">
        <v>158.40045877803178</v>
      </c>
      <c r="M1016" s="752">
        <v>6.3549959000000005</v>
      </c>
      <c r="N1016" s="753">
        <v>1006.634266092511</v>
      </c>
    </row>
    <row r="1017" spans="1:14" ht="14.4" customHeight="1" x14ac:dyDescent="0.3">
      <c r="A1017" s="747" t="s">
        <v>565</v>
      </c>
      <c r="B1017" s="748" t="s">
        <v>566</v>
      </c>
      <c r="C1017" s="749" t="s">
        <v>589</v>
      </c>
      <c r="D1017" s="750" t="s">
        <v>590</v>
      </c>
      <c r="E1017" s="751">
        <v>50113001</v>
      </c>
      <c r="F1017" s="750" t="s">
        <v>601</v>
      </c>
      <c r="G1017" s="749" t="s">
        <v>625</v>
      </c>
      <c r="H1017" s="749">
        <v>112669</v>
      </c>
      <c r="I1017" s="749">
        <v>12669</v>
      </c>
      <c r="J1017" s="749" t="s">
        <v>1505</v>
      </c>
      <c r="K1017" s="749" t="s">
        <v>1507</v>
      </c>
      <c r="L1017" s="752">
        <v>104.49988988769788</v>
      </c>
      <c r="M1017" s="752">
        <v>4.0350111000000002</v>
      </c>
      <c r="N1017" s="753">
        <v>421.65821564563868</v>
      </c>
    </row>
    <row r="1018" spans="1:14" ht="14.4" customHeight="1" x14ac:dyDescent="0.3">
      <c r="A1018" s="747" t="s">
        <v>565</v>
      </c>
      <c r="B1018" s="748" t="s">
        <v>566</v>
      </c>
      <c r="C1018" s="749" t="s">
        <v>589</v>
      </c>
      <c r="D1018" s="750" t="s">
        <v>590</v>
      </c>
      <c r="E1018" s="751">
        <v>50113001</v>
      </c>
      <c r="F1018" s="750" t="s">
        <v>601</v>
      </c>
      <c r="G1018" s="749" t="s">
        <v>625</v>
      </c>
      <c r="H1018" s="749">
        <v>112671</v>
      </c>
      <c r="I1018" s="749">
        <v>12671</v>
      </c>
      <c r="J1018" s="749" t="s">
        <v>1505</v>
      </c>
      <c r="K1018" s="749" t="s">
        <v>1508</v>
      </c>
      <c r="L1018" s="752">
        <v>324.50014592743037</v>
      </c>
      <c r="M1018" s="752">
        <v>1.083</v>
      </c>
      <c r="N1018" s="753">
        <v>351.43365803940708</v>
      </c>
    </row>
    <row r="1019" spans="1:14" ht="14.4" customHeight="1" x14ac:dyDescent="0.3">
      <c r="A1019" s="747" t="s">
        <v>565</v>
      </c>
      <c r="B1019" s="748" t="s">
        <v>566</v>
      </c>
      <c r="C1019" s="749" t="s">
        <v>589</v>
      </c>
      <c r="D1019" s="750" t="s">
        <v>590</v>
      </c>
      <c r="E1019" s="751">
        <v>50113001</v>
      </c>
      <c r="F1019" s="750" t="s">
        <v>601</v>
      </c>
      <c r="G1019" s="749" t="s">
        <v>602</v>
      </c>
      <c r="H1019" s="749">
        <v>128059</v>
      </c>
      <c r="I1019" s="749">
        <v>28059</v>
      </c>
      <c r="J1019" s="749" t="s">
        <v>1787</v>
      </c>
      <c r="K1019" s="749" t="s">
        <v>1788</v>
      </c>
      <c r="L1019" s="752">
        <v>8608.3583850931682</v>
      </c>
      <c r="M1019" s="752">
        <v>161</v>
      </c>
      <c r="N1019" s="753">
        <v>1385945.7000000002</v>
      </c>
    </row>
    <row r="1020" spans="1:14" ht="14.4" customHeight="1" x14ac:dyDescent="0.3">
      <c r="A1020" s="747" t="s">
        <v>565</v>
      </c>
      <c r="B1020" s="748" t="s">
        <v>566</v>
      </c>
      <c r="C1020" s="749" t="s">
        <v>589</v>
      </c>
      <c r="D1020" s="750" t="s">
        <v>590</v>
      </c>
      <c r="E1020" s="751">
        <v>50113001</v>
      </c>
      <c r="F1020" s="750" t="s">
        <v>601</v>
      </c>
      <c r="G1020" s="749" t="s">
        <v>625</v>
      </c>
      <c r="H1020" s="749">
        <v>115777</v>
      </c>
      <c r="I1020" s="749">
        <v>115777</v>
      </c>
      <c r="J1020" s="749" t="s">
        <v>893</v>
      </c>
      <c r="K1020" s="749" t="s">
        <v>894</v>
      </c>
      <c r="L1020" s="752">
        <v>148.09999999999997</v>
      </c>
      <c r="M1020" s="752">
        <v>20</v>
      </c>
      <c r="N1020" s="753">
        <v>2961.9999999999995</v>
      </c>
    </row>
    <row r="1021" spans="1:14" ht="14.4" customHeight="1" x14ac:dyDescent="0.3">
      <c r="A1021" s="747" t="s">
        <v>565</v>
      </c>
      <c r="B1021" s="748" t="s">
        <v>566</v>
      </c>
      <c r="C1021" s="749" t="s">
        <v>589</v>
      </c>
      <c r="D1021" s="750" t="s">
        <v>590</v>
      </c>
      <c r="E1021" s="751">
        <v>50113001</v>
      </c>
      <c r="F1021" s="750" t="s">
        <v>601</v>
      </c>
      <c r="G1021" s="749" t="s">
        <v>602</v>
      </c>
      <c r="H1021" s="749">
        <v>989093</v>
      </c>
      <c r="I1021" s="749">
        <v>500647</v>
      </c>
      <c r="J1021" s="749" t="s">
        <v>1789</v>
      </c>
      <c r="K1021" s="749" t="s">
        <v>1790</v>
      </c>
      <c r="L1021" s="752">
        <v>3986.8318081949051</v>
      </c>
      <c r="M1021" s="752">
        <v>11</v>
      </c>
      <c r="N1021" s="753">
        <v>43855.149890143955</v>
      </c>
    </row>
    <row r="1022" spans="1:14" ht="14.4" customHeight="1" x14ac:dyDescent="0.3">
      <c r="A1022" s="747" t="s">
        <v>565</v>
      </c>
      <c r="B1022" s="748" t="s">
        <v>566</v>
      </c>
      <c r="C1022" s="749" t="s">
        <v>589</v>
      </c>
      <c r="D1022" s="750" t="s">
        <v>590</v>
      </c>
      <c r="E1022" s="751">
        <v>50113001</v>
      </c>
      <c r="F1022" s="750" t="s">
        <v>601</v>
      </c>
      <c r="G1022" s="749" t="s">
        <v>602</v>
      </c>
      <c r="H1022" s="749">
        <v>988667</v>
      </c>
      <c r="I1022" s="749">
        <v>500646</v>
      </c>
      <c r="J1022" s="749" t="s">
        <v>1791</v>
      </c>
      <c r="K1022" s="749" t="s">
        <v>1792</v>
      </c>
      <c r="L1022" s="752">
        <v>3252.9867224035693</v>
      </c>
      <c r="M1022" s="752">
        <v>95</v>
      </c>
      <c r="N1022" s="753">
        <v>309033.73862833908</v>
      </c>
    </row>
    <row r="1023" spans="1:14" ht="14.4" customHeight="1" x14ac:dyDescent="0.3">
      <c r="A1023" s="747" t="s">
        <v>565</v>
      </c>
      <c r="B1023" s="748" t="s">
        <v>566</v>
      </c>
      <c r="C1023" s="749" t="s">
        <v>589</v>
      </c>
      <c r="D1023" s="750" t="s">
        <v>590</v>
      </c>
      <c r="E1023" s="751">
        <v>50113001</v>
      </c>
      <c r="F1023" s="750" t="s">
        <v>601</v>
      </c>
      <c r="G1023" s="749" t="s">
        <v>602</v>
      </c>
      <c r="H1023" s="749">
        <v>989676</v>
      </c>
      <c r="I1023" s="749">
        <v>126913</v>
      </c>
      <c r="J1023" s="749" t="s">
        <v>899</v>
      </c>
      <c r="K1023" s="749" t="s">
        <v>900</v>
      </c>
      <c r="L1023" s="752">
        <v>159.32119819316347</v>
      </c>
      <c r="M1023" s="752">
        <v>404.10599289999982</v>
      </c>
      <c r="N1023" s="753">
        <v>64382.650985865985</v>
      </c>
    </row>
    <row r="1024" spans="1:14" ht="14.4" customHeight="1" x14ac:dyDescent="0.3">
      <c r="A1024" s="747" t="s">
        <v>565</v>
      </c>
      <c r="B1024" s="748" t="s">
        <v>566</v>
      </c>
      <c r="C1024" s="749" t="s">
        <v>589</v>
      </c>
      <c r="D1024" s="750" t="s">
        <v>590</v>
      </c>
      <c r="E1024" s="751">
        <v>50113001</v>
      </c>
      <c r="F1024" s="750" t="s">
        <v>601</v>
      </c>
      <c r="G1024" s="749" t="s">
        <v>602</v>
      </c>
      <c r="H1024" s="749">
        <v>199369</v>
      </c>
      <c r="I1024" s="749">
        <v>199369</v>
      </c>
      <c r="J1024" s="749" t="s">
        <v>923</v>
      </c>
      <c r="K1024" s="749" t="s">
        <v>1793</v>
      </c>
      <c r="L1024" s="752">
        <v>13.690300000000002</v>
      </c>
      <c r="M1024" s="752">
        <v>10</v>
      </c>
      <c r="N1024" s="753">
        <v>136.90300000000002</v>
      </c>
    </row>
    <row r="1025" spans="1:14" ht="14.4" customHeight="1" x14ac:dyDescent="0.3">
      <c r="A1025" s="747" t="s">
        <v>565</v>
      </c>
      <c r="B1025" s="748" t="s">
        <v>566</v>
      </c>
      <c r="C1025" s="749" t="s">
        <v>589</v>
      </c>
      <c r="D1025" s="750" t="s">
        <v>590</v>
      </c>
      <c r="E1025" s="751">
        <v>50113001</v>
      </c>
      <c r="F1025" s="750" t="s">
        <v>601</v>
      </c>
      <c r="G1025" s="749" t="s">
        <v>602</v>
      </c>
      <c r="H1025" s="749">
        <v>160414</v>
      </c>
      <c r="I1025" s="749">
        <v>160676</v>
      </c>
      <c r="J1025" s="749" t="s">
        <v>926</v>
      </c>
      <c r="K1025" s="749" t="s">
        <v>927</v>
      </c>
      <c r="L1025" s="752">
        <v>78.79992690835104</v>
      </c>
      <c r="M1025" s="752">
        <v>489.68446479999994</v>
      </c>
      <c r="N1025" s="753">
        <v>38587.100034394993</v>
      </c>
    </row>
    <row r="1026" spans="1:14" ht="14.4" customHeight="1" x14ac:dyDescent="0.3">
      <c r="A1026" s="747" t="s">
        <v>565</v>
      </c>
      <c r="B1026" s="748" t="s">
        <v>566</v>
      </c>
      <c r="C1026" s="749" t="s">
        <v>589</v>
      </c>
      <c r="D1026" s="750" t="s">
        <v>590</v>
      </c>
      <c r="E1026" s="751">
        <v>50113001</v>
      </c>
      <c r="F1026" s="750" t="s">
        <v>601</v>
      </c>
      <c r="G1026" s="749" t="s">
        <v>602</v>
      </c>
      <c r="H1026" s="749">
        <v>172159</v>
      </c>
      <c r="I1026" s="749">
        <v>172173</v>
      </c>
      <c r="J1026" s="749" t="s">
        <v>926</v>
      </c>
      <c r="K1026" s="749" t="s">
        <v>928</v>
      </c>
      <c r="L1026" s="752">
        <v>476.53081040598727</v>
      </c>
      <c r="M1026" s="752">
        <v>152.79091639999999</v>
      </c>
      <c r="N1026" s="753">
        <v>72809.579214765443</v>
      </c>
    </row>
    <row r="1027" spans="1:14" ht="14.4" customHeight="1" x14ac:dyDescent="0.3">
      <c r="A1027" s="747" t="s">
        <v>565</v>
      </c>
      <c r="B1027" s="748" t="s">
        <v>566</v>
      </c>
      <c r="C1027" s="749" t="s">
        <v>589</v>
      </c>
      <c r="D1027" s="750" t="s">
        <v>590</v>
      </c>
      <c r="E1027" s="751">
        <v>50113001</v>
      </c>
      <c r="F1027" s="750" t="s">
        <v>601</v>
      </c>
      <c r="G1027" s="749" t="s">
        <v>602</v>
      </c>
      <c r="H1027" s="749">
        <v>394970</v>
      </c>
      <c r="I1027" s="749">
        <v>172174</v>
      </c>
      <c r="J1027" s="749" t="s">
        <v>926</v>
      </c>
      <c r="K1027" s="749" t="s">
        <v>929</v>
      </c>
      <c r="L1027" s="752">
        <v>224.65086896810203</v>
      </c>
      <c r="M1027" s="752">
        <v>162</v>
      </c>
      <c r="N1027" s="753">
        <v>36393.440772832531</v>
      </c>
    </row>
    <row r="1028" spans="1:14" ht="14.4" customHeight="1" x14ac:dyDescent="0.3">
      <c r="A1028" s="747" t="s">
        <v>565</v>
      </c>
      <c r="B1028" s="748" t="s">
        <v>566</v>
      </c>
      <c r="C1028" s="749" t="s">
        <v>589</v>
      </c>
      <c r="D1028" s="750" t="s">
        <v>590</v>
      </c>
      <c r="E1028" s="751">
        <v>50113001</v>
      </c>
      <c r="F1028" s="750" t="s">
        <v>601</v>
      </c>
      <c r="G1028" s="749" t="s">
        <v>602</v>
      </c>
      <c r="H1028" s="749">
        <v>180988</v>
      </c>
      <c r="I1028" s="749">
        <v>180988</v>
      </c>
      <c r="J1028" s="749" t="s">
        <v>1528</v>
      </c>
      <c r="K1028" s="749" t="s">
        <v>1529</v>
      </c>
      <c r="L1028" s="752">
        <v>89.85</v>
      </c>
      <c r="M1028" s="752">
        <v>1</v>
      </c>
      <c r="N1028" s="753">
        <v>89.85</v>
      </c>
    </row>
    <row r="1029" spans="1:14" ht="14.4" customHeight="1" x14ac:dyDescent="0.3">
      <c r="A1029" s="747" t="s">
        <v>565</v>
      </c>
      <c r="B1029" s="748" t="s">
        <v>566</v>
      </c>
      <c r="C1029" s="749" t="s">
        <v>589</v>
      </c>
      <c r="D1029" s="750" t="s">
        <v>590</v>
      </c>
      <c r="E1029" s="751">
        <v>50113001</v>
      </c>
      <c r="F1029" s="750" t="s">
        <v>601</v>
      </c>
      <c r="G1029" s="749" t="s">
        <v>602</v>
      </c>
      <c r="H1029" s="749">
        <v>196873</v>
      </c>
      <c r="I1029" s="749">
        <v>96873</v>
      </c>
      <c r="J1029" s="749" t="s">
        <v>934</v>
      </c>
      <c r="K1029" s="749" t="s">
        <v>935</v>
      </c>
      <c r="L1029" s="752">
        <v>14.299895587127551</v>
      </c>
      <c r="M1029" s="752">
        <v>431</v>
      </c>
      <c r="N1029" s="753">
        <v>6163.2549980519743</v>
      </c>
    </row>
    <row r="1030" spans="1:14" ht="14.4" customHeight="1" x14ac:dyDescent="0.3">
      <c r="A1030" s="747" t="s">
        <v>565</v>
      </c>
      <c r="B1030" s="748" t="s">
        <v>566</v>
      </c>
      <c r="C1030" s="749" t="s">
        <v>589</v>
      </c>
      <c r="D1030" s="750" t="s">
        <v>590</v>
      </c>
      <c r="E1030" s="751">
        <v>50113001</v>
      </c>
      <c r="F1030" s="750" t="s">
        <v>601</v>
      </c>
      <c r="G1030" s="749" t="s">
        <v>602</v>
      </c>
      <c r="H1030" s="749">
        <v>31915</v>
      </c>
      <c r="I1030" s="749">
        <v>31915</v>
      </c>
      <c r="J1030" s="749" t="s">
        <v>936</v>
      </c>
      <c r="K1030" s="749" t="s">
        <v>937</v>
      </c>
      <c r="L1030" s="752">
        <v>173.69</v>
      </c>
      <c r="M1030" s="752">
        <v>1</v>
      </c>
      <c r="N1030" s="753">
        <v>173.69</v>
      </c>
    </row>
    <row r="1031" spans="1:14" ht="14.4" customHeight="1" x14ac:dyDescent="0.3">
      <c r="A1031" s="747" t="s">
        <v>565</v>
      </c>
      <c r="B1031" s="748" t="s">
        <v>566</v>
      </c>
      <c r="C1031" s="749" t="s">
        <v>589</v>
      </c>
      <c r="D1031" s="750" t="s">
        <v>590</v>
      </c>
      <c r="E1031" s="751">
        <v>50113001</v>
      </c>
      <c r="F1031" s="750" t="s">
        <v>601</v>
      </c>
      <c r="G1031" s="749" t="s">
        <v>602</v>
      </c>
      <c r="H1031" s="749">
        <v>47244</v>
      </c>
      <c r="I1031" s="749">
        <v>47244</v>
      </c>
      <c r="J1031" s="749" t="s">
        <v>938</v>
      </c>
      <c r="K1031" s="749" t="s">
        <v>937</v>
      </c>
      <c r="L1031" s="752">
        <v>143</v>
      </c>
      <c r="M1031" s="752">
        <v>49</v>
      </c>
      <c r="N1031" s="753">
        <v>7007</v>
      </c>
    </row>
    <row r="1032" spans="1:14" ht="14.4" customHeight="1" x14ac:dyDescent="0.3">
      <c r="A1032" s="747" t="s">
        <v>565</v>
      </c>
      <c r="B1032" s="748" t="s">
        <v>566</v>
      </c>
      <c r="C1032" s="749" t="s">
        <v>589</v>
      </c>
      <c r="D1032" s="750" t="s">
        <v>590</v>
      </c>
      <c r="E1032" s="751">
        <v>50113001</v>
      </c>
      <c r="F1032" s="750" t="s">
        <v>601</v>
      </c>
      <c r="G1032" s="749" t="s">
        <v>602</v>
      </c>
      <c r="H1032" s="749">
        <v>196874</v>
      </c>
      <c r="I1032" s="749">
        <v>96874</v>
      </c>
      <c r="J1032" s="749" t="s">
        <v>938</v>
      </c>
      <c r="K1032" s="749" t="s">
        <v>939</v>
      </c>
      <c r="L1032" s="752">
        <v>28.710177561777758</v>
      </c>
      <c r="M1032" s="752">
        <v>11</v>
      </c>
      <c r="N1032" s="753">
        <v>315.81195317955536</v>
      </c>
    </row>
    <row r="1033" spans="1:14" ht="14.4" customHeight="1" x14ac:dyDescent="0.3">
      <c r="A1033" s="747" t="s">
        <v>565</v>
      </c>
      <c r="B1033" s="748" t="s">
        <v>566</v>
      </c>
      <c r="C1033" s="749" t="s">
        <v>589</v>
      </c>
      <c r="D1033" s="750" t="s">
        <v>590</v>
      </c>
      <c r="E1033" s="751">
        <v>50113001</v>
      </c>
      <c r="F1033" s="750" t="s">
        <v>601</v>
      </c>
      <c r="G1033" s="749" t="s">
        <v>602</v>
      </c>
      <c r="H1033" s="749">
        <v>196872</v>
      </c>
      <c r="I1033" s="749">
        <v>96872</v>
      </c>
      <c r="J1033" s="749" t="s">
        <v>940</v>
      </c>
      <c r="K1033" s="749" t="s">
        <v>941</v>
      </c>
      <c r="L1033" s="752">
        <v>12.650086700260061</v>
      </c>
      <c r="M1033" s="752">
        <v>572</v>
      </c>
      <c r="N1033" s="753">
        <v>7235.849592548755</v>
      </c>
    </row>
    <row r="1034" spans="1:14" ht="14.4" customHeight="1" x14ac:dyDescent="0.3">
      <c r="A1034" s="747" t="s">
        <v>565</v>
      </c>
      <c r="B1034" s="748" t="s">
        <v>566</v>
      </c>
      <c r="C1034" s="749" t="s">
        <v>589</v>
      </c>
      <c r="D1034" s="750" t="s">
        <v>590</v>
      </c>
      <c r="E1034" s="751">
        <v>50113001</v>
      </c>
      <c r="F1034" s="750" t="s">
        <v>601</v>
      </c>
      <c r="G1034" s="749" t="s">
        <v>602</v>
      </c>
      <c r="H1034" s="749">
        <v>147252</v>
      </c>
      <c r="I1034" s="749">
        <v>47252</v>
      </c>
      <c r="J1034" s="749" t="s">
        <v>942</v>
      </c>
      <c r="K1034" s="749" t="s">
        <v>943</v>
      </c>
      <c r="L1034" s="752">
        <v>11.109885980389198</v>
      </c>
      <c r="M1034" s="752">
        <v>61</v>
      </c>
      <c r="N1034" s="753">
        <v>677.70304480374102</v>
      </c>
    </row>
    <row r="1035" spans="1:14" ht="14.4" customHeight="1" x14ac:dyDescent="0.3">
      <c r="A1035" s="747" t="s">
        <v>565</v>
      </c>
      <c r="B1035" s="748" t="s">
        <v>566</v>
      </c>
      <c r="C1035" s="749" t="s">
        <v>589</v>
      </c>
      <c r="D1035" s="750" t="s">
        <v>590</v>
      </c>
      <c r="E1035" s="751">
        <v>50113001</v>
      </c>
      <c r="F1035" s="750" t="s">
        <v>601</v>
      </c>
      <c r="G1035" s="749" t="s">
        <v>602</v>
      </c>
      <c r="H1035" s="749">
        <v>193746</v>
      </c>
      <c r="I1035" s="749">
        <v>93746</v>
      </c>
      <c r="J1035" s="749" t="s">
        <v>953</v>
      </c>
      <c r="K1035" s="749" t="s">
        <v>954</v>
      </c>
      <c r="L1035" s="752">
        <v>368.45663999999999</v>
      </c>
      <c r="M1035" s="752">
        <v>125</v>
      </c>
      <c r="N1035" s="753">
        <v>46057.08</v>
      </c>
    </row>
    <row r="1036" spans="1:14" ht="14.4" customHeight="1" x14ac:dyDescent="0.3">
      <c r="A1036" s="747" t="s">
        <v>565</v>
      </c>
      <c r="B1036" s="748" t="s">
        <v>566</v>
      </c>
      <c r="C1036" s="749" t="s">
        <v>589</v>
      </c>
      <c r="D1036" s="750" t="s">
        <v>590</v>
      </c>
      <c r="E1036" s="751">
        <v>50113001</v>
      </c>
      <c r="F1036" s="750" t="s">
        <v>601</v>
      </c>
      <c r="G1036" s="749" t="s">
        <v>602</v>
      </c>
      <c r="H1036" s="749">
        <v>216572</v>
      </c>
      <c r="I1036" s="749">
        <v>216572</v>
      </c>
      <c r="J1036" s="749" t="s">
        <v>966</v>
      </c>
      <c r="K1036" s="749" t="s">
        <v>967</v>
      </c>
      <c r="L1036" s="752">
        <v>36.299500000000002</v>
      </c>
      <c r="M1036" s="752">
        <v>400</v>
      </c>
      <c r="N1036" s="753">
        <v>14519.800000000001</v>
      </c>
    </row>
    <row r="1037" spans="1:14" ht="14.4" customHeight="1" x14ac:dyDescent="0.3">
      <c r="A1037" s="747" t="s">
        <v>565</v>
      </c>
      <c r="B1037" s="748" t="s">
        <v>566</v>
      </c>
      <c r="C1037" s="749" t="s">
        <v>589</v>
      </c>
      <c r="D1037" s="750" t="s">
        <v>590</v>
      </c>
      <c r="E1037" s="751">
        <v>50113001</v>
      </c>
      <c r="F1037" s="750" t="s">
        <v>601</v>
      </c>
      <c r="G1037" s="749" t="s">
        <v>602</v>
      </c>
      <c r="H1037" s="749">
        <v>51366</v>
      </c>
      <c r="I1037" s="749">
        <v>51366</v>
      </c>
      <c r="J1037" s="749" t="s">
        <v>972</v>
      </c>
      <c r="K1037" s="749" t="s">
        <v>973</v>
      </c>
      <c r="L1037" s="752">
        <v>171.6</v>
      </c>
      <c r="M1037" s="752">
        <v>220</v>
      </c>
      <c r="N1037" s="753">
        <v>37752</v>
      </c>
    </row>
    <row r="1038" spans="1:14" ht="14.4" customHeight="1" x14ac:dyDescent="0.3">
      <c r="A1038" s="747" t="s">
        <v>565</v>
      </c>
      <c r="B1038" s="748" t="s">
        <v>566</v>
      </c>
      <c r="C1038" s="749" t="s">
        <v>589</v>
      </c>
      <c r="D1038" s="750" t="s">
        <v>590</v>
      </c>
      <c r="E1038" s="751">
        <v>50113001</v>
      </c>
      <c r="F1038" s="750" t="s">
        <v>601</v>
      </c>
      <c r="G1038" s="749" t="s">
        <v>602</v>
      </c>
      <c r="H1038" s="749">
        <v>51367</v>
      </c>
      <c r="I1038" s="749">
        <v>51367</v>
      </c>
      <c r="J1038" s="749" t="s">
        <v>972</v>
      </c>
      <c r="K1038" s="749" t="s">
        <v>974</v>
      </c>
      <c r="L1038" s="752">
        <v>92.95</v>
      </c>
      <c r="M1038" s="752">
        <v>75</v>
      </c>
      <c r="N1038" s="753">
        <v>6971.25</v>
      </c>
    </row>
    <row r="1039" spans="1:14" ht="14.4" customHeight="1" x14ac:dyDescent="0.3">
      <c r="A1039" s="747" t="s">
        <v>565</v>
      </c>
      <c r="B1039" s="748" t="s">
        <v>566</v>
      </c>
      <c r="C1039" s="749" t="s">
        <v>589</v>
      </c>
      <c r="D1039" s="750" t="s">
        <v>590</v>
      </c>
      <c r="E1039" s="751">
        <v>50113001</v>
      </c>
      <c r="F1039" s="750" t="s">
        <v>601</v>
      </c>
      <c r="G1039" s="749" t="s">
        <v>602</v>
      </c>
      <c r="H1039" s="749">
        <v>51383</v>
      </c>
      <c r="I1039" s="749">
        <v>51383</v>
      </c>
      <c r="J1039" s="749" t="s">
        <v>972</v>
      </c>
      <c r="K1039" s="749" t="s">
        <v>975</v>
      </c>
      <c r="L1039" s="752">
        <v>93.5</v>
      </c>
      <c r="M1039" s="752">
        <v>59</v>
      </c>
      <c r="N1039" s="753">
        <v>5516.5</v>
      </c>
    </row>
    <row r="1040" spans="1:14" ht="14.4" customHeight="1" x14ac:dyDescent="0.3">
      <c r="A1040" s="747" t="s">
        <v>565</v>
      </c>
      <c r="B1040" s="748" t="s">
        <v>566</v>
      </c>
      <c r="C1040" s="749" t="s">
        <v>589</v>
      </c>
      <c r="D1040" s="750" t="s">
        <v>590</v>
      </c>
      <c r="E1040" s="751">
        <v>50113001</v>
      </c>
      <c r="F1040" s="750" t="s">
        <v>601</v>
      </c>
      <c r="G1040" s="749" t="s">
        <v>602</v>
      </c>
      <c r="H1040" s="749">
        <v>51384</v>
      </c>
      <c r="I1040" s="749">
        <v>51384</v>
      </c>
      <c r="J1040" s="749" t="s">
        <v>972</v>
      </c>
      <c r="K1040" s="749" t="s">
        <v>976</v>
      </c>
      <c r="L1040" s="752">
        <v>192.49999961788657</v>
      </c>
      <c r="M1040" s="752">
        <v>31</v>
      </c>
      <c r="N1040" s="753">
        <v>5967.4999881544836</v>
      </c>
    </row>
    <row r="1041" spans="1:14" ht="14.4" customHeight="1" x14ac:dyDescent="0.3">
      <c r="A1041" s="747" t="s">
        <v>565</v>
      </c>
      <c r="B1041" s="748" t="s">
        <v>566</v>
      </c>
      <c r="C1041" s="749" t="s">
        <v>589</v>
      </c>
      <c r="D1041" s="750" t="s">
        <v>590</v>
      </c>
      <c r="E1041" s="751">
        <v>50113001</v>
      </c>
      <c r="F1041" s="750" t="s">
        <v>601</v>
      </c>
      <c r="G1041" s="749" t="s">
        <v>602</v>
      </c>
      <c r="H1041" s="749">
        <v>151365</v>
      </c>
      <c r="I1041" s="749">
        <v>51365</v>
      </c>
      <c r="J1041" s="749" t="s">
        <v>977</v>
      </c>
      <c r="K1041" s="749" t="s">
        <v>978</v>
      </c>
      <c r="L1041" s="752">
        <v>8.5800015867466009</v>
      </c>
      <c r="M1041" s="752">
        <v>681</v>
      </c>
      <c r="N1041" s="753">
        <v>5842.9810805744346</v>
      </c>
    </row>
    <row r="1042" spans="1:14" ht="14.4" customHeight="1" x14ac:dyDescent="0.3">
      <c r="A1042" s="747" t="s">
        <v>565</v>
      </c>
      <c r="B1042" s="748" t="s">
        <v>566</v>
      </c>
      <c r="C1042" s="749" t="s">
        <v>589</v>
      </c>
      <c r="D1042" s="750" t="s">
        <v>590</v>
      </c>
      <c r="E1042" s="751">
        <v>50113001</v>
      </c>
      <c r="F1042" s="750" t="s">
        <v>601</v>
      </c>
      <c r="G1042" s="749" t="s">
        <v>602</v>
      </c>
      <c r="H1042" s="749">
        <v>197682</v>
      </c>
      <c r="I1042" s="749">
        <v>97682</v>
      </c>
      <c r="J1042" s="749" t="s">
        <v>979</v>
      </c>
      <c r="K1042" s="749" t="s">
        <v>980</v>
      </c>
      <c r="L1042" s="752">
        <v>9.2949860233542072</v>
      </c>
      <c r="M1042" s="752">
        <v>1794</v>
      </c>
      <c r="N1042" s="753">
        <v>16675.204925897448</v>
      </c>
    </row>
    <row r="1043" spans="1:14" ht="14.4" customHeight="1" x14ac:dyDescent="0.3">
      <c r="A1043" s="747" t="s">
        <v>565</v>
      </c>
      <c r="B1043" s="748" t="s">
        <v>566</v>
      </c>
      <c r="C1043" s="749" t="s">
        <v>589</v>
      </c>
      <c r="D1043" s="750" t="s">
        <v>590</v>
      </c>
      <c r="E1043" s="751">
        <v>50113001</v>
      </c>
      <c r="F1043" s="750" t="s">
        <v>601</v>
      </c>
      <c r="G1043" s="749" t="s">
        <v>625</v>
      </c>
      <c r="H1043" s="749">
        <v>115805</v>
      </c>
      <c r="I1043" s="749">
        <v>115805</v>
      </c>
      <c r="J1043" s="749" t="s">
        <v>1001</v>
      </c>
      <c r="K1043" s="749" t="s">
        <v>1002</v>
      </c>
      <c r="L1043" s="752">
        <v>97.548695637656692</v>
      </c>
      <c r="M1043" s="752">
        <v>47.621281000000003</v>
      </c>
      <c r="N1043" s="753">
        <v>4645.393846144324</v>
      </c>
    </row>
    <row r="1044" spans="1:14" ht="14.4" customHeight="1" x14ac:dyDescent="0.3">
      <c r="A1044" s="747" t="s">
        <v>565</v>
      </c>
      <c r="B1044" s="748" t="s">
        <v>566</v>
      </c>
      <c r="C1044" s="749" t="s">
        <v>589</v>
      </c>
      <c r="D1044" s="750" t="s">
        <v>590</v>
      </c>
      <c r="E1044" s="751">
        <v>50113001</v>
      </c>
      <c r="F1044" s="750" t="s">
        <v>601</v>
      </c>
      <c r="G1044" s="749" t="s">
        <v>625</v>
      </c>
      <c r="H1044" s="749">
        <v>115806</v>
      </c>
      <c r="I1044" s="749">
        <v>115806</v>
      </c>
      <c r="J1044" s="749" t="s">
        <v>1001</v>
      </c>
      <c r="K1044" s="749" t="s">
        <v>1003</v>
      </c>
      <c r="L1044" s="752">
        <v>182.89803538859647</v>
      </c>
      <c r="M1044" s="752">
        <v>56.511999999999993</v>
      </c>
      <c r="N1044" s="753">
        <v>10335.933775880363</v>
      </c>
    </row>
    <row r="1045" spans="1:14" ht="14.4" customHeight="1" x14ac:dyDescent="0.3">
      <c r="A1045" s="747" t="s">
        <v>565</v>
      </c>
      <c r="B1045" s="748" t="s">
        <v>566</v>
      </c>
      <c r="C1045" s="749" t="s">
        <v>589</v>
      </c>
      <c r="D1045" s="750" t="s">
        <v>590</v>
      </c>
      <c r="E1045" s="751">
        <v>50113001</v>
      </c>
      <c r="F1045" s="750" t="s">
        <v>601</v>
      </c>
      <c r="G1045" s="749" t="s">
        <v>625</v>
      </c>
      <c r="H1045" s="749">
        <v>115807</v>
      </c>
      <c r="I1045" s="749">
        <v>115807</v>
      </c>
      <c r="J1045" s="749" t="s">
        <v>1001</v>
      </c>
      <c r="K1045" s="749" t="s">
        <v>1004</v>
      </c>
      <c r="L1045" s="752">
        <v>421.22208063166568</v>
      </c>
      <c r="M1045" s="752">
        <v>53.243866699999991</v>
      </c>
      <c r="N1045" s="753">
        <v>22427.492312249055</v>
      </c>
    </row>
    <row r="1046" spans="1:14" ht="14.4" customHeight="1" x14ac:dyDescent="0.3">
      <c r="A1046" s="747" t="s">
        <v>565</v>
      </c>
      <c r="B1046" s="748" t="s">
        <v>566</v>
      </c>
      <c r="C1046" s="749" t="s">
        <v>589</v>
      </c>
      <c r="D1046" s="750" t="s">
        <v>590</v>
      </c>
      <c r="E1046" s="751">
        <v>50113001</v>
      </c>
      <c r="F1046" s="750" t="s">
        <v>601</v>
      </c>
      <c r="G1046" s="749" t="s">
        <v>567</v>
      </c>
      <c r="H1046" s="749">
        <v>197098</v>
      </c>
      <c r="I1046" s="749">
        <v>197098</v>
      </c>
      <c r="J1046" s="749" t="s">
        <v>1005</v>
      </c>
      <c r="K1046" s="749" t="s">
        <v>1002</v>
      </c>
      <c r="L1046" s="752">
        <v>112.20003749987329</v>
      </c>
      <c r="M1046" s="752">
        <v>85.368885399999982</v>
      </c>
      <c r="N1046" s="753">
        <v>9578.3921432023835</v>
      </c>
    </row>
    <row r="1047" spans="1:14" ht="14.4" customHeight="1" x14ac:dyDescent="0.3">
      <c r="A1047" s="747" t="s">
        <v>565</v>
      </c>
      <c r="B1047" s="748" t="s">
        <v>566</v>
      </c>
      <c r="C1047" s="749" t="s">
        <v>589</v>
      </c>
      <c r="D1047" s="750" t="s">
        <v>590</v>
      </c>
      <c r="E1047" s="751">
        <v>50113001</v>
      </c>
      <c r="F1047" s="750" t="s">
        <v>601</v>
      </c>
      <c r="G1047" s="749" t="s">
        <v>567</v>
      </c>
      <c r="H1047" s="749">
        <v>197099</v>
      </c>
      <c r="I1047" s="749">
        <v>197099</v>
      </c>
      <c r="J1047" s="749" t="s">
        <v>1005</v>
      </c>
      <c r="K1047" s="749" t="s">
        <v>1003</v>
      </c>
      <c r="L1047" s="752">
        <v>263.4258033613533</v>
      </c>
      <c r="M1047" s="752">
        <v>123.03388089999999</v>
      </c>
      <c r="N1047" s="753">
        <v>32410.298916747557</v>
      </c>
    </row>
    <row r="1048" spans="1:14" ht="14.4" customHeight="1" x14ac:dyDescent="0.3">
      <c r="A1048" s="747" t="s">
        <v>565</v>
      </c>
      <c r="B1048" s="748" t="s">
        <v>566</v>
      </c>
      <c r="C1048" s="749" t="s">
        <v>589</v>
      </c>
      <c r="D1048" s="750" t="s">
        <v>590</v>
      </c>
      <c r="E1048" s="751">
        <v>50113001</v>
      </c>
      <c r="F1048" s="750" t="s">
        <v>601</v>
      </c>
      <c r="G1048" s="749" t="s">
        <v>602</v>
      </c>
      <c r="H1048" s="749">
        <v>102486</v>
      </c>
      <c r="I1048" s="749">
        <v>2486</v>
      </c>
      <c r="J1048" s="749" t="s">
        <v>1563</v>
      </c>
      <c r="K1048" s="749" t="s">
        <v>1564</v>
      </c>
      <c r="L1048" s="752">
        <v>123.18641509433964</v>
      </c>
      <c r="M1048" s="752">
        <v>53</v>
      </c>
      <c r="N1048" s="753">
        <v>6528.880000000001</v>
      </c>
    </row>
    <row r="1049" spans="1:14" ht="14.4" customHeight="1" x14ac:dyDescent="0.3">
      <c r="A1049" s="747" t="s">
        <v>565</v>
      </c>
      <c r="B1049" s="748" t="s">
        <v>566</v>
      </c>
      <c r="C1049" s="749" t="s">
        <v>589</v>
      </c>
      <c r="D1049" s="750" t="s">
        <v>590</v>
      </c>
      <c r="E1049" s="751">
        <v>50113001</v>
      </c>
      <c r="F1049" s="750" t="s">
        <v>601</v>
      </c>
      <c r="G1049" s="749" t="s">
        <v>602</v>
      </c>
      <c r="H1049" s="749">
        <v>397961</v>
      </c>
      <c r="I1049" s="749">
        <v>0</v>
      </c>
      <c r="J1049" s="749" t="s">
        <v>1794</v>
      </c>
      <c r="K1049" s="749" t="s">
        <v>1795</v>
      </c>
      <c r="L1049" s="752">
        <v>1.0999999999999999</v>
      </c>
      <c r="M1049" s="752">
        <v>5.52</v>
      </c>
      <c r="N1049" s="753">
        <v>6.0719999999999992</v>
      </c>
    </row>
    <row r="1050" spans="1:14" ht="14.4" customHeight="1" x14ac:dyDescent="0.3">
      <c r="A1050" s="747" t="s">
        <v>565</v>
      </c>
      <c r="B1050" s="748" t="s">
        <v>566</v>
      </c>
      <c r="C1050" s="749" t="s">
        <v>589</v>
      </c>
      <c r="D1050" s="750" t="s">
        <v>590</v>
      </c>
      <c r="E1050" s="751">
        <v>50113001</v>
      </c>
      <c r="F1050" s="750" t="s">
        <v>601</v>
      </c>
      <c r="G1050" s="749" t="s">
        <v>602</v>
      </c>
      <c r="H1050" s="749">
        <v>498250</v>
      </c>
      <c r="I1050" s="749">
        <v>219086</v>
      </c>
      <c r="J1050" s="749" t="s">
        <v>1796</v>
      </c>
      <c r="K1050" s="749" t="s">
        <v>1797</v>
      </c>
      <c r="L1050" s="752">
        <v>38979.114999999998</v>
      </c>
      <c r="M1050" s="752">
        <v>3</v>
      </c>
      <c r="N1050" s="753">
        <v>116937.345</v>
      </c>
    </row>
    <row r="1051" spans="1:14" ht="14.4" customHeight="1" x14ac:dyDescent="0.3">
      <c r="A1051" s="747" t="s">
        <v>565</v>
      </c>
      <c r="B1051" s="748" t="s">
        <v>566</v>
      </c>
      <c r="C1051" s="749" t="s">
        <v>589</v>
      </c>
      <c r="D1051" s="750" t="s">
        <v>590</v>
      </c>
      <c r="E1051" s="751">
        <v>50113001</v>
      </c>
      <c r="F1051" s="750" t="s">
        <v>601</v>
      </c>
      <c r="G1051" s="749" t="s">
        <v>625</v>
      </c>
      <c r="H1051" s="749">
        <v>197427</v>
      </c>
      <c r="I1051" s="749">
        <v>197427</v>
      </c>
      <c r="J1051" s="749" t="s">
        <v>1798</v>
      </c>
      <c r="K1051" s="749" t="s">
        <v>1799</v>
      </c>
      <c r="L1051" s="752">
        <v>1724.8430434782608</v>
      </c>
      <c r="M1051" s="752">
        <v>23</v>
      </c>
      <c r="N1051" s="753">
        <v>39671.39</v>
      </c>
    </row>
    <row r="1052" spans="1:14" ht="14.4" customHeight="1" x14ac:dyDescent="0.3">
      <c r="A1052" s="747" t="s">
        <v>565</v>
      </c>
      <c r="B1052" s="748" t="s">
        <v>566</v>
      </c>
      <c r="C1052" s="749" t="s">
        <v>589</v>
      </c>
      <c r="D1052" s="750" t="s">
        <v>590</v>
      </c>
      <c r="E1052" s="751">
        <v>50113001</v>
      </c>
      <c r="F1052" s="750" t="s">
        <v>601</v>
      </c>
      <c r="G1052" s="749" t="s">
        <v>625</v>
      </c>
      <c r="H1052" s="749">
        <v>194294</v>
      </c>
      <c r="I1052" s="749">
        <v>194294</v>
      </c>
      <c r="J1052" s="749" t="s">
        <v>1058</v>
      </c>
      <c r="K1052" s="749" t="s">
        <v>1059</v>
      </c>
      <c r="L1052" s="752">
        <v>16142.018124999999</v>
      </c>
      <c r="M1052" s="752">
        <v>16</v>
      </c>
      <c r="N1052" s="753">
        <v>258272.28999999998</v>
      </c>
    </row>
    <row r="1053" spans="1:14" ht="14.4" customHeight="1" x14ac:dyDescent="0.3">
      <c r="A1053" s="747" t="s">
        <v>565</v>
      </c>
      <c r="B1053" s="748" t="s">
        <v>566</v>
      </c>
      <c r="C1053" s="749" t="s">
        <v>589</v>
      </c>
      <c r="D1053" s="750" t="s">
        <v>590</v>
      </c>
      <c r="E1053" s="751">
        <v>50113001</v>
      </c>
      <c r="F1053" s="750" t="s">
        <v>601</v>
      </c>
      <c r="G1053" s="749" t="s">
        <v>602</v>
      </c>
      <c r="H1053" s="749">
        <v>100498</v>
      </c>
      <c r="I1053" s="749">
        <v>498</v>
      </c>
      <c r="J1053" s="749" t="s">
        <v>1077</v>
      </c>
      <c r="K1053" s="749" t="s">
        <v>1078</v>
      </c>
      <c r="L1053" s="752">
        <v>108.1582105263158</v>
      </c>
      <c r="M1053" s="752">
        <v>95</v>
      </c>
      <c r="N1053" s="753">
        <v>10275.030000000001</v>
      </c>
    </row>
    <row r="1054" spans="1:14" ht="14.4" customHeight="1" x14ac:dyDescent="0.3">
      <c r="A1054" s="747" t="s">
        <v>565</v>
      </c>
      <c r="B1054" s="748" t="s">
        <v>566</v>
      </c>
      <c r="C1054" s="749" t="s">
        <v>589</v>
      </c>
      <c r="D1054" s="750" t="s">
        <v>590</v>
      </c>
      <c r="E1054" s="751">
        <v>50113001</v>
      </c>
      <c r="F1054" s="750" t="s">
        <v>601</v>
      </c>
      <c r="G1054" s="749" t="s">
        <v>602</v>
      </c>
      <c r="H1054" s="749">
        <v>100499</v>
      </c>
      <c r="I1054" s="749">
        <v>499</v>
      </c>
      <c r="J1054" s="749" t="s">
        <v>1077</v>
      </c>
      <c r="K1054" s="749" t="s">
        <v>1079</v>
      </c>
      <c r="L1054" s="752">
        <v>113.18066666666665</v>
      </c>
      <c r="M1054" s="752">
        <v>75</v>
      </c>
      <c r="N1054" s="753">
        <v>8488.5499999999993</v>
      </c>
    </row>
    <row r="1055" spans="1:14" ht="14.4" customHeight="1" x14ac:dyDescent="0.3">
      <c r="A1055" s="747" t="s">
        <v>565</v>
      </c>
      <c r="B1055" s="748" t="s">
        <v>566</v>
      </c>
      <c r="C1055" s="749" t="s">
        <v>589</v>
      </c>
      <c r="D1055" s="750" t="s">
        <v>590</v>
      </c>
      <c r="E1055" s="751">
        <v>50113001</v>
      </c>
      <c r="F1055" s="750" t="s">
        <v>601</v>
      </c>
      <c r="G1055" s="749" t="s">
        <v>602</v>
      </c>
      <c r="H1055" s="749">
        <v>210077</v>
      </c>
      <c r="I1055" s="749">
        <v>210077</v>
      </c>
      <c r="J1055" s="749" t="s">
        <v>1800</v>
      </c>
      <c r="K1055" s="749" t="s">
        <v>1801</v>
      </c>
      <c r="L1055" s="752">
        <v>1.1000000000000001</v>
      </c>
      <c r="M1055" s="752">
        <v>2</v>
      </c>
      <c r="N1055" s="753">
        <v>2.2000000000000002</v>
      </c>
    </row>
    <row r="1056" spans="1:14" ht="14.4" customHeight="1" x14ac:dyDescent="0.3">
      <c r="A1056" s="747" t="s">
        <v>565</v>
      </c>
      <c r="B1056" s="748" t="s">
        <v>566</v>
      </c>
      <c r="C1056" s="749" t="s">
        <v>589</v>
      </c>
      <c r="D1056" s="750" t="s">
        <v>590</v>
      </c>
      <c r="E1056" s="751">
        <v>50113001</v>
      </c>
      <c r="F1056" s="750" t="s">
        <v>601</v>
      </c>
      <c r="G1056" s="749" t="s">
        <v>602</v>
      </c>
      <c r="H1056" s="749">
        <v>100502</v>
      </c>
      <c r="I1056" s="749">
        <v>502</v>
      </c>
      <c r="J1056" s="749" t="s">
        <v>1091</v>
      </c>
      <c r="K1056" s="749" t="s">
        <v>1092</v>
      </c>
      <c r="L1056" s="752">
        <v>238.66000000000003</v>
      </c>
      <c r="M1056" s="752">
        <v>10</v>
      </c>
      <c r="N1056" s="753">
        <v>2386.6000000000004</v>
      </c>
    </row>
    <row r="1057" spans="1:14" ht="14.4" customHeight="1" x14ac:dyDescent="0.3">
      <c r="A1057" s="747" t="s">
        <v>565</v>
      </c>
      <c r="B1057" s="748" t="s">
        <v>566</v>
      </c>
      <c r="C1057" s="749" t="s">
        <v>589</v>
      </c>
      <c r="D1057" s="750" t="s">
        <v>590</v>
      </c>
      <c r="E1057" s="751">
        <v>50113001</v>
      </c>
      <c r="F1057" s="750" t="s">
        <v>601</v>
      </c>
      <c r="G1057" s="749" t="s">
        <v>602</v>
      </c>
      <c r="H1057" s="749">
        <v>102684</v>
      </c>
      <c r="I1057" s="749">
        <v>2684</v>
      </c>
      <c r="J1057" s="749" t="s">
        <v>1091</v>
      </c>
      <c r="K1057" s="749" t="s">
        <v>1093</v>
      </c>
      <c r="L1057" s="752">
        <v>73.709999999999951</v>
      </c>
      <c r="M1057" s="752">
        <v>10</v>
      </c>
      <c r="N1057" s="753">
        <v>737.09999999999945</v>
      </c>
    </row>
    <row r="1058" spans="1:14" ht="14.4" customHeight="1" x14ac:dyDescent="0.3">
      <c r="A1058" s="747" t="s">
        <v>565</v>
      </c>
      <c r="B1058" s="748" t="s">
        <v>566</v>
      </c>
      <c r="C1058" s="749" t="s">
        <v>589</v>
      </c>
      <c r="D1058" s="750" t="s">
        <v>590</v>
      </c>
      <c r="E1058" s="751">
        <v>50113001</v>
      </c>
      <c r="F1058" s="750" t="s">
        <v>601</v>
      </c>
      <c r="G1058" s="749" t="s">
        <v>602</v>
      </c>
      <c r="H1058" s="749">
        <v>180534</v>
      </c>
      <c r="I1058" s="749">
        <v>180534</v>
      </c>
      <c r="J1058" s="749" t="s">
        <v>1096</v>
      </c>
      <c r="K1058" s="749" t="s">
        <v>1097</v>
      </c>
      <c r="L1058" s="752">
        <v>3914.3384402086767</v>
      </c>
      <c r="M1058" s="752">
        <v>0.8</v>
      </c>
      <c r="N1058" s="753">
        <v>3131.4707521669416</v>
      </c>
    </row>
    <row r="1059" spans="1:14" ht="14.4" customHeight="1" x14ac:dyDescent="0.3">
      <c r="A1059" s="747" t="s">
        <v>565</v>
      </c>
      <c r="B1059" s="748" t="s">
        <v>566</v>
      </c>
      <c r="C1059" s="749" t="s">
        <v>589</v>
      </c>
      <c r="D1059" s="750" t="s">
        <v>590</v>
      </c>
      <c r="E1059" s="751">
        <v>50113001</v>
      </c>
      <c r="F1059" s="750" t="s">
        <v>601</v>
      </c>
      <c r="G1059" s="749" t="s">
        <v>602</v>
      </c>
      <c r="H1059" s="749">
        <v>100513</v>
      </c>
      <c r="I1059" s="749">
        <v>513</v>
      </c>
      <c r="J1059" s="749" t="s">
        <v>1113</v>
      </c>
      <c r="K1059" s="749" t="s">
        <v>1078</v>
      </c>
      <c r="L1059" s="752">
        <v>56.780000000000015</v>
      </c>
      <c r="M1059" s="752">
        <v>5</v>
      </c>
      <c r="N1059" s="753">
        <v>283.90000000000009</v>
      </c>
    </row>
    <row r="1060" spans="1:14" ht="14.4" customHeight="1" x14ac:dyDescent="0.3">
      <c r="A1060" s="747" t="s">
        <v>565</v>
      </c>
      <c r="B1060" s="748" t="s">
        <v>566</v>
      </c>
      <c r="C1060" s="749" t="s">
        <v>589</v>
      </c>
      <c r="D1060" s="750" t="s">
        <v>590</v>
      </c>
      <c r="E1060" s="751">
        <v>50113001</v>
      </c>
      <c r="F1060" s="750" t="s">
        <v>601</v>
      </c>
      <c r="G1060" s="749" t="s">
        <v>602</v>
      </c>
      <c r="H1060" s="749">
        <v>198197</v>
      </c>
      <c r="I1060" s="749">
        <v>98197</v>
      </c>
      <c r="J1060" s="749" t="s">
        <v>1802</v>
      </c>
      <c r="K1060" s="749" t="s">
        <v>1104</v>
      </c>
      <c r="L1060" s="752">
        <v>3562.4999734056714</v>
      </c>
      <c r="M1060" s="752">
        <v>0.3548</v>
      </c>
      <c r="N1060" s="753">
        <v>1263.9749905643323</v>
      </c>
    </row>
    <row r="1061" spans="1:14" ht="14.4" customHeight="1" x14ac:dyDescent="0.3">
      <c r="A1061" s="747" t="s">
        <v>565</v>
      </c>
      <c r="B1061" s="748" t="s">
        <v>566</v>
      </c>
      <c r="C1061" s="749" t="s">
        <v>589</v>
      </c>
      <c r="D1061" s="750" t="s">
        <v>590</v>
      </c>
      <c r="E1061" s="751">
        <v>50113001</v>
      </c>
      <c r="F1061" s="750" t="s">
        <v>601</v>
      </c>
      <c r="G1061" s="749" t="s">
        <v>602</v>
      </c>
      <c r="H1061" s="749">
        <v>198203</v>
      </c>
      <c r="I1061" s="749">
        <v>98203</v>
      </c>
      <c r="J1061" s="749" t="s">
        <v>1802</v>
      </c>
      <c r="K1061" s="749" t="s">
        <v>1803</v>
      </c>
      <c r="L1061" s="752">
        <v>18510.003520065056</v>
      </c>
      <c r="M1061" s="752">
        <v>0.7</v>
      </c>
      <c r="N1061" s="753">
        <v>12957.002464045538</v>
      </c>
    </row>
    <row r="1062" spans="1:14" ht="14.4" customHeight="1" x14ac:dyDescent="0.3">
      <c r="A1062" s="747" t="s">
        <v>565</v>
      </c>
      <c r="B1062" s="748" t="s">
        <v>566</v>
      </c>
      <c r="C1062" s="749" t="s">
        <v>589</v>
      </c>
      <c r="D1062" s="750" t="s">
        <v>590</v>
      </c>
      <c r="E1062" s="751">
        <v>50113001</v>
      </c>
      <c r="F1062" s="750" t="s">
        <v>601</v>
      </c>
      <c r="G1062" s="749" t="s">
        <v>625</v>
      </c>
      <c r="H1062" s="749">
        <v>187607</v>
      </c>
      <c r="I1062" s="749">
        <v>187607</v>
      </c>
      <c r="J1062" s="749" t="s">
        <v>1623</v>
      </c>
      <c r="K1062" s="749" t="s">
        <v>1624</v>
      </c>
      <c r="L1062" s="752">
        <v>273.89999999999998</v>
      </c>
      <c r="M1062" s="752">
        <v>129</v>
      </c>
      <c r="N1062" s="753">
        <v>35333.1</v>
      </c>
    </row>
    <row r="1063" spans="1:14" ht="14.4" customHeight="1" x14ac:dyDescent="0.3">
      <c r="A1063" s="747" t="s">
        <v>565</v>
      </c>
      <c r="B1063" s="748" t="s">
        <v>566</v>
      </c>
      <c r="C1063" s="749" t="s">
        <v>589</v>
      </c>
      <c r="D1063" s="750" t="s">
        <v>590</v>
      </c>
      <c r="E1063" s="751">
        <v>50113001</v>
      </c>
      <c r="F1063" s="750" t="s">
        <v>601</v>
      </c>
      <c r="G1063" s="749" t="s">
        <v>602</v>
      </c>
      <c r="H1063" s="749">
        <v>144562</v>
      </c>
      <c r="I1063" s="749">
        <v>144562</v>
      </c>
      <c r="J1063" s="749" t="s">
        <v>1140</v>
      </c>
      <c r="K1063" s="749" t="s">
        <v>1141</v>
      </c>
      <c r="L1063" s="752">
        <v>104.34981433869831</v>
      </c>
      <c r="M1063" s="752">
        <v>115.00371869999991</v>
      </c>
      <c r="N1063" s="753">
        <v>12000.616694604878</v>
      </c>
    </row>
    <row r="1064" spans="1:14" ht="14.4" customHeight="1" x14ac:dyDescent="0.3">
      <c r="A1064" s="747" t="s">
        <v>565</v>
      </c>
      <c r="B1064" s="748" t="s">
        <v>566</v>
      </c>
      <c r="C1064" s="749" t="s">
        <v>589</v>
      </c>
      <c r="D1064" s="750" t="s">
        <v>590</v>
      </c>
      <c r="E1064" s="751">
        <v>50113001</v>
      </c>
      <c r="F1064" s="750" t="s">
        <v>601</v>
      </c>
      <c r="G1064" s="749" t="s">
        <v>602</v>
      </c>
      <c r="H1064" s="749">
        <v>144563</v>
      </c>
      <c r="I1064" s="749">
        <v>144563</v>
      </c>
      <c r="J1064" s="749" t="s">
        <v>1140</v>
      </c>
      <c r="K1064" s="749" t="s">
        <v>1142</v>
      </c>
      <c r="L1064" s="752">
        <v>179.6443756885721</v>
      </c>
      <c r="M1064" s="752">
        <v>422.56121879999995</v>
      </c>
      <c r="N1064" s="753">
        <v>75910.746341528109</v>
      </c>
    </row>
    <row r="1065" spans="1:14" ht="14.4" customHeight="1" x14ac:dyDescent="0.3">
      <c r="A1065" s="747" t="s">
        <v>565</v>
      </c>
      <c r="B1065" s="748" t="s">
        <v>566</v>
      </c>
      <c r="C1065" s="749" t="s">
        <v>589</v>
      </c>
      <c r="D1065" s="750" t="s">
        <v>590</v>
      </c>
      <c r="E1065" s="751">
        <v>50113001</v>
      </c>
      <c r="F1065" s="750" t="s">
        <v>601</v>
      </c>
      <c r="G1065" s="749" t="s">
        <v>625</v>
      </c>
      <c r="H1065" s="749">
        <v>144418</v>
      </c>
      <c r="I1065" s="749">
        <v>144418</v>
      </c>
      <c r="J1065" s="749" t="s">
        <v>1145</v>
      </c>
      <c r="K1065" s="749" t="s">
        <v>1146</v>
      </c>
      <c r="L1065" s="752">
        <v>524.62734543190754</v>
      </c>
      <c r="M1065" s="752">
        <v>320.93798809999987</v>
      </c>
      <c r="N1065" s="753">
        <v>168372.84474516005</v>
      </c>
    </row>
    <row r="1066" spans="1:14" ht="14.4" customHeight="1" x14ac:dyDescent="0.3">
      <c r="A1066" s="747" t="s">
        <v>565</v>
      </c>
      <c r="B1066" s="748" t="s">
        <v>566</v>
      </c>
      <c r="C1066" s="749" t="s">
        <v>589</v>
      </c>
      <c r="D1066" s="750" t="s">
        <v>590</v>
      </c>
      <c r="E1066" s="751">
        <v>50113001</v>
      </c>
      <c r="F1066" s="750" t="s">
        <v>601</v>
      </c>
      <c r="G1066" s="749" t="s">
        <v>625</v>
      </c>
      <c r="H1066" s="749">
        <v>144420</v>
      </c>
      <c r="I1066" s="749">
        <v>144420</v>
      </c>
      <c r="J1066" s="749" t="s">
        <v>1145</v>
      </c>
      <c r="K1066" s="749" t="s">
        <v>1147</v>
      </c>
      <c r="L1066" s="752">
        <v>208.63610856711193</v>
      </c>
      <c r="M1066" s="752">
        <v>480.96810520000002</v>
      </c>
      <c r="N1066" s="753">
        <v>100347.31381382531</v>
      </c>
    </row>
    <row r="1067" spans="1:14" ht="14.4" customHeight="1" x14ac:dyDescent="0.3">
      <c r="A1067" s="747" t="s">
        <v>565</v>
      </c>
      <c r="B1067" s="748" t="s">
        <v>566</v>
      </c>
      <c r="C1067" s="749" t="s">
        <v>589</v>
      </c>
      <c r="D1067" s="750" t="s">
        <v>590</v>
      </c>
      <c r="E1067" s="751">
        <v>50113001</v>
      </c>
      <c r="F1067" s="750" t="s">
        <v>601</v>
      </c>
      <c r="G1067" s="749" t="s">
        <v>625</v>
      </c>
      <c r="H1067" s="749">
        <v>844415</v>
      </c>
      <c r="I1067" s="749">
        <v>104239</v>
      </c>
      <c r="J1067" s="749" t="s">
        <v>1148</v>
      </c>
      <c r="K1067" s="749" t="s">
        <v>1149</v>
      </c>
      <c r="L1067" s="752">
        <v>92.583014170775655</v>
      </c>
      <c r="M1067" s="752">
        <v>397.91366369999992</v>
      </c>
      <c r="N1067" s="753">
        <v>36840.046365082351</v>
      </c>
    </row>
    <row r="1068" spans="1:14" ht="14.4" customHeight="1" x14ac:dyDescent="0.3">
      <c r="A1068" s="747" t="s">
        <v>565</v>
      </c>
      <c r="B1068" s="748" t="s">
        <v>566</v>
      </c>
      <c r="C1068" s="749" t="s">
        <v>589</v>
      </c>
      <c r="D1068" s="750" t="s">
        <v>590</v>
      </c>
      <c r="E1068" s="751">
        <v>50113001</v>
      </c>
      <c r="F1068" s="750" t="s">
        <v>601</v>
      </c>
      <c r="G1068" s="749" t="s">
        <v>567</v>
      </c>
      <c r="H1068" s="749">
        <v>136248</v>
      </c>
      <c r="I1068" s="749">
        <v>136248</v>
      </c>
      <c r="J1068" s="749" t="s">
        <v>1150</v>
      </c>
      <c r="K1068" s="749" t="s">
        <v>1151</v>
      </c>
      <c r="L1068" s="752">
        <v>987.36918269409603</v>
      </c>
      <c r="M1068" s="752">
        <v>25.784001000000011</v>
      </c>
      <c r="N1068" s="753">
        <v>25458.327993953764</v>
      </c>
    </row>
    <row r="1069" spans="1:14" ht="14.4" customHeight="1" x14ac:dyDescent="0.3">
      <c r="A1069" s="747" t="s">
        <v>565</v>
      </c>
      <c r="B1069" s="748" t="s">
        <v>566</v>
      </c>
      <c r="C1069" s="749" t="s">
        <v>589</v>
      </c>
      <c r="D1069" s="750" t="s">
        <v>590</v>
      </c>
      <c r="E1069" s="751">
        <v>50113001</v>
      </c>
      <c r="F1069" s="750" t="s">
        <v>601</v>
      </c>
      <c r="G1069" s="749" t="s">
        <v>567</v>
      </c>
      <c r="H1069" s="749">
        <v>136246</v>
      </c>
      <c r="I1069" s="749">
        <v>136246</v>
      </c>
      <c r="J1069" s="749" t="s">
        <v>1152</v>
      </c>
      <c r="K1069" s="749" t="s">
        <v>1149</v>
      </c>
      <c r="L1069" s="752">
        <v>1.1215591747711395</v>
      </c>
      <c r="M1069" s="752">
        <v>147.92440479999999</v>
      </c>
      <c r="N1069" s="753">
        <v>165.90597337599999</v>
      </c>
    </row>
    <row r="1070" spans="1:14" ht="14.4" customHeight="1" x14ac:dyDescent="0.3">
      <c r="A1070" s="747" t="s">
        <v>565</v>
      </c>
      <c r="B1070" s="748" t="s">
        <v>566</v>
      </c>
      <c r="C1070" s="749" t="s">
        <v>589</v>
      </c>
      <c r="D1070" s="750" t="s">
        <v>590</v>
      </c>
      <c r="E1070" s="751">
        <v>50113001</v>
      </c>
      <c r="F1070" s="750" t="s">
        <v>601</v>
      </c>
      <c r="G1070" s="749" t="s">
        <v>567</v>
      </c>
      <c r="H1070" s="749">
        <v>136247</v>
      </c>
      <c r="I1070" s="749">
        <v>136247</v>
      </c>
      <c r="J1070" s="749" t="s">
        <v>1153</v>
      </c>
      <c r="K1070" s="749" t="s">
        <v>1154</v>
      </c>
      <c r="L1070" s="752">
        <v>231.44011163386813</v>
      </c>
      <c r="M1070" s="752">
        <v>38.695002100000032</v>
      </c>
      <c r="N1070" s="753">
        <v>8955.5756056967693</v>
      </c>
    </row>
    <row r="1071" spans="1:14" ht="14.4" customHeight="1" x14ac:dyDescent="0.3">
      <c r="A1071" s="747" t="s">
        <v>565</v>
      </c>
      <c r="B1071" s="748" t="s">
        <v>566</v>
      </c>
      <c r="C1071" s="749" t="s">
        <v>589</v>
      </c>
      <c r="D1071" s="750" t="s">
        <v>590</v>
      </c>
      <c r="E1071" s="751">
        <v>50113001</v>
      </c>
      <c r="F1071" s="750" t="s">
        <v>601</v>
      </c>
      <c r="G1071" s="749" t="s">
        <v>567</v>
      </c>
      <c r="H1071" s="749">
        <v>209360</v>
      </c>
      <c r="I1071" s="749">
        <v>209360</v>
      </c>
      <c r="J1071" s="749" t="s">
        <v>1155</v>
      </c>
      <c r="K1071" s="749" t="s">
        <v>894</v>
      </c>
      <c r="L1071" s="752">
        <v>167.18</v>
      </c>
      <c r="M1071" s="752">
        <v>110</v>
      </c>
      <c r="N1071" s="753">
        <v>18389.8</v>
      </c>
    </row>
    <row r="1072" spans="1:14" ht="14.4" customHeight="1" x14ac:dyDescent="0.3">
      <c r="A1072" s="747" t="s">
        <v>565</v>
      </c>
      <c r="B1072" s="748" t="s">
        <v>566</v>
      </c>
      <c r="C1072" s="749" t="s">
        <v>589</v>
      </c>
      <c r="D1072" s="750" t="s">
        <v>590</v>
      </c>
      <c r="E1072" s="751">
        <v>50113001</v>
      </c>
      <c r="F1072" s="750" t="s">
        <v>601</v>
      </c>
      <c r="G1072" s="749" t="s">
        <v>625</v>
      </c>
      <c r="H1072" s="749">
        <v>845220</v>
      </c>
      <c r="I1072" s="749">
        <v>101211</v>
      </c>
      <c r="J1072" s="749" t="s">
        <v>1172</v>
      </c>
      <c r="K1072" s="749" t="s">
        <v>745</v>
      </c>
      <c r="L1072" s="752">
        <v>219.57999999999996</v>
      </c>
      <c r="M1072" s="752">
        <v>2</v>
      </c>
      <c r="N1072" s="753">
        <v>439.15999999999991</v>
      </c>
    </row>
    <row r="1073" spans="1:14" ht="14.4" customHeight="1" x14ac:dyDescent="0.3">
      <c r="A1073" s="747" t="s">
        <v>565</v>
      </c>
      <c r="B1073" s="748" t="s">
        <v>566</v>
      </c>
      <c r="C1073" s="749" t="s">
        <v>589</v>
      </c>
      <c r="D1073" s="750" t="s">
        <v>590</v>
      </c>
      <c r="E1073" s="751">
        <v>50113001</v>
      </c>
      <c r="F1073" s="750" t="s">
        <v>601</v>
      </c>
      <c r="G1073" s="749" t="s">
        <v>602</v>
      </c>
      <c r="H1073" s="749">
        <v>182952</v>
      </c>
      <c r="I1073" s="749">
        <v>82952</v>
      </c>
      <c r="J1073" s="749" t="s">
        <v>1187</v>
      </c>
      <c r="K1073" s="749" t="s">
        <v>1188</v>
      </c>
      <c r="L1073" s="752">
        <v>175.40588272479962</v>
      </c>
      <c r="M1073" s="752">
        <v>255</v>
      </c>
      <c r="N1073" s="753">
        <v>44728.500094823903</v>
      </c>
    </row>
    <row r="1074" spans="1:14" ht="14.4" customHeight="1" x14ac:dyDescent="0.3">
      <c r="A1074" s="747" t="s">
        <v>565</v>
      </c>
      <c r="B1074" s="748" t="s">
        <v>566</v>
      </c>
      <c r="C1074" s="749" t="s">
        <v>589</v>
      </c>
      <c r="D1074" s="750" t="s">
        <v>590</v>
      </c>
      <c r="E1074" s="751">
        <v>50113001</v>
      </c>
      <c r="F1074" s="750" t="s">
        <v>601</v>
      </c>
      <c r="G1074" s="749" t="s">
        <v>625</v>
      </c>
      <c r="H1074" s="749">
        <v>193969</v>
      </c>
      <c r="I1074" s="749">
        <v>93969</v>
      </c>
      <c r="J1074" s="749" t="s">
        <v>1191</v>
      </c>
      <c r="K1074" s="749" t="s">
        <v>1645</v>
      </c>
      <c r="L1074" s="752">
        <v>66.524000000000015</v>
      </c>
      <c r="M1074" s="752">
        <v>35</v>
      </c>
      <c r="N1074" s="753">
        <v>2328.3400000000006</v>
      </c>
    </row>
    <row r="1075" spans="1:14" ht="14.4" customHeight="1" x14ac:dyDescent="0.3">
      <c r="A1075" s="747" t="s">
        <v>565</v>
      </c>
      <c r="B1075" s="748" t="s">
        <v>566</v>
      </c>
      <c r="C1075" s="749" t="s">
        <v>589</v>
      </c>
      <c r="D1075" s="750" t="s">
        <v>590</v>
      </c>
      <c r="E1075" s="751">
        <v>50113001</v>
      </c>
      <c r="F1075" s="750" t="s">
        <v>601</v>
      </c>
      <c r="G1075" s="749" t="s">
        <v>602</v>
      </c>
      <c r="H1075" s="749">
        <v>841818</v>
      </c>
      <c r="I1075" s="749">
        <v>0</v>
      </c>
      <c r="J1075" s="749" t="s">
        <v>1804</v>
      </c>
      <c r="K1075" s="749" t="s">
        <v>567</v>
      </c>
      <c r="L1075" s="752">
        <v>148.06000000000003</v>
      </c>
      <c r="M1075" s="752">
        <v>9</v>
      </c>
      <c r="N1075" s="753">
        <v>1332.5400000000002</v>
      </c>
    </row>
    <row r="1076" spans="1:14" ht="14.4" customHeight="1" x14ac:dyDescent="0.3">
      <c r="A1076" s="747" t="s">
        <v>565</v>
      </c>
      <c r="B1076" s="748" t="s">
        <v>566</v>
      </c>
      <c r="C1076" s="749" t="s">
        <v>589</v>
      </c>
      <c r="D1076" s="750" t="s">
        <v>590</v>
      </c>
      <c r="E1076" s="751">
        <v>50113001</v>
      </c>
      <c r="F1076" s="750" t="s">
        <v>601</v>
      </c>
      <c r="G1076" s="749" t="s">
        <v>625</v>
      </c>
      <c r="H1076" s="749">
        <v>206844</v>
      </c>
      <c r="I1076" s="749">
        <v>206844</v>
      </c>
      <c r="J1076" s="749" t="s">
        <v>1805</v>
      </c>
      <c r="K1076" s="749" t="s">
        <v>1806</v>
      </c>
      <c r="L1076" s="752">
        <v>3965.05</v>
      </c>
      <c r="M1076" s="752">
        <v>35</v>
      </c>
      <c r="N1076" s="753">
        <v>138776.75</v>
      </c>
    </row>
    <row r="1077" spans="1:14" ht="14.4" customHeight="1" x14ac:dyDescent="0.3">
      <c r="A1077" s="747" t="s">
        <v>565</v>
      </c>
      <c r="B1077" s="748" t="s">
        <v>566</v>
      </c>
      <c r="C1077" s="749" t="s">
        <v>589</v>
      </c>
      <c r="D1077" s="750" t="s">
        <v>590</v>
      </c>
      <c r="E1077" s="751">
        <v>50113001</v>
      </c>
      <c r="F1077" s="750" t="s">
        <v>601</v>
      </c>
      <c r="G1077" s="749" t="s">
        <v>625</v>
      </c>
      <c r="H1077" s="749">
        <v>206846</v>
      </c>
      <c r="I1077" s="749">
        <v>206846</v>
      </c>
      <c r="J1077" s="749" t="s">
        <v>1807</v>
      </c>
      <c r="K1077" s="749" t="s">
        <v>1806</v>
      </c>
      <c r="L1077" s="752">
        <v>1186.5700000000002</v>
      </c>
      <c r="M1077" s="752">
        <v>288</v>
      </c>
      <c r="N1077" s="753">
        <v>341732.16000000003</v>
      </c>
    </row>
    <row r="1078" spans="1:14" ht="14.4" customHeight="1" x14ac:dyDescent="0.3">
      <c r="A1078" s="747" t="s">
        <v>565</v>
      </c>
      <c r="B1078" s="748" t="s">
        <v>566</v>
      </c>
      <c r="C1078" s="749" t="s">
        <v>589</v>
      </c>
      <c r="D1078" s="750" t="s">
        <v>590</v>
      </c>
      <c r="E1078" s="751">
        <v>50113001</v>
      </c>
      <c r="F1078" s="750" t="s">
        <v>601</v>
      </c>
      <c r="G1078" s="749" t="s">
        <v>625</v>
      </c>
      <c r="H1078" s="749">
        <v>202989</v>
      </c>
      <c r="I1078" s="749">
        <v>202989</v>
      </c>
      <c r="J1078" s="749" t="s">
        <v>1808</v>
      </c>
      <c r="K1078" s="749" t="s">
        <v>1809</v>
      </c>
      <c r="L1078" s="752">
        <v>23276.890631578946</v>
      </c>
      <c r="M1078" s="752">
        <v>95</v>
      </c>
      <c r="N1078" s="753">
        <v>2211304.61</v>
      </c>
    </row>
    <row r="1079" spans="1:14" ht="14.4" customHeight="1" x14ac:dyDescent="0.3">
      <c r="A1079" s="747" t="s">
        <v>565</v>
      </c>
      <c r="B1079" s="748" t="s">
        <v>566</v>
      </c>
      <c r="C1079" s="749" t="s">
        <v>589</v>
      </c>
      <c r="D1079" s="750" t="s">
        <v>590</v>
      </c>
      <c r="E1079" s="751">
        <v>50113001</v>
      </c>
      <c r="F1079" s="750" t="s">
        <v>601</v>
      </c>
      <c r="G1079" s="749" t="s">
        <v>625</v>
      </c>
      <c r="H1079" s="749">
        <v>109709</v>
      </c>
      <c r="I1079" s="749">
        <v>9709</v>
      </c>
      <c r="J1079" s="749" t="s">
        <v>1226</v>
      </c>
      <c r="K1079" s="749" t="s">
        <v>1227</v>
      </c>
      <c r="L1079" s="752">
        <v>85.890044642857134</v>
      </c>
      <c r="M1079" s="752">
        <v>2240</v>
      </c>
      <c r="N1079" s="753">
        <v>192393.69999999998</v>
      </c>
    </row>
    <row r="1080" spans="1:14" ht="14.4" customHeight="1" x14ac:dyDescent="0.3">
      <c r="A1080" s="747" t="s">
        <v>565</v>
      </c>
      <c r="B1080" s="748" t="s">
        <v>566</v>
      </c>
      <c r="C1080" s="749" t="s">
        <v>589</v>
      </c>
      <c r="D1080" s="750" t="s">
        <v>590</v>
      </c>
      <c r="E1080" s="751">
        <v>50113001</v>
      </c>
      <c r="F1080" s="750" t="s">
        <v>601</v>
      </c>
      <c r="G1080" s="749" t="s">
        <v>625</v>
      </c>
      <c r="H1080" s="749">
        <v>109710</v>
      </c>
      <c r="I1080" s="749">
        <v>9710</v>
      </c>
      <c r="J1080" s="749" t="s">
        <v>1226</v>
      </c>
      <c r="K1080" s="749" t="s">
        <v>1228</v>
      </c>
      <c r="L1080" s="752">
        <v>67.830000215645541</v>
      </c>
      <c r="M1080" s="752">
        <v>10</v>
      </c>
      <c r="N1080" s="753">
        <v>678.30000215645543</v>
      </c>
    </row>
    <row r="1081" spans="1:14" ht="14.4" customHeight="1" x14ac:dyDescent="0.3">
      <c r="A1081" s="747" t="s">
        <v>565</v>
      </c>
      <c r="B1081" s="748" t="s">
        <v>566</v>
      </c>
      <c r="C1081" s="749" t="s">
        <v>589</v>
      </c>
      <c r="D1081" s="750" t="s">
        <v>590</v>
      </c>
      <c r="E1081" s="751">
        <v>50113001</v>
      </c>
      <c r="F1081" s="750" t="s">
        <v>601</v>
      </c>
      <c r="G1081" s="749" t="s">
        <v>602</v>
      </c>
      <c r="H1081" s="749">
        <v>113804</v>
      </c>
      <c r="I1081" s="749">
        <v>13804</v>
      </c>
      <c r="J1081" s="749" t="s">
        <v>1810</v>
      </c>
      <c r="K1081" s="749" t="s">
        <v>1811</v>
      </c>
      <c r="L1081" s="752">
        <v>23284.781698113205</v>
      </c>
      <c r="M1081" s="752">
        <v>53</v>
      </c>
      <c r="N1081" s="753">
        <v>1234093.43</v>
      </c>
    </row>
    <row r="1082" spans="1:14" ht="14.4" customHeight="1" x14ac:dyDescent="0.3">
      <c r="A1082" s="747" t="s">
        <v>565</v>
      </c>
      <c r="B1082" s="748" t="s">
        <v>566</v>
      </c>
      <c r="C1082" s="749" t="s">
        <v>589</v>
      </c>
      <c r="D1082" s="750" t="s">
        <v>590</v>
      </c>
      <c r="E1082" s="751">
        <v>50113001</v>
      </c>
      <c r="F1082" s="750" t="s">
        <v>601</v>
      </c>
      <c r="G1082" s="749" t="s">
        <v>602</v>
      </c>
      <c r="H1082" s="749">
        <v>849967</v>
      </c>
      <c r="I1082" s="749">
        <v>162057</v>
      </c>
      <c r="J1082" s="749" t="s">
        <v>1812</v>
      </c>
      <c r="K1082" s="749" t="s">
        <v>1813</v>
      </c>
      <c r="L1082" s="752">
        <v>14426.449999999999</v>
      </c>
      <c r="M1082" s="752">
        <v>4</v>
      </c>
      <c r="N1082" s="753">
        <v>57705.799999999996</v>
      </c>
    </row>
    <row r="1083" spans="1:14" ht="14.4" customHeight="1" x14ac:dyDescent="0.3">
      <c r="A1083" s="747" t="s">
        <v>565</v>
      </c>
      <c r="B1083" s="748" t="s">
        <v>566</v>
      </c>
      <c r="C1083" s="749" t="s">
        <v>589</v>
      </c>
      <c r="D1083" s="750" t="s">
        <v>590</v>
      </c>
      <c r="E1083" s="751">
        <v>50113001</v>
      </c>
      <c r="F1083" s="750" t="s">
        <v>601</v>
      </c>
      <c r="G1083" s="749" t="s">
        <v>602</v>
      </c>
      <c r="H1083" s="749">
        <v>131215</v>
      </c>
      <c r="I1083" s="749">
        <v>31215</v>
      </c>
      <c r="J1083" s="749" t="s">
        <v>1680</v>
      </c>
      <c r="K1083" s="749" t="s">
        <v>1681</v>
      </c>
      <c r="L1083" s="752">
        <v>54.869999999999983</v>
      </c>
      <c r="M1083" s="752">
        <v>3</v>
      </c>
      <c r="N1083" s="753">
        <v>164.60999999999996</v>
      </c>
    </row>
    <row r="1084" spans="1:14" ht="14.4" customHeight="1" x14ac:dyDescent="0.3">
      <c r="A1084" s="747" t="s">
        <v>565</v>
      </c>
      <c r="B1084" s="748" t="s">
        <v>566</v>
      </c>
      <c r="C1084" s="749" t="s">
        <v>589</v>
      </c>
      <c r="D1084" s="750" t="s">
        <v>590</v>
      </c>
      <c r="E1084" s="751">
        <v>50113001</v>
      </c>
      <c r="F1084" s="750" t="s">
        <v>601</v>
      </c>
      <c r="G1084" s="749" t="s">
        <v>602</v>
      </c>
      <c r="H1084" s="749">
        <v>131385</v>
      </c>
      <c r="I1084" s="749">
        <v>31385</v>
      </c>
      <c r="J1084" s="749" t="s">
        <v>1680</v>
      </c>
      <c r="K1084" s="749" t="s">
        <v>1682</v>
      </c>
      <c r="L1084" s="752">
        <v>39.190000000000005</v>
      </c>
      <c r="M1084" s="752">
        <v>3</v>
      </c>
      <c r="N1084" s="753">
        <v>117.57000000000002</v>
      </c>
    </row>
    <row r="1085" spans="1:14" ht="14.4" customHeight="1" x14ac:dyDescent="0.3">
      <c r="A1085" s="747" t="s">
        <v>565</v>
      </c>
      <c r="B1085" s="748" t="s">
        <v>566</v>
      </c>
      <c r="C1085" s="749" t="s">
        <v>589</v>
      </c>
      <c r="D1085" s="750" t="s">
        <v>590</v>
      </c>
      <c r="E1085" s="751">
        <v>50113001</v>
      </c>
      <c r="F1085" s="750" t="s">
        <v>601</v>
      </c>
      <c r="G1085" s="749" t="s">
        <v>602</v>
      </c>
      <c r="H1085" s="749">
        <v>500370</v>
      </c>
      <c r="I1085" s="749">
        <v>500370</v>
      </c>
      <c r="J1085" s="749" t="s">
        <v>1814</v>
      </c>
      <c r="K1085" s="749" t="s">
        <v>1815</v>
      </c>
      <c r="L1085" s="752">
        <v>1052.2399999999996</v>
      </c>
      <c r="M1085" s="752">
        <v>1</v>
      </c>
      <c r="N1085" s="753">
        <v>1052.2399999999996</v>
      </c>
    </row>
    <row r="1086" spans="1:14" ht="14.4" customHeight="1" x14ac:dyDescent="0.3">
      <c r="A1086" s="747" t="s">
        <v>565</v>
      </c>
      <c r="B1086" s="748" t="s">
        <v>566</v>
      </c>
      <c r="C1086" s="749" t="s">
        <v>589</v>
      </c>
      <c r="D1086" s="750" t="s">
        <v>590</v>
      </c>
      <c r="E1086" s="751">
        <v>50113001</v>
      </c>
      <c r="F1086" s="750" t="s">
        <v>601</v>
      </c>
      <c r="G1086" s="749" t="s">
        <v>602</v>
      </c>
      <c r="H1086" s="749">
        <v>100643</v>
      </c>
      <c r="I1086" s="749">
        <v>643</v>
      </c>
      <c r="J1086" s="749" t="s">
        <v>1816</v>
      </c>
      <c r="K1086" s="749" t="s">
        <v>1817</v>
      </c>
      <c r="L1086" s="752">
        <v>63.64</v>
      </c>
      <c r="M1086" s="752">
        <v>5</v>
      </c>
      <c r="N1086" s="753">
        <v>318.2</v>
      </c>
    </row>
    <row r="1087" spans="1:14" ht="14.4" customHeight="1" x14ac:dyDescent="0.3">
      <c r="A1087" s="747" t="s">
        <v>565</v>
      </c>
      <c r="B1087" s="748" t="s">
        <v>566</v>
      </c>
      <c r="C1087" s="749" t="s">
        <v>589</v>
      </c>
      <c r="D1087" s="750" t="s">
        <v>590</v>
      </c>
      <c r="E1087" s="751">
        <v>50113001</v>
      </c>
      <c r="F1087" s="750" t="s">
        <v>601</v>
      </c>
      <c r="G1087" s="749" t="s">
        <v>602</v>
      </c>
      <c r="H1087" s="749">
        <v>168721</v>
      </c>
      <c r="I1087" s="749">
        <v>168721</v>
      </c>
      <c r="J1087" s="749" t="s">
        <v>1818</v>
      </c>
      <c r="K1087" s="749" t="s">
        <v>1819</v>
      </c>
      <c r="L1087" s="752">
        <v>6711.6168598374297</v>
      </c>
      <c r="M1087" s="752">
        <v>255</v>
      </c>
      <c r="N1087" s="753">
        <v>1711462.2992585446</v>
      </c>
    </row>
    <row r="1088" spans="1:14" ht="14.4" customHeight="1" x14ac:dyDescent="0.3">
      <c r="A1088" s="747" t="s">
        <v>565</v>
      </c>
      <c r="B1088" s="748" t="s">
        <v>566</v>
      </c>
      <c r="C1088" s="749" t="s">
        <v>589</v>
      </c>
      <c r="D1088" s="750" t="s">
        <v>590</v>
      </c>
      <c r="E1088" s="751">
        <v>50113001</v>
      </c>
      <c r="F1088" s="750" t="s">
        <v>601</v>
      </c>
      <c r="G1088" s="749" t="s">
        <v>625</v>
      </c>
      <c r="H1088" s="749">
        <v>500566</v>
      </c>
      <c r="I1088" s="749">
        <v>500566</v>
      </c>
      <c r="J1088" s="749" t="s">
        <v>1712</v>
      </c>
      <c r="K1088" s="749" t="s">
        <v>1713</v>
      </c>
      <c r="L1088" s="752">
        <v>673.41750000000002</v>
      </c>
      <c r="M1088" s="752">
        <v>16</v>
      </c>
      <c r="N1088" s="753">
        <v>10774.68</v>
      </c>
    </row>
    <row r="1089" spans="1:14" ht="14.4" customHeight="1" x14ac:dyDescent="0.3">
      <c r="A1089" s="747" t="s">
        <v>565</v>
      </c>
      <c r="B1089" s="748" t="s">
        <v>566</v>
      </c>
      <c r="C1089" s="749" t="s">
        <v>589</v>
      </c>
      <c r="D1089" s="750" t="s">
        <v>590</v>
      </c>
      <c r="E1089" s="751">
        <v>50113001</v>
      </c>
      <c r="F1089" s="750" t="s">
        <v>601</v>
      </c>
      <c r="G1089" s="749" t="s">
        <v>625</v>
      </c>
      <c r="H1089" s="749">
        <v>500570</v>
      </c>
      <c r="I1089" s="749">
        <v>500570</v>
      </c>
      <c r="J1089" s="749" t="s">
        <v>1714</v>
      </c>
      <c r="K1089" s="749" t="s">
        <v>1713</v>
      </c>
      <c r="L1089" s="752">
        <v>663.01862068965522</v>
      </c>
      <c r="M1089" s="752">
        <v>116</v>
      </c>
      <c r="N1089" s="753">
        <v>76910.16</v>
      </c>
    </row>
    <row r="1090" spans="1:14" ht="14.4" customHeight="1" x14ac:dyDescent="0.3">
      <c r="A1090" s="747" t="s">
        <v>565</v>
      </c>
      <c r="B1090" s="748" t="s">
        <v>566</v>
      </c>
      <c r="C1090" s="749" t="s">
        <v>589</v>
      </c>
      <c r="D1090" s="750" t="s">
        <v>590</v>
      </c>
      <c r="E1090" s="751">
        <v>50113001</v>
      </c>
      <c r="F1090" s="750" t="s">
        <v>601</v>
      </c>
      <c r="G1090" s="749" t="s">
        <v>625</v>
      </c>
      <c r="H1090" s="749">
        <v>165386</v>
      </c>
      <c r="I1090" s="749">
        <v>65386</v>
      </c>
      <c r="J1090" s="749" t="s">
        <v>1820</v>
      </c>
      <c r="K1090" s="749" t="s">
        <v>1821</v>
      </c>
      <c r="L1090" s="752">
        <v>1290.8599999999999</v>
      </c>
      <c r="M1090" s="752">
        <v>6</v>
      </c>
      <c r="N1090" s="753">
        <v>7745.1599999999989</v>
      </c>
    </row>
    <row r="1091" spans="1:14" ht="14.4" customHeight="1" x14ac:dyDescent="0.3">
      <c r="A1091" s="747" t="s">
        <v>565</v>
      </c>
      <c r="B1091" s="748" t="s">
        <v>566</v>
      </c>
      <c r="C1091" s="749" t="s">
        <v>589</v>
      </c>
      <c r="D1091" s="750" t="s">
        <v>590</v>
      </c>
      <c r="E1091" s="751">
        <v>50113001</v>
      </c>
      <c r="F1091" s="750" t="s">
        <v>601</v>
      </c>
      <c r="G1091" s="749" t="s">
        <v>625</v>
      </c>
      <c r="H1091" s="749">
        <v>193478</v>
      </c>
      <c r="I1091" s="749">
        <v>193478</v>
      </c>
      <c r="J1091" s="749" t="s">
        <v>1718</v>
      </c>
      <c r="K1091" s="749" t="s">
        <v>1719</v>
      </c>
      <c r="L1091" s="752">
        <v>81.905000000000015</v>
      </c>
      <c r="M1091" s="752">
        <v>170</v>
      </c>
      <c r="N1091" s="753">
        <v>13923.850000000002</v>
      </c>
    </row>
    <row r="1092" spans="1:14" ht="14.4" customHeight="1" x14ac:dyDescent="0.3">
      <c r="A1092" s="747" t="s">
        <v>565</v>
      </c>
      <c r="B1092" s="748" t="s">
        <v>566</v>
      </c>
      <c r="C1092" s="749" t="s">
        <v>589</v>
      </c>
      <c r="D1092" s="750" t="s">
        <v>590</v>
      </c>
      <c r="E1092" s="751">
        <v>50113016</v>
      </c>
      <c r="F1092" s="750" t="s">
        <v>1776</v>
      </c>
      <c r="G1092" s="749" t="s">
        <v>625</v>
      </c>
      <c r="H1092" s="749">
        <v>396324</v>
      </c>
      <c r="I1092" s="749">
        <v>149318</v>
      </c>
      <c r="J1092" s="749" t="s">
        <v>1822</v>
      </c>
      <c r="K1092" s="749" t="s">
        <v>1823</v>
      </c>
      <c r="L1092" s="752">
        <v>1.1000000301857835</v>
      </c>
      <c r="M1092" s="752">
        <v>5</v>
      </c>
      <c r="N1092" s="753">
        <v>5.5000001509289174</v>
      </c>
    </row>
    <row r="1093" spans="1:14" ht="14.4" customHeight="1" x14ac:dyDescent="0.3">
      <c r="A1093" s="747" t="s">
        <v>565</v>
      </c>
      <c r="B1093" s="748" t="s">
        <v>566</v>
      </c>
      <c r="C1093" s="749" t="s">
        <v>589</v>
      </c>
      <c r="D1093" s="750" t="s">
        <v>590</v>
      </c>
      <c r="E1093" s="751">
        <v>50113016</v>
      </c>
      <c r="F1093" s="750" t="s">
        <v>1776</v>
      </c>
      <c r="G1093" s="749" t="s">
        <v>602</v>
      </c>
      <c r="H1093" s="749">
        <v>397764</v>
      </c>
      <c r="I1093" s="749">
        <v>210271</v>
      </c>
      <c r="J1093" s="749" t="s">
        <v>1824</v>
      </c>
      <c r="K1093" s="749" t="s">
        <v>1825</v>
      </c>
      <c r="L1093" s="752">
        <v>29628.746949218083</v>
      </c>
      <c r="M1093" s="752">
        <v>33</v>
      </c>
      <c r="N1093" s="753">
        <v>977748.64932419674</v>
      </c>
    </row>
    <row r="1094" spans="1:14" ht="14.4" customHeight="1" x14ac:dyDescent="0.3">
      <c r="A1094" s="747" t="s">
        <v>565</v>
      </c>
      <c r="B1094" s="748" t="s">
        <v>566</v>
      </c>
      <c r="C1094" s="749" t="s">
        <v>589</v>
      </c>
      <c r="D1094" s="750" t="s">
        <v>590</v>
      </c>
      <c r="E1094" s="751">
        <v>50113016</v>
      </c>
      <c r="F1094" s="750" t="s">
        <v>1776</v>
      </c>
      <c r="G1094" s="749" t="s">
        <v>567</v>
      </c>
      <c r="H1094" s="749">
        <v>28763</v>
      </c>
      <c r="I1094" s="749">
        <v>28763</v>
      </c>
      <c r="J1094" s="749" t="s">
        <v>1777</v>
      </c>
      <c r="K1094" s="749" t="s">
        <v>1778</v>
      </c>
      <c r="L1094" s="752">
        <v>21779.118750000001</v>
      </c>
      <c r="M1094" s="752">
        <v>3</v>
      </c>
      <c r="N1094" s="753">
        <v>65337.356250000004</v>
      </c>
    </row>
    <row r="1095" spans="1:14" ht="14.4" customHeight="1" x14ac:dyDescent="0.3">
      <c r="A1095" s="747" t="s">
        <v>565</v>
      </c>
      <c r="B1095" s="748" t="s">
        <v>566</v>
      </c>
      <c r="C1095" s="749" t="s">
        <v>589</v>
      </c>
      <c r="D1095" s="750" t="s">
        <v>590</v>
      </c>
      <c r="E1095" s="751">
        <v>50113016</v>
      </c>
      <c r="F1095" s="750" t="s">
        <v>1776</v>
      </c>
      <c r="G1095" s="749" t="s">
        <v>602</v>
      </c>
      <c r="H1095" s="749">
        <v>210911</v>
      </c>
      <c r="I1095" s="749">
        <v>210911</v>
      </c>
      <c r="J1095" s="749" t="s">
        <v>1826</v>
      </c>
      <c r="K1095" s="749" t="s">
        <v>1827</v>
      </c>
      <c r="L1095" s="752">
        <v>1.0999999999999999</v>
      </c>
      <c r="M1095" s="752">
        <v>3.48</v>
      </c>
      <c r="N1095" s="753">
        <v>3.8279999999999998</v>
      </c>
    </row>
    <row r="1096" spans="1:14" ht="14.4" customHeight="1" x14ac:dyDescent="0.3">
      <c r="A1096" s="747" t="s">
        <v>565</v>
      </c>
      <c r="B1096" s="748" t="s">
        <v>566</v>
      </c>
      <c r="C1096" s="749" t="s">
        <v>589</v>
      </c>
      <c r="D1096" s="750" t="s">
        <v>590</v>
      </c>
      <c r="E1096" s="751">
        <v>50113016</v>
      </c>
      <c r="F1096" s="750" t="s">
        <v>1776</v>
      </c>
      <c r="G1096" s="749" t="s">
        <v>602</v>
      </c>
      <c r="H1096" s="749">
        <v>209462</v>
      </c>
      <c r="I1096" s="749">
        <v>209462</v>
      </c>
      <c r="J1096" s="749" t="s">
        <v>1828</v>
      </c>
      <c r="K1096" s="749" t="s">
        <v>1829</v>
      </c>
      <c r="L1096" s="752">
        <v>619.63</v>
      </c>
      <c r="M1096" s="752">
        <v>7.74</v>
      </c>
      <c r="N1096" s="753">
        <v>4795.9362000000001</v>
      </c>
    </row>
    <row r="1097" spans="1:14" ht="14.4" customHeight="1" x14ac:dyDescent="0.3">
      <c r="A1097" s="747" t="s">
        <v>565</v>
      </c>
      <c r="B1097" s="748" t="s">
        <v>566</v>
      </c>
      <c r="C1097" s="749" t="s">
        <v>589</v>
      </c>
      <c r="D1097" s="750" t="s">
        <v>590</v>
      </c>
      <c r="E1097" s="751">
        <v>50113017</v>
      </c>
      <c r="F1097" s="750" t="s">
        <v>1830</v>
      </c>
      <c r="G1097" s="749" t="s">
        <v>602</v>
      </c>
      <c r="H1097" s="749">
        <v>168992</v>
      </c>
      <c r="I1097" s="749">
        <v>168992</v>
      </c>
      <c r="J1097" s="749" t="s">
        <v>1831</v>
      </c>
      <c r="K1097" s="749" t="s">
        <v>1832</v>
      </c>
      <c r="L1097" s="752">
        <v>109096.83</v>
      </c>
      <c r="M1097" s="752">
        <v>6</v>
      </c>
      <c r="N1097" s="753">
        <v>654580.98</v>
      </c>
    </row>
    <row r="1098" spans="1:14" ht="14.4" customHeight="1" x14ac:dyDescent="0.3">
      <c r="A1098" s="747" t="s">
        <v>565</v>
      </c>
      <c r="B1098" s="748" t="s">
        <v>566</v>
      </c>
      <c r="C1098" s="749" t="s">
        <v>589</v>
      </c>
      <c r="D1098" s="750" t="s">
        <v>590</v>
      </c>
      <c r="E1098" s="751">
        <v>50113017</v>
      </c>
      <c r="F1098" s="750" t="s">
        <v>1830</v>
      </c>
      <c r="G1098" s="749" t="s">
        <v>602</v>
      </c>
      <c r="H1098" s="749">
        <v>210107</v>
      </c>
      <c r="I1098" s="749">
        <v>210107</v>
      </c>
      <c r="J1098" s="749" t="s">
        <v>1833</v>
      </c>
      <c r="K1098" s="749" t="s">
        <v>1834</v>
      </c>
      <c r="L1098" s="752">
        <v>160468</v>
      </c>
      <c r="M1098" s="752">
        <v>7</v>
      </c>
      <c r="N1098" s="753">
        <v>1123276</v>
      </c>
    </row>
    <row r="1099" spans="1:14" ht="14.4" customHeight="1" x14ac:dyDescent="0.3">
      <c r="A1099" s="747" t="s">
        <v>565</v>
      </c>
      <c r="B1099" s="748" t="s">
        <v>566</v>
      </c>
      <c r="C1099" s="749" t="s">
        <v>589</v>
      </c>
      <c r="D1099" s="750" t="s">
        <v>590</v>
      </c>
      <c r="E1099" s="751">
        <v>50113017</v>
      </c>
      <c r="F1099" s="750" t="s">
        <v>1830</v>
      </c>
      <c r="G1099" s="749" t="s">
        <v>602</v>
      </c>
      <c r="H1099" s="749">
        <v>219109</v>
      </c>
      <c r="I1099" s="749">
        <v>219109</v>
      </c>
      <c r="J1099" s="749" t="s">
        <v>1835</v>
      </c>
      <c r="K1099" s="749" t="s">
        <v>1836</v>
      </c>
      <c r="L1099" s="752">
        <v>29346.226666666666</v>
      </c>
      <c r="M1099" s="752">
        <v>3</v>
      </c>
      <c r="N1099" s="753">
        <v>88038.68</v>
      </c>
    </row>
    <row r="1100" spans="1:14" ht="14.4" customHeight="1" x14ac:dyDescent="0.3">
      <c r="A1100" s="747" t="s">
        <v>565</v>
      </c>
      <c r="B1100" s="748" t="s">
        <v>566</v>
      </c>
      <c r="C1100" s="749" t="s">
        <v>589</v>
      </c>
      <c r="D1100" s="750" t="s">
        <v>590</v>
      </c>
      <c r="E1100" s="751">
        <v>50113017</v>
      </c>
      <c r="F1100" s="750" t="s">
        <v>1830</v>
      </c>
      <c r="G1100" s="749" t="s">
        <v>602</v>
      </c>
      <c r="H1100" s="749">
        <v>210256</v>
      </c>
      <c r="I1100" s="749">
        <v>210256</v>
      </c>
      <c r="J1100" s="749" t="s">
        <v>1837</v>
      </c>
      <c r="K1100" s="749" t="s">
        <v>1838</v>
      </c>
      <c r="L1100" s="752">
        <v>126242.33000000002</v>
      </c>
      <c r="M1100" s="752">
        <v>13</v>
      </c>
      <c r="N1100" s="753">
        <v>1641150.2900000003</v>
      </c>
    </row>
    <row r="1101" spans="1:14" ht="14.4" customHeight="1" x14ac:dyDescent="0.3">
      <c r="A1101" s="747" t="s">
        <v>565</v>
      </c>
      <c r="B1101" s="748" t="s">
        <v>566</v>
      </c>
      <c r="C1101" s="749" t="s">
        <v>592</v>
      </c>
      <c r="D1101" s="750" t="s">
        <v>593</v>
      </c>
      <c r="E1101" s="751">
        <v>50113001</v>
      </c>
      <c r="F1101" s="750" t="s">
        <v>601</v>
      </c>
      <c r="G1101" s="749" t="s">
        <v>602</v>
      </c>
      <c r="H1101" s="749">
        <v>196884</v>
      </c>
      <c r="I1101" s="749">
        <v>96884</v>
      </c>
      <c r="J1101" s="749" t="s">
        <v>605</v>
      </c>
      <c r="K1101" s="749" t="s">
        <v>606</v>
      </c>
      <c r="L1101" s="752">
        <v>9.3499931568947083</v>
      </c>
      <c r="M1101" s="752">
        <v>5</v>
      </c>
      <c r="N1101" s="753">
        <v>46.749965784473545</v>
      </c>
    </row>
    <row r="1102" spans="1:14" ht="14.4" customHeight="1" x14ac:dyDescent="0.3">
      <c r="A1102" s="747" t="s">
        <v>565</v>
      </c>
      <c r="B1102" s="748" t="s">
        <v>566</v>
      </c>
      <c r="C1102" s="749" t="s">
        <v>592</v>
      </c>
      <c r="D1102" s="750" t="s">
        <v>593</v>
      </c>
      <c r="E1102" s="751">
        <v>50113001</v>
      </c>
      <c r="F1102" s="750" t="s">
        <v>601</v>
      </c>
      <c r="G1102" s="749" t="s">
        <v>602</v>
      </c>
      <c r="H1102" s="749">
        <v>847713</v>
      </c>
      <c r="I1102" s="749">
        <v>125526</v>
      </c>
      <c r="J1102" s="749" t="s">
        <v>1436</v>
      </c>
      <c r="K1102" s="749" t="s">
        <v>1437</v>
      </c>
      <c r="L1102" s="752">
        <v>84.29</v>
      </c>
      <c r="M1102" s="752">
        <v>2</v>
      </c>
      <c r="N1102" s="753">
        <v>168.58</v>
      </c>
    </row>
    <row r="1103" spans="1:14" ht="14.4" customHeight="1" x14ac:dyDescent="0.3">
      <c r="A1103" s="747" t="s">
        <v>565</v>
      </c>
      <c r="B1103" s="748" t="s">
        <v>566</v>
      </c>
      <c r="C1103" s="749" t="s">
        <v>592</v>
      </c>
      <c r="D1103" s="750" t="s">
        <v>593</v>
      </c>
      <c r="E1103" s="751">
        <v>50113001</v>
      </c>
      <c r="F1103" s="750" t="s">
        <v>601</v>
      </c>
      <c r="G1103" s="749" t="s">
        <v>602</v>
      </c>
      <c r="H1103" s="749">
        <v>177657</v>
      </c>
      <c r="I1103" s="749">
        <v>177657</v>
      </c>
      <c r="J1103" s="749" t="s">
        <v>728</v>
      </c>
      <c r="K1103" s="749" t="s">
        <v>729</v>
      </c>
      <c r="L1103" s="752">
        <v>79.199999999999989</v>
      </c>
      <c r="M1103" s="752">
        <v>5.7640000000000002</v>
      </c>
      <c r="N1103" s="753">
        <v>456.50879999999995</v>
      </c>
    </row>
    <row r="1104" spans="1:14" ht="14.4" customHeight="1" x14ac:dyDescent="0.3">
      <c r="A1104" s="747" t="s">
        <v>565</v>
      </c>
      <c r="B1104" s="748" t="s">
        <v>566</v>
      </c>
      <c r="C1104" s="749" t="s">
        <v>592</v>
      </c>
      <c r="D1104" s="750" t="s">
        <v>593</v>
      </c>
      <c r="E1104" s="751">
        <v>50113001</v>
      </c>
      <c r="F1104" s="750" t="s">
        <v>601</v>
      </c>
      <c r="G1104" s="749" t="s">
        <v>602</v>
      </c>
      <c r="H1104" s="749">
        <v>177658</v>
      </c>
      <c r="I1104" s="749">
        <v>177658</v>
      </c>
      <c r="J1104" s="749" t="s">
        <v>728</v>
      </c>
      <c r="K1104" s="749" t="s">
        <v>730</v>
      </c>
      <c r="L1104" s="752">
        <v>218.89999999999998</v>
      </c>
      <c r="M1104" s="752">
        <v>4.0910000000000002</v>
      </c>
      <c r="N1104" s="753">
        <v>895.51990000000001</v>
      </c>
    </row>
    <row r="1105" spans="1:14" ht="14.4" customHeight="1" x14ac:dyDescent="0.3">
      <c r="A1105" s="747" t="s">
        <v>565</v>
      </c>
      <c r="B1105" s="748" t="s">
        <v>566</v>
      </c>
      <c r="C1105" s="749" t="s">
        <v>592</v>
      </c>
      <c r="D1105" s="750" t="s">
        <v>593</v>
      </c>
      <c r="E1105" s="751">
        <v>50113001</v>
      </c>
      <c r="F1105" s="750" t="s">
        <v>601</v>
      </c>
      <c r="G1105" s="749" t="s">
        <v>602</v>
      </c>
      <c r="H1105" s="749">
        <v>211816</v>
      </c>
      <c r="I1105" s="749">
        <v>211816</v>
      </c>
      <c r="J1105" s="749" t="s">
        <v>1783</v>
      </c>
      <c r="K1105" s="749" t="s">
        <v>1784</v>
      </c>
      <c r="L1105" s="752">
        <v>4087.5299999999997</v>
      </c>
      <c r="M1105" s="752">
        <v>55</v>
      </c>
      <c r="N1105" s="753">
        <v>224814.15</v>
      </c>
    </row>
    <row r="1106" spans="1:14" ht="14.4" customHeight="1" x14ac:dyDescent="0.3">
      <c r="A1106" s="747" t="s">
        <v>565</v>
      </c>
      <c r="B1106" s="748" t="s">
        <v>566</v>
      </c>
      <c r="C1106" s="749" t="s">
        <v>592</v>
      </c>
      <c r="D1106" s="750" t="s">
        <v>593</v>
      </c>
      <c r="E1106" s="751">
        <v>50113001</v>
      </c>
      <c r="F1106" s="750" t="s">
        <v>601</v>
      </c>
      <c r="G1106" s="749" t="s">
        <v>602</v>
      </c>
      <c r="H1106" s="749">
        <v>160414</v>
      </c>
      <c r="I1106" s="749">
        <v>160676</v>
      </c>
      <c r="J1106" s="749" t="s">
        <v>926</v>
      </c>
      <c r="K1106" s="749" t="s">
        <v>927</v>
      </c>
      <c r="L1106" s="752">
        <v>78.760123049297931</v>
      </c>
      <c r="M1106" s="752">
        <v>5.6239999999999988</v>
      </c>
      <c r="N1106" s="753">
        <v>442.94693202925146</v>
      </c>
    </row>
    <row r="1107" spans="1:14" ht="14.4" customHeight="1" x14ac:dyDescent="0.3">
      <c r="A1107" s="747" t="s">
        <v>565</v>
      </c>
      <c r="B1107" s="748" t="s">
        <v>566</v>
      </c>
      <c r="C1107" s="749" t="s">
        <v>592</v>
      </c>
      <c r="D1107" s="750" t="s">
        <v>593</v>
      </c>
      <c r="E1107" s="751">
        <v>50113001</v>
      </c>
      <c r="F1107" s="750" t="s">
        <v>601</v>
      </c>
      <c r="G1107" s="749" t="s">
        <v>602</v>
      </c>
      <c r="H1107" s="749">
        <v>172159</v>
      </c>
      <c r="I1107" s="749">
        <v>172173</v>
      </c>
      <c r="J1107" s="749" t="s">
        <v>926</v>
      </c>
      <c r="K1107" s="749" t="s">
        <v>928</v>
      </c>
      <c r="L1107" s="752">
        <v>476.53155606253091</v>
      </c>
      <c r="M1107" s="752">
        <v>3.2341769999999999</v>
      </c>
      <c r="N1107" s="753">
        <v>1541.187398391648</v>
      </c>
    </row>
    <row r="1108" spans="1:14" ht="14.4" customHeight="1" x14ac:dyDescent="0.3">
      <c r="A1108" s="747" t="s">
        <v>565</v>
      </c>
      <c r="B1108" s="748" t="s">
        <v>566</v>
      </c>
      <c r="C1108" s="749" t="s">
        <v>592</v>
      </c>
      <c r="D1108" s="750" t="s">
        <v>593</v>
      </c>
      <c r="E1108" s="751">
        <v>50113001</v>
      </c>
      <c r="F1108" s="750" t="s">
        <v>601</v>
      </c>
      <c r="G1108" s="749" t="s">
        <v>602</v>
      </c>
      <c r="H1108" s="749">
        <v>394970</v>
      </c>
      <c r="I1108" s="749">
        <v>172174</v>
      </c>
      <c r="J1108" s="749" t="s">
        <v>926</v>
      </c>
      <c r="K1108" s="749" t="s">
        <v>929</v>
      </c>
      <c r="L1108" s="752">
        <v>224.65153867032194</v>
      </c>
      <c r="M1108" s="752">
        <v>2</v>
      </c>
      <c r="N1108" s="753">
        <v>449.30307734064388</v>
      </c>
    </row>
    <row r="1109" spans="1:14" ht="14.4" customHeight="1" x14ac:dyDescent="0.3">
      <c r="A1109" s="747" t="s">
        <v>565</v>
      </c>
      <c r="B1109" s="748" t="s">
        <v>566</v>
      </c>
      <c r="C1109" s="749" t="s">
        <v>592</v>
      </c>
      <c r="D1109" s="750" t="s">
        <v>593</v>
      </c>
      <c r="E1109" s="751">
        <v>50113001</v>
      </c>
      <c r="F1109" s="750" t="s">
        <v>601</v>
      </c>
      <c r="G1109" s="749" t="s">
        <v>602</v>
      </c>
      <c r="H1109" s="749">
        <v>196872</v>
      </c>
      <c r="I1109" s="749">
        <v>96872</v>
      </c>
      <c r="J1109" s="749" t="s">
        <v>940</v>
      </c>
      <c r="K1109" s="749" t="s">
        <v>941</v>
      </c>
      <c r="L1109" s="752">
        <v>12.65007274086136</v>
      </c>
      <c r="M1109" s="752">
        <v>4</v>
      </c>
      <c r="N1109" s="753">
        <v>50.600290963445438</v>
      </c>
    </row>
    <row r="1110" spans="1:14" ht="14.4" customHeight="1" x14ac:dyDescent="0.3">
      <c r="A1110" s="747" t="s">
        <v>565</v>
      </c>
      <c r="B1110" s="748" t="s">
        <v>566</v>
      </c>
      <c r="C1110" s="749" t="s">
        <v>592</v>
      </c>
      <c r="D1110" s="750" t="s">
        <v>593</v>
      </c>
      <c r="E1110" s="751">
        <v>50113001</v>
      </c>
      <c r="F1110" s="750" t="s">
        <v>601</v>
      </c>
      <c r="G1110" s="749" t="s">
        <v>602</v>
      </c>
      <c r="H1110" s="749">
        <v>197682</v>
      </c>
      <c r="I1110" s="749">
        <v>97682</v>
      </c>
      <c r="J1110" s="749" t="s">
        <v>979</v>
      </c>
      <c r="K1110" s="749" t="s">
        <v>980</v>
      </c>
      <c r="L1110" s="752">
        <v>9.2949890582460029</v>
      </c>
      <c r="M1110" s="752">
        <v>4</v>
      </c>
      <c r="N1110" s="753">
        <v>37.179956232984011</v>
      </c>
    </row>
    <row r="1111" spans="1:14" ht="14.4" customHeight="1" x14ac:dyDescent="0.3">
      <c r="A1111" s="747" t="s">
        <v>565</v>
      </c>
      <c r="B1111" s="748" t="s">
        <v>566</v>
      </c>
      <c r="C1111" s="749" t="s">
        <v>592</v>
      </c>
      <c r="D1111" s="750" t="s">
        <v>593</v>
      </c>
      <c r="E1111" s="751">
        <v>50113001</v>
      </c>
      <c r="F1111" s="750" t="s">
        <v>601</v>
      </c>
      <c r="G1111" s="749" t="s">
        <v>602</v>
      </c>
      <c r="H1111" s="749">
        <v>132082</v>
      </c>
      <c r="I1111" s="749">
        <v>32082</v>
      </c>
      <c r="J1111" s="749" t="s">
        <v>1550</v>
      </c>
      <c r="K1111" s="749" t="s">
        <v>1551</v>
      </c>
      <c r="L1111" s="752">
        <v>82.149999999999991</v>
      </c>
      <c r="M1111" s="752">
        <v>2</v>
      </c>
      <c r="N1111" s="753">
        <v>164.29999999999998</v>
      </c>
    </row>
    <row r="1112" spans="1:14" ht="14.4" customHeight="1" x14ac:dyDescent="0.3">
      <c r="A1112" s="747" t="s">
        <v>565</v>
      </c>
      <c r="B1112" s="748" t="s">
        <v>566</v>
      </c>
      <c r="C1112" s="749" t="s">
        <v>592</v>
      </c>
      <c r="D1112" s="750" t="s">
        <v>593</v>
      </c>
      <c r="E1112" s="751">
        <v>50113001</v>
      </c>
      <c r="F1112" s="750" t="s">
        <v>601</v>
      </c>
      <c r="G1112" s="749" t="s">
        <v>602</v>
      </c>
      <c r="H1112" s="749">
        <v>501874</v>
      </c>
      <c r="I1112" s="749">
        <v>0</v>
      </c>
      <c r="J1112" s="749" t="s">
        <v>1839</v>
      </c>
      <c r="K1112" s="749" t="s">
        <v>567</v>
      </c>
      <c r="L1112" s="752">
        <v>413.57629736110027</v>
      </c>
      <c r="M1112" s="752">
        <v>5</v>
      </c>
      <c r="N1112" s="753">
        <v>2067.8814868055015</v>
      </c>
    </row>
    <row r="1113" spans="1:14" ht="14.4" customHeight="1" x14ac:dyDescent="0.3">
      <c r="A1113" s="747" t="s">
        <v>565</v>
      </c>
      <c r="B1113" s="748" t="s">
        <v>566</v>
      </c>
      <c r="C1113" s="749" t="s">
        <v>592</v>
      </c>
      <c r="D1113" s="750" t="s">
        <v>593</v>
      </c>
      <c r="E1113" s="751">
        <v>50113001</v>
      </c>
      <c r="F1113" s="750" t="s">
        <v>601</v>
      </c>
      <c r="G1113" s="749" t="s">
        <v>602</v>
      </c>
      <c r="H1113" s="749">
        <v>930589</v>
      </c>
      <c r="I1113" s="749">
        <v>0</v>
      </c>
      <c r="J1113" s="749" t="s">
        <v>1570</v>
      </c>
      <c r="K1113" s="749" t="s">
        <v>567</v>
      </c>
      <c r="L1113" s="752">
        <v>104.75990414319139</v>
      </c>
      <c r="M1113" s="752">
        <v>1</v>
      </c>
      <c r="N1113" s="753">
        <v>104.75990414319139</v>
      </c>
    </row>
    <row r="1114" spans="1:14" ht="14.4" customHeight="1" x14ac:dyDescent="0.3">
      <c r="A1114" s="747" t="s">
        <v>565</v>
      </c>
      <c r="B1114" s="748" t="s">
        <v>566</v>
      </c>
      <c r="C1114" s="749" t="s">
        <v>592</v>
      </c>
      <c r="D1114" s="750" t="s">
        <v>593</v>
      </c>
      <c r="E1114" s="751">
        <v>50113001</v>
      </c>
      <c r="F1114" s="750" t="s">
        <v>601</v>
      </c>
      <c r="G1114" s="749" t="s">
        <v>602</v>
      </c>
      <c r="H1114" s="749">
        <v>900321</v>
      </c>
      <c r="I1114" s="749">
        <v>0</v>
      </c>
      <c r="J1114" s="749" t="s">
        <v>1840</v>
      </c>
      <c r="K1114" s="749" t="s">
        <v>567</v>
      </c>
      <c r="L1114" s="752">
        <v>340.1075618596837</v>
      </c>
      <c r="M1114" s="752">
        <v>11</v>
      </c>
      <c r="N1114" s="753">
        <v>3741.1831804565204</v>
      </c>
    </row>
    <row r="1115" spans="1:14" ht="14.4" customHeight="1" x14ac:dyDescent="0.3">
      <c r="A1115" s="747" t="s">
        <v>565</v>
      </c>
      <c r="B1115" s="748" t="s">
        <v>566</v>
      </c>
      <c r="C1115" s="749" t="s">
        <v>592</v>
      </c>
      <c r="D1115" s="750" t="s">
        <v>593</v>
      </c>
      <c r="E1115" s="751">
        <v>50113001</v>
      </c>
      <c r="F1115" s="750" t="s">
        <v>601</v>
      </c>
      <c r="G1115" s="749" t="s">
        <v>625</v>
      </c>
      <c r="H1115" s="749">
        <v>144418</v>
      </c>
      <c r="I1115" s="749">
        <v>144418</v>
      </c>
      <c r="J1115" s="749" t="s">
        <v>1145</v>
      </c>
      <c r="K1115" s="749" t="s">
        <v>1146</v>
      </c>
      <c r="L1115" s="752">
        <v>618.75030980431609</v>
      </c>
      <c r="M1115" s="752">
        <v>1.7909999999999999</v>
      </c>
      <c r="N1115" s="753">
        <v>1108.1818048595301</v>
      </c>
    </row>
    <row r="1116" spans="1:14" ht="14.4" customHeight="1" x14ac:dyDescent="0.3">
      <c r="A1116" s="747" t="s">
        <v>565</v>
      </c>
      <c r="B1116" s="748" t="s">
        <v>566</v>
      </c>
      <c r="C1116" s="749" t="s">
        <v>592</v>
      </c>
      <c r="D1116" s="750" t="s">
        <v>593</v>
      </c>
      <c r="E1116" s="751">
        <v>50113001</v>
      </c>
      <c r="F1116" s="750" t="s">
        <v>601</v>
      </c>
      <c r="G1116" s="749" t="s">
        <v>625</v>
      </c>
      <c r="H1116" s="749">
        <v>206844</v>
      </c>
      <c r="I1116" s="749">
        <v>206844</v>
      </c>
      <c r="J1116" s="749" t="s">
        <v>1805</v>
      </c>
      <c r="K1116" s="749" t="s">
        <v>1806</v>
      </c>
      <c r="L1116" s="752">
        <v>3965.05</v>
      </c>
      <c r="M1116" s="752">
        <v>27</v>
      </c>
      <c r="N1116" s="753">
        <v>107056.35</v>
      </c>
    </row>
    <row r="1117" spans="1:14" ht="14.4" customHeight="1" x14ac:dyDescent="0.3">
      <c r="A1117" s="747" t="s">
        <v>565</v>
      </c>
      <c r="B1117" s="748" t="s">
        <v>566</v>
      </c>
      <c r="C1117" s="749" t="s">
        <v>592</v>
      </c>
      <c r="D1117" s="750" t="s">
        <v>593</v>
      </c>
      <c r="E1117" s="751">
        <v>50113001</v>
      </c>
      <c r="F1117" s="750" t="s">
        <v>601</v>
      </c>
      <c r="G1117" s="749" t="s">
        <v>625</v>
      </c>
      <c r="H1117" s="749">
        <v>131934</v>
      </c>
      <c r="I1117" s="749">
        <v>31934</v>
      </c>
      <c r="J1117" s="749" t="s">
        <v>1310</v>
      </c>
      <c r="K1117" s="749" t="s">
        <v>1311</v>
      </c>
      <c r="L1117" s="752">
        <v>49.820000000000036</v>
      </c>
      <c r="M1117" s="752">
        <v>1</v>
      </c>
      <c r="N1117" s="753">
        <v>49.820000000000036</v>
      </c>
    </row>
    <row r="1118" spans="1:14" ht="14.4" customHeight="1" x14ac:dyDescent="0.3">
      <c r="A1118" s="747" t="s">
        <v>565</v>
      </c>
      <c r="B1118" s="748" t="s">
        <v>566</v>
      </c>
      <c r="C1118" s="749" t="s">
        <v>595</v>
      </c>
      <c r="D1118" s="750" t="s">
        <v>596</v>
      </c>
      <c r="E1118" s="751">
        <v>50113001</v>
      </c>
      <c r="F1118" s="750" t="s">
        <v>601</v>
      </c>
      <c r="G1118" s="749" t="s">
        <v>602</v>
      </c>
      <c r="H1118" s="749">
        <v>162317</v>
      </c>
      <c r="I1118" s="749">
        <v>62317</v>
      </c>
      <c r="J1118" s="749" t="s">
        <v>688</v>
      </c>
      <c r="K1118" s="749" t="s">
        <v>1841</v>
      </c>
      <c r="L1118" s="752">
        <v>286</v>
      </c>
      <c r="M1118" s="752">
        <v>1</v>
      </c>
      <c r="N1118" s="753">
        <v>286</v>
      </c>
    </row>
    <row r="1119" spans="1:14" ht="14.4" customHeight="1" x14ac:dyDescent="0.3">
      <c r="A1119" s="747" t="s">
        <v>565</v>
      </c>
      <c r="B1119" s="748" t="s">
        <v>566</v>
      </c>
      <c r="C1119" s="749" t="s">
        <v>595</v>
      </c>
      <c r="D1119" s="750" t="s">
        <v>596</v>
      </c>
      <c r="E1119" s="751">
        <v>50113001</v>
      </c>
      <c r="F1119" s="750" t="s">
        <v>601</v>
      </c>
      <c r="G1119" s="749" t="s">
        <v>602</v>
      </c>
      <c r="H1119" s="749">
        <v>905098</v>
      </c>
      <c r="I1119" s="749">
        <v>23989</v>
      </c>
      <c r="J1119" s="749" t="s">
        <v>1842</v>
      </c>
      <c r="K1119" s="749" t="s">
        <v>567</v>
      </c>
      <c r="L1119" s="752">
        <v>416.99002099724277</v>
      </c>
      <c r="M1119" s="752">
        <v>6</v>
      </c>
      <c r="N1119" s="753">
        <v>2501.9401259834567</v>
      </c>
    </row>
    <row r="1120" spans="1:14" ht="14.4" customHeight="1" x14ac:dyDescent="0.3">
      <c r="A1120" s="747" t="s">
        <v>565</v>
      </c>
      <c r="B1120" s="748" t="s">
        <v>566</v>
      </c>
      <c r="C1120" s="749" t="s">
        <v>595</v>
      </c>
      <c r="D1120" s="750" t="s">
        <v>596</v>
      </c>
      <c r="E1120" s="751">
        <v>50113001</v>
      </c>
      <c r="F1120" s="750" t="s">
        <v>601</v>
      </c>
      <c r="G1120" s="749" t="s">
        <v>602</v>
      </c>
      <c r="H1120" s="749">
        <v>51366</v>
      </c>
      <c r="I1120" s="749">
        <v>51366</v>
      </c>
      <c r="J1120" s="749" t="s">
        <v>972</v>
      </c>
      <c r="K1120" s="749" t="s">
        <v>973</v>
      </c>
      <c r="L1120" s="752">
        <v>171.6</v>
      </c>
      <c r="M1120" s="752">
        <v>7</v>
      </c>
      <c r="N1120" s="753">
        <v>1201.2</v>
      </c>
    </row>
    <row r="1121" spans="1:14" ht="14.4" customHeight="1" x14ac:dyDescent="0.3">
      <c r="A1121" s="747" t="s">
        <v>565</v>
      </c>
      <c r="B1121" s="748" t="s">
        <v>566</v>
      </c>
      <c r="C1121" s="749" t="s">
        <v>595</v>
      </c>
      <c r="D1121" s="750" t="s">
        <v>596</v>
      </c>
      <c r="E1121" s="751">
        <v>50113009</v>
      </c>
      <c r="F1121" s="750" t="s">
        <v>1843</v>
      </c>
      <c r="G1121" s="749" t="s">
        <v>625</v>
      </c>
      <c r="H1121" s="749">
        <v>193626</v>
      </c>
      <c r="I1121" s="749">
        <v>93626</v>
      </c>
      <c r="J1121" s="749" t="s">
        <v>1844</v>
      </c>
      <c r="K1121" s="749" t="s">
        <v>1845</v>
      </c>
      <c r="L1121" s="752">
        <v>655.52</v>
      </c>
      <c r="M1121" s="752">
        <v>1</v>
      </c>
      <c r="N1121" s="753">
        <v>655.52</v>
      </c>
    </row>
    <row r="1122" spans="1:14" ht="14.4" customHeight="1" x14ac:dyDescent="0.3">
      <c r="A1122" s="747" t="s">
        <v>565</v>
      </c>
      <c r="B1122" s="748" t="s">
        <v>566</v>
      </c>
      <c r="C1122" s="749" t="s">
        <v>598</v>
      </c>
      <c r="D1122" s="750" t="s">
        <v>599</v>
      </c>
      <c r="E1122" s="751">
        <v>50113016</v>
      </c>
      <c r="F1122" s="750" t="s">
        <v>1776</v>
      </c>
      <c r="G1122" s="749" t="s">
        <v>625</v>
      </c>
      <c r="H1122" s="749">
        <v>149321</v>
      </c>
      <c r="I1122" s="749">
        <v>149321</v>
      </c>
      <c r="J1122" s="749" t="s">
        <v>1846</v>
      </c>
      <c r="K1122" s="749" t="s">
        <v>627</v>
      </c>
      <c r="L1122" s="752">
        <v>85289.966250000012</v>
      </c>
      <c r="M1122" s="752">
        <v>16</v>
      </c>
      <c r="N1122" s="753">
        <v>1364639.4600000002</v>
      </c>
    </row>
    <row r="1123" spans="1:14" ht="14.4" customHeight="1" x14ac:dyDescent="0.3">
      <c r="A1123" s="747" t="s">
        <v>565</v>
      </c>
      <c r="B1123" s="748" t="s">
        <v>566</v>
      </c>
      <c r="C1123" s="749" t="s">
        <v>598</v>
      </c>
      <c r="D1123" s="750" t="s">
        <v>599</v>
      </c>
      <c r="E1123" s="751">
        <v>50113016</v>
      </c>
      <c r="F1123" s="750" t="s">
        <v>1776</v>
      </c>
      <c r="G1123" s="749" t="s">
        <v>625</v>
      </c>
      <c r="H1123" s="749">
        <v>128396</v>
      </c>
      <c r="I1123" s="749">
        <v>28396</v>
      </c>
      <c r="J1123" s="749" t="s">
        <v>1847</v>
      </c>
      <c r="K1123" s="749" t="s">
        <v>1848</v>
      </c>
      <c r="L1123" s="752">
        <v>7057.0940325444653</v>
      </c>
      <c r="M1123" s="752">
        <v>129.56808189999998</v>
      </c>
      <c r="N1123" s="753">
        <v>914374.13758472237</v>
      </c>
    </row>
    <row r="1124" spans="1:14" ht="14.4" customHeight="1" x14ac:dyDescent="0.3">
      <c r="A1124" s="747" t="s">
        <v>565</v>
      </c>
      <c r="B1124" s="748" t="s">
        <v>566</v>
      </c>
      <c r="C1124" s="749" t="s">
        <v>598</v>
      </c>
      <c r="D1124" s="750" t="s">
        <v>599</v>
      </c>
      <c r="E1124" s="751">
        <v>50113016</v>
      </c>
      <c r="F1124" s="750" t="s">
        <v>1776</v>
      </c>
      <c r="G1124" s="749" t="s">
        <v>625</v>
      </c>
      <c r="H1124" s="749">
        <v>128397</v>
      </c>
      <c r="I1124" s="749">
        <v>28397</v>
      </c>
      <c r="J1124" s="749" t="s">
        <v>1847</v>
      </c>
      <c r="K1124" s="749" t="s">
        <v>1849</v>
      </c>
      <c r="L1124" s="752">
        <v>28205.530233673908</v>
      </c>
      <c r="M1124" s="752">
        <v>145.61300000000003</v>
      </c>
      <c r="N1124" s="753">
        <v>4107091.8739159596</v>
      </c>
    </row>
    <row r="1125" spans="1:14" ht="14.4" customHeight="1" x14ac:dyDescent="0.3">
      <c r="A1125" s="747" t="s">
        <v>565</v>
      </c>
      <c r="B1125" s="748" t="s">
        <v>566</v>
      </c>
      <c r="C1125" s="749" t="s">
        <v>598</v>
      </c>
      <c r="D1125" s="750" t="s">
        <v>599</v>
      </c>
      <c r="E1125" s="751">
        <v>50113016</v>
      </c>
      <c r="F1125" s="750" t="s">
        <v>1776</v>
      </c>
      <c r="G1125" s="749" t="s">
        <v>602</v>
      </c>
      <c r="H1125" s="749">
        <v>397764</v>
      </c>
      <c r="I1125" s="749">
        <v>210271</v>
      </c>
      <c r="J1125" s="749" t="s">
        <v>1824</v>
      </c>
      <c r="K1125" s="749" t="s">
        <v>1825</v>
      </c>
      <c r="L1125" s="752">
        <v>19462.294330273482</v>
      </c>
      <c r="M1125" s="752">
        <v>48.164999999999999</v>
      </c>
      <c r="N1125" s="753">
        <v>937401.40641762223</v>
      </c>
    </row>
    <row r="1126" spans="1:14" ht="14.4" customHeight="1" x14ac:dyDescent="0.3">
      <c r="A1126" s="747" t="s">
        <v>565</v>
      </c>
      <c r="B1126" s="748" t="s">
        <v>566</v>
      </c>
      <c r="C1126" s="749" t="s">
        <v>598</v>
      </c>
      <c r="D1126" s="750" t="s">
        <v>599</v>
      </c>
      <c r="E1126" s="751">
        <v>50113016</v>
      </c>
      <c r="F1126" s="750" t="s">
        <v>1776</v>
      </c>
      <c r="G1126" s="749" t="s">
        <v>567</v>
      </c>
      <c r="H1126" s="749">
        <v>28763</v>
      </c>
      <c r="I1126" s="749">
        <v>28763</v>
      </c>
      <c r="J1126" s="749" t="s">
        <v>1777</v>
      </c>
      <c r="K1126" s="749" t="s">
        <v>1778</v>
      </c>
      <c r="L1126" s="752">
        <v>21779.118750000001</v>
      </c>
      <c r="M1126" s="752">
        <v>2</v>
      </c>
      <c r="N1126" s="753">
        <v>43558.237500000003</v>
      </c>
    </row>
    <row r="1127" spans="1:14" ht="14.4" customHeight="1" x14ac:dyDescent="0.3">
      <c r="A1127" s="747" t="s">
        <v>565</v>
      </c>
      <c r="B1127" s="748" t="s">
        <v>566</v>
      </c>
      <c r="C1127" s="749" t="s">
        <v>598</v>
      </c>
      <c r="D1127" s="750" t="s">
        <v>599</v>
      </c>
      <c r="E1127" s="751">
        <v>50113016</v>
      </c>
      <c r="F1127" s="750" t="s">
        <v>1776</v>
      </c>
      <c r="G1127" s="749" t="s">
        <v>625</v>
      </c>
      <c r="H1127" s="749">
        <v>128761</v>
      </c>
      <c r="I1127" s="749">
        <v>28761</v>
      </c>
      <c r="J1127" s="749" t="s">
        <v>1850</v>
      </c>
      <c r="K1127" s="749" t="s">
        <v>1851</v>
      </c>
      <c r="L1127" s="752">
        <v>4890.5893383716802</v>
      </c>
      <c r="M1127" s="752">
        <v>738.37900000000002</v>
      </c>
      <c r="N1127" s="753">
        <v>3611108.4650775432</v>
      </c>
    </row>
    <row r="1128" spans="1:14" ht="14.4" customHeight="1" x14ac:dyDescent="0.3">
      <c r="A1128" s="747" t="s">
        <v>565</v>
      </c>
      <c r="B1128" s="748" t="s">
        <v>566</v>
      </c>
      <c r="C1128" s="749" t="s">
        <v>598</v>
      </c>
      <c r="D1128" s="750" t="s">
        <v>599</v>
      </c>
      <c r="E1128" s="751">
        <v>50113016</v>
      </c>
      <c r="F1128" s="750" t="s">
        <v>1776</v>
      </c>
      <c r="G1128" s="749" t="s">
        <v>602</v>
      </c>
      <c r="H1128" s="749">
        <v>194286</v>
      </c>
      <c r="I1128" s="749">
        <v>194286</v>
      </c>
      <c r="J1128" s="749" t="s">
        <v>1852</v>
      </c>
      <c r="K1128" s="749" t="s">
        <v>1853</v>
      </c>
      <c r="L1128" s="752">
        <v>127395.35</v>
      </c>
      <c r="M1128" s="752">
        <v>10</v>
      </c>
      <c r="N1128" s="753">
        <v>1273953.5</v>
      </c>
    </row>
    <row r="1129" spans="1:14" ht="14.4" customHeight="1" x14ac:dyDescent="0.3">
      <c r="A1129" s="747" t="s">
        <v>565</v>
      </c>
      <c r="B1129" s="748" t="s">
        <v>566</v>
      </c>
      <c r="C1129" s="749" t="s">
        <v>598</v>
      </c>
      <c r="D1129" s="750" t="s">
        <v>599</v>
      </c>
      <c r="E1129" s="751">
        <v>50113016</v>
      </c>
      <c r="F1129" s="750" t="s">
        <v>1776</v>
      </c>
      <c r="G1129" s="749" t="s">
        <v>602</v>
      </c>
      <c r="H1129" s="749">
        <v>28386</v>
      </c>
      <c r="I1129" s="749">
        <v>28386</v>
      </c>
      <c r="J1129" s="749" t="s">
        <v>1854</v>
      </c>
      <c r="K1129" s="749" t="s">
        <v>1855</v>
      </c>
      <c r="L1129" s="752">
        <v>99894.125517241395</v>
      </c>
      <c r="M1129" s="752">
        <v>29</v>
      </c>
      <c r="N1129" s="753">
        <v>2896929.6400000006</v>
      </c>
    </row>
    <row r="1130" spans="1:14" ht="14.4" customHeight="1" x14ac:dyDescent="0.3">
      <c r="A1130" s="747" t="s">
        <v>565</v>
      </c>
      <c r="B1130" s="748" t="s">
        <v>566</v>
      </c>
      <c r="C1130" s="749" t="s">
        <v>598</v>
      </c>
      <c r="D1130" s="750" t="s">
        <v>599</v>
      </c>
      <c r="E1130" s="751">
        <v>50113016</v>
      </c>
      <c r="F1130" s="750" t="s">
        <v>1776</v>
      </c>
      <c r="G1130" s="749" t="s">
        <v>602</v>
      </c>
      <c r="H1130" s="749">
        <v>128028</v>
      </c>
      <c r="I1130" s="749">
        <v>28028</v>
      </c>
      <c r="J1130" s="749" t="s">
        <v>1854</v>
      </c>
      <c r="K1130" s="749" t="s">
        <v>1856</v>
      </c>
      <c r="L1130" s="752">
        <v>32785.241071428572</v>
      </c>
      <c r="M1130" s="752">
        <v>140</v>
      </c>
      <c r="N1130" s="753">
        <v>4589933.75</v>
      </c>
    </row>
    <row r="1131" spans="1:14" ht="14.4" customHeight="1" x14ac:dyDescent="0.3">
      <c r="A1131" s="747" t="s">
        <v>565</v>
      </c>
      <c r="B1131" s="748" t="s">
        <v>566</v>
      </c>
      <c r="C1131" s="749" t="s">
        <v>598</v>
      </c>
      <c r="D1131" s="750" t="s">
        <v>599</v>
      </c>
      <c r="E1131" s="751">
        <v>50113016</v>
      </c>
      <c r="F1131" s="750" t="s">
        <v>1776</v>
      </c>
      <c r="G1131" s="749" t="s">
        <v>602</v>
      </c>
      <c r="H1131" s="749">
        <v>168084</v>
      </c>
      <c r="I1131" s="749">
        <v>168084</v>
      </c>
      <c r="J1131" s="749" t="s">
        <v>1857</v>
      </c>
      <c r="K1131" s="749" t="s">
        <v>1858</v>
      </c>
      <c r="L1131" s="752">
        <v>8899.3907243032845</v>
      </c>
      <c r="M1131" s="752">
        <v>222.00000000000003</v>
      </c>
      <c r="N1131" s="753">
        <v>1975664.7407953294</v>
      </c>
    </row>
    <row r="1132" spans="1:14" ht="14.4" customHeight="1" x14ac:dyDescent="0.3">
      <c r="A1132" s="747" t="s">
        <v>565</v>
      </c>
      <c r="B1132" s="748" t="s">
        <v>566</v>
      </c>
      <c r="C1132" s="749" t="s">
        <v>598</v>
      </c>
      <c r="D1132" s="750" t="s">
        <v>599</v>
      </c>
      <c r="E1132" s="751">
        <v>50113016</v>
      </c>
      <c r="F1132" s="750" t="s">
        <v>1776</v>
      </c>
      <c r="G1132" s="749" t="s">
        <v>625</v>
      </c>
      <c r="H1132" s="749">
        <v>125555</v>
      </c>
      <c r="I1132" s="749">
        <v>25555</v>
      </c>
      <c r="J1132" s="749" t="s">
        <v>1859</v>
      </c>
      <c r="K1132" s="749" t="s">
        <v>1860</v>
      </c>
      <c r="L1132" s="752">
        <v>14070.602047900826</v>
      </c>
      <c r="M1132" s="752">
        <v>552.71647969999958</v>
      </c>
      <c r="N1132" s="753">
        <v>7777053.6311753495</v>
      </c>
    </row>
    <row r="1133" spans="1:14" ht="14.4" customHeight="1" x14ac:dyDescent="0.3">
      <c r="A1133" s="747" t="s">
        <v>565</v>
      </c>
      <c r="B1133" s="748" t="s">
        <v>566</v>
      </c>
      <c r="C1133" s="749" t="s">
        <v>598</v>
      </c>
      <c r="D1133" s="750" t="s">
        <v>599</v>
      </c>
      <c r="E1133" s="751">
        <v>50113016</v>
      </c>
      <c r="F1133" s="750" t="s">
        <v>1776</v>
      </c>
      <c r="G1133" s="749" t="s">
        <v>625</v>
      </c>
      <c r="H1133" s="749">
        <v>185368</v>
      </c>
      <c r="I1133" s="749">
        <v>185368</v>
      </c>
      <c r="J1133" s="749" t="s">
        <v>1861</v>
      </c>
      <c r="K1133" s="749" t="s">
        <v>1862</v>
      </c>
      <c r="L1133" s="752">
        <v>41822.151719846981</v>
      </c>
      <c r="M1133" s="752">
        <v>253</v>
      </c>
      <c r="N1133" s="753">
        <v>10581004.385121286</v>
      </c>
    </row>
    <row r="1134" spans="1:14" ht="14.4" customHeight="1" x14ac:dyDescent="0.3">
      <c r="A1134" s="747" t="s">
        <v>565</v>
      </c>
      <c r="B1134" s="748" t="s">
        <v>566</v>
      </c>
      <c r="C1134" s="749" t="s">
        <v>598</v>
      </c>
      <c r="D1134" s="750" t="s">
        <v>599</v>
      </c>
      <c r="E1134" s="751">
        <v>50113016</v>
      </c>
      <c r="F1134" s="750" t="s">
        <v>1776</v>
      </c>
      <c r="G1134" s="749" t="s">
        <v>625</v>
      </c>
      <c r="H1134" s="749">
        <v>193517</v>
      </c>
      <c r="I1134" s="749">
        <v>193517</v>
      </c>
      <c r="J1134" s="749" t="s">
        <v>1863</v>
      </c>
      <c r="K1134" s="749" t="s">
        <v>1864</v>
      </c>
      <c r="L1134" s="752">
        <v>19652.86</v>
      </c>
      <c r="M1134" s="752">
        <v>4</v>
      </c>
      <c r="N1134" s="753">
        <v>78611.44</v>
      </c>
    </row>
    <row r="1135" spans="1:14" ht="14.4" customHeight="1" x14ac:dyDescent="0.3">
      <c r="A1135" s="747" t="s">
        <v>565</v>
      </c>
      <c r="B1135" s="748" t="s">
        <v>566</v>
      </c>
      <c r="C1135" s="749" t="s">
        <v>598</v>
      </c>
      <c r="D1135" s="750" t="s">
        <v>599</v>
      </c>
      <c r="E1135" s="751">
        <v>50113016</v>
      </c>
      <c r="F1135" s="750" t="s">
        <v>1776</v>
      </c>
      <c r="G1135" s="749" t="s">
        <v>625</v>
      </c>
      <c r="H1135" s="749">
        <v>193520</v>
      </c>
      <c r="I1135" s="749">
        <v>193520</v>
      </c>
      <c r="J1135" s="749" t="s">
        <v>1865</v>
      </c>
      <c r="K1135" s="749" t="s">
        <v>1866</v>
      </c>
      <c r="L1135" s="752">
        <v>76619.33</v>
      </c>
      <c r="M1135" s="752">
        <v>4</v>
      </c>
      <c r="N1135" s="753">
        <v>306477.32</v>
      </c>
    </row>
    <row r="1136" spans="1:14" ht="14.4" customHeight="1" x14ac:dyDescent="0.3">
      <c r="A1136" s="747" t="s">
        <v>565</v>
      </c>
      <c r="B1136" s="748" t="s">
        <v>566</v>
      </c>
      <c r="C1136" s="749" t="s">
        <v>598</v>
      </c>
      <c r="D1136" s="750" t="s">
        <v>599</v>
      </c>
      <c r="E1136" s="751">
        <v>50113016</v>
      </c>
      <c r="F1136" s="750" t="s">
        <v>1776</v>
      </c>
      <c r="G1136" s="749" t="s">
        <v>602</v>
      </c>
      <c r="H1136" s="749">
        <v>167602</v>
      </c>
      <c r="I1136" s="749">
        <v>167602</v>
      </c>
      <c r="J1136" s="749" t="s">
        <v>1867</v>
      </c>
      <c r="K1136" s="749" t="s">
        <v>1868</v>
      </c>
      <c r="L1136" s="752">
        <v>50749.34</v>
      </c>
      <c r="M1136" s="752">
        <v>2</v>
      </c>
      <c r="N1136" s="753">
        <v>101498.68</v>
      </c>
    </row>
    <row r="1137" spans="1:14" ht="14.4" customHeight="1" x14ac:dyDescent="0.3">
      <c r="A1137" s="747" t="s">
        <v>565</v>
      </c>
      <c r="B1137" s="748" t="s">
        <v>566</v>
      </c>
      <c r="C1137" s="749" t="s">
        <v>598</v>
      </c>
      <c r="D1137" s="750" t="s">
        <v>599</v>
      </c>
      <c r="E1137" s="751">
        <v>50113016</v>
      </c>
      <c r="F1137" s="750" t="s">
        <v>1776</v>
      </c>
      <c r="G1137" s="749" t="s">
        <v>602</v>
      </c>
      <c r="H1137" s="749">
        <v>149418</v>
      </c>
      <c r="I1137" s="749">
        <v>149447</v>
      </c>
      <c r="J1137" s="749" t="s">
        <v>1869</v>
      </c>
      <c r="K1137" s="749" t="s">
        <v>1870</v>
      </c>
      <c r="L1137" s="752">
        <v>24602.97156618048</v>
      </c>
      <c r="M1137" s="752">
        <v>6</v>
      </c>
      <c r="N1137" s="753">
        <v>147617.82939708288</v>
      </c>
    </row>
    <row r="1138" spans="1:14" ht="14.4" customHeight="1" x14ac:dyDescent="0.3">
      <c r="A1138" s="747" t="s">
        <v>565</v>
      </c>
      <c r="B1138" s="748" t="s">
        <v>566</v>
      </c>
      <c r="C1138" s="749" t="s">
        <v>598</v>
      </c>
      <c r="D1138" s="750" t="s">
        <v>599</v>
      </c>
      <c r="E1138" s="751">
        <v>50113016</v>
      </c>
      <c r="F1138" s="750" t="s">
        <v>1776</v>
      </c>
      <c r="G1138" s="749" t="s">
        <v>602</v>
      </c>
      <c r="H1138" s="749">
        <v>149443</v>
      </c>
      <c r="I1138" s="749">
        <v>149443</v>
      </c>
      <c r="J1138" s="749" t="s">
        <v>1869</v>
      </c>
      <c r="K1138" s="749" t="s">
        <v>1871</v>
      </c>
      <c r="L1138" s="752">
        <v>5002.9998245297747</v>
      </c>
      <c r="M1138" s="752">
        <v>4</v>
      </c>
      <c r="N1138" s="753">
        <v>20011.999298119099</v>
      </c>
    </row>
    <row r="1139" spans="1:14" ht="14.4" customHeight="1" x14ac:dyDescent="0.3">
      <c r="A1139" s="747" t="s">
        <v>565</v>
      </c>
      <c r="B1139" s="748" t="s">
        <v>566</v>
      </c>
      <c r="C1139" s="749" t="s">
        <v>598</v>
      </c>
      <c r="D1139" s="750" t="s">
        <v>599</v>
      </c>
      <c r="E1139" s="751">
        <v>50113016</v>
      </c>
      <c r="F1139" s="750" t="s">
        <v>1776</v>
      </c>
      <c r="G1139" s="749" t="s">
        <v>602</v>
      </c>
      <c r="H1139" s="749">
        <v>500442</v>
      </c>
      <c r="I1139" s="749">
        <v>168043</v>
      </c>
      <c r="J1139" s="749" t="s">
        <v>1872</v>
      </c>
      <c r="K1139" s="749" t="s">
        <v>1873</v>
      </c>
      <c r="L1139" s="752">
        <v>89502.829999999987</v>
      </c>
      <c r="M1139" s="752">
        <v>8</v>
      </c>
      <c r="N1139" s="753">
        <v>716022.6399999999</v>
      </c>
    </row>
    <row r="1140" spans="1:14" ht="14.4" customHeight="1" x14ac:dyDescent="0.3">
      <c r="A1140" s="747" t="s">
        <v>565</v>
      </c>
      <c r="B1140" s="748" t="s">
        <v>566</v>
      </c>
      <c r="C1140" s="749" t="s">
        <v>598</v>
      </c>
      <c r="D1140" s="750" t="s">
        <v>599</v>
      </c>
      <c r="E1140" s="751">
        <v>50113016</v>
      </c>
      <c r="F1140" s="750" t="s">
        <v>1776</v>
      </c>
      <c r="G1140" s="749" t="s">
        <v>625</v>
      </c>
      <c r="H1140" s="749">
        <v>194633</v>
      </c>
      <c r="I1140" s="749">
        <v>194633</v>
      </c>
      <c r="J1140" s="749" t="s">
        <v>1874</v>
      </c>
      <c r="K1140" s="749" t="s">
        <v>1875</v>
      </c>
      <c r="L1140" s="752">
        <v>48150.387922375325</v>
      </c>
      <c r="M1140" s="752">
        <v>44</v>
      </c>
      <c r="N1140" s="753">
        <v>2118617.0685845143</v>
      </c>
    </row>
    <row r="1141" spans="1:14" ht="14.4" customHeight="1" x14ac:dyDescent="0.3">
      <c r="A1141" s="747" t="s">
        <v>565</v>
      </c>
      <c r="B1141" s="748" t="s">
        <v>566</v>
      </c>
      <c r="C1141" s="749" t="s">
        <v>598</v>
      </c>
      <c r="D1141" s="750" t="s">
        <v>599</v>
      </c>
      <c r="E1141" s="751">
        <v>50113016</v>
      </c>
      <c r="F1141" s="750" t="s">
        <v>1776</v>
      </c>
      <c r="G1141" s="749" t="s">
        <v>625</v>
      </c>
      <c r="H1141" s="749">
        <v>194634</v>
      </c>
      <c r="I1141" s="749">
        <v>194634</v>
      </c>
      <c r="J1141" s="749" t="s">
        <v>1876</v>
      </c>
      <c r="K1141" s="749" t="s">
        <v>1877</v>
      </c>
      <c r="L1141" s="752">
        <v>77040.534770624436</v>
      </c>
      <c r="M1141" s="752">
        <v>38</v>
      </c>
      <c r="N1141" s="753">
        <v>2927540.3212837283</v>
      </c>
    </row>
    <row r="1142" spans="1:14" ht="14.4" customHeight="1" x14ac:dyDescent="0.3">
      <c r="A1142" s="747" t="s">
        <v>565</v>
      </c>
      <c r="B1142" s="748" t="s">
        <v>566</v>
      </c>
      <c r="C1142" s="749" t="s">
        <v>598</v>
      </c>
      <c r="D1142" s="750" t="s">
        <v>599</v>
      </c>
      <c r="E1142" s="751">
        <v>50113016</v>
      </c>
      <c r="F1142" s="750" t="s">
        <v>1776</v>
      </c>
      <c r="G1142" s="749" t="s">
        <v>602</v>
      </c>
      <c r="H1142" s="749">
        <v>210911</v>
      </c>
      <c r="I1142" s="749">
        <v>210911</v>
      </c>
      <c r="J1142" s="749" t="s">
        <v>1826</v>
      </c>
      <c r="K1142" s="749" t="s">
        <v>1827</v>
      </c>
      <c r="L1142" s="752">
        <v>14799.820360000003</v>
      </c>
      <c r="M1142" s="752">
        <v>10</v>
      </c>
      <c r="N1142" s="753">
        <v>147998.20360000004</v>
      </c>
    </row>
    <row r="1143" spans="1:14" ht="14.4" customHeight="1" x14ac:dyDescent="0.3">
      <c r="A1143" s="747" t="s">
        <v>565</v>
      </c>
      <c r="B1143" s="748" t="s">
        <v>566</v>
      </c>
      <c r="C1143" s="749" t="s">
        <v>598</v>
      </c>
      <c r="D1143" s="750" t="s">
        <v>599</v>
      </c>
      <c r="E1143" s="751">
        <v>50113016</v>
      </c>
      <c r="F1143" s="750" t="s">
        <v>1776</v>
      </c>
      <c r="G1143" s="749" t="s">
        <v>602</v>
      </c>
      <c r="H1143" s="749">
        <v>209320</v>
      </c>
      <c r="I1143" s="749">
        <v>209320</v>
      </c>
      <c r="J1143" s="749" t="s">
        <v>1878</v>
      </c>
      <c r="K1143" s="749" t="s">
        <v>1879</v>
      </c>
      <c r="L1143" s="752">
        <v>12413.619999999997</v>
      </c>
      <c r="M1143" s="752">
        <v>14</v>
      </c>
      <c r="N1143" s="753">
        <v>173790.67999999996</v>
      </c>
    </row>
    <row r="1144" spans="1:14" ht="14.4" customHeight="1" x14ac:dyDescent="0.3">
      <c r="A1144" s="747" t="s">
        <v>565</v>
      </c>
      <c r="B1144" s="748" t="s">
        <v>566</v>
      </c>
      <c r="C1144" s="749" t="s">
        <v>598</v>
      </c>
      <c r="D1144" s="750" t="s">
        <v>599</v>
      </c>
      <c r="E1144" s="751">
        <v>50113016</v>
      </c>
      <c r="F1144" s="750" t="s">
        <v>1776</v>
      </c>
      <c r="G1144" s="749" t="s">
        <v>602</v>
      </c>
      <c r="H1144" s="749">
        <v>209323</v>
      </c>
      <c r="I1144" s="749">
        <v>209323</v>
      </c>
      <c r="J1144" s="749" t="s">
        <v>1880</v>
      </c>
      <c r="K1144" s="749" t="s">
        <v>1881</v>
      </c>
      <c r="L1144" s="752">
        <v>16606.29</v>
      </c>
      <c r="M1144" s="752">
        <v>37</v>
      </c>
      <c r="N1144" s="753">
        <v>614432.73</v>
      </c>
    </row>
    <row r="1145" spans="1:14" ht="14.4" customHeight="1" x14ac:dyDescent="0.3">
      <c r="A1145" s="747" t="s">
        <v>565</v>
      </c>
      <c r="B1145" s="748" t="s">
        <v>566</v>
      </c>
      <c r="C1145" s="749" t="s">
        <v>598</v>
      </c>
      <c r="D1145" s="750" t="s">
        <v>599</v>
      </c>
      <c r="E1145" s="751">
        <v>50113016</v>
      </c>
      <c r="F1145" s="750" t="s">
        <v>1776</v>
      </c>
      <c r="G1145" s="749" t="s">
        <v>602</v>
      </c>
      <c r="H1145" s="749">
        <v>127193</v>
      </c>
      <c r="I1145" s="749">
        <v>27193</v>
      </c>
      <c r="J1145" s="749" t="s">
        <v>1882</v>
      </c>
      <c r="K1145" s="749" t="s">
        <v>1883</v>
      </c>
      <c r="L1145" s="752">
        <v>78826.979893026262</v>
      </c>
      <c r="M1145" s="752">
        <v>43</v>
      </c>
      <c r="N1145" s="753">
        <v>3389560.135400129</v>
      </c>
    </row>
    <row r="1146" spans="1:14" ht="14.4" customHeight="1" x14ac:dyDescent="0.3">
      <c r="A1146" s="747" t="s">
        <v>565</v>
      </c>
      <c r="B1146" s="748" t="s">
        <v>566</v>
      </c>
      <c r="C1146" s="749" t="s">
        <v>598</v>
      </c>
      <c r="D1146" s="750" t="s">
        <v>599</v>
      </c>
      <c r="E1146" s="751">
        <v>50113016</v>
      </c>
      <c r="F1146" s="750" t="s">
        <v>1776</v>
      </c>
      <c r="G1146" s="749" t="s">
        <v>602</v>
      </c>
      <c r="H1146" s="749">
        <v>210772</v>
      </c>
      <c r="I1146" s="749">
        <v>210772</v>
      </c>
      <c r="J1146" s="749" t="s">
        <v>1884</v>
      </c>
      <c r="K1146" s="749" t="s">
        <v>824</v>
      </c>
      <c r="L1146" s="752">
        <v>10383.138324462285</v>
      </c>
      <c r="M1146" s="752">
        <v>203.30699999999996</v>
      </c>
      <c r="N1146" s="753">
        <v>2110964.7033314533</v>
      </c>
    </row>
    <row r="1147" spans="1:14" ht="14.4" customHeight="1" x14ac:dyDescent="0.3">
      <c r="A1147" s="747" t="s">
        <v>565</v>
      </c>
      <c r="B1147" s="748" t="s">
        <v>566</v>
      </c>
      <c r="C1147" s="749" t="s">
        <v>598</v>
      </c>
      <c r="D1147" s="750" t="s">
        <v>599</v>
      </c>
      <c r="E1147" s="751">
        <v>50113016</v>
      </c>
      <c r="F1147" s="750" t="s">
        <v>1776</v>
      </c>
      <c r="G1147" s="749" t="s">
        <v>602</v>
      </c>
      <c r="H1147" s="749">
        <v>210773</v>
      </c>
      <c r="I1147" s="749">
        <v>210773</v>
      </c>
      <c r="J1147" s="749" t="s">
        <v>1884</v>
      </c>
      <c r="K1147" s="749" t="s">
        <v>1885</v>
      </c>
      <c r="L1147" s="752">
        <v>25732.108702457299</v>
      </c>
      <c r="M1147" s="752">
        <v>277.93</v>
      </c>
      <c r="N1147" s="753">
        <v>7151724.9716739571</v>
      </c>
    </row>
    <row r="1148" spans="1:14" ht="14.4" customHeight="1" x14ac:dyDescent="0.3">
      <c r="A1148" s="747" t="s">
        <v>565</v>
      </c>
      <c r="B1148" s="748" t="s">
        <v>566</v>
      </c>
      <c r="C1148" s="749" t="s">
        <v>598</v>
      </c>
      <c r="D1148" s="750" t="s">
        <v>599</v>
      </c>
      <c r="E1148" s="751">
        <v>50113016</v>
      </c>
      <c r="F1148" s="750" t="s">
        <v>1776</v>
      </c>
      <c r="G1148" s="749" t="s">
        <v>625</v>
      </c>
      <c r="H1148" s="749">
        <v>209131</v>
      </c>
      <c r="I1148" s="749">
        <v>209131</v>
      </c>
      <c r="J1148" s="749" t="s">
        <v>1886</v>
      </c>
      <c r="K1148" s="749" t="s">
        <v>1887</v>
      </c>
      <c r="L1148" s="752">
        <v>1959.133</v>
      </c>
      <c r="M1148" s="752">
        <v>1.9515598000000001</v>
      </c>
      <c r="N1148" s="753">
        <v>3823.3652056534002</v>
      </c>
    </row>
    <row r="1149" spans="1:14" ht="14.4" customHeight="1" x14ac:dyDescent="0.3">
      <c r="A1149" s="747" t="s">
        <v>565</v>
      </c>
      <c r="B1149" s="748" t="s">
        <v>566</v>
      </c>
      <c r="C1149" s="749" t="s">
        <v>598</v>
      </c>
      <c r="D1149" s="750" t="s">
        <v>599</v>
      </c>
      <c r="E1149" s="751">
        <v>50113016</v>
      </c>
      <c r="F1149" s="750" t="s">
        <v>1776</v>
      </c>
      <c r="G1149" s="749" t="s">
        <v>602</v>
      </c>
      <c r="H1149" s="749">
        <v>209462</v>
      </c>
      <c r="I1149" s="749">
        <v>209462</v>
      </c>
      <c r="J1149" s="749" t="s">
        <v>1828</v>
      </c>
      <c r="K1149" s="749" t="s">
        <v>1829</v>
      </c>
      <c r="L1149" s="752">
        <v>619.63</v>
      </c>
      <c r="M1149" s="752">
        <v>5.6360000000000001</v>
      </c>
      <c r="N1149" s="753">
        <v>3492.23468</v>
      </c>
    </row>
    <row r="1150" spans="1:14" ht="14.4" customHeight="1" x14ac:dyDescent="0.3">
      <c r="A1150" s="747" t="s">
        <v>565</v>
      </c>
      <c r="B1150" s="748" t="s">
        <v>566</v>
      </c>
      <c r="C1150" s="749" t="s">
        <v>598</v>
      </c>
      <c r="D1150" s="750" t="s">
        <v>599</v>
      </c>
      <c r="E1150" s="751">
        <v>50113016</v>
      </c>
      <c r="F1150" s="750" t="s">
        <v>1776</v>
      </c>
      <c r="G1150" s="749" t="s">
        <v>602</v>
      </c>
      <c r="H1150" s="749">
        <v>193870</v>
      </c>
      <c r="I1150" s="749">
        <v>193870</v>
      </c>
      <c r="J1150" s="749" t="s">
        <v>1888</v>
      </c>
      <c r="K1150" s="749" t="s">
        <v>1889</v>
      </c>
      <c r="L1150" s="752">
        <v>77008.690100518172</v>
      </c>
      <c r="M1150" s="752">
        <v>112</v>
      </c>
      <c r="N1150" s="753">
        <v>8624973.2912580352</v>
      </c>
    </row>
    <row r="1151" spans="1:14" ht="14.4" customHeight="1" x14ac:dyDescent="0.3">
      <c r="A1151" s="747" t="s">
        <v>565</v>
      </c>
      <c r="B1151" s="748" t="s">
        <v>566</v>
      </c>
      <c r="C1151" s="749" t="s">
        <v>598</v>
      </c>
      <c r="D1151" s="750" t="s">
        <v>599</v>
      </c>
      <c r="E1151" s="751">
        <v>50113016</v>
      </c>
      <c r="F1151" s="750" t="s">
        <v>1776</v>
      </c>
      <c r="G1151" s="749" t="s">
        <v>602</v>
      </c>
      <c r="H1151" s="749">
        <v>501226</v>
      </c>
      <c r="I1151" s="749">
        <v>194334</v>
      </c>
      <c r="J1151" s="749" t="s">
        <v>1890</v>
      </c>
      <c r="K1151" s="749" t="s">
        <v>567</v>
      </c>
      <c r="L1151" s="752">
        <v>59094.320418169962</v>
      </c>
      <c r="M1151" s="752">
        <v>11</v>
      </c>
      <c r="N1151" s="753">
        <v>650037.52459986962</v>
      </c>
    </row>
    <row r="1152" spans="1:14" ht="14.4" customHeight="1" x14ac:dyDescent="0.3">
      <c r="A1152" s="747" t="s">
        <v>565</v>
      </c>
      <c r="B1152" s="748" t="s">
        <v>566</v>
      </c>
      <c r="C1152" s="749" t="s">
        <v>598</v>
      </c>
      <c r="D1152" s="750" t="s">
        <v>599</v>
      </c>
      <c r="E1152" s="751">
        <v>50113016</v>
      </c>
      <c r="F1152" s="750" t="s">
        <v>1776</v>
      </c>
      <c r="G1152" s="749" t="s">
        <v>602</v>
      </c>
      <c r="H1152" s="749">
        <v>127190</v>
      </c>
      <c r="I1152" s="749">
        <v>27190</v>
      </c>
      <c r="J1152" s="749" t="s">
        <v>1891</v>
      </c>
      <c r="K1152" s="749" t="s">
        <v>1892</v>
      </c>
      <c r="L1152" s="752">
        <v>28544.969999999987</v>
      </c>
      <c r="M1152" s="752">
        <v>25</v>
      </c>
      <c r="N1152" s="753">
        <v>713624.24999999965</v>
      </c>
    </row>
    <row r="1153" spans="1:14" ht="14.4" customHeight="1" x14ac:dyDescent="0.3">
      <c r="A1153" s="747" t="s">
        <v>565</v>
      </c>
      <c r="B1153" s="748" t="s">
        <v>566</v>
      </c>
      <c r="C1153" s="749" t="s">
        <v>598</v>
      </c>
      <c r="D1153" s="750" t="s">
        <v>599</v>
      </c>
      <c r="E1153" s="751">
        <v>50113016</v>
      </c>
      <c r="F1153" s="750" t="s">
        <v>1776</v>
      </c>
      <c r="G1153" s="749" t="s">
        <v>602</v>
      </c>
      <c r="H1153" s="749">
        <v>127191</v>
      </c>
      <c r="I1153" s="749">
        <v>27191</v>
      </c>
      <c r="J1153" s="749" t="s">
        <v>1893</v>
      </c>
      <c r="K1153" s="749" t="s">
        <v>1894</v>
      </c>
      <c r="L1153" s="752">
        <v>57847.600000000006</v>
      </c>
      <c r="M1153" s="752">
        <v>25</v>
      </c>
      <c r="N1153" s="753">
        <v>1446190.0000000002</v>
      </c>
    </row>
    <row r="1154" spans="1:14" ht="14.4" customHeight="1" x14ac:dyDescent="0.3">
      <c r="A1154" s="747" t="s">
        <v>565</v>
      </c>
      <c r="B1154" s="748" t="s">
        <v>566</v>
      </c>
      <c r="C1154" s="749" t="s">
        <v>598</v>
      </c>
      <c r="D1154" s="750" t="s">
        <v>599</v>
      </c>
      <c r="E1154" s="751">
        <v>50113016</v>
      </c>
      <c r="F1154" s="750" t="s">
        <v>1776</v>
      </c>
      <c r="G1154" s="749" t="s">
        <v>602</v>
      </c>
      <c r="H1154" s="749">
        <v>127192</v>
      </c>
      <c r="I1154" s="749">
        <v>27192</v>
      </c>
      <c r="J1154" s="749" t="s">
        <v>1895</v>
      </c>
      <c r="K1154" s="749" t="s">
        <v>1896</v>
      </c>
      <c r="L1154" s="752">
        <v>111446.53000000007</v>
      </c>
      <c r="M1154" s="752">
        <v>78</v>
      </c>
      <c r="N1154" s="753">
        <v>8692829.3400000054</v>
      </c>
    </row>
    <row r="1155" spans="1:14" ht="14.4" customHeight="1" x14ac:dyDescent="0.3">
      <c r="A1155" s="747" t="s">
        <v>565</v>
      </c>
      <c r="B1155" s="748" t="s">
        <v>566</v>
      </c>
      <c r="C1155" s="749" t="s">
        <v>598</v>
      </c>
      <c r="D1155" s="750" t="s">
        <v>599</v>
      </c>
      <c r="E1155" s="751">
        <v>50113016</v>
      </c>
      <c r="F1155" s="750" t="s">
        <v>1776</v>
      </c>
      <c r="G1155" s="749" t="s">
        <v>625</v>
      </c>
      <c r="H1155" s="749">
        <v>194326</v>
      </c>
      <c r="I1155" s="749">
        <v>194326</v>
      </c>
      <c r="J1155" s="749" t="s">
        <v>1897</v>
      </c>
      <c r="K1155" s="749" t="s">
        <v>1898</v>
      </c>
      <c r="L1155" s="752">
        <v>168613.9783333333</v>
      </c>
      <c r="M1155" s="752">
        <v>18</v>
      </c>
      <c r="N1155" s="753">
        <v>3035051.6099999994</v>
      </c>
    </row>
    <row r="1156" spans="1:14" ht="14.4" customHeight="1" x14ac:dyDescent="0.3">
      <c r="A1156" s="747" t="s">
        <v>565</v>
      </c>
      <c r="B1156" s="748" t="s">
        <v>566</v>
      </c>
      <c r="C1156" s="749" t="s">
        <v>598</v>
      </c>
      <c r="D1156" s="750" t="s">
        <v>599</v>
      </c>
      <c r="E1156" s="751">
        <v>50113016</v>
      </c>
      <c r="F1156" s="750" t="s">
        <v>1776</v>
      </c>
      <c r="G1156" s="749" t="s">
        <v>602</v>
      </c>
      <c r="H1156" s="749">
        <v>125420</v>
      </c>
      <c r="I1156" s="749">
        <v>25420</v>
      </c>
      <c r="J1156" s="749" t="s">
        <v>1899</v>
      </c>
      <c r="K1156" s="749" t="s">
        <v>1900</v>
      </c>
      <c r="L1156" s="752">
        <v>49319.16</v>
      </c>
      <c r="M1156" s="752">
        <v>4</v>
      </c>
      <c r="N1156" s="753">
        <v>197276.64</v>
      </c>
    </row>
    <row r="1157" spans="1:14" ht="14.4" customHeight="1" x14ac:dyDescent="0.3">
      <c r="A1157" s="747" t="s">
        <v>565</v>
      </c>
      <c r="B1157" s="748" t="s">
        <v>566</v>
      </c>
      <c r="C1157" s="749" t="s">
        <v>598</v>
      </c>
      <c r="D1157" s="750" t="s">
        <v>599</v>
      </c>
      <c r="E1157" s="751">
        <v>50113016</v>
      </c>
      <c r="F1157" s="750" t="s">
        <v>1776</v>
      </c>
      <c r="G1157" s="749" t="s">
        <v>602</v>
      </c>
      <c r="H1157" s="749">
        <v>129240</v>
      </c>
      <c r="I1157" s="749">
        <v>29240</v>
      </c>
      <c r="J1157" s="749" t="s">
        <v>1901</v>
      </c>
      <c r="K1157" s="749" t="s">
        <v>1902</v>
      </c>
      <c r="L1157" s="752">
        <v>20957.23</v>
      </c>
      <c r="M1157" s="752">
        <v>1</v>
      </c>
      <c r="N1157" s="753">
        <v>20957.23</v>
      </c>
    </row>
    <row r="1158" spans="1:14" ht="14.4" customHeight="1" x14ac:dyDescent="0.3">
      <c r="A1158" s="747" t="s">
        <v>565</v>
      </c>
      <c r="B1158" s="748" t="s">
        <v>566</v>
      </c>
      <c r="C1158" s="749" t="s">
        <v>598</v>
      </c>
      <c r="D1158" s="750" t="s">
        <v>599</v>
      </c>
      <c r="E1158" s="751">
        <v>50113016</v>
      </c>
      <c r="F1158" s="750" t="s">
        <v>1776</v>
      </c>
      <c r="G1158" s="749" t="s">
        <v>625</v>
      </c>
      <c r="H1158" s="749">
        <v>129248</v>
      </c>
      <c r="I1158" s="749">
        <v>29248</v>
      </c>
      <c r="J1158" s="749" t="s">
        <v>1903</v>
      </c>
      <c r="K1158" s="749" t="s">
        <v>1904</v>
      </c>
      <c r="L1158" s="752">
        <v>10095.469613710045</v>
      </c>
      <c r="M1158" s="752">
        <v>385.99999999999994</v>
      </c>
      <c r="N1158" s="753">
        <v>3896851.2708920771</v>
      </c>
    </row>
    <row r="1159" spans="1:14" ht="14.4" customHeight="1" x14ac:dyDescent="0.3">
      <c r="A1159" s="747" t="s">
        <v>565</v>
      </c>
      <c r="B1159" s="748" t="s">
        <v>566</v>
      </c>
      <c r="C1159" s="749" t="s">
        <v>598</v>
      </c>
      <c r="D1159" s="750" t="s">
        <v>599</v>
      </c>
      <c r="E1159" s="751">
        <v>50113016</v>
      </c>
      <c r="F1159" s="750" t="s">
        <v>1776</v>
      </c>
      <c r="G1159" s="749" t="s">
        <v>625</v>
      </c>
      <c r="H1159" s="749">
        <v>850255</v>
      </c>
      <c r="I1159" s="749">
        <v>167725</v>
      </c>
      <c r="J1159" s="749" t="s">
        <v>1905</v>
      </c>
      <c r="K1159" s="749" t="s">
        <v>1906</v>
      </c>
      <c r="L1159" s="752">
        <v>17503.399999999998</v>
      </c>
      <c r="M1159" s="752">
        <v>33</v>
      </c>
      <c r="N1159" s="753">
        <v>577612.19999999995</v>
      </c>
    </row>
    <row r="1160" spans="1:14" ht="14.4" customHeight="1" x14ac:dyDescent="0.3">
      <c r="A1160" s="747" t="s">
        <v>565</v>
      </c>
      <c r="B1160" s="748" t="s">
        <v>566</v>
      </c>
      <c r="C1160" s="749" t="s">
        <v>598</v>
      </c>
      <c r="D1160" s="750" t="s">
        <v>599</v>
      </c>
      <c r="E1160" s="751">
        <v>50113016</v>
      </c>
      <c r="F1160" s="750" t="s">
        <v>1776</v>
      </c>
      <c r="G1160" s="749" t="s">
        <v>625</v>
      </c>
      <c r="H1160" s="749">
        <v>167728</v>
      </c>
      <c r="I1160" s="749">
        <v>167728</v>
      </c>
      <c r="J1160" s="749" t="s">
        <v>1907</v>
      </c>
      <c r="K1160" s="749" t="s">
        <v>1908</v>
      </c>
      <c r="L1160" s="752">
        <v>70020.224999999991</v>
      </c>
      <c r="M1160" s="752">
        <v>16</v>
      </c>
      <c r="N1160" s="753">
        <v>1120323.5999999999</v>
      </c>
    </row>
    <row r="1161" spans="1:14" ht="14.4" customHeight="1" x14ac:dyDescent="0.3">
      <c r="A1161" s="747" t="s">
        <v>565</v>
      </c>
      <c r="B1161" s="748" t="s">
        <v>566</v>
      </c>
      <c r="C1161" s="749" t="s">
        <v>598</v>
      </c>
      <c r="D1161" s="750" t="s">
        <v>599</v>
      </c>
      <c r="E1161" s="751">
        <v>50113016</v>
      </c>
      <c r="F1161" s="750" t="s">
        <v>1776</v>
      </c>
      <c r="G1161" s="749" t="s">
        <v>602</v>
      </c>
      <c r="H1161" s="749">
        <v>194246</v>
      </c>
      <c r="I1161" s="749">
        <v>194246</v>
      </c>
      <c r="J1161" s="749" t="s">
        <v>1909</v>
      </c>
      <c r="K1161" s="749" t="s">
        <v>1910</v>
      </c>
      <c r="L1161" s="752">
        <v>81705.459999999977</v>
      </c>
      <c r="M1161" s="752">
        <v>68</v>
      </c>
      <c r="N1161" s="753">
        <v>5555971.2799999984</v>
      </c>
    </row>
    <row r="1162" spans="1:14" ht="14.4" customHeight="1" x14ac:dyDescent="0.3">
      <c r="A1162" s="747" t="s">
        <v>565</v>
      </c>
      <c r="B1162" s="748" t="s">
        <v>566</v>
      </c>
      <c r="C1162" s="749" t="s">
        <v>598</v>
      </c>
      <c r="D1162" s="750" t="s">
        <v>599</v>
      </c>
      <c r="E1162" s="751">
        <v>50113016</v>
      </c>
      <c r="F1162" s="750" t="s">
        <v>1776</v>
      </c>
      <c r="G1162" s="749" t="s">
        <v>602</v>
      </c>
      <c r="H1162" s="749">
        <v>185101</v>
      </c>
      <c r="I1162" s="749">
        <v>185101</v>
      </c>
      <c r="J1162" s="749" t="s">
        <v>1911</v>
      </c>
      <c r="K1162" s="749" t="s">
        <v>1870</v>
      </c>
      <c r="L1162" s="752">
        <v>72961.33581196265</v>
      </c>
      <c r="M1162" s="752">
        <v>35</v>
      </c>
      <c r="N1162" s="753">
        <v>2553646.7534186929</v>
      </c>
    </row>
    <row r="1163" spans="1:14" ht="14.4" customHeight="1" x14ac:dyDescent="0.3">
      <c r="A1163" s="747" t="s">
        <v>565</v>
      </c>
      <c r="B1163" s="748" t="s">
        <v>566</v>
      </c>
      <c r="C1163" s="749" t="s">
        <v>598</v>
      </c>
      <c r="D1163" s="750" t="s">
        <v>599</v>
      </c>
      <c r="E1163" s="751">
        <v>50113016</v>
      </c>
      <c r="F1163" s="750" t="s">
        <v>1776</v>
      </c>
      <c r="G1163" s="749" t="s">
        <v>602</v>
      </c>
      <c r="H1163" s="749">
        <v>185102</v>
      </c>
      <c r="I1163" s="749">
        <v>185102</v>
      </c>
      <c r="J1163" s="749" t="s">
        <v>1911</v>
      </c>
      <c r="K1163" s="749" t="s">
        <v>1912</v>
      </c>
      <c r="L1163" s="752">
        <v>291845.28875416308</v>
      </c>
      <c r="M1163" s="752">
        <v>2</v>
      </c>
      <c r="N1163" s="753">
        <v>583690.57750832615</v>
      </c>
    </row>
    <row r="1164" spans="1:14" ht="14.4" customHeight="1" x14ac:dyDescent="0.3">
      <c r="A1164" s="747" t="s">
        <v>565</v>
      </c>
      <c r="B1164" s="748" t="s">
        <v>566</v>
      </c>
      <c r="C1164" s="749" t="s">
        <v>598</v>
      </c>
      <c r="D1164" s="750" t="s">
        <v>599</v>
      </c>
      <c r="E1164" s="751">
        <v>50113016</v>
      </c>
      <c r="F1164" s="750" t="s">
        <v>1776</v>
      </c>
      <c r="G1164" s="749" t="s">
        <v>602</v>
      </c>
      <c r="H1164" s="749">
        <v>193834</v>
      </c>
      <c r="I1164" s="749">
        <v>193834</v>
      </c>
      <c r="J1164" s="749" t="s">
        <v>1913</v>
      </c>
      <c r="K1164" s="749" t="s">
        <v>1914</v>
      </c>
      <c r="L1164" s="752">
        <v>8779.897251073955</v>
      </c>
      <c r="M1164" s="752">
        <v>23</v>
      </c>
      <c r="N1164" s="753">
        <v>201937.63677470095</v>
      </c>
    </row>
    <row r="1165" spans="1:14" ht="14.4" customHeight="1" x14ac:dyDescent="0.3">
      <c r="A1165" s="747" t="s">
        <v>565</v>
      </c>
      <c r="B1165" s="748" t="s">
        <v>566</v>
      </c>
      <c r="C1165" s="749" t="s">
        <v>598</v>
      </c>
      <c r="D1165" s="750" t="s">
        <v>599</v>
      </c>
      <c r="E1165" s="751">
        <v>50113016</v>
      </c>
      <c r="F1165" s="750" t="s">
        <v>1776</v>
      </c>
      <c r="G1165" s="749" t="s">
        <v>602</v>
      </c>
      <c r="H1165" s="749">
        <v>193836</v>
      </c>
      <c r="I1165" s="749">
        <v>193836</v>
      </c>
      <c r="J1165" s="749" t="s">
        <v>1913</v>
      </c>
      <c r="K1165" s="749" t="s">
        <v>1915</v>
      </c>
      <c r="L1165" s="752">
        <v>17559.796340757628</v>
      </c>
      <c r="M1165" s="752">
        <v>51.766999999999996</v>
      </c>
      <c r="N1165" s="753">
        <v>909017.97717199998</v>
      </c>
    </row>
    <row r="1166" spans="1:14" ht="14.4" customHeight="1" thickBot="1" x14ac:dyDescent="0.35">
      <c r="A1166" s="754" t="s">
        <v>565</v>
      </c>
      <c r="B1166" s="755" t="s">
        <v>566</v>
      </c>
      <c r="C1166" s="756" t="s">
        <v>598</v>
      </c>
      <c r="D1166" s="757" t="s">
        <v>599</v>
      </c>
      <c r="E1166" s="758">
        <v>50113016</v>
      </c>
      <c r="F1166" s="757" t="s">
        <v>1776</v>
      </c>
      <c r="G1166" s="756" t="s">
        <v>602</v>
      </c>
      <c r="H1166" s="756">
        <v>219085</v>
      </c>
      <c r="I1166" s="756">
        <v>219085</v>
      </c>
      <c r="J1166" s="756" t="s">
        <v>1916</v>
      </c>
      <c r="K1166" s="756" t="s">
        <v>1917</v>
      </c>
      <c r="L1166" s="759">
        <v>46600.000093896706</v>
      </c>
      <c r="M1166" s="759">
        <v>142</v>
      </c>
      <c r="N1166" s="760">
        <v>6617200.0133333327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1918</v>
      </c>
      <c r="B5" s="745">
        <v>29524.638039217065</v>
      </c>
      <c r="C5" s="765">
        <v>0.10635077669272994</v>
      </c>
      <c r="D5" s="745">
        <v>248090.9935280073</v>
      </c>
      <c r="E5" s="765">
        <v>0.89364922330727015</v>
      </c>
      <c r="F5" s="746">
        <v>277615.63156722434</v>
      </c>
    </row>
    <row r="6" spans="1:6" ht="14.4" customHeight="1" x14ac:dyDescent="0.3">
      <c r="A6" s="776" t="s">
        <v>1919</v>
      </c>
      <c r="B6" s="752">
        <v>88235.201469993146</v>
      </c>
      <c r="C6" s="766">
        <v>0.21056925567303258</v>
      </c>
      <c r="D6" s="752">
        <v>330796.53793551092</v>
      </c>
      <c r="E6" s="766">
        <v>0.78943074432696736</v>
      </c>
      <c r="F6" s="753">
        <v>419031.73940550408</v>
      </c>
    </row>
    <row r="7" spans="1:6" ht="14.4" customHeight="1" x14ac:dyDescent="0.3">
      <c r="A7" s="776" t="s">
        <v>1920</v>
      </c>
      <c r="B7" s="752">
        <v>222532.65208297648</v>
      </c>
      <c r="C7" s="766">
        <v>5.7051089503761893E-2</v>
      </c>
      <c r="D7" s="752">
        <v>3678052.8410004275</v>
      </c>
      <c r="E7" s="766">
        <v>0.94294891049623808</v>
      </c>
      <c r="F7" s="753">
        <v>3900585.4930834039</v>
      </c>
    </row>
    <row r="8" spans="1:6" ht="14.4" customHeight="1" x14ac:dyDescent="0.3">
      <c r="A8" s="776" t="s">
        <v>1921</v>
      </c>
      <c r="B8" s="752"/>
      <c r="C8" s="766">
        <v>0</v>
      </c>
      <c r="D8" s="752">
        <v>108214.35180485954</v>
      </c>
      <c r="E8" s="766">
        <v>1</v>
      </c>
      <c r="F8" s="753">
        <v>108214.35180485954</v>
      </c>
    </row>
    <row r="9" spans="1:6" ht="14.4" customHeight="1" x14ac:dyDescent="0.3">
      <c r="A9" s="776" t="s">
        <v>1922</v>
      </c>
      <c r="B9" s="752"/>
      <c r="C9" s="766">
        <v>0</v>
      </c>
      <c r="D9" s="752">
        <v>655.52</v>
      </c>
      <c r="E9" s="766">
        <v>1</v>
      </c>
      <c r="F9" s="753">
        <v>655.52</v>
      </c>
    </row>
    <row r="10" spans="1:6" ht="14.4" customHeight="1" thickBot="1" x14ac:dyDescent="0.35">
      <c r="A10" s="777" t="s">
        <v>1923</v>
      </c>
      <c r="B10" s="768">
        <v>43558.237500000003</v>
      </c>
      <c r="C10" s="769">
        <v>1.0257749118483467E-3</v>
      </c>
      <c r="D10" s="768">
        <v>42420180.148840815</v>
      </c>
      <c r="E10" s="769">
        <v>0.9989742250881517</v>
      </c>
      <c r="F10" s="770">
        <v>42463738.386340812</v>
      </c>
    </row>
    <row r="11" spans="1:6" ht="14.4" customHeight="1" thickBot="1" x14ac:dyDescent="0.35">
      <c r="A11" s="771" t="s">
        <v>3</v>
      </c>
      <c r="B11" s="772">
        <v>383850.72909218667</v>
      </c>
      <c r="C11" s="773">
        <v>8.1376303154753818E-3</v>
      </c>
      <c r="D11" s="772">
        <v>46785990.39310962</v>
      </c>
      <c r="E11" s="773">
        <v>0.99186236968452479</v>
      </c>
      <c r="F11" s="774">
        <v>47169841.1222018</v>
      </c>
    </row>
    <row r="12" spans="1:6" ht="14.4" customHeight="1" thickBot="1" x14ac:dyDescent="0.35"/>
    <row r="13" spans="1:6" ht="14.4" customHeight="1" x14ac:dyDescent="0.3">
      <c r="A13" s="775" t="s">
        <v>1924</v>
      </c>
      <c r="B13" s="745"/>
      <c r="C13" s="765">
        <v>0</v>
      </c>
      <c r="D13" s="745">
        <v>3083.88</v>
      </c>
      <c r="E13" s="765">
        <v>1</v>
      </c>
      <c r="F13" s="746">
        <v>3083.88</v>
      </c>
    </row>
    <row r="14" spans="1:6" ht="14.4" customHeight="1" x14ac:dyDescent="0.3">
      <c r="A14" s="776" t="s">
        <v>1925</v>
      </c>
      <c r="B14" s="752"/>
      <c r="C14" s="766">
        <v>0</v>
      </c>
      <c r="D14" s="752">
        <v>6728.4699999999993</v>
      </c>
      <c r="E14" s="766">
        <v>1</v>
      </c>
      <c r="F14" s="753">
        <v>6728.4699999999993</v>
      </c>
    </row>
    <row r="15" spans="1:6" ht="14.4" customHeight="1" x14ac:dyDescent="0.3">
      <c r="A15" s="776" t="s">
        <v>1926</v>
      </c>
      <c r="B15" s="752"/>
      <c r="C15" s="766">
        <v>0</v>
      </c>
      <c r="D15" s="752">
        <v>325.6099999999999</v>
      </c>
      <c r="E15" s="766">
        <v>1</v>
      </c>
      <c r="F15" s="753">
        <v>325.6099999999999</v>
      </c>
    </row>
    <row r="16" spans="1:6" ht="14.4" customHeight="1" x14ac:dyDescent="0.3">
      <c r="A16" s="776" t="s">
        <v>1927</v>
      </c>
      <c r="B16" s="752"/>
      <c r="C16" s="766">
        <v>0</v>
      </c>
      <c r="D16" s="752">
        <v>67.94</v>
      </c>
      <c r="E16" s="766">
        <v>1</v>
      </c>
      <c r="F16" s="753">
        <v>67.94</v>
      </c>
    </row>
    <row r="17" spans="1:6" ht="14.4" customHeight="1" x14ac:dyDescent="0.3">
      <c r="A17" s="776" t="s">
        <v>1928</v>
      </c>
      <c r="B17" s="752"/>
      <c r="C17" s="766">
        <v>0</v>
      </c>
      <c r="D17" s="752">
        <v>40263.299999999996</v>
      </c>
      <c r="E17" s="766">
        <v>1</v>
      </c>
      <c r="F17" s="753">
        <v>40263.299999999996</v>
      </c>
    </row>
    <row r="18" spans="1:6" ht="14.4" customHeight="1" x14ac:dyDescent="0.3">
      <c r="A18" s="776" t="s">
        <v>1929</v>
      </c>
      <c r="B18" s="752"/>
      <c r="C18" s="766">
        <v>0</v>
      </c>
      <c r="D18" s="752">
        <v>400.12800000000004</v>
      </c>
      <c r="E18" s="766">
        <v>1</v>
      </c>
      <c r="F18" s="753">
        <v>400.12800000000004</v>
      </c>
    </row>
    <row r="19" spans="1:6" ht="14.4" customHeight="1" x14ac:dyDescent="0.3">
      <c r="A19" s="776" t="s">
        <v>1930</v>
      </c>
      <c r="B19" s="752">
        <v>23572.379999999997</v>
      </c>
      <c r="C19" s="766">
        <v>0.7951692861537798</v>
      </c>
      <c r="D19" s="752">
        <v>6072.0999999999985</v>
      </c>
      <c r="E19" s="766">
        <v>0.20483071384622026</v>
      </c>
      <c r="F19" s="753">
        <v>29644.479999999996</v>
      </c>
    </row>
    <row r="20" spans="1:6" ht="14.4" customHeight="1" x14ac:dyDescent="0.3">
      <c r="A20" s="776" t="s">
        <v>1931</v>
      </c>
      <c r="B20" s="752"/>
      <c r="C20" s="766">
        <v>0</v>
      </c>
      <c r="D20" s="752">
        <v>311.41999999999996</v>
      </c>
      <c r="E20" s="766">
        <v>1</v>
      </c>
      <c r="F20" s="753">
        <v>311.41999999999996</v>
      </c>
    </row>
    <row r="21" spans="1:6" ht="14.4" customHeight="1" x14ac:dyDescent="0.3">
      <c r="A21" s="776" t="s">
        <v>1932</v>
      </c>
      <c r="B21" s="752"/>
      <c r="C21" s="766">
        <v>0</v>
      </c>
      <c r="D21" s="752">
        <v>554.13999999999987</v>
      </c>
      <c r="E21" s="766">
        <v>1</v>
      </c>
      <c r="F21" s="753">
        <v>554.13999999999987</v>
      </c>
    </row>
    <row r="22" spans="1:6" ht="14.4" customHeight="1" x14ac:dyDescent="0.3">
      <c r="A22" s="776" t="s">
        <v>1933</v>
      </c>
      <c r="B22" s="752"/>
      <c r="C22" s="766">
        <v>0</v>
      </c>
      <c r="D22" s="752">
        <v>323.94</v>
      </c>
      <c r="E22" s="766">
        <v>1</v>
      </c>
      <c r="F22" s="753">
        <v>323.94</v>
      </c>
    </row>
    <row r="23" spans="1:6" ht="14.4" customHeight="1" x14ac:dyDescent="0.3">
      <c r="A23" s="776" t="s">
        <v>1934</v>
      </c>
      <c r="B23" s="752"/>
      <c r="C23" s="766">
        <v>0</v>
      </c>
      <c r="D23" s="752">
        <v>111.25000000000004</v>
      </c>
      <c r="E23" s="766">
        <v>1</v>
      </c>
      <c r="F23" s="753">
        <v>111.25000000000004</v>
      </c>
    </row>
    <row r="24" spans="1:6" ht="14.4" customHeight="1" x14ac:dyDescent="0.3">
      <c r="A24" s="776" t="s">
        <v>1935</v>
      </c>
      <c r="B24" s="752"/>
      <c r="C24" s="766">
        <v>0</v>
      </c>
      <c r="D24" s="752">
        <v>77713.239999999976</v>
      </c>
      <c r="E24" s="766">
        <v>1</v>
      </c>
      <c r="F24" s="753">
        <v>77713.239999999976</v>
      </c>
    </row>
    <row r="25" spans="1:6" ht="14.4" customHeight="1" x14ac:dyDescent="0.3">
      <c r="A25" s="776" t="s">
        <v>1936</v>
      </c>
      <c r="B25" s="752"/>
      <c r="C25" s="766">
        <v>0</v>
      </c>
      <c r="D25" s="752">
        <v>899.54000000000008</v>
      </c>
      <c r="E25" s="766">
        <v>1</v>
      </c>
      <c r="F25" s="753">
        <v>899.54000000000008</v>
      </c>
    </row>
    <row r="26" spans="1:6" ht="14.4" customHeight="1" x14ac:dyDescent="0.3">
      <c r="A26" s="776" t="s">
        <v>1937</v>
      </c>
      <c r="B26" s="752">
        <v>72.700000000000031</v>
      </c>
      <c r="C26" s="766">
        <v>8.450638714269218E-2</v>
      </c>
      <c r="D26" s="752">
        <v>787.59000242601041</v>
      </c>
      <c r="E26" s="766">
        <v>0.91549361285730779</v>
      </c>
      <c r="F26" s="753">
        <v>860.29000242601046</v>
      </c>
    </row>
    <row r="27" spans="1:6" ht="14.4" customHeight="1" x14ac:dyDescent="0.3">
      <c r="A27" s="776" t="s">
        <v>1938</v>
      </c>
      <c r="B27" s="752"/>
      <c r="C27" s="766">
        <v>0</v>
      </c>
      <c r="D27" s="752">
        <v>499.1400000000001</v>
      </c>
      <c r="E27" s="766">
        <v>1</v>
      </c>
      <c r="F27" s="753">
        <v>499.1400000000001</v>
      </c>
    </row>
    <row r="28" spans="1:6" ht="14.4" customHeight="1" x14ac:dyDescent="0.3">
      <c r="A28" s="776" t="s">
        <v>1939</v>
      </c>
      <c r="B28" s="752"/>
      <c r="C28" s="766">
        <v>0</v>
      </c>
      <c r="D28" s="752">
        <v>601.91999999999996</v>
      </c>
      <c r="E28" s="766">
        <v>1</v>
      </c>
      <c r="F28" s="753">
        <v>601.91999999999996</v>
      </c>
    </row>
    <row r="29" spans="1:6" ht="14.4" customHeight="1" x14ac:dyDescent="0.3">
      <c r="A29" s="776" t="s">
        <v>1940</v>
      </c>
      <c r="B29" s="752"/>
      <c r="C29" s="766">
        <v>0</v>
      </c>
      <c r="D29" s="752">
        <v>290.36000000000007</v>
      </c>
      <c r="E29" s="766">
        <v>1</v>
      </c>
      <c r="F29" s="753">
        <v>290.36000000000007</v>
      </c>
    </row>
    <row r="30" spans="1:6" ht="14.4" customHeight="1" x14ac:dyDescent="0.3">
      <c r="A30" s="776" t="s">
        <v>1941</v>
      </c>
      <c r="B30" s="752"/>
      <c r="C30" s="766">
        <v>0</v>
      </c>
      <c r="D30" s="752">
        <v>2785.68</v>
      </c>
      <c r="E30" s="766">
        <v>1</v>
      </c>
      <c r="F30" s="753">
        <v>2785.68</v>
      </c>
    </row>
    <row r="31" spans="1:6" ht="14.4" customHeight="1" x14ac:dyDescent="0.3">
      <c r="A31" s="776" t="s">
        <v>1942</v>
      </c>
      <c r="B31" s="752"/>
      <c r="C31" s="766">
        <v>0</v>
      </c>
      <c r="D31" s="752">
        <v>5217.82</v>
      </c>
      <c r="E31" s="766">
        <v>1</v>
      </c>
      <c r="F31" s="753">
        <v>5217.82</v>
      </c>
    </row>
    <row r="32" spans="1:6" ht="14.4" customHeight="1" x14ac:dyDescent="0.3">
      <c r="A32" s="776" t="s">
        <v>1943</v>
      </c>
      <c r="B32" s="752"/>
      <c r="C32" s="766">
        <v>0</v>
      </c>
      <c r="D32" s="752">
        <v>2612.61</v>
      </c>
      <c r="E32" s="766">
        <v>1</v>
      </c>
      <c r="F32" s="753">
        <v>2612.61</v>
      </c>
    </row>
    <row r="33" spans="1:6" ht="14.4" customHeight="1" x14ac:dyDescent="0.3">
      <c r="A33" s="776" t="s">
        <v>1944</v>
      </c>
      <c r="B33" s="752"/>
      <c r="C33" s="766">
        <v>0</v>
      </c>
      <c r="D33" s="752">
        <v>48.770000000000017</v>
      </c>
      <c r="E33" s="766">
        <v>1</v>
      </c>
      <c r="F33" s="753">
        <v>48.770000000000017</v>
      </c>
    </row>
    <row r="34" spans="1:6" ht="14.4" customHeight="1" x14ac:dyDescent="0.3">
      <c r="A34" s="776" t="s">
        <v>1945</v>
      </c>
      <c r="B34" s="752"/>
      <c r="C34" s="766">
        <v>0</v>
      </c>
      <c r="D34" s="752">
        <v>194.95</v>
      </c>
      <c r="E34" s="766">
        <v>1</v>
      </c>
      <c r="F34" s="753">
        <v>194.95</v>
      </c>
    </row>
    <row r="35" spans="1:6" ht="14.4" customHeight="1" x14ac:dyDescent="0.3">
      <c r="A35" s="776" t="s">
        <v>1946</v>
      </c>
      <c r="B35" s="752"/>
      <c r="C35" s="766">
        <v>0</v>
      </c>
      <c r="D35" s="752">
        <v>730.62000000000012</v>
      </c>
      <c r="E35" s="766">
        <v>1</v>
      </c>
      <c r="F35" s="753">
        <v>730.62000000000012</v>
      </c>
    </row>
    <row r="36" spans="1:6" ht="14.4" customHeight="1" x14ac:dyDescent="0.3">
      <c r="A36" s="776" t="s">
        <v>1947</v>
      </c>
      <c r="B36" s="752"/>
      <c r="C36" s="766">
        <v>0</v>
      </c>
      <c r="D36" s="752">
        <v>64.86</v>
      </c>
      <c r="E36" s="766">
        <v>1</v>
      </c>
      <c r="F36" s="753">
        <v>64.86</v>
      </c>
    </row>
    <row r="37" spans="1:6" ht="14.4" customHeight="1" x14ac:dyDescent="0.3">
      <c r="A37" s="776" t="s">
        <v>1948</v>
      </c>
      <c r="B37" s="752"/>
      <c r="C37" s="766">
        <v>0</v>
      </c>
      <c r="D37" s="752">
        <v>74.250000000000028</v>
      </c>
      <c r="E37" s="766">
        <v>1</v>
      </c>
      <c r="F37" s="753">
        <v>74.250000000000028</v>
      </c>
    </row>
    <row r="38" spans="1:6" ht="14.4" customHeight="1" x14ac:dyDescent="0.3">
      <c r="A38" s="776" t="s">
        <v>1949</v>
      </c>
      <c r="B38" s="752"/>
      <c r="C38" s="766">
        <v>0</v>
      </c>
      <c r="D38" s="752">
        <v>248.83000000000004</v>
      </c>
      <c r="E38" s="766">
        <v>1</v>
      </c>
      <c r="F38" s="753">
        <v>248.83000000000004</v>
      </c>
    </row>
    <row r="39" spans="1:6" ht="14.4" customHeight="1" x14ac:dyDescent="0.3">
      <c r="A39" s="776" t="s">
        <v>1950</v>
      </c>
      <c r="B39" s="752"/>
      <c r="C39" s="766">
        <v>0</v>
      </c>
      <c r="D39" s="752">
        <v>194.01</v>
      </c>
      <c r="E39" s="766">
        <v>1</v>
      </c>
      <c r="F39" s="753">
        <v>194.01</v>
      </c>
    </row>
    <row r="40" spans="1:6" ht="14.4" customHeight="1" x14ac:dyDescent="0.3">
      <c r="A40" s="776" t="s">
        <v>1951</v>
      </c>
      <c r="B40" s="752"/>
      <c r="C40" s="766">
        <v>0</v>
      </c>
      <c r="D40" s="752">
        <v>162.83000000000004</v>
      </c>
      <c r="E40" s="766">
        <v>1</v>
      </c>
      <c r="F40" s="753">
        <v>162.83000000000004</v>
      </c>
    </row>
    <row r="41" spans="1:6" ht="14.4" customHeight="1" x14ac:dyDescent="0.3">
      <c r="A41" s="776" t="s">
        <v>1952</v>
      </c>
      <c r="B41" s="752"/>
      <c r="C41" s="766">
        <v>0</v>
      </c>
      <c r="D41" s="752">
        <v>2681.43</v>
      </c>
      <c r="E41" s="766">
        <v>1</v>
      </c>
      <c r="F41" s="753">
        <v>2681.43</v>
      </c>
    </row>
    <row r="42" spans="1:6" ht="14.4" customHeight="1" x14ac:dyDescent="0.3">
      <c r="A42" s="776" t="s">
        <v>1953</v>
      </c>
      <c r="B42" s="752"/>
      <c r="C42" s="766">
        <v>0</v>
      </c>
      <c r="D42" s="752">
        <v>730.90000000000009</v>
      </c>
      <c r="E42" s="766">
        <v>1</v>
      </c>
      <c r="F42" s="753">
        <v>730.90000000000009</v>
      </c>
    </row>
    <row r="43" spans="1:6" ht="14.4" customHeight="1" x14ac:dyDescent="0.3">
      <c r="A43" s="776" t="s">
        <v>1954</v>
      </c>
      <c r="B43" s="752"/>
      <c r="C43" s="766">
        <v>0</v>
      </c>
      <c r="D43" s="752">
        <v>151.36999999999998</v>
      </c>
      <c r="E43" s="766">
        <v>1</v>
      </c>
      <c r="F43" s="753">
        <v>151.36999999999998</v>
      </c>
    </row>
    <row r="44" spans="1:6" ht="14.4" customHeight="1" x14ac:dyDescent="0.3">
      <c r="A44" s="776" t="s">
        <v>1955</v>
      </c>
      <c r="B44" s="752"/>
      <c r="C44" s="766">
        <v>0</v>
      </c>
      <c r="D44" s="752">
        <v>47.72</v>
      </c>
      <c r="E44" s="766">
        <v>1</v>
      </c>
      <c r="F44" s="753">
        <v>47.72</v>
      </c>
    </row>
    <row r="45" spans="1:6" ht="14.4" customHeight="1" x14ac:dyDescent="0.3">
      <c r="A45" s="776" t="s">
        <v>1956</v>
      </c>
      <c r="B45" s="752"/>
      <c r="C45" s="766">
        <v>0</v>
      </c>
      <c r="D45" s="752">
        <v>1545.2000000000003</v>
      </c>
      <c r="E45" s="766">
        <v>1</v>
      </c>
      <c r="F45" s="753">
        <v>1545.2000000000003</v>
      </c>
    </row>
    <row r="46" spans="1:6" ht="14.4" customHeight="1" x14ac:dyDescent="0.3">
      <c r="A46" s="776" t="s">
        <v>1957</v>
      </c>
      <c r="B46" s="752"/>
      <c r="C46" s="766">
        <v>0</v>
      </c>
      <c r="D46" s="752">
        <v>928.17</v>
      </c>
      <c r="E46" s="766">
        <v>1</v>
      </c>
      <c r="F46" s="753">
        <v>928.17</v>
      </c>
    </row>
    <row r="47" spans="1:6" ht="14.4" customHeight="1" x14ac:dyDescent="0.3">
      <c r="A47" s="776" t="s">
        <v>1958</v>
      </c>
      <c r="B47" s="752"/>
      <c r="C47" s="766">
        <v>0</v>
      </c>
      <c r="D47" s="752">
        <v>685.77999999999986</v>
      </c>
      <c r="E47" s="766">
        <v>1</v>
      </c>
      <c r="F47" s="753">
        <v>685.77999999999986</v>
      </c>
    </row>
    <row r="48" spans="1:6" ht="14.4" customHeight="1" x14ac:dyDescent="0.3">
      <c r="A48" s="776" t="s">
        <v>1959</v>
      </c>
      <c r="B48" s="752"/>
      <c r="C48" s="766">
        <v>0</v>
      </c>
      <c r="D48" s="752">
        <v>121.88999999999999</v>
      </c>
      <c r="E48" s="766">
        <v>1</v>
      </c>
      <c r="F48" s="753">
        <v>121.88999999999999</v>
      </c>
    </row>
    <row r="49" spans="1:6" ht="14.4" customHeight="1" x14ac:dyDescent="0.3">
      <c r="A49" s="776" t="s">
        <v>1960</v>
      </c>
      <c r="B49" s="752"/>
      <c r="C49" s="766">
        <v>0</v>
      </c>
      <c r="D49" s="752">
        <v>126.36</v>
      </c>
      <c r="E49" s="766">
        <v>1</v>
      </c>
      <c r="F49" s="753">
        <v>126.36</v>
      </c>
    </row>
    <row r="50" spans="1:6" ht="14.4" customHeight="1" x14ac:dyDescent="0.3">
      <c r="A50" s="776" t="s">
        <v>1961</v>
      </c>
      <c r="B50" s="752"/>
      <c r="C50" s="766">
        <v>0</v>
      </c>
      <c r="D50" s="752">
        <v>117.76000000000002</v>
      </c>
      <c r="E50" s="766">
        <v>1</v>
      </c>
      <c r="F50" s="753">
        <v>117.76000000000002</v>
      </c>
    </row>
    <row r="51" spans="1:6" ht="14.4" customHeight="1" x14ac:dyDescent="0.3">
      <c r="A51" s="776" t="s">
        <v>1962</v>
      </c>
      <c r="B51" s="752"/>
      <c r="C51" s="766">
        <v>0</v>
      </c>
      <c r="D51" s="752">
        <v>57.030000000000015</v>
      </c>
      <c r="E51" s="766">
        <v>1</v>
      </c>
      <c r="F51" s="753">
        <v>57.030000000000015</v>
      </c>
    </row>
    <row r="52" spans="1:6" ht="14.4" customHeight="1" x14ac:dyDescent="0.3">
      <c r="A52" s="776" t="s">
        <v>1963</v>
      </c>
      <c r="B52" s="752"/>
      <c r="C52" s="766">
        <v>0</v>
      </c>
      <c r="D52" s="752">
        <v>567.37</v>
      </c>
      <c r="E52" s="766">
        <v>1</v>
      </c>
      <c r="F52" s="753">
        <v>567.37</v>
      </c>
    </row>
    <row r="53" spans="1:6" ht="14.4" customHeight="1" x14ac:dyDescent="0.3">
      <c r="A53" s="776" t="s">
        <v>1964</v>
      </c>
      <c r="B53" s="752"/>
      <c r="C53" s="766">
        <v>0</v>
      </c>
      <c r="D53" s="752">
        <v>111.44000000000003</v>
      </c>
      <c r="E53" s="766">
        <v>1</v>
      </c>
      <c r="F53" s="753">
        <v>111.44000000000003</v>
      </c>
    </row>
    <row r="54" spans="1:6" ht="14.4" customHeight="1" x14ac:dyDescent="0.3">
      <c r="A54" s="776" t="s">
        <v>1965</v>
      </c>
      <c r="B54" s="752"/>
      <c r="C54" s="766">
        <v>0</v>
      </c>
      <c r="D54" s="752">
        <v>458.41999999999996</v>
      </c>
      <c r="E54" s="766">
        <v>1</v>
      </c>
      <c r="F54" s="753">
        <v>458.41999999999996</v>
      </c>
    </row>
    <row r="55" spans="1:6" ht="14.4" customHeight="1" x14ac:dyDescent="0.3">
      <c r="A55" s="776" t="s">
        <v>1966</v>
      </c>
      <c r="B55" s="752"/>
      <c r="C55" s="766">
        <v>0</v>
      </c>
      <c r="D55" s="752">
        <v>1048.1499999999999</v>
      </c>
      <c r="E55" s="766">
        <v>1</v>
      </c>
      <c r="F55" s="753">
        <v>1048.1499999999999</v>
      </c>
    </row>
    <row r="56" spans="1:6" ht="14.4" customHeight="1" x14ac:dyDescent="0.3">
      <c r="A56" s="776" t="s">
        <v>1967</v>
      </c>
      <c r="B56" s="752"/>
      <c r="C56" s="766">
        <v>0</v>
      </c>
      <c r="D56" s="752">
        <v>1222.2500000000002</v>
      </c>
      <c r="E56" s="766">
        <v>1</v>
      </c>
      <c r="F56" s="753">
        <v>1222.2500000000002</v>
      </c>
    </row>
    <row r="57" spans="1:6" ht="14.4" customHeight="1" x14ac:dyDescent="0.3">
      <c r="A57" s="776" t="s">
        <v>1968</v>
      </c>
      <c r="B57" s="752"/>
      <c r="C57" s="766">
        <v>0</v>
      </c>
      <c r="D57" s="752">
        <v>413.93999999999977</v>
      </c>
      <c r="E57" s="766">
        <v>1</v>
      </c>
      <c r="F57" s="753">
        <v>413.93999999999977</v>
      </c>
    </row>
    <row r="58" spans="1:6" ht="14.4" customHeight="1" x14ac:dyDescent="0.3">
      <c r="A58" s="776" t="s">
        <v>1969</v>
      </c>
      <c r="B58" s="752">
        <v>4238.7000000000007</v>
      </c>
      <c r="C58" s="766">
        <v>1</v>
      </c>
      <c r="D58" s="752"/>
      <c r="E58" s="766">
        <v>0</v>
      </c>
      <c r="F58" s="753">
        <v>4238.7000000000007</v>
      </c>
    </row>
    <row r="59" spans="1:6" ht="14.4" customHeight="1" x14ac:dyDescent="0.3">
      <c r="A59" s="776" t="s">
        <v>1970</v>
      </c>
      <c r="B59" s="752"/>
      <c r="C59" s="766">
        <v>0</v>
      </c>
      <c r="D59" s="752">
        <v>523.36</v>
      </c>
      <c r="E59" s="766">
        <v>1</v>
      </c>
      <c r="F59" s="753">
        <v>523.36</v>
      </c>
    </row>
    <row r="60" spans="1:6" ht="14.4" customHeight="1" x14ac:dyDescent="0.3">
      <c r="A60" s="776" t="s">
        <v>1971</v>
      </c>
      <c r="B60" s="752"/>
      <c r="C60" s="766">
        <v>0</v>
      </c>
      <c r="D60" s="752">
        <v>529.05999999999983</v>
      </c>
      <c r="E60" s="766">
        <v>1</v>
      </c>
      <c r="F60" s="753">
        <v>529.05999999999983</v>
      </c>
    </row>
    <row r="61" spans="1:6" ht="14.4" customHeight="1" x14ac:dyDescent="0.3">
      <c r="A61" s="776" t="s">
        <v>1972</v>
      </c>
      <c r="B61" s="752"/>
      <c r="C61" s="766">
        <v>0</v>
      </c>
      <c r="D61" s="752">
        <v>2215429.6100000003</v>
      </c>
      <c r="E61" s="766">
        <v>1</v>
      </c>
      <c r="F61" s="753">
        <v>2215429.6100000003</v>
      </c>
    </row>
    <row r="62" spans="1:6" ht="14.4" customHeight="1" x14ac:dyDescent="0.3">
      <c r="A62" s="776" t="s">
        <v>1973</v>
      </c>
      <c r="B62" s="752"/>
      <c r="C62" s="766">
        <v>0</v>
      </c>
      <c r="D62" s="752">
        <v>255096.63000215648</v>
      </c>
      <c r="E62" s="766">
        <v>1</v>
      </c>
      <c r="F62" s="753">
        <v>255096.63000215648</v>
      </c>
    </row>
    <row r="63" spans="1:6" ht="14.4" customHeight="1" x14ac:dyDescent="0.3">
      <c r="A63" s="776" t="s">
        <v>1974</v>
      </c>
      <c r="B63" s="752"/>
      <c r="C63" s="766">
        <v>0</v>
      </c>
      <c r="D63" s="752">
        <v>9742.4639999999999</v>
      </c>
      <c r="E63" s="766">
        <v>1</v>
      </c>
      <c r="F63" s="753">
        <v>9742.4639999999999</v>
      </c>
    </row>
    <row r="64" spans="1:6" ht="14.4" customHeight="1" x14ac:dyDescent="0.3">
      <c r="A64" s="776" t="s">
        <v>1975</v>
      </c>
      <c r="B64" s="752"/>
      <c r="C64" s="766">
        <v>0</v>
      </c>
      <c r="D64" s="752">
        <v>122.28999999999998</v>
      </c>
      <c r="E64" s="766">
        <v>1</v>
      </c>
      <c r="F64" s="753">
        <v>122.28999999999998</v>
      </c>
    </row>
    <row r="65" spans="1:6" ht="14.4" customHeight="1" x14ac:dyDescent="0.3">
      <c r="A65" s="776" t="s">
        <v>1976</v>
      </c>
      <c r="B65" s="752">
        <v>2128.8000000000002</v>
      </c>
      <c r="C65" s="766">
        <v>1</v>
      </c>
      <c r="D65" s="752"/>
      <c r="E65" s="766">
        <v>0</v>
      </c>
      <c r="F65" s="753">
        <v>2128.8000000000002</v>
      </c>
    </row>
    <row r="66" spans="1:6" ht="14.4" customHeight="1" x14ac:dyDescent="0.3">
      <c r="A66" s="776" t="s">
        <v>1977</v>
      </c>
      <c r="B66" s="752"/>
      <c r="C66" s="766">
        <v>0</v>
      </c>
      <c r="D66" s="752">
        <v>15884</v>
      </c>
      <c r="E66" s="766">
        <v>1</v>
      </c>
      <c r="F66" s="753">
        <v>15884</v>
      </c>
    </row>
    <row r="67" spans="1:6" ht="14.4" customHeight="1" x14ac:dyDescent="0.3">
      <c r="A67" s="776" t="s">
        <v>1978</v>
      </c>
      <c r="B67" s="752"/>
      <c r="C67" s="766">
        <v>0</v>
      </c>
      <c r="D67" s="752">
        <v>918.07999999999993</v>
      </c>
      <c r="E67" s="766">
        <v>1</v>
      </c>
      <c r="F67" s="753">
        <v>918.07999999999993</v>
      </c>
    </row>
    <row r="68" spans="1:6" ht="14.4" customHeight="1" x14ac:dyDescent="0.3">
      <c r="A68" s="776" t="s">
        <v>1979</v>
      </c>
      <c r="B68" s="752"/>
      <c r="C68" s="766">
        <v>0</v>
      </c>
      <c r="D68" s="752">
        <v>333.83999999999986</v>
      </c>
      <c r="E68" s="766">
        <v>1</v>
      </c>
      <c r="F68" s="753">
        <v>333.83999999999986</v>
      </c>
    </row>
    <row r="69" spans="1:6" ht="14.4" customHeight="1" x14ac:dyDescent="0.3">
      <c r="A69" s="776" t="s">
        <v>1980</v>
      </c>
      <c r="B69" s="752"/>
      <c r="C69" s="766">
        <v>0</v>
      </c>
      <c r="D69" s="752">
        <v>960.96</v>
      </c>
      <c r="E69" s="766">
        <v>1</v>
      </c>
      <c r="F69" s="753">
        <v>960.96</v>
      </c>
    </row>
    <row r="70" spans="1:6" ht="14.4" customHeight="1" x14ac:dyDescent="0.3">
      <c r="A70" s="776" t="s">
        <v>1981</v>
      </c>
      <c r="B70" s="752"/>
      <c r="C70" s="766">
        <v>0</v>
      </c>
      <c r="D70" s="752">
        <v>1269.1200000000001</v>
      </c>
      <c r="E70" s="766">
        <v>1</v>
      </c>
      <c r="F70" s="753">
        <v>1269.1200000000001</v>
      </c>
    </row>
    <row r="71" spans="1:6" ht="14.4" customHeight="1" x14ac:dyDescent="0.3">
      <c r="A71" s="776" t="s">
        <v>1982</v>
      </c>
      <c r="B71" s="752"/>
      <c r="C71" s="766">
        <v>0</v>
      </c>
      <c r="D71" s="752">
        <v>3077.3586666666661</v>
      </c>
      <c r="E71" s="766">
        <v>1</v>
      </c>
      <c r="F71" s="753">
        <v>3077.3586666666661</v>
      </c>
    </row>
    <row r="72" spans="1:6" ht="14.4" customHeight="1" x14ac:dyDescent="0.3">
      <c r="A72" s="776" t="s">
        <v>1983</v>
      </c>
      <c r="B72" s="752"/>
      <c r="C72" s="766">
        <v>0</v>
      </c>
      <c r="D72" s="752">
        <v>5712.5000000000009</v>
      </c>
      <c r="E72" s="766">
        <v>1</v>
      </c>
      <c r="F72" s="753">
        <v>5712.5000000000009</v>
      </c>
    </row>
    <row r="73" spans="1:6" ht="14.4" customHeight="1" x14ac:dyDescent="0.3">
      <c r="A73" s="776" t="s">
        <v>1984</v>
      </c>
      <c r="B73" s="752"/>
      <c r="C73" s="766">
        <v>0</v>
      </c>
      <c r="D73" s="752">
        <v>3534.2999999999993</v>
      </c>
      <c r="E73" s="766">
        <v>1</v>
      </c>
      <c r="F73" s="753">
        <v>3534.2999999999993</v>
      </c>
    </row>
    <row r="74" spans="1:6" ht="14.4" customHeight="1" x14ac:dyDescent="0.3">
      <c r="A74" s="776" t="s">
        <v>1985</v>
      </c>
      <c r="B74" s="752"/>
      <c r="C74" s="766">
        <v>0</v>
      </c>
      <c r="D74" s="752">
        <v>10596.6</v>
      </c>
      <c r="E74" s="766">
        <v>1</v>
      </c>
      <c r="F74" s="753">
        <v>10596.6</v>
      </c>
    </row>
    <row r="75" spans="1:6" ht="14.4" customHeight="1" x14ac:dyDescent="0.3">
      <c r="A75" s="776" t="s">
        <v>1986</v>
      </c>
      <c r="B75" s="752"/>
      <c r="C75" s="766">
        <v>0</v>
      </c>
      <c r="D75" s="752">
        <v>236.16999999999993</v>
      </c>
      <c r="E75" s="766">
        <v>1</v>
      </c>
      <c r="F75" s="753">
        <v>236.16999999999993</v>
      </c>
    </row>
    <row r="76" spans="1:6" ht="14.4" customHeight="1" x14ac:dyDescent="0.3">
      <c r="A76" s="776" t="s">
        <v>1987</v>
      </c>
      <c r="B76" s="752"/>
      <c r="C76" s="766">
        <v>0</v>
      </c>
      <c r="D76" s="752">
        <v>3823.3652056534002</v>
      </c>
      <c r="E76" s="766">
        <v>1</v>
      </c>
      <c r="F76" s="753">
        <v>3823.3652056534002</v>
      </c>
    </row>
    <row r="77" spans="1:6" ht="14.4" customHeight="1" x14ac:dyDescent="0.3">
      <c r="A77" s="776" t="s">
        <v>1988</v>
      </c>
      <c r="B77" s="752"/>
      <c r="C77" s="766">
        <v>0</v>
      </c>
      <c r="D77" s="752">
        <v>12948.504097275592</v>
      </c>
      <c r="E77" s="766">
        <v>1</v>
      </c>
      <c r="F77" s="753">
        <v>12948.504097275592</v>
      </c>
    </row>
    <row r="78" spans="1:6" ht="14.4" customHeight="1" x14ac:dyDescent="0.3">
      <c r="A78" s="776" t="s">
        <v>1989</v>
      </c>
      <c r="B78" s="752">
        <v>37741.615944063793</v>
      </c>
      <c r="C78" s="766">
        <v>9.9229041518849648E-2</v>
      </c>
      <c r="D78" s="752">
        <v>342606.87242558709</v>
      </c>
      <c r="E78" s="766">
        <v>0.9007709584811503</v>
      </c>
      <c r="F78" s="753">
        <v>380348.48836965091</v>
      </c>
    </row>
    <row r="79" spans="1:6" ht="14.4" customHeight="1" x14ac:dyDescent="0.3">
      <c r="A79" s="776" t="s">
        <v>1990</v>
      </c>
      <c r="B79" s="752"/>
      <c r="C79" s="766">
        <v>0</v>
      </c>
      <c r="D79" s="752">
        <v>18358058.016296625</v>
      </c>
      <c r="E79" s="766">
        <v>1</v>
      </c>
      <c r="F79" s="753">
        <v>18358058.016296625</v>
      </c>
    </row>
    <row r="80" spans="1:6" ht="14.4" customHeight="1" x14ac:dyDescent="0.3">
      <c r="A80" s="776" t="s">
        <v>1991</v>
      </c>
      <c r="B80" s="752">
        <v>152453.83124999999</v>
      </c>
      <c r="C80" s="766">
        <v>4.0507853795528584E-2</v>
      </c>
      <c r="D80" s="752">
        <v>3611108.4650775446</v>
      </c>
      <c r="E80" s="766">
        <v>0.95949214620447143</v>
      </c>
      <c r="F80" s="753">
        <v>3763562.2963275444</v>
      </c>
    </row>
    <row r="81" spans="1:6" ht="14.4" customHeight="1" x14ac:dyDescent="0.3">
      <c r="A81" s="776" t="s">
        <v>1992</v>
      </c>
      <c r="B81" s="752"/>
      <c r="C81" s="766">
        <v>0</v>
      </c>
      <c r="D81" s="752">
        <v>5021466.0115006836</v>
      </c>
      <c r="E81" s="766">
        <v>1</v>
      </c>
      <c r="F81" s="753">
        <v>5021466.0115006836</v>
      </c>
    </row>
    <row r="82" spans="1:6" ht="14.4" customHeight="1" x14ac:dyDescent="0.3">
      <c r="A82" s="776" t="s">
        <v>1993</v>
      </c>
      <c r="B82" s="752"/>
      <c r="C82" s="766">
        <v>0</v>
      </c>
      <c r="D82" s="752">
        <v>3896851.2708920785</v>
      </c>
      <c r="E82" s="766">
        <v>1</v>
      </c>
      <c r="F82" s="753">
        <v>3896851.2708920785</v>
      </c>
    </row>
    <row r="83" spans="1:6" ht="14.4" customHeight="1" x14ac:dyDescent="0.3">
      <c r="A83" s="776" t="s">
        <v>1994</v>
      </c>
      <c r="B83" s="752"/>
      <c r="C83" s="766">
        <v>0</v>
      </c>
      <c r="D83" s="752">
        <v>1364644.9600001511</v>
      </c>
      <c r="E83" s="766">
        <v>1</v>
      </c>
      <c r="F83" s="753">
        <v>1364644.9600001511</v>
      </c>
    </row>
    <row r="84" spans="1:6" ht="14.4" customHeight="1" x14ac:dyDescent="0.3">
      <c r="A84" s="776" t="s">
        <v>1995</v>
      </c>
      <c r="B84" s="752"/>
      <c r="C84" s="766">
        <v>0</v>
      </c>
      <c r="D84" s="752">
        <v>1697935.8</v>
      </c>
      <c r="E84" s="766">
        <v>1</v>
      </c>
      <c r="F84" s="753">
        <v>1697935.8</v>
      </c>
    </row>
    <row r="85" spans="1:6" ht="14.4" customHeight="1" x14ac:dyDescent="0.3">
      <c r="A85" s="776" t="s">
        <v>1996</v>
      </c>
      <c r="B85" s="752">
        <v>110948.59189812289</v>
      </c>
      <c r="C85" s="766">
        <v>0.55396615226647239</v>
      </c>
      <c r="D85" s="752">
        <v>89331.861057699003</v>
      </c>
      <c r="E85" s="766">
        <v>0.44603384773352767</v>
      </c>
      <c r="F85" s="753">
        <v>200280.45295582188</v>
      </c>
    </row>
    <row r="86" spans="1:6" ht="14.4" customHeight="1" x14ac:dyDescent="0.3">
      <c r="A86" s="776" t="s">
        <v>1997</v>
      </c>
      <c r="B86" s="752">
        <v>52098.020000000004</v>
      </c>
      <c r="C86" s="766">
        <v>0.56770573113633405</v>
      </c>
      <c r="D86" s="752">
        <v>39671.39</v>
      </c>
      <c r="E86" s="766">
        <v>0.43229426886366601</v>
      </c>
      <c r="F86" s="753">
        <v>91769.41</v>
      </c>
    </row>
    <row r="87" spans="1:6" ht="14.4" customHeight="1" x14ac:dyDescent="0.3">
      <c r="A87" s="776" t="s">
        <v>1998</v>
      </c>
      <c r="B87" s="752"/>
      <c r="C87" s="766">
        <v>0</v>
      </c>
      <c r="D87" s="752">
        <v>595310.41999999993</v>
      </c>
      <c r="E87" s="766">
        <v>1</v>
      </c>
      <c r="F87" s="753">
        <v>595310.41999999993</v>
      </c>
    </row>
    <row r="88" spans="1:6" ht="14.4" customHeight="1" x14ac:dyDescent="0.3">
      <c r="A88" s="776" t="s">
        <v>1999</v>
      </c>
      <c r="B88" s="752"/>
      <c r="C88" s="766">
        <v>0</v>
      </c>
      <c r="D88" s="752">
        <v>1691.3599999999997</v>
      </c>
      <c r="E88" s="766">
        <v>1</v>
      </c>
      <c r="F88" s="753">
        <v>1691.3599999999997</v>
      </c>
    </row>
    <row r="89" spans="1:6" ht="14.4" customHeight="1" x14ac:dyDescent="0.3">
      <c r="A89" s="776" t="s">
        <v>2000</v>
      </c>
      <c r="B89" s="752"/>
      <c r="C89" s="766">
        <v>0</v>
      </c>
      <c r="D89" s="752">
        <v>92616.48000000001</v>
      </c>
      <c r="E89" s="766">
        <v>1</v>
      </c>
      <c r="F89" s="753">
        <v>92616.48000000001</v>
      </c>
    </row>
    <row r="90" spans="1:6" ht="14.4" customHeight="1" x14ac:dyDescent="0.3">
      <c r="A90" s="776" t="s">
        <v>2001</v>
      </c>
      <c r="B90" s="752"/>
      <c r="C90" s="766">
        <v>0</v>
      </c>
      <c r="D90" s="752">
        <v>104.93999999999998</v>
      </c>
      <c r="E90" s="766">
        <v>1</v>
      </c>
      <c r="F90" s="753">
        <v>104.93999999999998</v>
      </c>
    </row>
    <row r="91" spans="1:6" ht="14.4" customHeight="1" x14ac:dyDescent="0.3">
      <c r="A91" s="776" t="s">
        <v>2002</v>
      </c>
      <c r="B91" s="752"/>
      <c r="C91" s="766">
        <v>0</v>
      </c>
      <c r="D91" s="752">
        <v>1727.8100112815575</v>
      </c>
      <c r="E91" s="766">
        <v>1</v>
      </c>
      <c r="F91" s="753">
        <v>1727.8100112815575</v>
      </c>
    </row>
    <row r="92" spans="1:6" ht="14.4" customHeight="1" x14ac:dyDescent="0.3">
      <c r="A92" s="776" t="s">
        <v>2003</v>
      </c>
      <c r="B92" s="752"/>
      <c r="C92" s="766">
        <v>0</v>
      </c>
      <c r="D92" s="752">
        <v>2246.33</v>
      </c>
      <c r="E92" s="766">
        <v>1</v>
      </c>
      <c r="F92" s="753">
        <v>2246.33</v>
      </c>
    </row>
    <row r="93" spans="1:6" ht="14.4" customHeight="1" x14ac:dyDescent="0.3">
      <c r="A93" s="776" t="s">
        <v>2004</v>
      </c>
      <c r="B93" s="752"/>
      <c r="C93" s="766">
        <v>0</v>
      </c>
      <c r="D93" s="752">
        <v>14742.95</v>
      </c>
      <c r="E93" s="766">
        <v>1</v>
      </c>
      <c r="F93" s="753">
        <v>14742.95</v>
      </c>
    </row>
    <row r="94" spans="1:6" ht="14.4" customHeight="1" x14ac:dyDescent="0.3">
      <c r="A94" s="776" t="s">
        <v>2005</v>
      </c>
      <c r="B94" s="752"/>
      <c r="C94" s="766">
        <v>0</v>
      </c>
      <c r="D94" s="752">
        <v>1148.8399999999999</v>
      </c>
      <c r="E94" s="766">
        <v>1</v>
      </c>
      <c r="F94" s="753">
        <v>1148.8399999999999</v>
      </c>
    </row>
    <row r="95" spans="1:6" ht="14.4" customHeight="1" x14ac:dyDescent="0.3">
      <c r="A95" s="776" t="s">
        <v>2006</v>
      </c>
      <c r="B95" s="752"/>
      <c r="C95" s="766">
        <v>0</v>
      </c>
      <c r="D95" s="752">
        <v>80753.049999999974</v>
      </c>
      <c r="E95" s="766">
        <v>1</v>
      </c>
      <c r="F95" s="753">
        <v>80753.049999999974</v>
      </c>
    </row>
    <row r="96" spans="1:6" ht="14.4" customHeight="1" x14ac:dyDescent="0.3">
      <c r="A96" s="776" t="s">
        <v>2007</v>
      </c>
      <c r="B96" s="752"/>
      <c r="C96" s="766">
        <v>0</v>
      </c>
      <c r="D96" s="752">
        <v>5980.7900000000009</v>
      </c>
      <c r="E96" s="766">
        <v>1</v>
      </c>
      <c r="F96" s="753">
        <v>5980.7900000000009</v>
      </c>
    </row>
    <row r="97" spans="1:6" ht="14.4" customHeight="1" x14ac:dyDescent="0.3">
      <c r="A97" s="776" t="s">
        <v>2008</v>
      </c>
      <c r="B97" s="752"/>
      <c r="C97" s="766">
        <v>0</v>
      </c>
      <c r="D97" s="752">
        <v>841.5</v>
      </c>
      <c r="E97" s="766">
        <v>1</v>
      </c>
      <c r="F97" s="753">
        <v>841.5</v>
      </c>
    </row>
    <row r="98" spans="1:6" ht="14.4" customHeight="1" x14ac:dyDescent="0.3">
      <c r="A98" s="776" t="s">
        <v>2009</v>
      </c>
      <c r="B98" s="752"/>
      <c r="C98" s="766">
        <v>0</v>
      </c>
      <c r="D98" s="752">
        <v>592.20999999999981</v>
      </c>
      <c r="E98" s="766">
        <v>1</v>
      </c>
      <c r="F98" s="753">
        <v>592.20999999999981</v>
      </c>
    </row>
    <row r="99" spans="1:6" ht="14.4" customHeight="1" x14ac:dyDescent="0.3">
      <c r="A99" s="776" t="s">
        <v>2010</v>
      </c>
      <c r="B99" s="752"/>
      <c r="C99" s="766">
        <v>0</v>
      </c>
      <c r="D99" s="752">
        <v>2914.2400000000007</v>
      </c>
      <c r="E99" s="766">
        <v>1</v>
      </c>
      <c r="F99" s="753">
        <v>2914.2400000000007</v>
      </c>
    </row>
    <row r="100" spans="1:6" ht="14.4" customHeight="1" x14ac:dyDescent="0.3">
      <c r="A100" s="776" t="s">
        <v>2011</v>
      </c>
      <c r="B100" s="752"/>
      <c r="C100" s="766">
        <v>0</v>
      </c>
      <c r="D100" s="752">
        <v>254.13000000000011</v>
      </c>
      <c r="E100" s="766">
        <v>1</v>
      </c>
      <c r="F100" s="753">
        <v>254.13000000000011</v>
      </c>
    </row>
    <row r="101" spans="1:6" ht="14.4" customHeight="1" x14ac:dyDescent="0.3">
      <c r="A101" s="776" t="s">
        <v>2012</v>
      </c>
      <c r="B101" s="752"/>
      <c r="C101" s="766">
        <v>0</v>
      </c>
      <c r="D101" s="752">
        <v>968.61999999999989</v>
      </c>
      <c r="E101" s="766">
        <v>1</v>
      </c>
      <c r="F101" s="753">
        <v>968.61999999999989</v>
      </c>
    </row>
    <row r="102" spans="1:6" ht="14.4" customHeight="1" x14ac:dyDescent="0.3">
      <c r="A102" s="776" t="s">
        <v>2013</v>
      </c>
      <c r="B102" s="752"/>
      <c r="C102" s="766">
        <v>0</v>
      </c>
      <c r="D102" s="752">
        <v>7912.42</v>
      </c>
      <c r="E102" s="766">
        <v>1</v>
      </c>
      <c r="F102" s="753">
        <v>7912.42</v>
      </c>
    </row>
    <row r="103" spans="1:6" ht="14.4" customHeight="1" x14ac:dyDescent="0.3">
      <c r="A103" s="776" t="s">
        <v>2014</v>
      </c>
      <c r="B103" s="752"/>
      <c r="C103" s="766">
        <v>0</v>
      </c>
      <c r="D103" s="752">
        <v>2336.6360000000004</v>
      </c>
      <c r="E103" s="766">
        <v>1</v>
      </c>
      <c r="F103" s="753">
        <v>2336.6360000000004</v>
      </c>
    </row>
    <row r="104" spans="1:6" ht="14.4" customHeight="1" x14ac:dyDescent="0.3">
      <c r="A104" s="776" t="s">
        <v>2015</v>
      </c>
      <c r="B104" s="752">
        <v>98.269999999999968</v>
      </c>
      <c r="C104" s="766">
        <v>9.8253296939520257E-2</v>
      </c>
      <c r="D104" s="752">
        <v>901.9</v>
      </c>
      <c r="E104" s="766">
        <v>0.90174670306047977</v>
      </c>
      <c r="F104" s="753">
        <v>1000.17</v>
      </c>
    </row>
    <row r="105" spans="1:6" ht="14.4" customHeight="1" x14ac:dyDescent="0.3">
      <c r="A105" s="776" t="s">
        <v>2016</v>
      </c>
      <c r="B105" s="752"/>
      <c r="C105" s="766">
        <v>0</v>
      </c>
      <c r="D105" s="752">
        <v>114.36999999999996</v>
      </c>
      <c r="E105" s="766">
        <v>1</v>
      </c>
      <c r="F105" s="753">
        <v>114.36999999999996</v>
      </c>
    </row>
    <row r="106" spans="1:6" ht="14.4" customHeight="1" x14ac:dyDescent="0.3">
      <c r="A106" s="776" t="s">
        <v>2017</v>
      </c>
      <c r="B106" s="752"/>
      <c r="C106" s="766">
        <v>0</v>
      </c>
      <c r="D106" s="752">
        <v>176.64000000000004</v>
      </c>
      <c r="E106" s="766">
        <v>1</v>
      </c>
      <c r="F106" s="753">
        <v>176.64000000000004</v>
      </c>
    </row>
    <row r="107" spans="1:6" ht="14.4" customHeight="1" x14ac:dyDescent="0.3">
      <c r="A107" s="776" t="s">
        <v>2018</v>
      </c>
      <c r="B107" s="752">
        <v>433.41000000000008</v>
      </c>
      <c r="C107" s="766">
        <v>1</v>
      </c>
      <c r="D107" s="752"/>
      <c r="E107" s="766">
        <v>0</v>
      </c>
      <c r="F107" s="753">
        <v>433.41000000000008</v>
      </c>
    </row>
    <row r="108" spans="1:6" ht="14.4" customHeight="1" x14ac:dyDescent="0.3">
      <c r="A108" s="776" t="s">
        <v>2019</v>
      </c>
      <c r="B108" s="752"/>
      <c r="C108" s="766">
        <v>0</v>
      </c>
      <c r="D108" s="752">
        <v>79.219999999999985</v>
      </c>
      <c r="E108" s="766">
        <v>1</v>
      </c>
      <c r="F108" s="753">
        <v>79.219999999999985</v>
      </c>
    </row>
    <row r="109" spans="1:6" ht="14.4" customHeight="1" x14ac:dyDescent="0.3">
      <c r="A109" s="776" t="s">
        <v>2020</v>
      </c>
      <c r="B109" s="752">
        <v>64.41</v>
      </c>
      <c r="C109" s="766">
        <v>1</v>
      </c>
      <c r="D109" s="752"/>
      <c r="E109" s="766">
        <v>0</v>
      </c>
      <c r="F109" s="753">
        <v>64.41</v>
      </c>
    </row>
    <row r="110" spans="1:6" ht="14.4" customHeight="1" x14ac:dyDescent="0.3">
      <c r="A110" s="776" t="s">
        <v>2021</v>
      </c>
      <c r="B110" s="752"/>
      <c r="C110" s="766">
        <v>0</v>
      </c>
      <c r="D110" s="752">
        <v>524.12000134667244</v>
      </c>
      <c r="E110" s="766">
        <v>1</v>
      </c>
      <c r="F110" s="753">
        <v>524.12000134667244</v>
      </c>
    </row>
    <row r="111" spans="1:6" ht="14.4" customHeight="1" x14ac:dyDescent="0.3">
      <c r="A111" s="776" t="s">
        <v>2022</v>
      </c>
      <c r="B111" s="752"/>
      <c r="C111" s="766">
        <v>0</v>
      </c>
      <c r="D111" s="752">
        <v>385.22</v>
      </c>
      <c r="E111" s="766">
        <v>1</v>
      </c>
      <c r="F111" s="753">
        <v>385.22</v>
      </c>
    </row>
    <row r="112" spans="1:6" ht="14.4" customHeight="1" x14ac:dyDescent="0.3">
      <c r="A112" s="776" t="s">
        <v>2023</v>
      </c>
      <c r="B112" s="752"/>
      <c r="C112" s="766">
        <v>0</v>
      </c>
      <c r="D112" s="752">
        <v>683.16000000000008</v>
      </c>
      <c r="E112" s="766">
        <v>1</v>
      </c>
      <c r="F112" s="753">
        <v>683.16000000000008</v>
      </c>
    </row>
    <row r="113" spans="1:6" ht="14.4" customHeight="1" x14ac:dyDescent="0.3">
      <c r="A113" s="776" t="s">
        <v>2024</v>
      </c>
      <c r="B113" s="752"/>
      <c r="C113" s="766">
        <v>0</v>
      </c>
      <c r="D113" s="752">
        <v>305.88</v>
      </c>
      <c r="E113" s="766">
        <v>1</v>
      </c>
      <c r="F113" s="753">
        <v>305.88</v>
      </c>
    </row>
    <row r="114" spans="1:6" ht="14.4" customHeight="1" x14ac:dyDescent="0.3">
      <c r="A114" s="776" t="s">
        <v>2025</v>
      </c>
      <c r="B114" s="752"/>
      <c r="C114" s="766">
        <v>0</v>
      </c>
      <c r="D114" s="752">
        <v>325.29000000000008</v>
      </c>
      <c r="E114" s="766">
        <v>1</v>
      </c>
      <c r="F114" s="753">
        <v>325.29000000000008</v>
      </c>
    </row>
    <row r="115" spans="1:6" ht="14.4" customHeight="1" x14ac:dyDescent="0.3">
      <c r="A115" s="776" t="s">
        <v>2026</v>
      </c>
      <c r="B115" s="752"/>
      <c r="C115" s="766">
        <v>0</v>
      </c>
      <c r="D115" s="752">
        <v>306.27</v>
      </c>
      <c r="E115" s="766">
        <v>1</v>
      </c>
      <c r="F115" s="753">
        <v>306.27</v>
      </c>
    </row>
    <row r="116" spans="1:6" ht="14.4" customHeight="1" x14ac:dyDescent="0.3">
      <c r="A116" s="776" t="s">
        <v>2027</v>
      </c>
      <c r="B116" s="752"/>
      <c r="C116" s="766">
        <v>0</v>
      </c>
      <c r="D116" s="752">
        <v>44407.69</v>
      </c>
      <c r="E116" s="766">
        <v>1</v>
      </c>
      <c r="F116" s="753">
        <v>44407.69</v>
      </c>
    </row>
    <row r="117" spans="1:6" ht="14.4" customHeight="1" x14ac:dyDescent="0.3">
      <c r="A117" s="776" t="s">
        <v>2028</v>
      </c>
      <c r="B117" s="752"/>
      <c r="C117" s="766">
        <v>0</v>
      </c>
      <c r="D117" s="752">
        <v>655.52</v>
      </c>
      <c r="E117" s="766">
        <v>1</v>
      </c>
      <c r="F117" s="753">
        <v>655.52</v>
      </c>
    </row>
    <row r="118" spans="1:6" ht="14.4" customHeight="1" x14ac:dyDescent="0.3">
      <c r="A118" s="776" t="s">
        <v>2029</v>
      </c>
      <c r="B118" s="752"/>
      <c r="C118" s="766">
        <v>0</v>
      </c>
      <c r="D118" s="752">
        <v>385088.76000000007</v>
      </c>
      <c r="E118" s="766">
        <v>1</v>
      </c>
      <c r="F118" s="753">
        <v>385088.76000000007</v>
      </c>
    </row>
    <row r="119" spans="1:6" ht="14.4" customHeight="1" x14ac:dyDescent="0.3">
      <c r="A119" s="776" t="s">
        <v>2030</v>
      </c>
      <c r="B119" s="752"/>
      <c r="C119" s="766">
        <v>0</v>
      </c>
      <c r="D119" s="752">
        <v>1566.1</v>
      </c>
      <c r="E119" s="766">
        <v>1</v>
      </c>
      <c r="F119" s="753">
        <v>1566.1</v>
      </c>
    </row>
    <row r="120" spans="1:6" ht="14.4" customHeight="1" x14ac:dyDescent="0.3">
      <c r="A120" s="776" t="s">
        <v>2031</v>
      </c>
      <c r="B120" s="752"/>
      <c r="C120" s="766">
        <v>0</v>
      </c>
      <c r="D120" s="752">
        <v>5046157.3898682408</v>
      </c>
      <c r="E120" s="766">
        <v>1</v>
      </c>
      <c r="F120" s="753">
        <v>5046157.3898682408</v>
      </c>
    </row>
    <row r="121" spans="1:6" ht="14.4" customHeight="1" x14ac:dyDescent="0.3">
      <c r="A121" s="776" t="s">
        <v>2032</v>
      </c>
      <c r="B121" s="752"/>
      <c r="C121" s="766">
        <v>0</v>
      </c>
      <c r="D121" s="752">
        <v>731.32000000000016</v>
      </c>
      <c r="E121" s="766">
        <v>1</v>
      </c>
      <c r="F121" s="753">
        <v>731.32000000000016</v>
      </c>
    </row>
    <row r="122" spans="1:6" ht="14.4" customHeight="1" x14ac:dyDescent="0.3">
      <c r="A122" s="776" t="s">
        <v>2033</v>
      </c>
      <c r="B122" s="752"/>
      <c r="C122" s="766">
        <v>0</v>
      </c>
      <c r="D122" s="752">
        <v>1299.0100000000002</v>
      </c>
      <c r="E122" s="766">
        <v>1</v>
      </c>
      <c r="F122" s="753">
        <v>1299.0100000000002</v>
      </c>
    </row>
    <row r="123" spans="1:6" ht="14.4" customHeight="1" x14ac:dyDescent="0.3">
      <c r="A123" s="776" t="s">
        <v>2034</v>
      </c>
      <c r="B123" s="752"/>
      <c r="C123" s="766">
        <v>0</v>
      </c>
      <c r="D123" s="752">
        <v>3035051.61</v>
      </c>
      <c r="E123" s="766">
        <v>1</v>
      </c>
      <c r="F123" s="753">
        <v>3035051.61</v>
      </c>
    </row>
    <row r="124" spans="1:6" ht="14.4" customHeight="1" x14ac:dyDescent="0.3">
      <c r="A124" s="776" t="s">
        <v>2035</v>
      </c>
      <c r="B124" s="752"/>
      <c r="C124" s="766">
        <v>0</v>
      </c>
      <c r="D124" s="752">
        <v>1531.86</v>
      </c>
      <c r="E124" s="766">
        <v>1</v>
      </c>
      <c r="F124" s="753">
        <v>1531.86</v>
      </c>
    </row>
    <row r="125" spans="1:6" ht="14.4" customHeight="1" x14ac:dyDescent="0.3">
      <c r="A125" s="776" t="s">
        <v>2036</v>
      </c>
      <c r="B125" s="752"/>
      <c r="C125" s="766">
        <v>0</v>
      </c>
      <c r="D125" s="752">
        <v>303643.84000000003</v>
      </c>
      <c r="E125" s="766">
        <v>1</v>
      </c>
      <c r="F125" s="753">
        <v>303643.84000000003</v>
      </c>
    </row>
    <row r="126" spans="1:6" ht="14.4" customHeight="1" x14ac:dyDescent="0.3">
      <c r="A126" s="776" t="s">
        <v>2037</v>
      </c>
      <c r="B126" s="752"/>
      <c r="C126" s="766">
        <v>0</v>
      </c>
      <c r="D126" s="752">
        <v>2141.2000000000003</v>
      </c>
      <c r="E126" s="766">
        <v>1</v>
      </c>
      <c r="F126" s="753">
        <v>2141.2000000000003</v>
      </c>
    </row>
    <row r="127" spans="1:6" ht="14.4" customHeight="1" x14ac:dyDescent="0.3">
      <c r="A127" s="776" t="s">
        <v>2038</v>
      </c>
      <c r="B127" s="752"/>
      <c r="C127" s="766">
        <v>0</v>
      </c>
      <c r="D127" s="752">
        <v>1714.6800042135546</v>
      </c>
      <c r="E127" s="766">
        <v>1</v>
      </c>
      <c r="F127" s="753">
        <v>1714.6800042135546</v>
      </c>
    </row>
    <row r="128" spans="1:6" ht="14.4" customHeight="1" x14ac:dyDescent="0.3">
      <c r="A128" s="776" t="s">
        <v>2039</v>
      </c>
      <c r="B128" s="752"/>
      <c r="C128" s="766">
        <v>0</v>
      </c>
      <c r="D128" s="752">
        <v>405.97000000000014</v>
      </c>
      <c r="E128" s="766">
        <v>1</v>
      </c>
      <c r="F128" s="753">
        <v>405.97000000000014</v>
      </c>
    </row>
    <row r="129" spans="1:6" ht="14.4" customHeight="1" x14ac:dyDescent="0.3">
      <c r="A129" s="776" t="s">
        <v>2040</v>
      </c>
      <c r="B129" s="752"/>
      <c r="C129" s="766">
        <v>0</v>
      </c>
      <c r="D129" s="752">
        <v>19953.449999999997</v>
      </c>
      <c r="E129" s="766">
        <v>1</v>
      </c>
      <c r="F129" s="753">
        <v>19953.449999999997</v>
      </c>
    </row>
    <row r="130" spans="1:6" ht="14.4" customHeight="1" thickBot="1" x14ac:dyDescent="0.35">
      <c r="A130" s="777" t="s">
        <v>2041</v>
      </c>
      <c r="B130" s="768"/>
      <c r="C130" s="769">
        <v>0</v>
      </c>
      <c r="D130" s="768">
        <v>899.95999999999981</v>
      </c>
      <c r="E130" s="769">
        <v>1</v>
      </c>
      <c r="F130" s="770">
        <v>899.95999999999981</v>
      </c>
    </row>
    <row r="131" spans="1:6" ht="14.4" customHeight="1" thickBot="1" x14ac:dyDescent="0.35">
      <c r="A131" s="771" t="s">
        <v>3</v>
      </c>
      <c r="B131" s="772">
        <v>383850.72909218667</v>
      </c>
      <c r="C131" s="773">
        <v>8.1376303154753783E-3</v>
      </c>
      <c r="D131" s="772">
        <v>46785990.393109635</v>
      </c>
      <c r="E131" s="773">
        <v>0.99186236968452479</v>
      </c>
      <c r="F131" s="774">
        <v>47169841.122201815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2705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948.36200309999992</v>
      </c>
      <c r="G3" s="47">
        <f>SUBTOTAL(9,G6:G1048576)</f>
        <v>383850.72909218672</v>
      </c>
      <c r="H3" s="48">
        <f>IF(M3=0,0,G3/M3)</f>
        <v>8.1376303154753783E-3</v>
      </c>
      <c r="I3" s="47">
        <f>SUBTOTAL(9,I6:I1048576)</f>
        <v>10496.115206700002</v>
      </c>
      <c r="J3" s="47">
        <f>SUBTOTAL(9,J6:J1048576)</f>
        <v>46785990.393109635</v>
      </c>
      <c r="K3" s="48">
        <f>IF(M3=0,0,J3/M3)</f>
        <v>0.99186236968452457</v>
      </c>
      <c r="L3" s="47">
        <f>SUBTOTAL(9,L6:L1048576)</f>
        <v>11444.477209799998</v>
      </c>
      <c r="M3" s="49">
        <f>SUBTOTAL(9,M6:M1048576)</f>
        <v>47169841.122201823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581</v>
      </c>
      <c r="B6" s="741" t="s">
        <v>2042</v>
      </c>
      <c r="C6" s="741" t="s">
        <v>2043</v>
      </c>
      <c r="D6" s="741" t="s">
        <v>1191</v>
      </c>
      <c r="E6" s="741" t="s">
        <v>2044</v>
      </c>
      <c r="F6" s="745"/>
      <c r="G6" s="745"/>
      <c r="H6" s="765">
        <v>0</v>
      </c>
      <c r="I6" s="745">
        <v>2</v>
      </c>
      <c r="J6" s="745">
        <v>120.56999999999998</v>
      </c>
      <c r="K6" s="765">
        <v>1</v>
      </c>
      <c r="L6" s="745">
        <v>2</v>
      </c>
      <c r="M6" s="746">
        <v>120.56999999999998</v>
      </c>
    </row>
    <row r="7" spans="1:13" ht="14.4" customHeight="1" x14ac:dyDescent="0.3">
      <c r="A7" s="747" t="s">
        <v>581</v>
      </c>
      <c r="B7" s="748" t="s">
        <v>2045</v>
      </c>
      <c r="C7" s="748" t="s">
        <v>2046</v>
      </c>
      <c r="D7" s="748" t="s">
        <v>763</v>
      </c>
      <c r="E7" s="748" t="s">
        <v>2047</v>
      </c>
      <c r="F7" s="752"/>
      <c r="G7" s="752"/>
      <c r="H7" s="766">
        <v>0</v>
      </c>
      <c r="I7" s="752">
        <v>219</v>
      </c>
      <c r="J7" s="752">
        <v>3627.2699999999995</v>
      </c>
      <c r="K7" s="766">
        <v>1</v>
      </c>
      <c r="L7" s="752">
        <v>219</v>
      </c>
      <c r="M7" s="753">
        <v>3627.2699999999995</v>
      </c>
    </row>
    <row r="8" spans="1:13" ht="14.4" customHeight="1" x14ac:dyDescent="0.3">
      <c r="A8" s="747" t="s">
        <v>581</v>
      </c>
      <c r="B8" s="748" t="s">
        <v>2045</v>
      </c>
      <c r="C8" s="748" t="s">
        <v>2048</v>
      </c>
      <c r="D8" s="748" t="s">
        <v>2049</v>
      </c>
      <c r="E8" s="748" t="s">
        <v>2050</v>
      </c>
      <c r="F8" s="752"/>
      <c r="G8" s="752"/>
      <c r="H8" s="766">
        <v>0</v>
      </c>
      <c r="I8" s="752">
        <v>6</v>
      </c>
      <c r="J8" s="752">
        <v>73.259999999999977</v>
      </c>
      <c r="K8" s="766">
        <v>1</v>
      </c>
      <c r="L8" s="752">
        <v>6</v>
      </c>
      <c r="M8" s="753">
        <v>73.259999999999977</v>
      </c>
    </row>
    <row r="9" spans="1:13" ht="14.4" customHeight="1" x14ac:dyDescent="0.3">
      <c r="A9" s="747" t="s">
        <v>581</v>
      </c>
      <c r="B9" s="748" t="s">
        <v>2045</v>
      </c>
      <c r="C9" s="748" t="s">
        <v>2051</v>
      </c>
      <c r="D9" s="748" t="s">
        <v>2049</v>
      </c>
      <c r="E9" s="748" t="s">
        <v>2052</v>
      </c>
      <c r="F9" s="752"/>
      <c r="G9" s="752"/>
      <c r="H9" s="766">
        <v>0</v>
      </c>
      <c r="I9" s="752">
        <v>1</v>
      </c>
      <c r="J9" s="752">
        <v>42.92</v>
      </c>
      <c r="K9" s="766">
        <v>1</v>
      </c>
      <c r="L9" s="752">
        <v>1</v>
      </c>
      <c r="M9" s="753">
        <v>42.92</v>
      </c>
    </row>
    <row r="10" spans="1:13" ht="14.4" customHeight="1" x14ac:dyDescent="0.3">
      <c r="A10" s="747" t="s">
        <v>581</v>
      </c>
      <c r="B10" s="748" t="s">
        <v>2045</v>
      </c>
      <c r="C10" s="748" t="s">
        <v>2053</v>
      </c>
      <c r="D10" s="748" t="s">
        <v>2049</v>
      </c>
      <c r="E10" s="748" t="s">
        <v>2054</v>
      </c>
      <c r="F10" s="752"/>
      <c r="G10" s="752"/>
      <c r="H10" s="766">
        <v>0</v>
      </c>
      <c r="I10" s="752">
        <v>6</v>
      </c>
      <c r="J10" s="752">
        <v>158.76</v>
      </c>
      <c r="K10" s="766">
        <v>1</v>
      </c>
      <c r="L10" s="752">
        <v>6</v>
      </c>
      <c r="M10" s="753">
        <v>158.76</v>
      </c>
    </row>
    <row r="11" spans="1:13" ht="14.4" customHeight="1" x14ac:dyDescent="0.3">
      <c r="A11" s="747" t="s">
        <v>581</v>
      </c>
      <c r="B11" s="748" t="s">
        <v>2045</v>
      </c>
      <c r="C11" s="748" t="s">
        <v>2055</v>
      </c>
      <c r="D11" s="748" t="s">
        <v>2049</v>
      </c>
      <c r="E11" s="748" t="s">
        <v>2056</v>
      </c>
      <c r="F11" s="752"/>
      <c r="G11" s="752"/>
      <c r="H11" s="766">
        <v>0</v>
      </c>
      <c r="I11" s="752">
        <v>3</v>
      </c>
      <c r="J11" s="752">
        <v>253.89999999999998</v>
      </c>
      <c r="K11" s="766">
        <v>1</v>
      </c>
      <c r="L11" s="752">
        <v>3</v>
      </c>
      <c r="M11" s="753">
        <v>253.89999999999998</v>
      </c>
    </row>
    <row r="12" spans="1:13" ht="14.4" customHeight="1" x14ac:dyDescent="0.3">
      <c r="A12" s="747" t="s">
        <v>581</v>
      </c>
      <c r="B12" s="748" t="s">
        <v>2057</v>
      </c>
      <c r="C12" s="748" t="s">
        <v>2058</v>
      </c>
      <c r="D12" s="748" t="s">
        <v>2059</v>
      </c>
      <c r="E12" s="748" t="s">
        <v>2060</v>
      </c>
      <c r="F12" s="752"/>
      <c r="G12" s="752"/>
      <c r="H12" s="766">
        <v>0</v>
      </c>
      <c r="I12" s="752">
        <v>5</v>
      </c>
      <c r="J12" s="752">
        <v>325.6099999999999</v>
      </c>
      <c r="K12" s="766">
        <v>1</v>
      </c>
      <c r="L12" s="752">
        <v>5</v>
      </c>
      <c r="M12" s="753">
        <v>325.6099999999999</v>
      </c>
    </row>
    <row r="13" spans="1:13" ht="14.4" customHeight="1" x14ac:dyDescent="0.3">
      <c r="A13" s="747" t="s">
        <v>581</v>
      </c>
      <c r="B13" s="748" t="s">
        <v>2061</v>
      </c>
      <c r="C13" s="748" t="s">
        <v>2062</v>
      </c>
      <c r="D13" s="748" t="s">
        <v>2063</v>
      </c>
      <c r="E13" s="748" t="s">
        <v>2064</v>
      </c>
      <c r="F13" s="752"/>
      <c r="G13" s="752"/>
      <c r="H13" s="766">
        <v>0</v>
      </c>
      <c r="I13" s="752">
        <v>1</v>
      </c>
      <c r="J13" s="752">
        <v>67.94</v>
      </c>
      <c r="K13" s="766">
        <v>1</v>
      </c>
      <c r="L13" s="752">
        <v>1</v>
      </c>
      <c r="M13" s="753">
        <v>67.94</v>
      </c>
    </row>
    <row r="14" spans="1:13" ht="14.4" customHeight="1" x14ac:dyDescent="0.3">
      <c r="A14" s="747" t="s">
        <v>581</v>
      </c>
      <c r="B14" s="748" t="s">
        <v>2065</v>
      </c>
      <c r="C14" s="748" t="s">
        <v>2066</v>
      </c>
      <c r="D14" s="748" t="s">
        <v>2067</v>
      </c>
      <c r="E14" s="748" t="s">
        <v>2068</v>
      </c>
      <c r="F14" s="752"/>
      <c r="G14" s="752"/>
      <c r="H14" s="766">
        <v>0</v>
      </c>
      <c r="I14" s="752">
        <v>1</v>
      </c>
      <c r="J14" s="752">
        <v>123.32000000000002</v>
      </c>
      <c r="K14" s="766">
        <v>1</v>
      </c>
      <c r="L14" s="752">
        <v>1</v>
      </c>
      <c r="M14" s="753">
        <v>123.32000000000002</v>
      </c>
    </row>
    <row r="15" spans="1:13" ht="14.4" customHeight="1" x14ac:dyDescent="0.3">
      <c r="A15" s="747" t="s">
        <v>581</v>
      </c>
      <c r="B15" s="748" t="s">
        <v>2065</v>
      </c>
      <c r="C15" s="748" t="s">
        <v>2069</v>
      </c>
      <c r="D15" s="748" t="s">
        <v>2067</v>
      </c>
      <c r="E15" s="748" t="s">
        <v>2070</v>
      </c>
      <c r="F15" s="752"/>
      <c r="G15" s="752"/>
      <c r="H15" s="766">
        <v>0</v>
      </c>
      <c r="I15" s="752">
        <v>1</v>
      </c>
      <c r="J15" s="752">
        <v>312.47000000000008</v>
      </c>
      <c r="K15" s="766">
        <v>1</v>
      </c>
      <c r="L15" s="752">
        <v>1</v>
      </c>
      <c r="M15" s="753">
        <v>312.47000000000008</v>
      </c>
    </row>
    <row r="16" spans="1:13" ht="14.4" customHeight="1" x14ac:dyDescent="0.3">
      <c r="A16" s="747" t="s">
        <v>581</v>
      </c>
      <c r="B16" s="748" t="s">
        <v>2071</v>
      </c>
      <c r="C16" s="748" t="s">
        <v>2072</v>
      </c>
      <c r="D16" s="748" t="s">
        <v>893</v>
      </c>
      <c r="E16" s="748" t="s">
        <v>894</v>
      </c>
      <c r="F16" s="752"/>
      <c r="G16" s="752"/>
      <c r="H16" s="766">
        <v>0</v>
      </c>
      <c r="I16" s="752">
        <v>12</v>
      </c>
      <c r="J16" s="752">
        <v>1777.1999999999998</v>
      </c>
      <c r="K16" s="766">
        <v>1</v>
      </c>
      <c r="L16" s="752">
        <v>12</v>
      </c>
      <c r="M16" s="753">
        <v>1777.1999999999998</v>
      </c>
    </row>
    <row r="17" spans="1:13" ht="14.4" customHeight="1" x14ac:dyDescent="0.3">
      <c r="A17" s="747" t="s">
        <v>581</v>
      </c>
      <c r="B17" s="748" t="s">
        <v>2071</v>
      </c>
      <c r="C17" s="748" t="s">
        <v>2073</v>
      </c>
      <c r="D17" s="748" t="s">
        <v>1155</v>
      </c>
      <c r="E17" s="748" t="s">
        <v>894</v>
      </c>
      <c r="F17" s="752">
        <v>5</v>
      </c>
      <c r="G17" s="752">
        <v>835.9</v>
      </c>
      <c r="H17" s="766">
        <v>1</v>
      </c>
      <c r="I17" s="752"/>
      <c r="J17" s="752"/>
      <c r="K17" s="766">
        <v>0</v>
      </c>
      <c r="L17" s="752">
        <v>5</v>
      </c>
      <c r="M17" s="753">
        <v>835.9</v>
      </c>
    </row>
    <row r="18" spans="1:13" ht="14.4" customHeight="1" x14ac:dyDescent="0.3">
      <c r="A18" s="747" t="s">
        <v>581</v>
      </c>
      <c r="B18" s="748" t="s">
        <v>2074</v>
      </c>
      <c r="C18" s="748" t="s">
        <v>2075</v>
      </c>
      <c r="D18" s="748" t="s">
        <v>838</v>
      </c>
      <c r="E18" s="748" t="s">
        <v>2076</v>
      </c>
      <c r="F18" s="752"/>
      <c r="G18" s="752"/>
      <c r="H18" s="766">
        <v>0</v>
      </c>
      <c r="I18" s="752">
        <v>10</v>
      </c>
      <c r="J18" s="752">
        <v>519.59999999999991</v>
      </c>
      <c r="K18" s="766">
        <v>1</v>
      </c>
      <c r="L18" s="752">
        <v>10</v>
      </c>
      <c r="M18" s="753">
        <v>519.59999999999991</v>
      </c>
    </row>
    <row r="19" spans="1:13" ht="14.4" customHeight="1" x14ac:dyDescent="0.3">
      <c r="A19" s="747" t="s">
        <v>581</v>
      </c>
      <c r="B19" s="748" t="s">
        <v>2077</v>
      </c>
      <c r="C19" s="748" t="s">
        <v>2078</v>
      </c>
      <c r="D19" s="748" t="s">
        <v>1193</v>
      </c>
      <c r="E19" s="748" t="s">
        <v>2079</v>
      </c>
      <c r="F19" s="752"/>
      <c r="G19" s="752"/>
      <c r="H19" s="766">
        <v>0</v>
      </c>
      <c r="I19" s="752">
        <v>3</v>
      </c>
      <c r="J19" s="752">
        <v>311.41999999999996</v>
      </c>
      <c r="K19" s="766">
        <v>1</v>
      </c>
      <c r="L19" s="752">
        <v>3</v>
      </c>
      <c r="M19" s="753">
        <v>311.41999999999996</v>
      </c>
    </row>
    <row r="20" spans="1:13" ht="14.4" customHeight="1" x14ac:dyDescent="0.3">
      <c r="A20" s="747" t="s">
        <v>581</v>
      </c>
      <c r="B20" s="748" t="s">
        <v>2080</v>
      </c>
      <c r="C20" s="748" t="s">
        <v>2081</v>
      </c>
      <c r="D20" s="748" t="s">
        <v>2082</v>
      </c>
      <c r="E20" s="748" t="s">
        <v>2083</v>
      </c>
      <c r="F20" s="752"/>
      <c r="G20" s="752"/>
      <c r="H20" s="766">
        <v>0</v>
      </c>
      <c r="I20" s="752">
        <v>1</v>
      </c>
      <c r="J20" s="752">
        <v>405.97000000000014</v>
      </c>
      <c r="K20" s="766">
        <v>1</v>
      </c>
      <c r="L20" s="752">
        <v>1</v>
      </c>
      <c r="M20" s="753">
        <v>405.97000000000014</v>
      </c>
    </row>
    <row r="21" spans="1:13" ht="14.4" customHeight="1" x14ac:dyDescent="0.3">
      <c r="A21" s="747" t="s">
        <v>581</v>
      </c>
      <c r="B21" s="748" t="s">
        <v>2084</v>
      </c>
      <c r="C21" s="748" t="s">
        <v>2085</v>
      </c>
      <c r="D21" s="748" t="s">
        <v>1223</v>
      </c>
      <c r="E21" s="748" t="s">
        <v>2086</v>
      </c>
      <c r="F21" s="752"/>
      <c r="G21" s="752"/>
      <c r="H21" s="766">
        <v>0</v>
      </c>
      <c r="I21" s="752">
        <v>4</v>
      </c>
      <c r="J21" s="752">
        <v>369.27999999999986</v>
      </c>
      <c r="K21" s="766">
        <v>1</v>
      </c>
      <c r="L21" s="752">
        <v>4</v>
      </c>
      <c r="M21" s="753">
        <v>369.27999999999986</v>
      </c>
    </row>
    <row r="22" spans="1:13" ht="14.4" customHeight="1" x14ac:dyDescent="0.3">
      <c r="A22" s="747" t="s">
        <v>581</v>
      </c>
      <c r="B22" s="748" t="s">
        <v>2087</v>
      </c>
      <c r="C22" s="748" t="s">
        <v>2088</v>
      </c>
      <c r="D22" s="748" t="s">
        <v>2089</v>
      </c>
      <c r="E22" s="748" t="s">
        <v>2090</v>
      </c>
      <c r="F22" s="752"/>
      <c r="G22" s="752"/>
      <c r="H22" s="766">
        <v>0</v>
      </c>
      <c r="I22" s="752">
        <v>3</v>
      </c>
      <c r="J22" s="752">
        <v>68.159999999999982</v>
      </c>
      <c r="K22" s="766">
        <v>1</v>
      </c>
      <c r="L22" s="752">
        <v>3</v>
      </c>
      <c r="M22" s="753">
        <v>68.159999999999982</v>
      </c>
    </row>
    <row r="23" spans="1:13" ht="14.4" customHeight="1" x14ac:dyDescent="0.3">
      <c r="A23" s="747" t="s">
        <v>581</v>
      </c>
      <c r="B23" s="748" t="s">
        <v>2087</v>
      </c>
      <c r="C23" s="748" t="s">
        <v>2091</v>
      </c>
      <c r="D23" s="748" t="s">
        <v>2089</v>
      </c>
      <c r="E23" s="748" t="s">
        <v>1054</v>
      </c>
      <c r="F23" s="752"/>
      <c r="G23" s="752"/>
      <c r="H23" s="766">
        <v>0</v>
      </c>
      <c r="I23" s="752">
        <v>9</v>
      </c>
      <c r="J23" s="752">
        <v>255.78</v>
      </c>
      <c r="K23" s="766">
        <v>1</v>
      </c>
      <c r="L23" s="752">
        <v>9</v>
      </c>
      <c r="M23" s="753">
        <v>255.78</v>
      </c>
    </row>
    <row r="24" spans="1:13" ht="14.4" customHeight="1" x14ac:dyDescent="0.3">
      <c r="A24" s="747" t="s">
        <v>581</v>
      </c>
      <c r="B24" s="748" t="s">
        <v>2092</v>
      </c>
      <c r="C24" s="748" t="s">
        <v>2093</v>
      </c>
      <c r="D24" s="748" t="s">
        <v>908</v>
      </c>
      <c r="E24" s="748" t="s">
        <v>2094</v>
      </c>
      <c r="F24" s="752"/>
      <c r="G24" s="752"/>
      <c r="H24" s="766">
        <v>0</v>
      </c>
      <c r="I24" s="752">
        <v>3</v>
      </c>
      <c r="J24" s="752">
        <v>9900</v>
      </c>
      <c r="K24" s="766">
        <v>1</v>
      </c>
      <c r="L24" s="752">
        <v>3</v>
      </c>
      <c r="M24" s="753">
        <v>9900</v>
      </c>
    </row>
    <row r="25" spans="1:13" ht="14.4" customHeight="1" x14ac:dyDescent="0.3">
      <c r="A25" s="747" t="s">
        <v>581</v>
      </c>
      <c r="B25" s="748" t="s">
        <v>2092</v>
      </c>
      <c r="C25" s="748" t="s">
        <v>2095</v>
      </c>
      <c r="D25" s="748" t="s">
        <v>914</v>
      </c>
      <c r="E25" s="748" t="s">
        <v>2096</v>
      </c>
      <c r="F25" s="752"/>
      <c r="G25" s="752"/>
      <c r="H25" s="766">
        <v>0</v>
      </c>
      <c r="I25" s="752">
        <v>5</v>
      </c>
      <c r="J25" s="752">
        <v>5531.3</v>
      </c>
      <c r="K25" s="766">
        <v>1</v>
      </c>
      <c r="L25" s="752">
        <v>5</v>
      </c>
      <c r="M25" s="753">
        <v>5531.3</v>
      </c>
    </row>
    <row r="26" spans="1:13" ht="14.4" customHeight="1" x14ac:dyDescent="0.3">
      <c r="A26" s="747" t="s">
        <v>581</v>
      </c>
      <c r="B26" s="748" t="s">
        <v>2092</v>
      </c>
      <c r="C26" s="748" t="s">
        <v>2097</v>
      </c>
      <c r="D26" s="748" t="s">
        <v>914</v>
      </c>
      <c r="E26" s="748" t="s">
        <v>2098</v>
      </c>
      <c r="F26" s="752"/>
      <c r="G26" s="752"/>
      <c r="H26" s="766">
        <v>0</v>
      </c>
      <c r="I26" s="752">
        <v>5</v>
      </c>
      <c r="J26" s="752">
        <v>7505.0999999999995</v>
      </c>
      <c r="K26" s="766">
        <v>1</v>
      </c>
      <c r="L26" s="752">
        <v>5</v>
      </c>
      <c r="M26" s="753">
        <v>7505.0999999999995</v>
      </c>
    </row>
    <row r="27" spans="1:13" ht="14.4" customHeight="1" x14ac:dyDescent="0.3">
      <c r="A27" s="747" t="s">
        <v>581</v>
      </c>
      <c r="B27" s="748" t="s">
        <v>2092</v>
      </c>
      <c r="C27" s="748" t="s">
        <v>2099</v>
      </c>
      <c r="D27" s="748" t="s">
        <v>914</v>
      </c>
      <c r="E27" s="748" t="s">
        <v>2100</v>
      </c>
      <c r="F27" s="752"/>
      <c r="G27" s="752"/>
      <c r="H27" s="766">
        <v>0</v>
      </c>
      <c r="I27" s="752">
        <v>4</v>
      </c>
      <c r="J27" s="752">
        <v>7583.08</v>
      </c>
      <c r="K27" s="766">
        <v>1</v>
      </c>
      <c r="L27" s="752">
        <v>4</v>
      </c>
      <c r="M27" s="753">
        <v>7583.08</v>
      </c>
    </row>
    <row r="28" spans="1:13" ht="14.4" customHeight="1" x14ac:dyDescent="0.3">
      <c r="A28" s="747" t="s">
        <v>581</v>
      </c>
      <c r="B28" s="748" t="s">
        <v>2092</v>
      </c>
      <c r="C28" s="748" t="s">
        <v>2101</v>
      </c>
      <c r="D28" s="748" t="s">
        <v>910</v>
      </c>
      <c r="E28" s="748" t="s">
        <v>2102</v>
      </c>
      <c r="F28" s="752"/>
      <c r="G28" s="752"/>
      <c r="H28" s="766">
        <v>0</v>
      </c>
      <c r="I28" s="752">
        <v>1</v>
      </c>
      <c r="J28" s="752">
        <v>630.66</v>
      </c>
      <c r="K28" s="766">
        <v>1</v>
      </c>
      <c r="L28" s="752">
        <v>1</v>
      </c>
      <c r="M28" s="753">
        <v>630.66</v>
      </c>
    </row>
    <row r="29" spans="1:13" ht="14.4" customHeight="1" x14ac:dyDescent="0.3">
      <c r="A29" s="747" t="s">
        <v>581</v>
      </c>
      <c r="B29" s="748" t="s">
        <v>2092</v>
      </c>
      <c r="C29" s="748" t="s">
        <v>2103</v>
      </c>
      <c r="D29" s="748" t="s">
        <v>910</v>
      </c>
      <c r="E29" s="748" t="s">
        <v>2104</v>
      </c>
      <c r="F29" s="752"/>
      <c r="G29" s="752"/>
      <c r="H29" s="766">
        <v>0</v>
      </c>
      <c r="I29" s="752">
        <v>1</v>
      </c>
      <c r="J29" s="752">
        <v>913.65</v>
      </c>
      <c r="K29" s="766">
        <v>1</v>
      </c>
      <c r="L29" s="752">
        <v>1</v>
      </c>
      <c r="M29" s="753">
        <v>913.65</v>
      </c>
    </row>
    <row r="30" spans="1:13" ht="14.4" customHeight="1" x14ac:dyDescent="0.3">
      <c r="A30" s="747" t="s">
        <v>581</v>
      </c>
      <c r="B30" s="748" t="s">
        <v>2092</v>
      </c>
      <c r="C30" s="748" t="s">
        <v>2105</v>
      </c>
      <c r="D30" s="748" t="s">
        <v>910</v>
      </c>
      <c r="E30" s="748" t="s">
        <v>2106</v>
      </c>
      <c r="F30" s="752"/>
      <c r="G30" s="752"/>
      <c r="H30" s="766">
        <v>0</v>
      </c>
      <c r="I30" s="752">
        <v>3</v>
      </c>
      <c r="J30" s="752">
        <v>1226.8499999999999</v>
      </c>
      <c r="K30" s="766">
        <v>1</v>
      </c>
      <c r="L30" s="752">
        <v>3</v>
      </c>
      <c r="M30" s="753">
        <v>1226.8499999999999</v>
      </c>
    </row>
    <row r="31" spans="1:13" ht="14.4" customHeight="1" x14ac:dyDescent="0.3">
      <c r="A31" s="747" t="s">
        <v>581</v>
      </c>
      <c r="B31" s="748" t="s">
        <v>2107</v>
      </c>
      <c r="C31" s="748" t="s">
        <v>2108</v>
      </c>
      <c r="D31" s="748" t="s">
        <v>2109</v>
      </c>
      <c r="E31" s="748" t="s">
        <v>2110</v>
      </c>
      <c r="F31" s="752"/>
      <c r="G31" s="752"/>
      <c r="H31" s="766">
        <v>0</v>
      </c>
      <c r="I31" s="752">
        <v>1</v>
      </c>
      <c r="J31" s="752">
        <v>68.879999999999981</v>
      </c>
      <c r="K31" s="766">
        <v>1</v>
      </c>
      <c r="L31" s="752">
        <v>1</v>
      </c>
      <c r="M31" s="753">
        <v>68.879999999999981</v>
      </c>
    </row>
    <row r="32" spans="1:13" ht="14.4" customHeight="1" x14ac:dyDescent="0.3">
      <c r="A32" s="747" t="s">
        <v>581</v>
      </c>
      <c r="B32" s="748" t="s">
        <v>2107</v>
      </c>
      <c r="C32" s="748" t="s">
        <v>2111</v>
      </c>
      <c r="D32" s="748" t="s">
        <v>2109</v>
      </c>
      <c r="E32" s="748" t="s">
        <v>2112</v>
      </c>
      <c r="F32" s="752"/>
      <c r="G32" s="752"/>
      <c r="H32" s="766">
        <v>0</v>
      </c>
      <c r="I32" s="752">
        <v>1</v>
      </c>
      <c r="J32" s="752">
        <v>139.12000000000003</v>
      </c>
      <c r="K32" s="766">
        <v>1</v>
      </c>
      <c r="L32" s="752">
        <v>1</v>
      </c>
      <c r="M32" s="753">
        <v>139.12000000000003</v>
      </c>
    </row>
    <row r="33" spans="1:13" ht="14.4" customHeight="1" x14ac:dyDescent="0.3">
      <c r="A33" s="747" t="s">
        <v>581</v>
      </c>
      <c r="B33" s="748" t="s">
        <v>2113</v>
      </c>
      <c r="C33" s="748" t="s">
        <v>2114</v>
      </c>
      <c r="D33" s="748" t="s">
        <v>765</v>
      </c>
      <c r="E33" s="748" t="s">
        <v>2115</v>
      </c>
      <c r="F33" s="752"/>
      <c r="G33" s="752"/>
      <c r="H33" s="766">
        <v>0</v>
      </c>
      <c r="I33" s="752">
        <v>1</v>
      </c>
      <c r="J33" s="752">
        <v>128.43999999999991</v>
      </c>
      <c r="K33" s="766">
        <v>1</v>
      </c>
      <c r="L33" s="752">
        <v>1</v>
      </c>
      <c r="M33" s="753">
        <v>128.43999999999991</v>
      </c>
    </row>
    <row r="34" spans="1:13" ht="14.4" customHeight="1" x14ac:dyDescent="0.3">
      <c r="A34" s="747" t="s">
        <v>581</v>
      </c>
      <c r="B34" s="748" t="s">
        <v>2113</v>
      </c>
      <c r="C34" s="748" t="s">
        <v>2116</v>
      </c>
      <c r="D34" s="748" t="s">
        <v>765</v>
      </c>
      <c r="E34" s="748" t="s">
        <v>2117</v>
      </c>
      <c r="F34" s="752"/>
      <c r="G34" s="752"/>
      <c r="H34" s="766">
        <v>0</v>
      </c>
      <c r="I34" s="752">
        <v>1</v>
      </c>
      <c r="J34" s="752">
        <v>44.659999999999982</v>
      </c>
      <c r="K34" s="766">
        <v>1</v>
      </c>
      <c r="L34" s="752">
        <v>1</v>
      </c>
      <c r="M34" s="753">
        <v>44.659999999999982</v>
      </c>
    </row>
    <row r="35" spans="1:13" ht="14.4" customHeight="1" x14ac:dyDescent="0.3">
      <c r="A35" s="747" t="s">
        <v>581</v>
      </c>
      <c r="B35" s="748" t="s">
        <v>2113</v>
      </c>
      <c r="C35" s="748" t="s">
        <v>2118</v>
      </c>
      <c r="D35" s="748" t="s">
        <v>765</v>
      </c>
      <c r="E35" s="748" t="s">
        <v>2119</v>
      </c>
      <c r="F35" s="752"/>
      <c r="G35" s="752"/>
      <c r="H35" s="766">
        <v>0</v>
      </c>
      <c r="I35" s="752">
        <v>2</v>
      </c>
      <c r="J35" s="752">
        <v>179.06000242601058</v>
      </c>
      <c r="K35" s="766">
        <v>1</v>
      </c>
      <c r="L35" s="752">
        <v>2</v>
      </c>
      <c r="M35" s="753">
        <v>179.06000242601058</v>
      </c>
    </row>
    <row r="36" spans="1:13" ht="14.4" customHeight="1" x14ac:dyDescent="0.3">
      <c r="A36" s="747" t="s">
        <v>581</v>
      </c>
      <c r="B36" s="748" t="s">
        <v>2113</v>
      </c>
      <c r="C36" s="748" t="s">
        <v>2120</v>
      </c>
      <c r="D36" s="748" t="s">
        <v>1206</v>
      </c>
      <c r="E36" s="748" t="s">
        <v>2117</v>
      </c>
      <c r="F36" s="752">
        <v>1</v>
      </c>
      <c r="G36" s="752">
        <v>72.700000000000031</v>
      </c>
      <c r="H36" s="766">
        <v>1</v>
      </c>
      <c r="I36" s="752"/>
      <c r="J36" s="752"/>
      <c r="K36" s="766">
        <v>0</v>
      </c>
      <c r="L36" s="752">
        <v>1</v>
      </c>
      <c r="M36" s="753">
        <v>72.700000000000031</v>
      </c>
    </row>
    <row r="37" spans="1:13" ht="14.4" customHeight="1" x14ac:dyDescent="0.3">
      <c r="A37" s="747" t="s">
        <v>581</v>
      </c>
      <c r="B37" s="748" t="s">
        <v>2121</v>
      </c>
      <c r="C37" s="748" t="s">
        <v>2122</v>
      </c>
      <c r="D37" s="748" t="s">
        <v>1010</v>
      </c>
      <c r="E37" s="748" t="s">
        <v>1011</v>
      </c>
      <c r="F37" s="752"/>
      <c r="G37" s="752"/>
      <c r="H37" s="766">
        <v>0</v>
      </c>
      <c r="I37" s="752">
        <v>1</v>
      </c>
      <c r="J37" s="752">
        <v>499.1400000000001</v>
      </c>
      <c r="K37" s="766">
        <v>1</v>
      </c>
      <c r="L37" s="752">
        <v>1</v>
      </c>
      <c r="M37" s="753">
        <v>499.1400000000001</v>
      </c>
    </row>
    <row r="38" spans="1:13" ht="14.4" customHeight="1" x14ac:dyDescent="0.3">
      <c r="A38" s="747" t="s">
        <v>581</v>
      </c>
      <c r="B38" s="748" t="s">
        <v>2123</v>
      </c>
      <c r="C38" s="748" t="s">
        <v>2124</v>
      </c>
      <c r="D38" s="748" t="s">
        <v>2125</v>
      </c>
      <c r="E38" s="748" t="s">
        <v>2126</v>
      </c>
      <c r="F38" s="752"/>
      <c r="G38" s="752"/>
      <c r="H38" s="766">
        <v>0</v>
      </c>
      <c r="I38" s="752">
        <v>1</v>
      </c>
      <c r="J38" s="752">
        <v>78.519999999999982</v>
      </c>
      <c r="K38" s="766">
        <v>1</v>
      </c>
      <c r="L38" s="752">
        <v>1</v>
      </c>
      <c r="M38" s="753">
        <v>78.519999999999982</v>
      </c>
    </row>
    <row r="39" spans="1:13" ht="14.4" customHeight="1" x14ac:dyDescent="0.3">
      <c r="A39" s="747" t="s">
        <v>581</v>
      </c>
      <c r="B39" s="748" t="s">
        <v>2123</v>
      </c>
      <c r="C39" s="748" t="s">
        <v>2127</v>
      </c>
      <c r="D39" s="748" t="s">
        <v>2125</v>
      </c>
      <c r="E39" s="748" t="s">
        <v>2128</v>
      </c>
      <c r="F39" s="752"/>
      <c r="G39" s="752"/>
      <c r="H39" s="766">
        <v>0</v>
      </c>
      <c r="I39" s="752">
        <v>2</v>
      </c>
      <c r="J39" s="752">
        <v>209.35999999999999</v>
      </c>
      <c r="K39" s="766">
        <v>1</v>
      </c>
      <c r="L39" s="752">
        <v>2</v>
      </c>
      <c r="M39" s="753">
        <v>209.35999999999999</v>
      </c>
    </row>
    <row r="40" spans="1:13" ht="14.4" customHeight="1" x14ac:dyDescent="0.3">
      <c r="A40" s="747" t="s">
        <v>581</v>
      </c>
      <c r="B40" s="748" t="s">
        <v>2129</v>
      </c>
      <c r="C40" s="748" t="s">
        <v>2130</v>
      </c>
      <c r="D40" s="748" t="s">
        <v>921</v>
      </c>
      <c r="E40" s="748" t="s">
        <v>922</v>
      </c>
      <c r="F40" s="752"/>
      <c r="G40" s="752"/>
      <c r="H40" s="766">
        <v>0</v>
      </c>
      <c r="I40" s="752">
        <v>18</v>
      </c>
      <c r="J40" s="752">
        <v>727.02</v>
      </c>
      <c r="K40" s="766">
        <v>1</v>
      </c>
      <c r="L40" s="752">
        <v>18</v>
      </c>
      <c r="M40" s="753">
        <v>727.02</v>
      </c>
    </row>
    <row r="41" spans="1:13" ht="14.4" customHeight="1" x14ac:dyDescent="0.3">
      <c r="A41" s="747" t="s">
        <v>581</v>
      </c>
      <c r="B41" s="748" t="s">
        <v>2129</v>
      </c>
      <c r="C41" s="748" t="s">
        <v>2131</v>
      </c>
      <c r="D41" s="748" t="s">
        <v>919</v>
      </c>
      <c r="E41" s="748" t="s">
        <v>2132</v>
      </c>
      <c r="F41" s="752"/>
      <c r="G41" s="752"/>
      <c r="H41" s="766">
        <v>0</v>
      </c>
      <c r="I41" s="752">
        <v>12</v>
      </c>
      <c r="J41" s="752">
        <v>379.45999999999992</v>
      </c>
      <c r="K41" s="766">
        <v>1</v>
      </c>
      <c r="L41" s="752">
        <v>12</v>
      </c>
      <c r="M41" s="753">
        <v>379.45999999999992</v>
      </c>
    </row>
    <row r="42" spans="1:13" ht="14.4" customHeight="1" x14ac:dyDescent="0.3">
      <c r="A42" s="747" t="s">
        <v>581</v>
      </c>
      <c r="B42" s="748" t="s">
        <v>2129</v>
      </c>
      <c r="C42" s="748" t="s">
        <v>2133</v>
      </c>
      <c r="D42" s="748" t="s">
        <v>916</v>
      </c>
      <c r="E42" s="748" t="s">
        <v>2134</v>
      </c>
      <c r="F42" s="752"/>
      <c r="G42" s="752"/>
      <c r="H42" s="766">
        <v>0</v>
      </c>
      <c r="I42" s="752">
        <v>3</v>
      </c>
      <c r="J42" s="752">
        <v>173.31000000000003</v>
      </c>
      <c r="K42" s="766">
        <v>1</v>
      </c>
      <c r="L42" s="752">
        <v>3</v>
      </c>
      <c r="M42" s="753">
        <v>173.31000000000003</v>
      </c>
    </row>
    <row r="43" spans="1:13" ht="14.4" customHeight="1" x14ac:dyDescent="0.3">
      <c r="A43" s="747" t="s">
        <v>581</v>
      </c>
      <c r="B43" s="748" t="s">
        <v>2129</v>
      </c>
      <c r="C43" s="748" t="s">
        <v>2135</v>
      </c>
      <c r="D43" s="748" t="s">
        <v>916</v>
      </c>
      <c r="E43" s="748" t="s">
        <v>2136</v>
      </c>
      <c r="F43" s="752"/>
      <c r="G43" s="752"/>
      <c r="H43" s="766">
        <v>0</v>
      </c>
      <c r="I43" s="752">
        <v>1</v>
      </c>
      <c r="J43" s="752">
        <v>92.77</v>
      </c>
      <c r="K43" s="766">
        <v>1</v>
      </c>
      <c r="L43" s="752">
        <v>1</v>
      </c>
      <c r="M43" s="753">
        <v>92.77</v>
      </c>
    </row>
    <row r="44" spans="1:13" ht="14.4" customHeight="1" x14ac:dyDescent="0.3">
      <c r="A44" s="747" t="s">
        <v>581</v>
      </c>
      <c r="B44" s="748" t="s">
        <v>2137</v>
      </c>
      <c r="C44" s="748" t="s">
        <v>2138</v>
      </c>
      <c r="D44" s="748" t="s">
        <v>959</v>
      </c>
      <c r="E44" s="748" t="s">
        <v>2139</v>
      </c>
      <c r="F44" s="752"/>
      <c r="G44" s="752"/>
      <c r="H44" s="766">
        <v>0</v>
      </c>
      <c r="I44" s="752">
        <v>39</v>
      </c>
      <c r="J44" s="752">
        <v>1821.3899999999999</v>
      </c>
      <c r="K44" s="766">
        <v>1</v>
      </c>
      <c r="L44" s="752">
        <v>39</v>
      </c>
      <c r="M44" s="753">
        <v>1821.3899999999999</v>
      </c>
    </row>
    <row r="45" spans="1:13" ht="14.4" customHeight="1" x14ac:dyDescent="0.3">
      <c r="A45" s="747" t="s">
        <v>581</v>
      </c>
      <c r="B45" s="748" t="s">
        <v>2137</v>
      </c>
      <c r="C45" s="748" t="s">
        <v>2140</v>
      </c>
      <c r="D45" s="748" t="s">
        <v>959</v>
      </c>
      <c r="E45" s="748" t="s">
        <v>2141</v>
      </c>
      <c r="F45" s="752"/>
      <c r="G45" s="752"/>
      <c r="H45" s="766">
        <v>0</v>
      </c>
      <c r="I45" s="752">
        <v>35</v>
      </c>
      <c r="J45" s="752">
        <v>1948.99</v>
      </c>
      <c r="K45" s="766">
        <v>1</v>
      </c>
      <c r="L45" s="752">
        <v>35</v>
      </c>
      <c r="M45" s="753">
        <v>1948.99</v>
      </c>
    </row>
    <row r="46" spans="1:13" ht="14.4" customHeight="1" x14ac:dyDescent="0.3">
      <c r="A46" s="747" t="s">
        <v>581</v>
      </c>
      <c r="B46" s="748" t="s">
        <v>2142</v>
      </c>
      <c r="C46" s="748" t="s">
        <v>2143</v>
      </c>
      <c r="D46" s="748" t="s">
        <v>2144</v>
      </c>
      <c r="E46" s="748" t="s">
        <v>2145</v>
      </c>
      <c r="F46" s="752"/>
      <c r="G46" s="752"/>
      <c r="H46" s="766">
        <v>0</v>
      </c>
      <c r="I46" s="752">
        <v>1</v>
      </c>
      <c r="J46" s="752">
        <v>207.44000000000003</v>
      </c>
      <c r="K46" s="766">
        <v>1</v>
      </c>
      <c r="L46" s="752">
        <v>1</v>
      </c>
      <c r="M46" s="753">
        <v>207.44000000000003</v>
      </c>
    </row>
    <row r="47" spans="1:13" ht="14.4" customHeight="1" x14ac:dyDescent="0.3">
      <c r="A47" s="747" t="s">
        <v>581</v>
      </c>
      <c r="B47" s="748" t="s">
        <v>2142</v>
      </c>
      <c r="C47" s="748" t="s">
        <v>2146</v>
      </c>
      <c r="D47" s="748" t="s">
        <v>2144</v>
      </c>
      <c r="E47" s="748" t="s">
        <v>2147</v>
      </c>
      <c r="F47" s="752"/>
      <c r="G47" s="752"/>
      <c r="H47" s="766">
        <v>0</v>
      </c>
      <c r="I47" s="752">
        <v>2</v>
      </c>
      <c r="J47" s="752">
        <v>144.65999999999997</v>
      </c>
      <c r="K47" s="766">
        <v>1</v>
      </c>
      <c r="L47" s="752">
        <v>2</v>
      </c>
      <c r="M47" s="753">
        <v>144.65999999999997</v>
      </c>
    </row>
    <row r="48" spans="1:13" ht="14.4" customHeight="1" x14ac:dyDescent="0.3">
      <c r="A48" s="747" t="s">
        <v>581</v>
      </c>
      <c r="B48" s="748" t="s">
        <v>2142</v>
      </c>
      <c r="C48" s="748" t="s">
        <v>2148</v>
      </c>
      <c r="D48" s="748" t="s">
        <v>2144</v>
      </c>
      <c r="E48" s="748" t="s">
        <v>2149</v>
      </c>
      <c r="F48" s="752"/>
      <c r="G48" s="752"/>
      <c r="H48" s="766">
        <v>0</v>
      </c>
      <c r="I48" s="752">
        <v>2</v>
      </c>
      <c r="J48" s="752">
        <v>693.58000000000015</v>
      </c>
      <c r="K48" s="766">
        <v>1</v>
      </c>
      <c r="L48" s="752">
        <v>2</v>
      </c>
      <c r="M48" s="753">
        <v>693.58000000000015</v>
      </c>
    </row>
    <row r="49" spans="1:13" ht="14.4" customHeight="1" x14ac:dyDescent="0.3">
      <c r="A49" s="747" t="s">
        <v>581</v>
      </c>
      <c r="B49" s="748" t="s">
        <v>2150</v>
      </c>
      <c r="C49" s="748" t="s">
        <v>2151</v>
      </c>
      <c r="D49" s="748" t="s">
        <v>2152</v>
      </c>
      <c r="E49" s="748" t="s">
        <v>2153</v>
      </c>
      <c r="F49" s="752"/>
      <c r="G49" s="752"/>
      <c r="H49" s="766">
        <v>0</v>
      </c>
      <c r="I49" s="752">
        <v>7</v>
      </c>
      <c r="J49" s="752">
        <v>194.95</v>
      </c>
      <c r="K49" s="766">
        <v>1</v>
      </c>
      <c r="L49" s="752">
        <v>7</v>
      </c>
      <c r="M49" s="753">
        <v>194.95</v>
      </c>
    </row>
    <row r="50" spans="1:13" ht="14.4" customHeight="1" x14ac:dyDescent="0.3">
      <c r="A50" s="747" t="s">
        <v>581</v>
      </c>
      <c r="B50" s="748" t="s">
        <v>2154</v>
      </c>
      <c r="C50" s="748" t="s">
        <v>2155</v>
      </c>
      <c r="D50" s="748" t="s">
        <v>702</v>
      </c>
      <c r="E50" s="748" t="s">
        <v>2156</v>
      </c>
      <c r="F50" s="752"/>
      <c r="G50" s="752"/>
      <c r="H50" s="766">
        <v>0</v>
      </c>
      <c r="I50" s="752">
        <v>1</v>
      </c>
      <c r="J50" s="752">
        <v>26.149999999999991</v>
      </c>
      <c r="K50" s="766">
        <v>1</v>
      </c>
      <c r="L50" s="752">
        <v>1</v>
      </c>
      <c r="M50" s="753">
        <v>26.149999999999991</v>
      </c>
    </row>
    <row r="51" spans="1:13" ht="14.4" customHeight="1" x14ac:dyDescent="0.3">
      <c r="A51" s="747" t="s">
        <v>581</v>
      </c>
      <c r="B51" s="748" t="s">
        <v>2154</v>
      </c>
      <c r="C51" s="748" t="s">
        <v>2157</v>
      </c>
      <c r="D51" s="748" t="s">
        <v>702</v>
      </c>
      <c r="E51" s="748" t="s">
        <v>703</v>
      </c>
      <c r="F51" s="752"/>
      <c r="G51" s="752"/>
      <c r="H51" s="766">
        <v>0</v>
      </c>
      <c r="I51" s="752">
        <v>2</v>
      </c>
      <c r="J51" s="752">
        <v>104.05999999999999</v>
      </c>
      <c r="K51" s="766">
        <v>1</v>
      </c>
      <c r="L51" s="752">
        <v>2</v>
      </c>
      <c r="M51" s="753">
        <v>104.05999999999999</v>
      </c>
    </row>
    <row r="52" spans="1:13" ht="14.4" customHeight="1" x14ac:dyDescent="0.3">
      <c r="A52" s="747" t="s">
        <v>581</v>
      </c>
      <c r="B52" s="748" t="s">
        <v>2158</v>
      </c>
      <c r="C52" s="748" t="s">
        <v>2159</v>
      </c>
      <c r="D52" s="748" t="s">
        <v>2160</v>
      </c>
      <c r="E52" s="748" t="s">
        <v>2161</v>
      </c>
      <c r="F52" s="752"/>
      <c r="G52" s="752"/>
      <c r="H52" s="766">
        <v>0</v>
      </c>
      <c r="I52" s="752">
        <v>1</v>
      </c>
      <c r="J52" s="752">
        <v>21.180000000000003</v>
      </c>
      <c r="K52" s="766">
        <v>1</v>
      </c>
      <c r="L52" s="752">
        <v>1</v>
      </c>
      <c r="M52" s="753">
        <v>21.180000000000003</v>
      </c>
    </row>
    <row r="53" spans="1:13" ht="14.4" customHeight="1" x14ac:dyDescent="0.3">
      <c r="A53" s="747" t="s">
        <v>581</v>
      </c>
      <c r="B53" s="748" t="s">
        <v>2158</v>
      </c>
      <c r="C53" s="748" t="s">
        <v>2162</v>
      </c>
      <c r="D53" s="748" t="s">
        <v>2160</v>
      </c>
      <c r="E53" s="748" t="s">
        <v>2163</v>
      </c>
      <c r="F53" s="752"/>
      <c r="G53" s="752"/>
      <c r="H53" s="766">
        <v>0</v>
      </c>
      <c r="I53" s="752">
        <v>3</v>
      </c>
      <c r="J53" s="752">
        <v>162.83000000000004</v>
      </c>
      <c r="K53" s="766">
        <v>1</v>
      </c>
      <c r="L53" s="752">
        <v>3</v>
      </c>
      <c r="M53" s="753">
        <v>162.83000000000004</v>
      </c>
    </row>
    <row r="54" spans="1:13" ht="14.4" customHeight="1" x14ac:dyDescent="0.3">
      <c r="A54" s="747" t="s">
        <v>581</v>
      </c>
      <c r="B54" s="748" t="s">
        <v>2158</v>
      </c>
      <c r="C54" s="748" t="s">
        <v>2164</v>
      </c>
      <c r="D54" s="748" t="s">
        <v>2160</v>
      </c>
      <c r="E54" s="748" t="s">
        <v>2165</v>
      </c>
      <c r="F54" s="752"/>
      <c r="G54" s="752"/>
      <c r="H54" s="766">
        <v>0</v>
      </c>
      <c r="I54" s="752">
        <v>3</v>
      </c>
      <c r="J54" s="752">
        <v>26.04</v>
      </c>
      <c r="K54" s="766">
        <v>1</v>
      </c>
      <c r="L54" s="752">
        <v>3</v>
      </c>
      <c r="M54" s="753">
        <v>26.04</v>
      </c>
    </row>
    <row r="55" spans="1:13" ht="14.4" customHeight="1" x14ac:dyDescent="0.3">
      <c r="A55" s="747" t="s">
        <v>581</v>
      </c>
      <c r="B55" s="748" t="s">
        <v>2158</v>
      </c>
      <c r="C55" s="748" t="s">
        <v>2166</v>
      </c>
      <c r="D55" s="748" t="s">
        <v>2160</v>
      </c>
      <c r="E55" s="748" t="s">
        <v>2167</v>
      </c>
      <c r="F55" s="752"/>
      <c r="G55" s="752"/>
      <c r="H55" s="766">
        <v>0</v>
      </c>
      <c r="I55" s="752">
        <v>2</v>
      </c>
      <c r="J55" s="752">
        <v>30.08</v>
      </c>
      <c r="K55" s="766">
        <v>1</v>
      </c>
      <c r="L55" s="752">
        <v>2</v>
      </c>
      <c r="M55" s="753">
        <v>30.08</v>
      </c>
    </row>
    <row r="56" spans="1:13" ht="14.4" customHeight="1" x14ac:dyDescent="0.3">
      <c r="A56" s="747" t="s">
        <v>581</v>
      </c>
      <c r="B56" s="748" t="s">
        <v>2168</v>
      </c>
      <c r="C56" s="748" t="s">
        <v>2169</v>
      </c>
      <c r="D56" s="748" t="s">
        <v>2170</v>
      </c>
      <c r="E56" s="748" t="s">
        <v>2171</v>
      </c>
      <c r="F56" s="752"/>
      <c r="G56" s="752"/>
      <c r="H56" s="766">
        <v>0</v>
      </c>
      <c r="I56" s="752">
        <v>1</v>
      </c>
      <c r="J56" s="752">
        <v>162.83000000000004</v>
      </c>
      <c r="K56" s="766">
        <v>1</v>
      </c>
      <c r="L56" s="752">
        <v>1</v>
      </c>
      <c r="M56" s="753">
        <v>162.83000000000004</v>
      </c>
    </row>
    <row r="57" spans="1:13" ht="14.4" customHeight="1" x14ac:dyDescent="0.3">
      <c r="A57" s="747" t="s">
        <v>581</v>
      </c>
      <c r="B57" s="748" t="s">
        <v>2172</v>
      </c>
      <c r="C57" s="748" t="s">
        <v>2173</v>
      </c>
      <c r="D57" s="748" t="s">
        <v>1172</v>
      </c>
      <c r="E57" s="748" t="s">
        <v>2156</v>
      </c>
      <c r="F57" s="752"/>
      <c r="G57" s="752"/>
      <c r="H57" s="766">
        <v>0</v>
      </c>
      <c r="I57" s="752">
        <v>2</v>
      </c>
      <c r="J57" s="752">
        <v>172.15999999999997</v>
      </c>
      <c r="K57" s="766">
        <v>1</v>
      </c>
      <c r="L57" s="752">
        <v>2</v>
      </c>
      <c r="M57" s="753">
        <v>172.15999999999997</v>
      </c>
    </row>
    <row r="58" spans="1:13" ht="14.4" customHeight="1" x14ac:dyDescent="0.3">
      <c r="A58" s="747" t="s">
        <v>581</v>
      </c>
      <c r="B58" s="748" t="s">
        <v>2172</v>
      </c>
      <c r="C58" s="748" t="s">
        <v>2174</v>
      </c>
      <c r="D58" s="748" t="s">
        <v>1177</v>
      </c>
      <c r="E58" s="748" t="s">
        <v>703</v>
      </c>
      <c r="F58" s="752"/>
      <c r="G58" s="752"/>
      <c r="H58" s="766">
        <v>0</v>
      </c>
      <c r="I58" s="752">
        <v>1</v>
      </c>
      <c r="J58" s="752">
        <v>162.79</v>
      </c>
      <c r="K58" s="766">
        <v>1</v>
      </c>
      <c r="L58" s="752">
        <v>1</v>
      </c>
      <c r="M58" s="753">
        <v>162.79</v>
      </c>
    </row>
    <row r="59" spans="1:13" ht="14.4" customHeight="1" x14ac:dyDescent="0.3">
      <c r="A59" s="747" t="s">
        <v>581</v>
      </c>
      <c r="B59" s="748" t="s">
        <v>2172</v>
      </c>
      <c r="C59" s="748" t="s">
        <v>2175</v>
      </c>
      <c r="D59" s="748" t="s">
        <v>1177</v>
      </c>
      <c r="E59" s="748" t="s">
        <v>2176</v>
      </c>
      <c r="F59" s="752"/>
      <c r="G59" s="752"/>
      <c r="H59" s="766">
        <v>0</v>
      </c>
      <c r="I59" s="752">
        <v>2</v>
      </c>
      <c r="J59" s="752">
        <v>736.5</v>
      </c>
      <c r="K59" s="766">
        <v>1</v>
      </c>
      <c r="L59" s="752">
        <v>2</v>
      </c>
      <c r="M59" s="753">
        <v>736.5</v>
      </c>
    </row>
    <row r="60" spans="1:13" ht="14.4" customHeight="1" x14ac:dyDescent="0.3">
      <c r="A60" s="747" t="s">
        <v>581</v>
      </c>
      <c r="B60" s="748" t="s">
        <v>2172</v>
      </c>
      <c r="C60" s="748" t="s">
        <v>2177</v>
      </c>
      <c r="D60" s="748" t="s">
        <v>1163</v>
      </c>
      <c r="E60" s="748" t="s">
        <v>1164</v>
      </c>
      <c r="F60" s="752"/>
      <c r="G60" s="752"/>
      <c r="H60" s="766">
        <v>0</v>
      </c>
      <c r="I60" s="752">
        <v>1</v>
      </c>
      <c r="J60" s="752">
        <v>35.510000000000005</v>
      </c>
      <c r="K60" s="766">
        <v>1</v>
      </c>
      <c r="L60" s="752">
        <v>1</v>
      </c>
      <c r="M60" s="753">
        <v>35.510000000000005</v>
      </c>
    </row>
    <row r="61" spans="1:13" ht="14.4" customHeight="1" x14ac:dyDescent="0.3">
      <c r="A61" s="747" t="s">
        <v>581</v>
      </c>
      <c r="B61" s="748" t="s">
        <v>2178</v>
      </c>
      <c r="C61" s="748" t="s">
        <v>2179</v>
      </c>
      <c r="D61" s="748" t="s">
        <v>2180</v>
      </c>
      <c r="E61" s="748" t="s">
        <v>2181</v>
      </c>
      <c r="F61" s="752"/>
      <c r="G61" s="752"/>
      <c r="H61" s="766">
        <v>0</v>
      </c>
      <c r="I61" s="752">
        <v>5</v>
      </c>
      <c r="J61" s="752">
        <v>73.850000000000023</v>
      </c>
      <c r="K61" s="766">
        <v>1</v>
      </c>
      <c r="L61" s="752">
        <v>5</v>
      </c>
      <c r="M61" s="753">
        <v>73.850000000000023</v>
      </c>
    </row>
    <row r="62" spans="1:13" ht="14.4" customHeight="1" x14ac:dyDescent="0.3">
      <c r="A62" s="747" t="s">
        <v>581</v>
      </c>
      <c r="B62" s="748" t="s">
        <v>2178</v>
      </c>
      <c r="C62" s="748" t="s">
        <v>2182</v>
      </c>
      <c r="D62" s="748" t="s">
        <v>2180</v>
      </c>
      <c r="E62" s="748" t="s">
        <v>2183</v>
      </c>
      <c r="F62" s="752"/>
      <c r="G62" s="752"/>
      <c r="H62" s="766">
        <v>0</v>
      </c>
      <c r="I62" s="752">
        <v>3</v>
      </c>
      <c r="J62" s="752">
        <v>35.520000000000024</v>
      </c>
      <c r="K62" s="766">
        <v>1</v>
      </c>
      <c r="L62" s="752">
        <v>3</v>
      </c>
      <c r="M62" s="753">
        <v>35.520000000000024</v>
      </c>
    </row>
    <row r="63" spans="1:13" ht="14.4" customHeight="1" x14ac:dyDescent="0.3">
      <c r="A63" s="747" t="s">
        <v>581</v>
      </c>
      <c r="B63" s="748" t="s">
        <v>2178</v>
      </c>
      <c r="C63" s="748" t="s">
        <v>2184</v>
      </c>
      <c r="D63" s="748" t="s">
        <v>2180</v>
      </c>
      <c r="E63" s="748" t="s">
        <v>2165</v>
      </c>
      <c r="F63" s="752"/>
      <c r="G63" s="752"/>
      <c r="H63" s="766">
        <v>0</v>
      </c>
      <c r="I63" s="752">
        <v>3</v>
      </c>
      <c r="J63" s="752">
        <v>90.539999999999992</v>
      </c>
      <c r="K63" s="766">
        <v>1</v>
      </c>
      <c r="L63" s="752">
        <v>3</v>
      </c>
      <c r="M63" s="753">
        <v>90.539999999999992</v>
      </c>
    </row>
    <row r="64" spans="1:13" ht="14.4" customHeight="1" x14ac:dyDescent="0.3">
      <c r="A64" s="747" t="s">
        <v>581</v>
      </c>
      <c r="B64" s="748" t="s">
        <v>2185</v>
      </c>
      <c r="C64" s="748" t="s">
        <v>2186</v>
      </c>
      <c r="D64" s="748" t="s">
        <v>2187</v>
      </c>
      <c r="E64" s="748" t="s">
        <v>2188</v>
      </c>
      <c r="F64" s="752"/>
      <c r="G64" s="752"/>
      <c r="H64" s="766">
        <v>0</v>
      </c>
      <c r="I64" s="752">
        <v>1</v>
      </c>
      <c r="J64" s="752">
        <v>75.69</v>
      </c>
      <c r="K64" s="766">
        <v>1</v>
      </c>
      <c r="L64" s="752">
        <v>1</v>
      </c>
      <c r="M64" s="753">
        <v>75.69</v>
      </c>
    </row>
    <row r="65" spans="1:13" ht="14.4" customHeight="1" x14ac:dyDescent="0.3">
      <c r="A65" s="747" t="s">
        <v>581</v>
      </c>
      <c r="B65" s="748" t="s">
        <v>2189</v>
      </c>
      <c r="C65" s="748" t="s">
        <v>2190</v>
      </c>
      <c r="D65" s="748" t="s">
        <v>2191</v>
      </c>
      <c r="E65" s="748" t="s">
        <v>2192</v>
      </c>
      <c r="F65" s="752"/>
      <c r="G65" s="752"/>
      <c r="H65" s="766">
        <v>0</v>
      </c>
      <c r="I65" s="752">
        <v>1</v>
      </c>
      <c r="J65" s="752">
        <v>116.04</v>
      </c>
      <c r="K65" s="766">
        <v>1</v>
      </c>
      <c r="L65" s="752">
        <v>1</v>
      </c>
      <c r="M65" s="753">
        <v>116.04</v>
      </c>
    </row>
    <row r="66" spans="1:13" ht="14.4" customHeight="1" x14ac:dyDescent="0.3">
      <c r="A66" s="747" t="s">
        <v>581</v>
      </c>
      <c r="B66" s="748" t="s">
        <v>2189</v>
      </c>
      <c r="C66" s="748" t="s">
        <v>2193</v>
      </c>
      <c r="D66" s="748" t="s">
        <v>2191</v>
      </c>
      <c r="E66" s="748" t="s">
        <v>2194</v>
      </c>
      <c r="F66" s="752"/>
      <c r="G66" s="752"/>
      <c r="H66" s="766">
        <v>0</v>
      </c>
      <c r="I66" s="752">
        <v>1</v>
      </c>
      <c r="J66" s="752">
        <v>453.63999999999993</v>
      </c>
      <c r="K66" s="766">
        <v>1</v>
      </c>
      <c r="L66" s="752">
        <v>1</v>
      </c>
      <c r="M66" s="753">
        <v>453.63999999999993</v>
      </c>
    </row>
    <row r="67" spans="1:13" ht="14.4" customHeight="1" x14ac:dyDescent="0.3">
      <c r="A67" s="747" t="s">
        <v>581</v>
      </c>
      <c r="B67" s="748" t="s">
        <v>2195</v>
      </c>
      <c r="C67" s="748" t="s">
        <v>2196</v>
      </c>
      <c r="D67" s="748" t="s">
        <v>1189</v>
      </c>
      <c r="E67" s="748" t="s">
        <v>1190</v>
      </c>
      <c r="F67" s="752"/>
      <c r="G67" s="752"/>
      <c r="H67" s="766">
        <v>0</v>
      </c>
      <c r="I67" s="752">
        <v>1</v>
      </c>
      <c r="J67" s="752">
        <v>123.48999999999998</v>
      </c>
      <c r="K67" s="766">
        <v>1</v>
      </c>
      <c r="L67" s="752">
        <v>1</v>
      </c>
      <c r="M67" s="753">
        <v>123.48999999999998</v>
      </c>
    </row>
    <row r="68" spans="1:13" ht="14.4" customHeight="1" x14ac:dyDescent="0.3">
      <c r="A68" s="747" t="s">
        <v>581</v>
      </c>
      <c r="B68" s="748" t="s">
        <v>2197</v>
      </c>
      <c r="C68" s="748" t="s">
        <v>2198</v>
      </c>
      <c r="D68" s="748" t="s">
        <v>2199</v>
      </c>
      <c r="E68" s="748" t="s">
        <v>2200</v>
      </c>
      <c r="F68" s="752"/>
      <c r="G68" s="752"/>
      <c r="H68" s="766">
        <v>0</v>
      </c>
      <c r="I68" s="752">
        <v>1</v>
      </c>
      <c r="J68" s="752">
        <v>140.72</v>
      </c>
      <c r="K68" s="766">
        <v>1</v>
      </c>
      <c r="L68" s="752">
        <v>1</v>
      </c>
      <c r="M68" s="753">
        <v>140.72</v>
      </c>
    </row>
    <row r="69" spans="1:13" ht="14.4" customHeight="1" x14ac:dyDescent="0.3">
      <c r="A69" s="747" t="s">
        <v>581</v>
      </c>
      <c r="B69" s="748" t="s">
        <v>2197</v>
      </c>
      <c r="C69" s="748" t="s">
        <v>2201</v>
      </c>
      <c r="D69" s="748" t="s">
        <v>2199</v>
      </c>
      <c r="E69" s="748" t="s">
        <v>2202</v>
      </c>
      <c r="F69" s="752"/>
      <c r="G69" s="752"/>
      <c r="H69" s="766">
        <v>0</v>
      </c>
      <c r="I69" s="752">
        <v>1</v>
      </c>
      <c r="J69" s="752">
        <v>168.44</v>
      </c>
      <c r="K69" s="766">
        <v>1</v>
      </c>
      <c r="L69" s="752">
        <v>1</v>
      </c>
      <c r="M69" s="753">
        <v>168.44</v>
      </c>
    </row>
    <row r="70" spans="1:13" ht="14.4" customHeight="1" x14ac:dyDescent="0.3">
      <c r="A70" s="747" t="s">
        <v>581</v>
      </c>
      <c r="B70" s="748" t="s">
        <v>2203</v>
      </c>
      <c r="C70" s="748" t="s">
        <v>2204</v>
      </c>
      <c r="D70" s="748" t="s">
        <v>1065</v>
      </c>
      <c r="E70" s="748" t="s">
        <v>2205</v>
      </c>
      <c r="F70" s="752"/>
      <c r="G70" s="752"/>
      <c r="H70" s="766">
        <v>0</v>
      </c>
      <c r="I70" s="752">
        <v>2</v>
      </c>
      <c r="J70" s="752">
        <v>36.77000000000001</v>
      </c>
      <c r="K70" s="766">
        <v>1</v>
      </c>
      <c r="L70" s="752">
        <v>2</v>
      </c>
      <c r="M70" s="753">
        <v>36.77000000000001</v>
      </c>
    </row>
    <row r="71" spans="1:13" ht="14.4" customHeight="1" x14ac:dyDescent="0.3">
      <c r="A71" s="747" t="s">
        <v>581</v>
      </c>
      <c r="B71" s="748" t="s">
        <v>2203</v>
      </c>
      <c r="C71" s="748" t="s">
        <v>2206</v>
      </c>
      <c r="D71" s="748" t="s">
        <v>1065</v>
      </c>
      <c r="E71" s="748" t="s">
        <v>2207</v>
      </c>
      <c r="F71" s="752"/>
      <c r="G71" s="752"/>
      <c r="H71" s="766">
        <v>0</v>
      </c>
      <c r="I71" s="752">
        <v>1</v>
      </c>
      <c r="J71" s="752">
        <v>48.539999999999985</v>
      </c>
      <c r="K71" s="766">
        <v>1</v>
      </c>
      <c r="L71" s="752">
        <v>1</v>
      </c>
      <c r="M71" s="753">
        <v>48.539999999999985</v>
      </c>
    </row>
    <row r="72" spans="1:13" ht="14.4" customHeight="1" x14ac:dyDescent="0.3">
      <c r="A72" s="747" t="s">
        <v>581</v>
      </c>
      <c r="B72" s="748" t="s">
        <v>2208</v>
      </c>
      <c r="C72" s="748" t="s">
        <v>2209</v>
      </c>
      <c r="D72" s="748" t="s">
        <v>2210</v>
      </c>
      <c r="E72" s="748" t="s">
        <v>2211</v>
      </c>
      <c r="F72" s="752"/>
      <c r="G72" s="752"/>
      <c r="H72" s="766">
        <v>0</v>
      </c>
      <c r="I72" s="752">
        <v>1</v>
      </c>
      <c r="J72" s="752">
        <v>76.55</v>
      </c>
      <c r="K72" s="766">
        <v>1</v>
      </c>
      <c r="L72" s="752">
        <v>1</v>
      </c>
      <c r="M72" s="753">
        <v>76.55</v>
      </c>
    </row>
    <row r="73" spans="1:13" ht="14.4" customHeight="1" x14ac:dyDescent="0.3">
      <c r="A73" s="747" t="s">
        <v>581</v>
      </c>
      <c r="B73" s="748" t="s">
        <v>2212</v>
      </c>
      <c r="C73" s="748" t="s">
        <v>2213</v>
      </c>
      <c r="D73" s="748" t="s">
        <v>2214</v>
      </c>
      <c r="E73" s="748" t="s">
        <v>2215</v>
      </c>
      <c r="F73" s="752"/>
      <c r="G73" s="752"/>
      <c r="H73" s="766">
        <v>0</v>
      </c>
      <c r="I73" s="752">
        <v>2</v>
      </c>
      <c r="J73" s="752">
        <v>117.76000000000002</v>
      </c>
      <c r="K73" s="766">
        <v>1</v>
      </c>
      <c r="L73" s="752">
        <v>2</v>
      </c>
      <c r="M73" s="753">
        <v>117.76000000000002</v>
      </c>
    </row>
    <row r="74" spans="1:13" ht="14.4" customHeight="1" x14ac:dyDescent="0.3">
      <c r="A74" s="747" t="s">
        <v>581</v>
      </c>
      <c r="B74" s="748" t="s">
        <v>2216</v>
      </c>
      <c r="C74" s="748" t="s">
        <v>2217</v>
      </c>
      <c r="D74" s="748" t="s">
        <v>2218</v>
      </c>
      <c r="E74" s="748" t="s">
        <v>2219</v>
      </c>
      <c r="F74" s="752"/>
      <c r="G74" s="752"/>
      <c r="H74" s="766">
        <v>0</v>
      </c>
      <c r="I74" s="752">
        <v>1</v>
      </c>
      <c r="J74" s="752">
        <v>114.86999999999998</v>
      </c>
      <c r="K74" s="766">
        <v>1</v>
      </c>
      <c r="L74" s="752">
        <v>1</v>
      </c>
      <c r="M74" s="753">
        <v>114.86999999999998</v>
      </c>
    </row>
    <row r="75" spans="1:13" ht="14.4" customHeight="1" x14ac:dyDescent="0.3">
      <c r="A75" s="747" t="s">
        <v>581</v>
      </c>
      <c r="B75" s="748" t="s">
        <v>2216</v>
      </c>
      <c r="C75" s="748" t="s">
        <v>2220</v>
      </c>
      <c r="D75" s="748" t="s">
        <v>2218</v>
      </c>
      <c r="E75" s="748" t="s">
        <v>2221</v>
      </c>
      <c r="F75" s="752"/>
      <c r="G75" s="752"/>
      <c r="H75" s="766">
        <v>0</v>
      </c>
      <c r="I75" s="752">
        <v>1</v>
      </c>
      <c r="J75" s="752">
        <v>147.1399999999999</v>
      </c>
      <c r="K75" s="766">
        <v>1</v>
      </c>
      <c r="L75" s="752">
        <v>1</v>
      </c>
      <c r="M75" s="753">
        <v>147.1399999999999</v>
      </c>
    </row>
    <row r="76" spans="1:13" ht="14.4" customHeight="1" x14ac:dyDescent="0.3">
      <c r="A76" s="747" t="s">
        <v>581</v>
      </c>
      <c r="B76" s="748" t="s">
        <v>2222</v>
      </c>
      <c r="C76" s="748" t="s">
        <v>2223</v>
      </c>
      <c r="D76" s="748" t="s">
        <v>2224</v>
      </c>
      <c r="E76" s="748" t="s">
        <v>2225</v>
      </c>
      <c r="F76" s="752"/>
      <c r="G76" s="752"/>
      <c r="H76" s="766">
        <v>0</v>
      </c>
      <c r="I76" s="752">
        <v>1</v>
      </c>
      <c r="J76" s="752">
        <v>229.21</v>
      </c>
      <c r="K76" s="766">
        <v>1</v>
      </c>
      <c r="L76" s="752">
        <v>1</v>
      </c>
      <c r="M76" s="753">
        <v>229.21</v>
      </c>
    </row>
    <row r="77" spans="1:13" ht="14.4" customHeight="1" x14ac:dyDescent="0.3">
      <c r="A77" s="747" t="s">
        <v>581</v>
      </c>
      <c r="B77" s="748" t="s">
        <v>2226</v>
      </c>
      <c r="C77" s="748" t="s">
        <v>2227</v>
      </c>
      <c r="D77" s="748" t="s">
        <v>1295</v>
      </c>
      <c r="E77" s="748" t="s">
        <v>1296</v>
      </c>
      <c r="F77" s="752"/>
      <c r="G77" s="752"/>
      <c r="H77" s="766">
        <v>0</v>
      </c>
      <c r="I77" s="752">
        <v>1</v>
      </c>
      <c r="J77" s="752">
        <v>105.68</v>
      </c>
      <c r="K77" s="766">
        <v>1</v>
      </c>
      <c r="L77" s="752">
        <v>1</v>
      </c>
      <c r="M77" s="753">
        <v>105.68</v>
      </c>
    </row>
    <row r="78" spans="1:13" ht="14.4" customHeight="1" x14ac:dyDescent="0.3">
      <c r="A78" s="747" t="s">
        <v>581</v>
      </c>
      <c r="B78" s="748" t="s">
        <v>2226</v>
      </c>
      <c r="C78" s="748" t="s">
        <v>2228</v>
      </c>
      <c r="D78" s="748" t="s">
        <v>1295</v>
      </c>
      <c r="E78" s="748" t="s">
        <v>2229</v>
      </c>
      <c r="F78" s="752"/>
      <c r="G78" s="752"/>
      <c r="H78" s="766">
        <v>0</v>
      </c>
      <c r="I78" s="752">
        <v>1</v>
      </c>
      <c r="J78" s="752">
        <v>68.699999999999989</v>
      </c>
      <c r="K78" s="766">
        <v>1</v>
      </c>
      <c r="L78" s="752">
        <v>1</v>
      </c>
      <c r="M78" s="753">
        <v>68.699999999999989</v>
      </c>
    </row>
    <row r="79" spans="1:13" ht="14.4" customHeight="1" x14ac:dyDescent="0.3">
      <c r="A79" s="747" t="s">
        <v>581</v>
      </c>
      <c r="B79" s="748" t="s">
        <v>2226</v>
      </c>
      <c r="C79" s="748" t="s">
        <v>2230</v>
      </c>
      <c r="D79" s="748" t="s">
        <v>1295</v>
      </c>
      <c r="E79" s="748" t="s">
        <v>2231</v>
      </c>
      <c r="F79" s="752"/>
      <c r="G79" s="752"/>
      <c r="H79" s="766">
        <v>0</v>
      </c>
      <c r="I79" s="752">
        <v>2</v>
      </c>
      <c r="J79" s="752">
        <v>421.52</v>
      </c>
      <c r="K79" s="766">
        <v>1</v>
      </c>
      <c r="L79" s="752">
        <v>2</v>
      </c>
      <c r="M79" s="753">
        <v>421.52</v>
      </c>
    </row>
    <row r="80" spans="1:13" ht="14.4" customHeight="1" x14ac:dyDescent="0.3">
      <c r="A80" s="747" t="s">
        <v>581</v>
      </c>
      <c r="B80" s="748" t="s">
        <v>2232</v>
      </c>
      <c r="C80" s="748" t="s">
        <v>2233</v>
      </c>
      <c r="D80" s="748" t="s">
        <v>2234</v>
      </c>
      <c r="E80" s="748" t="s">
        <v>2235</v>
      </c>
      <c r="F80" s="752"/>
      <c r="G80" s="752"/>
      <c r="H80" s="766">
        <v>0</v>
      </c>
      <c r="I80" s="752">
        <v>4</v>
      </c>
      <c r="J80" s="752">
        <v>424.79</v>
      </c>
      <c r="K80" s="766">
        <v>1</v>
      </c>
      <c r="L80" s="752">
        <v>4</v>
      </c>
      <c r="M80" s="753">
        <v>424.79</v>
      </c>
    </row>
    <row r="81" spans="1:13" ht="14.4" customHeight="1" x14ac:dyDescent="0.3">
      <c r="A81" s="747" t="s">
        <v>581</v>
      </c>
      <c r="B81" s="748" t="s">
        <v>2232</v>
      </c>
      <c r="C81" s="748" t="s">
        <v>2236</v>
      </c>
      <c r="D81" s="748" t="s">
        <v>2234</v>
      </c>
      <c r="E81" s="748" t="s">
        <v>1296</v>
      </c>
      <c r="F81" s="752"/>
      <c r="G81" s="752"/>
      <c r="H81" s="766">
        <v>0</v>
      </c>
      <c r="I81" s="752">
        <v>1</v>
      </c>
      <c r="J81" s="752">
        <v>164.17999999999998</v>
      </c>
      <c r="K81" s="766">
        <v>1</v>
      </c>
      <c r="L81" s="752">
        <v>1</v>
      </c>
      <c r="M81" s="753">
        <v>164.17999999999998</v>
      </c>
    </row>
    <row r="82" spans="1:13" ht="14.4" customHeight="1" x14ac:dyDescent="0.3">
      <c r="A82" s="747" t="s">
        <v>581</v>
      </c>
      <c r="B82" s="748" t="s">
        <v>2237</v>
      </c>
      <c r="C82" s="748" t="s">
        <v>2238</v>
      </c>
      <c r="D82" s="748" t="s">
        <v>901</v>
      </c>
      <c r="E82" s="748" t="s">
        <v>2239</v>
      </c>
      <c r="F82" s="752"/>
      <c r="G82" s="752"/>
      <c r="H82" s="766">
        <v>0</v>
      </c>
      <c r="I82" s="752">
        <v>2</v>
      </c>
      <c r="J82" s="752">
        <v>149.06</v>
      </c>
      <c r="K82" s="766">
        <v>1</v>
      </c>
      <c r="L82" s="752">
        <v>2</v>
      </c>
      <c r="M82" s="753">
        <v>149.06</v>
      </c>
    </row>
    <row r="83" spans="1:13" ht="14.4" customHeight="1" x14ac:dyDescent="0.3">
      <c r="A83" s="747" t="s">
        <v>581</v>
      </c>
      <c r="B83" s="748" t="s">
        <v>2237</v>
      </c>
      <c r="C83" s="748" t="s">
        <v>2240</v>
      </c>
      <c r="D83" s="748" t="s">
        <v>901</v>
      </c>
      <c r="E83" s="748" t="s">
        <v>2241</v>
      </c>
      <c r="F83" s="752"/>
      <c r="G83" s="752"/>
      <c r="H83" s="766">
        <v>0</v>
      </c>
      <c r="I83" s="752">
        <v>1</v>
      </c>
      <c r="J83" s="752">
        <v>225.25999999999993</v>
      </c>
      <c r="K83" s="766">
        <v>1</v>
      </c>
      <c r="L83" s="752">
        <v>1</v>
      </c>
      <c r="M83" s="753">
        <v>225.25999999999993</v>
      </c>
    </row>
    <row r="84" spans="1:13" ht="14.4" customHeight="1" x14ac:dyDescent="0.3">
      <c r="A84" s="747" t="s">
        <v>581</v>
      </c>
      <c r="B84" s="748" t="s">
        <v>2242</v>
      </c>
      <c r="C84" s="748" t="s">
        <v>2243</v>
      </c>
      <c r="D84" s="748" t="s">
        <v>2244</v>
      </c>
      <c r="E84" s="748" t="s">
        <v>2245</v>
      </c>
      <c r="F84" s="752"/>
      <c r="G84" s="752"/>
      <c r="H84" s="766">
        <v>0</v>
      </c>
      <c r="I84" s="752">
        <v>3</v>
      </c>
      <c r="J84" s="752">
        <v>4125</v>
      </c>
      <c r="K84" s="766">
        <v>1</v>
      </c>
      <c r="L84" s="752">
        <v>3</v>
      </c>
      <c r="M84" s="753">
        <v>4125</v>
      </c>
    </row>
    <row r="85" spans="1:13" ht="14.4" customHeight="1" x14ac:dyDescent="0.3">
      <c r="A85" s="747" t="s">
        <v>581</v>
      </c>
      <c r="B85" s="748" t="s">
        <v>2246</v>
      </c>
      <c r="C85" s="748" t="s">
        <v>2247</v>
      </c>
      <c r="D85" s="748" t="s">
        <v>1226</v>
      </c>
      <c r="E85" s="748" t="s">
        <v>2248</v>
      </c>
      <c r="F85" s="752"/>
      <c r="G85" s="752"/>
      <c r="H85" s="766">
        <v>0</v>
      </c>
      <c r="I85" s="752">
        <v>5</v>
      </c>
      <c r="J85" s="752">
        <v>713.20000000000027</v>
      </c>
      <c r="K85" s="766">
        <v>1</v>
      </c>
      <c r="L85" s="752">
        <v>5</v>
      </c>
      <c r="M85" s="753">
        <v>713.20000000000027</v>
      </c>
    </row>
    <row r="86" spans="1:13" ht="14.4" customHeight="1" x14ac:dyDescent="0.3">
      <c r="A86" s="747" t="s">
        <v>581</v>
      </c>
      <c r="B86" s="748" t="s">
        <v>2246</v>
      </c>
      <c r="C86" s="748" t="s">
        <v>2249</v>
      </c>
      <c r="D86" s="748" t="s">
        <v>1226</v>
      </c>
      <c r="E86" s="748" t="s">
        <v>2250</v>
      </c>
      <c r="F86" s="752"/>
      <c r="G86" s="752"/>
      <c r="H86" s="766">
        <v>0</v>
      </c>
      <c r="I86" s="752">
        <v>410</v>
      </c>
      <c r="J86" s="752">
        <v>35223.42</v>
      </c>
      <c r="K86" s="766">
        <v>1</v>
      </c>
      <c r="L86" s="752">
        <v>410</v>
      </c>
      <c r="M86" s="753">
        <v>35223.42</v>
      </c>
    </row>
    <row r="87" spans="1:13" ht="14.4" customHeight="1" x14ac:dyDescent="0.3">
      <c r="A87" s="747" t="s">
        <v>581</v>
      </c>
      <c r="B87" s="748" t="s">
        <v>2246</v>
      </c>
      <c r="C87" s="748" t="s">
        <v>2251</v>
      </c>
      <c r="D87" s="748" t="s">
        <v>1226</v>
      </c>
      <c r="E87" s="748" t="s">
        <v>2252</v>
      </c>
      <c r="F87" s="752"/>
      <c r="G87" s="752"/>
      <c r="H87" s="766">
        <v>0</v>
      </c>
      <c r="I87" s="752">
        <v>10</v>
      </c>
      <c r="J87" s="752">
        <v>678.29999999999984</v>
      </c>
      <c r="K87" s="766">
        <v>1</v>
      </c>
      <c r="L87" s="752">
        <v>10</v>
      </c>
      <c r="M87" s="753">
        <v>678.29999999999984</v>
      </c>
    </row>
    <row r="88" spans="1:13" ht="14.4" customHeight="1" x14ac:dyDescent="0.3">
      <c r="A88" s="747" t="s">
        <v>581</v>
      </c>
      <c r="B88" s="748" t="s">
        <v>2253</v>
      </c>
      <c r="C88" s="748" t="s">
        <v>2254</v>
      </c>
      <c r="D88" s="748" t="s">
        <v>2255</v>
      </c>
      <c r="E88" s="748" t="s">
        <v>2256</v>
      </c>
      <c r="F88" s="752"/>
      <c r="G88" s="752"/>
      <c r="H88" s="766">
        <v>0</v>
      </c>
      <c r="I88" s="752">
        <v>1</v>
      </c>
      <c r="J88" s="752">
        <v>92.199999999999989</v>
      </c>
      <c r="K88" s="766">
        <v>1</v>
      </c>
      <c r="L88" s="752">
        <v>1</v>
      </c>
      <c r="M88" s="753">
        <v>92.199999999999989</v>
      </c>
    </row>
    <row r="89" spans="1:13" ht="14.4" customHeight="1" x14ac:dyDescent="0.3">
      <c r="A89" s="747" t="s">
        <v>581</v>
      </c>
      <c r="B89" s="748" t="s">
        <v>2253</v>
      </c>
      <c r="C89" s="748" t="s">
        <v>2257</v>
      </c>
      <c r="D89" s="748" t="s">
        <v>2258</v>
      </c>
      <c r="E89" s="748" t="s">
        <v>2259</v>
      </c>
      <c r="F89" s="752"/>
      <c r="G89" s="752"/>
      <c r="H89" s="766">
        <v>0</v>
      </c>
      <c r="I89" s="752">
        <v>2</v>
      </c>
      <c r="J89" s="752">
        <v>125.33999999999995</v>
      </c>
      <c r="K89" s="766">
        <v>1</v>
      </c>
      <c r="L89" s="752">
        <v>2</v>
      </c>
      <c r="M89" s="753">
        <v>125.33999999999995</v>
      </c>
    </row>
    <row r="90" spans="1:13" ht="14.4" customHeight="1" x14ac:dyDescent="0.3">
      <c r="A90" s="747" t="s">
        <v>581</v>
      </c>
      <c r="B90" s="748" t="s">
        <v>2253</v>
      </c>
      <c r="C90" s="748" t="s">
        <v>2260</v>
      </c>
      <c r="D90" s="748" t="s">
        <v>2255</v>
      </c>
      <c r="E90" s="748" t="s">
        <v>2261</v>
      </c>
      <c r="F90" s="752"/>
      <c r="G90" s="752"/>
      <c r="H90" s="766">
        <v>0</v>
      </c>
      <c r="I90" s="752">
        <v>1</v>
      </c>
      <c r="J90" s="752">
        <v>77.760000000000034</v>
      </c>
      <c r="K90" s="766">
        <v>1</v>
      </c>
      <c r="L90" s="752">
        <v>1</v>
      </c>
      <c r="M90" s="753">
        <v>77.760000000000034</v>
      </c>
    </row>
    <row r="91" spans="1:13" ht="14.4" customHeight="1" x14ac:dyDescent="0.3">
      <c r="A91" s="747" t="s">
        <v>581</v>
      </c>
      <c r="B91" s="748" t="s">
        <v>2253</v>
      </c>
      <c r="C91" s="748" t="s">
        <v>2262</v>
      </c>
      <c r="D91" s="748" t="s">
        <v>2255</v>
      </c>
      <c r="E91" s="748" t="s">
        <v>2263</v>
      </c>
      <c r="F91" s="752"/>
      <c r="G91" s="752"/>
      <c r="H91" s="766">
        <v>0</v>
      </c>
      <c r="I91" s="752">
        <v>3</v>
      </c>
      <c r="J91" s="752">
        <v>183.34000000000003</v>
      </c>
      <c r="K91" s="766">
        <v>1</v>
      </c>
      <c r="L91" s="752">
        <v>3</v>
      </c>
      <c r="M91" s="753">
        <v>183.34000000000003</v>
      </c>
    </row>
    <row r="92" spans="1:13" ht="14.4" customHeight="1" x14ac:dyDescent="0.3">
      <c r="A92" s="747" t="s">
        <v>581</v>
      </c>
      <c r="B92" s="748" t="s">
        <v>2264</v>
      </c>
      <c r="C92" s="748" t="s">
        <v>2265</v>
      </c>
      <c r="D92" s="748" t="s">
        <v>1377</v>
      </c>
      <c r="E92" s="748" t="s">
        <v>2266</v>
      </c>
      <c r="F92" s="752"/>
      <c r="G92" s="752"/>
      <c r="H92" s="766">
        <v>0</v>
      </c>
      <c r="I92" s="752">
        <v>6</v>
      </c>
      <c r="J92" s="752">
        <v>1001.98</v>
      </c>
      <c r="K92" s="766">
        <v>1</v>
      </c>
      <c r="L92" s="752">
        <v>6</v>
      </c>
      <c r="M92" s="753">
        <v>1001.98</v>
      </c>
    </row>
    <row r="93" spans="1:13" ht="14.4" customHeight="1" x14ac:dyDescent="0.3">
      <c r="A93" s="747" t="s">
        <v>581</v>
      </c>
      <c r="B93" s="748" t="s">
        <v>2264</v>
      </c>
      <c r="C93" s="748" t="s">
        <v>2267</v>
      </c>
      <c r="D93" s="748" t="s">
        <v>1377</v>
      </c>
      <c r="E93" s="748" t="s">
        <v>2268</v>
      </c>
      <c r="F93" s="752"/>
      <c r="G93" s="752"/>
      <c r="H93" s="766">
        <v>0</v>
      </c>
      <c r="I93" s="752">
        <v>1</v>
      </c>
      <c r="J93" s="752">
        <v>113.8</v>
      </c>
      <c r="K93" s="766">
        <v>1</v>
      </c>
      <c r="L93" s="752">
        <v>1</v>
      </c>
      <c r="M93" s="753">
        <v>113.8</v>
      </c>
    </row>
    <row r="94" spans="1:13" ht="14.4" customHeight="1" x14ac:dyDescent="0.3">
      <c r="A94" s="747" t="s">
        <v>581</v>
      </c>
      <c r="B94" s="748" t="s">
        <v>2264</v>
      </c>
      <c r="C94" s="748" t="s">
        <v>2269</v>
      </c>
      <c r="D94" s="748" t="s">
        <v>1383</v>
      </c>
      <c r="E94" s="748" t="s">
        <v>2270</v>
      </c>
      <c r="F94" s="752"/>
      <c r="G94" s="752"/>
      <c r="H94" s="766">
        <v>0</v>
      </c>
      <c r="I94" s="752">
        <v>2</v>
      </c>
      <c r="J94" s="752">
        <v>111.66000000000001</v>
      </c>
      <c r="K94" s="766">
        <v>1</v>
      </c>
      <c r="L94" s="752">
        <v>2</v>
      </c>
      <c r="M94" s="753">
        <v>111.66000000000001</v>
      </c>
    </row>
    <row r="95" spans="1:13" ht="14.4" customHeight="1" x14ac:dyDescent="0.3">
      <c r="A95" s="747" t="s">
        <v>581</v>
      </c>
      <c r="B95" s="748" t="s">
        <v>2271</v>
      </c>
      <c r="C95" s="748" t="s">
        <v>2272</v>
      </c>
      <c r="D95" s="748" t="s">
        <v>2273</v>
      </c>
      <c r="E95" s="748" t="s">
        <v>2274</v>
      </c>
      <c r="F95" s="752"/>
      <c r="G95" s="752"/>
      <c r="H95" s="766">
        <v>0</v>
      </c>
      <c r="I95" s="752">
        <v>20.3</v>
      </c>
      <c r="J95" s="752">
        <v>9311.6099999999988</v>
      </c>
      <c r="K95" s="766">
        <v>1</v>
      </c>
      <c r="L95" s="752">
        <v>20.3</v>
      </c>
      <c r="M95" s="753">
        <v>9311.6099999999988</v>
      </c>
    </row>
    <row r="96" spans="1:13" ht="14.4" customHeight="1" x14ac:dyDescent="0.3">
      <c r="A96" s="747" t="s">
        <v>581</v>
      </c>
      <c r="B96" s="748" t="s">
        <v>2275</v>
      </c>
      <c r="C96" s="748" t="s">
        <v>2276</v>
      </c>
      <c r="D96" s="748" t="s">
        <v>2277</v>
      </c>
      <c r="E96" s="748" t="s">
        <v>2278</v>
      </c>
      <c r="F96" s="752"/>
      <c r="G96" s="752"/>
      <c r="H96" s="766">
        <v>0</v>
      </c>
      <c r="I96" s="752">
        <v>1</v>
      </c>
      <c r="J96" s="752">
        <v>122.28999999999998</v>
      </c>
      <c r="K96" s="766">
        <v>1</v>
      </c>
      <c r="L96" s="752">
        <v>1</v>
      </c>
      <c r="M96" s="753">
        <v>122.28999999999998</v>
      </c>
    </row>
    <row r="97" spans="1:13" ht="14.4" customHeight="1" x14ac:dyDescent="0.3">
      <c r="A97" s="747" t="s">
        <v>581</v>
      </c>
      <c r="B97" s="748" t="s">
        <v>2279</v>
      </c>
      <c r="C97" s="748" t="s">
        <v>2280</v>
      </c>
      <c r="D97" s="748" t="s">
        <v>2281</v>
      </c>
      <c r="E97" s="748" t="s">
        <v>2282</v>
      </c>
      <c r="F97" s="752">
        <v>60</v>
      </c>
      <c r="G97" s="752">
        <v>1596.6000000000001</v>
      </c>
      <c r="H97" s="766">
        <v>1</v>
      </c>
      <c r="I97" s="752"/>
      <c r="J97" s="752"/>
      <c r="K97" s="766">
        <v>0</v>
      </c>
      <c r="L97" s="752">
        <v>60</v>
      </c>
      <c r="M97" s="753">
        <v>1596.6000000000001</v>
      </c>
    </row>
    <row r="98" spans="1:13" ht="14.4" customHeight="1" x14ac:dyDescent="0.3">
      <c r="A98" s="747" t="s">
        <v>581</v>
      </c>
      <c r="B98" s="748" t="s">
        <v>2283</v>
      </c>
      <c r="C98" s="748" t="s">
        <v>2284</v>
      </c>
      <c r="D98" s="748" t="s">
        <v>700</v>
      </c>
      <c r="E98" s="748" t="s">
        <v>2285</v>
      </c>
      <c r="F98" s="752"/>
      <c r="G98" s="752"/>
      <c r="H98" s="766">
        <v>0</v>
      </c>
      <c r="I98" s="752">
        <v>4</v>
      </c>
      <c r="J98" s="752">
        <v>918.07999999999993</v>
      </c>
      <c r="K98" s="766">
        <v>1</v>
      </c>
      <c r="L98" s="752">
        <v>4</v>
      </c>
      <c r="M98" s="753">
        <v>918.07999999999993</v>
      </c>
    </row>
    <row r="99" spans="1:13" ht="14.4" customHeight="1" x14ac:dyDescent="0.3">
      <c r="A99" s="747" t="s">
        <v>581</v>
      </c>
      <c r="B99" s="748" t="s">
        <v>2286</v>
      </c>
      <c r="C99" s="748" t="s">
        <v>2287</v>
      </c>
      <c r="D99" s="748" t="s">
        <v>2288</v>
      </c>
      <c r="E99" s="748" t="s">
        <v>2289</v>
      </c>
      <c r="F99" s="752"/>
      <c r="G99" s="752"/>
      <c r="H99" s="766">
        <v>0</v>
      </c>
      <c r="I99" s="752">
        <v>2</v>
      </c>
      <c r="J99" s="752">
        <v>771.4</v>
      </c>
      <c r="K99" s="766">
        <v>1</v>
      </c>
      <c r="L99" s="752">
        <v>2</v>
      </c>
      <c r="M99" s="753">
        <v>771.4</v>
      </c>
    </row>
    <row r="100" spans="1:13" ht="14.4" customHeight="1" x14ac:dyDescent="0.3">
      <c r="A100" s="747" t="s">
        <v>581</v>
      </c>
      <c r="B100" s="748" t="s">
        <v>2290</v>
      </c>
      <c r="C100" s="748" t="s">
        <v>2291</v>
      </c>
      <c r="D100" s="748" t="s">
        <v>2292</v>
      </c>
      <c r="E100" s="748" t="s">
        <v>2293</v>
      </c>
      <c r="F100" s="752"/>
      <c r="G100" s="752"/>
      <c r="H100" s="766">
        <v>0</v>
      </c>
      <c r="I100" s="752">
        <v>2</v>
      </c>
      <c r="J100" s="752">
        <v>297</v>
      </c>
      <c r="K100" s="766">
        <v>1</v>
      </c>
      <c r="L100" s="752">
        <v>2</v>
      </c>
      <c r="M100" s="753">
        <v>297</v>
      </c>
    </row>
    <row r="101" spans="1:13" ht="14.4" customHeight="1" x14ac:dyDescent="0.3">
      <c r="A101" s="747" t="s">
        <v>581</v>
      </c>
      <c r="B101" s="748" t="s">
        <v>2290</v>
      </c>
      <c r="C101" s="748" t="s">
        <v>2294</v>
      </c>
      <c r="D101" s="748" t="s">
        <v>2295</v>
      </c>
      <c r="E101" s="748" t="s">
        <v>2296</v>
      </c>
      <c r="F101" s="752"/>
      <c r="G101" s="752"/>
      <c r="H101" s="766">
        <v>0</v>
      </c>
      <c r="I101" s="752">
        <v>2</v>
      </c>
      <c r="J101" s="752">
        <v>4227.5000000000009</v>
      </c>
      <c r="K101" s="766">
        <v>1</v>
      </c>
      <c r="L101" s="752">
        <v>2</v>
      </c>
      <c r="M101" s="753">
        <v>4227.5000000000009</v>
      </c>
    </row>
    <row r="102" spans="1:13" ht="14.4" customHeight="1" x14ac:dyDescent="0.3">
      <c r="A102" s="747" t="s">
        <v>581</v>
      </c>
      <c r="B102" s="748" t="s">
        <v>2297</v>
      </c>
      <c r="C102" s="748" t="s">
        <v>2298</v>
      </c>
      <c r="D102" s="748" t="s">
        <v>2299</v>
      </c>
      <c r="E102" s="748" t="s">
        <v>2300</v>
      </c>
      <c r="F102" s="752"/>
      <c r="G102" s="752"/>
      <c r="H102" s="766">
        <v>0</v>
      </c>
      <c r="I102" s="752">
        <v>1</v>
      </c>
      <c r="J102" s="752">
        <v>236.16999999999993</v>
      </c>
      <c r="K102" s="766">
        <v>1</v>
      </c>
      <c r="L102" s="752">
        <v>1</v>
      </c>
      <c r="M102" s="753">
        <v>236.16999999999993</v>
      </c>
    </row>
    <row r="103" spans="1:13" ht="14.4" customHeight="1" x14ac:dyDescent="0.3">
      <c r="A103" s="747" t="s">
        <v>581</v>
      </c>
      <c r="B103" s="748" t="s">
        <v>2301</v>
      </c>
      <c r="C103" s="748" t="s">
        <v>2302</v>
      </c>
      <c r="D103" s="748" t="s">
        <v>2303</v>
      </c>
      <c r="E103" s="748" t="s">
        <v>2304</v>
      </c>
      <c r="F103" s="752"/>
      <c r="G103" s="752"/>
      <c r="H103" s="766">
        <v>0</v>
      </c>
      <c r="I103" s="752">
        <v>5.4489604999999939</v>
      </c>
      <c r="J103" s="752">
        <v>502.24831378785484</v>
      </c>
      <c r="K103" s="766">
        <v>1</v>
      </c>
      <c r="L103" s="752">
        <v>5.4489604999999939</v>
      </c>
      <c r="M103" s="753">
        <v>502.24831378785484</v>
      </c>
    </row>
    <row r="104" spans="1:13" ht="14.4" customHeight="1" x14ac:dyDescent="0.3">
      <c r="A104" s="747" t="s">
        <v>581</v>
      </c>
      <c r="B104" s="748" t="s">
        <v>2301</v>
      </c>
      <c r="C104" s="748" t="s">
        <v>2305</v>
      </c>
      <c r="D104" s="748" t="s">
        <v>1150</v>
      </c>
      <c r="E104" s="748" t="s">
        <v>2306</v>
      </c>
      <c r="F104" s="752">
        <v>1.9825952</v>
      </c>
      <c r="G104" s="752">
        <v>2.220506624</v>
      </c>
      <c r="H104" s="766">
        <v>1</v>
      </c>
      <c r="I104" s="752"/>
      <c r="J104" s="752"/>
      <c r="K104" s="766">
        <v>0</v>
      </c>
      <c r="L104" s="752">
        <v>1.9825952</v>
      </c>
      <c r="M104" s="753">
        <v>2.220506624</v>
      </c>
    </row>
    <row r="105" spans="1:13" ht="14.4" customHeight="1" x14ac:dyDescent="0.3">
      <c r="A105" s="747" t="s">
        <v>581</v>
      </c>
      <c r="B105" s="748" t="s">
        <v>2301</v>
      </c>
      <c r="C105" s="748" t="s">
        <v>2307</v>
      </c>
      <c r="D105" s="748" t="s">
        <v>1150</v>
      </c>
      <c r="E105" s="748" t="s">
        <v>1154</v>
      </c>
      <c r="F105" s="752">
        <v>1</v>
      </c>
      <c r="G105" s="752">
        <v>1.1200088381978495</v>
      </c>
      <c r="H105" s="766">
        <v>1</v>
      </c>
      <c r="I105" s="752"/>
      <c r="J105" s="752"/>
      <c r="K105" s="766">
        <v>0</v>
      </c>
      <c r="L105" s="752">
        <v>1</v>
      </c>
      <c r="M105" s="753">
        <v>1.1200088381978495</v>
      </c>
    </row>
    <row r="106" spans="1:13" ht="14.4" customHeight="1" x14ac:dyDescent="0.3">
      <c r="A106" s="747" t="s">
        <v>581</v>
      </c>
      <c r="B106" s="748" t="s">
        <v>2301</v>
      </c>
      <c r="C106" s="748" t="s">
        <v>2308</v>
      </c>
      <c r="D106" s="748" t="s">
        <v>1150</v>
      </c>
      <c r="E106" s="748" t="s">
        <v>1151</v>
      </c>
      <c r="F106" s="752">
        <v>0.89</v>
      </c>
      <c r="G106" s="752">
        <v>878.75857259774568</v>
      </c>
      <c r="H106" s="766">
        <v>1</v>
      </c>
      <c r="I106" s="752"/>
      <c r="J106" s="752"/>
      <c r="K106" s="766">
        <v>0</v>
      </c>
      <c r="L106" s="752">
        <v>0.89</v>
      </c>
      <c r="M106" s="753">
        <v>878.75857259774568</v>
      </c>
    </row>
    <row r="107" spans="1:13" ht="14.4" customHeight="1" x14ac:dyDescent="0.3">
      <c r="A107" s="747" t="s">
        <v>581</v>
      </c>
      <c r="B107" s="748" t="s">
        <v>2301</v>
      </c>
      <c r="C107" s="748" t="s">
        <v>2309</v>
      </c>
      <c r="D107" s="748" t="s">
        <v>2303</v>
      </c>
      <c r="E107" s="748" t="s">
        <v>2310</v>
      </c>
      <c r="F107" s="752"/>
      <c r="G107" s="752"/>
      <c r="H107" s="766">
        <v>0</v>
      </c>
      <c r="I107" s="752">
        <v>4.1264995999999998</v>
      </c>
      <c r="J107" s="752">
        <v>2322.9404150824139</v>
      </c>
      <c r="K107" s="766">
        <v>1</v>
      </c>
      <c r="L107" s="752">
        <v>4.1264995999999998</v>
      </c>
      <c r="M107" s="753">
        <v>2322.9404150824139</v>
      </c>
    </row>
    <row r="108" spans="1:13" ht="14.4" customHeight="1" x14ac:dyDescent="0.3">
      <c r="A108" s="747" t="s">
        <v>581</v>
      </c>
      <c r="B108" s="748" t="s">
        <v>2301</v>
      </c>
      <c r="C108" s="748" t="s">
        <v>2311</v>
      </c>
      <c r="D108" s="748" t="s">
        <v>2303</v>
      </c>
      <c r="E108" s="748" t="s">
        <v>2312</v>
      </c>
      <c r="F108" s="752"/>
      <c r="G108" s="752"/>
      <c r="H108" s="766">
        <v>0</v>
      </c>
      <c r="I108" s="752">
        <v>7.9253280999999998</v>
      </c>
      <c r="J108" s="752">
        <v>1661.9175238021348</v>
      </c>
      <c r="K108" s="766">
        <v>1</v>
      </c>
      <c r="L108" s="752">
        <v>7.9253280999999998</v>
      </c>
      <c r="M108" s="753">
        <v>1661.9175238021348</v>
      </c>
    </row>
    <row r="109" spans="1:13" ht="14.4" customHeight="1" x14ac:dyDescent="0.3">
      <c r="A109" s="747" t="s">
        <v>581</v>
      </c>
      <c r="B109" s="748" t="s">
        <v>2313</v>
      </c>
      <c r="C109" s="748" t="s">
        <v>2314</v>
      </c>
      <c r="D109" s="748" t="s">
        <v>1001</v>
      </c>
      <c r="E109" s="748" t="s">
        <v>1002</v>
      </c>
      <c r="F109" s="752"/>
      <c r="G109" s="752"/>
      <c r="H109" s="766">
        <v>0</v>
      </c>
      <c r="I109" s="752">
        <v>24.835070700000003</v>
      </c>
      <c r="J109" s="752">
        <v>2422.6237287927424</v>
      </c>
      <c r="K109" s="766">
        <v>1</v>
      </c>
      <c r="L109" s="752">
        <v>24.835070700000003</v>
      </c>
      <c r="M109" s="753">
        <v>2422.6237287927424</v>
      </c>
    </row>
    <row r="110" spans="1:13" ht="14.4" customHeight="1" x14ac:dyDescent="0.3">
      <c r="A110" s="747" t="s">
        <v>581</v>
      </c>
      <c r="B110" s="748" t="s">
        <v>2313</v>
      </c>
      <c r="C110" s="748" t="s">
        <v>2315</v>
      </c>
      <c r="D110" s="748" t="s">
        <v>1001</v>
      </c>
      <c r="E110" s="748" t="s">
        <v>1003</v>
      </c>
      <c r="F110" s="752"/>
      <c r="G110" s="752"/>
      <c r="H110" s="766">
        <v>0</v>
      </c>
      <c r="I110" s="752">
        <v>21.485841000000001</v>
      </c>
      <c r="J110" s="752">
        <v>3929.7239797946654</v>
      </c>
      <c r="K110" s="766">
        <v>1</v>
      </c>
      <c r="L110" s="752">
        <v>21.485841000000001</v>
      </c>
      <c r="M110" s="753">
        <v>3929.7239797946654</v>
      </c>
    </row>
    <row r="111" spans="1:13" ht="14.4" customHeight="1" x14ac:dyDescent="0.3">
      <c r="A111" s="747" t="s">
        <v>581</v>
      </c>
      <c r="B111" s="748" t="s">
        <v>2313</v>
      </c>
      <c r="C111" s="748" t="s">
        <v>2316</v>
      </c>
      <c r="D111" s="748" t="s">
        <v>1001</v>
      </c>
      <c r="E111" s="748" t="s">
        <v>1004</v>
      </c>
      <c r="F111" s="752"/>
      <c r="G111" s="752"/>
      <c r="H111" s="766">
        <v>0</v>
      </c>
      <c r="I111" s="752">
        <v>21.158984799999999</v>
      </c>
      <c r="J111" s="752">
        <v>8912.6435573338167</v>
      </c>
      <c r="K111" s="766">
        <v>1</v>
      </c>
      <c r="L111" s="752">
        <v>21.158984799999999</v>
      </c>
      <c r="M111" s="753">
        <v>8912.6435573338167</v>
      </c>
    </row>
    <row r="112" spans="1:13" ht="14.4" customHeight="1" x14ac:dyDescent="0.3">
      <c r="A112" s="747" t="s">
        <v>581</v>
      </c>
      <c r="B112" s="748" t="s">
        <v>2313</v>
      </c>
      <c r="C112" s="748" t="s">
        <v>2317</v>
      </c>
      <c r="D112" s="748" t="s">
        <v>2318</v>
      </c>
      <c r="E112" s="748" t="s">
        <v>2319</v>
      </c>
      <c r="F112" s="752">
        <v>1</v>
      </c>
      <c r="G112" s="752">
        <v>6723.99</v>
      </c>
      <c r="H112" s="766">
        <v>1</v>
      </c>
      <c r="I112" s="752"/>
      <c r="J112" s="752"/>
      <c r="K112" s="766">
        <v>0</v>
      </c>
      <c r="L112" s="752">
        <v>1</v>
      </c>
      <c r="M112" s="753">
        <v>6723.99</v>
      </c>
    </row>
    <row r="113" spans="1:13" ht="14.4" customHeight="1" x14ac:dyDescent="0.3">
      <c r="A113" s="747" t="s">
        <v>581</v>
      </c>
      <c r="B113" s="748" t="s">
        <v>2313</v>
      </c>
      <c r="C113" s="748" t="s">
        <v>2320</v>
      </c>
      <c r="D113" s="748" t="s">
        <v>1005</v>
      </c>
      <c r="E113" s="748" t="s">
        <v>1002</v>
      </c>
      <c r="F113" s="752">
        <v>39.419553900000004</v>
      </c>
      <c r="G113" s="752">
        <v>4422.8750064425112</v>
      </c>
      <c r="H113" s="766">
        <v>1</v>
      </c>
      <c r="I113" s="752"/>
      <c r="J113" s="752"/>
      <c r="K113" s="766">
        <v>0</v>
      </c>
      <c r="L113" s="752">
        <v>39.419553900000004</v>
      </c>
      <c r="M113" s="753">
        <v>4422.8750064425112</v>
      </c>
    </row>
    <row r="114" spans="1:13" ht="14.4" customHeight="1" x14ac:dyDescent="0.3">
      <c r="A114" s="747" t="s">
        <v>581</v>
      </c>
      <c r="B114" s="748" t="s">
        <v>2313</v>
      </c>
      <c r="C114" s="748" t="s">
        <v>2321</v>
      </c>
      <c r="D114" s="748" t="s">
        <v>1005</v>
      </c>
      <c r="E114" s="748" t="s">
        <v>1003</v>
      </c>
      <c r="F114" s="752">
        <v>56.348119099999998</v>
      </c>
      <c r="G114" s="752">
        <v>14846.013944714614</v>
      </c>
      <c r="H114" s="766">
        <v>1</v>
      </c>
      <c r="I114" s="752"/>
      <c r="J114" s="752"/>
      <c r="K114" s="766">
        <v>0</v>
      </c>
      <c r="L114" s="752">
        <v>56.348119099999998</v>
      </c>
      <c r="M114" s="753">
        <v>14846.013944714614</v>
      </c>
    </row>
    <row r="115" spans="1:13" ht="14.4" customHeight="1" x14ac:dyDescent="0.3">
      <c r="A115" s="747" t="s">
        <v>581</v>
      </c>
      <c r="B115" s="748" t="s">
        <v>2322</v>
      </c>
      <c r="C115" s="748" t="s">
        <v>2323</v>
      </c>
      <c r="D115" s="748" t="s">
        <v>2324</v>
      </c>
      <c r="E115" s="748" t="s">
        <v>2325</v>
      </c>
      <c r="F115" s="752"/>
      <c r="G115" s="752"/>
      <c r="H115" s="766">
        <v>0</v>
      </c>
      <c r="I115" s="752">
        <v>4</v>
      </c>
      <c r="J115" s="752">
        <v>1691.3599999999997</v>
      </c>
      <c r="K115" s="766">
        <v>1</v>
      </c>
      <c r="L115" s="752">
        <v>4</v>
      </c>
      <c r="M115" s="753">
        <v>1691.3599999999997</v>
      </c>
    </row>
    <row r="116" spans="1:13" ht="14.4" customHeight="1" x14ac:dyDescent="0.3">
      <c r="A116" s="747" t="s">
        <v>581</v>
      </c>
      <c r="B116" s="748" t="s">
        <v>2326</v>
      </c>
      <c r="C116" s="748" t="s">
        <v>2327</v>
      </c>
      <c r="D116" s="748" t="s">
        <v>1058</v>
      </c>
      <c r="E116" s="748" t="s">
        <v>2328</v>
      </c>
      <c r="F116" s="752"/>
      <c r="G116" s="752"/>
      <c r="H116" s="766">
        <v>0</v>
      </c>
      <c r="I116" s="752">
        <v>3</v>
      </c>
      <c r="J116" s="752">
        <v>45371.55</v>
      </c>
      <c r="K116" s="766">
        <v>1</v>
      </c>
      <c r="L116" s="752">
        <v>3</v>
      </c>
      <c r="M116" s="753">
        <v>45371.55</v>
      </c>
    </row>
    <row r="117" spans="1:13" ht="14.4" customHeight="1" x14ac:dyDescent="0.3">
      <c r="A117" s="747" t="s">
        <v>581</v>
      </c>
      <c r="B117" s="748" t="s">
        <v>2329</v>
      </c>
      <c r="C117" s="748" t="s">
        <v>2330</v>
      </c>
      <c r="D117" s="748" t="s">
        <v>676</v>
      </c>
      <c r="E117" s="748" t="s">
        <v>2331</v>
      </c>
      <c r="F117" s="752"/>
      <c r="G117" s="752"/>
      <c r="H117" s="766">
        <v>0</v>
      </c>
      <c r="I117" s="752">
        <v>1</v>
      </c>
      <c r="J117" s="752">
        <v>58.340000000000025</v>
      </c>
      <c r="K117" s="766">
        <v>1</v>
      </c>
      <c r="L117" s="752">
        <v>1</v>
      </c>
      <c r="M117" s="753">
        <v>58.340000000000025</v>
      </c>
    </row>
    <row r="118" spans="1:13" ht="14.4" customHeight="1" x14ac:dyDescent="0.3">
      <c r="A118" s="747" t="s">
        <v>581</v>
      </c>
      <c r="B118" s="748" t="s">
        <v>2329</v>
      </c>
      <c r="C118" s="748" t="s">
        <v>2332</v>
      </c>
      <c r="D118" s="748" t="s">
        <v>676</v>
      </c>
      <c r="E118" s="748" t="s">
        <v>641</v>
      </c>
      <c r="F118" s="752"/>
      <c r="G118" s="752"/>
      <c r="H118" s="766">
        <v>0</v>
      </c>
      <c r="I118" s="752">
        <v>3</v>
      </c>
      <c r="J118" s="752">
        <v>313.02000564077872</v>
      </c>
      <c r="K118" s="766">
        <v>1</v>
      </c>
      <c r="L118" s="752">
        <v>3</v>
      </c>
      <c r="M118" s="753">
        <v>313.02000564077872</v>
      </c>
    </row>
    <row r="119" spans="1:13" ht="14.4" customHeight="1" x14ac:dyDescent="0.3">
      <c r="A119" s="747" t="s">
        <v>581</v>
      </c>
      <c r="B119" s="748" t="s">
        <v>2333</v>
      </c>
      <c r="C119" s="748" t="s">
        <v>2334</v>
      </c>
      <c r="D119" s="748" t="s">
        <v>640</v>
      </c>
      <c r="E119" s="748" t="s">
        <v>641</v>
      </c>
      <c r="F119" s="752"/>
      <c r="G119" s="752"/>
      <c r="H119" s="766">
        <v>0</v>
      </c>
      <c r="I119" s="752">
        <v>17</v>
      </c>
      <c r="J119" s="752">
        <v>273.95999999999998</v>
      </c>
      <c r="K119" s="766">
        <v>1</v>
      </c>
      <c r="L119" s="752">
        <v>17</v>
      </c>
      <c r="M119" s="753">
        <v>273.95999999999998</v>
      </c>
    </row>
    <row r="120" spans="1:13" ht="14.4" customHeight="1" x14ac:dyDescent="0.3">
      <c r="A120" s="747" t="s">
        <v>581</v>
      </c>
      <c r="B120" s="748" t="s">
        <v>2333</v>
      </c>
      <c r="C120" s="748" t="s">
        <v>2335</v>
      </c>
      <c r="D120" s="748" t="s">
        <v>640</v>
      </c>
      <c r="E120" s="748" t="s">
        <v>642</v>
      </c>
      <c r="F120" s="752"/>
      <c r="G120" s="752"/>
      <c r="H120" s="766">
        <v>0</v>
      </c>
      <c r="I120" s="752">
        <v>6</v>
      </c>
      <c r="J120" s="752">
        <v>322.47000000000003</v>
      </c>
      <c r="K120" s="766">
        <v>1</v>
      </c>
      <c r="L120" s="752">
        <v>6</v>
      </c>
      <c r="M120" s="753">
        <v>322.47000000000003</v>
      </c>
    </row>
    <row r="121" spans="1:13" ht="14.4" customHeight="1" x14ac:dyDescent="0.3">
      <c r="A121" s="747" t="s">
        <v>581</v>
      </c>
      <c r="B121" s="748" t="s">
        <v>2333</v>
      </c>
      <c r="C121" s="748" t="s">
        <v>2336</v>
      </c>
      <c r="D121" s="748" t="s">
        <v>640</v>
      </c>
      <c r="E121" s="748" t="s">
        <v>643</v>
      </c>
      <c r="F121" s="752"/>
      <c r="G121" s="752"/>
      <c r="H121" s="766">
        <v>0</v>
      </c>
      <c r="I121" s="752">
        <v>20</v>
      </c>
      <c r="J121" s="752">
        <v>802.23</v>
      </c>
      <c r="K121" s="766">
        <v>1</v>
      </c>
      <c r="L121" s="752">
        <v>20</v>
      </c>
      <c r="M121" s="753">
        <v>802.23</v>
      </c>
    </row>
    <row r="122" spans="1:13" ht="14.4" customHeight="1" x14ac:dyDescent="0.3">
      <c r="A122" s="747" t="s">
        <v>581</v>
      </c>
      <c r="B122" s="748" t="s">
        <v>2337</v>
      </c>
      <c r="C122" s="748" t="s">
        <v>2338</v>
      </c>
      <c r="D122" s="748" t="s">
        <v>2339</v>
      </c>
      <c r="E122" s="748" t="s">
        <v>2340</v>
      </c>
      <c r="F122" s="752"/>
      <c r="G122" s="752"/>
      <c r="H122" s="766">
        <v>0</v>
      </c>
      <c r="I122" s="752">
        <v>8</v>
      </c>
      <c r="J122" s="752">
        <v>12886.319999999998</v>
      </c>
      <c r="K122" s="766">
        <v>1</v>
      </c>
      <c r="L122" s="752">
        <v>8</v>
      </c>
      <c r="M122" s="753">
        <v>12886.319999999998</v>
      </c>
    </row>
    <row r="123" spans="1:13" ht="14.4" customHeight="1" x14ac:dyDescent="0.3">
      <c r="A123" s="747" t="s">
        <v>581</v>
      </c>
      <c r="B123" s="748" t="s">
        <v>2337</v>
      </c>
      <c r="C123" s="748" t="s">
        <v>2341</v>
      </c>
      <c r="D123" s="748" t="s">
        <v>2339</v>
      </c>
      <c r="E123" s="748" t="s">
        <v>2342</v>
      </c>
      <c r="F123" s="752"/>
      <c r="G123" s="752"/>
      <c r="H123" s="766">
        <v>0</v>
      </c>
      <c r="I123" s="752">
        <v>7</v>
      </c>
      <c r="J123" s="752">
        <v>8317.4</v>
      </c>
      <c r="K123" s="766">
        <v>1</v>
      </c>
      <c r="L123" s="752">
        <v>7</v>
      </c>
      <c r="M123" s="753">
        <v>8317.4</v>
      </c>
    </row>
    <row r="124" spans="1:13" ht="14.4" customHeight="1" x14ac:dyDescent="0.3">
      <c r="A124" s="747" t="s">
        <v>581</v>
      </c>
      <c r="B124" s="748" t="s">
        <v>2337</v>
      </c>
      <c r="C124" s="748" t="s">
        <v>2343</v>
      </c>
      <c r="D124" s="748" t="s">
        <v>2339</v>
      </c>
      <c r="E124" s="748" t="s">
        <v>2344</v>
      </c>
      <c r="F124" s="752"/>
      <c r="G124" s="752"/>
      <c r="H124" s="766">
        <v>0</v>
      </c>
      <c r="I124" s="752">
        <v>15</v>
      </c>
      <c r="J124" s="752">
        <v>5533.3499999999995</v>
      </c>
      <c r="K124" s="766">
        <v>1</v>
      </c>
      <c r="L124" s="752">
        <v>15</v>
      </c>
      <c r="M124" s="753">
        <v>5533.3499999999995</v>
      </c>
    </row>
    <row r="125" spans="1:13" ht="14.4" customHeight="1" x14ac:dyDescent="0.3">
      <c r="A125" s="747" t="s">
        <v>581</v>
      </c>
      <c r="B125" s="748" t="s">
        <v>2337</v>
      </c>
      <c r="C125" s="748" t="s">
        <v>2345</v>
      </c>
      <c r="D125" s="748" t="s">
        <v>2339</v>
      </c>
      <c r="E125" s="748" t="s">
        <v>2346</v>
      </c>
      <c r="F125" s="752"/>
      <c r="G125" s="752"/>
      <c r="H125" s="766">
        <v>0</v>
      </c>
      <c r="I125" s="752">
        <v>16</v>
      </c>
      <c r="J125" s="752">
        <v>12392.16</v>
      </c>
      <c r="K125" s="766">
        <v>1</v>
      </c>
      <c r="L125" s="752">
        <v>16</v>
      </c>
      <c r="M125" s="753">
        <v>12392.16</v>
      </c>
    </row>
    <row r="126" spans="1:13" ht="14.4" customHeight="1" x14ac:dyDescent="0.3">
      <c r="A126" s="747" t="s">
        <v>581</v>
      </c>
      <c r="B126" s="748" t="s">
        <v>2347</v>
      </c>
      <c r="C126" s="748" t="s">
        <v>2348</v>
      </c>
      <c r="D126" s="748" t="s">
        <v>2349</v>
      </c>
      <c r="E126" s="748" t="s">
        <v>2350</v>
      </c>
      <c r="F126" s="752"/>
      <c r="G126" s="752"/>
      <c r="H126" s="766">
        <v>0</v>
      </c>
      <c r="I126" s="752">
        <v>7</v>
      </c>
      <c r="J126" s="752">
        <v>285.27</v>
      </c>
      <c r="K126" s="766">
        <v>1</v>
      </c>
      <c r="L126" s="752">
        <v>7</v>
      </c>
      <c r="M126" s="753">
        <v>285.27</v>
      </c>
    </row>
    <row r="127" spans="1:13" ht="14.4" customHeight="1" x14ac:dyDescent="0.3">
      <c r="A127" s="747" t="s">
        <v>581</v>
      </c>
      <c r="B127" s="748" t="s">
        <v>2351</v>
      </c>
      <c r="C127" s="748" t="s">
        <v>2352</v>
      </c>
      <c r="D127" s="748" t="s">
        <v>2353</v>
      </c>
      <c r="E127" s="748" t="s">
        <v>2354</v>
      </c>
      <c r="F127" s="752"/>
      <c r="G127" s="752"/>
      <c r="H127" s="766">
        <v>0</v>
      </c>
      <c r="I127" s="752">
        <v>58</v>
      </c>
      <c r="J127" s="752">
        <v>1946.96</v>
      </c>
      <c r="K127" s="766">
        <v>1</v>
      </c>
      <c r="L127" s="752">
        <v>58</v>
      </c>
      <c r="M127" s="753">
        <v>1946.96</v>
      </c>
    </row>
    <row r="128" spans="1:13" ht="14.4" customHeight="1" x14ac:dyDescent="0.3">
      <c r="A128" s="747" t="s">
        <v>581</v>
      </c>
      <c r="B128" s="748" t="s">
        <v>2351</v>
      </c>
      <c r="C128" s="748" t="s">
        <v>2355</v>
      </c>
      <c r="D128" s="748" t="s">
        <v>2356</v>
      </c>
      <c r="E128" s="748" t="s">
        <v>2357</v>
      </c>
      <c r="F128" s="752"/>
      <c r="G128" s="752"/>
      <c r="H128" s="766">
        <v>0</v>
      </c>
      <c r="I128" s="752">
        <v>6</v>
      </c>
      <c r="J128" s="752">
        <v>303.84000000000009</v>
      </c>
      <c r="K128" s="766">
        <v>1</v>
      </c>
      <c r="L128" s="752">
        <v>6</v>
      </c>
      <c r="M128" s="753">
        <v>303.84000000000009</v>
      </c>
    </row>
    <row r="129" spans="1:13" ht="14.4" customHeight="1" x14ac:dyDescent="0.3">
      <c r="A129" s="747" t="s">
        <v>581</v>
      </c>
      <c r="B129" s="748" t="s">
        <v>2351</v>
      </c>
      <c r="C129" s="748" t="s">
        <v>2358</v>
      </c>
      <c r="D129" s="748" t="s">
        <v>2356</v>
      </c>
      <c r="E129" s="748" t="s">
        <v>2359</v>
      </c>
      <c r="F129" s="752"/>
      <c r="G129" s="752"/>
      <c r="H129" s="766">
        <v>0</v>
      </c>
      <c r="I129" s="752">
        <v>2</v>
      </c>
      <c r="J129" s="752">
        <v>101.28000000000002</v>
      </c>
      <c r="K129" s="766">
        <v>1</v>
      </c>
      <c r="L129" s="752">
        <v>2</v>
      </c>
      <c r="M129" s="753">
        <v>101.28000000000002</v>
      </c>
    </row>
    <row r="130" spans="1:13" ht="14.4" customHeight="1" x14ac:dyDescent="0.3">
      <c r="A130" s="747" t="s">
        <v>581</v>
      </c>
      <c r="B130" s="748" t="s">
        <v>2360</v>
      </c>
      <c r="C130" s="748" t="s">
        <v>2361</v>
      </c>
      <c r="D130" s="748" t="s">
        <v>2362</v>
      </c>
      <c r="E130" s="748" t="s">
        <v>2363</v>
      </c>
      <c r="F130" s="752"/>
      <c r="G130" s="752"/>
      <c r="H130" s="766">
        <v>0</v>
      </c>
      <c r="I130" s="752">
        <v>2</v>
      </c>
      <c r="J130" s="752">
        <v>451</v>
      </c>
      <c r="K130" s="766">
        <v>1</v>
      </c>
      <c r="L130" s="752">
        <v>2</v>
      </c>
      <c r="M130" s="753">
        <v>451</v>
      </c>
    </row>
    <row r="131" spans="1:13" ht="14.4" customHeight="1" x14ac:dyDescent="0.3">
      <c r="A131" s="747" t="s">
        <v>581</v>
      </c>
      <c r="B131" s="748" t="s">
        <v>2364</v>
      </c>
      <c r="C131" s="748" t="s">
        <v>2365</v>
      </c>
      <c r="D131" s="748" t="s">
        <v>2366</v>
      </c>
      <c r="E131" s="748" t="s">
        <v>2367</v>
      </c>
      <c r="F131" s="752"/>
      <c r="G131" s="752"/>
      <c r="H131" s="766">
        <v>0</v>
      </c>
      <c r="I131" s="752">
        <v>2</v>
      </c>
      <c r="J131" s="752">
        <v>475.70999999999987</v>
      </c>
      <c r="K131" s="766">
        <v>1</v>
      </c>
      <c r="L131" s="752">
        <v>2</v>
      </c>
      <c r="M131" s="753">
        <v>475.70999999999987</v>
      </c>
    </row>
    <row r="132" spans="1:13" ht="14.4" customHeight="1" x14ac:dyDescent="0.3">
      <c r="A132" s="747" t="s">
        <v>581</v>
      </c>
      <c r="B132" s="748" t="s">
        <v>2364</v>
      </c>
      <c r="C132" s="748" t="s">
        <v>2368</v>
      </c>
      <c r="D132" s="748" t="s">
        <v>2366</v>
      </c>
      <c r="E132" s="748" t="s">
        <v>2369</v>
      </c>
      <c r="F132" s="752"/>
      <c r="G132" s="752"/>
      <c r="H132" s="766">
        <v>0</v>
      </c>
      <c r="I132" s="752">
        <v>2</v>
      </c>
      <c r="J132" s="752">
        <v>116.5</v>
      </c>
      <c r="K132" s="766">
        <v>1</v>
      </c>
      <c r="L132" s="752">
        <v>2</v>
      </c>
      <c r="M132" s="753">
        <v>116.5</v>
      </c>
    </row>
    <row r="133" spans="1:13" ht="14.4" customHeight="1" x14ac:dyDescent="0.3">
      <c r="A133" s="747" t="s">
        <v>581</v>
      </c>
      <c r="B133" s="748" t="s">
        <v>2370</v>
      </c>
      <c r="C133" s="748" t="s">
        <v>2371</v>
      </c>
      <c r="D133" s="748" t="s">
        <v>2372</v>
      </c>
      <c r="E133" s="748" t="s">
        <v>2373</v>
      </c>
      <c r="F133" s="752"/>
      <c r="G133" s="752"/>
      <c r="H133" s="766">
        <v>0</v>
      </c>
      <c r="I133" s="752">
        <v>1</v>
      </c>
      <c r="J133" s="752">
        <v>952.22</v>
      </c>
      <c r="K133" s="766">
        <v>1</v>
      </c>
      <c r="L133" s="752">
        <v>1</v>
      </c>
      <c r="M133" s="753">
        <v>952.22</v>
      </c>
    </row>
    <row r="134" spans="1:13" ht="14.4" customHeight="1" x14ac:dyDescent="0.3">
      <c r="A134" s="747" t="s">
        <v>581</v>
      </c>
      <c r="B134" s="748" t="s">
        <v>2374</v>
      </c>
      <c r="C134" s="748" t="s">
        <v>2375</v>
      </c>
      <c r="D134" s="748" t="s">
        <v>2376</v>
      </c>
      <c r="E134" s="748" t="s">
        <v>2377</v>
      </c>
      <c r="F134" s="752"/>
      <c r="G134" s="752"/>
      <c r="H134" s="766">
        <v>0</v>
      </c>
      <c r="I134" s="752">
        <v>1</v>
      </c>
      <c r="J134" s="752">
        <v>254.13000000000011</v>
      </c>
      <c r="K134" s="766">
        <v>1</v>
      </c>
      <c r="L134" s="752">
        <v>1</v>
      </c>
      <c r="M134" s="753">
        <v>254.13000000000011</v>
      </c>
    </row>
    <row r="135" spans="1:13" ht="14.4" customHeight="1" x14ac:dyDescent="0.3">
      <c r="A135" s="747" t="s">
        <v>581</v>
      </c>
      <c r="B135" s="748" t="s">
        <v>2378</v>
      </c>
      <c r="C135" s="748" t="s">
        <v>2379</v>
      </c>
      <c r="D135" s="748" t="s">
        <v>2380</v>
      </c>
      <c r="E135" s="748" t="s">
        <v>2381</v>
      </c>
      <c r="F135" s="752"/>
      <c r="G135" s="752"/>
      <c r="H135" s="766">
        <v>0</v>
      </c>
      <c r="I135" s="752">
        <v>15</v>
      </c>
      <c r="J135" s="752">
        <v>293.83000000000004</v>
      </c>
      <c r="K135" s="766">
        <v>1</v>
      </c>
      <c r="L135" s="752">
        <v>15</v>
      </c>
      <c r="M135" s="753">
        <v>293.83000000000004</v>
      </c>
    </row>
    <row r="136" spans="1:13" ht="14.4" customHeight="1" x14ac:dyDescent="0.3">
      <c r="A136" s="747" t="s">
        <v>581</v>
      </c>
      <c r="B136" s="748" t="s">
        <v>2378</v>
      </c>
      <c r="C136" s="748" t="s">
        <v>2382</v>
      </c>
      <c r="D136" s="748" t="s">
        <v>2383</v>
      </c>
      <c r="E136" s="748" t="s">
        <v>2384</v>
      </c>
      <c r="F136" s="752"/>
      <c r="G136" s="752"/>
      <c r="H136" s="766">
        <v>0</v>
      </c>
      <c r="I136" s="752">
        <v>15</v>
      </c>
      <c r="J136" s="752">
        <v>136.88999999999999</v>
      </c>
      <c r="K136" s="766">
        <v>1</v>
      </c>
      <c r="L136" s="752">
        <v>15</v>
      </c>
      <c r="M136" s="753">
        <v>136.88999999999999</v>
      </c>
    </row>
    <row r="137" spans="1:13" ht="14.4" customHeight="1" x14ac:dyDescent="0.3">
      <c r="A137" s="747" t="s">
        <v>581</v>
      </c>
      <c r="B137" s="748" t="s">
        <v>2385</v>
      </c>
      <c r="C137" s="748" t="s">
        <v>2386</v>
      </c>
      <c r="D137" s="748" t="s">
        <v>2387</v>
      </c>
      <c r="E137" s="748" t="s">
        <v>2388</v>
      </c>
      <c r="F137" s="752"/>
      <c r="G137" s="752"/>
      <c r="H137" s="766">
        <v>0</v>
      </c>
      <c r="I137" s="752">
        <v>41</v>
      </c>
      <c r="J137" s="752">
        <v>3682.4</v>
      </c>
      <c r="K137" s="766">
        <v>1</v>
      </c>
      <c r="L137" s="752">
        <v>41</v>
      </c>
      <c r="M137" s="753">
        <v>3682.4</v>
      </c>
    </row>
    <row r="138" spans="1:13" ht="14.4" customHeight="1" x14ac:dyDescent="0.3">
      <c r="A138" s="747" t="s">
        <v>581</v>
      </c>
      <c r="B138" s="748" t="s">
        <v>2385</v>
      </c>
      <c r="C138" s="748" t="s">
        <v>2389</v>
      </c>
      <c r="D138" s="748" t="s">
        <v>2387</v>
      </c>
      <c r="E138" s="748" t="s">
        <v>2390</v>
      </c>
      <c r="F138" s="752"/>
      <c r="G138" s="752"/>
      <c r="H138" s="766">
        <v>0</v>
      </c>
      <c r="I138" s="752">
        <v>11</v>
      </c>
      <c r="J138" s="752">
        <v>660.88</v>
      </c>
      <c r="K138" s="766">
        <v>1</v>
      </c>
      <c r="L138" s="752">
        <v>11</v>
      </c>
      <c r="M138" s="753">
        <v>660.88</v>
      </c>
    </row>
    <row r="139" spans="1:13" ht="14.4" customHeight="1" x14ac:dyDescent="0.3">
      <c r="A139" s="747" t="s">
        <v>581</v>
      </c>
      <c r="B139" s="748" t="s">
        <v>2391</v>
      </c>
      <c r="C139" s="748" t="s">
        <v>2392</v>
      </c>
      <c r="D139" s="748" t="s">
        <v>1330</v>
      </c>
      <c r="E139" s="748" t="s">
        <v>2393</v>
      </c>
      <c r="F139" s="752"/>
      <c r="G139" s="752"/>
      <c r="H139" s="766">
        <v>0</v>
      </c>
      <c r="I139" s="752">
        <v>82</v>
      </c>
      <c r="J139" s="752">
        <v>1803.3159999999998</v>
      </c>
      <c r="K139" s="766">
        <v>1</v>
      </c>
      <c r="L139" s="752">
        <v>82</v>
      </c>
      <c r="M139" s="753">
        <v>1803.3159999999998</v>
      </c>
    </row>
    <row r="140" spans="1:13" ht="14.4" customHeight="1" x14ac:dyDescent="0.3">
      <c r="A140" s="747" t="s">
        <v>581</v>
      </c>
      <c r="B140" s="748" t="s">
        <v>2391</v>
      </c>
      <c r="C140" s="748" t="s">
        <v>2394</v>
      </c>
      <c r="D140" s="748" t="s">
        <v>1330</v>
      </c>
      <c r="E140" s="748" t="s">
        <v>2395</v>
      </c>
      <c r="F140" s="752"/>
      <c r="G140" s="752"/>
      <c r="H140" s="766">
        <v>0</v>
      </c>
      <c r="I140" s="752">
        <v>2</v>
      </c>
      <c r="J140" s="752">
        <v>90.980000000000018</v>
      </c>
      <c r="K140" s="766">
        <v>1</v>
      </c>
      <c r="L140" s="752">
        <v>2</v>
      </c>
      <c r="M140" s="753">
        <v>90.980000000000018</v>
      </c>
    </row>
    <row r="141" spans="1:13" ht="14.4" customHeight="1" x14ac:dyDescent="0.3">
      <c r="A141" s="747" t="s">
        <v>581</v>
      </c>
      <c r="B141" s="748" t="s">
        <v>2396</v>
      </c>
      <c r="C141" s="748" t="s">
        <v>2397</v>
      </c>
      <c r="D141" s="748" t="s">
        <v>748</v>
      </c>
      <c r="E141" s="748" t="s">
        <v>703</v>
      </c>
      <c r="F141" s="752"/>
      <c r="G141" s="752"/>
      <c r="H141" s="766">
        <v>0</v>
      </c>
      <c r="I141" s="752">
        <v>10</v>
      </c>
      <c r="J141" s="752">
        <v>198.17</v>
      </c>
      <c r="K141" s="766">
        <v>1</v>
      </c>
      <c r="L141" s="752">
        <v>10</v>
      </c>
      <c r="M141" s="753">
        <v>198.17</v>
      </c>
    </row>
    <row r="142" spans="1:13" ht="14.4" customHeight="1" x14ac:dyDescent="0.3">
      <c r="A142" s="747" t="s">
        <v>581</v>
      </c>
      <c r="B142" s="748" t="s">
        <v>2396</v>
      </c>
      <c r="C142" s="748" t="s">
        <v>2398</v>
      </c>
      <c r="D142" s="748" t="s">
        <v>750</v>
      </c>
      <c r="E142" s="748" t="s">
        <v>2235</v>
      </c>
      <c r="F142" s="752"/>
      <c r="G142" s="752"/>
      <c r="H142" s="766">
        <v>0</v>
      </c>
      <c r="I142" s="752">
        <v>5</v>
      </c>
      <c r="J142" s="752">
        <v>135.5</v>
      </c>
      <c r="K142" s="766">
        <v>1</v>
      </c>
      <c r="L142" s="752">
        <v>5</v>
      </c>
      <c r="M142" s="753">
        <v>135.5</v>
      </c>
    </row>
    <row r="143" spans="1:13" ht="14.4" customHeight="1" x14ac:dyDescent="0.3">
      <c r="A143" s="747" t="s">
        <v>581</v>
      </c>
      <c r="B143" s="748" t="s">
        <v>2399</v>
      </c>
      <c r="C143" s="748" t="s">
        <v>2400</v>
      </c>
      <c r="D143" s="748" t="s">
        <v>2401</v>
      </c>
      <c r="E143" s="748" t="s">
        <v>2402</v>
      </c>
      <c r="F143" s="752"/>
      <c r="G143" s="752"/>
      <c r="H143" s="766">
        <v>0</v>
      </c>
      <c r="I143" s="752">
        <v>1</v>
      </c>
      <c r="J143" s="752">
        <v>114.36999999999996</v>
      </c>
      <c r="K143" s="766">
        <v>1</v>
      </c>
      <c r="L143" s="752">
        <v>1</v>
      </c>
      <c r="M143" s="753">
        <v>114.36999999999996</v>
      </c>
    </row>
    <row r="144" spans="1:13" ht="14.4" customHeight="1" x14ac:dyDescent="0.3">
      <c r="A144" s="747" t="s">
        <v>581</v>
      </c>
      <c r="B144" s="748" t="s">
        <v>2403</v>
      </c>
      <c r="C144" s="748" t="s">
        <v>2404</v>
      </c>
      <c r="D144" s="748" t="s">
        <v>2405</v>
      </c>
      <c r="E144" s="748" t="s">
        <v>2406</v>
      </c>
      <c r="F144" s="752"/>
      <c r="G144" s="752"/>
      <c r="H144" s="766">
        <v>0</v>
      </c>
      <c r="I144" s="752">
        <v>1</v>
      </c>
      <c r="J144" s="752">
        <v>50.739999999999988</v>
      </c>
      <c r="K144" s="766">
        <v>1</v>
      </c>
      <c r="L144" s="752">
        <v>1</v>
      </c>
      <c r="M144" s="753">
        <v>50.739999999999988</v>
      </c>
    </row>
    <row r="145" spans="1:13" ht="14.4" customHeight="1" x14ac:dyDescent="0.3">
      <c r="A145" s="747" t="s">
        <v>581</v>
      </c>
      <c r="B145" s="748" t="s">
        <v>2407</v>
      </c>
      <c r="C145" s="748" t="s">
        <v>2408</v>
      </c>
      <c r="D145" s="748" t="s">
        <v>2409</v>
      </c>
      <c r="E145" s="748" t="s">
        <v>2410</v>
      </c>
      <c r="F145" s="752">
        <v>1</v>
      </c>
      <c r="G145" s="752">
        <v>144.46</v>
      </c>
      <c r="H145" s="766">
        <v>1</v>
      </c>
      <c r="I145" s="752"/>
      <c r="J145" s="752"/>
      <c r="K145" s="766">
        <v>0</v>
      </c>
      <c r="L145" s="752">
        <v>1</v>
      </c>
      <c r="M145" s="753">
        <v>144.46</v>
      </c>
    </row>
    <row r="146" spans="1:13" ht="14.4" customHeight="1" x14ac:dyDescent="0.3">
      <c r="A146" s="747" t="s">
        <v>581</v>
      </c>
      <c r="B146" s="748" t="s">
        <v>2411</v>
      </c>
      <c r="C146" s="748" t="s">
        <v>2412</v>
      </c>
      <c r="D146" s="748" t="s">
        <v>737</v>
      </c>
      <c r="E146" s="748" t="s">
        <v>2413</v>
      </c>
      <c r="F146" s="752"/>
      <c r="G146" s="752"/>
      <c r="H146" s="766">
        <v>0</v>
      </c>
      <c r="I146" s="752">
        <v>1</v>
      </c>
      <c r="J146" s="752">
        <v>79.219999999999985</v>
      </c>
      <c r="K146" s="766">
        <v>1</v>
      </c>
      <c r="L146" s="752">
        <v>1</v>
      </c>
      <c r="M146" s="753">
        <v>79.219999999999985</v>
      </c>
    </row>
    <row r="147" spans="1:13" ht="14.4" customHeight="1" x14ac:dyDescent="0.3">
      <c r="A147" s="747" t="s">
        <v>581</v>
      </c>
      <c r="B147" s="748" t="s">
        <v>2414</v>
      </c>
      <c r="C147" s="748" t="s">
        <v>2415</v>
      </c>
      <c r="D147" s="748" t="s">
        <v>1310</v>
      </c>
      <c r="E147" s="748" t="s">
        <v>2416</v>
      </c>
      <c r="F147" s="752"/>
      <c r="G147" s="752"/>
      <c r="H147" s="766">
        <v>0</v>
      </c>
      <c r="I147" s="752">
        <v>3</v>
      </c>
      <c r="J147" s="752">
        <v>149.4700013466724</v>
      </c>
      <c r="K147" s="766">
        <v>1</v>
      </c>
      <c r="L147" s="752">
        <v>3</v>
      </c>
      <c r="M147" s="753">
        <v>149.4700013466724</v>
      </c>
    </row>
    <row r="148" spans="1:13" ht="14.4" customHeight="1" x14ac:dyDescent="0.3">
      <c r="A148" s="747" t="s">
        <v>581</v>
      </c>
      <c r="B148" s="748" t="s">
        <v>2414</v>
      </c>
      <c r="C148" s="748" t="s">
        <v>2417</v>
      </c>
      <c r="D148" s="748" t="s">
        <v>2418</v>
      </c>
      <c r="E148" s="748" t="s">
        <v>2419</v>
      </c>
      <c r="F148" s="752"/>
      <c r="G148" s="752"/>
      <c r="H148" s="766">
        <v>0</v>
      </c>
      <c r="I148" s="752">
        <v>2</v>
      </c>
      <c r="J148" s="752">
        <v>162.41000000000003</v>
      </c>
      <c r="K148" s="766">
        <v>1</v>
      </c>
      <c r="L148" s="752">
        <v>2</v>
      </c>
      <c r="M148" s="753">
        <v>162.41000000000003</v>
      </c>
    </row>
    <row r="149" spans="1:13" ht="14.4" customHeight="1" x14ac:dyDescent="0.3">
      <c r="A149" s="747" t="s">
        <v>581</v>
      </c>
      <c r="B149" s="748" t="s">
        <v>2420</v>
      </c>
      <c r="C149" s="748" t="s">
        <v>2421</v>
      </c>
      <c r="D149" s="748" t="s">
        <v>1328</v>
      </c>
      <c r="E149" s="748" t="s">
        <v>2422</v>
      </c>
      <c r="F149" s="752"/>
      <c r="G149" s="752"/>
      <c r="H149" s="766">
        <v>0</v>
      </c>
      <c r="I149" s="752">
        <v>1</v>
      </c>
      <c r="J149" s="752">
        <v>75.030000000000015</v>
      </c>
      <c r="K149" s="766">
        <v>1</v>
      </c>
      <c r="L149" s="752">
        <v>1</v>
      </c>
      <c r="M149" s="753">
        <v>75.030000000000015</v>
      </c>
    </row>
    <row r="150" spans="1:13" ht="14.4" customHeight="1" x14ac:dyDescent="0.3">
      <c r="A150" s="747" t="s">
        <v>581</v>
      </c>
      <c r="B150" s="748" t="s">
        <v>2420</v>
      </c>
      <c r="C150" s="748" t="s">
        <v>2423</v>
      </c>
      <c r="D150" s="748" t="s">
        <v>1328</v>
      </c>
      <c r="E150" s="748" t="s">
        <v>2424</v>
      </c>
      <c r="F150" s="752"/>
      <c r="G150" s="752"/>
      <c r="H150" s="766">
        <v>0</v>
      </c>
      <c r="I150" s="752">
        <v>1</v>
      </c>
      <c r="J150" s="752">
        <v>99.890000000000043</v>
      </c>
      <c r="K150" s="766">
        <v>1</v>
      </c>
      <c r="L150" s="752">
        <v>1</v>
      </c>
      <c r="M150" s="753">
        <v>99.890000000000043</v>
      </c>
    </row>
    <row r="151" spans="1:13" ht="14.4" customHeight="1" x14ac:dyDescent="0.3">
      <c r="A151" s="747" t="s">
        <v>581</v>
      </c>
      <c r="B151" s="748" t="s">
        <v>2425</v>
      </c>
      <c r="C151" s="748" t="s">
        <v>2426</v>
      </c>
      <c r="D151" s="748" t="s">
        <v>2427</v>
      </c>
      <c r="E151" s="748" t="s">
        <v>2428</v>
      </c>
      <c r="F151" s="752"/>
      <c r="G151" s="752"/>
      <c r="H151" s="766">
        <v>0</v>
      </c>
      <c r="I151" s="752">
        <v>1</v>
      </c>
      <c r="J151" s="752">
        <v>43.76</v>
      </c>
      <c r="K151" s="766">
        <v>1</v>
      </c>
      <c r="L151" s="752">
        <v>1</v>
      </c>
      <c r="M151" s="753">
        <v>43.76</v>
      </c>
    </row>
    <row r="152" spans="1:13" ht="14.4" customHeight="1" x14ac:dyDescent="0.3">
      <c r="A152" s="747" t="s">
        <v>581</v>
      </c>
      <c r="B152" s="748" t="s">
        <v>2425</v>
      </c>
      <c r="C152" s="748" t="s">
        <v>2429</v>
      </c>
      <c r="D152" s="748" t="s">
        <v>2427</v>
      </c>
      <c r="E152" s="748" t="s">
        <v>2430</v>
      </c>
      <c r="F152" s="752"/>
      <c r="G152" s="752"/>
      <c r="H152" s="766">
        <v>0</v>
      </c>
      <c r="I152" s="752">
        <v>1</v>
      </c>
      <c r="J152" s="752">
        <v>131.27000000000001</v>
      </c>
      <c r="K152" s="766">
        <v>1</v>
      </c>
      <c r="L152" s="752">
        <v>1</v>
      </c>
      <c r="M152" s="753">
        <v>131.27000000000001</v>
      </c>
    </row>
    <row r="153" spans="1:13" ht="14.4" customHeight="1" x14ac:dyDescent="0.3">
      <c r="A153" s="747" t="s">
        <v>581</v>
      </c>
      <c r="B153" s="748" t="s">
        <v>2431</v>
      </c>
      <c r="C153" s="748" t="s">
        <v>2432</v>
      </c>
      <c r="D153" s="748" t="s">
        <v>1374</v>
      </c>
      <c r="E153" s="748" t="s">
        <v>2433</v>
      </c>
      <c r="F153" s="752"/>
      <c r="G153" s="752"/>
      <c r="H153" s="766">
        <v>0</v>
      </c>
      <c r="I153" s="752">
        <v>4</v>
      </c>
      <c r="J153" s="752">
        <v>784.38000000000011</v>
      </c>
      <c r="K153" s="766">
        <v>1</v>
      </c>
      <c r="L153" s="752">
        <v>4</v>
      </c>
      <c r="M153" s="753">
        <v>784.38000000000011</v>
      </c>
    </row>
    <row r="154" spans="1:13" ht="14.4" customHeight="1" x14ac:dyDescent="0.3">
      <c r="A154" s="747" t="s">
        <v>581</v>
      </c>
      <c r="B154" s="748" t="s">
        <v>2431</v>
      </c>
      <c r="C154" s="748" t="s">
        <v>2434</v>
      </c>
      <c r="D154" s="748" t="s">
        <v>1350</v>
      </c>
      <c r="E154" s="748" t="s">
        <v>1351</v>
      </c>
      <c r="F154" s="752"/>
      <c r="G154" s="752"/>
      <c r="H154" s="766">
        <v>0</v>
      </c>
      <c r="I154" s="752">
        <v>14</v>
      </c>
      <c r="J154" s="752">
        <v>574.60000000000014</v>
      </c>
      <c r="K154" s="766">
        <v>1</v>
      </c>
      <c r="L154" s="752">
        <v>14</v>
      </c>
      <c r="M154" s="753">
        <v>574.60000000000014</v>
      </c>
    </row>
    <row r="155" spans="1:13" ht="14.4" customHeight="1" x14ac:dyDescent="0.3">
      <c r="A155" s="747" t="s">
        <v>581</v>
      </c>
      <c r="B155" s="748" t="s">
        <v>2431</v>
      </c>
      <c r="C155" s="748" t="s">
        <v>2435</v>
      </c>
      <c r="D155" s="748" t="s">
        <v>1352</v>
      </c>
      <c r="E155" s="748" t="s">
        <v>1351</v>
      </c>
      <c r="F155" s="752"/>
      <c r="G155" s="752"/>
      <c r="H155" s="766">
        <v>0</v>
      </c>
      <c r="I155" s="752">
        <v>14</v>
      </c>
      <c r="J155" s="752">
        <v>572.88000000000011</v>
      </c>
      <c r="K155" s="766">
        <v>1</v>
      </c>
      <c r="L155" s="752">
        <v>14</v>
      </c>
      <c r="M155" s="753">
        <v>572.88000000000011</v>
      </c>
    </row>
    <row r="156" spans="1:13" ht="14.4" customHeight="1" x14ac:dyDescent="0.3">
      <c r="A156" s="747" t="s">
        <v>581</v>
      </c>
      <c r="B156" s="748" t="s">
        <v>2431</v>
      </c>
      <c r="C156" s="748" t="s">
        <v>2436</v>
      </c>
      <c r="D156" s="748" t="s">
        <v>1355</v>
      </c>
      <c r="E156" s="748" t="s">
        <v>1354</v>
      </c>
      <c r="F156" s="752"/>
      <c r="G156" s="752"/>
      <c r="H156" s="766">
        <v>0</v>
      </c>
      <c r="I156" s="752">
        <v>3</v>
      </c>
      <c r="J156" s="752">
        <v>406.80000000000007</v>
      </c>
      <c r="K156" s="766">
        <v>1</v>
      </c>
      <c r="L156" s="752">
        <v>3</v>
      </c>
      <c r="M156" s="753">
        <v>406.80000000000007</v>
      </c>
    </row>
    <row r="157" spans="1:13" ht="14.4" customHeight="1" x14ac:dyDescent="0.3">
      <c r="A157" s="747" t="s">
        <v>581</v>
      </c>
      <c r="B157" s="748" t="s">
        <v>2431</v>
      </c>
      <c r="C157" s="748" t="s">
        <v>2437</v>
      </c>
      <c r="D157" s="748" t="s">
        <v>1356</v>
      </c>
      <c r="E157" s="748" t="s">
        <v>1354</v>
      </c>
      <c r="F157" s="752"/>
      <c r="G157" s="752"/>
      <c r="H157" s="766">
        <v>0</v>
      </c>
      <c r="I157" s="752">
        <v>1</v>
      </c>
      <c r="J157" s="752">
        <v>135.6</v>
      </c>
      <c r="K157" s="766">
        <v>1</v>
      </c>
      <c r="L157" s="752">
        <v>1</v>
      </c>
      <c r="M157" s="753">
        <v>135.6</v>
      </c>
    </row>
    <row r="158" spans="1:13" ht="14.4" customHeight="1" x14ac:dyDescent="0.3">
      <c r="A158" s="747" t="s">
        <v>581</v>
      </c>
      <c r="B158" s="748" t="s">
        <v>2431</v>
      </c>
      <c r="C158" s="748" t="s">
        <v>2438</v>
      </c>
      <c r="D158" s="748" t="s">
        <v>1353</v>
      </c>
      <c r="E158" s="748" t="s">
        <v>1354</v>
      </c>
      <c r="F158" s="752"/>
      <c r="G158" s="752"/>
      <c r="H158" s="766">
        <v>0</v>
      </c>
      <c r="I158" s="752">
        <v>3</v>
      </c>
      <c r="J158" s="752">
        <v>411.46000000000004</v>
      </c>
      <c r="K158" s="766">
        <v>1</v>
      </c>
      <c r="L158" s="752">
        <v>3</v>
      </c>
      <c r="M158" s="753">
        <v>411.46000000000004</v>
      </c>
    </row>
    <row r="159" spans="1:13" ht="14.4" customHeight="1" x14ac:dyDescent="0.3">
      <c r="A159" s="747" t="s">
        <v>581</v>
      </c>
      <c r="B159" s="748" t="s">
        <v>2431</v>
      </c>
      <c r="C159" s="748" t="s">
        <v>2439</v>
      </c>
      <c r="D159" s="748" t="s">
        <v>1357</v>
      </c>
      <c r="E159" s="748" t="s">
        <v>2440</v>
      </c>
      <c r="F159" s="752"/>
      <c r="G159" s="752"/>
      <c r="H159" s="766">
        <v>0</v>
      </c>
      <c r="I159" s="752">
        <v>7</v>
      </c>
      <c r="J159" s="752">
        <v>783.65000000000009</v>
      </c>
      <c r="K159" s="766">
        <v>1</v>
      </c>
      <c r="L159" s="752">
        <v>7</v>
      </c>
      <c r="M159" s="753">
        <v>783.65000000000009</v>
      </c>
    </row>
    <row r="160" spans="1:13" ht="14.4" customHeight="1" x14ac:dyDescent="0.3">
      <c r="A160" s="747" t="s">
        <v>581</v>
      </c>
      <c r="B160" s="748" t="s">
        <v>2431</v>
      </c>
      <c r="C160" s="748" t="s">
        <v>2441</v>
      </c>
      <c r="D160" s="748" t="s">
        <v>1362</v>
      </c>
      <c r="E160" s="748" t="s">
        <v>2440</v>
      </c>
      <c r="F160" s="752"/>
      <c r="G160" s="752"/>
      <c r="H160" s="766">
        <v>0</v>
      </c>
      <c r="I160" s="752">
        <v>2</v>
      </c>
      <c r="J160" s="752">
        <v>224.67000000000004</v>
      </c>
      <c r="K160" s="766">
        <v>1</v>
      </c>
      <c r="L160" s="752">
        <v>2</v>
      </c>
      <c r="M160" s="753">
        <v>224.67000000000004</v>
      </c>
    </row>
    <row r="161" spans="1:13" ht="14.4" customHeight="1" x14ac:dyDescent="0.3">
      <c r="A161" s="747" t="s">
        <v>581</v>
      </c>
      <c r="B161" s="748" t="s">
        <v>2431</v>
      </c>
      <c r="C161" s="748" t="s">
        <v>2442</v>
      </c>
      <c r="D161" s="748" t="s">
        <v>1359</v>
      </c>
      <c r="E161" s="748" t="s">
        <v>2440</v>
      </c>
      <c r="F161" s="752"/>
      <c r="G161" s="752"/>
      <c r="H161" s="766">
        <v>0</v>
      </c>
      <c r="I161" s="752">
        <v>4</v>
      </c>
      <c r="J161" s="752">
        <v>447.80000000000007</v>
      </c>
      <c r="K161" s="766">
        <v>1</v>
      </c>
      <c r="L161" s="752">
        <v>4</v>
      </c>
      <c r="M161" s="753">
        <v>447.80000000000007</v>
      </c>
    </row>
    <row r="162" spans="1:13" ht="14.4" customHeight="1" x14ac:dyDescent="0.3">
      <c r="A162" s="747" t="s">
        <v>581</v>
      </c>
      <c r="B162" s="748" t="s">
        <v>2431</v>
      </c>
      <c r="C162" s="748" t="s">
        <v>2443</v>
      </c>
      <c r="D162" s="748" t="s">
        <v>2444</v>
      </c>
      <c r="E162" s="748" t="s">
        <v>2440</v>
      </c>
      <c r="F162" s="752"/>
      <c r="G162" s="752"/>
      <c r="H162" s="766">
        <v>0</v>
      </c>
      <c r="I162" s="752">
        <v>7</v>
      </c>
      <c r="J162" s="752">
        <v>785.17000000000007</v>
      </c>
      <c r="K162" s="766">
        <v>1</v>
      </c>
      <c r="L162" s="752">
        <v>7</v>
      </c>
      <c r="M162" s="753">
        <v>785.17000000000007</v>
      </c>
    </row>
    <row r="163" spans="1:13" ht="14.4" customHeight="1" x14ac:dyDescent="0.3">
      <c r="A163" s="747" t="s">
        <v>581</v>
      </c>
      <c r="B163" s="748" t="s">
        <v>2431</v>
      </c>
      <c r="C163" s="748" t="s">
        <v>2445</v>
      </c>
      <c r="D163" s="748" t="s">
        <v>1348</v>
      </c>
      <c r="E163" s="748" t="s">
        <v>1349</v>
      </c>
      <c r="F163" s="752"/>
      <c r="G163" s="752"/>
      <c r="H163" s="766">
        <v>0</v>
      </c>
      <c r="I163" s="752">
        <v>11</v>
      </c>
      <c r="J163" s="752">
        <v>1802.1399999999999</v>
      </c>
      <c r="K163" s="766">
        <v>1</v>
      </c>
      <c r="L163" s="752">
        <v>11</v>
      </c>
      <c r="M163" s="753">
        <v>1802.1399999999999</v>
      </c>
    </row>
    <row r="164" spans="1:13" ht="14.4" customHeight="1" x14ac:dyDescent="0.3">
      <c r="A164" s="747" t="s">
        <v>581</v>
      </c>
      <c r="B164" s="748" t="s">
        <v>2431</v>
      </c>
      <c r="C164" s="748" t="s">
        <v>2446</v>
      </c>
      <c r="D164" s="748" t="s">
        <v>1369</v>
      </c>
      <c r="E164" s="748" t="s">
        <v>1349</v>
      </c>
      <c r="F164" s="752"/>
      <c r="G164" s="752"/>
      <c r="H164" s="766">
        <v>0</v>
      </c>
      <c r="I164" s="752">
        <v>21</v>
      </c>
      <c r="J164" s="752">
        <v>2577.8299999999995</v>
      </c>
      <c r="K164" s="766">
        <v>1</v>
      </c>
      <c r="L164" s="752">
        <v>21</v>
      </c>
      <c r="M164" s="753">
        <v>2577.8299999999995</v>
      </c>
    </row>
    <row r="165" spans="1:13" ht="14.4" customHeight="1" x14ac:dyDescent="0.3">
      <c r="A165" s="747" t="s">
        <v>581</v>
      </c>
      <c r="B165" s="748" t="s">
        <v>2431</v>
      </c>
      <c r="C165" s="748" t="s">
        <v>2447</v>
      </c>
      <c r="D165" s="748" t="s">
        <v>1367</v>
      </c>
      <c r="E165" s="748" t="s">
        <v>1349</v>
      </c>
      <c r="F165" s="752"/>
      <c r="G165" s="752"/>
      <c r="H165" s="766">
        <v>0</v>
      </c>
      <c r="I165" s="752">
        <v>17</v>
      </c>
      <c r="J165" s="752">
        <v>2085.73</v>
      </c>
      <c r="K165" s="766">
        <v>1</v>
      </c>
      <c r="L165" s="752">
        <v>17</v>
      </c>
      <c r="M165" s="753">
        <v>2085.73</v>
      </c>
    </row>
    <row r="166" spans="1:13" ht="14.4" customHeight="1" x14ac:dyDescent="0.3">
      <c r="A166" s="747" t="s">
        <v>581</v>
      </c>
      <c r="B166" s="748" t="s">
        <v>2431</v>
      </c>
      <c r="C166" s="748" t="s">
        <v>2448</v>
      </c>
      <c r="D166" s="748" t="s">
        <v>1364</v>
      </c>
      <c r="E166" s="748" t="s">
        <v>1349</v>
      </c>
      <c r="F166" s="752"/>
      <c r="G166" s="752"/>
      <c r="H166" s="766">
        <v>0</v>
      </c>
      <c r="I166" s="752">
        <v>1</v>
      </c>
      <c r="J166" s="752">
        <v>145.50000000000003</v>
      </c>
      <c r="K166" s="766">
        <v>1</v>
      </c>
      <c r="L166" s="752">
        <v>1</v>
      </c>
      <c r="M166" s="753">
        <v>145.50000000000003</v>
      </c>
    </row>
    <row r="167" spans="1:13" ht="14.4" customHeight="1" x14ac:dyDescent="0.3">
      <c r="A167" s="747" t="s">
        <v>581</v>
      </c>
      <c r="B167" s="748" t="s">
        <v>2431</v>
      </c>
      <c r="C167" s="748" t="s">
        <v>2449</v>
      </c>
      <c r="D167" s="748" t="s">
        <v>1365</v>
      </c>
      <c r="E167" s="748" t="s">
        <v>1349</v>
      </c>
      <c r="F167" s="752"/>
      <c r="G167" s="752"/>
      <c r="H167" s="766">
        <v>0</v>
      </c>
      <c r="I167" s="752">
        <v>1</v>
      </c>
      <c r="J167" s="752">
        <v>145.50000000000003</v>
      </c>
      <c r="K167" s="766">
        <v>1</v>
      </c>
      <c r="L167" s="752">
        <v>1</v>
      </c>
      <c r="M167" s="753">
        <v>145.50000000000003</v>
      </c>
    </row>
    <row r="168" spans="1:13" ht="14.4" customHeight="1" x14ac:dyDescent="0.3">
      <c r="A168" s="747" t="s">
        <v>581</v>
      </c>
      <c r="B168" s="748" t="s">
        <v>2431</v>
      </c>
      <c r="C168" s="748" t="s">
        <v>2450</v>
      </c>
      <c r="D168" s="748" t="s">
        <v>1363</v>
      </c>
      <c r="E168" s="748" t="s">
        <v>1349</v>
      </c>
      <c r="F168" s="752"/>
      <c r="G168" s="752"/>
      <c r="H168" s="766">
        <v>0</v>
      </c>
      <c r="I168" s="752">
        <v>1</v>
      </c>
      <c r="J168" s="752">
        <v>135.41999999999999</v>
      </c>
      <c r="K168" s="766">
        <v>1</v>
      </c>
      <c r="L168" s="752">
        <v>1</v>
      </c>
      <c r="M168" s="753">
        <v>135.41999999999999</v>
      </c>
    </row>
    <row r="169" spans="1:13" ht="14.4" customHeight="1" x14ac:dyDescent="0.3">
      <c r="A169" s="747" t="s">
        <v>581</v>
      </c>
      <c r="B169" s="748" t="s">
        <v>2431</v>
      </c>
      <c r="C169" s="748" t="s">
        <v>2451</v>
      </c>
      <c r="D169" s="748" t="s">
        <v>1368</v>
      </c>
      <c r="E169" s="748" t="s">
        <v>1351</v>
      </c>
      <c r="F169" s="752"/>
      <c r="G169" s="752"/>
      <c r="H169" s="766">
        <v>0</v>
      </c>
      <c r="I169" s="752">
        <v>26</v>
      </c>
      <c r="J169" s="752">
        <v>798.41</v>
      </c>
      <c r="K169" s="766">
        <v>1</v>
      </c>
      <c r="L169" s="752">
        <v>26</v>
      </c>
      <c r="M169" s="753">
        <v>798.41</v>
      </c>
    </row>
    <row r="170" spans="1:13" ht="14.4" customHeight="1" x14ac:dyDescent="0.3">
      <c r="A170" s="747" t="s">
        <v>581</v>
      </c>
      <c r="B170" s="748" t="s">
        <v>2431</v>
      </c>
      <c r="C170" s="748" t="s">
        <v>2452</v>
      </c>
      <c r="D170" s="748" t="s">
        <v>1366</v>
      </c>
      <c r="E170" s="748" t="s">
        <v>1351</v>
      </c>
      <c r="F170" s="752"/>
      <c r="G170" s="752"/>
      <c r="H170" s="766">
        <v>0</v>
      </c>
      <c r="I170" s="752">
        <v>44</v>
      </c>
      <c r="J170" s="752">
        <v>1351.1999999999998</v>
      </c>
      <c r="K170" s="766">
        <v>1</v>
      </c>
      <c r="L170" s="752">
        <v>44</v>
      </c>
      <c r="M170" s="753">
        <v>1351.1999999999998</v>
      </c>
    </row>
    <row r="171" spans="1:13" ht="14.4" customHeight="1" x14ac:dyDescent="0.3">
      <c r="A171" s="747" t="s">
        <v>586</v>
      </c>
      <c r="B171" s="748" t="s">
        <v>2042</v>
      </c>
      <c r="C171" s="748" t="s">
        <v>2043</v>
      </c>
      <c r="D171" s="748" t="s">
        <v>1191</v>
      </c>
      <c r="E171" s="748" t="s">
        <v>2044</v>
      </c>
      <c r="F171" s="752"/>
      <c r="G171" s="752"/>
      <c r="H171" s="766">
        <v>0</v>
      </c>
      <c r="I171" s="752">
        <v>5</v>
      </c>
      <c r="J171" s="752">
        <v>301.72000000000003</v>
      </c>
      <c r="K171" s="766">
        <v>1</v>
      </c>
      <c r="L171" s="752">
        <v>5</v>
      </c>
      <c r="M171" s="753">
        <v>301.72000000000003</v>
      </c>
    </row>
    <row r="172" spans="1:13" ht="14.4" customHeight="1" x14ac:dyDescent="0.3">
      <c r="A172" s="747" t="s">
        <v>586</v>
      </c>
      <c r="B172" s="748" t="s">
        <v>2042</v>
      </c>
      <c r="C172" s="748" t="s">
        <v>2453</v>
      </c>
      <c r="D172" s="748" t="s">
        <v>1191</v>
      </c>
      <c r="E172" s="748" t="s">
        <v>2454</v>
      </c>
      <c r="F172" s="752"/>
      <c r="G172" s="752"/>
      <c r="H172" s="766">
        <v>0</v>
      </c>
      <c r="I172" s="752">
        <v>5</v>
      </c>
      <c r="J172" s="752">
        <v>333.25000000000017</v>
      </c>
      <c r="K172" s="766">
        <v>1</v>
      </c>
      <c r="L172" s="752">
        <v>5</v>
      </c>
      <c r="M172" s="753">
        <v>333.25000000000017</v>
      </c>
    </row>
    <row r="173" spans="1:13" ht="14.4" customHeight="1" x14ac:dyDescent="0.3">
      <c r="A173" s="747" t="s">
        <v>586</v>
      </c>
      <c r="B173" s="748" t="s">
        <v>2045</v>
      </c>
      <c r="C173" s="748" t="s">
        <v>2046</v>
      </c>
      <c r="D173" s="748" t="s">
        <v>763</v>
      </c>
      <c r="E173" s="748" t="s">
        <v>2047</v>
      </c>
      <c r="F173" s="752"/>
      <c r="G173" s="752"/>
      <c r="H173" s="766">
        <v>0</v>
      </c>
      <c r="I173" s="752">
        <v>140</v>
      </c>
      <c r="J173" s="752">
        <v>2322</v>
      </c>
      <c r="K173" s="766">
        <v>1</v>
      </c>
      <c r="L173" s="752">
        <v>140</v>
      </c>
      <c r="M173" s="753">
        <v>2322</v>
      </c>
    </row>
    <row r="174" spans="1:13" ht="14.4" customHeight="1" x14ac:dyDescent="0.3">
      <c r="A174" s="747" t="s">
        <v>586</v>
      </c>
      <c r="B174" s="748" t="s">
        <v>2045</v>
      </c>
      <c r="C174" s="748" t="s">
        <v>2048</v>
      </c>
      <c r="D174" s="748" t="s">
        <v>2049</v>
      </c>
      <c r="E174" s="748" t="s">
        <v>2050</v>
      </c>
      <c r="F174" s="752"/>
      <c r="G174" s="752"/>
      <c r="H174" s="766">
        <v>0</v>
      </c>
      <c r="I174" s="752">
        <v>14</v>
      </c>
      <c r="J174" s="752">
        <v>170.98000000000002</v>
      </c>
      <c r="K174" s="766">
        <v>1</v>
      </c>
      <c r="L174" s="752">
        <v>14</v>
      </c>
      <c r="M174" s="753">
        <v>170.98000000000002</v>
      </c>
    </row>
    <row r="175" spans="1:13" ht="14.4" customHeight="1" x14ac:dyDescent="0.3">
      <c r="A175" s="747" t="s">
        <v>586</v>
      </c>
      <c r="B175" s="748" t="s">
        <v>2045</v>
      </c>
      <c r="C175" s="748" t="s">
        <v>2053</v>
      </c>
      <c r="D175" s="748" t="s">
        <v>2049</v>
      </c>
      <c r="E175" s="748" t="s">
        <v>2054</v>
      </c>
      <c r="F175" s="752"/>
      <c r="G175" s="752"/>
      <c r="H175" s="766">
        <v>0</v>
      </c>
      <c r="I175" s="752">
        <v>3</v>
      </c>
      <c r="J175" s="752">
        <v>79.38</v>
      </c>
      <c r="K175" s="766">
        <v>1</v>
      </c>
      <c r="L175" s="752">
        <v>3</v>
      </c>
      <c r="M175" s="753">
        <v>79.38</v>
      </c>
    </row>
    <row r="176" spans="1:13" ht="14.4" customHeight="1" x14ac:dyDescent="0.3">
      <c r="A176" s="747" t="s">
        <v>586</v>
      </c>
      <c r="B176" s="748" t="s">
        <v>2065</v>
      </c>
      <c r="C176" s="748" t="s">
        <v>2066</v>
      </c>
      <c r="D176" s="748" t="s">
        <v>2067</v>
      </c>
      <c r="E176" s="748" t="s">
        <v>2068</v>
      </c>
      <c r="F176" s="752"/>
      <c r="G176" s="752"/>
      <c r="H176" s="766">
        <v>0</v>
      </c>
      <c r="I176" s="752">
        <v>7</v>
      </c>
      <c r="J176" s="752">
        <v>863.22</v>
      </c>
      <c r="K176" s="766">
        <v>1</v>
      </c>
      <c r="L176" s="752">
        <v>7</v>
      </c>
      <c r="M176" s="753">
        <v>863.22</v>
      </c>
    </row>
    <row r="177" spans="1:13" ht="14.4" customHeight="1" x14ac:dyDescent="0.3">
      <c r="A177" s="747" t="s">
        <v>586</v>
      </c>
      <c r="B177" s="748" t="s">
        <v>2455</v>
      </c>
      <c r="C177" s="748" t="s">
        <v>2456</v>
      </c>
      <c r="D177" s="748" t="s">
        <v>2457</v>
      </c>
      <c r="E177" s="748" t="s">
        <v>2458</v>
      </c>
      <c r="F177" s="752"/>
      <c r="G177" s="752"/>
      <c r="H177" s="766">
        <v>0</v>
      </c>
      <c r="I177" s="752">
        <v>18</v>
      </c>
      <c r="J177" s="752">
        <v>4930.1999999999989</v>
      </c>
      <c r="K177" s="766">
        <v>1</v>
      </c>
      <c r="L177" s="752">
        <v>18</v>
      </c>
      <c r="M177" s="753">
        <v>4930.1999999999989</v>
      </c>
    </row>
    <row r="178" spans="1:13" ht="14.4" customHeight="1" x14ac:dyDescent="0.3">
      <c r="A178" s="747" t="s">
        <v>586</v>
      </c>
      <c r="B178" s="748" t="s">
        <v>2459</v>
      </c>
      <c r="C178" s="748" t="s">
        <v>2460</v>
      </c>
      <c r="D178" s="748" t="s">
        <v>2461</v>
      </c>
      <c r="E178" s="748" t="s">
        <v>2462</v>
      </c>
      <c r="F178" s="752"/>
      <c r="G178" s="752"/>
      <c r="H178" s="766">
        <v>0</v>
      </c>
      <c r="I178" s="752">
        <v>3</v>
      </c>
      <c r="J178" s="752">
        <v>400.12800000000004</v>
      </c>
      <c r="K178" s="766">
        <v>1</v>
      </c>
      <c r="L178" s="752">
        <v>3</v>
      </c>
      <c r="M178" s="753">
        <v>400.12800000000004</v>
      </c>
    </row>
    <row r="179" spans="1:13" ht="14.4" customHeight="1" x14ac:dyDescent="0.3">
      <c r="A179" s="747" t="s">
        <v>586</v>
      </c>
      <c r="B179" s="748" t="s">
        <v>2071</v>
      </c>
      <c r="C179" s="748" t="s">
        <v>2072</v>
      </c>
      <c r="D179" s="748" t="s">
        <v>893</v>
      </c>
      <c r="E179" s="748" t="s">
        <v>894</v>
      </c>
      <c r="F179" s="752"/>
      <c r="G179" s="752"/>
      <c r="H179" s="766">
        <v>0</v>
      </c>
      <c r="I179" s="752">
        <v>9</v>
      </c>
      <c r="J179" s="752">
        <v>1332.8999999999999</v>
      </c>
      <c r="K179" s="766">
        <v>1</v>
      </c>
      <c r="L179" s="752">
        <v>9</v>
      </c>
      <c r="M179" s="753">
        <v>1332.8999999999999</v>
      </c>
    </row>
    <row r="180" spans="1:13" ht="14.4" customHeight="1" x14ac:dyDescent="0.3">
      <c r="A180" s="747" t="s">
        <v>586</v>
      </c>
      <c r="B180" s="748" t="s">
        <v>2071</v>
      </c>
      <c r="C180" s="748" t="s">
        <v>2073</v>
      </c>
      <c r="D180" s="748" t="s">
        <v>1155</v>
      </c>
      <c r="E180" s="748" t="s">
        <v>894</v>
      </c>
      <c r="F180" s="752">
        <v>26</v>
      </c>
      <c r="G180" s="752">
        <v>4346.68</v>
      </c>
      <c r="H180" s="766">
        <v>1</v>
      </c>
      <c r="I180" s="752"/>
      <c r="J180" s="752"/>
      <c r="K180" s="766">
        <v>0</v>
      </c>
      <c r="L180" s="752">
        <v>26</v>
      </c>
      <c r="M180" s="753">
        <v>4346.68</v>
      </c>
    </row>
    <row r="181" spans="1:13" ht="14.4" customHeight="1" x14ac:dyDescent="0.3">
      <c r="A181" s="747" t="s">
        <v>586</v>
      </c>
      <c r="B181" s="748" t="s">
        <v>2074</v>
      </c>
      <c r="C181" s="748" t="s">
        <v>2075</v>
      </c>
      <c r="D181" s="748" t="s">
        <v>838</v>
      </c>
      <c r="E181" s="748" t="s">
        <v>2076</v>
      </c>
      <c r="F181" s="752"/>
      <c r="G181" s="752"/>
      <c r="H181" s="766">
        <v>0</v>
      </c>
      <c r="I181" s="752">
        <v>23</v>
      </c>
      <c r="J181" s="752">
        <v>1195.0800042135547</v>
      </c>
      <c r="K181" s="766">
        <v>1</v>
      </c>
      <c r="L181" s="752">
        <v>23</v>
      </c>
      <c r="M181" s="753">
        <v>1195.0800042135547</v>
      </c>
    </row>
    <row r="182" spans="1:13" ht="14.4" customHeight="1" x14ac:dyDescent="0.3">
      <c r="A182" s="747" t="s">
        <v>586</v>
      </c>
      <c r="B182" s="748" t="s">
        <v>2084</v>
      </c>
      <c r="C182" s="748" t="s">
        <v>2085</v>
      </c>
      <c r="D182" s="748" t="s">
        <v>1223</v>
      </c>
      <c r="E182" s="748" t="s">
        <v>2086</v>
      </c>
      <c r="F182" s="752"/>
      <c r="G182" s="752"/>
      <c r="H182" s="766">
        <v>0</v>
      </c>
      <c r="I182" s="752">
        <v>2</v>
      </c>
      <c r="J182" s="752">
        <v>184.85999999999999</v>
      </c>
      <c r="K182" s="766">
        <v>1</v>
      </c>
      <c r="L182" s="752">
        <v>2</v>
      </c>
      <c r="M182" s="753">
        <v>184.85999999999999</v>
      </c>
    </row>
    <row r="183" spans="1:13" ht="14.4" customHeight="1" x14ac:dyDescent="0.3">
      <c r="A183" s="747" t="s">
        <v>586</v>
      </c>
      <c r="B183" s="748" t="s">
        <v>2463</v>
      </c>
      <c r="C183" s="748" t="s">
        <v>2464</v>
      </c>
      <c r="D183" s="748" t="s">
        <v>2465</v>
      </c>
      <c r="E183" s="748" t="s">
        <v>2466</v>
      </c>
      <c r="F183" s="752"/>
      <c r="G183" s="752"/>
      <c r="H183" s="766">
        <v>0</v>
      </c>
      <c r="I183" s="752">
        <v>1</v>
      </c>
      <c r="J183" s="752">
        <v>111.25000000000004</v>
      </c>
      <c r="K183" s="766">
        <v>1</v>
      </c>
      <c r="L183" s="752">
        <v>1</v>
      </c>
      <c r="M183" s="753">
        <v>111.25000000000004</v>
      </c>
    </row>
    <row r="184" spans="1:13" ht="14.4" customHeight="1" x14ac:dyDescent="0.3">
      <c r="A184" s="747" t="s">
        <v>586</v>
      </c>
      <c r="B184" s="748" t="s">
        <v>2092</v>
      </c>
      <c r="C184" s="748" t="s">
        <v>2093</v>
      </c>
      <c r="D184" s="748" t="s">
        <v>908</v>
      </c>
      <c r="E184" s="748" t="s">
        <v>2094</v>
      </c>
      <c r="F184" s="752"/>
      <c r="G184" s="752"/>
      <c r="H184" s="766">
        <v>0</v>
      </c>
      <c r="I184" s="752">
        <v>8</v>
      </c>
      <c r="J184" s="752">
        <v>26400</v>
      </c>
      <c r="K184" s="766">
        <v>1</v>
      </c>
      <c r="L184" s="752">
        <v>8</v>
      </c>
      <c r="M184" s="753">
        <v>26400</v>
      </c>
    </row>
    <row r="185" spans="1:13" ht="14.4" customHeight="1" x14ac:dyDescent="0.3">
      <c r="A185" s="747" t="s">
        <v>586</v>
      </c>
      <c r="B185" s="748" t="s">
        <v>2092</v>
      </c>
      <c r="C185" s="748" t="s">
        <v>2095</v>
      </c>
      <c r="D185" s="748" t="s">
        <v>914</v>
      </c>
      <c r="E185" s="748" t="s">
        <v>2096</v>
      </c>
      <c r="F185" s="752"/>
      <c r="G185" s="752"/>
      <c r="H185" s="766">
        <v>0</v>
      </c>
      <c r="I185" s="752">
        <v>5</v>
      </c>
      <c r="J185" s="752">
        <v>5531.3</v>
      </c>
      <c r="K185" s="766">
        <v>1</v>
      </c>
      <c r="L185" s="752">
        <v>5</v>
      </c>
      <c r="M185" s="753">
        <v>5531.3</v>
      </c>
    </row>
    <row r="186" spans="1:13" ht="14.4" customHeight="1" x14ac:dyDescent="0.3">
      <c r="A186" s="747" t="s">
        <v>586</v>
      </c>
      <c r="B186" s="748" t="s">
        <v>2092</v>
      </c>
      <c r="C186" s="748" t="s">
        <v>2097</v>
      </c>
      <c r="D186" s="748" t="s">
        <v>914</v>
      </c>
      <c r="E186" s="748" t="s">
        <v>2098</v>
      </c>
      <c r="F186" s="752"/>
      <c r="G186" s="752"/>
      <c r="H186" s="766">
        <v>0</v>
      </c>
      <c r="I186" s="752">
        <v>3</v>
      </c>
      <c r="J186" s="752">
        <v>4503.0599999999995</v>
      </c>
      <c r="K186" s="766">
        <v>1</v>
      </c>
      <c r="L186" s="752">
        <v>3</v>
      </c>
      <c r="M186" s="753">
        <v>4503.0599999999995</v>
      </c>
    </row>
    <row r="187" spans="1:13" ht="14.4" customHeight="1" x14ac:dyDescent="0.3">
      <c r="A187" s="747" t="s">
        <v>586</v>
      </c>
      <c r="B187" s="748" t="s">
        <v>2092</v>
      </c>
      <c r="C187" s="748" t="s">
        <v>2099</v>
      </c>
      <c r="D187" s="748" t="s">
        <v>914</v>
      </c>
      <c r="E187" s="748" t="s">
        <v>2100</v>
      </c>
      <c r="F187" s="752"/>
      <c r="G187" s="752"/>
      <c r="H187" s="766">
        <v>0</v>
      </c>
      <c r="I187" s="752">
        <v>3</v>
      </c>
      <c r="J187" s="752">
        <v>5687.31</v>
      </c>
      <c r="K187" s="766">
        <v>1</v>
      </c>
      <c r="L187" s="752">
        <v>3</v>
      </c>
      <c r="M187" s="753">
        <v>5687.31</v>
      </c>
    </row>
    <row r="188" spans="1:13" ht="14.4" customHeight="1" x14ac:dyDescent="0.3">
      <c r="A188" s="747" t="s">
        <v>586</v>
      </c>
      <c r="B188" s="748" t="s">
        <v>2092</v>
      </c>
      <c r="C188" s="748" t="s">
        <v>2101</v>
      </c>
      <c r="D188" s="748" t="s">
        <v>910</v>
      </c>
      <c r="E188" s="748" t="s">
        <v>2102</v>
      </c>
      <c r="F188" s="752"/>
      <c r="G188" s="752"/>
      <c r="H188" s="766">
        <v>0</v>
      </c>
      <c r="I188" s="752">
        <v>3</v>
      </c>
      <c r="J188" s="752">
        <v>1891.9800000000002</v>
      </c>
      <c r="K188" s="766">
        <v>1</v>
      </c>
      <c r="L188" s="752">
        <v>3</v>
      </c>
      <c r="M188" s="753">
        <v>1891.9800000000002</v>
      </c>
    </row>
    <row r="189" spans="1:13" ht="14.4" customHeight="1" x14ac:dyDescent="0.3">
      <c r="A189" s="747" t="s">
        <v>586</v>
      </c>
      <c r="B189" s="748" t="s">
        <v>2092</v>
      </c>
      <c r="C189" s="748" t="s">
        <v>2105</v>
      </c>
      <c r="D189" s="748" t="s">
        <v>910</v>
      </c>
      <c r="E189" s="748" t="s">
        <v>2106</v>
      </c>
      <c r="F189" s="752"/>
      <c r="G189" s="752"/>
      <c r="H189" s="766">
        <v>0</v>
      </c>
      <c r="I189" s="752">
        <v>1</v>
      </c>
      <c r="J189" s="752">
        <v>408.95</v>
      </c>
      <c r="K189" s="766">
        <v>1</v>
      </c>
      <c r="L189" s="752">
        <v>1</v>
      </c>
      <c r="M189" s="753">
        <v>408.95</v>
      </c>
    </row>
    <row r="190" spans="1:13" ht="14.4" customHeight="1" x14ac:dyDescent="0.3">
      <c r="A190" s="747" t="s">
        <v>586</v>
      </c>
      <c r="B190" s="748" t="s">
        <v>2107</v>
      </c>
      <c r="C190" s="748" t="s">
        <v>2111</v>
      </c>
      <c r="D190" s="748" t="s">
        <v>2109</v>
      </c>
      <c r="E190" s="748" t="s">
        <v>2112</v>
      </c>
      <c r="F190" s="752"/>
      <c r="G190" s="752"/>
      <c r="H190" s="766">
        <v>0</v>
      </c>
      <c r="I190" s="752">
        <v>5</v>
      </c>
      <c r="J190" s="752">
        <v>691.54000000000008</v>
      </c>
      <c r="K190" s="766">
        <v>1</v>
      </c>
      <c r="L190" s="752">
        <v>5</v>
      </c>
      <c r="M190" s="753">
        <v>691.54000000000008</v>
      </c>
    </row>
    <row r="191" spans="1:13" ht="14.4" customHeight="1" x14ac:dyDescent="0.3">
      <c r="A191" s="747" t="s">
        <v>586</v>
      </c>
      <c r="B191" s="748" t="s">
        <v>2467</v>
      </c>
      <c r="C191" s="748" t="s">
        <v>2468</v>
      </c>
      <c r="D191" s="748" t="s">
        <v>2469</v>
      </c>
      <c r="E191" s="748" t="s">
        <v>2470</v>
      </c>
      <c r="F191" s="752"/>
      <c r="G191" s="752"/>
      <c r="H191" s="766">
        <v>0</v>
      </c>
      <c r="I191" s="752">
        <v>1</v>
      </c>
      <c r="J191" s="752">
        <v>1566.1</v>
      </c>
      <c r="K191" s="766">
        <v>1</v>
      </c>
      <c r="L191" s="752">
        <v>1</v>
      </c>
      <c r="M191" s="753">
        <v>1566.1</v>
      </c>
    </row>
    <row r="192" spans="1:13" ht="14.4" customHeight="1" x14ac:dyDescent="0.3">
      <c r="A192" s="747" t="s">
        <v>586</v>
      </c>
      <c r="B192" s="748" t="s">
        <v>2113</v>
      </c>
      <c r="C192" s="748" t="s">
        <v>2114</v>
      </c>
      <c r="D192" s="748" t="s">
        <v>765</v>
      </c>
      <c r="E192" s="748" t="s">
        <v>2115</v>
      </c>
      <c r="F192" s="752"/>
      <c r="G192" s="752"/>
      <c r="H192" s="766">
        <v>0</v>
      </c>
      <c r="I192" s="752">
        <v>2</v>
      </c>
      <c r="J192" s="752">
        <v>256.87999999999982</v>
      </c>
      <c r="K192" s="766">
        <v>1</v>
      </c>
      <c r="L192" s="752">
        <v>2</v>
      </c>
      <c r="M192" s="753">
        <v>256.87999999999982</v>
      </c>
    </row>
    <row r="193" spans="1:13" ht="14.4" customHeight="1" x14ac:dyDescent="0.3">
      <c r="A193" s="747" t="s">
        <v>586</v>
      </c>
      <c r="B193" s="748" t="s">
        <v>2113</v>
      </c>
      <c r="C193" s="748" t="s">
        <v>2116</v>
      </c>
      <c r="D193" s="748" t="s">
        <v>765</v>
      </c>
      <c r="E193" s="748" t="s">
        <v>2117</v>
      </c>
      <c r="F193" s="752"/>
      <c r="G193" s="752"/>
      <c r="H193" s="766">
        <v>0</v>
      </c>
      <c r="I193" s="752">
        <v>4</v>
      </c>
      <c r="J193" s="752">
        <v>178.54999999999998</v>
      </c>
      <c r="K193" s="766">
        <v>1</v>
      </c>
      <c r="L193" s="752">
        <v>4</v>
      </c>
      <c r="M193" s="753">
        <v>178.54999999999998</v>
      </c>
    </row>
    <row r="194" spans="1:13" ht="14.4" customHeight="1" x14ac:dyDescent="0.3">
      <c r="A194" s="747" t="s">
        <v>586</v>
      </c>
      <c r="B194" s="748" t="s">
        <v>2123</v>
      </c>
      <c r="C194" s="748" t="s">
        <v>2127</v>
      </c>
      <c r="D194" s="748" t="s">
        <v>2125</v>
      </c>
      <c r="E194" s="748" t="s">
        <v>2128</v>
      </c>
      <c r="F194" s="752"/>
      <c r="G194" s="752"/>
      <c r="H194" s="766">
        <v>0</v>
      </c>
      <c r="I194" s="752">
        <v>3</v>
      </c>
      <c r="J194" s="752">
        <v>314.03999999999996</v>
      </c>
      <c r="K194" s="766">
        <v>1</v>
      </c>
      <c r="L194" s="752">
        <v>3</v>
      </c>
      <c r="M194" s="753">
        <v>314.03999999999996</v>
      </c>
    </row>
    <row r="195" spans="1:13" ht="14.4" customHeight="1" x14ac:dyDescent="0.3">
      <c r="A195" s="747" t="s">
        <v>586</v>
      </c>
      <c r="B195" s="748" t="s">
        <v>2471</v>
      </c>
      <c r="C195" s="748" t="s">
        <v>2472</v>
      </c>
      <c r="D195" s="748" t="s">
        <v>1720</v>
      </c>
      <c r="E195" s="748" t="s">
        <v>2473</v>
      </c>
      <c r="F195" s="752"/>
      <c r="G195" s="752"/>
      <c r="H195" s="766">
        <v>0</v>
      </c>
      <c r="I195" s="752">
        <v>1</v>
      </c>
      <c r="J195" s="752">
        <v>290.36000000000007</v>
      </c>
      <c r="K195" s="766">
        <v>1</v>
      </c>
      <c r="L195" s="752">
        <v>1</v>
      </c>
      <c r="M195" s="753">
        <v>290.36000000000007</v>
      </c>
    </row>
    <row r="196" spans="1:13" ht="14.4" customHeight="1" x14ac:dyDescent="0.3">
      <c r="A196" s="747" t="s">
        <v>586</v>
      </c>
      <c r="B196" s="748" t="s">
        <v>2129</v>
      </c>
      <c r="C196" s="748" t="s">
        <v>2130</v>
      </c>
      <c r="D196" s="748" t="s">
        <v>921</v>
      </c>
      <c r="E196" s="748" t="s">
        <v>922</v>
      </c>
      <c r="F196" s="752"/>
      <c r="G196" s="752"/>
      <c r="H196" s="766">
        <v>0</v>
      </c>
      <c r="I196" s="752">
        <v>23</v>
      </c>
      <c r="J196" s="752">
        <v>928.97000000000025</v>
      </c>
      <c r="K196" s="766">
        <v>1</v>
      </c>
      <c r="L196" s="752">
        <v>23</v>
      </c>
      <c r="M196" s="753">
        <v>928.97000000000025</v>
      </c>
    </row>
    <row r="197" spans="1:13" ht="14.4" customHeight="1" x14ac:dyDescent="0.3">
      <c r="A197" s="747" t="s">
        <v>586</v>
      </c>
      <c r="B197" s="748" t="s">
        <v>2129</v>
      </c>
      <c r="C197" s="748" t="s">
        <v>2131</v>
      </c>
      <c r="D197" s="748" t="s">
        <v>919</v>
      </c>
      <c r="E197" s="748" t="s">
        <v>2132</v>
      </c>
      <c r="F197" s="752"/>
      <c r="G197" s="752"/>
      <c r="H197" s="766">
        <v>0</v>
      </c>
      <c r="I197" s="752">
        <v>2</v>
      </c>
      <c r="J197" s="752">
        <v>63.300000000000004</v>
      </c>
      <c r="K197" s="766">
        <v>1</v>
      </c>
      <c r="L197" s="752">
        <v>2</v>
      </c>
      <c r="M197" s="753">
        <v>63.300000000000004</v>
      </c>
    </row>
    <row r="198" spans="1:13" ht="14.4" customHeight="1" x14ac:dyDescent="0.3">
      <c r="A198" s="747" t="s">
        <v>586</v>
      </c>
      <c r="B198" s="748" t="s">
        <v>2129</v>
      </c>
      <c r="C198" s="748" t="s">
        <v>2474</v>
      </c>
      <c r="D198" s="748" t="s">
        <v>1524</v>
      </c>
      <c r="E198" s="748" t="s">
        <v>2475</v>
      </c>
      <c r="F198" s="752"/>
      <c r="G198" s="752"/>
      <c r="H198" s="766">
        <v>0</v>
      </c>
      <c r="I198" s="752">
        <v>1</v>
      </c>
      <c r="J198" s="752">
        <v>69.38000000000001</v>
      </c>
      <c r="K198" s="766">
        <v>1</v>
      </c>
      <c r="L198" s="752">
        <v>1</v>
      </c>
      <c r="M198" s="753">
        <v>69.38000000000001</v>
      </c>
    </row>
    <row r="199" spans="1:13" ht="14.4" customHeight="1" x14ac:dyDescent="0.3">
      <c r="A199" s="747" t="s">
        <v>586</v>
      </c>
      <c r="B199" s="748" t="s">
        <v>2129</v>
      </c>
      <c r="C199" s="748" t="s">
        <v>2476</v>
      </c>
      <c r="D199" s="748" t="s">
        <v>1524</v>
      </c>
      <c r="E199" s="748" t="s">
        <v>2477</v>
      </c>
      <c r="F199" s="752"/>
      <c r="G199" s="752"/>
      <c r="H199" s="766">
        <v>0</v>
      </c>
      <c r="I199" s="752">
        <v>1</v>
      </c>
      <c r="J199" s="752">
        <v>351.46999999999997</v>
      </c>
      <c r="K199" s="766">
        <v>1</v>
      </c>
      <c r="L199" s="752">
        <v>1</v>
      </c>
      <c r="M199" s="753">
        <v>351.46999999999997</v>
      </c>
    </row>
    <row r="200" spans="1:13" ht="14.4" customHeight="1" x14ac:dyDescent="0.3">
      <c r="A200" s="747" t="s">
        <v>586</v>
      </c>
      <c r="B200" s="748" t="s">
        <v>2137</v>
      </c>
      <c r="C200" s="748" t="s">
        <v>2138</v>
      </c>
      <c r="D200" s="748" t="s">
        <v>959</v>
      </c>
      <c r="E200" s="748" t="s">
        <v>2139</v>
      </c>
      <c r="F200" s="752"/>
      <c r="G200" s="752"/>
      <c r="H200" s="766">
        <v>0</v>
      </c>
      <c r="I200" s="752">
        <v>4</v>
      </c>
      <c r="J200" s="752">
        <v>291.68000000000006</v>
      </c>
      <c r="K200" s="766">
        <v>1</v>
      </c>
      <c r="L200" s="752">
        <v>4</v>
      </c>
      <c r="M200" s="753">
        <v>291.68000000000006</v>
      </c>
    </row>
    <row r="201" spans="1:13" ht="14.4" customHeight="1" x14ac:dyDescent="0.3">
      <c r="A201" s="747" t="s">
        <v>586</v>
      </c>
      <c r="B201" s="748" t="s">
        <v>2137</v>
      </c>
      <c r="C201" s="748" t="s">
        <v>2140</v>
      </c>
      <c r="D201" s="748" t="s">
        <v>959</v>
      </c>
      <c r="E201" s="748" t="s">
        <v>2141</v>
      </c>
      <c r="F201" s="752"/>
      <c r="G201" s="752"/>
      <c r="H201" s="766">
        <v>0</v>
      </c>
      <c r="I201" s="752">
        <v>25</v>
      </c>
      <c r="J201" s="752">
        <v>1155.76</v>
      </c>
      <c r="K201" s="766">
        <v>1</v>
      </c>
      <c r="L201" s="752">
        <v>25</v>
      </c>
      <c r="M201" s="753">
        <v>1155.76</v>
      </c>
    </row>
    <row r="202" spans="1:13" ht="14.4" customHeight="1" x14ac:dyDescent="0.3">
      <c r="A202" s="747" t="s">
        <v>586</v>
      </c>
      <c r="B202" s="748" t="s">
        <v>2142</v>
      </c>
      <c r="C202" s="748" t="s">
        <v>2478</v>
      </c>
      <c r="D202" s="748" t="s">
        <v>1702</v>
      </c>
      <c r="E202" s="748" t="s">
        <v>2479</v>
      </c>
      <c r="F202" s="752"/>
      <c r="G202" s="752"/>
      <c r="H202" s="766">
        <v>0</v>
      </c>
      <c r="I202" s="752">
        <v>3</v>
      </c>
      <c r="J202" s="752">
        <v>215.39999999999998</v>
      </c>
      <c r="K202" s="766">
        <v>1</v>
      </c>
      <c r="L202" s="752">
        <v>3</v>
      </c>
      <c r="M202" s="753">
        <v>215.39999999999998</v>
      </c>
    </row>
    <row r="203" spans="1:13" ht="14.4" customHeight="1" x14ac:dyDescent="0.3">
      <c r="A203" s="747" t="s">
        <v>586</v>
      </c>
      <c r="B203" s="748" t="s">
        <v>2142</v>
      </c>
      <c r="C203" s="748" t="s">
        <v>2480</v>
      </c>
      <c r="D203" s="748" t="s">
        <v>2481</v>
      </c>
      <c r="E203" s="748" t="s">
        <v>2482</v>
      </c>
      <c r="F203" s="752"/>
      <c r="G203" s="752"/>
      <c r="H203" s="766">
        <v>0</v>
      </c>
      <c r="I203" s="752">
        <v>2</v>
      </c>
      <c r="J203" s="752">
        <v>194.98</v>
      </c>
      <c r="K203" s="766">
        <v>1</v>
      </c>
      <c r="L203" s="752">
        <v>2</v>
      </c>
      <c r="M203" s="753">
        <v>194.98</v>
      </c>
    </row>
    <row r="204" spans="1:13" ht="14.4" customHeight="1" x14ac:dyDescent="0.3">
      <c r="A204" s="747" t="s">
        <v>586</v>
      </c>
      <c r="B204" s="748" t="s">
        <v>2142</v>
      </c>
      <c r="C204" s="748" t="s">
        <v>2483</v>
      </c>
      <c r="D204" s="748" t="s">
        <v>2144</v>
      </c>
      <c r="E204" s="748" t="s">
        <v>2484</v>
      </c>
      <c r="F204" s="752"/>
      <c r="G204" s="752"/>
      <c r="H204" s="766">
        <v>0</v>
      </c>
      <c r="I204" s="752">
        <v>3</v>
      </c>
      <c r="J204" s="752">
        <v>874.99</v>
      </c>
      <c r="K204" s="766">
        <v>1</v>
      </c>
      <c r="L204" s="752">
        <v>3</v>
      </c>
      <c r="M204" s="753">
        <v>874.99</v>
      </c>
    </row>
    <row r="205" spans="1:13" ht="14.4" customHeight="1" x14ac:dyDescent="0.3">
      <c r="A205" s="747" t="s">
        <v>586</v>
      </c>
      <c r="B205" s="748" t="s">
        <v>2142</v>
      </c>
      <c r="C205" s="748" t="s">
        <v>2485</v>
      </c>
      <c r="D205" s="748" t="s">
        <v>2144</v>
      </c>
      <c r="E205" s="748" t="s">
        <v>2486</v>
      </c>
      <c r="F205" s="752"/>
      <c r="G205" s="752"/>
      <c r="H205" s="766">
        <v>0</v>
      </c>
      <c r="I205" s="752">
        <v>3</v>
      </c>
      <c r="J205" s="752">
        <v>281.56</v>
      </c>
      <c r="K205" s="766">
        <v>1</v>
      </c>
      <c r="L205" s="752">
        <v>3</v>
      </c>
      <c r="M205" s="753">
        <v>281.56</v>
      </c>
    </row>
    <row r="206" spans="1:13" ht="14.4" customHeight="1" x14ac:dyDescent="0.3">
      <c r="A206" s="747" t="s">
        <v>586</v>
      </c>
      <c r="B206" s="748" t="s">
        <v>2487</v>
      </c>
      <c r="C206" s="748" t="s">
        <v>2488</v>
      </c>
      <c r="D206" s="748" t="s">
        <v>1446</v>
      </c>
      <c r="E206" s="748" t="s">
        <v>2489</v>
      </c>
      <c r="F206" s="752"/>
      <c r="G206" s="752"/>
      <c r="H206" s="766">
        <v>0</v>
      </c>
      <c r="I206" s="752">
        <v>1</v>
      </c>
      <c r="J206" s="752">
        <v>48.770000000000017</v>
      </c>
      <c r="K206" s="766">
        <v>1</v>
      </c>
      <c r="L206" s="752">
        <v>1</v>
      </c>
      <c r="M206" s="753">
        <v>48.770000000000017</v>
      </c>
    </row>
    <row r="207" spans="1:13" ht="14.4" customHeight="1" x14ac:dyDescent="0.3">
      <c r="A207" s="747" t="s">
        <v>586</v>
      </c>
      <c r="B207" s="748" t="s">
        <v>2154</v>
      </c>
      <c r="C207" s="748" t="s">
        <v>2155</v>
      </c>
      <c r="D207" s="748" t="s">
        <v>702</v>
      </c>
      <c r="E207" s="748" t="s">
        <v>2156</v>
      </c>
      <c r="F207" s="752"/>
      <c r="G207" s="752"/>
      <c r="H207" s="766">
        <v>0</v>
      </c>
      <c r="I207" s="752">
        <v>13</v>
      </c>
      <c r="J207" s="752">
        <v>338.85</v>
      </c>
      <c r="K207" s="766">
        <v>1</v>
      </c>
      <c r="L207" s="752">
        <v>13</v>
      </c>
      <c r="M207" s="753">
        <v>338.85</v>
      </c>
    </row>
    <row r="208" spans="1:13" ht="14.4" customHeight="1" x14ac:dyDescent="0.3">
      <c r="A208" s="747" t="s">
        <v>586</v>
      </c>
      <c r="B208" s="748" t="s">
        <v>2154</v>
      </c>
      <c r="C208" s="748" t="s">
        <v>2157</v>
      </c>
      <c r="D208" s="748" t="s">
        <v>702</v>
      </c>
      <c r="E208" s="748" t="s">
        <v>703</v>
      </c>
      <c r="F208" s="752"/>
      <c r="G208" s="752"/>
      <c r="H208" s="766">
        <v>0</v>
      </c>
      <c r="I208" s="752">
        <v>4</v>
      </c>
      <c r="J208" s="752">
        <v>208.62000000000006</v>
      </c>
      <c r="K208" s="766">
        <v>1</v>
      </c>
      <c r="L208" s="752">
        <v>4</v>
      </c>
      <c r="M208" s="753">
        <v>208.62000000000006</v>
      </c>
    </row>
    <row r="209" spans="1:13" ht="14.4" customHeight="1" x14ac:dyDescent="0.3">
      <c r="A209" s="747" t="s">
        <v>586</v>
      </c>
      <c r="B209" s="748" t="s">
        <v>2490</v>
      </c>
      <c r="C209" s="748" t="s">
        <v>2491</v>
      </c>
      <c r="D209" s="748" t="s">
        <v>2492</v>
      </c>
      <c r="E209" s="748" t="s">
        <v>2493</v>
      </c>
      <c r="F209" s="752"/>
      <c r="G209" s="752"/>
      <c r="H209" s="766">
        <v>0</v>
      </c>
      <c r="I209" s="752">
        <v>1</v>
      </c>
      <c r="J209" s="752">
        <v>64.86</v>
      </c>
      <c r="K209" s="766">
        <v>1</v>
      </c>
      <c r="L209" s="752">
        <v>1</v>
      </c>
      <c r="M209" s="753">
        <v>64.86</v>
      </c>
    </row>
    <row r="210" spans="1:13" ht="14.4" customHeight="1" x14ac:dyDescent="0.3">
      <c r="A210" s="747" t="s">
        <v>586</v>
      </c>
      <c r="B210" s="748" t="s">
        <v>2494</v>
      </c>
      <c r="C210" s="748" t="s">
        <v>2495</v>
      </c>
      <c r="D210" s="748" t="s">
        <v>1477</v>
      </c>
      <c r="E210" s="748" t="s">
        <v>2496</v>
      </c>
      <c r="F210" s="752"/>
      <c r="G210" s="752"/>
      <c r="H210" s="766">
        <v>0</v>
      </c>
      <c r="I210" s="752">
        <v>3</v>
      </c>
      <c r="J210" s="752">
        <v>74.250000000000028</v>
      </c>
      <c r="K210" s="766">
        <v>1</v>
      </c>
      <c r="L210" s="752">
        <v>3</v>
      </c>
      <c r="M210" s="753">
        <v>74.250000000000028</v>
      </c>
    </row>
    <row r="211" spans="1:13" ht="14.4" customHeight="1" x14ac:dyDescent="0.3">
      <c r="A211" s="747" t="s">
        <v>586</v>
      </c>
      <c r="B211" s="748" t="s">
        <v>2158</v>
      </c>
      <c r="C211" s="748" t="s">
        <v>2164</v>
      </c>
      <c r="D211" s="748" t="s">
        <v>2160</v>
      </c>
      <c r="E211" s="748" t="s">
        <v>2165</v>
      </c>
      <c r="F211" s="752"/>
      <c r="G211" s="752"/>
      <c r="H211" s="766">
        <v>0</v>
      </c>
      <c r="I211" s="752">
        <v>1</v>
      </c>
      <c r="J211" s="752">
        <v>8.6999999999999993</v>
      </c>
      <c r="K211" s="766">
        <v>1</v>
      </c>
      <c r="L211" s="752">
        <v>1</v>
      </c>
      <c r="M211" s="753">
        <v>8.6999999999999993</v>
      </c>
    </row>
    <row r="212" spans="1:13" ht="14.4" customHeight="1" x14ac:dyDescent="0.3">
      <c r="A212" s="747" t="s">
        <v>586</v>
      </c>
      <c r="B212" s="748" t="s">
        <v>2497</v>
      </c>
      <c r="C212" s="748" t="s">
        <v>2498</v>
      </c>
      <c r="D212" s="748" t="s">
        <v>2499</v>
      </c>
      <c r="E212" s="748" t="s">
        <v>2500</v>
      </c>
      <c r="F212" s="752"/>
      <c r="G212" s="752"/>
      <c r="H212" s="766">
        <v>0</v>
      </c>
      <c r="I212" s="752">
        <v>6</v>
      </c>
      <c r="J212" s="752">
        <v>194.01</v>
      </c>
      <c r="K212" s="766">
        <v>1</v>
      </c>
      <c r="L212" s="752">
        <v>6</v>
      </c>
      <c r="M212" s="753">
        <v>194.01</v>
      </c>
    </row>
    <row r="213" spans="1:13" ht="14.4" customHeight="1" x14ac:dyDescent="0.3">
      <c r="A213" s="747" t="s">
        <v>586</v>
      </c>
      <c r="B213" s="748" t="s">
        <v>2172</v>
      </c>
      <c r="C213" s="748" t="s">
        <v>2173</v>
      </c>
      <c r="D213" s="748" t="s">
        <v>1172</v>
      </c>
      <c r="E213" s="748" t="s">
        <v>2156</v>
      </c>
      <c r="F213" s="752"/>
      <c r="G213" s="752"/>
      <c r="H213" s="766">
        <v>0</v>
      </c>
      <c r="I213" s="752">
        <v>2</v>
      </c>
      <c r="J213" s="752">
        <v>172.16000000000005</v>
      </c>
      <c r="K213" s="766">
        <v>1</v>
      </c>
      <c r="L213" s="752">
        <v>2</v>
      </c>
      <c r="M213" s="753">
        <v>172.16000000000005</v>
      </c>
    </row>
    <row r="214" spans="1:13" ht="14.4" customHeight="1" x14ac:dyDescent="0.3">
      <c r="A214" s="747" t="s">
        <v>586</v>
      </c>
      <c r="B214" s="748" t="s">
        <v>2172</v>
      </c>
      <c r="C214" s="748" t="s">
        <v>2174</v>
      </c>
      <c r="D214" s="748" t="s">
        <v>1177</v>
      </c>
      <c r="E214" s="748" t="s">
        <v>703</v>
      </c>
      <c r="F214" s="752"/>
      <c r="G214" s="752"/>
      <c r="H214" s="766">
        <v>0</v>
      </c>
      <c r="I214" s="752">
        <v>3</v>
      </c>
      <c r="J214" s="752">
        <v>488.37000000000006</v>
      </c>
      <c r="K214" s="766">
        <v>1</v>
      </c>
      <c r="L214" s="752">
        <v>3</v>
      </c>
      <c r="M214" s="753">
        <v>488.37000000000006</v>
      </c>
    </row>
    <row r="215" spans="1:13" ht="14.4" customHeight="1" x14ac:dyDescent="0.3">
      <c r="A215" s="747" t="s">
        <v>586</v>
      </c>
      <c r="B215" s="748" t="s">
        <v>2172</v>
      </c>
      <c r="C215" s="748" t="s">
        <v>2175</v>
      </c>
      <c r="D215" s="748" t="s">
        <v>1177</v>
      </c>
      <c r="E215" s="748" t="s">
        <v>2176</v>
      </c>
      <c r="F215" s="752"/>
      <c r="G215" s="752"/>
      <c r="H215" s="766">
        <v>0</v>
      </c>
      <c r="I215" s="752">
        <v>1</v>
      </c>
      <c r="J215" s="752">
        <v>368.25</v>
      </c>
      <c r="K215" s="766">
        <v>1</v>
      </c>
      <c r="L215" s="752">
        <v>1</v>
      </c>
      <c r="M215" s="753">
        <v>368.25</v>
      </c>
    </row>
    <row r="216" spans="1:13" ht="14.4" customHeight="1" x14ac:dyDescent="0.3">
      <c r="A216" s="747" t="s">
        <v>586</v>
      </c>
      <c r="B216" s="748" t="s">
        <v>2172</v>
      </c>
      <c r="C216" s="748" t="s">
        <v>2177</v>
      </c>
      <c r="D216" s="748" t="s">
        <v>1163</v>
      </c>
      <c r="E216" s="748" t="s">
        <v>1164</v>
      </c>
      <c r="F216" s="752"/>
      <c r="G216" s="752"/>
      <c r="H216" s="766">
        <v>0</v>
      </c>
      <c r="I216" s="752">
        <v>3</v>
      </c>
      <c r="J216" s="752">
        <v>106.53</v>
      </c>
      <c r="K216" s="766">
        <v>1</v>
      </c>
      <c r="L216" s="752">
        <v>3</v>
      </c>
      <c r="M216" s="753">
        <v>106.53</v>
      </c>
    </row>
    <row r="217" spans="1:13" ht="14.4" customHeight="1" x14ac:dyDescent="0.3">
      <c r="A217" s="747" t="s">
        <v>586</v>
      </c>
      <c r="B217" s="748" t="s">
        <v>2178</v>
      </c>
      <c r="C217" s="748" t="s">
        <v>2501</v>
      </c>
      <c r="D217" s="748" t="s">
        <v>2180</v>
      </c>
      <c r="E217" s="748" t="s">
        <v>2167</v>
      </c>
      <c r="F217" s="752"/>
      <c r="G217" s="752"/>
      <c r="H217" s="766">
        <v>0</v>
      </c>
      <c r="I217" s="752">
        <v>2</v>
      </c>
      <c r="J217" s="752">
        <v>120.72999999999998</v>
      </c>
      <c r="K217" s="766">
        <v>1</v>
      </c>
      <c r="L217" s="752">
        <v>2</v>
      </c>
      <c r="M217" s="753">
        <v>120.72999999999998</v>
      </c>
    </row>
    <row r="218" spans="1:13" ht="14.4" customHeight="1" x14ac:dyDescent="0.3">
      <c r="A218" s="747" t="s">
        <v>586</v>
      </c>
      <c r="B218" s="748" t="s">
        <v>2178</v>
      </c>
      <c r="C218" s="748" t="s">
        <v>2179</v>
      </c>
      <c r="D218" s="748" t="s">
        <v>2180</v>
      </c>
      <c r="E218" s="748" t="s">
        <v>2181</v>
      </c>
      <c r="F218" s="752"/>
      <c r="G218" s="752"/>
      <c r="H218" s="766">
        <v>0</v>
      </c>
      <c r="I218" s="752">
        <v>18</v>
      </c>
      <c r="J218" s="752">
        <v>265.86000000000007</v>
      </c>
      <c r="K218" s="766">
        <v>1</v>
      </c>
      <c r="L218" s="752">
        <v>18</v>
      </c>
      <c r="M218" s="753">
        <v>265.86000000000007</v>
      </c>
    </row>
    <row r="219" spans="1:13" ht="14.4" customHeight="1" x14ac:dyDescent="0.3">
      <c r="A219" s="747" t="s">
        <v>586</v>
      </c>
      <c r="B219" s="748" t="s">
        <v>2178</v>
      </c>
      <c r="C219" s="748" t="s">
        <v>2182</v>
      </c>
      <c r="D219" s="748" t="s">
        <v>2180</v>
      </c>
      <c r="E219" s="748" t="s">
        <v>2183</v>
      </c>
      <c r="F219" s="752"/>
      <c r="G219" s="752"/>
      <c r="H219" s="766">
        <v>0</v>
      </c>
      <c r="I219" s="752">
        <v>2</v>
      </c>
      <c r="J219" s="752">
        <v>23.680000000000003</v>
      </c>
      <c r="K219" s="766">
        <v>1</v>
      </c>
      <c r="L219" s="752">
        <v>2</v>
      </c>
      <c r="M219" s="753">
        <v>23.680000000000003</v>
      </c>
    </row>
    <row r="220" spans="1:13" ht="14.4" customHeight="1" x14ac:dyDescent="0.3">
      <c r="A220" s="747" t="s">
        <v>586</v>
      </c>
      <c r="B220" s="748" t="s">
        <v>2178</v>
      </c>
      <c r="C220" s="748" t="s">
        <v>2184</v>
      </c>
      <c r="D220" s="748" t="s">
        <v>2180</v>
      </c>
      <c r="E220" s="748" t="s">
        <v>2165</v>
      </c>
      <c r="F220" s="752"/>
      <c r="G220" s="752"/>
      <c r="H220" s="766">
        <v>0</v>
      </c>
      <c r="I220" s="752">
        <v>4</v>
      </c>
      <c r="J220" s="752">
        <v>120.72</v>
      </c>
      <c r="K220" s="766">
        <v>1</v>
      </c>
      <c r="L220" s="752">
        <v>4</v>
      </c>
      <c r="M220" s="753">
        <v>120.72</v>
      </c>
    </row>
    <row r="221" spans="1:13" ht="14.4" customHeight="1" x14ac:dyDescent="0.3">
      <c r="A221" s="747" t="s">
        <v>586</v>
      </c>
      <c r="B221" s="748" t="s">
        <v>2185</v>
      </c>
      <c r="C221" s="748" t="s">
        <v>2186</v>
      </c>
      <c r="D221" s="748" t="s">
        <v>2187</v>
      </c>
      <c r="E221" s="748" t="s">
        <v>2188</v>
      </c>
      <c r="F221" s="752"/>
      <c r="G221" s="752"/>
      <c r="H221" s="766">
        <v>0</v>
      </c>
      <c r="I221" s="752">
        <v>1</v>
      </c>
      <c r="J221" s="752">
        <v>75.679999999999978</v>
      </c>
      <c r="K221" s="766">
        <v>1</v>
      </c>
      <c r="L221" s="752">
        <v>1</v>
      </c>
      <c r="M221" s="753">
        <v>75.679999999999978</v>
      </c>
    </row>
    <row r="222" spans="1:13" ht="14.4" customHeight="1" x14ac:dyDescent="0.3">
      <c r="A222" s="747" t="s">
        <v>586</v>
      </c>
      <c r="B222" s="748" t="s">
        <v>2502</v>
      </c>
      <c r="C222" s="748" t="s">
        <v>2503</v>
      </c>
      <c r="D222" s="748" t="s">
        <v>1536</v>
      </c>
      <c r="E222" s="748" t="s">
        <v>1537</v>
      </c>
      <c r="F222" s="752"/>
      <c r="G222" s="752"/>
      <c r="H222" s="766">
        <v>0</v>
      </c>
      <c r="I222" s="752">
        <v>1</v>
      </c>
      <c r="J222" s="752">
        <v>47.72</v>
      </c>
      <c r="K222" s="766">
        <v>1</v>
      </c>
      <c r="L222" s="752">
        <v>1</v>
      </c>
      <c r="M222" s="753">
        <v>47.72</v>
      </c>
    </row>
    <row r="223" spans="1:13" ht="14.4" customHeight="1" x14ac:dyDescent="0.3">
      <c r="A223" s="747" t="s">
        <v>586</v>
      </c>
      <c r="B223" s="748" t="s">
        <v>2189</v>
      </c>
      <c r="C223" s="748" t="s">
        <v>2190</v>
      </c>
      <c r="D223" s="748" t="s">
        <v>2191</v>
      </c>
      <c r="E223" s="748" t="s">
        <v>2192</v>
      </c>
      <c r="F223" s="752"/>
      <c r="G223" s="752"/>
      <c r="H223" s="766">
        <v>0</v>
      </c>
      <c r="I223" s="752">
        <v>6</v>
      </c>
      <c r="J223" s="752">
        <v>697.86000000000013</v>
      </c>
      <c r="K223" s="766">
        <v>1</v>
      </c>
      <c r="L223" s="752">
        <v>6</v>
      </c>
      <c r="M223" s="753">
        <v>697.86000000000013</v>
      </c>
    </row>
    <row r="224" spans="1:13" ht="14.4" customHeight="1" x14ac:dyDescent="0.3">
      <c r="A224" s="747" t="s">
        <v>586</v>
      </c>
      <c r="B224" s="748" t="s">
        <v>2189</v>
      </c>
      <c r="C224" s="748" t="s">
        <v>2504</v>
      </c>
      <c r="D224" s="748" t="s">
        <v>2191</v>
      </c>
      <c r="E224" s="748" t="s">
        <v>2505</v>
      </c>
      <c r="F224" s="752"/>
      <c r="G224" s="752"/>
      <c r="H224" s="766">
        <v>0</v>
      </c>
      <c r="I224" s="752">
        <v>1</v>
      </c>
      <c r="J224" s="752">
        <v>277.66000000000008</v>
      </c>
      <c r="K224" s="766">
        <v>1</v>
      </c>
      <c r="L224" s="752">
        <v>1</v>
      </c>
      <c r="M224" s="753">
        <v>277.66000000000008</v>
      </c>
    </row>
    <row r="225" spans="1:13" ht="14.4" customHeight="1" x14ac:dyDescent="0.3">
      <c r="A225" s="747" t="s">
        <v>586</v>
      </c>
      <c r="B225" s="748" t="s">
        <v>2506</v>
      </c>
      <c r="C225" s="748" t="s">
        <v>2507</v>
      </c>
      <c r="D225" s="748" t="s">
        <v>2508</v>
      </c>
      <c r="E225" s="748" t="s">
        <v>2509</v>
      </c>
      <c r="F225" s="752"/>
      <c r="G225" s="752"/>
      <c r="H225" s="766">
        <v>0</v>
      </c>
      <c r="I225" s="752">
        <v>2</v>
      </c>
      <c r="J225" s="752">
        <v>317.95999999999998</v>
      </c>
      <c r="K225" s="766">
        <v>1</v>
      </c>
      <c r="L225" s="752">
        <v>2</v>
      </c>
      <c r="M225" s="753">
        <v>317.95999999999998</v>
      </c>
    </row>
    <row r="226" spans="1:13" ht="14.4" customHeight="1" x14ac:dyDescent="0.3">
      <c r="A226" s="747" t="s">
        <v>586</v>
      </c>
      <c r="B226" s="748" t="s">
        <v>2506</v>
      </c>
      <c r="C226" s="748" t="s">
        <v>2510</v>
      </c>
      <c r="D226" s="748" t="s">
        <v>2508</v>
      </c>
      <c r="E226" s="748" t="s">
        <v>2511</v>
      </c>
      <c r="F226" s="752"/>
      <c r="G226" s="752"/>
      <c r="H226" s="766">
        <v>0</v>
      </c>
      <c r="I226" s="752">
        <v>2</v>
      </c>
      <c r="J226" s="752">
        <v>508.5</v>
      </c>
      <c r="K226" s="766">
        <v>1</v>
      </c>
      <c r="L226" s="752">
        <v>2</v>
      </c>
      <c r="M226" s="753">
        <v>508.5</v>
      </c>
    </row>
    <row r="227" spans="1:13" ht="14.4" customHeight="1" x14ac:dyDescent="0.3">
      <c r="A227" s="747" t="s">
        <v>586</v>
      </c>
      <c r="B227" s="748" t="s">
        <v>2506</v>
      </c>
      <c r="C227" s="748" t="s">
        <v>2512</v>
      </c>
      <c r="D227" s="748" t="s">
        <v>2513</v>
      </c>
      <c r="E227" s="748" t="s">
        <v>2514</v>
      </c>
      <c r="F227" s="752"/>
      <c r="G227" s="752"/>
      <c r="H227" s="766">
        <v>0</v>
      </c>
      <c r="I227" s="752">
        <v>1</v>
      </c>
      <c r="J227" s="752">
        <v>101.71</v>
      </c>
      <c r="K227" s="766">
        <v>1</v>
      </c>
      <c r="L227" s="752">
        <v>1</v>
      </c>
      <c r="M227" s="753">
        <v>101.71</v>
      </c>
    </row>
    <row r="228" spans="1:13" ht="14.4" customHeight="1" x14ac:dyDescent="0.3">
      <c r="A228" s="747" t="s">
        <v>586</v>
      </c>
      <c r="B228" s="748" t="s">
        <v>2195</v>
      </c>
      <c r="C228" s="748" t="s">
        <v>2515</v>
      </c>
      <c r="D228" s="748" t="s">
        <v>1189</v>
      </c>
      <c r="E228" s="748" t="s">
        <v>1643</v>
      </c>
      <c r="F228" s="752"/>
      <c r="G228" s="752"/>
      <c r="H228" s="766">
        <v>0</v>
      </c>
      <c r="I228" s="752">
        <v>2</v>
      </c>
      <c r="J228" s="752">
        <v>204.46</v>
      </c>
      <c r="K228" s="766">
        <v>1</v>
      </c>
      <c r="L228" s="752">
        <v>2</v>
      </c>
      <c r="M228" s="753">
        <v>204.46</v>
      </c>
    </row>
    <row r="229" spans="1:13" ht="14.4" customHeight="1" x14ac:dyDescent="0.3">
      <c r="A229" s="747" t="s">
        <v>586</v>
      </c>
      <c r="B229" s="748" t="s">
        <v>2195</v>
      </c>
      <c r="C229" s="748" t="s">
        <v>2516</v>
      </c>
      <c r="D229" s="748" t="s">
        <v>1189</v>
      </c>
      <c r="E229" s="748" t="s">
        <v>1644</v>
      </c>
      <c r="F229" s="752"/>
      <c r="G229" s="752"/>
      <c r="H229" s="766">
        <v>0</v>
      </c>
      <c r="I229" s="752">
        <v>1</v>
      </c>
      <c r="J229" s="752">
        <v>357.82999999999987</v>
      </c>
      <c r="K229" s="766">
        <v>1</v>
      </c>
      <c r="L229" s="752">
        <v>1</v>
      </c>
      <c r="M229" s="753">
        <v>357.82999999999987</v>
      </c>
    </row>
    <row r="230" spans="1:13" ht="14.4" customHeight="1" x14ac:dyDescent="0.3">
      <c r="A230" s="747" t="s">
        <v>586</v>
      </c>
      <c r="B230" s="748" t="s">
        <v>2197</v>
      </c>
      <c r="C230" s="748" t="s">
        <v>2198</v>
      </c>
      <c r="D230" s="748" t="s">
        <v>2199</v>
      </c>
      <c r="E230" s="748" t="s">
        <v>2200</v>
      </c>
      <c r="F230" s="752"/>
      <c r="G230" s="752"/>
      <c r="H230" s="766">
        <v>0</v>
      </c>
      <c r="I230" s="752">
        <v>3</v>
      </c>
      <c r="J230" s="752">
        <v>422.16000000000008</v>
      </c>
      <c r="K230" s="766">
        <v>1</v>
      </c>
      <c r="L230" s="752">
        <v>3</v>
      </c>
      <c r="M230" s="753">
        <v>422.16000000000008</v>
      </c>
    </row>
    <row r="231" spans="1:13" ht="14.4" customHeight="1" x14ac:dyDescent="0.3">
      <c r="A231" s="747" t="s">
        <v>586</v>
      </c>
      <c r="B231" s="748" t="s">
        <v>2203</v>
      </c>
      <c r="C231" s="748" t="s">
        <v>2204</v>
      </c>
      <c r="D231" s="748" t="s">
        <v>1065</v>
      </c>
      <c r="E231" s="748" t="s">
        <v>2205</v>
      </c>
      <c r="F231" s="752"/>
      <c r="G231" s="752"/>
      <c r="H231" s="766">
        <v>0</v>
      </c>
      <c r="I231" s="752">
        <v>2</v>
      </c>
      <c r="J231" s="752">
        <v>36.58</v>
      </c>
      <c r="K231" s="766">
        <v>1</v>
      </c>
      <c r="L231" s="752">
        <v>2</v>
      </c>
      <c r="M231" s="753">
        <v>36.58</v>
      </c>
    </row>
    <row r="232" spans="1:13" ht="14.4" customHeight="1" x14ac:dyDescent="0.3">
      <c r="A232" s="747" t="s">
        <v>586</v>
      </c>
      <c r="B232" s="748" t="s">
        <v>2208</v>
      </c>
      <c r="C232" s="748" t="s">
        <v>2517</v>
      </c>
      <c r="D232" s="748" t="s">
        <v>2210</v>
      </c>
      <c r="E232" s="748" t="s">
        <v>2518</v>
      </c>
      <c r="F232" s="752"/>
      <c r="G232" s="752"/>
      <c r="H232" s="766">
        <v>0</v>
      </c>
      <c r="I232" s="752">
        <v>1</v>
      </c>
      <c r="J232" s="752">
        <v>49.81</v>
      </c>
      <c r="K232" s="766">
        <v>1</v>
      </c>
      <c r="L232" s="752">
        <v>1</v>
      </c>
      <c r="M232" s="753">
        <v>49.81</v>
      </c>
    </row>
    <row r="233" spans="1:13" ht="14.4" customHeight="1" x14ac:dyDescent="0.3">
      <c r="A233" s="747" t="s">
        <v>586</v>
      </c>
      <c r="B233" s="748" t="s">
        <v>2519</v>
      </c>
      <c r="C233" s="748" t="s">
        <v>2520</v>
      </c>
      <c r="D233" s="748" t="s">
        <v>1591</v>
      </c>
      <c r="E233" s="748" t="s">
        <v>2521</v>
      </c>
      <c r="F233" s="752"/>
      <c r="G233" s="752"/>
      <c r="H233" s="766">
        <v>0</v>
      </c>
      <c r="I233" s="752">
        <v>3</v>
      </c>
      <c r="J233" s="752">
        <v>57.030000000000015</v>
      </c>
      <c r="K233" s="766">
        <v>1</v>
      </c>
      <c r="L233" s="752">
        <v>3</v>
      </c>
      <c r="M233" s="753">
        <v>57.030000000000015</v>
      </c>
    </row>
    <row r="234" spans="1:13" ht="14.4" customHeight="1" x14ac:dyDescent="0.3">
      <c r="A234" s="747" t="s">
        <v>586</v>
      </c>
      <c r="B234" s="748" t="s">
        <v>2216</v>
      </c>
      <c r="C234" s="748" t="s">
        <v>2522</v>
      </c>
      <c r="D234" s="748" t="s">
        <v>2218</v>
      </c>
      <c r="E234" s="748" t="s">
        <v>2523</v>
      </c>
      <c r="F234" s="752"/>
      <c r="G234" s="752"/>
      <c r="H234" s="766">
        <v>0</v>
      </c>
      <c r="I234" s="752">
        <v>1</v>
      </c>
      <c r="J234" s="752">
        <v>77.860000000000014</v>
      </c>
      <c r="K234" s="766">
        <v>1</v>
      </c>
      <c r="L234" s="752">
        <v>1</v>
      </c>
      <c r="M234" s="753">
        <v>77.860000000000014</v>
      </c>
    </row>
    <row r="235" spans="1:13" ht="14.4" customHeight="1" x14ac:dyDescent="0.3">
      <c r="A235" s="747" t="s">
        <v>586</v>
      </c>
      <c r="B235" s="748" t="s">
        <v>2216</v>
      </c>
      <c r="C235" s="748" t="s">
        <v>2217</v>
      </c>
      <c r="D235" s="748" t="s">
        <v>2218</v>
      </c>
      <c r="E235" s="748" t="s">
        <v>2219</v>
      </c>
      <c r="F235" s="752"/>
      <c r="G235" s="752"/>
      <c r="H235" s="766">
        <v>0</v>
      </c>
      <c r="I235" s="752">
        <v>2</v>
      </c>
      <c r="J235" s="752">
        <v>227.50000000000011</v>
      </c>
      <c r="K235" s="766">
        <v>1</v>
      </c>
      <c r="L235" s="752">
        <v>2</v>
      </c>
      <c r="M235" s="753">
        <v>227.50000000000011</v>
      </c>
    </row>
    <row r="236" spans="1:13" ht="14.4" customHeight="1" x14ac:dyDescent="0.3">
      <c r="A236" s="747" t="s">
        <v>586</v>
      </c>
      <c r="B236" s="748" t="s">
        <v>2524</v>
      </c>
      <c r="C236" s="748" t="s">
        <v>2525</v>
      </c>
      <c r="D236" s="748" t="s">
        <v>1558</v>
      </c>
      <c r="E236" s="748" t="s">
        <v>1559</v>
      </c>
      <c r="F236" s="752"/>
      <c r="G236" s="752"/>
      <c r="H236" s="766">
        <v>0</v>
      </c>
      <c r="I236" s="752">
        <v>1</v>
      </c>
      <c r="J236" s="752">
        <v>111.44000000000003</v>
      </c>
      <c r="K236" s="766">
        <v>1</v>
      </c>
      <c r="L236" s="752">
        <v>1</v>
      </c>
      <c r="M236" s="753">
        <v>111.44000000000003</v>
      </c>
    </row>
    <row r="237" spans="1:13" ht="14.4" customHeight="1" x14ac:dyDescent="0.3">
      <c r="A237" s="747" t="s">
        <v>586</v>
      </c>
      <c r="B237" s="748" t="s">
        <v>2222</v>
      </c>
      <c r="C237" s="748" t="s">
        <v>2223</v>
      </c>
      <c r="D237" s="748" t="s">
        <v>2224</v>
      </c>
      <c r="E237" s="748" t="s">
        <v>2225</v>
      </c>
      <c r="F237" s="752"/>
      <c r="G237" s="752"/>
      <c r="H237" s="766">
        <v>0</v>
      </c>
      <c r="I237" s="752">
        <v>1</v>
      </c>
      <c r="J237" s="752">
        <v>229.20999999999998</v>
      </c>
      <c r="K237" s="766">
        <v>1</v>
      </c>
      <c r="L237" s="752">
        <v>1</v>
      </c>
      <c r="M237" s="753">
        <v>229.20999999999998</v>
      </c>
    </row>
    <row r="238" spans="1:13" ht="14.4" customHeight="1" x14ac:dyDescent="0.3">
      <c r="A238" s="747" t="s">
        <v>586</v>
      </c>
      <c r="B238" s="748" t="s">
        <v>2226</v>
      </c>
      <c r="C238" s="748" t="s">
        <v>2227</v>
      </c>
      <c r="D238" s="748" t="s">
        <v>1295</v>
      </c>
      <c r="E238" s="748" t="s">
        <v>1296</v>
      </c>
      <c r="F238" s="752"/>
      <c r="G238" s="752"/>
      <c r="H238" s="766">
        <v>0</v>
      </c>
      <c r="I238" s="752">
        <v>1</v>
      </c>
      <c r="J238" s="752">
        <v>106.70999999999997</v>
      </c>
      <c r="K238" s="766">
        <v>1</v>
      </c>
      <c r="L238" s="752">
        <v>1</v>
      </c>
      <c r="M238" s="753">
        <v>106.70999999999997</v>
      </c>
    </row>
    <row r="239" spans="1:13" ht="14.4" customHeight="1" x14ac:dyDescent="0.3">
      <c r="A239" s="747" t="s">
        <v>586</v>
      </c>
      <c r="B239" s="748" t="s">
        <v>2226</v>
      </c>
      <c r="C239" s="748" t="s">
        <v>2526</v>
      </c>
      <c r="D239" s="748" t="s">
        <v>1295</v>
      </c>
      <c r="E239" s="748" t="s">
        <v>2527</v>
      </c>
      <c r="F239" s="752"/>
      <c r="G239" s="752"/>
      <c r="H239" s="766">
        <v>0</v>
      </c>
      <c r="I239" s="752">
        <v>2</v>
      </c>
      <c r="J239" s="752">
        <v>69.38000000000001</v>
      </c>
      <c r="K239" s="766">
        <v>1</v>
      </c>
      <c r="L239" s="752">
        <v>2</v>
      </c>
      <c r="M239" s="753">
        <v>69.38000000000001</v>
      </c>
    </row>
    <row r="240" spans="1:13" ht="14.4" customHeight="1" x14ac:dyDescent="0.3">
      <c r="A240" s="747" t="s">
        <v>586</v>
      </c>
      <c r="B240" s="748" t="s">
        <v>2226</v>
      </c>
      <c r="C240" s="748" t="s">
        <v>2228</v>
      </c>
      <c r="D240" s="748" t="s">
        <v>1295</v>
      </c>
      <c r="E240" s="748" t="s">
        <v>2229</v>
      </c>
      <c r="F240" s="752"/>
      <c r="G240" s="752"/>
      <c r="H240" s="766">
        <v>0</v>
      </c>
      <c r="I240" s="752">
        <v>4</v>
      </c>
      <c r="J240" s="752">
        <v>276.15999999999997</v>
      </c>
      <c r="K240" s="766">
        <v>1</v>
      </c>
      <c r="L240" s="752">
        <v>4</v>
      </c>
      <c r="M240" s="753">
        <v>276.15999999999997</v>
      </c>
    </row>
    <row r="241" spans="1:13" ht="14.4" customHeight="1" x14ac:dyDescent="0.3">
      <c r="A241" s="747" t="s">
        <v>586</v>
      </c>
      <c r="B241" s="748" t="s">
        <v>2232</v>
      </c>
      <c r="C241" s="748" t="s">
        <v>2528</v>
      </c>
      <c r="D241" s="748" t="s">
        <v>2234</v>
      </c>
      <c r="E241" s="748" t="s">
        <v>703</v>
      </c>
      <c r="F241" s="752"/>
      <c r="G241" s="752"/>
      <c r="H241" s="766">
        <v>0</v>
      </c>
      <c r="I241" s="752">
        <v>3</v>
      </c>
      <c r="J241" s="752">
        <v>207.45000000000005</v>
      </c>
      <c r="K241" s="766">
        <v>1</v>
      </c>
      <c r="L241" s="752">
        <v>3</v>
      </c>
      <c r="M241" s="753">
        <v>207.45000000000005</v>
      </c>
    </row>
    <row r="242" spans="1:13" ht="14.4" customHeight="1" x14ac:dyDescent="0.3">
      <c r="A242" s="747" t="s">
        <v>586</v>
      </c>
      <c r="B242" s="748" t="s">
        <v>2232</v>
      </c>
      <c r="C242" s="748" t="s">
        <v>2233</v>
      </c>
      <c r="D242" s="748" t="s">
        <v>2234</v>
      </c>
      <c r="E242" s="748" t="s">
        <v>2235</v>
      </c>
      <c r="F242" s="752"/>
      <c r="G242" s="752"/>
      <c r="H242" s="766">
        <v>0</v>
      </c>
      <c r="I242" s="752">
        <v>4</v>
      </c>
      <c r="J242" s="752">
        <v>425.83000000000004</v>
      </c>
      <c r="K242" s="766">
        <v>1</v>
      </c>
      <c r="L242" s="752">
        <v>4</v>
      </c>
      <c r="M242" s="753">
        <v>425.83000000000004</v>
      </c>
    </row>
    <row r="243" spans="1:13" ht="14.4" customHeight="1" x14ac:dyDescent="0.3">
      <c r="A243" s="747" t="s">
        <v>586</v>
      </c>
      <c r="B243" s="748" t="s">
        <v>2529</v>
      </c>
      <c r="C243" s="748" t="s">
        <v>2530</v>
      </c>
      <c r="D243" s="748" t="s">
        <v>1585</v>
      </c>
      <c r="E243" s="748" t="s">
        <v>2531</v>
      </c>
      <c r="F243" s="752"/>
      <c r="G243" s="752"/>
      <c r="H243" s="766">
        <v>0</v>
      </c>
      <c r="I243" s="752">
        <v>3</v>
      </c>
      <c r="J243" s="752">
        <v>413.93999999999977</v>
      </c>
      <c r="K243" s="766">
        <v>1</v>
      </c>
      <c r="L243" s="752">
        <v>3</v>
      </c>
      <c r="M243" s="753">
        <v>413.93999999999977</v>
      </c>
    </row>
    <row r="244" spans="1:13" ht="14.4" customHeight="1" x14ac:dyDescent="0.3">
      <c r="A244" s="747" t="s">
        <v>586</v>
      </c>
      <c r="B244" s="748" t="s">
        <v>2532</v>
      </c>
      <c r="C244" s="748" t="s">
        <v>2533</v>
      </c>
      <c r="D244" s="748" t="s">
        <v>2534</v>
      </c>
      <c r="E244" s="748" t="s">
        <v>2535</v>
      </c>
      <c r="F244" s="752">
        <v>5</v>
      </c>
      <c r="G244" s="752">
        <v>4238.7000000000007</v>
      </c>
      <c r="H244" s="766">
        <v>1</v>
      </c>
      <c r="I244" s="752"/>
      <c r="J244" s="752"/>
      <c r="K244" s="766">
        <v>0</v>
      </c>
      <c r="L244" s="752">
        <v>5</v>
      </c>
      <c r="M244" s="753">
        <v>4238.7000000000007</v>
      </c>
    </row>
    <row r="245" spans="1:13" ht="14.4" customHeight="1" x14ac:dyDescent="0.3">
      <c r="A245" s="747" t="s">
        <v>586</v>
      </c>
      <c r="B245" s="748" t="s">
        <v>2237</v>
      </c>
      <c r="C245" s="748" t="s">
        <v>2238</v>
      </c>
      <c r="D245" s="748" t="s">
        <v>901</v>
      </c>
      <c r="E245" s="748" t="s">
        <v>2239</v>
      </c>
      <c r="F245" s="752"/>
      <c r="G245" s="752"/>
      <c r="H245" s="766">
        <v>0</v>
      </c>
      <c r="I245" s="752">
        <v>2</v>
      </c>
      <c r="J245" s="752">
        <v>149.04000000000002</v>
      </c>
      <c r="K245" s="766">
        <v>1</v>
      </c>
      <c r="L245" s="752">
        <v>2</v>
      </c>
      <c r="M245" s="753">
        <v>149.04000000000002</v>
      </c>
    </row>
    <row r="246" spans="1:13" ht="14.4" customHeight="1" x14ac:dyDescent="0.3">
      <c r="A246" s="747" t="s">
        <v>586</v>
      </c>
      <c r="B246" s="748" t="s">
        <v>2536</v>
      </c>
      <c r="C246" s="748" t="s">
        <v>2537</v>
      </c>
      <c r="D246" s="748" t="s">
        <v>1526</v>
      </c>
      <c r="E246" s="748" t="s">
        <v>1527</v>
      </c>
      <c r="F246" s="752"/>
      <c r="G246" s="752"/>
      <c r="H246" s="766">
        <v>0</v>
      </c>
      <c r="I246" s="752">
        <v>1</v>
      </c>
      <c r="J246" s="752">
        <v>529.05999999999983</v>
      </c>
      <c r="K246" s="766">
        <v>1</v>
      </c>
      <c r="L246" s="752">
        <v>1</v>
      </c>
      <c r="M246" s="753">
        <v>529.05999999999983</v>
      </c>
    </row>
    <row r="247" spans="1:13" ht="14.4" customHeight="1" x14ac:dyDescent="0.3">
      <c r="A247" s="747" t="s">
        <v>586</v>
      </c>
      <c r="B247" s="748" t="s">
        <v>2246</v>
      </c>
      <c r="C247" s="748" t="s">
        <v>2538</v>
      </c>
      <c r="D247" s="748" t="s">
        <v>1594</v>
      </c>
      <c r="E247" s="748" t="s">
        <v>2539</v>
      </c>
      <c r="F247" s="752"/>
      <c r="G247" s="752"/>
      <c r="H247" s="766">
        <v>0</v>
      </c>
      <c r="I247" s="752">
        <v>1</v>
      </c>
      <c r="J247" s="752">
        <v>61.690000000000012</v>
      </c>
      <c r="K247" s="766">
        <v>1</v>
      </c>
      <c r="L247" s="752">
        <v>1</v>
      </c>
      <c r="M247" s="753">
        <v>61.690000000000012</v>
      </c>
    </row>
    <row r="248" spans="1:13" ht="14.4" customHeight="1" x14ac:dyDescent="0.3">
      <c r="A248" s="747" t="s">
        <v>586</v>
      </c>
      <c r="B248" s="748" t="s">
        <v>2246</v>
      </c>
      <c r="C248" s="748" t="s">
        <v>2249</v>
      </c>
      <c r="D248" s="748" t="s">
        <v>1226</v>
      </c>
      <c r="E248" s="748" t="s">
        <v>2250</v>
      </c>
      <c r="F248" s="752"/>
      <c r="G248" s="752"/>
      <c r="H248" s="766">
        <v>0</v>
      </c>
      <c r="I248" s="752">
        <v>295</v>
      </c>
      <c r="J248" s="752">
        <v>25348.020000000004</v>
      </c>
      <c r="K248" s="766">
        <v>1</v>
      </c>
      <c r="L248" s="752">
        <v>295</v>
      </c>
      <c r="M248" s="753">
        <v>25348.020000000004</v>
      </c>
    </row>
    <row r="249" spans="1:13" ht="14.4" customHeight="1" x14ac:dyDescent="0.3">
      <c r="A249" s="747" t="s">
        <v>586</v>
      </c>
      <c r="B249" s="748" t="s">
        <v>2253</v>
      </c>
      <c r="C249" s="748" t="s">
        <v>2540</v>
      </c>
      <c r="D249" s="748" t="s">
        <v>2258</v>
      </c>
      <c r="E249" s="748" t="s">
        <v>2261</v>
      </c>
      <c r="F249" s="752"/>
      <c r="G249" s="752"/>
      <c r="H249" s="766">
        <v>0</v>
      </c>
      <c r="I249" s="752">
        <v>1</v>
      </c>
      <c r="J249" s="752">
        <v>92.769999999999939</v>
      </c>
      <c r="K249" s="766">
        <v>1</v>
      </c>
      <c r="L249" s="752">
        <v>1</v>
      </c>
      <c r="M249" s="753">
        <v>92.769999999999939</v>
      </c>
    </row>
    <row r="250" spans="1:13" ht="14.4" customHeight="1" x14ac:dyDescent="0.3">
      <c r="A250" s="747" t="s">
        <v>586</v>
      </c>
      <c r="B250" s="748" t="s">
        <v>2253</v>
      </c>
      <c r="C250" s="748" t="s">
        <v>2541</v>
      </c>
      <c r="D250" s="748" t="s">
        <v>2258</v>
      </c>
      <c r="E250" s="748" t="s">
        <v>2263</v>
      </c>
      <c r="F250" s="752"/>
      <c r="G250" s="752"/>
      <c r="H250" s="766">
        <v>0</v>
      </c>
      <c r="I250" s="752">
        <v>1</v>
      </c>
      <c r="J250" s="752">
        <v>49.379999999999988</v>
      </c>
      <c r="K250" s="766">
        <v>1</v>
      </c>
      <c r="L250" s="752">
        <v>1</v>
      </c>
      <c r="M250" s="753">
        <v>49.379999999999988</v>
      </c>
    </row>
    <row r="251" spans="1:13" ht="14.4" customHeight="1" x14ac:dyDescent="0.3">
      <c r="A251" s="747" t="s">
        <v>586</v>
      </c>
      <c r="B251" s="748" t="s">
        <v>2253</v>
      </c>
      <c r="C251" s="748" t="s">
        <v>2257</v>
      </c>
      <c r="D251" s="748" t="s">
        <v>2258</v>
      </c>
      <c r="E251" s="748" t="s">
        <v>2259</v>
      </c>
      <c r="F251" s="752"/>
      <c r="G251" s="752"/>
      <c r="H251" s="766">
        <v>0</v>
      </c>
      <c r="I251" s="752">
        <v>1</v>
      </c>
      <c r="J251" s="752">
        <v>62.68</v>
      </c>
      <c r="K251" s="766">
        <v>1</v>
      </c>
      <c r="L251" s="752">
        <v>1</v>
      </c>
      <c r="M251" s="753">
        <v>62.68</v>
      </c>
    </row>
    <row r="252" spans="1:13" ht="14.4" customHeight="1" x14ac:dyDescent="0.3">
      <c r="A252" s="747" t="s">
        <v>586</v>
      </c>
      <c r="B252" s="748" t="s">
        <v>2253</v>
      </c>
      <c r="C252" s="748" t="s">
        <v>2262</v>
      </c>
      <c r="D252" s="748" t="s">
        <v>2255</v>
      </c>
      <c r="E252" s="748" t="s">
        <v>2263</v>
      </c>
      <c r="F252" s="752"/>
      <c r="G252" s="752"/>
      <c r="H252" s="766">
        <v>0</v>
      </c>
      <c r="I252" s="752">
        <v>2</v>
      </c>
      <c r="J252" s="752">
        <v>122.22000000000003</v>
      </c>
      <c r="K252" s="766">
        <v>1</v>
      </c>
      <c r="L252" s="752">
        <v>2</v>
      </c>
      <c r="M252" s="753">
        <v>122.22000000000003</v>
      </c>
    </row>
    <row r="253" spans="1:13" ht="14.4" customHeight="1" x14ac:dyDescent="0.3">
      <c r="A253" s="747" t="s">
        <v>586</v>
      </c>
      <c r="B253" s="748" t="s">
        <v>2253</v>
      </c>
      <c r="C253" s="748" t="s">
        <v>2542</v>
      </c>
      <c r="D253" s="748" t="s">
        <v>2255</v>
      </c>
      <c r="E253" s="748" t="s">
        <v>2543</v>
      </c>
      <c r="F253" s="752"/>
      <c r="G253" s="752"/>
      <c r="H253" s="766">
        <v>0</v>
      </c>
      <c r="I253" s="752">
        <v>1</v>
      </c>
      <c r="J253" s="752">
        <v>94.269999999999982</v>
      </c>
      <c r="K253" s="766">
        <v>1</v>
      </c>
      <c r="L253" s="752">
        <v>1</v>
      </c>
      <c r="M253" s="753">
        <v>94.269999999999982</v>
      </c>
    </row>
    <row r="254" spans="1:13" ht="14.4" customHeight="1" x14ac:dyDescent="0.3">
      <c r="A254" s="747" t="s">
        <v>586</v>
      </c>
      <c r="B254" s="748" t="s">
        <v>2544</v>
      </c>
      <c r="C254" s="748" t="s">
        <v>2545</v>
      </c>
      <c r="D254" s="748" t="s">
        <v>2546</v>
      </c>
      <c r="E254" s="748" t="s">
        <v>2547</v>
      </c>
      <c r="F254" s="752"/>
      <c r="G254" s="752"/>
      <c r="H254" s="766">
        <v>0</v>
      </c>
      <c r="I254" s="752">
        <v>0.8</v>
      </c>
      <c r="J254" s="752">
        <v>9742.4639999999999</v>
      </c>
      <c r="K254" s="766">
        <v>1</v>
      </c>
      <c r="L254" s="752">
        <v>0.8</v>
      </c>
      <c r="M254" s="753">
        <v>9742.4639999999999</v>
      </c>
    </row>
    <row r="255" spans="1:13" ht="14.4" customHeight="1" x14ac:dyDescent="0.3">
      <c r="A255" s="747" t="s">
        <v>586</v>
      </c>
      <c r="B255" s="748" t="s">
        <v>2264</v>
      </c>
      <c r="C255" s="748" t="s">
        <v>2267</v>
      </c>
      <c r="D255" s="748" t="s">
        <v>1377</v>
      </c>
      <c r="E255" s="748" t="s">
        <v>2268</v>
      </c>
      <c r="F255" s="752"/>
      <c r="G255" s="752"/>
      <c r="H255" s="766">
        <v>0</v>
      </c>
      <c r="I255" s="752">
        <v>8</v>
      </c>
      <c r="J255" s="752">
        <v>913.76000000000022</v>
      </c>
      <c r="K255" s="766">
        <v>1</v>
      </c>
      <c r="L255" s="752">
        <v>8</v>
      </c>
      <c r="M255" s="753">
        <v>913.76000000000022</v>
      </c>
    </row>
    <row r="256" spans="1:13" ht="14.4" customHeight="1" x14ac:dyDescent="0.3">
      <c r="A256" s="747" t="s">
        <v>586</v>
      </c>
      <c r="B256" s="748" t="s">
        <v>2271</v>
      </c>
      <c r="C256" s="748" t="s">
        <v>2272</v>
      </c>
      <c r="D256" s="748" t="s">
        <v>2273</v>
      </c>
      <c r="E256" s="748" t="s">
        <v>2274</v>
      </c>
      <c r="F256" s="752"/>
      <c r="G256" s="752"/>
      <c r="H256" s="766">
        <v>0</v>
      </c>
      <c r="I256" s="752">
        <v>23.2</v>
      </c>
      <c r="J256" s="752">
        <v>10641.84</v>
      </c>
      <c r="K256" s="766">
        <v>1</v>
      </c>
      <c r="L256" s="752">
        <v>23.2</v>
      </c>
      <c r="M256" s="753">
        <v>10641.84</v>
      </c>
    </row>
    <row r="257" spans="1:13" ht="14.4" customHeight="1" x14ac:dyDescent="0.3">
      <c r="A257" s="747" t="s">
        <v>586</v>
      </c>
      <c r="B257" s="748" t="s">
        <v>2279</v>
      </c>
      <c r="C257" s="748" t="s">
        <v>2280</v>
      </c>
      <c r="D257" s="748" t="s">
        <v>2281</v>
      </c>
      <c r="E257" s="748" t="s">
        <v>2282</v>
      </c>
      <c r="F257" s="752">
        <v>20</v>
      </c>
      <c r="G257" s="752">
        <v>532.20000000000005</v>
      </c>
      <c r="H257" s="766">
        <v>1</v>
      </c>
      <c r="I257" s="752"/>
      <c r="J257" s="752"/>
      <c r="K257" s="766">
        <v>0</v>
      </c>
      <c r="L257" s="752">
        <v>20</v>
      </c>
      <c r="M257" s="753">
        <v>532.20000000000005</v>
      </c>
    </row>
    <row r="258" spans="1:13" ht="14.4" customHeight="1" x14ac:dyDescent="0.3">
      <c r="A258" s="747" t="s">
        <v>586</v>
      </c>
      <c r="B258" s="748" t="s">
        <v>2548</v>
      </c>
      <c r="C258" s="748" t="s">
        <v>2549</v>
      </c>
      <c r="D258" s="748" t="s">
        <v>2550</v>
      </c>
      <c r="E258" s="748" t="s">
        <v>2551</v>
      </c>
      <c r="F258" s="752"/>
      <c r="G258" s="752"/>
      <c r="H258" s="766">
        <v>0</v>
      </c>
      <c r="I258" s="752">
        <v>0.5</v>
      </c>
      <c r="J258" s="752">
        <v>269.5</v>
      </c>
      <c r="K258" s="766">
        <v>1</v>
      </c>
      <c r="L258" s="752">
        <v>0.5</v>
      </c>
      <c r="M258" s="753">
        <v>269.5</v>
      </c>
    </row>
    <row r="259" spans="1:13" ht="14.4" customHeight="1" x14ac:dyDescent="0.3">
      <c r="A259" s="747" t="s">
        <v>586</v>
      </c>
      <c r="B259" s="748" t="s">
        <v>2548</v>
      </c>
      <c r="C259" s="748" t="s">
        <v>2552</v>
      </c>
      <c r="D259" s="748" t="s">
        <v>2550</v>
      </c>
      <c r="E259" s="748" t="s">
        <v>2553</v>
      </c>
      <c r="F259" s="752"/>
      <c r="G259" s="752"/>
      <c r="H259" s="766">
        <v>0</v>
      </c>
      <c r="I259" s="752">
        <v>17</v>
      </c>
      <c r="J259" s="752">
        <v>15614.5</v>
      </c>
      <c r="K259" s="766">
        <v>1</v>
      </c>
      <c r="L259" s="752">
        <v>17</v>
      </c>
      <c r="M259" s="753">
        <v>15614.5</v>
      </c>
    </row>
    <row r="260" spans="1:13" ht="14.4" customHeight="1" x14ac:dyDescent="0.3">
      <c r="A260" s="747" t="s">
        <v>586</v>
      </c>
      <c r="B260" s="748" t="s">
        <v>2554</v>
      </c>
      <c r="C260" s="748" t="s">
        <v>2555</v>
      </c>
      <c r="D260" s="748" t="s">
        <v>2556</v>
      </c>
      <c r="E260" s="748" t="s">
        <v>2557</v>
      </c>
      <c r="F260" s="752"/>
      <c r="G260" s="752"/>
      <c r="H260" s="766">
        <v>0</v>
      </c>
      <c r="I260" s="752">
        <v>8</v>
      </c>
      <c r="J260" s="752">
        <v>333.83999999999986</v>
      </c>
      <c r="K260" s="766">
        <v>1</v>
      </c>
      <c r="L260" s="752">
        <v>8</v>
      </c>
      <c r="M260" s="753">
        <v>333.83999999999986</v>
      </c>
    </row>
    <row r="261" spans="1:13" ht="14.4" customHeight="1" x14ac:dyDescent="0.3">
      <c r="A261" s="747" t="s">
        <v>586</v>
      </c>
      <c r="B261" s="748" t="s">
        <v>2558</v>
      </c>
      <c r="C261" s="748" t="s">
        <v>2559</v>
      </c>
      <c r="D261" s="748" t="s">
        <v>1742</v>
      </c>
      <c r="E261" s="748" t="s">
        <v>2560</v>
      </c>
      <c r="F261" s="752"/>
      <c r="G261" s="752"/>
      <c r="H261" s="766">
        <v>0</v>
      </c>
      <c r="I261" s="752">
        <v>3</v>
      </c>
      <c r="J261" s="752">
        <v>960.96</v>
      </c>
      <c r="K261" s="766">
        <v>1</v>
      </c>
      <c r="L261" s="752">
        <v>3</v>
      </c>
      <c r="M261" s="753">
        <v>960.96</v>
      </c>
    </row>
    <row r="262" spans="1:13" ht="14.4" customHeight="1" x14ac:dyDescent="0.3">
      <c r="A262" s="747" t="s">
        <v>586</v>
      </c>
      <c r="B262" s="748" t="s">
        <v>2561</v>
      </c>
      <c r="C262" s="748" t="s">
        <v>2562</v>
      </c>
      <c r="D262" s="748" t="s">
        <v>2563</v>
      </c>
      <c r="E262" s="748" t="s">
        <v>2564</v>
      </c>
      <c r="F262" s="752"/>
      <c r="G262" s="752"/>
      <c r="H262" s="766">
        <v>0</v>
      </c>
      <c r="I262" s="752">
        <v>24</v>
      </c>
      <c r="J262" s="752">
        <v>1269.1200000000001</v>
      </c>
      <c r="K262" s="766">
        <v>1</v>
      </c>
      <c r="L262" s="752">
        <v>24</v>
      </c>
      <c r="M262" s="753">
        <v>1269.1200000000001</v>
      </c>
    </row>
    <row r="263" spans="1:13" ht="14.4" customHeight="1" x14ac:dyDescent="0.3">
      <c r="A263" s="747" t="s">
        <v>586</v>
      </c>
      <c r="B263" s="748" t="s">
        <v>2286</v>
      </c>
      <c r="C263" s="748" t="s">
        <v>2287</v>
      </c>
      <c r="D263" s="748" t="s">
        <v>2288</v>
      </c>
      <c r="E263" s="748" t="s">
        <v>2289</v>
      </c>
      <c r="F263" s="752"/>
      <c r="G263" s="752"/>
      <c r="H263" s="766">
        <v>0</v>
      </c>
      <c r="I263" s="752">
        <v>6</v>
      </c>
      <c r="J263" s="752">
        <v>2305.9586666666664</v>
      </c>
      <c r="K263" s="766">
        <v>1</v>
      </c>
      <c r="L263" s="752">
        <v>6</v>
      </c>
      <c r="M263" s="753">
        <v>2305.9586666666664</v>
      </c>
    </row>
    <row r="264" spans="1:13" ht="14.4" customHeight="1" x14ac:dyDescent="0.3">
      <c r="A264" s="747" t="s">
        <v>586</v>
      </c>
      <c r="B264" s="748" t="s">
        <v>2290</v>
      </c>
      <c r="C264" s="748" t="s">
        <v>2291</v>
      </c>
      <c r="D264" s="748" t="s">
        <v>2292</v>
      </c>
      <c r="E264" s="748" t="s">
        <v>2293</v>
      </c>
      <c r="F264" s="752"/>
      <c r="G264" s="752"/>
      <c r="H264" s="766">
        <v>0</v>
      </c>
      <c r="I264" s="752">
        <v>8</v>
      </c>
      <c r="J264" s="752">
        <v>1188</v>
      </c>
      <c r="K264" s="766">
        <v>1</v>
      </c>
      <c r="L264" s="752">
        <v>8</v>
      </c>
      <c r="M264" s="753">
        <v>1188</v>
      </c>
    </row>
    <row r="265" spans="1:13" ht="14.4" customHeight="1" x14ac:dyDescent="0.3">
      <c r="A265" s="747" t="s">
        <v>586</v>
      </c>
      <c r="B265" s="748" t="s">
        <v>2565</v>
      </c>
      <c r="C265" s="748" t="s">
        <v>2566</v>
      </c>
      <c r="D265" s="748" t="s">
        <v>1774</v>
      </c>
      <c r="E265" s="748" t="s">
        <v>2567</v>
      </c>
      <c r="F265" s="752"/>
      <c r="G265" s="752"/>
      <c r="H265" s="766">
        <v>0</v>
      </c>
      <c r="I265" s="752">
        <v>30</v>
      </c>
      <c r="J265" s="752">
        <v>3534.2999999999993</v>
      </c>
      <c r="K265" s="766">
        <v>1</v>
      </c>
      <c r="L265" s="752">
        <v>30</v>
      </c>
      <c r="M265" s="753">
        <v>3534.2999999999993</v>
      </c>
    </row>
    <row r="266" spans="1:13" ht="14.4" customHeight="1" x14ac:dyDescent="0.3">
      <c r="A266" s="747" t="s">
        <v>586</v>
      </c>
      <c r="B266" s="748" t="s">
        <v>2568</v>
      </c>
      <c r="C266" s="748" t="s">
        <v>2569</v>
      </c>
      <c r="D266" s="748" t="s">
        <v>1483</v>
      </c>
      <c r="E266" s="748" t="s">
        <v>1829</v>
      </c>
      <c r="F266" s="752"/>
      <c r="G266" s="752"/>
      <c r="H266" s="766">
        <v>0</v>
      </c>
      <c r="I266" s="752">
        <v>20</v>
      </c>
      <c r="J266" s="752">
        <v>10596.6</v>
      </c>
      <c r="K266" s="766">
        <v>1</v>
      </c>
      <c r="L266" s="752">
        <v>20</v>
      </c>
      <c r="M266" s="753">
        <v>10596.6</v>
      </c>
    </row>
    <row r="267" spans="1:13" ht="14.4" customHeight="1" x14ac:dyDescent="0.3">
      <c r="A267" s="747" t="s">
        <v>586</v>
      </c>
      <c r="B267" s="748" t="s">
        <v>2570</v>
      </c>
      <c r="C267" s="748" t="s">
        <v>2571</v>
      </c>
      <c r="D267" s="748" t="s">
        <v>2572</v>
      </c>
      <c r="E267" s="748" t="s">
        <v>1003</v>
      </c>
      <c r="F267" s="752"/>
      <c r="G267" s="752"/>
      <c r="H267" s="766">
        <v>0</v>
      </c>
      <c r="I267" s="752">
        <v>21.4941952</v>
      </c>
      <c r="J267" s="752">
        <v>2246.1470159506439</v>
      </c>
      <c r="K267" s="766">
        <v>1</v>
      </c>
      <c r="L267" s="752">
        <v>21.4941952</v>
      </c>
      <c r="M267" s="753">
        <v>2246.1470159506439</v>
      </c>
    </row>
    <row r="268" spans="1:13" ht="14.4" customHeight="1" x14ac:dyDescent="0.3">
      <c r="A268" s="747" t="s">
        <v>586</v>
      </c>
      <c r="B268" s="748" t="s">
        <v>2570</v>
      </c>
      <c r="C268" s="748" t="s">
        <v>2573</v>
      </c>
      <c r="D268" s="748" t="s">
        <v>2572</v>
      </c>
      <c r="E268" s="748" t="s">
        <v>2574</v>
      </c>
      <c r="F268" s="752"/>
      <c r="G268" s="752"/>
      <c r="H268" s="766">
        <v>0</v>
      </c>
      <c r="I268" s="752">
        <v>37.2066406</v>
      </c>
      <c r="J268" s="752">
        <v>6266.2716985641555</v>
      </c>
      <c r="K268" s="766">
        <v>1</v>
      </c>
      <c r="L268" s="752">
        <v>37.2066406</v>
      </c>
      <c r="M268" s="753">
        <v>6266.2716985641555</v>
      </c>
    </row>
    <row r="269" spans="1:13" ht="14.4" customHeight="1" x14ac:dyDescent="0.3">
      <c r="A269" s="747" t="s">
        <v>586</v>
      </c>
      <c r="B269" s="748" t="s">
        <v>2570</v>
      </c>
      <c r="C269" s="748" t="s">
        <v>2575</v>
      </c>
      <c r="D269" s="748" t="s">
        <v>2572</v>
      </c>
      <c r="E269" s="748" t="s">
        <v>2576</v>
      </c>
      <c r="F269" s="752"/>
      <c r="G269" s="752"/>
      <c r="H269" s="766">
        <v>0</v>
      </c>
      <c r="I269" s="752">
        <v>8.1859999999999982</v>
      </c>
      <c r="J269" s="752">
        <v>2656.3592429832393</v>
      </c>
      <c r="K269" s="766">
        <v>1</v>
      </c>
      <c r="L269" s="752">
        <v>8.1859999999999982</v>
      </c>
      <c r="M269" s="753">
        <v>2656.3592429832393</v>
      </c>
    </row>
    <row r="270" spans="1:13" ht="14.4" customHeight="1" x14ac:dyDescent="0.3">
      <c r="A270" s="747" t="s">
        <v>586</v>
      </c>
      <c r="B270" s="748" t="s">
        <v>2301</v>
      </c>
      <c r="C270" s="748" t="s">
        <v>2302</v>
      </c>
      <c r="D270" s="748" t="s">
        <v>2303</v>
      </c>
      <c r="E270" s="748" t="s">
        <v>2304</v>
      </c>
      <c r="F270" s="752"/>
      <c r="G270" s="752"/>
      <c r="H270" s="766">
        <v>0</v>
      </c>
      <c r="I270" s="752">
        <v>31.152852899999999</v>
      </c>
      <c r="J270" s="752">
        <v>2874.7158922363487</v>
      </c>
      <c r="K270" s="766">
        <v>1</v>
      </c>
      <c r="L270" s="752">
        <v>31.152852899999999</v>
      </c>
      <c r="M270" s="753">
        <v>2874.7158922363487</v>
      </c>
    </row>
    <row r="271" spans="1:13" ht="14.4" customHeight="1" x14ac:dyDescent="0.3">
      <c r="A271" s="747" t="s">
        <v>586</v>
      </c>
      <c r="B271" s="748" t="s">
        <v>2301</v>
      </c>
      <c r="C271" s="748" t="s">
        <v>2305</v>
      </c>
      <c r="D271" s="748" t="s">
        <v>1150</v>
      </c>
      <c r="E271" s="748" t="s">
        <v>2306</v>
      </c>
      <c r="F271" s="752">
        <v>4.4969999999999999</v>
      </c>
      <c r="G271" s="752">
        <v>5.0436339999999991</v>
      </c>
      <c r="H271" s="766">
        <v>1</v>
      </c>
      <c r="I271" s="752"/>
      <c r="J271" s="752"/>
      <c r="K271" s="766">
        <v>0</v>
      </c>
      <c r="L271" s="752">
        <v>4.4969999999999999</v>
      </c>
      <c r="M271" s="753">
        <v>5.0436339999999991</v>
      </c>
    </row>
    <row r="272" spans="1:13" ht="14.4" customHeight="1" x14ac:dyDescent="0.3">
      <c r="A272" s="747" t="s">
        <v>586</v>
      </c>
      <c r="B272" s="748" t="s">
        <v>2301</v>
      </c>
      <c r="C272" s="748" t="s">
        <v>2307</v>
      </c>
      <c r="D272" s="748" t="s">
        <v>1150</v>
      </c>
      <c r="E272" s="748" t="s">
        <v>1154</v>
      </c>
      <c r="F272" s="752">
        <v>4</v>
      </c>
      <c r="G272" s="752">
        <v>705.73401767639575</v>
      </c>
      <c r="H272" s="766">
        <v>1</v>
      </c>
      <c r="I272" s="752"/>
      <c r="J272" s="752"/>
      <c r="K272" s="766">
        <v>0</v>
      </c>
      <c r="L272" s="752">
        <v>4</v>
      </c>
      <c r="M272" s="753">
        <v>705.73401767639575</v>
      </c>
    </row>
    <row r="273" spans="1:13" ht="14.4" customHeight="1" x14ac:dyDescent="0.3">
      <c r="A273" s="747" t="s">
        <v>586</v>
      </c>
      <c r="B273" s="748" t="s">
        <v>2301</v>
      </c>
      <c r="C273" s="748" t="s">
        <v>2308</v>
      </c>
      <c r="D273" s="748" t="s">
        <v>1150</v>
      </c>
      <c r="E273" s="748" t="s">
        <v>1151</v>
      </c>
      <c r="F273" s="752">
        <v>1.589</v>
      </c>
      <c r="G273" s="752">
        <v>1568.9296313009188</v>
      </c>
      <c r="H273" s="766">
        <v>1</v>
      </c>
      <c r="I273" s="752"/>
      <c r="J273" s="752"/>
      <c r="K273" s="766">
        <v>0</v>
      </c>
      <c r="L273" s="752">
        <v>1.589</v>
      </c>
      <c r="M273" s="753">
        <v>1568.9296313009188</v>
      </c>
    </row>
    <row r="274" spans="1:13" ht="14.4" customHeight="1" x14ac:dyDescent="0.3">
      <c r="A274" s="747" t="s">
        <v>586</v>
      </c>
      <c r="B274" s="748" t="s">
        <v>2301</v>
      </c>
      <c r="C274" s="748" t="s">
        <v>2309</v>
      </c>
      <c r="D274" s="748" t="s">
        <v>2303</v>
      </c>
      <c r="E274" s="748" t="s">
        <v>2310</v>
      </c>
      <c r="F274" s="752"/>
      <c r="G274" s="752"/>
      <c r="H274" s="766">
        <v>0</v>
      </c>
      <c r="I274" s="752">
        <v>41.086335699999999</v>
      </c>
      <c r="J274" s="752">
        <v>20902.292778148629</v>
      </c>
      <c r="K274" s="766">
        <v>1</v>
      </c>
      <c r="L274" s="752">
        <v>41.086335699999999</v>
      </c>
      <c r="M274" s="753">
        <v>20902.292778148629</v>
      </c>
    </row>
    <row r="275" spans="1:13" ht="14.4" customHeight="1" x14ac:dyDescent="0.3">
      <c r="A275" s="747" t="s">
        <v>586</v>
      </c>
      <c r="B275" s="748" t="s">
        <v>2301</v>
      </c>
      <c r="C275" s="748" t="s">
        <v>2311</v>
      </c>
      <c r="D275" s="748" t="s">
        <v>2303</v>
      </c>
      <c r="E275" s="748" t="s">
        <v>2312</v>
      </c>
      <c r="F275" s="752"/>
      <c r="G275" s="752"/>
      <c r="H275" s="766">
        <v>0</v>
      </c>
      <c r="I275" s="752">
        <v>36.375509800000003</v>
      </c>
      <c r="J275" s="752">
        <v>7674.3707736028682</v>
      </c>
      <c r="K275" s="766">
        <v>1</v>
      </c>
      <c r="L275" s="752">
        <v>36.375509800000003</v>
      </c>
      <c r="M275" s="753">
        <v>7674.3707736028682</v>
      </c>
    </row>
    <row r="276" spans="1:13" ht="14.4" customHeight="1" x14ac:dyDescent="0.3">
      <c r="A276" s="747" t="s">
        <v>586</v>
      </c>
      <c r="B276" s="748" t="s">
        <v>2577</v>
      </c>
      <c r="C276" s="748" t="s">
        <v>2578</v>
      </c>
      <c r="D276" s="748" t="s">
        <v>1777</v>
      </c>
      <c r="E276" s="748" t="s">
        <v>1778</v>
      </c>
      <c r="F276" s="752">
        <v>2</v>
      </c>
      <c r="G276" s="752">
        <v>43558.237500000003</v>
      </c>
      <c r="H276" s="766">
        <v>1</v>
      </c>
      <c r="I276" s="752"/>
      <c r="J276" s="752"/>
      <c r="K276" s="766">
        <v>0</v>
      </c>
      <c r="L276" s="752">
        <v>2</v>
      </c>
      <c r="M276" s="753">
        <v>43558.237500000003</v>
      </c>
    </row>
    <row r="277" spans="1:13" ht="14.4" customHeight="1" x14ac:dyDescent="0.3">
      <c r="A277" s="747" t="s">
        <v>586</v>
      </c>
      <c r="B277" s="748" t="s">
        <v>2313</v>
      </c>
      <c r="C277" s="748" t="s">
        <v>2314</v>
      </c>
      <c r="D277" s="748" t="s">
        <v>1001</v>
      </c>
      <c r="E277" s="748" t="s">
        <v>1002</v>
      </c>
      <c r="F277" s="752"/>
      <c r="G277" s="752"/>
      <c r="H277" s="766">
        <v>0</v>
      </c>
      <c r="I277" s="752">
        <v>70.543648199999993</v>
      </c>
      <c r="J277" s="752">
        <v>6881.4395341113814</v>
      </c>
      <c r="K277" s="766">
        <v>1</v>
      </c>
      <c r="L277" s="752">
        <v>70.543648199999993</v>
      </c>
      <c r="M277" s="753">
        <v>6881.4395341113814</v>
      </c>
    </row>
    <row r="278" spans="1:13" ht="14.4" customHeight="1" x14ac:dyDescent="0.3">
      <c r="A278" s="747" t="s">
        <v>586</v>
      </c>
      <c r="B278" s="748" t="s">
        <v>2313</v>
      </c>
      <c r="C278" s="748" t="s">
        <v>2315</v>
      </c>
      <c r="D278" s="748" t="s">
        <v>1001</v>
      </c>
      <c r="E278" s="748" t="s">
        <v>1003</v>
      </c>
      <c r="F278" s="752"/>
      <c r="G278" s="752"/>
      <c r="H278" s="766">
        <v>0</v>
      </c>
      <c r="I278" s="752">
        <v>67.002159000000006</v>
      </c>
      <c r="J278" s="752">
        <v>12254.55408435764</v>
      </c>
      <c r="K278" s="766">
        <v>1</v>
      </c>
      <c r="L278" s="752">
        <v>67.002159000000006</v>
      </c>
      <c r="M278" s="753">
        <v>12254.55408435764</v>
      </c>
    </row>
    <row r="279" spans="1:13" ht="14.4" customHeight="1" x14ac:dyDescent="0.3">
      <c r="A279" s="747" t="s">
        <v>586</v>
      </c>
      <c r="B279" s="748" t="s">
        <v>2313</v>
      </c>
      <c r="C279" s="748" t="s">
        <v>2316</v>
      </c>
      <c r="D279" s="748" t="s">
        <v>1001</v>
      </c>
      <c r="E279" s="748" t="s">
        <v>1004</v>
      </c>
      <c r="F279" s="752"/>
      <c r="G279" s="752"/>
      <c r="H279" s="766">
        <v>0</v>
      </c>
      <c r="I279" s="752">
        <v>41.598147500000003</v>
      </c>
      <c r="J279" s="752">
        <v>17522.056239035021</v>
      </c>
      <c r="K279" s="766">
        <v>1</v>
      </c>
      <c r="L279" s="752">
        <v>41.598147500000003</v>
      </c>
      <c r="M279" s="753">
        <v>17522.056239035021</v>
      </c>
    </row>
    <row r="280" spans="1:13" ht="14.4" customHeight="1" x14ac:dyDescent="0.3">
      <c r="A280" s="747" t="s">
        <v>586</v>
      </c>
      <c r="B280" s="748" t="s">
        <v>2313</v>
      </c>
      <c r="C280" s="748" t="s">
        <v>2579</v>
      </c>
      <c r="D280" s="748" t="s">
        <v>2318</v>
      </c>
      <c r="E280" s="748" t="s">
        <v>2580</v>
      </c>
      <c r="F280" s="752">
        <v>12.298</v>
      </c>
      <c r="G280" s="752">
        <v>3138.3548000000001</v>
      </c>
      <c r="H280" s="766">
        <v>1</v>
      </c>
      <c r="I280" s="752"/>
      <c r="J280" s="752"/>
      <c r="K280" s="766">
        <v>0</v>
      </c>
      <c r="L280" s="752">
        <v>12.298</v>
      </c>
      <c r="M280" s="753">
        <v>3138.3548000000001</v>
      </c>
    </row>
    <row r="281" spans="1:13" ht="14.4" customHeight="1" x14ac:dyDescent="0.3">
      <c r="A281" s="747" t="s">
        <v>586</v>
      </c>
      <c r="B281" s="748" t="s">
        <v>2313</v>
      </c>
      <c r="C281" s="748" t="s">
        <v>2320</v>
      </c>
      <c r="D281" s="748" t="s">
        <v>1005</v>
      </c>
      <c r="E281" s="748" t="s">
        <v>1002</v>
      </c>
      <c r="F281" s="752">
        <v>35.2115607</v>
      </c>
      <c r="G281" s="752">
        <v>3950.7385868749807</v>
      </c>
      <c r="H281" s="766">
        <v>1</v>
      </c>
      <c r="I281" s="752"/>
      <c r="J281" s="752"/>
      <c r="K281" s="766">
        <v>0</v>
      </c>
      <c r="L281" s="752">
        <v>35.2115607</v>
      </c>
      <c r="M281" s="753">
        <v>3950.7385868749807</v>
      </c>
    </row>
    <row r="282" spans="1:13" ht="14.4" customHeight="1" x14ac:dyDescent="0.3">
      <c r="A282" s="747" t="s">
        <v>586</v>
      </c>
      <c r="B282" s="748" t="s">
        <v>2313</v>
      </c>
      <c r="C282" s="748" t="s">
        <v>2321</v>
      </c>
      <c r="D282" s="748" t="s">
        <v>1005</v>
      </c>
      <c r="E282" s="748" t="s">
        <v>1003</v>
      </c>
      <c r="F282" s="752">
        <v>97.617999999999995</v>
      </c>
      <c r="G282" s="752">
        <v>25738.953300140849</v>
      </c>
      <c r="H282" s="766">
        <v>1</v>
      </c>
      <c r="I282" s="752"/>
      <c r="J282" s="752"/>
      <c r="K282" s="766">
        <v>0</v>
      </c>
      <c r="L282" s="752">
        <v>97.617999999999995</v>
      </c>
      <c r="M282" s="753">
        <v>25738.953300140849</v>
      </c>
    </row>
    <row r="283" spans="1:13" ht="14.4" customHeight="1" x14ac:dyDescent="0.3">
      <c r="A283" s="747" t="s">
        <v>586</v>
      </c>
      <c r="B283" s="748" t="s">
        <v>2581</v>
      </c>
      <c r="C283" s="748" t="s">
        <v>2582</v>
      </c>
      <c r="D283" s="748" t="s">
        <v>2583</v>
      </c>
      <c r="E283" s="748" t="s">
        <v>2584</v>
      </c>
      <c r="F283" s="752"/>
      <c r="G283" s="752"/>
      <c r="H283" s="766">
        <v>0</v>
      </c>
      <c r="I283" s="752">
        <v>3</v>
      </c>
      <c r="J283" s="752">
        <v>1730.16</v>
      </c>
      <c r="K283" s="766">
        <v>1</v>
      </c>
      <c r="L283" s="752">
        <v>3</v>
      </c>
      <c r="M283" s="753">
        <v>1730.16</v>
      </c>
    </row>
    <row r="284" spans="1:13" ht="14.4" customHeight="1" x14ac:dyDescent="0.3">
      <c r="A284" s="747" t="s">
        <v>586</v>
      </c>
      <c r="B284" s="748" t="s">
        <v>2581</v>
      </c>
      <c r="C284" s="748" t="s">
        <v>2585</v>
      </c>
      <c r="D284" s="748" t="s">
        <v>2583</v>
      </c>
      <c r="E284" s="748" t="s">
        <v>2586</v>
      </c>
      <c r="F284" s="752"/>
      <c r="G284" s="752"/>
      <c r="H284" s="766">
        <v>0</v>
      </c>
      <c r="I284" s="752">
        <v>6</v>
      </c>
      <c r="J284" s="752">
        <v>3201.48</v>
      </c>
      <c r="K284" s="766">
        <v>1</v>
      </c>
      <c r="L284" s="752">
        <v>6</v>
      </c>
      <c r="M284" s="753">
        <v>3201.48</v>
      </c>
    </row>
    <row r="285" spans="1:13" ht="14.4" customHeight="1" x14ac:dyDescent="0.3">
      <c r="A285" s="747" t="s">
        <v>586</v>
      </c>
      <c r="B285" s="748" t="s">
        <v>2587</v>
      </c>
      <c r="C285" s="748" t="s">
        <v>2588</v>
      </c>
      <c r="D285" s="748" t="s">
        <v>2589</v>
      </c>
      <c r="E285" s="748" t="s">
        <v>2590</v>
      </c>
      <c r="F285" s="752"/>
      <c r="G285" s="752"/>
      <c r="H285" s="766">
        <v>0</v>
      </c>
      <c r="I285" s="752">
        <v>3</v>
      </c>
      <c r="J285" s="752">
        <v>104.93999999999998</v>
      </c>
      <c r="K285" s="766">
        <v>1</v>
      </c>
      <c r="L285" s="752">
        <v>3</v>
      </c>
      <c r="M285" s="753">
        <v>104.93999999999998</v>
      </c>
    </row>
    <row r="286" spans="1:13" ht="14.4" customHeight="1" x14ac:dyDescent="0.3">
      <c r="A286" s="747" t="s">
        <v>586</v>
      </c>
      <c r="B286" s="748" t="s">
        <v>2329</v>
      </c>
      <c r="C286" s="748" t="s">
        <v>2332</v>
      </c>
      <c r="D286" s="748" t="s">
        <v>676</v>
      </c>
      <c r="E286" s="748" t="s">
        <v>641</v>
      </c>
      <c r="F286" s="752"/>
      <c r="G286" s="752"/>
      <c r="H286" s="766">
        <v>0</v>
      </c>
      <c r="I286" s="752">
        <v>13</v>
      </c>
      <c r="J286" s="752">
        <v>1356.4500056407792</v>
      </c>
      <c r="K286" s="766">
        <v>1</v>
      </c>
      <c r="L286" s="752">
        <v>13</v>
      </c>
      <c r="M286" s="753">
        <v>1356.4500056407792</v>
      </c>
    </row>
    <row r="287" spans="1:13" ht="14.4" customHeight="1" x14ac:dyDescent="0.3">
      <c r="A287" s="747" t="s">
        <v>586</v>
      </c>
      <c r="B287" s="748" t="s">
        <v>2333</v>
      </c>
      <c r="C287" s="748" t="s">
        <v>2334</v>
      </c>
      <c r="D287" s="748" t="s">
        <v>640</v>
      </c>
      <c r="E287" s="748" t="s">
        <v>641</v>
      </c>
      <c r="F287" s="752"/>
      <c r="G287" s="752"/>
      <c r="H287" s="766">
        <v>0</v>
      </c>
      <c r="I287" s="752">
        <v>26</v>
      </c>
      <c r="J287" s="752">
        <v>419.59999999999997</v>
      </c>
      <c r="K287" s="766">
        <v>1</v>
      </c>
      <c r="L287" s="752">
        <v>26</v>
      </c>
      <c r="M287" s="753">
        <v>419.59999999999997</v>
      </c>
    </row>
    <row r="288" spans="1:13" ht="14.4" customHeight="1" x14ac:dyDescent="0.3">
      <c r="A288" s="747" t="s">
        <v>586</v>
      </c>
      <c r="B288" s="748" t="s">
        <v>2333</v>
      </c>
      <c r="C288" s="748" t="s">
        <v>2335</v>
      </c>
      <c r="D288" s="748" t="s">
        <v>640</v>
      </c>
      <c r="E288" s="748" t="s">
        <v>642</v>
      </c>
      <c r="F288" s="752"/>
      <c r="G288" s="752"/>
      <c r="H288" s="766">
        <v>0</v>
      </c>
      <c r="I288" s="752">
        <v>1</v>
      </c>
      <c r="J288" s="752">
        <v>54.009999999999984</v>
      </c>
      <c r="K288" s="766">
        <v>1</v>
      </c>
      <c r="L288" s="752">
        <v>1</v>
      </c>
      <c r="M288" s="753">
        <v>54.009999999999984</v>
      </c>
    </row>
    <row r="289" spans="1:13" ht="14.4" customHeight="1" x14ac:dyDescent="0.3">
      <c r="A289" s="747" t="s">
        <v>586</v>
      </c>
      <c r="B289" s="748" t="s">
        <v>2333</v>
      </c>
      <c r="C289" s="748" t="s">
        <v>2336</v>
      </c>
      <c r="D289" s="748" t="s">
        <v>640</v>
      </c>
      <c r="E289" s="748" t="s">
        <v>643</v>
      </c>
      <c r="F289" s="752"/>
      <c r="G289" s="752"/>
      <c r="H289" s="766">
        <v>0</v>
      </c>
      <c r="I289" s="752">
        <v>10</v>
      </c>
      <c r="J289" s="752">
        <v>374.06000000000006</v>
      </c>
      <c r="K289" s="766">
        <v>1</v>
      </c>
      <c r="L289" s="752">
        <v>10</v>
      </c>
      <c r="M289" s="753">
        <v>374.06000000000006</v>
      </c>
    </row>
    <row r="290" spans="1:13" ht="14.4" customHeight="1" x14ac:dyDescent="0.3">
      <c r="A290" s="747" t="s">
        <v>586</v>
      </c>
      <c r="B290" s="748" t="s">
        <v>2591</v>
      </c>
      <c r="C290" s="748" t="s">
        <v>2592</v>
      </c>
      <c r="D290" s="748" t="s">
        <v>2593</v>
      </c>
      <c r="E290" s="748" t="s">
        <v>2594</v>
      </c>
      <c r="F290" s="752"/>
      <c r="G290" s="752"/>
      <c r="H290" s="766">
        <v>0</v>
      </c>
      <c r="I290" s="752">
        <v>10</v>
      </c>
      <c r="J290" s="752">
        <v>819.0999999999998</v>
      </c>
      <c r="K290" s="766">
        <v>1</v>
      </c>
      <c r="L290" s="752">
        <v>10</v>
      </c>
      <c r="M290" s="753">
        <v>819.0999999999998</v>
      </c>
    </row>
    <row r="291" spans="1:13" ht="14.4" customHeight="1" x14ac:dyDescent="0.3">
      <c r="A291" s="747" t="s">
        <v>586</v>
      </c>
      <c r="B291" s="748" t="s">
        <v>2595</v>
      </c>
      <c r="C291" s="748" t="s">
        <v>2596</v>
      </c>
      <c r="D291" s="748" t="s">
        <v>2597</v>
      </c>
      <c r="E291" s="748" t="s">
        <v>2598</v>
      </c>
      <c r="F291" s="752"/>
      <c r="G291" s="752"/>
      <c r="H291" s="766">
        <v>0</v>
      </c>
      <c r="I291" s="752">
        <v>2</v>
      </c>
      <c r="J291" s="752">
        <v>371.81999999999994</v>
      </c>
      <c r="K291" s="766">
        <v>1</v>
      </c>
      <c r="L291" s="752">
        <v>2</v>
      </c>
      <c r="M291" s="753">
        <v>371.81999999999994</v>
      </c>
    </row>
    <row r="292" spans="1:13" ht="14.4" customHeight="1" x14ac:dyDescent="0.3">
      <c r="A292" s="747" t="s">
        <v>586</v>
      </c>
      <c r="B292" s="748" t="s">
        <v>2595</v>
      </c>
      <c r="C292" s="748" t="s">
        <v>2599</v>
      </c>
      <c r="D292" s="748" t="s">
        <v>2597</v>
      </c>
      <c r="E292" s="748" t="s">
        <v>2600</v>
      </c>
      <c r="F292" s="752"/>
      <c r="G292" s="752"/>
      <c r="H292" s="766">
        <v>0</v>
      </c>
      <c r="I292" s="752">
        <v>2</v>
      </c>
      <c r="J292" s="752">
        <v>777.02</v>
      </c>
      <c r="K292" s="766">
        <v>1</v>
      </c>
      <c r="L292" s="752">
        <v>2</v>
      </c>
      <c r="M292" s="753">
        <v>777.02</v>
      </c>
    </row>
    <row r="293" spans="1:13" ht="14.4" customHeight="1" x14ac:dyDescent="0.3">
      <c r="A293" s="747" t="s">
        <v>586</v>
      </c>
      <c r="B293" s="748" t="s">
        <v>2337</v>
      </c>
      <c r="C293" s="748" t="s">
        <v>2338</v>
      </c>
      <c r="D293" s="748" t="s">
        <v>2339</v>
      </c>
      <c r="E293" s="748" t="s">
        <v>2340</v>
      </c>
      <c r="F293" s="752"/>
      <c r="G293" s="752"/>
      <c r="H293" s="766">
        <v>0</v>
      </c>
      <c r="I293" s="752">
        <v>5</v>
      </c>
      <c r="J293" s="752">
        <v>8053.95</v>
      </c>
      <c r="K293" s="766">
        <v>1</v>
      </c>
      <c r="L293" s="752">
        <v>5</v>
      </c>
      <c r="M293" s="753">
        <v>8053.95</v>
      </c>
    </row>
    <row r="294" spans="1:13" ht="14.4" customHeight="1" x14ac:dyDescent="0.3">
      <c r="A294" s="747" t="s">
        <v>586</v>
      </c>
      <c r="B294" s="748" t="s">
        <v>2337</v>
      </c>
      <c r="C294" s="748" t="s">
        <v>2341</v>
      </c>
      <c r="D294" s="748" t="s">
        <v>2339</v>
      </c>
      <c r="E294" s="748" t="s">
        <v>2342</v>
      </c>
      <c r="F294" s="752"/>
      <c r="G294" s="752"/>
      <c r="H294" s="766">
        <v>0</v>
      </c>
      <c r="I294" s="752">
        <v>10</v>
      </c>
      <c r="J294" s="752">
        <v>11882.000000000002</v>
      </c>
      <c r="K294" s="766">
        <v>1</v>
      </c>
      <c r="L294" s="752">
        <v>10</v>
      </c>
      <c r="M294" s="753">
        <v>11882.000000000002</v>
      </c>
    </row>
    <row r="295" spans="1:13" ht="14.4" customHeight="1" x14ac:dyDescent="0.3">
      <c r="A295" s="747" t="s">
        <v>586</v>
      </c>
      <c r="B295" s="748" t="s">
        <v>2337</v>
      </c>
      <c r="C295" s="748" t="s">
        <v>2343</v>
      </c>
      <c r="D295" s="748" t="s">
        <v>2339</v>
      </c>
      <c r="E295" s="748" t="s">
        <v>2344</v>
      </c>
      <c r="F295" s="752"/>
      <c r="G295" s="752"/>
      <c r="H295" s="766">
        <v>0</v>
      </c>
      <c r="I295" s="752">
        <v>21</v>
      </c>
      <c r="J295" s="752">
        <v>7746.69</v>
      </c>
      <c r="K295" s="766">
        <v>1</v>
      </c>
      <c r="L295" s="752">
        <v>21</v>
      </c>
      <c r="M295" s="753">
        <v>7746.69</v>
      </c>
    </row>
    <row r="296" spans="1:13" ht="14.4" customHeight="1" x14ac:dyDescent="0.3">
      <c r="A296" s="747" t="s">
        <v>586</v>
      </c>
      <c r="B296" s="748" t="s">
        <v>2337</v>
      </c>
      <c r="C296" s="748" t="s">
        <v>2345</v>
      </c>
      <c r="D296" s="748" t="s">
        <v>2339</v>
      </c>
      <c r="E296" s="748" t="s">
        <v>2346</v>
      </c>
      <c r="F296" s="752"/>
      <c r="G296" s="752"/>
      <c r="H296" s="766">
        <v>0</v>
      </c>
      <c r="I296" s="752">
        <v>18</v>
      </c>
      <c r="J296" s="752">
        <v>13941.18</v>
      </c>
      <c r="K296" s="766">
        <v>1</v>
      </c>
      <c r="L296" s="752">
        <v>18</v>
      </c>
      <c r="M296" s="753">
        <v>13941.18</v>
      </c>
    </row>
    <row r="297" spans="1:13" ht="14.4" customHeight="1" x14ac:dyDescent="0.3">
      <c r="A297" s="747" t="s">
        <v>586</v>
      </c>
      <c r="B297" s="748" t="s">
        <v>2347</v>
      </c>
      <c r="C297" s="748" t="s">
        <v>2348</v>
      </c>
      <c r="D297" s="748" t="s">
        <v>2349</v>
      </c>
      <c r="E297" s="748" t="s">
        <v>2350</v>
      </c>
      <c r="F297" s="752"/>
      <c r="G297" s="752"/>
      <c r="H297" s="766">
        <v>0</v>
      </c>
      <c r="I297" s="752">
        <v>30</v>
      </c>
      <c r="J297" s="752">
        <v>1246.5899999999999</v>
      </c>
      <c r="K297" s="766">
        <v>1</v>
      </c>
      <c r="L297" s="752">
        <v>30</v>
      </c>
      <c r="M297" s="753">
        <v>1246.5899999999999</v>
      </c>
    </row>
    <row r="298" spans="1:13" ht="14.4" customHeight="1" x14ac:dyDescent="0.3">
      <c r="A298" s="747" t="s">
        <v>586</v>
      </c>
      <c r="B298" s="748" t="s">
        <v>2351</v>
      </c>
      <c r="C298" s="748" t="s">
        <v>2352</v>
      </c>
      <c r="D298" s="748" t="s">
        <v>2353</v>
      </c>
      <c r="E298" s="748" t="s">
        <v>2354</v>
      </c>
      <c r="F298" s="752"/>
      <c r="G298" s="752"/>
      <c r="H298" s="766">
        <v>0</v>
      </c>
      <c r="I298" s="752">
        <v>78</v>
      </c>
      <c r="J298" s="752">
        <v>2615.3099999999995</v>
      </c>
      <c r="K298" s="766">
        <v>1</v>
      </c>
      <c r="L298" s="752">
        <v>78</v>
      </c>
      <c r="M298" s="753">
        <v>2615.3099999999995</v>
      </c>
    </row>
    <row r="299" spans="1:13" ht="14.4" customHeight="1" x14ac:dyDescent="0.3">
      <c r="A299" s="747" t="s">
        <v>586</v>
      </c>
      <c r="B299" s="748" t="s">
        <v>2351</v>
      </c>
      <c r="C299" s="748" t="s">
        <v>2358</v>
      </c>
      <c r="D299" s="748" t="s">
        <v>2356</v>
      </c>
      <c r="E299" s="748" t="s">
        <v>2359</v>
      </c>
      <c r="F299" s="752"/>
      <c r="G299" s="752"/>
      <c r="H299" s="766">
        <v>0</v>
      </c>
      <c r="I299" s="752">
        <v>20</v>
      </c>
      <c r="J299" s="752">
        <v>1013.4000000000001</v>
      </c>
      <c r="K299" s="766">
        <v>1</v>
      </c>
      <c r="L299" s="752">
        <v>20</v>
      </c>
      <c r="M299" s="753">
        <v>1013.4000000000001</v>
      </c>
    </row>
    <row r="300" spans="1:13" ht="14.4" customHeight="1" x14ac:dyDescent="0.3">
      <c r="A300" s="747" t="s">
        <v>586</v>
      </c>
      <c r="B300" s="748" t="s">
        <v>2360</v>
      </c>
      <c r="C300" s="748" t="s">
        <v>2601</v>
      </c>
      <c r="D300" s="748" t="s">
        <v>2362</v>
      </c>
      <c r="E300" s="748" t="s">
        <v>2602</v>
      </c>
      <c r="F300" s="752"/>
      <c r="G300" s="752"/>
      <c r="H300" s="766">
        <v>0</v>
      </c>
      <c r="I300" s="752">
        <v>1</v>
      </c>
      <c r="J300" s="752">
        <v>165</v>
      </c>
      <c r="K300" s="766">
        <v>1</v>
      </c>
      <c r="L300" s="752">
        <v>1</v>
      </c>
      <c r="M300" s="753">
        <v>165</v>
      </c>
    </row>
    <row r="301" spans="1:13" ht="14.4" customHeight="1" x14ac:dyDescent="0.3">
      <c r="A301" s="747" t="s">
        <v>586</v>
      </c>
      <c r="B301" s="748" t="s">
        <v>2360</v>
      </c>
      <c r="C301" s="748" t="s">
        <v>2361</v>
      </c>
      <c r="D301" s="748" t="s">
        <v>2362</v>
      </c>
      <c r="E301" s="748" t="s">
        <v>2363</v>
      </c>
      <c r="F301" s="752"/>
      <c r="G301" s="752"/>
      <c r="H301" s="766">
        <v>0</v>
      </c>
      <c r="I301" s="752">
        <v>1</v>
      </c>
      <c r="J301" s="752">
        <v>225.5</v>
      </c>
      <c r="K301" s="766">
        <v>1</v>
      </c>
      <c r="L301" s="752">
        <v>1</v>
      </c>
      <c r="M301" s="753">
        <v>225.5</v>
      </c>
    </row>
    <row r="302" spans="1:13" ht="14.4" customHeight="1" x14ac:dyDescent="0.3">
      <c r="A302" s="747" t="s">
        <v>586</v>
      </c>
      <c r="B302" s="748" t="s">
        <v>2370</v>
      </c>
      <c r="C302" s="748" t="s">
        <v>2603</v>
      </c>
      <c r="D302" s="748" t="s">
        <v>2372</v>
      </c>
      <c r="E302" s="748" t="s">
        <v>2604</v>
      </c>
      <c r="F302" s="752"/>
      <c r="G302" s="752"/>
      <c r="H302" s="766">
        <v>0</v>
      </c>
      <c r="I302" s="752">
        <v>1</v>
      </c>
      <c r="J302" s="752">
        <v>1962.0200000000004</v>
      </c>
      <c r="K302" s="766">
        <v>1</v>
      </c>
      <c r="L302" s="752">
        <v>1</v>
      </c>
      <c r="M302" s="753">
        <v>1962.0200000000004</v>
      </c>
    </row>
    <row r="303" spans="1:13" ht="14.4" customHeight="1" x14ac:dyDescent="0.3">
      <c r="A303" s="747" t="s">
        <v>586</v>
      </c>
      <c r="B303" s="748" t="s">
        <v>2378</v>
      </c>
      <c r="C303" s="748" t="s">
        <v>2379</v>
      </c>
      <c r="D303" s="748" t="s">
        <v>2380</v>
      </c>
      <c r="E303" s="748" t="s">
        <v>2381</v>
      </c>
      <c r="F303" s="752"/>
      <c r="G303" s="752"/>
      <c r="H303" s="766">
        <v>0</v>
      </c>
      <c r="I303" s="752">
        <v>12</v>
      </c>
      <c r="J303" s="752">
        <v>235</v>
      </c>
      <c r="K303" s="766">
        <v>1</v>
      </c>
      <c r="L303" s="752">
        <v>12</v>
      </c>
      <c r="M303" s="753">
        <v>235</v>
      </c>
    </row>
    <row r="304" spans="1:13" ht="14.4" customHeight="1" x14ac:dyDescent="0.3">
      <c r="A304" s="747" t="s">
        <v>586</v>
      </c>
      <c r="B304" s="748" t="s">
        <v>2378</v>
      </c>
      <c r="C304" s="748" t="s">
        <v>2605</v>
      </c>
      <c r="D304" s="748" t="s">
        <v>2606</v>
      </c>
      <c r="E304" s="748" t="s">
        <v>2607</v>
      </c>
      <c r="F304" s="752"/>
      <c r="G304" s="752"/>
      <c r="H304" s="766">
        <v>0</v>
      </c>
      <c r="I304" s="752">
        <v>1</v>
      </c>
      <c r="J304" s="752">
        <v>29.279999999999994</v>
      </c>
      <c r="K304" s="766">
        <v>1</v>
      </c>
      <c r="L304" s="752">
        <v>1</v>
      </c>
      <c r="M304" s="753">
        <v>29.279999999999994</v>
      </c>
    </row>
    <row r="305" spans="1:13" ht="14.4" customHeight="1" x14ac:dyDescent="0.3">
      <c r="A305" s="747" t="s">
        <v>586</v>
      </c>
      <c r="B305" s="748" t="s">
        <v>2378</v>
      </c>
      <c r="C305" s="748" t="s">
        <v>2382</v>
      </c>
      <c r="D305" s="748" t="s">
        <v>2383</v>
      </c>
      <c r="E305" s="748" t="s">
        <v>2384</v>
      </c>
      <c r="F305" s="752"/>
      <c r="G305" s="752"/>
      <c r="H305" s="766">
        <v>0</v>
      </c>
      <c r="I305" s="752">
        <v>30</v>
      </c>
      <c r="J305" s="752">
        <v>273.62</v>
      </c>
      <c r="K305" s="766">
        <v>1</v>
      </c>
      <c r="L305" s="752">
        <v>30</v>
      </c>
      <c r="M305" s="753">
        <v>273.62</v>
      </c>
    </row>
    <row r="306" spans="1:13" ht="14.4" customHeight="1" x14ac:dyDescent="0.3">
      <c r="A306" s="747" t="s">
        <v>586</v>
      </c>
      <c r="B306" s="748" t="s">
        <v>2385</v>
      </c>
      <c r="C306" s="748" t="s">
        <v>2608</v>
      </c>
      <c r="D306" s="748" t="s">
        <v>2609</v>
      </c>
      <c r="E306" s="748" t="s">
        <v>2610</v>
      </c>
      <c r="F306" s="752"/>
      <c r="G306" s="752"/>
      <c r="H306" s="766">
        <v>0</v>
      </c>
      <c r="I306" s="752">
        <v>6</v>
      </c>
      <c r="J306" s="752">
        <v>296.22000000000008</v>
      </c>
      <c r="K306" s="766">
        <v>1</v>
      </c>
      <c r="L306" s="752">
        <v>6</v>
      </c>
      <c r="M306" s="753">
        <v>296.22000000000008</v>
      </c>
    </row>
    <row r="307" spans="1:13" ht="14.4" customHeight="1" x14ac:dyDescent="0.3">
      <c r="A307" s="747" t="s">
        <v>586</v>
      </c>
      <c r="B307" s="748" t="s">
        <v>2385</v>
      </c>
      <c r="C307" s="748" t="s">
        <v>2386</v>
      </c>
      <c r="D307" s="748" t="s">
        <v>2387</v>
      </c>
      <c r="E307" s="748" t="s">
        <v>2388</v>
      </c>
      <c r="F307" s="752"/>
      <c r="G307" s="752"/>
      <c r="H307" s="766">
        <v>0</v>
      </c>
      <c r="I307" s="752">
        <v>17</v>
      </c>
      <c r="J307" s="752">
        <v>1530.0500000000002</v>
      </c>
      <c r="K307" s="766">
        <v>1</v>
      </c>
      <c r="L307" s="752">
        <v>17</v>
      </c>
      <c r="M307" s="753">
        <v>1530.0500000000002</v>
      </c>
    </row>
    <row r="308" spans="1:13" ht="14.4" customHeight="1" x14ac:dyDescent="0.3">
      <c r="A308" s="747" t="s">
        <v>586</v>
      </c>
      <c r="B308" s="748" t="s">
        <v>2385</v>
      </c>
      <c r="C308" s="748" t="s">
        <v>2389</v>
      </c>
      <c r="D308" s="748" t="s">
        <v>2387</v>
      </c>
      <c r="E308" s="748" t="s">
        <v>2390</v>
      </c>
      <c r="F308" s="752"/>
      <c r="G308" s="752"/>
      <c r="H308" s="766">
        <v>0</v>
      </c>
      <c r="I308" s="752">
        <v>15</v>
      </c>
      <c r="J308" s="752">
        <v>901.37</v>
      </c>
      <c r="K308" s="766">
        <v>1</v>
      </c>
      <c r="L308" s="752">
        <v>15</v>
      </c>
      <c r="M308" s="753">
        <v>901.37</v>
      </c>
    </row>
    <row r="309" spans="1:13" ht="14.4" customHeight="1" x14ac:dyDescent="0.3">
      <c r="A309" s="747" t="s">
        <v>586</v>
      </c>
      <c r="B309" s="748" t="s">
        <v>2385</v>
      </c>
      <c r="C309" s="748" t="s">
        <v>2611</v>
      </c>
      <c r="D309" s="748" t="s">
        <v>2609</v>
      </c>
      <c r="E309" s="748" t="s">
        <v>2612</v>
      </c>
      <c r="F309" s="752"/>
      <c r="G309" s="752"/>
      <c r="H309" s="766">
        <v>0</v>
      </c>
      <c r="I309" s="752">
        <v>3</v>
      </c>
      <c r="J309" s="752">
        <v>841.50000000000023</v>
      </c>
      <c r="K309" s="766">
        <v>1</v>
      </c>
      <c r="L309" s="752">
        <v>3</v>
      </c>
      <c r="M309" s="753">
        <v>841.50000000000023</v>
      </c>
    </row>
    <row r="310" spans="1:13" ht="14.4" customHeight="1" x14ac:dyDescent="0.3">
      <c r="A310" s="747" t="s">
        <v>586</v>
      </c>
      <c r="B310" s="748" t="s">
        <v>2391</v>
      </c>
      <c r="C310" s="748" t="s">
        <v>2392</v>
      </c>
      <c r="D310" s="748" t="s">
        <v>1330</v>
      </c>
      <c r="E310" s="748" t="s">
        <v>2393</v>
      </c>
      <c r="F310" s="752"/>
      <c r="G310" s="752"/>
      <c r="H310" s="766">
        <v>0</v>
      </c>
      <c r="I310" s="752">
        <v>16</v>
      </c>
      <c r="J310" s="752">
        <v>351.36</v>
      </c>
      <c r="K310" s="766">
        <v>1</v>
      </c>
      <c r="L310" s="752">
        <v>16</v>
      </c>
      <c r="M310" s="753">
        <v>351.36</v>
      </c>
    </row>
    <row r="311" spans="1:13" ht="14.4" customHeight="1" x14ac:dyDescent="0.3">
      <c r="A311" s="747" t="s">
        <v>586</v>
      </c>
      <c r="B311" s="748" t="s">
        <v>2391</v>
      </c>
      <c r="C311" s="748" t="s">
        <v>2394</v>
      </c>
      <c r="D311" s="748" t="s">
        <v>1330</v>
      </c>
      <c r="E311" s="748" t="s">
        <v>2395</v>
      </c>
      <c r="F311" s="752"/>
      <c r="G311" s="752"/>
      <c r="H311" s="766">
        <v>0</v>
      </c>
      <c r="I311" s="752">
        <v>2</v>
      </c>
      <c r="J311" s="752">
        <v>90.980000000000018</v>
      </c>
      <c r="K311" s="766">
        <v>1</v>
      </c>
      <c r="L311" s="752">
        <v>2</v>
      </c>
      <c r="M311" s="753">
        <v>90.980000000000018</v>
      </c>
    </row>
    <row r="312" spans="1:13" ht="14.4" customHeight="1" x14ac:dyDescent="0.3">
      <c r="A312" s="747" t="s">
        <v>586</v>
      </c>
      <c r="B312" s="748" t="s">
        <v>2396</v>
      </c>
      <c r="C312" s="748" t="s">
        <v>2613</v>
      </c>
      <c r="D312" s="748" t="s">
        <v>2614</v>
      </c>
      <c r="E312" s="748" t="s">
        <v>2235</v>
      </c>
      <c r="F312" s="752">
        <v>1</v>
      </c>
      <c r="G312" s="752">
        <v>98.269999999999968</v>
      </c>
      <c r="H312" s="766">
        <v>1</v>
      </c>
      <c r="I312" s="752"/>
      <c r="J312" s="752"/>
      <c r="K312" s="766">
        <v>0</v>
      </c>
      <c r="L312" s="752">
        <v>1</v>
      </c>
      <c r="M312" s="753">
        <v>98.269999999999968</v>
      </c>
    </row>
    <row r="313" spans="1:13" ht="14.4" customHeight="1" x14ac:dyDescent="0.3">
      <c r="A313" s="747" t="s">
        <v>586</v>
      </c>
      <c r="B313" s="748" t="s">
        <v>2396</v>
      </c>
      <c r="C313" s="748" t="s">
        <v>2397</v>
      </c>
      <c r="D313" s="748" t="s">
        <v>748</v>
      </c>
      <c r="E313" s="748" t="s">
        <v>703</v>
      </c>
      <c r="F313" s="752"/>
      <c r="G313" s="752"/>
      <c r="H313" s="766">
        <v>0</v>
      </c>
      <c r="I313" s="752">
        <v>15</v>
      </c>
      <c r="J313" s="752">
        <v>297.27</v>
      </c>
      <c r="K313" s="766">
        <v>1</v>
      </c>
      <c r="L313" s="752">
        <v>15</v>
      </c>
      <c r="M313" s="753">
        <v>297.27</v>
      </c>
    </row>
    <row r="314" spans="1:13" ht="14.4" customHeight="1" x14ac:dyDescent="0.3">
      <c r="A314" s="747" t="s">
        <v>586</v>
      </c>
      <c r="B314" s="748" t="s">
        <v>2396</v>
      </c>
      <c r="C314" s="748" t="s">
        <v>2398</v>
      </c>
      <c r="D314" s="748" t="s">
        <v>750</v>
      </c>
      <c r="E314" s="748" t="s">
        <v>2235</v>
      </c>
      <c r="F314" s="752"/>
      <c r="G314" s="752"/>
      <c r="H314" s="766">
        <v>0</v>
      </c>
      <c r="I314" s="752">
        <v>10</v>
      </c>
      <c r="J314" s="752">
        <v>270.96000000000004</v>
      </c>
      <c r="K314" s="766">
        <v>1</v>
      </c>
      <c r="L314" s="752">
        <v>10</v>
      </c>
      <c r="M314" s="753">
        <v>270.96000000000004</v>
      </c>
    </row>
    <row r="315" spans="1:13" ht="14.4" customHeight="1" x14ac:dyDescent="0.3">
      <c r="A315" s="747" t="s">
        <v>586</v>
      </c>
      <c r="B315" s="748" t="s">
        <v>2403</v>
      </c>
      <c r="C315" s="748" t="s">
        <v>2404</v>
      </c>
      <c r="D315" s="748" t="s">
        <v>2405</v>
      </c>
      <c r="E315" s="748" t="s">
        <v>2406</v>
      </c>
      <c r="F315" s="752"/>
      <c r="G315" s="752"/>
      <c r="H315" s="766">
        <v>0</v>
      </c>
      <c r="I315" s="752">
        <v>2</v>
      </c>
      <c r="J315" s="752">
        <v>100.58000000000003</v>
      </c>
      <c r="K315" s="766">
        <v>1</v>
      </c>
      <c r="L315" s="752">
        <v>2</v>
      </c>
      <c r="M315" s="753">
        <v>100.58000000000003</v>
      </c>
    </row>
    <row r="316" spans="1:13" ht="14.4" customHeight="1" x14ac:dyDescent="0.3">
      <c r="A316" s="747" t="s">
        <v>586</v>
      </c>
      <c r="B316" s="748" t="s">
        <v>2403</v>
      </c>
      <c r="C316" s="748" t="s">
        <v>2615</v>
      </c>
      <c r="D316" s="748" t="s">
        <v>2405</v>
      </c>
      <c r="E316" s="748" t="s">
        <v>2616</v>
      </c>
      <c r="F316" s="752"/>
      <c r="G316" s="752"/>
      <c r="H316" s="766">
        <v>0</v>
      </c>
      <c r="I316" s="752">
        <v>1</v>
      </c>
      <c r="J316" s="752">
        <v>25.320000000000007</v>
      </c>
      <c r="K316" s="766">
        <v>1</v>
      </c>
      <c r="L316" s="752">
        <v>1</v>
      </c>
      <c r="M316" s="753">
        <v>25.320000000000007</v>
      </c>
    </row>
    <row r="317" spans="1:13" ht="14.4" customHeight="1" x14ac:dyDescent="0.3">
      <c r="A317" s="747" t="s">
        <v>586</v>
      </c>
      <c r="B317" s="748" t="s">
        <v>2407</v>
      </c>
      <c r="C317" s="748" t="s">
        <v>2408</v>
      </c>
      <c r="D317" s="748" t="s">
        <v>2409</v>
      </c>
      <c r="E317" s="748" t="s">
        <v>2410</v>
      </c>
      <c r="F317" s="752">
        <v>2</v>
      </c>
      <c r="G317" s="752">
        <v>288.95000000000005</v>
      </c>
      <c r="H317" s="766">
        <v>1</v>
      </c>
      <c r="I317" s="752"/>
      <c r="J317" s="752"/>
      <c r="K317" s="766">
        <v>0</v>
      </c>
      <c r="L317" s="752">
        <v>2</v>
      </c>
      <c r="M317" s="753">
        <v>288.95000000000005</v>
      </c>
    </row>
    <row r="318" spans="1:13" ht="14.4" customHeight="1" x14ac:dyDescent="0.3">
      <c r="A318" s="747" t="s">
        <v>586</v>
      </c>
      <c r="B318" s="748" t="s">
        <v>2617</v>
      </c>
      <c r="C318" s="748" t="s">
        <v>2618</v>
      </c>
      <c r="D318" s="748" t="s">
        <v>2619</v>
      </c>
      <c r="E318" s="748" t="s">
        <v>1317</v>
      </c>
      <c r="F318" s="752">
        <v>1</v>
      </c>
      <c r="G318" s="752">
        <v>64.41</v>
      </c>
      <c r="H318" s="766">
        <v>1</v>
      </c>
      <c r="I318" s="752"/>
      <c r="J318" s="752"/>
      <c r="K318" s="766">
        <v>0</v>
      </c>
      <c r="L318" s="752">
        <v>1</v>
      </c>
      <c r="M318" s="753">
        <v>64.41</v>
      </c>
    </row>
    <row r="319" spans="1:13" ht="14.4" customHeight="1" x14ac:dyDescent="0.3">
      <c r="A319" s="747" t="s">
        <v>586</v>
      </c>
      <c r="B319" s="748" t="s">
        <v>2414</v>
      </c>
      <c r="C319" s="748" t="s">
        <v>2417</v>
      </c>
      <c r="D319" s="748" t="s">
        <v>2418</v>
      </c>
      <c r="E319" s="748" t="s">
        <v>2419</v>
      </c>
      <c r="F319" s="752"/>
      <c r="G319" s="752"/>
      <c r="H319" s="766">
        <v>0</v>
      </c>
      <c r="I319" s="752">
        <v>2</v>
      </c>
      <c r="J319" s="752">
        <v>162.41999999999996</v>
      </c>
      <c r="K319" s="766">
        <v>1</v>
      </c>
      <c r="L319" s="752">
        <v>2</v>
      </c>
      <c r="M319" s="753">
        <v>162.41999999999996</v>
      </c>
    </row>
    <row r="320" spans="1:13" ht="14.4" customHeight="1" x14ac:dyDescent="0.3">
      <c r="A320" s="747" t="s">
        <v>586</v>
      </c>
      <c r="B320" s="748" t="s">
        <v>2620</v>
      </c>
      <c r="C320" s="748" t="s">
        <v>2621</v>
      </c>
      <c r="D320" s="748" t="s">
        <v>1606</v>
      </c>
      <c r="E320" s="748" t="s">
        <v>2622</v>
      </c>
      <c r="F320" s="752"/>
      <c r="G320" s="752"/>
      <c r="H320" s="766">
        <v>0</v>
      </c>
      <c r="I320" s="752">
        <v>5</v>
      </c>
      <c r="J320" s="752">
        <v>385.22</v>
      </c>
      <c r="K320" s="766">
        <v>1</v>
      </c>
      <c r="L320" s="752">
        <v>5</v>
      </c>
      <c r="M320" s="753">
        <v>385.22</v>
      </c>
    </row>
    <row r="321" spans="1:13" ht="14.4" customHeight="1" x14ac:dyDescent="0.3">
      <c r="A321" s="747" t="s">
        <v>586</v>
      </c>
      <c r="B321" s="748" t="s">
        <v>2420</v>
      </c>
      <c r="C321" s="748" t="s">
        <v>2623</v>
      </c>
      <c r="D321" s="748" t="s">
        <v>1328</v>
      </c>
      <c r="E321" s="748" t="s">
        <v>703</v>
      </c>
      <c r="F321" s="752"/>
      <c r="G321" s="752"/>
      <c r="H321" s="766">
        <v>0</v>
      </c>
      <c r="I321" s="752">
        <v>17</v>
      </c>
      <c r="J321" s="752">
        <v>508.24</v>
      </c>
      <c r="K321" s="766">
        <v>1</v>
      </c>
      <c r="L321" s="752">
        <v>17</v>
      </c>
      <c r="M321" s="753">
        <v>508.24</v>
      </c>
    </row>
    <row r="322" spans="1:13" ht="14.4" customHeight="1" x14ac:dyDescent="0.3">
      <c r="A322" s="747" t="s">
        <v>586</v>
      </c>
      <c r="B322" s="748" t="s">
        <v>2425</v>
      </c>
      <c r="C322" s="748" t="s">
        <v>2426</v>
      </c>
      <c r="D322" s="748" t="s">
        <v>2427</v>
      </c>
      <c r="E322" s="748" t="s">
        <v>2428</v>
      </c>
      <c r="F322" s="752"/>
      <c r="G322" s="752"/>
      <c r="H322" s="766">
        <v>0</v>
      </c>
      <c r="I322" s="752">
        <v>3</v>
      </c>
      <c r="J322" s="752">
        <v>130.85000000000002</v>
      </c>
      <c r="K322" s="766">
        <v>1</v>
      </c>
      <c r="L322" s="752">
        <v>3</v>
      </c>
      <c r="M322" s="753">
        <v>130.85000000000002</v>
      </c>
    </row>
    <row r="323" spans="1:13" ht="14.4" customHeight="1" x14ac:dyDescent="0.3">
      <c r="A323" s="747" t="s">
        <v>586</v>
      </c>
      <c r="B323" s="748" t="s">
        <v>2624</v>
      </c>
      <c r="C323" s="748" t="s">
        <v>2625</v>
      </c>
      <c r="D323" s="748" t="s">
        <v>1522</v>
      </c>
      <c r="E323" s="748" t="s">
        <v>2167</v>
      </c>
      <c r="F323" s="752"/>
      <c r="G323" s="752"/>
      <c r="H323" s="766">
        <v>0</v>
      </c>
      <c r="I323" s="752">
        <v>4</v>
      </c>
      <c r="J323" s="752">
        <v>325.29000000000008</v>
      </c>
      <c r="K323" s="766">
        <v>1</v>
      </c>
      <c r="L323" s="752">
        <v>4</v>
      </c>
      <c r="M323" s="753">
        <v>325.29000000000008</v>
      </c>
    </row>
    <row r="324" spans="1:13" ht="14.4" customHeight="1" x14ac:dyDescent="0.3">
      <c r="A324" s="747" t="s">
        <v>586</v>
      </c>
      <c r="B324" s="748" t="s">
        <v>2626</v>
      </c>
      <c r="C324" s="748" t="s">
        <v>2627</v>
      </c>
      <c r="D324" s="748" t="s">
        <v>2628</v>
      </c>
      <c r="E324" s="748" t="s">
        <v>2156</v>
      </c>
      <c r="F324" s="752"/>
      <c r="G324" s="752"/>
      <c r="H324" s="766">
        <v>0</v>
      </c>
      <c r="I324" s="752">
        <v>7</v>
      </c>
      <c r="J324" s="752">
        <v>306.27</v>
      </c>
      <c r="K324" s="766">
        <v>1</v>
      </c>
      <c r="L324" s="752">
        <v>7</v>
      </c>
      <c r="M324" s="753">
        <v>306.27</v>
      </c>
    </row>
    <row r="325" spans="1:13" ht="14.4" customHeight="1" x14ac:dyDescent="0.3">
      <c r="A325" s="747" t="s">
        <v>586</v>
      </c>
      <c r="B325" s="748" t="s">
        <v>2431</v>
      </c>
      <c r="C325" s="748" t="s">
        <v>2432</v>
      </c>
      <c r="D325" s="748" t="s">
        <v>1374</v>
      </c>
      <c r="E325" s="748" t="s">
        <v>2433</v>
      </c>
      <c r="F325" s="752"/>
      <c r="G325" s="752"/>
      <c r="H325" s="766">
        <v>0</v>
      </c>
      <c r="I325" s="752">
        <v>9</v>
      </c>
      <c r="J325" s="752">
        <v>1781.52</v>
      </c>
      <c r="K325" s="766">
        <v>1</v>
      </c>
      <c r="L325" s="752">
        <v>9</v>
      </c>
      <c r="M325" s="753">
        <v>1781.52</v>
      </c>
    </row>
    <row r="326" spans="1:13" ht="14.4" customHeight="1" x14ac:dyDescent="0.3">
      <c r="A326" s="747" t="s">
        <v>586</v>
      </c>
      <c r="B326" s="748" t="s">
        <v>2431</v>
      </c>
      <c r="C326" s="748" t="s">
        <v>2434</v>
      </c>
      <c r="D326" s="748" t="s">
        <v>1350</v>
      </c>
      <c r="E326" s="748" t="s">
        <v>1351</v>
      </c>
      <c r="F326" s="752"/>
      <c r="G326" s="752"/>
      <c r="H326" s="766">
        <v>0</v>
      </c>
      <c r="I326" s="752">
        <v>15</v>
      </c>
      <c r="J326" s="752">
        <v>677.00000000000023</v>
      </c>
      <c r="K326" s="766">
        <v>1</v>
      </c>
      <c r="L326" s="752">
        <v>15</v>
      </c>
      <c r="M326" s="753">
        <v>677.00000000000023</v>
      </c>
    </row>
    <row r="327" spans="1:13" ht="14.4" customHeight="1" x14ac:dyDescent="0.3">
      <c r="A327" s="747" t="s">
        <v>586</v>
      </c>
      <c r="B327" s="748" t="s">
        <v>2431</v>
      </c>
      <c r="C327" s="748" t="s">
        <v>2435</v>
      </c>
      <c r="D327" s="748" t="s">
        <v>1352</v>
      </c>
      <c r="E327" s="748" t="s">
        <v>1351</v>
      </c>
      <c r="F327" s="752"/>
      <c r="G327" s="752"/>
      <c r="H327" s="766">
        <v>0</v>
      </c>
      <c r="I327" s="752">
        <v>20</v>
      </c>
      <c r="J327" s="752">
        <v>818.4</v>
      </c>
      <c r="K327" s="766">
        <v>1</v>
      </c>
      <c r="L327" s="752">
        <v>20</v>
      </c>
      <c r="M327" s="753">
        <v>818.4</v>
      </c>
    </row>
    <row r="328" spans="1:13" ht="14.4" customHeight="1" x14ac:dyDescent="0.3">
      <c r="A328" s="747" t="s">
        <v>586</v>
      </c>
      <c r="B328" s="748" t="s">
        <v>2431</v>
      </c>
      <c r="C328" s="748" t="s">
        <v>2629</v>
      </c>
      <c r="D328" s="748" t="s">
        <v>1735</v>
      </c>
      <c r="E328" s="748" t="s">
        <v>2630</v>
      </c>
      <c r="F328" s="752"/>
      <c r="G328" s="752"/>
      <c r="H328" s="766">
        <v>0</v>
      </c>
      <c r="I328" s="752">
        <v>97</v>
      </c>
      <c r="J328" s="752">
        <v>15179.53</v>
      </c>
      <c r="K328" s="766">
        <v>1</v>
      </c>
      <c r="L328" s="752">
        <v>97</v>
      </c>
      <c r="M328" s="753">
        <v>15179.53</v>
      </c>
    </row>
    <row r="329" spans="1:13" ht="14.4" customHeight="1" x14ac:dyDescent="0.3">
      <c r="A329" s="747" t="s">
        <v>586</v>
      </c>
      <c r="B329" s="748" t="s">
        <v>2431</v>
      </c>
      <c r="C329" s="748" t="s">
        <v>2441</v>
      </c>
      <c r="D329" s="748" t="s">
        <v>1362</v>
      </c>
      <c r="E329" s="748" t="s">
        <v>2440</v>
      </c>
      <c r="F329" s="752"/>
      <c r="G329" s="752"/>
      <c r="H329" s="766">
        <v>0</v>
      </c>
      <c r="I329" s="752">
        <v>3</v>
      </c>
      <c r="J329" s="752">
        <v>335.85</v>
      </c>
      <c r="K329" s="766">
        <v>1</v>
      </c>
      <c r="L329" s="752">
        <v>3</v>
      </c>
      <c r="M329" s="753">
        <v>335.85</v>
      </c>
    </row>
    <row r="330" spans="1:13" ht="14.4" customHeight="1" x14ac:dyDescent="0.3">
      <c r="A330" s="747" t="s">
        <v>586</v>
      </c>
      <c r="B330" s="748" t="s">
        <v>2431</v>
      </c>
      <c r="C330" s="748" t="s">
        <v>2445</v>
      </c>
      <c r="D330" s="748" t="s">
        <v>1348</v>
      </c>
      <c r="E330" s="748" t="s">
        <v>1349</v>
      </c>
      <c r="F330" s="752"/>
      <c r="G330" s="752"/>
      <c r="H330" s="766">
        <v>0</v>
      </c>
      <c r="I330" s="752">
        <v>5</v>
      </c>
      <c r="J330" s="752">
        <v>825.43000000000006</v>
      </c>
      <c r="K330" s="766">
        <v>1</v>
      </c>
      <c r="L330" s="752">
        <v>5</v>
      </c>
      <c r="M330" s="753">
        <v>825.43000000000006</v>
      </c>
    </row>
    <row r="331" spans="1:13" ht="14.4" customHeight="1" x14ac:dyDescent="0.3">
      <c r="A331" s="747" t="s">
        <v>586</v>
      </c>
      <c r="B331" s="748" t="s">
        <v>2431</v>
      </c>
      <c r="C331" s="748" t="s">
        <v>2631</v>
      </c>
      <c r="D331" s="748" t="s">
        <v>2632</v>
      </c>
      <c r="E331" s="748" t="s">
        <v>1732</v>
      </c>
      <c r="F331" s="752"/>
      <c r="G331" s="752"/>
      <c r="H331" s="766">
        <v>0</v>
      </c>
      <c r="I331" s="752">
        <v>52</v>
      </c>
      <c r="J331" s="752">
        <v>9321.52</v>
      </c>
      <c r="K331" s="766">
        <v>1</v>
      </c>
      <c r="L331" s="752">
        <v>52</v>
      </c>
      <c r="M331" s="753">
        <v>9321.52</v>
      </c>
    </row>
    <row r="332" spans="1:13" ht="14.4" customHeight="1" x14ac:dyDescent="0.3">
      <c r="A332" s="747" t="s">
        <v>586</v>
      </c>
      <c r="B332" s="748" t="s">
        <v>2431</v>
      </c>
      <c r="C332" s="748" t="s">
        <v>2633</v>
      </c>
      <c r="D332" s="748" t="s">
        <v>1734</v>
      </c>
      <c r="E332" s="748" t="s">
        <v>1349</v>
      </c>
      <c r="F332" s="752"/>
      <c r="G332" s="752"/>
      <c r="H332" s="766">
        <v>0</v>
      </c>
      <c r="I332" s="752">
        <v>5</v>
      </c>
      <c r="J332" s="752">
        <v>649.85</v>
      </c>
      <c r="K332" s="766">
        <v>1</v>
      </c>
      <c r="L332" s="752">
        <v>5</v>
      </c>
      <c r="M332" s="753">
        <v>649.85</v>
      </c>
    </row>
    <row r="333" spans="1:13" ht="14.4" customHeight="1" x14ac:dyDescent="0.3">
      <c r="A333" s="747" t="s">
        <v>586</v>
      </c>
      <c r="B333" s="748" t="s">
        <v>2431</v>
      </c>
      <c r="C333" s="748" t="s">
        <v>2634</v>
      </c>
      <c r="D333" s="748" t="s">
        <v>1733</v>
      </c>
      <c r="E333" s="748" t="s">
        <v>1349</v>
      </c>
      <c r="F333" s="752"/>
      <c r="G333" s="752"/>
      <c r="H333" s="766">
        <v>0</v>
      </c>
      <c r="I333" s="752">
        <v>5</v>
      </c>
      <c r="J333" s="752">
        <v>649.85000000000014</v>
      </c>
      <c r="K333" s="766">
        <v>1</v>
      </c>
      <c r="L333" s="752">
        <v>5</v>
      </c>
      <c r="M333" s="753">
        <v>649.85000000000014</v>
      </c>
    </row>
    <row r="334" spans="1:13" ht="14.4" customHeight="1" x14ac:dyDescent="0.3">
      <c r="A334" s="747" t="s">
        <v>589</v>
      </c>
      <c r="B334" s="748" t="s">
        <v>2042</v>
      </c>
      <c r="C334" s="748" t="s">
        <v>2453</v>
      </c>
      <c r="D334" s="748" t="s">
        <v>1191</v>
      </c>
      <c r="E334" s="748" t="s">
        <v>2454</v>
      </c>
      <c r="F334" s="752"/>
      <c r="G334" s="752"/>
      <c r="H334" s="766">
        <v>0</v>
      </c>
      <c r="I334" s="752">
        <v>35</v>
      </c>
      <c r="J334" s="752">
        <v>2328.34</v>
      </c>
      <c r="K334" s="766">
        <v>1</v>
      </c>
      <c r="L334" s="752">
        <v>35</v>
      </c>
      <c r="M334" s="753">
        <v>2328.34</v>
      </c>
    </row>
    <row r="335" spans="1:13" ht="14.4" customHeight="1" x14ac:dyDescent="0.3">
      <c r="A335" s="747" t="s">
        <v>589</v>
      </c>
      <c r="B335" s="748" t="s">
        <v>2455</v>
      </c>
      <c r="C335" s="748" t="s">
        <v>2456</v>
      </c>
      <c r="D335" s="748" t="s">
        <v>2457</v>
      </c>
      <c r="E335" s="748" t="s">
        <v>2458</v>
      </c>
      <c r="F335" s="752"/>
      <c r="G335" s="752"/>
      <c r="H335" s="766">
        <v>0</v>
      </c>
      <c r="I335" s="752">
        <v>129</v>
      </c>
      <c r="J335" s="752">
        <v>35333.1</v>
      </c>
      <c r="K335" s="766">
        <v>1</v>
      </c>
      <c r="L335" s="752">
        <v>129</v>
      </c>
      <c r="M335" s="753">
        <v>35333.1</v>
      </c>
    </row>
    <row r="336" spans="1:13" ht="14.4" customHeight="1" x14ac:dyDescent="0.3">
      <c r="A336" s="747" t="s">
        <v>589</v>
      </c>
      <c r="B336" s="748" t="s">
        <v>2071</v>
      </c>
      <c r="C336" s="748" t="s">
        <v>2072</v>
      </c>
      <c r="D336" s="748" t="s">
        <v>893</v>
      </c>
      <c r="E336" s="748" t="s">
        <v>894</v>
      </c>
      <c r="F336" s="752"/>
      <c r="G336" s="752"/>
      <c r="H336" s="766">
        <v>0</v>
      </c>
      <c r="I336" s="752">
        <v>20</v>
      </c>
      <c r="J336" s="752">
        <v>2961.9999999999991</v>
      </c>
      <c r="K336" s="766">
        <v>1</v>
      </c>
      <c r="L336" s="752">
        <v>20</v>
      </c>
      <c r="M336" s="753">
        <v>2961.9999999999991</v>
      </c>
    </row>
    <row r="337" spans="1:13" ht="14.4" customHeight="1" x14ac:dyDescent="0.3">
      <c r="A337" s="747" t="s">
        <v>589</v>
      </c>
      <c r="B337" s="748" t="s">
        <v>2071</v>
      </c>
      <c r="C337" s="748" t="s">
        <v>2073</v>
      </c>
      <c r="D337" s="748" t="s">
        <v>1155</v>
      </c>
      <c r="E337" s="748" t="s">
        <v>894</v>
      </c>
      <c r="F337" s="752">
        <v>110</v>
      </c>
      <c r="G337" s="752">
        <v>18389.8</v>
      </c>
      <c r="H337" s="766">
        <v>1</v>
      </c>
      <c r="I337" s="752"/>
      <c r="J337" s="752"/>
      <c r="K337" s="766">
        <v>0</v>
      </c>
      <c r="L337" s="752">
        <v>110</v>
      </c>
      <c r="M337" s="753">
        <v>18389.8</v>
      </c>
    </row>
    <row r="338" spans="1:13" ht="14.4" customHeight="1" x14ac:dyDescent="0.3">
      <c r="A338" s="747" t="s">
        <v>589</v>
      </c>
      <c r="B338" s="748" t="s">
        <v>2154</v>
      </c>
      <c r="C338" s="748" t="s">
        <v>2635</v>
      </c>
      <c r="D338" s="748" t="s">
        <v>702</v>
      </c>
      <c r="E338" s="748" t="s">
        <v>2325</v>
      </c>
      <c r="F338" s="752"/>
      <c r="G338" s="752"/>
      <c r="H338" s="766">
        <v>0</v>
      </c>
      <c r="I338" s="752">
        <v>2</v>
      </c>
      <c r="J338" s="752">
        <v>52.940000000000019</v>
      </c>
      <c r="K338" s="766">
        <v>1</v>
      </c>
      <c r="L338" s="752">
        <v>2</v>
      </c>
      <c r="M338" s="753">
        <v>52.940000000000019</v>
      </c>
    </row>
    <row r="339" spans="1:13" ht="14.4" customHeight="1" x14ac:dyDescent="0.3">
      <c r="A339" s="747" t="s">
        <v>589</v>
      </c>
      <c r="B339" s="748" t="s">
        <v>2172</v>
      </c>
      <c r="C339" s="748" t="s">
        <v>2636</v>
      </c>
      <c r="D339" s="748" t="s">
        <v>1172</v>
      </c>
      <c r="E339" s="748" t="s">
        <v>2637</v>
      </c>
      <c r="F339" s="752"/>
      <c r="G339" s="752"/>
      <c r="H339" s="766">
        <v>0</v>
      </c>
      <c r="I339" s="752">
        <v>2</v>
      </c>
      <c r="J339" s="752">
        <v>439.15999999999991</v>
      </c>
      <c r="K339" s="766">
        <v>1</v>
      </c>
      <c r="L339" s="752">
        <v>2</v>
      </c>
      <c r="M339" s="753">
        <v>439.15999999999991</v>
      </c>
    </row>
    <row r="340" spans="1:13" ht="14.4" customHeight="1" x14ac:dyDescent="0.3">
      <c r="A340" s="747" t="s">
        <v>589</v>
      </c>
      <c r="B340" s="748" t="s">
        <v>2242</v>
      </c>
      <c r="C340" s="748" t="s">
        <v>2638</v>
      </c>
      <c r="D340" s="748" t="s">
        <v>2639</v>
      </c>
      <c r="E340" s="748" t="s">
        <v>2640</v>
      </c>
      <c r="F340" s="752"/>
      <c r="G340" s="752"/>
      <c r="H340" s="766">
        <v>0</v>
      </c>
      <c r="I340" s="752">
        <v>95</v>
      </c>
      <c r="J340" s="752">
        <v>2211304.6100000003</v>
      </c>
      <c r="K340" s="766">
        <v>1</v>
      </c>
      <c r="L340" s="752">
        <v>95</v>
      </c>
      <c r="M340" s="753">
        <v>2211304.6100000003</v>
      </c>
    </row>
    <row r="341" spans="1:13" ht="14.4" customHeight="1" x14ac:dyDescent="0.3">
      <c r="A341" s="747" t="s">
        <v>589</v>
      </c>
      <c r="B341" s="748" t="s">
        <v>2246</v>
      </c>
      <c r="C341" s="748" t="s">
        <v>2249</v>
      </c>
      <c r="D341" s="748" t="s">
        <v>1226</v>
      </c>
      <c r="E341" s="748" t="s">
        <v>2250</v>
      </c>
      <c r="F341" s="752"/>
      <c r="G341" s="752"/>
      <c r="H341" s="766">
        <v>0</v>
      </c>
      <c r="I341" s="752">
        <v>2240</v>
      </c>
      <c r="J341" s="752">
        <v>192393.7</v>
      </c>
      <c r="K341" s="766">
        <v>1</v>
      </c>
      <c r="L341" s="752">
        <v>2240</v>
      </c>
      <c r="M341" s="753">
        <v>192393.7</v>
      </c>
    </row>
    <row r="342" spans="1:13" ht="14.4" customHeight="1" x14ac:dyDescent="0.3">
      <c r="A342" s="747" t="s">
        <v>589</v>
      </c>
      <c r="B342" s="748" t="s">
        <v>2246</v>
      </c>
      <c r="C342" s="748" t="s">
        <v>2251</v>
      </c>
      <c r="D342" s="748" t="s">
        <v>1226</v>
      </c>
      <c r="E342" s="748" t="s">
        <v>2252</v>
      </c>
      <c r="F342" s="752"/>
      <c r="G342" s="752"/>
      <c r="H342" s="766">
        <v>0</v>
      </c>
      <c r="I342" s="752">
        <v>10</v>
      </c>
      <c r="J342" s="752">
        <v>678.30000215645543</v>
      </c>
      <c r="K342" s="766">
        <v>1</v>
      </c>
      <c r="L342" s="752">
        <v>10</v>
      </c>
      <c r="M342" s="753">
        <v>678.30000215645543</v>
      </c>
    </row>
    <row r="343" spans="1:13" ht="14.4" customHeight="1" x14ac:dyDescent="0.3">
      <c r="A343" s="747" t="s">
        <v>589</v>
      </c>
      <c r="B343" s="748" t="s">
        <v>2570</v>
      </c>
      <c r="C343" s="748" t="s">
        <v>2571</v>
      </c>
      <c r="D343" s="748" t="s">
        <v>2572</v>
      </c>
      <c r="E343" s="748" t="s">
        <v>1003</v>
      </c>
      <c r="F343" s="752"/>
      <c r="G343" s="752"/>
      <c r="H343" s="766">
        <v>0</v>
      </c>
      <c r="I343" s="752">
        <v>4.0350111000000002</v>
      </c>
      <c r="J343" s="752">
        <v>421.65821564563873</v>
      </c>
      <c r="K343" s="766">
        <v>1</v>
      </c>
      <c r="L343" s="752">
        <v>4.0350111000000002</v>
      </c>
      <c r="M343" s="753">
        <v>421.65821564563873</v>
      </c>
    </row>
    <row r="344" spans="1:13" ht="14.4" customHeight="1" x14ac:dyDescent="0.3">
      <c r="A344" s="747" t="s">
        <v>589</v>
      </c>
      <c r="B344" s="748" t="s">
        <v>2570</v>
      </c>
      <c r="C344" s="748" t="s">
        <v>2573</v>
      </c>
      <c r="D344" s="748" t="s">
        <v>2572</v>
      </c>
      <c r="E344" s="748" t="s">
        <v>2574</v>
      </c>
      <c r="F344" s="752"/>
      <c r="G344" s="752"/>
      <c r="H344" s="766">
        <v>0</v>
      </c>
      <c r="I344" s="752">
        <v>6.3549959000000005</v>
      </c>
      <c r="J344" s="752">
        <v>1006.634266092511</v>
      </c>
      <c r="K344" s="766">
        <v>1</v>
      </c>
      <c r="L344" s="752">
        <v>6.3549959000000005</v>
      </c>
      <c r="M344" s="753">
        <v>1006.634266092511</v>
      </c>
    </row>
    <row r="345" spans="1:13" ht="14.4" customHeight="1" x14ac:dyDescent="0.3">
      <c r="A345" s="747" t="s">
        <v>589</v>
      </c>
      <c r="B345" s="748" t="s">
        <v>2570</v>
      </c>
      <c r="C345" s="748" t="s">
        <v>2575</v>
      </c>
      <c r="D345" s="748" t="s">
        <v>2572</v>
      </c>
      <c r="E345" s="748" t="s">
        <v>2576</v>
      </c>
      <c r="F345" s="752"/>
      <c r="G345" s="752"/>
      <c r="H345" s="766">
        <v>0</v>
      </c>
      <c r="I345" s="752">
        <v>1.083</v>
      </c>
      <c r="J345" s="752">
        <v>351.43365803940708</v>
      </c>
      <c r="K345" s="766">
        <v>1</v>
      </c>
      <c r="L345" s="752">
        <v>1.083</v>
      </c>
      <c r="M345" s="753">
        <v>351.43365803940708</v>
      </c>
    </row>
    <row r="346" spans="1:13" ht="14.4" customHeight="1" x14ac:dyDescent="0.3">
      <c r="A346" s="747" t="s">
        <v>589</v>
      </c>
      <c r="B346" s="748" t="s">
        <v>2301</v>
      </c>
      <c r="C346" s="748" t="s">
        <v>2302</v>
      </c>
      <c r="D346" s="748" t="s">
        <v>2303</v>
      </c>
      <c r="E346" s="748" t="s">
        <v>2304</v>
      </c>
      <c r="F346" s="752"/>
      <c r="G346" s="752"/>
      <c r="H346" s="766">
        <v>0</v>
      </c>
      <c r="I346" s="752">
        <v>397.91366369999997</v>
      </c>
      <c r="J346" s="752">
        <v>36840.046365082337</v>
      </c>
      <c r="K346" s="766">
        <v>1</v>
      </c>
      <c r="L346" s="752">
        <v>397.91366369999997</v>
      </c>
      <c r="M346" s="753">
        <v>36840.046365082337</v>
      </c>
    </row>
    <row r="347" spans="1:13" ht="14.4" customHeight="1" x14ac:dyDescent="0.3">
      <c r="A347" s="747" t="s">
        <v>589</v>
      </c>
      <c r="B347" s="748" t="s">
        <v>2301</v>
      </c>
      <c r="C347" s="748" t="s">
        <v>2305</v>
      </c>
      <c r="D347" s="748" t="s">
        <v>1150</v>
      </c>
      <c r="E347" s="748" t="s">
        <v>2306</v>
      </c>
      <c r="F347" s="752">
        <v>147.92440480000002</v>
      </c>
      <c r="G347" s="752">
        <v>165.90597337599996</v>
      </c>
      <c r="H347" s="766">
        <v>1</v>
      </c>
      <c r="I347" s="752"/>
      <c r="J347" s="752"/>
      <c r="K347" s="766">
        <v>0</v>
      </c>
      <c r="L347" s="752">
        <v>147.92440480000002</v>
      </c>
      <c r="M347" s="753">
        <v>165.90597337599996</v>
      </c>
    </row>
    <row r="348" spans="1:13" ht="14.4" customHeight="1" x14ac:dyDescent="0.3">
      <c r="A348" s="747" t="s">
        <v>589</v>
      </c>
      <c r="B348" s="748" t="s">
        <v>2301</v>
      </c>
      <c r="C348" s="748" t="s">
        <v>2307</v>
      </c>
      <c r="D348" s="748" t="s">
        <v>1150</v>
      </c>
      <c r="E348" s="748" t="s">
        <v>1154</v>
      </c>
      <c r="F348" s="752">
        <v>38.695002100000032</v>
      </c>
      <c r="G348" s="752">
        <v>8955.5756056967712</v>
      </c>
      <c r="H348" s="766">
        <v>1</v>
      </c>
      <c r="I348" s="752"/>
      <c r="J348" s="752"/>
      <c r="K348" s="766">
        <v>0</v>
      </c>
      <c r="L348" s="752">
        <v>38.695002100000032</v>
      </c>
      <c r="M348" s="753">
        <v>8955.5756056967712</v>
      </c>
    </row>
    <row r="349" spans="1:13" ht="14.4" customHeight="1" x14ac:dyDescent="0.3">
      <c r="A349" s="747" t="s">
        <v>589</v>
      </c>
      <c r="B349" s="748" t="s">
        <v>2301</v>
      </c>
      <c r="C349" s="748" t="s">
        <v>2308</v>
      </c>
      <c r="D349" s="748" t="s">
        <v>1150</v>
      </c>
      <c r="E349" s="748" t="s">
        <v>1151</v>
      </c>
      <c r="F349" s="752">
        <v>25.784001000000014</v>
      </c>
      <c r="G349" s="752">
        <v>25458.327993953764</v>
      </c>
      <c r="H349" s="766">
        <v>1</v>
      </c>
      <c r="I349" s="752"/>
      <c r="J349" s="752"/>
      <c r="K349" s="766">
        <v>0</v>
      </c>
      <c r="L349" s="752">
        <v>25.784001000000014</v>
      </c>
      <c r="M349" s="753">
        <v>25458.327993953764</v>
      </c>
    </row>
    <row r="350" spans="1:13" ht="14.4" customHeight="1" x14ac:dyDescent="0.3">
      <c r="A350" s="747" t="s">
        <v>589</v>
      </c>
      <c r="B350" s="748" t="s">
        <v>2301</v>
      </c>
      <c r="C350" s="748" t="s">
        <v>2309</v>
      </c>
      <c r="D350" s="748" t="s">
        <v>2303</v>
      </c>
      <c r="E350" s="748" t="s">
        <v>2310</v>
      </c>
      <c r="F350" s="752"/>
      <c r="G350" s="752"/>
      <c r="H350" s="766">
        <v>0</v>
      </c>
      <c r="I350" s="752">
        <v>320.93798809999998</v>
      </c>
      <c r="J350" s="752">
        <v>168372.84474515996</v>
      </c>
      <c r="K350" s="766">
        <v>1</v>
      </c>
      <c r="L350" s="752">
        <v>320.93798809999998</v>
      </c>
      <c r="M350" s="753">
        <v>168372.84474515996</v>
      </c>
    </row>
    <row r="351" spans="1:13" ht="14.4" customHeight="1" x14ac:dyDescent="0.3">
      <c r="A351" s="747" t="s">
        <v>589</v>
      </c>
      <c r="B351" s="748" t="s">
        <v>2301</v>
      </c>
      <c r="C351" s="748" t="s">
        <v>2311</v>
      </c>
      <c r="D351" s="748" t="s">
        <v>2303</v>
      </c>
      <c r="E351" s="748" t="s">
        <v>2312</v>
      </c>
      <c r="F351" s="752"/>
      <c r="G351" s="752"/>
      <c r="H351" s="766">
        <v>0</v>
      </c>
      <c r="I351" s="752">
        <v>480.96810519999997</v>
      </c>
      <c r="J351" s="752">
        <v>100347.31381382524</v>
      </c>
      <c r="K351" s="766">
        <v>1</v>
      </c>
      <c r="L351" s="752">
        <v>480.96810519999997</v>
      </c>
      <c r="M351" s="753">
        <v>100347.31381382524</v>
      </c>
    </row>
    <row r="352" spans="1:13" ht="14.4" customHeight="1" x14ac:dyDescent="0.3">
      <c r="A352" s="747" t="s">
        <v>589</v>
      </c>
      <c r="B352" s="748" t="s">
        <v>2577</v>
      </c>
      <c r="C352" s="748" t="s">
        <v>2578</v>
      </c>
      <c r="D352" s="748" t="s">
        <v>1777</v>
      </c>
      <c r="E352" s="748" t="s">
        <v>1778</v>
      </c>
      <c r="F352" s="752">
        <v>3</v>
      </c>
      <c r="G352" s="752">
        <v>65337.356250000004</v>
      </c>
      <c r="H352" s="766">
        <v>1</v>
      </c>
      <c r="I352" s="752"/>
      <c r="J352" s="752"/>
      <c r="K352" s="766">
        <v>0</v>
      </c>
      <c r="L352" s="752">
        <v>3</v>
      </c>
      <c r="M352" s="753">
        <v>65337.356250000004</v>
      </c>
    </row>
    <row r="353" spans="1:13" ht="14.4" customHeight="1" x14ac:dyDescent="0.3">
      <c r="A353" s="747" t="s">
        <v>589</v>
      </c>
      <c r="B353" s="748" t="s">
        <v>2641</v>
      </c>
      <c r="C353" s="748" t="s">
        <v>2642</v>
      </c>
      <c r="D353" s="748" t="s">
        <v>2643</v>
      </c>
      <c r="E353" s="748" t="s">
        <v>2165</v>
      </c>
      <c r="F353" s="752"/>
      <c r="G353" s="752"/>
      <c r="H353" s="766">
        <v>0</v>
      </c>
      <c r="I353" s="752">
        <v>5</v>
      </c>
      <c r="J353" s="752">
        <v>5.5000001509289183</v>
      </c>
      <c r="K353" s="766">
        <v>1</v>
      </c>
      <c r="L353" s="752">
        <v>5</v>
      </c>
      <c r="M353" s="753">
        <v>5.5000001509289183</v>
      </c>
    </row>
    <row r="354" spans="1:13" ht="14.4" customHeight="1" x14ac:dyDescent="0.3">
      <c r="A354" s="747" t="s">
        <v>589</v>
      </c>
      <c r="B354" s="748" t="s">
        <v>2313</v>
      </c>
      <c r="C354" s="748" t="s">
        <v>2314</v>
      </c>
      <c r="D354" s="748" t="s">
        <v>1001</v>
      </c>
      <c r="E354" s="748" t="s">
        <v>1002</v>
      </c>
      <c r="F354" s="752"/>
      <c r="G354" s="752"/>
      <c r="H354" s="766">
        <v>0</v>
      </c>
      <c r="I354" s="752">
        <v>47.621280999999989</v>
      </c>
      <c r="J354" s="752">
        <v>4645.3938461443249</v>
      </c>
      <c r="K354" s="766">
        <v>1</v>
      </c>
      <c r="L354" s="752">
        <v>47.621280999999989</v>
      </c>
      <c r="M354" s="753">
        <v>4645.3938461443249</v>
      </c>
    </row>
    <row r="355" spans="1:13" ht="14.4" customHeight="1" x14ac:dyDescent="0.3">
      <c r="A355" s="747" t="s">
        <v>589</v>
      </c>
      <c r="B355" s="748" t="s">
        <v>2313</v>
      </c>
      <c r="C355" s="748" t="s">
        <v>2315</v>
      </c>
      <c r="D355" s="748" t="s">
        <v>1001</v>
      </c>
      <c r="E355" s="748" t="s">
        <v>1003</v>
      </c>
      <c r="F355" s="752"/>
      <c r="G355" s="752"/>
      <c r="H355" s="766">
        <v>0</v>
      </c>
      <c r="I355" s="752">
        <v>56.512</v>
      </c>
      <c r="J355" s="752">
        <v>10335.933775880361</v>
      </c>
      <c r="K355" s="766">
        <v>1</v>
      </c>
      <c r="L355" s="752">
        <v>56.512</v>
      </c>
      <c r="M355" s="753">
        <v>10335.933775880361</v>
      </c>
    </row>
    <row r="356" spans="1:13" ht="14.4" customHeight="1" x14ac:dyDescent="0.3">
      <c r="A356" s="747" t="s">
        <v>589</v>
      </c>
      <c r="B356" s="748" t="s">
        <v>2313</v>
      </c>
      <c r="C356" s="748" t="s">
        <v>2316</v>
      </c>
      <c r="D356" s="748" t="s">
        <v>1001</v>
      </c>
      <c r="E356" s="748" t="s">
        <v>1004</v>
      </c>
      <c r="F356" s="752"/>
      <c r="G356" s="752"/>
      <c r="H356" s="766">
        <v>0</v>
      </c>
      <c r="I356" s="752">
        <v>53.243866699999998</v>
      </c>
      <c r="J356" s="752">
        <v>22427.492312249055</v>
      </c>
      <c r="K356" s="766">
        <v>1</v>
      </c>
      <c r="L356" s="752">
        <v>53.243866699999998</v>
      </c>
      <c r="M356" s="753">
        <v>22427.492312249055</v>
      </c>
    </row>
    <row r="357" spans="1:13" ht="14.4" customHeight="1" x14ac:dyDescent="0.3">
      <c r="A357" s="747" t="s">
        <v>589</v>
      </c>
      <c r="B357" s="748" t="s">
        <v>2313</v>
      </c>
      <c r="C357" s="748" t="s">
        <v>2579</v>
      </c>
      <c r="D357" s="748" t="s">
        <v>2318</v>
      </c>
      <c r="E357" s="748" t="s">
        <v>2580</v>
      </c>
      <c r="F357" s="752">
        <v>18.701999999999998</v>
      </c>
      <c r="G357" s="752">
        <v>3414.9851999999996</v>
      </c>
      <c r="H357" s="766">
        <v>1</v>
      </c>
      <c r="I357" s="752"/>
      <c r="J357" s="752"/>
      <c r="K357" s="766">
        <v>0</v>
      </c>
      <c r="L357" s="752">
        <v>18.701999999999998</v>
      </c>
      <c r="M357" s="753">
        <v>3414.9851999999996</v>
      </c>
    </row>
    <row r="358" spans="1:13" ht="14.4" customHeight="1" x14ac:dyDescent="0.3">
      <c r="A358" s="747" t="s">
        <v>589</v>
      </c>
      <c r="B358" s="748" t="s">
        <v>2313</v>
      </c>
      <c r="C358" s="748" t="s">
        <v>2317</v>
      </c>
      <c r="D358" s="748" t="s">
        <v>2318</v>
      </c>
      <c r="E358" s="748" t="s">
        <v>2319</v>
      </c>
      <c r="F358" s="752">
        <v>1</v>
      </c>
      <c r="G358" s="752">
        <v>6723.99</v>
      </c>
      <c r="H358" s="766">
        <v>1</v>
      </c>
      <c r="I358" s="752"/>
      <c r="J358" s="752"/>
      <c r="K358" s="766">
        <v>0</v>
      </c>
      <c r="L358" s="752">
        <v>1</v>
      </c>
      <c r="M358" s="753">
        <v>6723.99</v>
      </c>
    </row>
    <row r="359" spans="1:13" ht="14.4" customHeight="1" x14ac:dyDescent="0.3">
      <c r="A359" s="747" t="s">
        <v>589</v>
      </c>
      <c r="B359" s="748" t="s">
        <v>2313</v>
      </c>
      <c r="C359" s="748" t="s">
        <v>2320</v>
      </c>
      <c r="D359" s="748" t="s">
        <v>1005</v>
      </c>
      <c r="E359" s="748" t="s">
        <v>1002</v>
      </c>
      <c r="F359" s="752">
        <v>85.368885399999996</v>
      </c>
      <c r="G359" s="752">
        <v>9578.3921432023835</v>
      </c>
      <c r="H359" s="766">
        <v>1</v>
      </c>
      <c r="I359" s="752"/>
      <c r="J359" s="752"/>
      <c r="K359" s="766">
        <v>0</v>
      </c>
      <c r="L359" s="752">
        <v>85.368885399999996</v>
      </c>
      <c r="M359" s="753">
        <v>9578.3921432023835</v>
      </c>
    </row>
    <row r="360" spans="1:13" ht="14.4" customHeight="1" x14ac:dyDescent="0.3">
      <c r="A360" s="747" t="s">
        <v>589</v>
      </c>
      <c r="B360" s="748" t="s">
        <v>2313</v>
      </c>
      <c r="C360" s="748" t="s">
        <v>2321</v>
      </c>
      <c r="D360" s="748" t="s">
        <v>1005</v>
      </c>
      <c r="E360" s="748" t="s">
        <v>1003</v>
      </c>
      <c r="F360" s="752">
        <v>123.03388090000001</v>
      </c>
      <c r="G360" s="752">
        <v>32410.298916747553</v>
      </c>
      <c r="H360" s="766">
        <v>1</v>
      </c>
      <c r="I360" s="752"/>
      <c r="J360" s="752"/>
      <c r="K360" s="766">
        <v>0</v>
      </c>
      <c r="L360" s="752">
        <v>123.03388090000001</v>
      </c>
      <c r="M360" s="753">
        <v>32410.298916747553</v>
      </c>
    </row>
    <row r="361" spans="1:13" ht="14.4" customHeight="1" x14ac:dyDescent="0.3">
      <c r="A361" s="747" t="s">
        <v>589</v>
      </c>
      <c r="B361" s="748" t="s">
        <v>2644</v>
      </c>
      <c r="C361" s="748" t="s">
        <v>2645</v>
      </c>
      <c r="D361" s="748" t="s">
        <v>2646</v>
      </c>
      <c r="E361" s="748" t="s">
        <v>2647</v>
      </c>
      <c r="F361" s="752">
        <v>13</v>
      </c>
      <c r="G361" s="752">
        <v>52098.020000000004</v>
      </c>
      <c r="H361" s="766">
        <v>1</v>
      </c>
      <c r="I361" s="752"/>
      <c r="J361" s="752"/>
      <c r="K361" s="766">
        <v>0</v>
      </c>
      <c r="L361" s="752">
        <v>13</v>
      </c>
      <c r="M361" s="753">
        <v>52098.020000000004</v>
      </c>
    </row>
    <row r="362" spans="1:13" ht="14.4" customHeight="1" x14ac:dyDescent="0.3">
      <c r="A362" s="747" t="s">
        <v>589</v>
      </c>
      <c r="B362" s="748" t="s">
        <v>2644</v>
      </c>
      <c r="C362" s="748" t="s">
        <v>2648</v>
      </c>
      <c r="D362" s="748" t="s">
        <v>2649</v>
      </c>
      <c r="E362" s="748" t="s">
        <v>2650</v>
      </c>
      <c r="F362" s="752"/>
      <c r="G362" s="752"/>
      <c r="H362" s="766">
        <v>0</v>
      </c>
      <c r="I362" s="752">
        <v>23</v>
      </c>
      <c r="J362" s="752">
        <v>39671.39</v>
      </c>
      <c r="K362" s="766">
        <v>1</v>
      </c>
      <c r="L362" s="752">
        <v>23</v>
      </c>
      <c r="M362" s="753">
        <v>39671.39</v>
      </c>
    </row>
    <row r="363" spans="1:13" ht="14.4" customHeight="1" x14ac:dyDescent="0.3">
      <c r="A363" s="747" t="s">
        <v>589</v>
      </c>
      <c r="B363" s="748" t="s">
        <v>2651</v>
      </c>
      <c r="C363" s="748" t="s">
        <v>2652</v>
      </c>
      <c r="D363" s="748" t="s">
        <v>2653</v>
      </c>
      <c r="E363" s="748" t="s">
        <v>2654</v>
      </c>
      <c r="F363" s="752"/>
      <c r="G363" s="752"/>
      <c r="H363" s="766">
        <v>0</v>
      </c>
      <c r="I363" s="752">
        <v>35</v>
      </c>
      <c r="J363" s="752">
        <v>138776.75</v>
      </c>
      <c r="K363" s="766">
        <v>1</v>
      </c>
      <c r="L363" s="752">
        <v>35</v>
      </c>
      <c r="M363" s="753">
        <v>138776.75</v>
      </c>
    </row>
    <row r="364" spans="1:13" ht="14.4" customHeight="1" x14ac:dyDescent="0.3">
      <c r="A364" s="747" t="s">
        <v>589</v>
      </c>
      <c r="B364" s="748" t="s">
        <v>2651</v>
      </c>
      <c r="C364" s="748" t="s">
        <v>2655</v>
      </c>
      <c r="D364" s="748" t="s">
        <v>2653</v>
      </c>
      <c r="E364" s="748" t="s">
        <v>2656</v>
      </c>
      <c r="F364" s="752"/>
      <c r="G364" s="752"/>
      <c r="H364" s="766">
        <v>0</v>
      </c>
      <c r="I364" s="752">
        <v>288</v>
      </c>
      <c r="J364" s="752">
        <v>341732.15999999992</v>
      </c>
      <c r="K364" s="766">
        <v>1</v>
      </c>
      <c r="L364" s="752">
        <v>288</v>
      </c>
      <c r="M364" s="753">
        <v>341732.15999999992</v>
      </c>
    </row>
    <row r="365" spans="1:13" ht="14.4" customHeight="1" x14ac:dyDescent="0.3">
      <c r="A365" s="747" t="s">
        <v>589</v>
      </c>
      <c r="B365" s="748" t="s">
        <v>2651</v>
      </c>
      <c r="C365" s="748" t="s">
        <v>2657</v>
      </c>
      <c r="D365" s="748" t="s">
        <v>1820</v>
      </c>
      <c r="E365" s="748" t="s">
        <v>2658</v>
      </c>
      <c r="F365" s="752"/>
      <c r="G365" s="752"/>
      <c r="H365" s="766">
        <v>0</v>
      </c>
      <c r="I365" s="752">
        <v>6</v>
      </c>
      <c r="J365" s="752">
        <v>7745.16</v>
      </c>
      <c r="K365" s="766">
        <v>1</v>
      </c>
      <c r="L365" s="752">
        <v>6</v>
      </c>
      <c r="M365" s="753">
        <v>7745.16</v>
      </c>
    </row>
    <row r="366" spans="1:13" ht="14.4" customHeight="1" x14ac:dyDescent="0.3">
      <c r="A366" s="747" t="s">
        <v>589</v>
      </c>
      <c r="B366" s="748" t="s">
        <v>2581</v>
      </c>
      <c r="C366" s="748" t="s">
        <v>2582</v>
      </c>
      <c r="D366" s="748" t="s">
        <v>2583</v>
      </c>
      <c r="E366" s="748" t="s">
        <v>2584</v>
      </c>
      <c r="F366" s="752"/>
      <c r="G366" s="752"/>
      <c r="H366" s="766">
        <v>0</v>
      </c>
      <c r="I366" s="752">
        <v>16</v>
      </c>
      <c r="J366" s="752">
        <v>10774.68</v>
      </c>
      <c r="K366" s="766">
        <v>1</v>
      </c>
      <c r="L366" s="752">
        <v>16</v>
      </c>
      <c r="M366" s="753">
        <v>10774.68</v>
      </c>
    </row>
    <row r="367" spans="1:13" ht="14.4" customHeight="1" x14ac:dyDescent="0.3">
      <c r="A367" s="747" t="s">
        <v>589</v>
      </c>
      <c r="B367" s="748" t="s">
        <v>2581</v>
      </c>
      <c r="C367" s="748" t="s">
        <v>2585</v>
      </c>
      <c r="D367" s="748" t="s">
        <v>2583</v>
      </c>
      <c r="E367" s="748" t="s">
        <v>2586</v>
      </c>
      <c r="F367" s="752"/>
      <c r="G367" s="752"/>
      <c r="H367" s="766">
        <v>0</v>
      </c>
      <c r="I367" s="752">
        <v>116</v>
      </c>
      <c r="J367" s="752">
        <v>76910.159999999989</v>
      </c>
      <c r="K367" s="766">
        <v>1</v>
      </c>
      <c r="L367" s="752">
        <v>116</v>
      </c>
      <c r="M367" s="753">
        <v>76910.159999999989</v>
      </c>
    </row>
    <row r="368" spans="1:13" ht="14.4" customHeight="1" x14ac:dyDescent="0.3">
      <c r="A368" s="747" t="s">
        <v>589</v>
      </c>
      <c r="B368" s="748" t="s">
        <v>2326</v>
      </c>
      <c r="C368" s="748" t="s">
        <v>2327</v>
      </c>
      <c r="D368" s="748" t="s">
        <v>1058</v>
      </c>
      <c r="E368" s="748" t="s">
        <v>2328</v>
      </c>
      <c r="F368" s="752"/>
      <c r="G368" s="752"/>
      <c r="H368" s="766">
        <v>0</v>
      </c>
      <c r="I368" s="752">
        <v>16</v>
      </c>
      <c r="J368" s="752">
        <v>258272.29</v>
      </c>
      <c r="K368" s="766">
        <v>1</v>
      </c>
      <c r="L368" s="752">
        <v>16</v>
      </c>
      <c r="M368" s="753">
        <v>258272.29</v>
      </c>
    </row>
    <row r="369" spans="1:13" ht="14.4" customHeight="1" x14ac:dyDescent="0.3">
      <c r="A369" s="747" t="s">
        <v>589</v>
      </c>
      <c r="B369" s="748" t="s">
        <v>2591</v>
      </c>
      <c r="C369" s="748" t="s">
        <v>2592</v>
      </c>
      <c r="D369" s="748" t="s">
        <v>2593</v>
      </c>
      <c r="E369" s="748" t="s">
        <v>2594</v>
      </c>
      <c r="F369" s="752"/>
      <c r="G369" s="752"/>
      <c r="H369" s="766">
        <v>0</v>
      </c>
      <c r="I369" s="752">
        <v>170</v>
      </c>
      <c r="J369" s="752">
        <v>13923.849999999999</v>
      </c>
      <c r="K369" s="766">
        <v>1</v>
      </c>
      <c r="L369" s="752">
        <v>170</v>
      </c>
      <c r="M369" s="753">
        <v>13923.849999999999</v>
      </c>
    </row>
    <row r="370" spans="1:13" ht="14.4" customHeight="1" x14ac:dyDescent="0.3">
      <c r="A370" s="747" t="s">
        <v>592</v>
      </c>
      <c r="B370" s="748" t="s">
        <v>2301</v>
      </c>
      <c r="C370" s="748" t="s">
        <v>2309</v>
      </c>
      <c r="D370" s="748" t="s">
        <v>2303</v>
      </c>
      <c r="E370" s="748" t="s">
        <v>2310</v>
      </c>
      <c r="F370" s="752"/>
      <c r="G370" s="752"/>
      <c r="H370" s="766">
        <v>0</v>
      </c>
      <c r="I370" s="752">
        <v>1.7909999999999999</v>
      </c>
      <c r="J370" s="752">
        <v>1108.1818048595301</v>
      </c>
      <c r="K370" s="766">
        <v>1</v>
      </c>
      <c r="L370" s="752">
        <v>1.7909999999999999</v>
      </c>
      <c r="M370" s="753">
        <v>1108.1818048595301</v>
      </c>
    </row>
    <row r="371" spans="1:13" ht="14.4" customHeight="1" x14ac:dyDescent="0.3">
      <c r="A371" s="747" t="s">
        <v>592</v>
      </c>
      <c r="B371" s="748" t="s">
        <v>2651</v>
      </c>
      <c r="C371" s="748" t="s">
        <v>2652</v>
      </c>
      <c r="D371" s="748" t="s">
        <v>2653</v>
      </c>
      <c r="E371" s="748" t="s">
        <v>2654</v>
      </c>
      <c r="F371" s="752"/>
      <c r="G371" s="752"/>
      <c r="H371" s="766">
        <v>0</v>
      </c>
      <c r="I371" s="752">
        <v>27</v>
      </c>
      <c r="J371" s="752">
        <v>107056.35</v>
      </c>
      <c r="K371" s="766">
        <v>1</v>
      </c>
      <c r="L371" s="752">
        <v>27</v>
      </c>
      <c r="M371" s="753">
        <v>107056.35</v>
      </c>
    </row>
    <row r="372" spans="1:13" ht="14.4" customHeight="1" x14ac:dyDescent="0.3">
      <c r="A372" s="747" t="s">
        <v>592</v>
      </c>
      <c r="B372" s="748" t="s">
        <v>2414</v>
      </c>
      <c r="C372" s="748" t="s">
        <v>2415</v>
      </c>
      <c r="D372" s="748" t="s">
        <v>1310</v>
      </c>
      <c r="E372" s="748" t="s">
        <v>2416</v>
      </c>
      <c r="F372" s="752"/>
      <c r="G372" s="752"/>
      <c r="H372" s="766">
        <v>0</v>
      </c>
      <c r="I372" s="752">
        <v>1</v>
      </c>
      <c r="J372" s="752">
        <v>49.820000000000036</v>
      </c>
      <c r="K372" s="766">
        <v>1</v>
      </c>
      <c r="L372" s="752">
        <v>1</v>
      </c>
      <c r="M372" s="753">
        <v>49.820000000000036</v>
      </c>
    </row>
    <row r="373" spans="1:13" ht="14.4" customHeight="1" x14ac:dyDescent="0.3">
      <c r="A373" s="747" t="s">
        <v>595</v>
      </c>
      <c r="B373" s="748" t="s">
        <v>2659</v>
      </c>
      <c r="C373" s="748" t="s">
        <v>2660</v>
      </c>
      <c r="D373" s="748" t="s">
        <v>1844</v>
      </c>
      <c r="E373" s="748" t="s">
        <v>2661</v>
      </c>
      <c r="F373" s="752"/>
      <c r="G373" s="752"/>
      <c r="H373" s="766">
        <v>0</v>
      </c>
      <c r="I373" s="752">
        <v>1</v>
      </c>
      <c r="J373" s="752">
        <v>655.52</v>
      </c>
      <c r="K373" s="766">
        <v>1</v>
      </c>
      <c r="L373" s="752">
        <v>1</v>
      </c>
      <c r="M373" s="753">
        <v>655.52</v>
      </c>
    </row>
    <row r="374" spans="1:13" ht="14.4" customHeight="1" x14ac:dyDescent="0.3">
      <c r="A374" s="747" t="s">
        <v>598</v>
      </c>
      <c r="B374" s="748" t="s">
        <v>2662</v>
      </c>
      <c r="C374" s="748" t="s">
        <v>2663</v>
      </c>
      <c r="D374" s="748" t="s">
        <v>2664</v>
      </c>
      <c r="E374" s="748" t="s">
        <v>2665</v>
      </c>
      <c r="F374" s="752"/>
      <c r="G374" s="752"/>
      <c r="H374" s="766">
        <v>0</v>
      </c>
      <c r="I374" s="752">
        <v>1.9515598000000001</v>
      </c>
      <c r="J374" s="752">
        <v>3823.3652056534002</v>
      </c>
      <c r="K374" s="766">
        <v>1</v>
      </c>
      <c r="L374" s="752">
        <v>1.9515598000000001</v>
      </c>
      <c r="M374" s="753">
        <v>3823.3652056534002</v>
      </c>
    </row>
    <row r="375" spans="1:13" ht="14.4" customHeight="1" x14ac:dyDescent="0.3">
      <c r="A375" s="747" t="s">
        <v>598</v>
      </c>
      <c r="B375" s="748" t="s">
        <v>2666</v>
      </c>
      <c r="C375" s="748" t="s">
        <v>2667</v>
      </c>
      <c r="D375" s="748" t="s">
        <v>2668</v>
      </c>
      <c r="E375" s="748" t="s">
        <v>2669</v>
      </c>
      <c r="F375" s="752"/>
      <c r="G375" s="752"/>
      <c r="H375" s="766">
        <v>0</v>
      </c>
      <c r="I375" s="752">
        <v>253</v>
      </c>
      <c r="J375" s="752">
        <v>10581004.385121278</v>
      </c>
      <c r="K375" s="766">
        <v>1</v>
      </c>
      <c r="L375" s="752">
        <v>253</v>
      </c>
      <c r="M375" s="753">
        <v>10581004.385121278</v>
      </c>
    </row>
    <row r="376" spans="1:13" ht="14.4" customHeight="1" x14ac:dyDescent="0.3">
      <c r="A376" s="747" t="s">
        <v>598</v>
      </c>
      <c r="B376" s="748" t="s">
        <v>2666</v>
      </c>
      <c r="C376" s="748" t="s">
        <v>2670</v>
      </c>
      <c r="D376" s="748" t="s">
        <v>2668</v>
      </c>
      <c r="E376" s="748" t="s">
        <v>2671</v>
      </c>
      <c r="F376" s="752"/>
      <c r="G376" s="752"/>
      <c r="H376" s="766">
        <v>0</v>
      </c>
      <c r="I376" s="752">
        <v>552.71647970000004</v>
      </c>
      <c r="J376" s="752">
        <v>7777053.6311753467</v>
      </c>
      <c r="K376" s="766">
        <v>1</v>
      </c>
      <c r="L376" s="752">
        <v>552.71647970000004</v>
      </c>
      <c r="M376" s="753">
        <v>7777053.6311753467</v>
      </c>
    </row>
    <row r="377" spans="1:13" ht="14.4" customHeight="1" x14ac:dyDescent="0.3">
      <c r="A377" s="747" t="s">
        <v>598</v>
      </c>
      <c r="B377" s="748" t="s">
        <v>2577</v>
      </c>
      <c r="C377" s="748" t="s">
        <v>2672</v>
      </c>
      <c r="D377" s="748" t="s">
        <v>1777</v>
      </c>
      <c r="E377" s="748" t="s">
        <v>2673</v>
      </c>
      <c r="F377" s="752"/>
      <c r="G377" s="752"/>
      <c r="H377" s="766">
        <v>0</v>
      </c>
      <c r="I377" s="752">
        <v>738.37899999999991</v>
      </c>
      <c r="J377" s="752">
        <v>3611108.4650775446</v>
      </c>
      <c r="K377" s="766">
        <v>1</v>
      </c>
      <c r="L377" s="752">
        <v>738.37899999999991</v>
      </c>
      <c r="M377" s="753">
        <v>3611108.4650775446</v>
      </c>
    </row>
    <row r="378" spans="1:13" ht="14.4" customHeight="1" x14ac:dyDescent="0.3">
      <c r="A378" s="747" t="s">
        <v>598</v>
      </c>
      <c r="B378" s="748" t="s">
        <v>2577</v>
      </c>
      <c r="C378" s="748" t="s">
        <v>2578</v>
      </c>
      <c r="D378" s="748" t="s">
        <v>1777</v>
      </c>
      <c r="E378" s="748" t="s">
        <v>1778</v>
      </c>
      <c r="F378" s="752">
        <v>2</v>
      </c>
      <c r="G378" s="752">
        <v>43558.237500000003</v>
      </c>
      <c r="H378" s="766">
        <v>1</v>
      </c>
      <c r="I378" s="752"/>
      <c r="J378" s="752"/>
      <c r="K378" s="766">
        <v>0</v>
      </c>
      <c r="L378" s="752">
        <v>2</v>
      </c>
      <c r="M378" s="753">
        <v>43558.237500000003</v>
      </c>
    </row>
    <row r="379" spans="1:13" ht="14.4" customHeight="1" x14ac:dyDescent="0.3">
      <c r="A379" s="747" t="s">
        <v>598</v>
      </c>
      <c r="B379" s="748" t="s">
        <v>2674</v>
      </c>
      <c r="C379" s="748" t="s">
        <v>2675</v>
      </c>
      <c r="D379" s="748" t="s">
        <v>1847</v>
      </c>
      <c r="E379" s="748" t="s">
        <v>2676</v>
      </c>
      <c r="F379" s="752"/>
      <c r="G379" s="752"/>
      <c r="H379" s="766">
        <v>0</v>
      </c>
      <c r="I379" s="752">
        <v>129.56808190000001</v>
      </c>
      <c r="J379" s="752">
        <v>914374.1375847226</v>
      </c>
      <c r="K379" s="766">
        <v>1</v>
      </c>
      <c r="L379" s="752">
        <v>129.56808190000001</v>
      </c>
      <c r="M379" s="753">
        <v>914374.1375847226</v>
      </c>
    </row>
    <row r="380" spans="1:13" ht="14.4" customHeight="1" x14ac:dyDescent="0.3">
      <c r="A380" s="747" t="s">
        <v>598</v>
      </c>
      <c r="B380" s="748" t="s">
        <v>2674</v>
      </c>
      <c r="C380" s="748" t="s">
        <v>2677</v>
      </c>
      <c r="D380" s="748" t="s">
        <v>1847</v>
      </c>
      <c r="E380" s="748" t="s">
        <v>2678</v>
      </c>
      <c r="F380" s="752"/>
      <c r="G380" s="752"/>
      <c r="H380" s="766">
        <v>0</v>
      </c>
      <c r="I380" s="752">
        <v>145.613</v>
      </c>
      <c r="J380" s="752">
        <v>4107091.873915961</v>
      </c>
      <c r="K380" s="766">
        <v>1</v>
      </c>
      <c r="L380" s="752">
        <v>145.613</v>
      </c>
      <c r="M380" s="753">
        <v>4107091.873915961</v>
      </c>
    </row>
    <row r="381" spans="1:13" ht="14.4" customHeight="1" x14ac:dyDescent="0.3">
      <c r="A381" s="747" t="s">
        <v>598</v>
      </c>
      <c r="B381" s="748" t="s">
        <v>2679</v>
      </c>
      <c r="C381" s="748" t="s">
        <v>2680</v>
      </c>
      <c r="D381" s="748" t="s">
        <v>2681</v>
      </c>
      <c r="E381" s="748" t="s">
        <v>1003</v>
      </c>
      <c r="F381" s="752"/>
      <c r="G381" s="752"/>
      <c r="H381" s="766">
        <v>0</v>
      </c>
      <c r="I381" s="752">
        <v>386</v>
      </c>
      <c r="J381" s="752">
        <v>3896851.2708920785</v>
      </c>
      <c r="K381" s="766">
        <v>1</v>
      </c>
      <c r="L381" s="752">
        <v>386</v>
      </c>
      <c r="M381" s="753">
        <v>3896851.2708920785</v>
      </c>
    </row>
    <row r="382" spans="1:13" ht="14.4" customHeight="1" x14ac:dyDescent="0.3">
      <c r="A382" s="747" t="s">
        <v>598</v>
      </c>
      <c r="B382" s="748" t="s">
        <v>2682</v>
      </c>
      <c r="C382" s="748" t="s">
        <v>2683</v>
      </c>
      <c r="D382" s="748" t="s">
        <v>2684</v>
      </c>
      <c r="E382" s="748" t="s">
        <v>2685</v>
      </c>
      <c r="F382" s="752"/>
      <c r="G382" s="752"/>
      <c r="H382" s="766">
        <v>0</v>
      </c>
      <c r="I382" s="752">
        <v>44</v>
      </c>
      <c r="J382" s="752">
        <v>2118617.0685845139</v>
      </c>
      <c r="K382" s="766">
        <v>1</v>
      </c>
      <c r="L382" s="752">
        <v>44</v>
      </c>
      <c r="M382" s="753">
        <v>2118617.0685845139</v>
      </c>
    </row>
    <row r="383" spans="1:13" ht="14.4" customHeight="1" x14ac:dyDescent="0.3">
      <c r="A383" s="747" t="s">
        <v>598</v>
      </c>
      <c r="B383" s="748" t="s">
        <v>2682</v>
      </c>
      <c r="C383" s="748" t="s">
        <v>2686</v>
      </c>
      <c r="D383" s="748" t="s">
        <v>2684</v>
      </c>
      <c r="E383" s="748" t="s">
        <v>2687</v>
      </c>
      <c r="F383" s="752"/>
      <c r="G383" s="752"/>
      <c r="H383" s="766">
        <v>0</v>
      </c>
      <c r="I383" s="752">
        <v>38</v>
      </c>
      <c r="J383" s="752">
        <v>2927540.3212837279</v>
      </c>
      <c r="K383" s="766">
        <v>1</v>
      </c>
      <c r="L383" s="752">
        <v>38</v>
      </c>
      <c r="M383" s="753">
        <v>2927540.3212837279</v>
      </c>
    </row>
    <row r="384" spans="1:13" ht="14.4" customHeight="1" x14ac:dyDescent="0.3">
      <c r="A384" s="747" t="s">
        <v>598</v>
      </c>
      <c r="B384" s="748" t="s">
        <v>2641</v>
      </c>
      <c r="C384" s="748" t="s">
        <v>2688</v>
      </c>
      <c r="D384" s="748" t="s">
        <v>2643</v>
      </c>
      <c r="E384" s="748" t="s">
        <v>2167</v>
      </c>
      <c r="F384" s="752"/>
      <c r="G384" s="752"/>
      <c r="H384" s="766">
        <v>0</v>
      </c>
      <c r="I384" s="752">
        <v>16</v>
      </c>
      <c r="J384" s="752">
        <v>1364639.46</v>
      </c>
      <c r="K384" s="766">
        <v>1</v>
      </c>
      <c r="L384" s="752">
        <v>16</v>
      </c>
      <c r="M384" s="753">
        <v>1364639.46</v>
      </c>
    </row>
    <row r="385" spans="1:13" ht="14.4" customHeight="1" x14ac:dyDescent="0.3">
      <c r="A385" s="747" t="s">
        <v>598</v>
      </c>
      <c r="B385" s="748" t="s">
        <v>2689</v>
      </c>
      <c r="C385" s="748" t="s">
        <v>2690</v>
      </c>
      <c r="D385" s="748" t="s">
        <v>2691</v>
      </c>
      <c r="E385" s="748" t="s">
        <v>2692</v>
      </c>
      <c r="F385" s="752"/>
      <c r="G385" s="752"/>
      <c r="H385" s="766">
        <v>0</v>
      </c>
      <c r="I385" s="752">
        <v>33</v>
      </c>
      <c r="J385" s="752">
        <v>577612.19999999995</v>
      </c>
      <c r="K385" s="766">
        <v>1</v>
      </c>
      <c r="L385" s="752">
        <v>33</v>
      </c>
      <c r="M385" s="753">
        <v>577612.19999999995</v>
      </c>
    </row>
    <row r="386" spans="1:13" ht="14.4" customHeight="1" x14ac:dyDescent="0.3">
      <c r="A386" s="747" t="s">
        <v>598</v>
      </c>
      <c r="B386" s="748" t="s">
        <v>2689</v>
      </c>
      <c r="C386" s="748" t="s">
        <v>2693</v>
      </c>
      <c r="D386" s="748" t="s">
        <v>2691</v>
      </c>
      <c r="E386" s="748" t="s">
        <v>2694</v>
      </c>
      <c r="F386" s="752"/>
      <c r="G386" s="752"/>
      <c r="H386" s="766">
        <v>0</v>
      </c>
      <c r="I386" s="752">
        <v>16</v>
      </c>
      <c r="J386" s="752">
        <v>1120323.6000000001</v>
      </c>
      <c r="K386" s="766">
        <v>1</v>
      </c>
      <c r="L386" s="752">
        <v>16</v>
      </c>
      <c r="M386" s="753">
        <v>1120323.6000000001</v>
      </c>
    </row>
    <row r="387" spans="1:13" ht="14.4" customHeight="1" x14ac:dyDescent="0.3">
      <c r="A387" s="747" t="s">
        <v>598</v>
      </c>
      <c r="B387" s="748" t="s">
        <v>2695</v>
      </c>
      <c r="C387" s="748" t="s">
        <v>2696</v>
      </c>
      <c r="D387" s="748" t="s">
        <v>2697</v>
      </c>
      <c r="E387" s="748" t="s">
        <v>2698</v>
      </c>
      <c r="F387" s="752"/>
      <c r="G387" s="752"/>
      <c r="H387" s="766">
        <v>0</v>
      </c>
      <c r="I387" s="752">
        <v>4</v>
      </c>
      <c r="J387" s="752">
        <v>78611.44</v>
      </c>
      <c r="K387" s="766">
        <v>1</v>
      </c>
      <c r="L387" s="752">
        <v>4</v>
      </c>
      <c r="M387" s="753">
        <v>78611.44</v>
      </c>
    </row>
    <row r="388" spans="1:13" ht="14.4" customHeight="1" x14ac:dyDescent="0.3">
      <c r="A388" s="747" t="s">
        <v>598</v>
      </c>
      <c r="B388" s="748" t="s">
        <v>2695</v>
      </c>
      <c r="C388" s="748" t="s">
        <v>2699</v>
      </c>
      <c r="D388" s="748" t="s">
        <v>2697</v>
      </c>
      <c r="E388" s="748" t="s">
        <v>2700</v>
      </c>
      <c r="F388" s="752"/>
      <c r="G388" s="752"/>
      <c r="H388" s="766">
        <v>0</v>
      </c>
      <c r="I388" s="752">
        <v>4</v>
      </c>
      <c r="J388" s="752">
        <v>306477.32</v>
      </c>
      <c r="K388" s="766">
        <v>1</v>
      </c>
      <c r="L388" s="752">
        <v>4</v>
      </c>
      <c r="M388" s="753">
        <v>306477.32</v>
      </c>
    </row>
    <row r="389" spans="1:13" ht="14.4" customHeight="1" thickBot="1" x14ac:dyDescent="0.35">
      <c r="A389" s="754" t="s">
        <v>598</v>
      </c>
      <c r="B389" s="755" t="s">
        <v>2701</v>
      </c>
      <c r="C389" s="755" t="s">
        <v>2702</v>
      </c>
      <c r="D389" s="755" t="s">
        <v>2703</v>
      </c>
      <c r="E389" s="755" t="s">
        <v>2704</v>
      </c>
      <c r="F389" s="759"/>
      <c r="G389" s="759"/>
      <c r="H389" s="767">
        <v>0</v>
      </c>
      <c r="I389" s="759">
        <v>18</v>
      </c>
      <c r="J389" s="759">
        <v>3035051.61</v>
      </c>
      <c r="K389" s="767">
        <v>1</v>
      </c>
      <c r="L389" s="759">
        <v>18</v>
      </c>
      <c r="M389" s="760">
        <v>3035051.61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2499</v>
      </c>
      <c r="C3" s="396">
        <f>SUM(C6:C1048576)</f>
        <v>1567</v>
      </c>
      <c r="D3" s="396">
        <f>SUM(D6:D1048576)</f>
        <v>134</v>
      </c>
      <c r="E3" s="397">
        <f>SUM(E6:E1048576)</f>
        <v>746</v>
      </c>
      <c r="F3" s="394">
        <f>IF(SUM($B3:$E3)=0,"",B3/SUM($B3:$E3))</f>
        <v>0.50525677315002027</v>
      </c>
      <c r="G3" s="392">
        <f t="shared" ref="G3:I3" si="0">IF(SUM($B3:$E3)=0,"",C3/SUM($B3:$E3))</f>
        <v>0.31682167408006467</v>
      </c>
      <c r="H3" s="392">
        <f t="shared" si="0"/>
        <v>2.7092600080873434E-2</v>
      </c>
      <c r="I3" s="393">
        <f t="shared" si="0"/>
        <v>0.15082895268904165</v>
      </c>
      <c r="J3" s="396">
        <f>SUM(J6:J1048576)</f>
        <v>240</v>
      </c>
      <c r="K3" s="396">
        <f>SUM(K6:K1048576)</f>
        <v>458</v>
      </c>
      <c r="L3" s="396">
        <f>SUM(L6:L1048576)</f>
        <v>134</v>
      </c>
      <c r="M3" s="397">
        <f>SUM(M6:M1048576)</f>
        <v>96</v>
      </c>
      <c r="N3" s="394">
        <f>IF(SUM($J3:$M3)=0,"",J3/SUM($J3:$M3))</f>
        <v>0.25862068965517243</v>
      </c>
      <c r="O3" s="392">
        <f t="shared" ref="O3:Q3" si="1">IF(SUM($J3:$M3)=0,"",K3/SUM($J3:$M3))</f>
        <v>0.49353448275862066</v>
      </c>
      <c r="P3" s="392">
        <f t="shared" si="1"/>
        <v>0.14439655172413793</v>
      </c>
      <c r="Q3" s="393">
        <f t="shared" si="1"/>
        <v>0.10344827586206896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2706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2707</v>
      </c>
      <c r="B7" s="798">
        <v>1463</v>
      </c>
      <c r="C7" s="752">
        <v>729</v>
      </c>
      <c r="D7" s="752">
        <v>52</v>
      </c>
      <c r="E7" s="753"/>
      <c r="F7" s="795">
        <v>0.65196078431372551</v>
      </c>
      <c r="G7" s="766">
        <v>0.32486631016042783</v>
      </c>
      <c r="H7" s="766">
        <v>2.3172905525846704E-2</v>
      </c>
      <c r="I7" s="801">
        <v>0</v>
      </c>
      <c r="J7" s="798">
        <v>74</v>
      </c>
      <c r="K7" s="752">
        <v>186</v>
      </c>
      <c r="L7" s="752">
        <v>52</v>
      </c>
      <c r="M7" s="753"/>
      <c r="N7" s="795">
        <v>0.23717948717948717</v>
      </c>
      <c r="O7" s="766">
        <v>0.59615384615384615</v>
      </c>
      <c r="P7" s="766">
        <v>0.16666666666666666</v>
      </c>
      <c r="Q7" s="789">
        <v>0</v>
      </c>
    </row>
    <row r="8" spans="1:17" ht="14.4" customHeight="1" x14ac:dyDescent="0.3">
      <c r="A8" s="792" t="s">
        <v>2708</v>
      </c>
      <c r="B8" s="798">
        <v>555</v>
      </c>
      <c r="C8" s="752">
        <v>768</v>
      </c>
      <c r="D8" s="752">
        <v>82</v>
      </c>
      <c r="E8" s="753"/>
      <c r="F8" s="795">
        <v>0.39501779359430605</v>
      </c>
      <c r="G8" s="766">
        <v>0.54661921708185057</v>
      </c>
      <c r="H8" s="766">
        <v>5.8362989323843414E-2</v>
      </c>
      <c r="I8" s="801">
        <v>0</v>
      </c>
      <c r="J8" s="798">
        <v>73</v>
      </c>
      <c r="K8" s="752">
        <v>244</v>
      </c>
      <c r="L8" s="752">
        <v>82</v>
      </c>
      <c r="M8" s="753"/>
      <c r="N8" s="795">
        <v>0.18295739348370926</v>
      </c>
      <c r="O8" s="766">
        <v>0.61152882205513781</v>
      </c>
      <c r="P8" s="766">
        <v>0.20551378446115287</v>
      </c>
      <c r="Q8" s="789">
        <v>0</v>
      </c>
    </row>
    <row r="9" spans="1:17" ht="14.4" customHeight="1" x14ac:dyDescent="0.3">
      <c r="A9" s="792" t="s">
        <v>2709</v>
      </c>
      <c r="B9" s="798">
        <v>432</v>
      </c>
      <c r="C9" s="752">
        <v>70</v>
      </c>
      <c r="D9" s="752"/>
      <c r="E9" s="753"/>
      <c r="F9" s="795">
        <v>0.8605577689243028</v>
      </c>
      <c r="G9" s="766">
        <v>0.1394422310756972</v>
      </c>
      <c r="H9" s="766">
        <v>0</v>
      </c>
      <c r="I9" s="801">
        <v>0</v>
      </c>
      <c r="J9" s="798">
        <v>66</v>
      </c>
      <c r="K9" s="752">
        <v>28</v>
      </c>
      <c r="L9" s="752"/>
      <c r="M9" s="753"/>
      <c r="N9" s="795">
        <v>0.7021276595744681</v>
      </c>
      <c r="O9" s="766">
        <v>0.2978723404255319</v>
      </c>
      <c r="P9" s="766">
        <v>0</v>
      </c>
      <c r="Q9" s="789">
        <v>0</v>
      </c>
    </row>
    <row r="10" spans="1:17" ht="14.4" customHeight="1" x14ac:dyDescent="0.3">
      <c r="A10" s="792" t="s">
        <v>2710</v>
      </c>
      <c r="B10" s="798">
        <v>29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21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x14ac:dyDescent="0.3">
      <c r="A11" s="792" t="s">
        <v>2711</v>
      </c>
      <c r="B11" s="798">
        <v>20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6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thickBot="1" x14ac:dyDescent="0.35">
      <c r="A12" s="793" t="s">
        <v>2712</v>
      </c>
      <c r="B12" s="799"/>
      <c r="C12" s="759"/>
      <c r="D12" s="759"/>
      <c r="E12" s="760">
        <v>746</v>
      </c>
      <c r="F12" s="796">
        <v>0</v>
      </c>
      <c r="G12" s="767">
        <v>0</v>
      </c>
      <c r="H12" s="767">
        <v>0</v>
      </c>
      <c r="I12" s="802">
        <v>1</v>
      </c>
      <c r="J12" s="799"/>
      <c r="K12" s="759"/>
      <c r="L12" s="759"/>
      <c r="M12" s="760">
        <v>96</v>
      </c>
      <c r="N12" s="796">
        <v>0</v>
      </c>
      <c r="O12" s="767">
        <v>0</v>
      </c>
      <c r="P12" s="767">
        <v>0</v>
      </c>
      <c r="Q12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21</v>
      </c>
      <c r="B5" s="730" t="s">
        <v>2713</v>
      </c>
      <c r="C5" s="733">
        <v>11667829.689999998</v>
      </c>
      <c r="D5" s="733">
        <v>6698</v>
      </c>
      <c r="E5" s="733">
        <v>7781010.3500000006</v>
      </c>
      <c r="F5" s="803">
        <v>0.66687726481547593</v>
      </c>
      <c r="G5" s="733">
        <v>4242</v>
      </c>
      <c r="H5" s="803">
        <v>0.63332338011346667</v>
      </c>
      <c r="I5" s="733">
        <v>3886819.3399999966</v>
      </c>
      <c r="J5" s="803">
        <v>0.33312273518452407</v>
      </c>
      <c r="K5" s="733">
        <v>2456</v>
      </c>
      <c r="L5" s="803">
        <v>0.36667661988653327</v>
      </c>
      <c r="M5" s="733" t="s">
        <v>73</v>
      </c>
      <c r="N5" s="270"/>
    </row>
    <row r="6" spans="1:14" ht="14.4" customHeight="1" x14ac:dyDescent="0.3">
      <c r="A6" s="729">
        <v>21</v>
      </c>
      <c r="B6" s="730" t="s">
        <v>2714</v>
      </c>
      <c r="C6" s="733">
        <v>11019581.279999997</v>
      </c>
      <c r="D6" s="733">
        <v>6191.5</v>
      </c>
      <c r="E6" s="733">
        <v>7398808.5300000003</v>
      </c>
      <c r="F6" s="803">
        <v>0.67142374487753698</v>
      </c>
      <c r="G6" s="733">
        <v>3924</v>
      </c>
      <c r="H6" s="803">
        <v>0.63377210692077846</v>
      </c>
      <c r="I6" s="733">
        <v>3620772.7499999967</v>
      </c>
      <c r="J6" s="803">
        <v>0.32857625512246302</v>
      </c>
      <c r="K6" s="733">
        <v>2267.5</v>
      </c>
      <c r="L6" s="803">
        <v>0.36622789307922149</v>
      </c>
      <c r="M6" s="733" t="s">
        <v>1</v>
      </c>
      <c r="N6" s="270"/>
    </row>
    <row r="7" spans="1:14" ht="14.4" customHeight="1" x14ac:dyDescent="0.3">
      <c r="A7" s="729">
        <v>21</v>
      </c>
      <c r="B7" s="730" t="s">
        <v>2715</v>
      </c>
      <c r="C7" s="733">
        <v>0</v>
      </c>
      <c r="D7" s="733">
        <v>101.5</v>
      </c>
      <c r="E7" s="733">
        <v>0</v>
      </c>
      <c r="F7" s="803" t="s">
        <v>567</v>
      </c>
      <c r="G7" s="733">
        <v>82</v>
      </c>
      <c r="H7" s="803">
        <v>0.80788177339901479</v>
      </c>
      <c r="I7" s="733">
        <v>0</v>
      </c>
      <c r="J7" s="803" t="s">
        <v>567</v>
      </c>
      <c r="K7" s="733">
        <v>19.5</v>
      </c>
      <c r="L7" s="803">
        <v>0.19211822660098521</v>
      </c>
      <c r="M7" s="733" t="s">
        <v>1</v>
      </c>
      <c r="N7" s="270"/>
    </row>
    <row r="8" spans="1:14" ht="14.4" customHeight="1" x14ac:dyDescent="0.3">
      <c r="A8" s="729">
        <v>21</v>
      </c>
      <c r="B8" s="730" t="s">
        <v>2716</v>
      </c>
      <c r="C8" s="733">
        <v>648248.40999999992</v>
      </c>
      <c r="D8" s="733">
        <v>405</v>
      </c>
      <c r="E8" s="733">
        <v>382201.81999999989</v>
      </c>
      <c r="F8" s="803">
        <v>0.58959160424319423</v>
      </c>
      <c r="G8" s="733">
        <v>236</v>
      </c>
      <c r="H8" s="803">
        <v>0.58271604938271604</v>
      </c>
      <c r="I8" s="733">
        <v>266046.58999999997</v>
      </c>
      <c r="J8" s="803">
        <v>0.41040839575680566</v>
      </c>
      <c r="K8" s="733">
        <v>169</v>
      </c>
      <c r="L8" s="803">
        <v>0.41728395061728396</v>
      </c>
      <c r="M8" s="733" t="s">
        <v>1</v>
      </c>
      <c r="N8" s="270"/>
    </row>
    <row r="9" spans="1:14" ht="14.4" customHeight="1" x14ac:dyDescent="0.3">
      <c r="A9" s="729" t="s">
        <v>565</v>
      </c>
      <c r="B9" s="730" t="s">
        <v>3</v>
      </c>
      <c r="C9" s="733">
        <v>11667829.689999998</v>
      </c>
      <c r="D9" s="733">
        <v>6698</v>
      </c>
      <c r="E9" s="733">
        <v>7781010.3500000006</v>
      </c>
      <c r="F9" s="803">
        <v>0.66687726481547593</v>
      </c>
      <c r="G9" s="733">
        <v>4242</v>
      </c>
      <c r="H9" s="803">
        <v>0.63332338011346667</v>
      </c>
      <c r="I9" s="733">
        <v>3886819.3399999966</v>
      </c>
      <c r="J9" s="803">
        <v>0.33312273518452407</v>
      </c>
      <c r="K9" s="733">
        <v>2456</v>
      </c>
      <c r="L9" s="803">
        <v>0.36667661988653327</v>
      </c>
      <c r="M9" s="733" t="s">
        <v>580</v>
      </c>
      <c r="N9" s="270"/>
    </row>
    <row r="11" spans="1:14" ht="14.4" customHeight="1" x14ac:dyDescent="0.3">
      <c r="A11" s="729">
        <v>21</v>
      </c>
      <c r="B11" s="730" t="s">
        <v>2713</v>
      </c>
      <c r="C11" s="733" t="s">
        <v>567</v>
      </c>
      <c r="D11" s="733" t="s">
        <v>567</v>
      </c>
      <c r="E11" s="733" t="s">
        <v>567</v>
      </c>
      <c r="F11" s="803" t="s">
        <v>567</v>
      </c>
      <c r="G11" s="733" t="s">
        <v>567</v>
      </c>
      <c r="H11" s="803" t="s">
        <v>567</v>
      </c>
      <c r="I11" s="733" t="s">
        <v>567</v>
      </c>
      <c r="J11" s="803" t="s">
        <v>567</v>
      </c>
      <c r="K11" s="733" t="s">
        <v>567</v>
      </c>
      <c r="L11" s="803" t="s">
        <v>567</v>
      </c>
      <c r="M11" s="733" t="s">
        <v>73</v>
      </c>
      <c r="N11" s="270"/>
    </row>
    <row r="12" spans="1:14" ht="14.4" customHeight="1" x14ac:dyDescent="0.3">
      <c r="A12" s="729" t="s">
        <v>2717</v>
      </c>
      <c r="B12" s="730" t="s">
        <v>2714</v>
      </c>
      <c r="C12" s="733">
        <v>97078.799999999988</v>
      </c>
      <c r="D12" s="733">
        <v>88</v>
      </c>
      <c r="E12" s="733">
        <v>56522.039999999994</v>
      </c>
      <c r="F12" s="803">
        <v>0.58222845770652298</v>
      </c>
      <c r="G12" s="733">
        <v>46</v>
      </c>
      <c r="H12" s="803">
        <v>0.52272727272727271</v>
      </c>
      <c r="I12" s="733">
        <v>40556.759999999987</v>
      </c>
      <c r="J12" s="803">
        <v>0.41777154229347696</v>
      </c>
      <c r="K12" s="733">
        <v>42</v>
      </c>
      <c r="L12" s="803">
        <v>0.47727272727272729</v>
      </c>
      <c r="M12" s="733" t="s">
        <v>1</v>
      </c>
      <c r="N12" s="270"/>
    </row>
    <row r="13" spans="1:14" ht="14.4" customHeight="1" x14ac:dyDescent="0.3">
      <c r="A13" s="729" t="s">
        <v>2717</v>
      </c>
      <c r="B13" s="730" t="s">
        <v>2715</v>
      </c>
      <c r="C13" s="733">
        <v>0</v>
      </c>
      <c r="D13" s="733" t="s">
        <v>567</v>
      </c>
      <c r="E13" s="733">
        <v>0</v>
      </c>
      <c r="F13" s="803" t="s">
        <v>567</v>
      </c>
      <c r="G13" s="733" t="s">
        <v>567</v>
      </c>
      <c r="H13" s="803" t="s">
        <v>567</v>
      </c>
      <c r="I13" s="733" t="s">
        <v>567</v>
      </c>
      <c r="J13" s="803" t="s">
        <v>567</v>
      </c>
      <c r="K13" s="733" t="s">
        <v>567</v>
      </c>
      <c r="L13" s="803" t="s">
        <v>567</v>
      </c>
      <c r="M13" s="733" t="s">
        <v>1</v>
      </c>
      <c r="N13" s="270"/>
    </row>
    <row r="14" spans="1:14" ht="14.4" customHeight="1" x14ac:dyDescent="0.3">
      <c r="A14" s="729" t="s">
        <v>2717</v>
      </c>
      <c r="B14" s="730" t="s">
        <v>2716</v>
      </c>
      <c r="C14" s="733">
        <v>1000</v>
      </c>
      <c r="D14" s="733">
        <v>1</v>
      </c>
      <c r="E14" s="733" t="s">
        <v>567</v>
      </c>
      <c r="F14" s="803">
        <v>0</v>
      </c>
      <c r="G14" s="733" t="s">
        <v>567</v>
      </c>
      <c r="H14" s="803">
        <v>0</v>
      </c>
      <c r="I14" s="733">
        <v>1000</v>
      </c>
      <c r="J14" s="803">
        <v>1</v>
      </c>
      <c r="K14" s="733">
        <v>1</v>
      </c>
      <c r="L14" s="803">
        <v>1</v>
      </c>
      <c r="M14" s="733" t="s">
        <v>1</v>
      </c>
      <c r="N14" s="270"/>
    </row>
    <row r="15" spans="1:14" ht="14.4" customHeight="1" x14ac:dyDescent="0.3">
      <c r="A15" s="729" t="s">
        <v>2717</v>
      </c>
      <c r="B15" s="730" t="s">
        <v>2718</v>
      </c>
      <c r="C15" s="733">
        <v>98078.799999999988</v>
      </c>
      <c r="D15" s="733">
        <v>89</v>
      </c>
      <c r="E15" s="733">
        <v>56522.039999999994</v>
      </c>
      <c r="F15" s="803">
        <v>0.57629212429189591</v>
      </c>
      <c r="G15" s="733">
        <v>46</v>
      </c>
      <c r="H15" s="803">
        <v>0.5168539325842697</v>
      </c>
      <c r="I15" s="733">
        <v>41556.759999999987</v>
      </c>
      <c r="J15" s="803">
        <v>0.42370787570810403</v>
      </c>
      <c r="K15" s="733">
        <v>43</v>
      </c>
      <c r="L15" s="803">
        <v>0.48314606741573035</v>
      </c>
      <c r="M15" s="733" t="s">
        <v>584</v>
      </c>
      <c r="N15" s="270"/>
    </row>
    <row r="16" spans="1:14" ht="14.4" customHeight="1" x14ac:dyDescent="0.3">
      <c r="A16" s="729" t="s">
        <v>567</v>
      </c>
      <c r="B16" s="730" t="s">
        <v>567</v>
      </c>
      <c r="C16" s="733" t="s">
        <v>567</v>
      </c>
      <c r="D16" s="733" t="s">
        <v>567</v>
      </c>
      <c r="E16" s="733" t="s">
        <v>567</v>
      </c>
      <c r="F16" s="803" t="s">
        <v>567</v>
      </c>
      <c r="G16" s="733" t="s">
        <v>567</v>
      </c>
      <c r="H16" s="803" t="s">
        <v>567</v>
      </c>
      <c r="I16" s="733" t="s">
        <v>567</v>
      </c>
      <c r="J16" s="803" t="s">
        <v>567</v>
      </c>
      <c r="K16" s="733" t="s">
        <v>567</v>
      </c>
      <c r="L16" s="803" t="s">
        <v>567</v>
      </c>
      <c r="M16" s="733" t="s">
        <v>585</v>
      </c>
      <c r="N16" s="270"/>
    </row>
    <row r="17" spans="1:14" ht="14.4" customHeight="1" x14ac:dyDescent="0.3">
      <c r="A17" s="729" t="s">
        <v>2719</v>
      </c>
      <c r="B17" s="730" t="s">
        <v>2714</v>
      </c>
      <c r="C17" s="733">
        <v>8334833.8700000029</v>
      </c>
      <c r="D17" s="733">
        <v>5475.5</v>
      </c>
      <c r="E17" s="733">
        <v>5181248.1400000025</v>
      </c>
      <c r="F17" s="803">
        <v>0.62163784195497118</v>
      </c>
      <c r="G17" s="733">
        <v>3459</v>
      </c>
      <c r="H17" s="803">
        <v>0.63172313030773442</v>
      </c>
      <c r="I17" s="733">
        <v>3153585.73</v>
      </c>
      <c r="J17" s="803">
        <v>0.37836215804502876</v>
      </c>
      <c r="K17" s="733">
        <v>2016.5</v>
      </c>
      <c r="L17" s="803">
        <v>0.36827686969226553</v>
      </c>
      <c r="M17" s="733" t="s">
        <v>1</v>
      </c>
      <c r="N17" s="270"/>
    </row>
    <row r="18" spans="1:14" ht="14.4" customHeight="1" x14ac:dyDescent="0.3">
      <c r="A18" s="729" t="s">
        <v>2719</v>
      </c>
      <c r="B18" s="730" t="s">
        <v>2715</v>
      </c>
      <c r="C18" s="733">
        <v>0</v>
      </c>
      <c r="D18" s="733">
        <v>95.5</v>
      </c>
      <c r="E18" s="733">
        <v>0</v>
      </c>
      <c r="F18" s="803" t="s">
        <v>567</v>
      </c>
      <c r="G18" s="733">
        <v>76</v>
      </c>
      <c r="H18" s="803">
        <v>0.79581151832460728</v>
      </c>
      <c r="I18" s="733">
        <v>0</v>
      </c>
      <c r="J18" s="803" t="s">
        <v>567</v>
      </c>
      <c r="K18" s="733">
        <v>19.5</v>
      </c>
      <c r="L18" s="803">
        <v>0.20418848167539266</v>
      </c>
      <c r="M18" s="733" t="s">
        <v>1</v>
      </c>
      <c r="N18" s="270"/>
    </row>
    <row r="19" spans="1:14" ht="14.4" customHeight="1" x14ac:dyDescent="0.3">
      <c r="A19" s="729" t="s">
        <v>2719</v>
      </c>
      <c r="B19" s="730" t="s">
        <v>2716</v>
      </c>
      <c r="C19" s="733">
        <v>387027.91000000003</v>
      </c>
      <c r="D19" s="733">
        <v>281</v>
      </c>
      <c r="E19" s="733">
        <v>171552.07</v>
      </c>
      <c r="F19" s="803">
        <v>0.44325503553477574</v>
      </c>
      <c r="G19" s="733">
        <v>138</v>
      </c>
      <c r="H19" s="803">
        <v>0.49110320284697506</v>
      </c>
      <c r="I19" s="733">
        <v>215475.84</v>
      </c>
      <c r="J19" s="803">
        <v>0.55674496446522415</v>
      </c>
      <c r="K19" s="733">
        <v>143</v>
      </c>
      <c r="L19" s="803">
        <v>0.50889679715302494</v>
      </c>
      <c r="M19" s="733" t="s">
        <v>1</v>
      </c>
      <c r="N19" s="270"/>
    </row>
    <row r="20" spans="1:14" ht="14.4" customHeight="1" x14ac:dyDescent="0.3">
      <c r="A20" s="729" t="s">
        <v>2719</v>
      </c>
      <c r="B20" s="730" t="s">
        <v>2720</v>
      </c>
      <c r="C20" s="733">
        <v>8721861.7800000031</v>
      </c>
      <c r="D20" s="733">
        <v>5852</v>
      </c>
      <c r="E20" s="733">
        <v>5352800.2100000028</v>
      </c>
      <c r="F20" s="803">
        <v>0.61372220117893228</v>
      </c>
      <c r="G20" s="733">
        <v>3673</v>
      </c>
      <c r="H20" s="803">
        <v>0.62764866712235134</v>
      </c>
      <c r="I20" s="733">
        <v>3369061.57</v>
      </c>
      <c r="J20" s="803">
        <v>0.38627779882106761</v>
      </c>
      <c r="K20" s="733">
        <v>2179</v>
      </c>
      <c r="L20" s="803">
        <v>0.37235133287764866</v>
      </c>
      <c r="M20" s="733" t="s">
        <v>584</v>
      </c>
      <c r="N20" s="270"/>
    </row>
    <row r="21" spans="1:14" ht="14.4" customHeight="1" x14ac:dyDescent="0.3">
      <c r="A21" s="729" t="s">
        <v>567</v>
      </c>
      <c r="B21" s="730" t="s">
        <v>567</v>
      </c>
      <c r="C21" s="733" t="s">
        <v>567</v>
      </c>
      <c r="D21" s="733" t="s">
        <v>567</v>
      </c>
      <c r="E21" s="733" t="s">
        <v>567</v>
      </c>
      <c r="F21" s="803" t="s">
        <v>567</v>
      </c>
      <c r="G21" s="733" t="s">
        <v>567</v>
      </c>
      <c r="H21" s="803" t="s">
        <v>567</v>
      </c>
      <c r="I21" s="733" t="s">
        <v>567</v>
      </c>
      <c r="J21" s="803" t="s">
        <v>567</v>
      </c>
      <c r="K21" s="733" t="s">
        <v>567</v>
      </c>
      <c r="L21" s="803" t="s">
        <v>567</v>
      </c>
      <c r="M21" s="733" t="s">
        <v>585</v>
      </c>
      <c r="N21" s="270"/>
    </row>
    <row r="22" spans="1:14" ht="14.4" customHeight="1" x14ac:dyDescent="0.3">
      <c r="A22" s="729" t="s">
        <v>2721</v>
      </c>
      <c r="B22" s="730" t="s">
        <v>2714</v>
      </c>
      <c r="C22" s="733">
        <v>2587668.609999998</v>
      </c>
      <c r="D22" s="733">
        <v>628</v>
      </c>
      <c r="E22" s="733">
        <v>2161038.3499999978</v>
      </c>
      <c r="F22" s="803">
        <v>0.83512948360107031</v>
      </c>
      <c r="G22" s="733">
        <v>419</v>
      </c>
      <c r="H22" s="803">
        <v>0.66719745222929938</v>
      </c>
      <c r="I22" s="733">
        <v>426630.26000000024</v>
      </c>
      <c r="J22" s="803">
        <v>0.16487051639892969</v>
      </c>
      <c r="K22" s="733">
        <v>209</v>
      </c>
      <c r="L22" s="803">
        <v>0.33280254777070062</v>
      </c>
      <c r="M22" s="733" t="s">
        <v>1</v>
      </c>
      <c r="N22" s="270"/>
    </row>
    <row r="23" spans="1:14" ht="14.4" customHeight="1" x14ac:dyDescent="0.3">
      <c r="A23" s="729" t="s">
        <v>2721</v>
      </c>
      <c r="B23" s="730" t="s">
        <v>2715</v>
      </c>
      <c r="C23" s="733">
        <v>0</v>
      </c>
      <c r="D23" s="733">
        <v>6</v>
      </c>
      <c r="E23" s="733">
        <v>0</v>
      </c>
      <c r="F23" s="803" t="s">
        <v>567</v>
      </c>
      <c r="G23" s="733">
        <v>6</v>
      </c>
      <c r="H23" s="803">
        <v>1</v>
      </c>
      <c r="I23" s="733" t="s">
        <v>567</v>
      </c>
      <c r="J23" s="803" t="s">
        <v>567</v>
      </c>
      <c r="K23" s="733" t="s">
        <v>567</v>
      </c>
      <c r="L23" s="803">
        <v>0</v>
      </c>
      <c r="M23" s="733" t="s">
        <v>1</v>
      </c>
      <c r="N23" s="270"/>
    </row>
    <row r="24" spans="1:14" ht="14.4" customHeight="1" x14ac:dyDescent="0.3">
      <c r="A24" s="729" t="s">
        <v>2721</v>
      </c>
      <c r="B24" s="730" t="s">
        <v>2716</v>
      </c>
      <c r="C24" s="733">
        <v>260220.50000000003</v>
      </c>
      <c r="D24" s="733">
        <v>123</v>
      </c>
      <c r="E24" s="733">
        <v>210649.75000000003</v>
      </c>
      <c r="F24" s="803">
        <v>0.80950482379366728</v>
      </c>
      <c r="G24" s="733">
        <v>98</v>
      </c>
      <c r="H24" s="803">
        <v>0.7967479674796748</v>
      </c>
      <c r="I24" s="733">
        <v>49570.75</v>
      </c>
      <c r="J24" s="803">
        <v>0.19049517620633269</v>
      </c>
      <c r="K24" s="733">
        <v>25</v>
      </c>
      <c r="L24" s="803">
        <v>0.2032520325203252</v>
      </c>
      <c r="M24" s="733" t="s">
        <v>1</v>
      </c>
      <c r="N24" s="270"/>
    </row>
    <row r="25" spans="1:14" ht="14.4" customHeight="1" x14ac:dyDescent="0.3">
      <c r="A25" s="729" t="s">
        <v>2721</v>
      </c>
      <c r="B25" s="730" t="s">
        <v>2722</v>
      </c>
      <c r="C25" s="733">
        <v>2847889.109999998</v>
      </c>
      <c r="D25" s="733">
        <v>757</v>
      </c>
      <c r="E25" s="733">
        <v>2371688.0999999978</v>
      </c>
      <c r="F25" s="803">
        <v>0.83278807860605197</v>
      </c>
      <c r="G25" s="733">
        <v>523</v>
      </c>
      <c r="H25" s="803">
        <v>0.69088507265521792</v>
      </c>
      <c r="I25" s="733">
        <v>476201.01000000024</v>
      </c>
      <c r="J25" s="803">
        <v>0.16721192139394803</v>
      </c>
      <c r="K25" s="733">
        <v>234</v>
      </c>
      <c r="L25" s="803">
        <v>0.30911492734478202</v>
      </c>
      <c r="M25" s="733" t="s">
        <v>584</v>
      </c>
      <c r="N25" s="270"/>
    </row>
    <row r="26" spans="1:14" ht="14.4" customHeight="1" x14ac:dyDescent="0.3">
      <c r="A26" s="729" t="s">
        <v>567</v>
      </c>
      <c r="B26" s="730" t="s">
        <v>567</v>
      </c>
      <c r="C26" s="733" t="s">
        <v>567</v>
      </c>
      <c r="D26" s="733" t="s">
        <v>567</v>
      </c>
      <c r="E26" s="733" t="s">
        <v>567</v>
      </c>
      <c r="F26" s="803" t="s">
        <v>567</v>
      </c>
      <c r="G26" s="733" t="s">
        <v>567</v>
      </c>
      <c r="H26" s="803" t="s">
        <v>567</v>
      </c>
      <c r="I26" s="733" t="s">
        <v>567</v>
      </c>
      <c r="J26" s="803" t="s">
        <v>567</v>
      </c>
      <c r="K26" s="733" t="s">
        <v>567</v>
      </c>
      <c r="L26" s="803" t="s">
        <v>567</v>
      </c>
      <c r="M26" s="733" t="s">
        <v>585</v>
      </c>
      <c r="N26" s="270"/>
    </row>
    <row r="27" spans="1:14" ht="14.4" customHeight="1" x14ac:dyDescent="0.3">
      <c r="A27" s="729" t="s">
        <v>565</v>
      </c>
      <c r="B27" s="730" t="s">
        <v>2723</v>
      </c>
      <c r="C27" s="733">
        <v>11667829.690000001</v>
      </c>
      <c r="D27" s="733">
        <v>6698</v>
      </c>
      <c r="E27" s="733">
        <v>7781010.3500000006</v>
      </c>
      <c r="F27" s="803">
        <v>0.66687726481547571</v>
      </c>
      <c r="G27" s="733">
        <v>4242</v>
      </c>
      <c r="H27" s="803">
        <v>0.63332338011346667</v>
      </c>
      <c r="I27" s="733">
        <v>3886819.34</v>
      </c>
      <c r="J27" s="803">
        <v>0.33312273518452423</v>
      </c>
      <c r="K27" s="733">
        <v>2456</v>
      </c>
      <c r="L27" s="803">
        <v>0.36667661988653327</v>
      </c>
      <c r="M27" s="733" t="s">
        <v>580</v>
      </c>
      <c r="N27" s="270"/>
    </row>
    <row r="28" spans="1:14" ht="14.4" customHeight="1" x14ac:dyDescent="0.3">
      <c r="A28" s="804" t="s">
        <v>301</v>
      </c>
    </row>
    <row r="29" spans="1:14" ht="14.4" customHeight="1" x14ac:dyDescent="0.3">
      <c r="A29" s="805" t="s">
        <v>2724</v>
      </c>
    </row>
    <row r="30" spans="1:14" ht="14.4" customHeight="1" x14ac:dyDescent="0.3">
      <c r="A30" s="804" t="s">
        <v>2725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2726</v>
      </c>
      <c r="B5" s="797">
        <v>205007.78</v>
      </c>
      <c r="C5" s="741">
        <v>1</v>
      </c>
      <c r="D5" s="810">
        <v>166</v>
      </c>
      <c r="E5" s="813" t="s">
        <v>2726</v>
      </c>
      <c r="F5" s="797">
        <v>114750.58000000002</v>
      </c>
      <c r="G5" s="765">
        <v>0.55973768410154978</v>
      </c>
      <c r="H5" s="745">
        <v>86</v>
      </c>
      <c r="I5" s="788">
        <v>0.51807228915662651</v>
      </c>
      <c r="J5" s="816">
        <v>90257.199999999983</v>
      </c>
      <c r="K5" s="765">
        <v>0.44026231589845022</v>
      </c>
      <c r="L5" s="745">
        <v>80</v>
      </c>
      <c r="M5" s="788">
        <v>0.48192771084337349</v>
      </c>
    </row>
    <row r="6" spans="1:13" ht="14.4" customHeight="1" x14ac:dyDescent="0.3">
      <c r="A6" s="807" t="s">
        <v>2727</v>
      </c>
      <c r="B6" s="798">
        <v>190300.21999999997</v>
      </c>
      <c r="C6" s="748">
        <v>1</v>
      </c>
      <c r="D6" s="811">
        <v>52</v>
      </c>
      <c r="E6" s="814" t="s">
        <v>2727</v>
      </c>
      <c r="F6" s="798">
        <v>134562.65</v>
      </c>
      <c r="G6" s="766">
        <v>0.70710716992339795</v>
      </c>
      <c r="H6" s="752">
        <v>39</v>
      </c>
      <c r="I6" s="789">
        <v>0.75</v>
      </c>
      <c r="J6" s="817">
        <v>55737.569999999992</v>
      </c>
      <c r="K6" s="766">
        <v>0.29289283007660211</v>
      </c>
      <c r="L6" s="752">
        <v>13</v>
      </c>
      <c r="M6" s="789">
        <v>0.25</v>
      </c>
    </row>
    <row r="7" spans="1:13" ht="14.4" customHeight="1" x14ac:dyDescent="0.3">
      <c r="A7" s="807" t="s">
        <v>2728</v>
      </c>
      <c r="B7" s="798">
        <v>494771.32</v>
      </c>
      <c r="C7" s="748">
        <v>1</v>
      </c>
      <c r="D7" s="811">
        <v>195</v>
      </c>
      <c r="E7" s="814" t="s">
        <v>2728</v>
      </c>
      <c r="F7" s="798">
        <v>460967.49</v>
      </c>
      <c r="G7" s="766">
        <v>0.93167787090003518</v>
      </c>
      <c r="H7" s="752">
        <v>140</v>
      </c>
      <c r="I7" s="789">
        <v>0.71794871794871795</v>
      </c>
      <c r="J7" s="817">
        <v>33803.829999999994</v>
      </c>
      <c r="K7" s="766">
        <v>6.8322129099964796E-2</v>
      </c>
      <c r="L7" s="752">
        <v>55</v>
      </c>
      <c r="M7" s="789">
        <v>0.28205128205128205</v>
      </c>
    </row>
    <row r="8" spans="1:13" ht="14.4" customHeight="1" x14ac:dyDescent="0.3">
      <c r="A8" s="807" t="s">
        <v>2729</v>
      </c>
      <c r="B8" s="798">
        <v>9615.14</v>
      </c>
      <c r="C8" s="748">
        <v>1</v>
      </c>
      <c r="D8" s="811">
        <v>17</v>
      </c>
      <c r="E8" s="814" t="s">
        <v>2729</v>
      </c>
      <c r="F8" s="798">
        <v>8676.5299999999988</v>
      </c>
      <c r="G8" s="766">
        <v>0.90238207660002867</v>
      </c>
      <c r="H8" s="752">
        <v>7</v>
      </c>
      <c r="I8" s="789">
        <v>0.41176470588235292</v>
      </c>
      <c r="J8" s="817">
        <v>938.61</v>
      </c>
      <c r="K8" s="766">
        <v>9.7617923399971301E-2</v>
      </c>
      <c r="L8" s="752">
        <v>10</v>
      </c>
      <c r="M8" s="789">
        <v>0.58823529411764708</v>
      </c>
    </row>
    <row r="9" spans="1:13" ht="14.4" customHeight="1" x14ac:dyDescent="0.3">
      <c r="A9" s="807" t="s">
        <v>2730</v>
      </c>
      <c r="B9" s="798">
        <v>164183.82</v>
      </c>
      <c r="C9" s="748">
        <v>1</v>
      </c>
      <c r="D9" s="811">
        <v>94</v>
      </c>
      <c r="E9" s="814" t="s">
        <v>2730</v>
      </c>
      <c r="F9" s="798">
        <v>136269.38</v>
      </c>
      <c r="G9" s="766">
        <v>0.82998056690360844</v>
      </c>
      <c r="H9" s="752">
        <v>68</v>
      </c>
      <c r="I9" s="789">
        <v>0.72340425531914898</v>
      </c>
      <c r="J9" s="817">
        <v>27914.44</v>
      </c>
      <c r="K9" s="766">
        <v>0.17001943309639159</v>
      </c>
      <c r="L9" s="752">
        <v>26</v>
      </c>
      <c r="M9" s="789">
        <v>0.27659574468085107</v>
      </c>
    </row>
    <row r="10" spans="1:13" ht="14.4" customHeight="1" x14ac:dyDescent="0.3">
      <c r="A10" s="807" t="s">
        <v>2731</v>
      </c>
      <c r="B10" s="798">
        <v>125051.56000000001</v>
      </c>
      <c r="C10" s="748">
        <v>1</v>
      </c>
      <c r="D10" s="811">
        <v>38</v>
      </c>
      <c r="E10" s="814" t="s">
        <v>2731</v>
      </c>
      <c r="F10" s="798">
        <v>82557.540000000008</v>
      </c>
      <c r="G10" s="766">
        <v>0.66018800565142888</v>
      </c>
      <c r="H10" s="752">
        <v>17</v>
      </c>
      <c r="I10" s="789">
        <v>0.44736842105263158</v>
      </c>
      <c r="J10" s="817">
        <v>42494.020000000004</v>
      </c>
      <c r="K10" s="766">
        <v>0.33981199434857112</v>
      </c>
      <c r="L10" s="752">
        <v>21</v>
      </c>
      <c r="M10" s="789">
        <v>0.55263157894736847</v>
      </c>
    </row>
    <row r="11" spans="1:13" ht="14.4" customHeight="1" x14ac:dyDescent="0.3">
      <c r="A11" s="807" t="s">
        <v>2732</v>
      </c>
      <c r="B11" s="798">
        <v>291459.31999999995</v>
      </c>
      <c r="C11" s="748">
        <v>1</v>
      </c>
      <c r="D11" s="811">
        <v>86</v>
      </c>
      <c r="E11" s="814" t="s">
        <v>2732</v>
      </c>
      <c r="F11" s="798">
        <v>242110.58999999997</v>
      </c>
      <c r="G11" s="766">
        <v>0.83068398704834701</v>
      </c>
      <c r="H11" s="752">
        <v>64</v>
      </c>
      <c r="I11" s="789">
        <v>0.7441860465116279</v>
      </c>
      <c r="J11" s="817">
        <v>49348.729999999996</v>
      </c>
      <c r="K11" s="766">
        <v>0.16931601295165311</v>
      </c>
      <c r="L11" s="752">
        <v>22</v>
      </c>
      <c r="M11" s="789">
        <v>0.2558139534883721</v>
      </c>
    </row>
    <row r="12" spans="1:13" ht="14.4" customHeight="1" x14ac:dyDescent="0.3">
      <c r="A12" s="807" t="s">
        <v>2733</v>
      </c>
      <c r="B12" s="798">
        <v>613458.01999999967</v>
      </c>
      <c r="C12" s="748">
        <v>1</v>
      </c>
      <c r="D12" s="811">
        <v>432</v>
      </c>
      <c r="E12" s="814" t="s">
        <v>2733</v>
      </c>
      <c r="F12" s="798">
        <v>487158.39999999973</v>
      </c>
      <c r="G12" s="766">
        <v>0.79411856087560806</v>
      </c>
      <c r="H12" s="752">
        <v>284</v>
      </c>
      <c r="I12" s="789">
        <v>0.65740740740740744</v>
      </c>
      <c r="J12" s="817">
        <v>126299.61999999998</v>
      </c>
      <c r="K12" s="766">
        <v>0.205881439124392</v>
      </c>
      <c r="L12" s="752">
        <v>148</v>
      </c>
      <c r="M12" s="789">
        <v>0.34259259259259262</v>
      </c>
    </row>
    <row r="13" spans="1:13" ht="14.4" customHeight="1" x14ac:dyDescent="0.3">
      <c r="A13" s="807" t="s">
        <v>2734</v>
      </c>
      <c r="B13" s="798">
        <v>87863.809999999983</v>
      </c>
      <c r="C13" s="748">
        <v>1</v>
      </c>
      <c r="D13" s="811">
        <v>75</v>
      </c>
      <c r="E13" s="814" t="s">
        <v>2734</v>
      </c>
      <c r="F13" s="798">
        <v>28699.310000000009</v>
      </c>
      <c r="G13" s="766">
        <v>0.32663402600001085</v>
      </c>
      <c r="H13" s="752">
        <v>34</v>
      </c>
      <c r="I13" s="789">
        <v>0.45333333333333331</v>
      </c>
      <c r="J13" s="817">
        <v>59164.499999999978</v>
      </c>
      <c r="K13" s="766">
        <v>0.67336597399998921</v>
      </c>
      <c r="L13" s="752">
        <v>41</v>
      </c>
      <c r="M13" s="789">
        <v>0.54666666666666663</v>
      </c>
    </row>
    <row r="14" spans="1:13" ht="14.4" customHeight="1" x14ac:dyDescent="0.3">
      <c r="A14" s="807" t="s">
        <v>2735</v>
      </c>
      <c r="B14" s="798">
        <v>272339.91999999993</v>
      </c>
      <c r="C14" s="748">
        <v>1</v>
      </c>
      <c r="D14" s="811">
        <v>97</v>
      </c>
      <c r="E14" s="814" t="s">
        <v>2735</v>
      </c>
      <c r="F14" s="798">
        <v>205655.38999999996</v>
      </c>
      <c r="G14" s="766">
        <v>0.75514228688912011</v>
      </c>
      <c r="H14" s="752">
        <v>71</v>
      </c>
      <c r="I14" s="789">
        <v>0.73195876288659789</v>
      </c>
      <c r="J14" s="817">
        <v>66684.53</v>
      </c>
      <c r="K14" s="766">
        <v>0.24485771311088003</v>
      </c>
      <c r="L14" s="752">
        <v>26</v>
      </c>
      <c r="M14" s="789">
        <v>0.26804123711340205</v>
      </c>
    </row>
    <row r="15" spans="1:13" ht="14.4" customHeight="1" x14ac:dyDescent="0.3">
      <c r="A15" s="807" t="s">
        <v>2736</v>
      </c>
      <c r="B15" s="798">
        <v>8484.27</v>
      </c>
      <c r="C15" s="748">
        <v>1</v>
      </c>
      <c r="D15" s="811">
        <v>10</v>
      </c>
      <c r="E15" s="814" t="s">
        <v>2736</v>
      </c>
      <c r="F15" s="798">
        <v>777.36</v>
      </c>
      <c r="G15" s="766">
        <v>9.1623675342722477E-2</v>
      </c>
      <c r="H15" s="752">
        <v>4</v>
      </c>
      <c r="I15" s="789">
        <v>0.4</v>
      </c>
      <c r="J15" s="817">
        <v>7706.91</v>
      </c>
      <c r="K15" s="766">
        <v>0.90837632465727747</v>
      </c>
      <c r="L15" s="752">
        <v>6</v>
      </c>
      <c r="M15" s="789">
        <v>0.6</v>
      </c>
    </row>
    <row r="16" spans="1:13" ht="14.4" customHeight="1" x14ac:dyDescent="0.3">
      <c r="A16" s="807" t="s">
        <v>2737</v>
      </c>
      <c r="B16" s="798">
        <v>1014557.2199999997</v>
      </c>
      <c r="C16" s="748">
        <v>1</v>
      </c>
      <c r="D16" s="811">
        <v>913</v>
      </c>
      <c r="E16" s="814" t="s">
        <v>2737</v>
      </c>
      <c r="F16" s="798">
        <v>674011.93999999959</v>
      </c>
      <c r="G16" s="766">
        <v>0.66434098216757032</v>
      </c>
      <c r="H16" s="752">
        <v>582</v>
      </c>
      <c r="I16" s="789">
        <v>0.63745892661555315</v>
      </c>
      <c r="J16" s="817">
        <v>340545.28000000009</v>
      </c>
      <c r="K16" s="766">
        <v>0.33565901783242957</v>
      </c>
      <c r="L16" s="752">
        <v>331</v>
      </c>
      <c r="M16" s="789">
        <v>0.36254107338444685</v>
      </c>
    </row>
    <row r="17" spans="1:13" ht="14.4" customHeight="1" x14ac:dyDescent="0.3">
      <c r="A17" s="807" t="s">
        <v>2738</v>
      </c>
      <c r="B17" s="798">
        <v>863547.71</v>
      </c>
      <c r="C17" s="748">
        <v>1</v>
      </c>
      <c r="D17" s="811">
        <v>621</v>
      </c>
      <c r="E17" s="814" t="s">
        <v>2738</v>
      </c>
      <c r="F17" s="798">
        <v>689197.20000000007</v>
      </c>
      <c r="G17" s="766">
        <v>0.79809973672444812</v>
      </c>
      <c r="H17" s="752">
        <v>434</v>
      </c>
      <c r="I17" s="789">
        <v>0.69887278582930756</v>
      </c>
      <c r="J17" s="817">
        <v>174350.50999999995</v>
      </c>
      <c r="K17" s="766">
        <v>0.20190026327555191</v>
      </c>
      <c r="L17" s="752">
        <v>187</v>
      </c>
      <c r="M17" s="789">
        <v>0.30112721417069244</v>
      </c>
    </row>
    <row r="18" spans="1:13" ht="14.4" customHeight="1" x14ac:dyDescent="0.3">
      <c r="A18" s="807" t="s">
        <v>2739</v>
      </c>
      <c r="B18" s="798">
        <v>719.73</v>
      </c>
      <c r="C18" s="748">
        <v>1</v>
      </c>
      <c r="D18" s="811">
        <v>8</v>
      </c>
      <c r="E18" s="814" t="s">
        <v>2739</v>
      </c>
      <c r="F18" s="798">
        <v>286.17</v>
      </c>
      <c r="G18" s="766">
        <v>0.39760743612187904</v>
      </c>
      <c r="H18" s="752">
        <v>3</v>
      </c>
      <c r="I18" s="789">
        <v>0.375</v>
      </c>
      <c r="J18" s="817">
        <v>433.55999999999995</v>
      </c>
      <c r="K18" s="766">
        <v>0.6023925638781209</v>
      </c>
      <c r="L18" s="752">
        <v>5</v>
      </c>
      <c r="M18" s="789">
        <v>0.625</v>
      </c>
    </row>
    <row r="19" spans="1:13" ht="14.4" customHeight="1" x14ac:dyDescent="0.3">
      <c r="A19" s="807" t="s">
        <v>2740</v>
      </c>
      <c r="B19" s="798">
        <v>433168.42000000004</v>
      </c>
      <c r="C19" s="748">
        <v>1</v>
      </c>
      <c r="D19" s="811">
        <v>133</v>
      </c>
      <c r="E19" s="814" t="s">
        <v>2740</v>
      </c>
      <c r="F19" s="798">
        <v>265630.89</v>
      </c>
      <c r="G19" s="766">
        <v>0.61322773714667378</v>
      </c>
      <c r="H19" s="752">
        <v>82</v>
      </c>
      <c r="I19" s="789">
        <v>0.61654135338345861</v>
      </c>
      <c r="J19" s="817">
        <v>167537.53</v>
      </c>
      <c r="K19" s="766">
        <v>0.38677226285332617</v>
      </c>
      <c r="L19" s="752">
        <v>51</v>
      </c>
      <c r="M19" s="789">
        <v>0.38345864661654133</v>
      </c>
    </row>
    <row r="20" spans="1:13" ht="14.4" customHeight="1" x14ac:dyDescent="0.3">
      <c r="A20" s="807" t="s">
        <v>2741</v>
      </c>
      <c r="B20" s="798">
        <v>795794.10000000009</v>
      </c>
      <c r="C20" s="748">
        <v>1</v>
      </c>
      <c r="D20" s="811">
        <v>363</v>
      </c>
      <c r="E20" s="814" t="s">
        <v>2741</v>
      </c>
      <c r="F20" s="798">
        <v>627002.17000000004</v>
      </c>
      <c r="G20" s="766">
        <v>0.78789497182751167</v>
      </c>
      <c r="H20" s="752">
        <v>236</v>
      </c>
      <c r="I20" s="789">
        <v>0.65013774104683197</v>
      </c>
      <c r="J20" s="817">
        <v>168791.93000000002</v>
      </c>
      <c r="K20" s="766">
        <v>0.21210502817248833</v>
      </c>
      <c r="L20" s="752">
        <v>127</v>
      </c>
      <c r="M20" s="789">
        <v>0.34986225895316803</v>
      </c>
    </row>
    <row r="21" spans="1:13" ht="14.4" customHeight="1" x14ac:dyDescent="0.3">
      <c r="A21" s="807" t="s">
        <v>2742</v>
      </c>
      <c r="B21" s="798">
        <v>81080.860000000015</v>
      </c>
      <c r="C21" s="748">
        <v>1</v>
      </c>
      <c r="D21" s="811">
        <v>63</v>
      </c>
      <c r="E21" s="814" t="s">
        <v>2742</v>
      </c>
      <c r="F21" s="798">
        <v>20920.989999999998</v>
      </c>
      <c r="G21" s="766">
        <v>0.25802624688489978</v>
      </c>
      <c r="H21" s="752">
        <v>30</v>
      </c>
      <c r="I21" s="789">
        <v>0.47619047619047616</v>
      </c>
      <c r="J21" s="817">
        <v>60159.870000000017</v>
      </c>
      <c r="K21" s="766">
        <v>0.74197375311510028</v>
      </c>
      <c r="L21" s="752">
        <v>33</v>
      </c>
      <c r="M21" s="789">
        <v>0.52380952380952384</v>
      </c>
    </row>
    <row r="22" spans="1:13" ht="14.4" customHeight="1" x14ac:dyDescent="0.3">
      <c r="A22" s="807" t="s">
        <v>2743</v>
      </c>
      <c r="B22" s="798">
        <v>36443.730000000003</v>
      </c>
      <c r="C22" s="748">
        <v>1</v>
      </c>
      <c r="D22" s="811">
        <v>40</v>
      </c>
      <c r="E22" s="814" t="s">
        <v>2743</v>
      </c>
      <c r="F22" s="798">
        <v>22751.18</v>
      </c>
      <c r="G22" s="766">
        <v>0.62428242114624377</v>
      </c>
      <c r="H22" s="752">
        <v>17</v>
      </c>
      <c r="I22" s="789">
        <v>0.42499999999999999</v>
      </c>
      <c r="J22" s="817">
        <v>13692.550000000001</v>
      </c>
      <c r="K22" s="766">
        <v>0.37571757885375617</v>
      </c>
      <c r="L22" s="752">
        <v>23</v>
      </c>
      <c r="M22" s="789">
        <v>0.57499999999999996</v>
      </c>
    </row>
    <row r="23" spans="1:13" ht="14.4" customHeight="1" x14ac:dyDescent="0.3">
      <c r="A23" s="807" t="s">
        <v>2744</v>
      </c>
      <c r="B23" s="798">
        <v>138164.11000000002</v>
      </c>
      <c r="C23" s="748">
        <v>1</v>
      </c>
      <c r="D23" s="811">
        <v>167</v>
      </c>
      <c r="E23" s="814" t="s">
        <v>2744</v>
      </c>
      <c r="F23" s="798">
        <v>102951.97</v>
      </c>
      <c r="G23" s="766">
        <v>0.74514264232585425</v>
      </c>
      <c r="H23" s="752">
        <v>99</v>
      </c>
      <c r="I23" s="789">
        <v>0.59281437125748504</v>
      </c>
      <c r="J23" s="817">
        <v>35212.140000000007</v>
      </c>
      <c r="K23" s="766">
        <v>0.25485735767414563</v>
      </c>
      <c r="L23" s="752">
        <v>68</v>
      </c>
      <c r="M23" s="789">
        <v>0.40718562874251496</v>
      </c>
    </row>
    <row r="24" spans="1:13" ht="14.4" customHeight="1" x14ac:dyDescent="0.3">
      <c r="A24" s="807" t="s">
        <v>2745</v>
      </c>
      <c r="B24" s="798">
        <v>196031.78999999998</v>
      </c>
      <c r="C24" s="748">
        <v>1</v>
      </c>
      <c r="D24" s="811">
        <v>219</v>
      </c>
      <c r="E24" s="814" t="s">
        <v>2745</v>
      </c>
      <c r="F24" s="798">
        <v>101309.37000000001</v>
      </c>
      <c r="G24" s="766">
        <v>0.51680071890380652</v>
      </c>
      <c r="H24" s="752">
        <v>119</v>
      </c>
      <c r="I24" s="789">
        <v>0.54337899543378998</v>
      </c>
      <c r="J24" s="817">
        <v>94722.419999999984</v>
      </c>
      <c r="K24" s="766">
        <v>0.48319928109619359</v>
      </c>
      <c r="L24" s="752">
        <v>100</v>
      </c>
      <c r="M24" s="789">
        <v>0.45662100456621002</v>
      </c>
    </row>
    <row r="25" spans="1:13" ht="14.4" customHeight="1" x14ac:dyDescent="0.3">
      <c r="A25" s="807" t="s">
        <v>2746</v>
      </c>
      <c r="B25" s="798">
        <v>533913.23999999987</v>
      </c>
      <c r="C25" s="748">
        <v>1</v>
      </c>
      <c r="D25" s="811">
        <v>586</v>
      </c>
      <c r="E25" s="814" t="s">
        <v>2746</v>
      </c>
      <c r="F25" s="798">
        <v>380110.01999999979</v>
      </c>
      <c r="G25" s="766">
        <v>0.71193218583603557</v>
      </c>
      <c r="H25" s="752">
        <v>384</v>
      </c>
      <c r="I25" s="789">
        <v>0.65529010238907848</v>
      </c>
      <c r="J25" s="817">
        <v>153803.22000000006</v>
      </c>
      <c r="K25" s="766">
        <v>0.28806781416396432</v>
      </c>
      <c r="L25" s="752">
        <v>202</v>
      </c>
      <c r="M25" s="789">
        <v>0.34470989761092152</v>
      </c>
    </row>
    <row r="26" spans="1:13" ht="14.4" customHeight="1" x14ac:dyDescent="0.3">
      <c r="A26" s="807" t="s">
        <v>2747</v>
      </c>
      <c r="B26" s="798">
        <v>5400.65</v>
      </c>
      <c r="C26" s="748">
        <v>1</v>
      </c>
      <c r="D26" s="811">
        <v>4</v>
      </c>
      <c r="E26" s="814" t="s">
        <v>2747</v>
      </c>
      <c r="F26" s="798">
        <v>5215.83</v>
      </c>
      <c r="G26" s="766">
        <v>0.96577819336561344</v>
      </c>
      <c r="H26" s="752">
        <v>2</v>
      </c>
      <c r="I26" s="789">
        <v>0.5</v>
      </c>
      <c r="J26" s="817">
        <v>184.82</v>
      </c>
      <c r="K26" s="766">
        <v>3.4221806634386599E-2</v>
      </c>
      <c r="L26" s="752">
        <v>2</v>
      </c>
      <c r="M26" s="789">
        <v>0.5</v>
      </c>
    </row>
    <row r="27" spans="1:13" ht="14.4" customHeight="1" x14ac:dyDescent="0.3">
      <c r="A27" s="807" t="s">
        <v>2748</v>
      </c>
      <c r="B27" s="798">
        <v>154722.45000000001</v>
      </c>
      <c r="C27" s="748">
        <v>1</v>
      </c>
      <c r="D27" s="811">
        <v>194</v>
      </c>
      <c r="E27" s="814" t="s">
        <v>2748</v>
      </c>
      <c r="F27" s="798">
        <v>109207.14000000001</v>
      </c>
      <c r="G27" s="766">
        <v>0.70582607759895222</v>
      </c>
      <c r="H27" s="752">
        <v>112</v>
      </c>
      <c r="I27" s="789">
        <v>0.57731958762886593</v>
      </c>
      <c r="J27" s="817">
        <v>45515.309999999983</v>
      </c>
      <c r="K27" s="766">
        <v>0.29417392240104767</v>
      </c>
      <c r="L27" s="752">
        <v>82</v>
      </c>
      <c r="M27" s="789">
        <v>0.42268041237113402</v>
      </c>
    </row>
    <row r="28" spans="1:13" ht="14.4" customHeight="1" x14ac:dyDescent="0.3">
      <c r="A28" s="807" t="s">
        <v>2749</v>
      </c>
      <c r="B28" s="798">
        <v>1021114.3900000001</v>
      </c>
      <c r="C28" s="748">
        <v>1</v>
      </c>
      <c r="D28" s="811">
        <v>564</v>
      </c>
      <c r="E28" s="814" t="s">
        <v>2749</v>
      </c>
      <c r="F28" s="798">
        <v>648760.01</v>
      </c>
      <c r="G28" s="766">
        <v>0.63534508606817297</v>
      </c>
      <c r="H28" s="752">
        <v>392</v>
      </c>
      <c r="I28" s="789">
        <v>0.69503546099290781</v>
      </c>
      <c r="J28" s="817">
        <v>372354.38000000006</v>
      </c>
      <c r="K28" s="766">
        <v>0.36465491393182697</v>
      </c>
      <c r="L28" s="752">
        <v>172</v>
      </c>
      <c r="M28" s="789">
        <v>0.30496453900709219</v>
      </c>
    </row>
    <row r="29" spans="1:13" ht="14.4" customHeight="1" x14ac:dyDescent="0.3">
      <c r="A29" s="807" t="s">
        <v>2750</v>
      </c>
      <c r="B29" s="798">
        <v>1842393.9400000018</v>
      </c>
      <c r="C29" s="748">
        <v>1</v>
      </c>
      <c r="D29" s="811">
        <v>615</v>
      </c>
      <c r="E29" s="814" t="s">
        <v>2750</v>
      </c>
      <c r="F29" s="798">
        <v>478459.4800000001</v>
      </c>
      <c r="G29" s="766">
        <v>0.2596944494943354</v>
      </c>
      <c r="H29" s="752">
        <v>313</v>
      </c>
      <c r="I29" s="789">
        <v>0.50894308943089428</v>
      </c>
      <c r="J29" s="817">
        <v>1363934.4600000016</v>
      </c>
      <c r="K29" s="766">
        <v>0.74030555050566449</v>
      </c>
      <c r="L29" s="752">
        <v>302</v>
      </c>
      <c r="M29" s="789">
        <v>0.49105691056910566</v>
      </c>
    </row>
    <row r="30" spans="1:13" ht="14.4" customHeight="1" x14ac:dyDescent="0.3">
      <c r="A30" s="807" t="s">
        <v>2751</v>
      </c>
      <c r="B30" s="798">
        <v>177479.65999999997</v>
      </c>
      <c r="C30" s="748">
        <v>1</v>
      </c>
      <c r="D30" s="811">
        <v>218</v>
      </c>
      <c r="E30" s="814" t="s">
        <v>2751</v>
      </c>
      <c r="F30" s="798">
        <v>131886.18999999997</v>
      </c>
      <c r="G30" s="766">
        <v>0.74310594239362415</v>
      </c>
      <c r="H30" s="752">
        <v>139</v>
      </c>
      <c r="I30" s="789">
        <v>0.63761467889908252</v>
      </c>
      <c r="J30" s="817">
        <v>45593.470000000008</v>
      </c>
      <c r="K30" s="766">
        <v>0.25689405760637596</v>
      </c>
      <c r="L30" s="752">
        <v>79</v>
      </c>
      <c r="M30" s="789">
        <v>0.36238532110091742</v>
      </c>
    </row>
    <row r="31" spans="1:13" ht="14.4" customHeight="1" x14ac:dyDescent="0.3">
      <c r="A31" s="807" t="s">
        <v>2752</v>
      </c>
      <c r="B31" s="798">
        <v>1400345.8400000005</v>
      </c>
      <c r="C31" s="748">
        <v>1</v>
      </c>
      <c r="D31" s="811">
        <v>239</v>
      </c>
      <c r="E31" s="814" t="s">
        <v>2752</v>
      </c>
      <c r="F31" s="798">
        <v>1267927.1000000006</v>
      </c>
      <c r="G31" s="766">
        <v>0.905438545095403</v>
      </c>
      <c r="H31" s="752">
        <v>166</v>
      </c>
      <c r="I31" s="789">
        <v>0.69456066945606698</v>
      </c>
      <c r="J31" s="817">
        <v>132418.74</v>
      </c>
      <c r="K31" s="766">
        <v>9.4561454904596956E-2</v>
      </c>
      <c r="L31" s="752">
        <v>73</v>
      </c>
      <c r="M31" s="789">
        <v>0.30543933054393307</v>
      </c>
    </row>
    <row r="32" spans="1:13" ht="14.4" customHeight="1" thickBot="1" x14ac:dyDescent="0.35">
      <c r="A32" s="808" t="s">
        <v>2753</v>
      </c>
      <c r="B32" s="799">
        <v>510416.6700000001</v>
      </c>
      <c r="C32" s="755">
        <v>1</v>
      </c>
      <c r="D32" s="812">
        <v>489</v>
      </c>
      <c r="E32" s="815" t="s">
        <v>2753</v>
      </c>
      <c r="F32" s="799">
        <v>353197.48000000016</v>
      </c>
      <c r="G32" s="767">
        <v>0.69197873180748604</v>
      </c>
      <c r="H32" s="759">
        <v>318</v>
      </c>
      <c r="I32" s="790">
        <v>0.65030674846625769</v>
      </c>
      <c r="J32" s="818">
        <v>157219.18999999994</v>
      </c>
      <c r="K32" s="767">
        <v>0.30802126819251402</v>
      </c>
      <c r="L32" s="759">
        <v>171</v>
      </c>
      <c r="M32" s="790">
        <v>0.34969325153374231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4563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11667829.68999999</v>
      </c>
      <c r="N3" s="70">
        <f>SUBTOTAL(9,N7:N1048576)</f>
        <v>15461</v>
      </c>
      <c r="O3" s="70">
        <f>SUBTOTAL(9,O7:O1048576)</f>
        <v>6698</v>
      </c>
      <c r="P3" s="70">
        <f>SUBTOTAL(9,P7:P1048576)</f>
        <v>7781010.3499999875</v>
      </c>
      <c r="Q3" s="71">
        <f>IF(M3=0,0,P3/M3)</f>
        <v>0.66687726481547527</v>
      </c>
      <c r="R3" s="70">
        <f>SUBTOTAL(9,R7:R1048576)</f>
        <v>10200</v>
      </c>
      <c r="S3" s="71">
        <f>IF(N3=0,0,R3/N3)</f>
        <v>0.65972446801629903</v>
      </c>
      <c r="T3" s="70">
        <f>SUBTOTAL(9,T7:T1048576)</f>
        <v>4242</v>
      </c>
      <c r="U3" s="72">
        <f>IF(O3=0,0,T3/O3)</f>
        <v>0.63332338011346667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21</v>
      </c>
      <c r="B7" s="825" t="s">
        <v>2713</v>
      </c>
      <c r="C7" s="825" t="s">
        <v>2717</v>
      </c>
      <c r="D7" s="826" t="s">
        <v>4560</v>
      </c>
      <c r="E7" s="827" t="s">
        <v>2728</v>
      </c>
      <c r="F7" s="825" t="s">
        <v>2714</v>
      </c>
      <c r="G7" s="825" t="s">
        <v>2754</v>
      </c>
      <c r="H7" s="825" t="s">
        <v>567</v>
      </c>
      <c r="I7" s="825" t="s">
        <v>2755</v>
      </c>
      <c r="J7" s="825" t="s">
        <v>2756</v>
      </c>
      <c r="K7" s="825" t="s">
        <v>2757</v>
      </c>
      <c r="L7" s="828">
        <v>424.24</v>
      </c>
      <c r="M7" s="828">
        <v>424.24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21</v>
      </c>
      <c r="B8" s="832" t="s">
        <v>2713</v>
      </c>
      <c r="C8" s="832" t="s">
        <v>2717</v>
      </c>
      <c r="D8" s="833" t="s">
        <v>4560</v>
      </c>
      <c r="E8" s="834" t="s">
        <v>2728</v>
      </c>
      <c r="F8" s="832" t="s">
        <v>2714</v>
      </c>
      <c r="G8" s="832" t="s">
        <v>2758</v>
      </c>
      <c r="H8" s="832" t="s">
        <v>567</v>
      </c>
      <c r="I8" s="832" t="s">
        <v>2759</v>
      </c>
      <c r="J8" s="832" t="s">
        <v>1021</v>
      </c>
      <c r="K8" s="832" t="s">
        <v>2760</v>
      </c>
      <c r="L8" s="835">
        <v>45.03</v>
      </c>
      <c r="M8" s="835">
        <v>45.03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21</v>
      </c>
      <c r="B9" s="832" t="s">
        <v>2713</v>
      </c>
      <c r="C9" s="832" t="s">
        <v>2717</v>
      </c>
      <c r="D9" s="833" t="s">
        <v>4560</v>
      </c>
      <c r="E9" s="834" t="s">
        <v>2728</v>
      </c>
      <c r="F9" s="832" t="s">
        <v>2714</v>
      </c>
      <c r="G9" s="832" t="s">
        <v>2761</v>
      </c>
      <c r="H9" s="832" t="s">
        <v>625</v>
      </c>
      <c r="I9" s="832" t="s">
        <v>2352</v>
      </c>
      <c r="J9" s="832" t="s">
        <v>2353</v>
      </c>
      <c r="K9" s="832" t="s">
        <v>2354</v>
      </c>
      <c r="L9" s="835">
        <v>0</v>
      </c>
      <c r="M9" s="835">
        <v>0</v>
      </c>
      <c r="N9" s="832">
        <v>3</v>
      </c>
      <c r="O9" s="836">
        <v>1</v>
      </c>
      <c r="P9" s="835">
        <v>0</v>
      </c>
      <c r="Q9" s="837"/>
      <c r="R9" s="832">
        <v>3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21</v>
      </c>
      <c r="B10" s="832" t="s">
        <v>2713</v>
      </c>
      <c r="C10" s="832" t="s">
        <v>2717</v>
      </c>
      <c r="D10" s="833" t="s">
        <v>4560</v>
      </c>
      <c r="E10" s="834" t="s">
        <v>2738</v>
      </c>
      <c r="F10" s="832" t="s">
        <v>2714</v>
      </c>
      <c r="G10" s="832" t="s">
        <v>2762</v>
      </c>
      <c r="H10" s="832" t="s">
        <v>567</v>
      </c>
      <c r="I10" s="832" t="s">
        <v>2763</v>
      </c>
      <c r="J10" s="832" t="s">
        <v>2764</v>
      </c>
      <c r="K10" s="832" t="s">
        <v>2765</v>
      </c>
      <c r="L10" s="835">
        <v>96.84</v>
      </c>
      <c r="M10" s="835">
        <v>96.84</v>
      </c>
      <c r="N10" s="832">
        <v>1</v>
      </c>
      <c r="O10" s="836">
        <v>0.5</v>
      </c>
      <c r="P10" s="835">
        <v>96.84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21</v>
      </c>
      <c r="B11" s="832" t="s">
        <v>2713</v>
      </c>
      <c r="C11" s="832" t="s">
        <v>2717</v>
      </c>
      <c r="D11" s="833" t="s">
        <v>4560</v>
      </c>
      <c r="E11" s="834" t="s">
        <v>2738</v>
      </c>
      <c r="F11" s="832" t="s">
        <v>2714</v>
      </c>
      <c r="G11" s="832" t="s">
        <v>2766</v>
      </c>
      <c r="H11" s="832" t="s">
        <v>625</v>
      </c>
      <c r="I11" s="832" t="s">
        <v>2336</v>
      </c>
      <c r="J11" s="832" t="s">
        <v>640</v>
      </c>
      <c r="K11" s="832" t="s">
        <v>643</v>
      </c>
      <c r="L11" s="835">
        <v>65.28</v>
      </c>
      <c r="M11" s="835">
        <v>65.28</v>
      </c>
      <c r="N11" s="832">
        <v>1</v>
      </c>
      <c r="O11" s="836">
        <v>0.5</v>
      </c>
      <c r="P11" s="835">
        <v>65.28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21</v>
      </c>
      <c r="B12" s="832" t="s">
        <v>2713</v>
      </c>
      <c r="C12" s="832" t="s">
        <v>2717</v>
      </c>
      <c r="D12" s="833" t="s">
        <v>4560</v>
      </c>
      <c r="E12" s="834" t="s">
        <v>2738</v>
      </c>
      <c r="F12" s="832" t="s">
        <v>2714</v>
      </c>
      <c r="G12" s="832" t="s">
        <v>2767</v>
      </c>
      <c r="H12" s="832" t="s">
        <v>567</v>
      </c>
      <c r="I12" s="832" t="s">
        <v>2768</v>
      </c>
      <c r="J12" s="832" t="s">
        <v>780</v>
      </c>
      <c r="K12" s="832" t="s">
        <v>2769</v>
      </c>
      <c r="L12" s="835">
        <v>53.57</v>
      </c>
      <c r="M12" s="835">
        <v>107.14</v>
      </c>
      <c r="N12" s="832">
        <v>2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21</v>
      </c>
      <c r="B13" s="832" t="s">
        <v>2713</v>
      </c>
      <c r="C13" s="832" t="s">
        <v>2717</v>
      </c>
      <c r="D13" s="833" t="s">
        <v>4560</v>
      </c>
      <c r="E13" s="834" t="s">
        <v>2738</v>
      </c>
      <c r="F13" s="832" t="s">
        <v>2714</v>
      </c>
      <c r="G13" s="832" t="s">
        <v>2770</v>
      </c>
      <c r="H13" s="832" t="s">
        <v>567</v>
      </c>
      <c r="I13" s="832" t="s">
        <v>2771</v>
      </c>
      <c r="J13" s="832" t="s">
        <v>2772</v>
      </c>
      <c r="K13" s="832" t="s">
        <v>2773</v>
      </c>
      <c r="L13" s="835">
        <v>453.18</v>
      </c>
      <c r="M13" s="835">
        <v>453.18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21</v>
      </c>
      <c r="B14" s="832" t="s">
        <v>2713</v>
      </c>
      <c r="C14" s="832" t="s">
        <v>2717</v>
      </c>
      <c r="D14" s="833" t="s">
        <v>4560</v>
      </c>
      <c r="E14" s="834" t="s">
        <v>2738</v>
      </c>
      <c r="F14" s="832" t="s">
        <v>2714</v>
      </c>
      <c r="G14" s="832" t="s">
        <v>2761</v>
      </c>
      <c r="H14" s="832" t="s">
        <v>625</v>
      </c>
      <c r="I14" s="832" t="s">
        <v>2352</v>
      </c>
      <c r="J14" s="832" t="s">
        <v>2353</v>
      </c>
      <c r="K14" s="832" t="s">
        <v>2354</v>
      </c>
      <c r="L14" s="835">
        <v>0</v>
      </c>
      <c r="M14" s="835">
        <v>0</v>
      </c>
      <c r="N14" s="832">
        <v>2</v>
      </c>
      <c r="O14" s="836">
        <v>0.5</v>
      </c>
      <c r="P14" s="835">
        <v>0</v>
      </c>
      <c r="Q14" s="837"/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21</v>
      </c>
      <c r="B15" s="832" t="s">
        <v>2713</v>
      </c>
      <c r="C15" s="832" t="s">
        <v>2717</v>
      </c>
      <c r="D15" s="833" t="s">
        <v>4560</v>
      </c>
      <c r="E15" s="834" t="s">
        <v>2738</v>
      </c>
      <c r="F15" s="832" t="s">
        <v>2714</v>
      </c>
      <c r="G15" s="832" t="s">
        <v>2774</v>
      </c>
      <c r="H15" s="832" t="s">
        <v>625</v>
      </c>
      <c r="I15" s="832" t="s">
        <v>2394</v>
      </c>
      <c r="J15" s="832" t="s">
        <v>1330</v>
      </c>
      <c r="K15" s="832" t="s">
        <v>2395</v>
      </c>
      <c r="L15" s="835">
        <v>0</v>
      </c>
      <c r="M15" s="835">
        <v>0</v>
      </c>
      <c r="N15" s="832">
        <v>1</v>
      </c>
      <c r="O15" s="836">
        <v>0.5</v>
      </c>
      <c r="P15" s="835">
        <v>0</v>
      </c>
      <c r="Q15" s="837"/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21</v>
      </c>
      <c r="B16" s="832" t="s">
        <v>2713</v>
      </c>
      <c r="C16" s="832" t="s">
        <v>2717</v>
      </c>
      <c r="D16" s="833" t="s">
        <v>4560</v>
      </c>
      <c r="E16" s="834" t="s">
        <v>2742</v>
      </c>
      <c r="F16" s="832" t="s">
        <v>2714</v>
      </c>
      <c r="G16" s="832" t="s">
        <v>2775</v>
      </c>
      <c r="H16" s="832" t="s">
        <v>625</v>
      </c>
      <c r="I16" s="832" t="s">
        <v>2397</v>
      </c>
      <c r="J16" s="832" t="s">
        <v>748</v>
      </c>
      <c r="K16" s="832" t="s">
        <v>703</v>
      </c>
      <c r="L16" s="835">
        <v>65.989999999999995</v>
      </c>
      <c r="M16" s="835">
        <v>65.989999999999995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21</v>
      </c>
      <c r="B17" s="832" t="s">
        <v>2713</v>
      </c>
      <c r="C17" s="832" t="s">
        <v>2717</v>
      </c>
      <c r="D17" s="833" t="s">
        <v>4560</v>
      </c>
      <c r="E17" s="834" t="s">
        <v>2742</v>
      </c>
      <c r="F17" s="832" t="s">
        <v>2714</v>
      </c>
      <c r="G17" s="832" t="s">
        <v>2775</v>
      </c>
      <c r="H17" s="832" t="s">
        <v>625</v>
      </c>
      <c r="I17" s="832" t="s">
        <v>2398</v>
      </c>
      <c r="J17" s="832" t="s">
        <v>750</v>
      </c>
      <c r="K17" s="832" t="s">
        <v>2235</v>
      </c>
      <c r="L17" s="835">
        <v>132</v>
      </c>
      <c r="M17" s="835">
        <v>132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21</v>
      </c>
      <c r="B18" s="832" t="s">
        <v>2713</v>
      </c>
      <c r="C18" s="832" t="s">
        <v>2717</v>
      </c>
      <c r="D18" s="833" t="s">
        <v>4560</v>
      </c>
      <c r="E18" s="834" t="s">
        <v>2742</v>
      </c>
      <c r="F18" s="832" t="s">
        <v>2714</v>
      </c>
      <c r="G18" s="832" t="s">
        <v>2776</v>
      </c>
      <c r="H18" s="832" t="s">
        <v>567</v>
      </c>
      <c r="I18" s="832" t="s">
        <v>2777</v>
      </c>
      <c r="J18" s="832" t="s">
        <v>825</v>
      </c>
      <c r="K18" s="832" t="s">
        <v>2778</v>
      </c>
      <c r="L18" s="835">
        <v>64.56</v>
      </c>
      <c r="M18" s="835">
        <v>64.56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21</v>
      </c>
      <c r="B19" s="832" t="s">
        <v>2713</v>
      </c>
      <c r="C19" s="832" t="s">
        <v>2717</v>
      </c>
      <c r="D19" s="833" t="s">
        <v>4560</v>
      </c>
      <c r="E19" s="834" t="s">
        <v>2742</v>
      </c>
      <c r="F19" s="832" t="s">
        <v>2714</v>
      </c>
      <c r="G19" s="832" t="s">
        <v>2779</v>
      </c>
      <c r="H19" s="832" t="s">
        <v>567</v>
      </c>
      <c r="I19" s="832" t="s">
        <v>2780</v>
      </c>
      <c r="J19" s="832" t="s">
        <v>2781</v>
      </c>
      <c r="K19" s="832" t="s">
        <v>2782</v>
      </c>
      <c r="L19" s="835">
        <v>5322.08</v>
      </c>
      <c r="M19" s="835">
        <v>5322.08</v>
      </c>
      <c r="N19" s="832">
        <v>1</v>
      </c>
      <c r="O19" s="836">
        <v>1</v>
      </c>
      <c r="P19" s="835">
        <v>5322.08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21</v>
      </c>
      <c r="B20" s="832" t="s">
        <v>2713</v>
      </c>
      <c r="C20" s="832" t="s">
        <v>2717</v>
      </c>
      <c r="D20" s="833" t="s">
        <v>4560</v>
      </c>
      <c r="E20" s="834" t="s">
        <v>2742</v>
      </c>
      <c r="F20" s="832" t="s">
        <v>2714</v>
      </c>
      <c r="G20" s="832" t="s">
        <v>2779</v>
      </c>
      <c r="H20" s="832" t="s">
        <v>625</v>
      </c>
      <c r="I20" s="832" t="s">
        <v>2343</v>
      </c>
      <c r="J20" s="832" t="s">
        <v>2339</v>
      </c>
      <c r="K20" s="832" t="s">
        <v>2344</v>
      </c>
      <c r="L20" s="835">
        <v>484.75</v>
      </c>
      <c r="M20" s="835">
        <v>2423.75</v>
      </c>
      <c r="N20" s="832">
        <v>5</v>
      </c>
      <c r="O20" s="836">
        <v>5</v>
      </c>
      <c r="P20" s="835">
        <v>2423.75</v>
      </c>
      <c r="Q20" s="837">
        <v>1</v>
      </c>
      <c r="R20" s="832">
        <v>5</v>
      </c>
      <c r="S20" s="837">
        <v>1</v>
      </c>
      <c r="T20" s="836">
        <v>5</v>
      </c>
      <c r="U20" s="838">
        <v>1</v>
      </c>
    </row>
    <row r="21" spans="1:21" ht="14.4" customHeight="1" x14ac:dyDescent="0.3">
      <c r="A21" s="831">
        <v>21</v>
      </c>
      <c r="B21" s="832" t="s">
        <v>2713</v>
      </c>
      <c r="C21" s="832" t="s">
        <v>2717</v>
      </c>
      <c r="D21" s="833" t="s">
        <v>4560</v>
      </c>
      <c r="E21" s="834" t="s">
        <v>2742</v>
      </c>
      <c r="F21" s="832" t="s">
        <v>2714</v>
      </c>
      <c r="G21" s="832" t="s">
        <v>2779</v>
      </c>
      <c r="H21" s="832" t="s">
        <v>625</v>
      </c>
      <c r="I21" s="832" t="s">
        <v>2345</v>
      </c>
      <c r="J21" s="832" t="s">
        <v>2339</v>
      </c>
      <c r="K21" s="832" t="s">
        <v>2346</v>
      </c>
      <c r="L21" s="835">
        <v>969.48</v>
      </c>
      <c r="M21" s="835">
        <v>4847.3999999999996</v>
      </c>
      <c r="N21" s="832">
        <v>5</v>
      </c>
      <c r="O21" s="836">
        <v>5</v>
      </c>
      <c r="P21" s="835">
        <v>3877.92</v>
      </c>
      <c r="Q21" s="837">
        <v>0.8</v>
      </c>
      <c r="R21" s="832">
        <v>4</v>
      </c>
      <c r="S21" s="837">
        <v>0.8</v>
      </c>
      <c r="T21" s="836">
        <v>4</v>
      </c>
      <c r="U21" s="838">
        <v>0.8</v>
      </c>
    </row>
    <row r="22" spans="1:21" ht="14.4" customHeight="1" x14ac:dyDescent="0.3">
      <c r="A22" s="831">
        <v>21</v>
      </c>
      <c r="B22" s="832" t="s">
        <v>2713</v>
      </c>
      <c r="C22" s="832" t="s">
        <v>2717</v>
      </c>
      <c r="D22" s="833" t="s">
        <v>4560</v>
      </c>
      <c r="E22" s="834" t="s">
        <v>2742</v>
      </c>
      <c r="F22" s="832" t="s">
        <v>2714</v>
      </c>
      <c r="G22" s="832" t="s">
        <v>2779</v>
      </c>
      <c r="H22" s="832" t="s">
        <v>625</v>
      </c>
      <c r="I22" s="832" t="s">
        <v>2338</v>
      </c>
      <c r="J22" s="832" t="s">
        <v>2339</v>
      </c>
      <c r="K22" s="832" t="s">
        <v>2340</v>
      </c>
      <c r="L22" s="835">
        <v>1938.97</v>
      </c>
      <c r="M22" s="835">
        <v>1938.97</v>
      </c>
      <c r="N22" s="832">
        <v>1</v>
      </c>
      <c r="O22" s="836">
        <v>1</v>
      </c>
      <c r="P22" s="835">
        <v>1938.97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21</v>
      </c>
      <c r="B23" s="832" t="s">
        <v>2713</v>
      </c>
      <c r="C23" s="832" t="s">
        <v>2717</v>
      </c>
      <c r="D23" s="833" t="s">
        <v>4560</v>
      </c>
      <c r="E23" s="834" t="s">
        <v>2742</v>
      </c>
      <c r="F23" s="832" t="s">
        <v>2714</v>
      </c>
      <c r="G23" s="832" t="s">
        <v>2779</v>
      </c>
      <c r="H23" s="832" t="s">
        <v>625</v>
      </c>
      <c r="I23" s="832" t="s">
        <v>2341</v>
      </c>
      <c r="J23" s="832" t="s">
        <v>2339</v>
      </c>
      <c r="K23" s="832" t="s">
        <v>2342</v>
      </c>
      <c r="L23" s="835">
        <v>1454.23</v>
      </c>
      <c r="M23" s="835">
        <v>2908.46</v>
      </c>
      <c r="N23" s="832">
        <v>2</v>
      </c>
      <c r="O23" s="836">
        <v>2</v>
      </c>
      <c r="P23" s="835">
        <v>2908.46</v>
      </c>
      <c r="Q23" s="837">
        <v>1</v>
      </c>
      <c r="R23" s="832">
        <v>2</v>
      </c>
      <c r="S23" s="837">
        <v>1</v>
      </c>
      <c r="T23" s="836">
        <v>2</v>
      </c>
      <c r="U23" s="838">
        <v>1</v>
      </c>
    </row>
    <row r="24" spans="1:21" ht="14.4" customHeight="1" x14ac:dyDescent="0.3">
      <c r="A24" s="831">
        <v>21</v>
      </c>
      <c r="B24" s="832" t="s">
        <v>2713</v>
      </c>
      <c r="C24" s="832" t="s">
        <v>2717</v>
      </c>
      <c r="D24" s="833" t="s">
        <v>4560</v>
      </c>
      <c r="E24" s="834" t="s">
        <v>2742</v>
      </c>
      <c r="F24" s="832" t="s">
        <v>2714</v>
      </c>
      <c r="G24" s="832" t="s">
        <v>2783</v>
      </c>
      <c r="H24" s="832" t="s">
        <v>625</v>
      </c>
      <c r="I24" s="832" t="s">
        <v>2784</v>
      </c>
      <c r="J24" s="832" t="s">
        <v>910</v>
      </c>
      <c r="K24" s="832" t="s">
        <v>2106</v>
      </c>
      <c r="L24" s="835">
        <v>490.89</v>
      </c>
      <c r="M24" s="835">
        <v>490.89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21</v>
      </c>
      <c r="B25" s="832" t="s">
        <v>2713</v>
      </c>
      <c r="C25" s="832" t="s">
        <v>2717</v>
      </c>
      <c r="D25" s="833" t="s">
        <v>4560</v>
      </c>
      <c r="E25" s="834" t="s">
        <v>2742</v>
      </c>
      <c r="F25" s="832" t="s">
        <v>2714</v>
      </c>
      <c r="G25" s="832" t="s">
        <v>2785</v>
      </c>
      <c r="H25" s="832" t="s">
        <v>625</v>
      </c>
      <c r="I25" s="832" t="s">
        <v>2330</v>
      </c>
      <c r="J25" s="832" t="s">
        <v>676</v>
      </c>
      <c r="K25" s="832" t="s">
        <v>2331</v>
      </c>
      <c r="L25" s="835">
        <v>24.22</v>
      </c>
      <c r="M25" s="835">
        <v>24.22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21</v>
      </c>
      <c r="B26" s="832" t="s">
        <v>2713</v>
      </c>
      <c r="C26" s="832" t="s">
        <v>2717</v>
      </c>
      <c r="D26" s="833" t="s">
        <v>4560</v>
      </c>
      <c r="E26" s="834" t="s">
        <v>2742</v>
      </c>
      <c r="F26" s="832" t="s">
        <v>2714</v>
      </c>
      <c r="G26" s="832" t="s">
        <v>2786</v>
      </c>
      <c r="H26" s="832" t="s">
        <v>567</v>
      </c>
      <c r="I26" s="832" t="s">
        <v>2787</v>
      </c>
      <c r="J26" s="832" t="s">
        <v>946</v>
      </c>
      <c r="K26" s="832" t="s">
        <v>2064</v>
      </c>
      <c r="L26" s="835">
        <v>32.25</v>
      </c>
      <c r="M26" s="835">
        <v>32.25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21</v>
      </c>
      <c r="B27" s="832" t="s">
        <v>2713</v>
      </c>
      <c r="C27" s="832" t="s">
        <v>2717</v>
      </c>
      <c r="D27" s="833" t="s">
        <v>4560</v>
      </c>
      <c r="E27" s="834" t="s">
        <v>2742</v>
      </c>
      <c r="F27" s="832" t="s">
        <v>2714</v>
      </c>
      <c r="G27" s="832" t="s">
        <v>2788</v>
      </c>
      <c r="H27" s="832" t="s">
        <v>567</v>
      </c>
      <c r="I27" s="832" t="s">
        <v>2789</v>
      </c>
      <c r="J27" s="832" t="s">
        <v>1258</v>
      </c>
      <c r="K27" s="832" t="s">
        <v>2790</v>
      </c>
      <c r="L27" s="835">
        <v>55.16</v>
      </c>
      <c r="M27" s="835">
        <v>55.16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21</v>
      </c>
      <c r="B28" s="832" t="s">
        <v>2713</v>
      </c>
      <c r="C28" s="832" t="s">
        <v>2717</v>
      </c>
      <c r="D28" s="833" t="s">
        <v>4560</v>
      </c>
      <c r="E28" s="834" t="s">
        <v>2751</v>
      </c>
      <c r="F28" s="832" t="s">
        <v>2714</v>
      </c>
      <c r="G28" s="832" t="s">
        <v>2791</v>
      </c>
      <c r="H28" s="832" t="s">
        <v>625</v>
      </c>
      <c r="I28" s="832" t="s">
        <v>2151</v>
      </c>
      <c r="J28" s="832" t="s">
        <v>2152</v>
      </c>
      <c r="K28" s="832" t="s">
        <v>2153</v>
      </c>
      <c r="L28" s="835">
        <v>65.540000000000006</v>
      </c>
      <c r="M28" s="835">
        <v>65.540000000000006</v>
      </c>
      <c r="N28" s="832">
        <v>1</v>
      </c>
      <c r="O28" s="836">
        <v>0.5</v>
      </c>
      <c r="P28" s="835">
        <v>65.540000000000006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21</v>
      </c>
      <c r="B29" s="832" t="s">
        <v>2713</v>
      </c>
      <c r="C29" s="832" t="s">
        <v>2717</v>
      </c>
      <c r="D29" s="833" t="s">
        <v>4560</v>
      </c>
      <c r="E29" s="834" t="s">
        <v>2751</v>
      </c>
      <c r="F29" s="832" t="s">
        <v>2714</v>
      </c>
      <c r="G29" s="832" t="s">
        <v>2779</v>
      </c>
      <c r="H29" s="832" t="s">
        <v>625</v>
      </c>
      <c r="I29" s="832" t="s">
        <v>2345</v>
      </c>
      <c r="J29" s="832" t="s">
        <v>2339</v>
      </c>
      <c r="K29" s="832" t="s">
        <v>2346</v>
      </c>
      <c r="L29" s="835">
        <v>969.48</v>
      </c>
      <c r="M29" s="835">
        <v>2908.44</v>
      </c>
      <c r="N29" s="832">
        <v>3</v>
      </c>
      <c r="O29" s="836">
        <v>2</v>
      </c>
      <c r="P29" s="835">
        <v>2908.44</v>
      </c>
      <c r="Q29" s="837">
        <v>1</v>
      </c>
      <c r="R29" s="832">
        <v>3</v>
      </c>
      <c r="S29" s="837">
        <v>1</v>
      </c>
      <c r="T29" s="836">
        <v>2</v>
      </c>
      <c r="U29" s="838">
        <v>1</v>
      </c>
    </row>
    <row r="30" spans="1:21" ht="14.4" customHeight="1" x14ac:dyDescent="0.3">
      <c r="A30" s="831">
        <v>21</v>
      </c>
      <c r="B30" s="832" t="s">
        <v>2713</v>
      </c>
      <c r="C30" s="832" t="s">
        <v>2717</v>
      </c>
      <c r="D30" s="833" t="s">
        <v>4560</v>
      </c>
      <c r="E30" s="834" t="s">
        <v>2751</v>
      </c>
      <c r="F30" s="832" t="s">
        <v>2714</v>
      </c>
      <c r="G30" s="832" t="s">
        <v>2779</v>
      </c>
      <c r="H30" s="832" t="s">
        <v>625</v>
      </c>
      <c r="I30" s="832" t="s">
        <v>2338</v>
      </c>
      <c r="J30" s="832" t="s">
        <v>2339</v>
      </c>
      <c r="K30" s="832" t="s">
        <v>2340</v>
      </c>
      <c r="L30" s="835">
        <v>1938.97</v>
      </c>
      <c r="M30" s="835">
        <v>1938.97</v>
      </c>
      <c r="N30" s="832">
        <v>1</v>
      </c>
      <c r="O30" s="836">
        <v>1</v>
      </c>
      <c r="P30" s="835">
        <v>1938.97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21</v>
      </c>
      <c r="B31" s="832" t="s">
        <v>2713</v>
      </c>
      <c r="C31" s="832" t="s">
        <v>2717</v>
      </c>
      <c r="D31" s="833" t="s">
        <v>4560</v>
      </c>
      <c r="E31" s="834" t="s">
        <v>2751</v>
      </c>
      <c r="F31" s="832" t="s">
        <v>2714</v>
      </c>
      <c r="G31" s="832" t="s">
        <v>2754</v>
      </c>
      <c r="H31" s="832" t="s">
        <v>567</v>
      </c>
      <c r="I31" s="832" t="s">
        <v>2792</v>
      </c>
      <c r="J31" s="832" t="s">
        <v>2756</v>
      </c>
      <c r="K31" s="832" t="s">
        <v>2793</v>
      </c>
      <c r="L31" s="835">
        <v>537.12</v>
      </c>
      <c r="M31" s="835">
        <v>537.12</v>
      </c>
      <c r="N31" s="832">
        <v>1</v>
      </c>
      <c r="O31" s="836">
        <v>1</v>
      </c>
      <c r="P31" s="835">
        <v>537.12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21</v>
      </c>
      <c r="B32" s="832" t="s">
        <v>2713</v>
      </c>
      <c r="C32" s="832" t="s">
        <v>2717</v>
      </c>
      <c r="D32" s="833" t="s">
        <v>4560</v>
      </c>
      <c r="E32" s="834" t="s">
        <v>2751</v>
      </c>
      <c r="F32" s="832" t="s">
        <v>2714</v>
      </c>
      <c r="G32" s="832" t="s">
        <v>2794</v>
      </c>
      <c r="H32" s="832" t="s">
        <v>567</v>
      </c>
      <c r="I32" s="832" t="s">
        <v>2795</v>
      </c>
      <c r="J32" s="832" t="s">
        <v>1080</v>
      </c>
      <c r="K32" s="832" t="s">
        <v>2796</v>
      </c>
      <c r="L32" s="835">
        <v>107.27</v>
      </c>
      <c r="M32" s="835">
        <v>107.27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21</v>
      </c>
      <c r="B33" s="832" t="s">
        <v>2713</v>
      </c>
      <c r="C33" s="832" t="s">
        <v>2717</v>
      </c>
      <c r="D33" s="833" t="s">
        <v>4560</v>
      </c>
      <c r="E33" s="834" t="s">
        <v>2751</v>
      </c>
      <c r="F33" s="832" t="s">
        <v>2714</v>
      </c>
      <c r="G33" s="832" t="s">
        <v>2767</v>
      </c>
      <c r="H33" s="832" t="s">
        <v>567</v>
      </c>
      <c r="I33" s="832" t="s">
        <v>2768</v>
      </c>
      <c r="J33" s="832" t="s">
        <v>780</v>
      </c>
      <c r="K33" s="832" t="s">
        <v>2769</v>
      </c>
      <c r="L33" s="835">
        <v>53.57</v>
      </c>
      <c r="M33" s="835">
        <v>107.14</v>
      </c>
      <c r="N33" s="832">
        <v>2</v>
      </c>
      <c r="O33" s="836">
        <v>1</v>
      </c>
      <c r="P33" s="835">
        <v>53.57</v>
      </c>
      <c r="Q33" s="837">
        <v>0.5</v>
      </c>
      <c r="R33" s="832">
        <v>1</v>
      </c>
      <c r="S33" s="837">
        <v>0.5</v>
      </c>
      <c r="T33" s="836">
        <v>0.5</v>
      </c>
      <c r="U33" s="838">
        <v>0.5</v>
      </c>
    </row>
    <row r="34" spans="1:21" ht="14.4" customHeight="1" x14ac:dyDescent="0.3">
      <c r="A34" s="831">
        <v>21</v>
      </c>
      <c r="B34" s="832" t="s">
        <v>2713</v>
      </c>
      <c r="C34" s="832" t="s">
        <v>2717</v>
      </c>
      <c r="D34" s="833" t="s">
        <v>4560</v>
      </c>
      <c r="E34" s="834" t="s">
        <v>2751</v>
      </c>
      <c r="F34" s="832" t="s">
        <v>2714</v>
      </c>
      <c r="G34" s="832" t="s">
        <v>2783</v>
      </c>
      <c r="H34" s="832" t="s">
        <v>625</v>
      </c>
      <c r="I34" s="832" t="s">
        <v>2784</v>
      </c>
      <c r="J34" s="832" t="s">
        <v>910</v>
      </c>
      <c r="K34" s="832" t="s">
        <v>2106</v>
      </c>
      <c r="L34" s="835">
        <v>490.89</v>
      </c>
      <c r="M34" s="835">
        <v>490.89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21</v>
      </c>
      <c r="B35" s="832" t="s">
        <v>2713</v>
      </c>
      <c r="C35" s="832" t="s">
        <v>2717</v>
      </c>
      <c r="D35" s="833" t="s">
        <v>4560</v>
      </c>
      <c r="E35" s="834" t="s">
        <v>2751</v>
      </c>
      <c r="F35" s="832" t="s">
        <v>2714</v>
      </c>
      <c r="G35" s="832" t="s">
        <v>2786</v>
      </c>
      <c r="H35" s="832" t="s">
        <v>567</v>
      </c>
      <c r="I35" s="832" t="s">
        <v>2797</v>
      </c>
      <c r="J35" s="832" t="s">
        <v>946</v>
      </c>
      <c r="K35" s="832" t="s">
        <v>2798</v>
      </c>
      <c r="L35" s="835">
        <v>103.67</v>
      </c>
      <c r="M35" s="835">
        <v>103.67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21</v>
      </c>
      <c r="B36" s="832" t="s">
        <v>2713</v>
      </c>
      <c r="C36" s="832" t="s">
        <v>2717</v>
      </c>
      <c r="D36" s="833" t="s">
        <v>4560</v>
      </c>
      <c r="E36" s="834" t="s">
        <v>2751</v>
      </c>
      <c r="F36" s="832" t="s">
        <v>2714</v>
      </c>
      <c r="G36" s="832" t="s">
        <v>2770</v>
      </c>
      <c r="H36" s="832" t="s">
        <v>567</v>
      </c>
      <c r="I36" s="832" t="s">
        <v>2771</v>
      </c>
      <c r="J36" s="832" t="s">
        <v>2772</v>
      </c>
      <c r="K36" s="832" t="s">
        <v>2773</v>
      </c>
      <c r="L36" s="835">
        <v>453.18</v>
      </c>
      <c r="M36" s="835">
        <v>1359.54</v>
      </c>
      <c r="N36" s="832">
        <v>3</v>
      </c>
      <c r="O36" s="836">
        <v>1.5</v>
      </c>
      <c r="P36" s="835">
        <v>453.18</v>
      </c>
      <c r="Q36" s="837">
        <v>0.33333333333333337</v>
      </c>
      <c r="R36" s="832">
        <v>1</v>
      </c>
      <c r="S36" s="837">
        <v>0.33333333333333331</v>
      </c>
      <c r="T36" s="836">
        <v>0.5</v>
      </c>
      <c r="U36" s="838">
        <v>0.33333333333333331</v>
      </c>
    </row>
    <row r="37" spans="1:21" ht="14.4" customHeight="1" x14ac:dyDescent="0.3">
      <c r="A37" s="831">
        <v>21</v>
      </c>
      <c r="B37" s="832" t="s">
        <v>2713</v>
      </c>
      <c r="C37" s="832" t="s">
        <v>2717</v>
      </c>
      <c r="D37" s="833" t="s">
        <v>4560</v>
      </c>
      <c r="E37" s="834" t="s">
        <v>2751</v>
      </c>
      <c r="F37" s="832" t="s">
        <v>2714</v>
      </c>
      <c r="G37" s="832" t="s">
        <v>2799</v>
      </c>
      <c r="H37" s="832" t="s">
        <v>567</v>
      </c>
      <c r="I37" s="832" t="s">
        <v>2800</v>
      </c>
      <c r="J37" s="832" t="s">
        <v>2801</v>
      </c>
      <c r="K37" s="832" t="s">
        <v>2802</v>
      </c>
      <c r="L37" s="835">
        <v>73.83</v>
      </c>
      <c r="M37" s="835">
        <v>73.83</v>
      </c>
      <c r="N37" s="832">
        <v>1</v>
      </c>
      <c r="O37" s="836">
        <v>0.5</v>
      </c>
      <c r="P37" s="835">
        <v>73.83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21</v>
      </c>
      <c r="B38" s="832" t="s">
        <v>2713</v>
      </c>
      <c r="C38" s="832" t="s">
        <v>2717</v>
      </c>
      <c r="D38" s="833" t="s">
        <v>4560</v>
      </c>
      <c r="E38" s="834" t="s">
        <v>2751</v>
      </c>
      <c r="F38" s="832" t="s">
        <v>2714</v>
      </c>
      <c r="G38" s="832" t="s">
        <v>2803</v>
      </c>
      <c r="H38" s="832" t="s">
        <v>567</v>
      </c>
      <c r="I38" s="832" t="s">
        <v>2804</v>
      </c>
      <c r="J38" s="832" t="s">
        <v>1472</v>
      </c>
      <c r="K38" s="832" t="s">
        <v>1801</v>
      </c>
      <c r="L38" s="835">
        <v>0</v>
      </c>
      <c r="M38" s="835">
        <v>0</v>
      </c>
      <c r="N38" s="832">
        <v>1</v>
      </c>
      <c r="O38" s="836">
        <v>0.5</v>
      </c>
      <c r="P38" s="835"/>
      <c r="Q38" s="837"/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21</v>
      </c>
      <c r="B39" s="832" t="s">
        <v>2713</v>
      </c>
      <c r="C39" s="832" t="s">
        <v>2717</v>
      </c>
      <c r="D39" s="833" t="s">
        <v>4560</v>
      </c>
      <c r="E39" s="834" t="s">
        <v>2751</v>
      </c>
      <c r="F39" s="832" t="s">
        <v>2714</v>
      </c>
      <c r="G39" s="832" t="s">
        <v>2805</v>
      </c>
      <c r="H39" s="832" t="s">
        <v>567</v>
      </c>
      <c r="I39" s="832" t="s">
        <v>2806</v>
      </c>
      <c r="J39" s="832" t="s">
        <v>1377</v>
      </c>
      <c r="K39" s="832" t="s">
        <v>2268</v>
      </c>
      <c r="L39" s="835">
        <v>154.36000000000001</v>
      </c>
      <c r="M39" s="835">
        <v>154.36000000000001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21</v>
      </c>
      <c r="B40" s="832" t="s">
        <v>2713</v>
      </c>
      <c r="C40" s="832" t="s">
        <v>2717</v>
      </c>
      <c r="D40" s="833" t="s">
        <v>4560</v>
      </c>
      <c r="E40" s="834" t="s">
        <v>2752</v>
      </c>
      <c r="F40" s="832" t="s">
        <v>2714</v>
      </c>
      <c r="G40" s="832" t="s">
        <v>2774</v>
      </c>
      <c r="H40" s="832" t="s">
        <v>625</v>
      </c>
      <c r="I40" s="832" t="s">
        <v>2392</v>
      </c>
      <c r="J40" s="832" t="s">
        <v>1330</v>
      </c>
      <c r="K40" s="832" t="s">
        <v>2393</v>
      </c>
      <c r="L40" s="835">
        <v>0</v>
      </c>
      <c r="M40" s="835">
        <v>0</v>
      </c>
      <c r="N40" s="832">
        <v>2</v>
      </c>
      <c r="O40" s="836">
        <v>1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21</v>
      </c>
      <c r="B41" s="832" t="s">
        <v>2713</v>
      </c>
      <c r="C41" s="832" t="s">
        <v>2717</v>
      </c>
      <c r="D41" s="833" t="s">
        <v>4560</v>
      </c>
      <c r="E41" s="834" t="s">
        <v>2726</v>
      </c>
      <c r="F41" s="832" t="s">
        <v>2714</v>
      </c>
      <c r="G41" s="832" t="s">
        <v>2766</v>
      </c>
      <c r="H41" s="832" t="s">
        <v>625</v>
      </c>
      <c r="I41" s="832" t="s">
        <v>2335</v>
      </c>
      <c r="J41" s="832" t="s">
        <v>640</v>
      </c>
      <c r="K41" s="832" t="s">
        <v>642</v>
      </c>
      <c r="L41" s="835">
        <v>72.55</v>
      </c>
      <c r="M41" s="835">
        <v>72.55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21</v>
      </c>
      <c r="B42" s="832" t="s">
        <v>2713</v>
      </c>
      <c r="C42" s="832" t="s">
        <v>2717</v>
      </c>
      <c r="D42" s="833" t="s">
        <v>4560</v>
      </c>
      <c r="E42" s="834" t="s">
        <v>2726</v>
      </c>
      <c r="F42" s="832" t="s">
        <v>2714</v>
      </c>
      <c r="G42" s="832" t="s">
        <v>2766</v>
      </c>
      <c r="H42" s="832" t="s">
        <v>625</v>
      </c>
      <c r="I42" s="832" t="s">
        <v>2334</v>
      </c>
      <c r="J42" s="832" t="s">
        <v>640</v>
      </c>
      <c r="K42" s="832" t="s">
        <v>641</v>
      </c>
      <c r="L42" s="835">
        <v>21.76</v>
      </c>
      <c r="M42" s="835">
        <v>21.76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21</v>
      </c>
      <c r="B43" s="832" t="s">
        <v>2713</v>
      </c>
      <c r="C43" s="832" t="s">
        <v>2717</v>
      </c>
      <c r="D43" s="833" t="s">
        <v>4560</v>
      </c>
      <c r="E43" s="834" t="s">
        <v>2726</v>
      </c>
      <c r="F43" s="832" t="s">
        <v>2714</v>
      </c>
      <c r="G43" s="832" t="s">
        <v>2807</v>
      </c>
      <c r="H43" s="832" t="s">
        <v>625</v>
      </c>
      <c r="I43" s="832" t="s">
        <v>2131</v>
      </c>
      <c r="J43" s="832" t="s">
        <v>919</v>
      </c>
      <c r="K43" s="832" t="s">
        <v>2132</v>
      </c>
      <c r="L43" s="835">
        <v>42.51</v>
      </c>
      <c r="M43" s="835">
        <v>42.51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21</v>
      </c>
      <c r="B44" s="832" t="s">
        <v>2713</v>
      </c>
      <c r="C44" s="832" t="s">
        <v>2717</v>
      </c>
      <c r="D44" s="833" t="s">
        <v>4560</v>
      </c>
      <c r="E44" s="834" t="s">
        <v>2726</v>
      </c>
      <c r="F44" s="832" t="s">
        <v>2714</v>
      </c>
      <c r="G44" s="832" t="s">
        <v>2808</v>
      </c>
      <c r="H44" s="832" t="s">
        <v>567</v>
      </c>
      <c r="I44" s="832" t="s">
        <v>2809</v>
      </c>
      <c r="J44" s="832" t="s">
        <v>1396</v>
      </c>
      <c r="K44" s="832" t="s">
        <v>2810</v>
      </c>
      <c r="L44" s="835">
        <v>48.09</v>
      </c>
      <c r="M44" s="835">
        <v>96.18</v>
      </c>
      <c r="N44" s="832">
        <v>2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21</v>
      </c>
      <c r="B45" s="832" t="s">
        <v>2713</v>
      </c>
      <c r="C45" s="832" t="s">
        <v>2717</v>
      </c>
      <c r="D45" s="833" t="s">
        <v>4560</v>
      </c>
      <c r="E45" s="834" t="s">
        <v>2726</v>
      </c>
      <c r="F45" s="832" t="s">
        <v>2714</v>
      </c>
      <c r="G45" s="832" t="s">
        <v>2767</v>
      </c>
      <c r="H45" s="832" t="s">
        <v>567</v>
      </c>
      <c r="I45" s="832" t="s">
        <v>2768</v>
      </c>
      <c r="J45" s="832" t="s">
        <v>780</v>
      </c>
      <c r="K45" s="832" t="s">
        <v>2769</v>
      </c>
      <c r="L45" s="835">
        <v>53.57</v>
      </c>
      <c r="M45" s="835">
        <v>374.99</v>
      </c>
      <c r="N45" s="832">
        <v>7</v>
      </c>
      <c r="O45" s="836">
        <v>2</v>
      </c>
      <c r="P45" s="835">
        <v>160.71</v>
      </c>
      <c r="Q45" s="837">
        <v>0.4285714285714286</v>
      </c>
      <c r="R45" s="832">
        <v>3</v>
      </c>
      <c r="S45" s="837">
        <v>0.42857142857142855</v>
      </c>
      <c r="T45" s="836">
        <v>0.5</v>
      </c>
      <c r="U45" s="838">
        <v>0.25</v>
      </c>
    </row>
    <row r="46" spans="1:21" ht="14.4" customHeight="1" x14ac:dyDescent="0.3">
      <c r="A46" s="831">
        <v>21</v>
      </c>
      <c r="B46" s="832" t="s">
        <v>2713</v>
      </c>
      <c r="C46" s="832" t="s">
        <v>2717</v>
      </c>
      <c r="D46" s="833" t="s">
        <v>4560</v>
      </c>
      <c r="E46" s="834" t="s">
        <v>2726</v>
      </c>
      <c r="F46" s="832" t="s">
        <v>2714</v>
      </c>
      <c r="G46" s="832" t="s">
        <v>2783</v>
      </c>
      <c r="H46" s="832" t="s">
        <v>625</v>
      </c>
      <c r="I46" s="832" t="s">
        <v>2811</v>
      </c>
      <c r="J46" s="832" t="s">
        <v>914</v>
      </c>
      <c r="K46" s="832" t="s">
        <v>2100</v>
      </c>
      <c r="L46" s="835">
        <v>2309.36</v>
      </c>
      <c r="M46" s="835">
        <v>6928.08</v>
      </c>
      <c r="N46" s="832">
        <v>3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21</v>
      </c>
      <c r="B47" s="832" t="s">
        <v>2713</v>
      </c>
      <c r="C47" s="832" t="s">
        <v>2717</v>
      </c>
      <c r="D47" s="833" t="s">
        <v>4560</v>
      </c>
      <c r="E47" s="834" t="s">
        <v>2726</v>
      </c>
      <c r="F47" s="832" t="s">
        <v>2714</v>
      </c>
      <c r="G47" s="832" t="s">
        <v>2786</v>
      </c>
      <c r="H47" s="832" t="s">
        <v>567</v>
      </c>
      <c r="I47" s="832" t="s">
        <v>2797</v>
      </c>
      <c r="J47" s="832" t="s">
        <v>946</v>
      </c>
      <c r="K47" s="832" t="s">
        <v>2798</v>
      </c>
      <c r="L47" s="835">
        <v>103.67</v>
      </c>
      <c r="M47" s="835">
        <v>103.67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21</v>
      </c>
      <c r="B48" s="832" t="s">
        <v>2713</v>
      </c>
      <c r="C48" s="832" t="s">
        <v>2717</v>
      </c>
      <c r="D48" s="833" t="s">
        <v>4560</v>
      </c>
      <c r="E48" s="834" t="s">
        <v>2726</v>
      </c>
      <c r="F48" s="832" t="s">
        <v>2714</v>
      </c>
      <c r="G48" s="832" t="s">
        <v>2770</v>
      </c>
      <c r="H48" s="832" t="s">
        <v>625</v>
      </c>
      <c r="I48" s="832" t="s">
        <v>2812</v>
      </c>
      <c r="J48" s="832" t="s">
        <v>2813</v>
      </c>
      <c r="K48" s="832" t="s">
        <v>2814</v>
      </c>
      <c r="L48" s="835">
        <v>453.18</v>
      </c>
      <c r="M48" s="835">
        <v>453.18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21</v>
      </c>
      <c r="B49" s="832" t="s">
        <v>2713</v>
      </c>
      <c r="C49" s="832" t="s">
        <v>2717</v>
      </c>
      <c r="D49" s="833" t="s">
        <v>4560</v>
      </c>
      <c r="E49" s="834" t="s">
        <v>2726</v>
      </c>
      <c r="F49" s="832" t="s">
        <v>2714</v>
      </c>
      <c r="G49" s="832" t="s">
        <v>2770</v>
      </c>
      <c r="H49" s="832" t="s">
        <v>567</v>
      </c>
      <c r="I49" s="832" t="s">
        <v>2771</v>
      </c>
      <c r="J49" s="832" t="s">
        <v>2772</v>
      </c>
      <c r="K49" s="832" t="s">
        <v>2773</v>
      </c>
      <c r="L49" s="835">
        <v>453.18</v>
      </c>
      <c r="M49" s="835">
        <v>2265.9</v>
      </c>
      <c r="N49" s="832">
        <v>5</v>
      </c>
      <c r="O49" s="836">
        <v>1</v>
      </c>
      <c r="P49" s="835">
        <v>906.36</v>
      </c>
      <c r="Q49" s="837">
        <v>0.39999999999999997</v>
      </c>
      <c r="R49" s="832">
        <v>2</v>
      </c>
      <c r="S49" s="837">
        <v>0.4</v>
      </c>
      <c r="T49" s="836">
        <v>0.5</v>
      </c>
      <c r="U49" s="838">
        <v>0.5</v>
      </c>
    </row>
    <row r="50" spans="1:21" ht="14.4" customHeight="1" x14ac:dyDescent="0.3">
      <c r="A50" s="831">
        <v>21</v>
      </c>
      <c r="B50" s="832" t="s">
        <v>2713</v>
      </c>
      <c r="C50" s="832" t="s">
        <v>2717</v>
      </c>
      <c r="D50" s="833" t="s">
        <v>4560</v>
      </c>
      <c r="E50" s="834" t="s">
        <v>2726</v>
      </c>
      <c r="F50" s="832" t="s">
        <v>2714</v>
      </c>
      <c r="G50" s="832" t="s">
        <v>2815</v>
      </c>
      <c r="H50" s="832" t="s">
        <v>625</v>
      </c>
      <c r="I50" s="832" t="s">
        <v>2816</v>
      </c>
      <c r="J50" s="832" t="s">
        <v>2049</v>
      </c>
      <c r="K50" s="832" t="s">
        <v>2052</v>
      </c>
      <c r="L50" s="835">
        <v>57.6</v>
      </c>
      <c r="M50" s="835">
        <v>57.6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21</v>
      </c>
      <c r="B51" s="832" t="s">
        <v>2713</v>
      </c>
      <c r="C51" s="832" t="s">
        <v>2717</v>
      </c>
      <c r="D51" s="833" t="s">
        <v>4560</v>
      </c>
      <c r="E51" s="834" t="s">
        <v>2726</v>
      </c>
      <c r="F51" s="832" t="s">
        <v>2714</v>
      </c>
      <c r="G51" s="832" t="s">
        <v>2761</v>
      </c>
      <c r="H51" s="832" t="s">
        <v>625</v>
      </c>
      <c r="I51" s="832" t="s">
        <v>2352</v>
      </c>
      <c r="J51" s="832" t="s">
        <v>2353</v>
      </c>
      <c r="K51" s="832" t="s">
        <v>2354</v>
      </c>
      <c r="L51" s="835">
        <v>0</v>
      </c>
      <c r="M51" s="835">
        <v>0</v>
      </c>
      <c r="N51" s="832">
        <v>1</v>
      </c>
      <c r="O51" s="836">
        <v>0.5</v>
      </c>
      <c r="P51" s="835"/>
      <c r="Q51" s="837"/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21</v>
      </c>
      <c r="B52" s="832" t="s">
        <v>2713</v>
      </c>
      <c r="C52" s="832" t="s">
        <v>2717</v>
      </c>
      <c r="D52" s="833" t="s">
        <v>4560</v>
      </c>
      <c r="E52" s="834" t="s">
        <v>2745</v>
      </c>
      <c r="F52" s="832" t="s">
        <v>2714</v>
      </c>
      <c r="G52" s="832" t="s">
        <v>2766</v>
      </c>
      <c r="H52" s="832" t="s">
        <v>625</v>
      </c>
      <c r="I52" s="832" t="s">
        <v>2336</v>
      </c>
      <c r="J52" s="832" t="s">
        <v>640</v>
      </c>
      <c r="K52" s="832" t="s">
        <v>643</v>
      </c>
      <c r="L52" s="835">
        <v>65.28</v>
      </c>
      <c r="M52" s="835">
        <v>130.56</v>
      </c>
      <c r="N52" s="832">
        <v>2</v>
      </c>
      <c r="O52" s="836">
        <v>0.5</v>
      </c>
      <c r="P52" s="835">
        <v>130.56</v>
      </c>
      <c r="Q52" s="837">
        <v>1</v>
      </c>
      <c r="R52" s="832">
        <v>2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21</v>
      </c>
      <c r="B53" s="832" t="s">
        <v>2713</v>
      </c>
      <c r="C53" s="832" t="s">
        <v>2717</v>
      </c>
      <c r="D53" s="833" t="s">
        <v>4560</v>
      </c>
      <c r="E53" s="834" t="s">
        <v>2745</v>
      </c>
      <c r="F53" s="832" t="s">
        <v>2714</v>
      </c>
      <c r="G53" s="832" t="s">
        <v>2817</v>
      </c>
      <c r="H53" s="832" t="s">
        <v>567</v>
      </c>
      <c r="I53" s="832" t="s">
        <v>2818</v>
      </c>
      <c r="J53" s="832" t="s">
        <v>2819</v>
      </c>
      <c r="K53" s="832" t="s">
        <v>2820</v>
      </c>
      <c r="L53" s="835">
        <v>46.75</v>
      </c>
      <c r="M53" s="835">
        <v>93.5</v>
      </c>
      <c r="N53" s="832">
        <v>2</v>
      </c>
      <c r="O53" s="836">
        <v>1</v>
      </c>
      <c r="P53" s="835">
        <v>93.5</v>
      </c>
      <c r="Q53" s="837">
        <v>1</v>
      </c>
      <c r="R53" s="832">
        <v>2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21</v>
      </c>
      <c r="B54" s="832" t="s">
        <v>2713</v>
      </c>
      <c r="C54" s="832" t="s">
        <v>2717</v>
      </c>
      <c r="D54" s="833" t="s">
        <v>4560</v>
      </c>
      <c r="E54" s="834" t="s">
        <v>2745</v>
      </c>
      <c r="F54" s="832" t="s">
        <v>2714</v>
      </c>
      <c r="G54" s="832" t="s">
        <v>2779</v>
      </c>
      <c r="H54" s="832" t="s">
        <v>625</v>
      </c>
      <c r="I54" s="832" t="s">
        <v>2343</v>
      </c>
      <c r="J54" s="832" t="s">
        <v>2339</v>
      </c>
      <c r="K54" s="832" t="s">
        <v>2344</v>
      </c>
      <c r="L54" s="835">
        <v>484.75</v>
      </c>
      <c r="M54" s="835">
        <v>484.75</v>
      </c>
      <c r="N54" s="832">
        <v>1</v>
      </c>
      <c r="O54" s="836">
        <v>1</v>
      </c>
      <c r="P54" s="835">
        <v>484.75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21</v>
      </c>
      <c r="B55" s="832" t="s">
        <v>2713</v>
      </c>
      <c r="C55" s="832" t="s">
        <v>2717</v>
      </c>
      <c r="D55" s="833" t="s">
        <v>4560</v>
      </c>
      <c r="E55" s="834" t="s">
        <v>2745</v>
      </c>
      <c r="F55" s="832" t="s">
        <v>2714</v>
      </c>
      <c r="G55" s="832" t="s">
        <v>2754</v>
      </c>
      <c r="H55" s="832" t="s">
        <v>567</v>
      </c>
      <c r="I55" s="832" t="s">
        <v>2755</v>
      </c>
      <c r="J55" s="832" t="s">
        <v>2756</v>
      </c>
      <c r="K55" s="832" t="s">
        <v>2757</v>
      </c>
      <c r="L55" s="835">
        <v>424.24</v>
      </c>
      <c r="M55" s="835">
        <v>424.24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21</v>
      </c>
      <c r="B56" s="832" t="s">
        <v>2713</v>
      </c>
      <c r="C56" s="832" t="s">
        <v>2717</v>
      </c>
      <c r="D56" s="833" t="s">
        <v>4560</v>
      </c>
      <c r="E56" s="834" t="s">
        <v>2745</v>
      </c>
      <c r="F56" s="832" t="s">
        <v>2714</v>
      </c>
      <c r="G56" s="832" t="s">
        <v>2767</v>
      </c>
      <c r="H56" s="832" t="s">
        <v>567</v>
      </c>
      <c r="I56" s="832" t="s">
        <v>2768</v>
      </c>
      <c r="J56" s="832" t="s">
        <v>780</v>
      </c>
      <c r="K56" s="832" t="s">
        <v>2769</v>
      </c>
      <c r="L56" s="835">
        <v>53.57</v>
      </c>
      <c r="M56" s="835">
        <v>53.57</v>
      </c>
      <c r="N56" s="832">
        <v>1</v>
      </c>
      <c r="O56" s="836">
        <v>0.5</v>
      </c>
      <c r="P56" s="835">
        <v>53.57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21</v>
      </c>
      <c r="B57" s="832" t="s">
        <v>2713</v>
      </c>
      <c r="C57" s="832" t="s">
        <v>2717</v>
      </c>
      <c r="D57" s="833" t="s">
        <v>4560</v>
      </c>
      <c r="E57" s="834" t="s">
        <v>2745</v>
      </c>
      <c r="F57" s="832" t="s">
        <v>2714</v>
      </c>
      <c r="G57" s="832" t="s">
        <v>2783</v>
      </c>
      <c r="H57" s="832" t="s">
        <v>625</v>
      </c>
      <c r="I57" s="832" t="s">
        <v>2821</v>
      </c>
      <c r="J57" s="832" t="s">
        <v>910</v>
      </c>
      <c r="K57" s="832" t="s">
        <v>2102</v>
      </c>
      <c r="L57" s="835">
        <v>736.33</v>
      </c>
      <c r="M57" s="835">
        <v>1472.66</v>
      </c>
      <c r="N57" s="832">
        <v>2</v>
      </c>
      <c r="O57" s="836">
        <v>0.5</v>
      </c>
      <c r="P57" s="835">
        <v>1472.66</v>
      </c>
      <c r="Q57" s="837">
        <v>1</v>
      </c>
      <c r="R57" s="832">
        <v>2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21</v>
      </c>
      <c r="B58" s="832" t="s">
        <v>2713</v>
      </c>
      <c r="C58" s="832" t="s">
        <v>2717</v>
      </c>
      <c r="D58" s="833" t="s">
        <v>4560</v>
      </c>
      <c r="E58" s="834" t="s">
        <v>2745</v>
      </c>
      <c r="F58" s="832" t="s">
        <v>2714</v>
      </c>
      <c r="G58" s="832" t="s">
        <v>2783</v>
      </c>
      <c r="H58" s="832" t="s">
        <v>625</v>
      </c>
      <c r="I58" s="832" t="s">
        <v>2095</v>
      </c>
      <c r="J58" s="832" t="s">
        <v>914</v>
      </c>
      <c r="K58" s="832" t="s">
        <v>2096</v>
      </c>
      <c r="L58" s="835">
        <v>1385.62</v>
      </c>
      <c r="M58" s="835">
        <v>1385.62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21</v>
      </c>
      <c r="B59" s="832" t="s">
        <v>2713</v>
      </c>
      <c r="C59" s="832" t="s">
        <v>2717</v>
      </c>
      <c r="D59" s="833" t="s">
        <v>4560</v>
      </c>
      <c r="E59" s="834" t="s">
        <v>2745</v>
      </c>
      <c r="F59" s="832" t="s">
        <v>2714</v>
      </c>
      <c r="G59" s="832" t="s">
        <v>2770</v>
      </c>
      <c r="H59" s="832" t="s">
        <v>567</v>
      </c>
      <c r="I59" s="832" t="s">
        <v>2771</v>
      </c>
      <c r="J59" s="832" t="s">
        <v>2772</v>
      </c>
      <c r="K59" s="832" t="s">
        <v>2773</v>
      </c>
      <c r="L59" s="835">
        <v>453.18</v>
      </c>
      <c r="M59" s="835">
        <v>453.18</v>
      </c>
      <c r="N59" s="832">
        <v>1</v>
      </c>
      <c r="O59" s="836">
        <v>0.5</v>
      </c>
      <c r="P59" s="835">
        <v>453.18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21</v>
      </c>
      <c r="B60" s="832" t="s">
        <v>2713</v>
      </c>
      <c r="C60" s="832" t="s">
        <v>2717</v>
      </c>
      <c r="D60" s="833" t="s">
        <v>4560</v>
      </c>
      <c r="E60" s="834" t="s">
        <v>2745</v>
      </c>
      <c r="F60" s="832" t="s">
        <v>2714</v>
      </c>
      <c r="G60" s="832" t="s">
        <v>2822</v>
      </c>
      <c r="H60" s="832" t="s">
        <v>625</v>
      </c>
      <c r="I60" s="832" t="s">
        <v>2182</v>
      </c>
      <c r="J60" s="832" t="s">
        <v>2180</v>
      </c>
      <c r="K60" s="832" t="s">
        <v>2183</v>
      </c>
      <c r="L60" s="835">
        <v>15.9</v>
      </c>
      <c r="M60" s="835">
        <v>31.8</v>
      </c>
      <c r="N60" s="832">
        <v>2</v>
      </c>
      <c r="O60" s="836">
        <v>0.5</v>
      </c>
      <c r="P60" s="835">
        <v>31.8</v>
      </c>
      <c r="Q60" s="837">
        <v>1</v>
      </c>
      <c r="R60" s="832">
        <v>2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21</v>
      </c>
      <c r="B61" s="832" t="s">
        <v>2713</v>
      </c>
      <c r="C61" s="832" t="s">
        <v>2717</v>
      </c>
      <c r="D61" s="833" t="s">
        <v>4560</v>
      </c>
      <c r="E61" s="834" t="s">
        <v>2745</v>
      </c>
      <c r="F61" s="832" t="s">
        <v>2714</v>
      </c>
      <c r="G61" s="832" t="s">
        <v>2823</v>
      </c>
      <c r="H61" s="832" t="s">
        <v>567</v>
      </c>
      <c r="I61" s="832" t="s">
        <v>2824</v>
      </c>
      <c r="J61" s="832" t="s">
        <v>2825</v>
      </c>
      <c r="K61" s="832" t="s">
        <v>2424</v>
      </c>
      <c r="L61" s="835">
        <v>279.52999999999997</v>
      </c>
      <c r="M61" s="835">
        <v>279.52999999999997</v>
      </c>
      <c r="N61" s="832">
        <v>1</v>
      </c>
      <c r="O61" s="836">
        <v>0.5</v>
      </c>
      <c r="P61" s="835">
        <v>279.52999999999997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21</v>
      </c>
      <c r="B62" s="832" t="s">
        <v>2713</v>
      </c>
      <c r="C62" s="832" t="s">
        <v>2717</v>
      </c>
      <c r="D62" s="833" t="s">
        <v>4560</v>
      </c>
      <c r="E62" s="834" t="s">
        <v>2745</v>
      </c>
      <c r="F62" s="832" t="s">
        <v>2714</v>
      </c>
      <c r="G62" s="832" t="s">
        <v>2826</v>
      </c>
      <c r="H62" s="832" t="s">
        <v>567</v>
      </c>
      <c r="I62" s="832" t="s">
        <v>2827</v>
      </c>
      <c r="J62" s="832" t="s">
        <v>2828</v>
      </c>
      <c r="K62" s="832" t="s">
        <v>2829</v>
      </c>
      <c r="L62" s="835">
        <v>50.32</v>
      </c>
      <c r="M62" s="835">
        <v>150.96</v>
      </c>
      <c r="N62" s="832">
        <v>3</v>
      </c>
      <c r="O62" s="836">
        <v>1</v>
      </c>
      <c r="P62" s="835">
        <v>150.96</v>
      </c>
      <c r="Q62" s="837">
        <v>1</v>
      </c>
      <c r="R62" s="832">
        <v>3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21</v>
      </c>
      <c r="B63" s="832" t="s">
        <v>2713</v>
      </c>
      <c r="C63" s="832" t="s">
        <v>2717</v>
      </c>
      <c r="D63" s="833" t="s">
        <v>4560</v>
      </c>
      <c r="E63" s="834" t="s">
        <v>2745</v>
      </c>
      <c r="F63" s="832" t="s">
        <v>2714</v>
      </c>
      <c r="G63" s="832" t="s">
        <v>2830</v>
      </c>
      <c r="H63" s="832" t="s">
        <v>567</v>
      </c>
      <c r="I63" s="832" t="s">
        <v>2831</v>
      </c>
      <c r="J63" s="832" t="s">
        <v>2832</v>
      </c>
      <c r="K63" s="832" t="s">
        <v>2833</v>
      </c>
      <c r="L63" s="835">
        <v>2620.2600000000002</v>
      </c>
      <c r="M63" s="835">
        <v>2620.2600000000002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21</v>
      </c>
      <c r="B64" s="832" t="s">
        <v>2713</v>
      </c>
      <c r="C64" s="832" t="s">
        <v>2717</v>
      </c>
      <c r="D64" s="833" t="s">
        <v>4560</v>
      </c>
      <c r="E64" s="834" t="s">
        <v>2745</v>
      </c>
      <c r="F64" s="832" t="s">
        <v>2716</v>
      </c>
      <c r="G64" s="832" t="s">
        <v>2834</v>
      </c>
      <c r="H64" s="832" t="s">
        <v>567</v>
      </c>
      <c r="I64" s="832" t="s">
        <v>2835</v>
      </c>
      <c r="J64" s="832" t="s">
        <v>2836</v>
      </c>
      <c r="K64" s="832" t="s">
        <v>2837</v>
      </c>
      <c r="L64" s="835">
        <v>1000</v>
      </c>
      <c r="M64" s="835">
        <v>1000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21</v>
      </c>
      <c r="B65" s="832" t="s">
        <v>2713</v>
      </c>
      <c r="C65" s="832" t="s">
        <v>2717</v>
      </c>
      <c r="D65" s="833" t="s">
        <v>4560</v>
      </c>
      <c r="E65" s="834" t="s">
        <v>2736</v>
      </c>
      <c r="F65" s="832" t="s">
        <v>2714</v>
      </c>
      <c r="G65" s="832" t="s">
        <v>2838</v>
      </c>
      <c r="H65" s="832" t="s">
        <v>567</v>
      </c>
      <c r="I65" s="832" t="s">
        <v>2839</v>
      </c>
      <c r="J65" s="832" t="s">
        <v>1051</v>
      </c>
      <c r="K65" s="832" t="s">
        <v>2840</v>
      </c>
      <c r="L65" s="835">
        <v>0</v>
      </c>
      <c r="M65" s="835">
        <v>0</v>
      </c>
      <c r="N65" s="832">
        <v>2</v>
      </c>
      <c r="O65" s="836">
        <v>0.5</v>
      </c>
      <c r="P65" s="835">
        <v>0</v>
      </c>
      <c r="Q65" s="837"/>
      <c r="R65" s="832">
        <v>2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21</v>
      </c>
      <c r="B66" s="832" t="s">
        <v>2713</v>
      </c>
      <c r="C66" s="832" t="s">
        <v>2717</v>
      </c>
      <c r="D66" s="833" t="s">
        <v>4560</v>
      </c>
      <c r="E66" s="834" t="s">
        <v>2736</v>
      </c>
      <c r="F66" s="832" t="s">
        <v>2714</v>
      </c>
      <c r="G66" s="832" t="s">
        <v>2775</v>
      </c>
      <c r="H66" s="832" t="s">
        <v>625</v>
      </c>
      <c r="I66" s="832" t="s">
        <v>2841</v>
      </c>
      <c r="J66" s="832" t="s">
        <v>750</v>
      </c>
      <c r="K66" s="832" t="s">
        <v>2235</v>
      </c>
      <c r="L66" s="835">
        <v>132</v>
      </c>
      <c r="M66" s="835">
        <v>132</v>
      </c>
      <c r="N66" s="832">
        <v>1</v>
      </c>
      <c r="O66" s="836">
        <v>0.5</v>
      </c>
      <c r="P66" s="835">
        <v>132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21</v>
      </c>
      <c r="B67" s="832" t="s">
        <v>2713</v>
      </c>
      <c r="C67" s="832" t="s">
        <v>2717</v>
      </c>
      <c r="D67" s="833" t="s">
        <v>4560</v>
      </c>
      <c r="E67" s="834" t="s">
        <v>2736</v>
      </c>
      <c r="F67" s="832" t="s">
        <v>2714</v>
      </c>
      <c r="G67" s="832" t="s">
        <v>2758</v>
      </c>
      <c r="H67" s="832" t="s">
        <v>567</v>
      </c>
      <c r="I67" s="832" t="s">
        <v>2759</v>
      </c>
      <c r="J67" s="832" t="s">
        <v>1021</v>
      </c>
      <c r="K67" s="832" t="s">
        <v>2760</v>
      </c>
      <c r="L67" s="835">
        <v>45.03</v>
      </c>
      <c r="M67" s="835">
        <v>90.06</v>
      </c>
      <c r="N67" s="832">
        <v>2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21</v>
      </c>
      <c r="B68" s="832" t="s">
        <v>2713</v>
      </c>
      <c r="C68" s="832" t="s">
        <v>2717</v>
      </c>
      <c r="D68" s="833" t="s">
        <v>4560</v>
      </c>
      <c r="E68" s="834" t="s">
        <v>2736</v>
      </c>
      <c r="F68" s="832" t="s">
        <v>2714</v>
      </c>
      <c r="G68" s="832" t="s">
        <v>2808</v>
      </c>
      <c r="H68" s="832" t="s">
        <v>567</v>
      </c>
      <c r="I68" s="832" t="s">
        <v>2809</v>
      </c>
      <c r="J68" s="832" t="s">
        <v>1396</v>
      </c>
      <c r="K68" s="832" t="s">
        <v>2810</v>
      </c>
      <c r="L68" s="835">
        <v>48.09</v>
      </c>
      <c r="M68" s="835">
        <v>96.18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21</v>
      </c>
      <c r="B69" s="832" t="s">
        <v>2713</v>
      </c>
      <c r="C69" s="832" t="s">
        <v>2717</v>
      </c>
      <c r="D69" s="833" t="s">
        <v>4560</v>
      </c>
      <c r="E69" s="834" t="s">
        <v>2736</v>
      </c>
      <c r="F69" s="832" t="s">
        <v>2714</v>
      </c>
      <c r="G69" s="832" t="s">
        <v>2767</v>
      </c>
      <c r="H69" s="832" t="s">
        <v>567</v>
      </c>
      <c r="I69" s="832" t="s">
        <v>2768</v>
      </c>
      <c r="J69" s="832" t="s">
        <v>780</v>
      </c>
      <c r="K69" s="832" t="s">
        <v>2769</v>
      </c>
      <c r="L69" s="835">
        <v>53.57</v>
      </c>
      <c r="M69" s="835">
        <v>160.71</v>
      </c>
      <c r="N69" s="832">
        <v>3</v>
      </c>
      <c r="O69" s="836">
        <v>1.5</v>
      </c>
      <c r="P69" s="835">
        <v>53.57</v>
      </c>
      <c r="Q69" s="837">
        <v>0.33333333333333331</v>
      </c>
      <c r="R69" s="832">
        <v>1</v>
      </c>
      <c r="S69" s="837">
        <v>0.33333333333333331</v>
      </c>
      <c r="T69" s="836">
        <v>0.5</v>
      </c>
      <c r="U69" s="838">
        <v>0.33333333333333331</v>
      </c>
    </row>
    <row r="70" spans="1:21" ht="14.4" customHeight="1" x14ac:dyDescent="0.3">
      <c r="A70" s="831">
        <v>21</v>
      </c>
      <c r="B70" s="832" t="s">
        <v>2713</v>
      </c>
      <c r="C70" s="832" t="s">
        <v>2717</v>
      </c>
      <c r="D70" s="833" t="s">
        <v>4560</v>
      </c>
      <c r="E70" s="834" t="s">
        <v>2736</v>
      </c>
      <c r="F70" s="832" t="s">
        <v>2714</v>
      </c>
      <c r="G70" s="832" t="s">
        <v>2842</v>
      </c>
      <c r="H70" s="832" t="s">
        <v>567</v>
      </c>
      <c r="I70" s="832" t="s">
        <v>2843</v>
      </c>
      <c r="J70" s="832" t="s">
        <v>1103</v>
      </c>
      <c r="K70" s="832" t="s">
        <v>2844</v>
      </c>
      <c r="L70" s="835">
        <v>53.18</v>
      </c>
      <c r="M70" s="835">
        <v>106.36</v>
      </c>
      <c r="N70" s="832">
        <v>2</v>
      </c>
      <c r="O70" s="836">
        <v>1</v>
      </c>
      <c r="P70" s="835">
        <v>106.36</v>
      </c>
      <c r="Q70" s="837">
        <v>1</v>
      </c>
      <c r="R70" s="832">
        <v>2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21</v>
      </c>
      <c r="B71" s="832" t="s">
        <v>2713</v>
      </c>
      <c r="C71" s="832" t="s">
        <v>2717</v>
      </c>
      <c r="D71" s="833" t="s">
        <v>4560</v>
      </c>
      <c r="E71" s="834" t="s">
        <v>2736</v>
      </c>
      <c r="F71" s="832" t="s">
        <v>2714</v>
      </c>
      <c r="G71" s="832" t="s">
        <v>2783</v>
      </c>
      <c r="H71" s="832" t="s">
        <v>625</v>
      </c>
      <c r="I71" s="832" t="s">
        <v>2095</v>
      </c>
      <c r="J71" s="832" t="s">
        <v>914</v>
      </c>
      <c r="K71" s="832" t="s">
        <v>2096</v>
      </c>
      <c r="L71" s="835">
        <v>1385.62</v>
      </c>
      <c r="M71" s="835">
        <v>6928.0999999999995</v>
      </c>
      <c r="N71" s="832">
        <v>5</v>
      </c>
      <c r="O71" s="836">
        <v>2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21</v>
      </c>
      <c r="B72" s="832" t="s">
        <v>2713</v>
      </c>
      <c r="C72" s="832" t="s">
        <v>2717</v>
      </c>
      <c r="D72" s="833" t="s">
        <v>4560</v>
      </c>
      <c r="E72" s="834" t="s">
        <v>2736</v>
      </c>
      <c r="F72" s="832" t="s">
        <v>2714</v>
      </c>
      <c r="G72" s="832" t="s">
        <v>2786</v>
      </c>
      <c r="H72" s="832" t="s">
        <v>567</v>
      </c>
      <c r="I72" s="832" t="s">
        <v>2845</v>
      </c>
      <c r="J72" s="832" t="s">
        <v>2846</v>
      </c>
      <c r="K72" s="832" t="s">
        <v>2064</v>
      </c>
      <c r="L72" s="835">
        <v>32.25</v>
      </c>
      <c r="M72" s="835">
        <v>32.25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21</v>
      </c>
      <c r="B73" s="832" t="s">
        <v>2713</v>
      </c>
      <c r="C73" s="832" t="s">
        <v>2717</v>
      </c>
      <c r="D73" s="833" t="s">
        <v>4560</v>
      </c>
      <c r="E73" s="834" t="s">
        <v>2736</v>
      </c>
      <c r="F73" s="832" t="s">
        <v>2714</v>
      </c>
      <c r="G73" s="832" t="s">
        <v>2786</v>
      </c>
      <c r="H73" s="832" t="s">
        <v>567</v>
      </c>
      <c r="I73" s="832" t="s">
        <v>2787</v>
      </c>
      <c r="J73" s="832" t="s">
        <v>946</v>
      </c>
      <c r="K73" s="832" t="s">
        <v>2064</v>
      </c>
      <c r="L73" s="835">
        <v>32.25</v>
      </c>
      <c r="M73" s="835">
        <v>32.25</v>
      </c>
      <c r="N73" s="832">
        <v>1</v>
      </c>
      <c r="O73" s="836">
        <v>0.5</v>
      </c>
      <c r="P73" s="835">
        <v>32.25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21</v>
      </c>
      <c r="B74" s="832" t="s">
        <v>2713</v>
      </c>
      <c r="C74" s="832" t="s">
        <v>2717</v>
      </c>
      <c r="D74" s="833" t="s">
        <v>4560</v>
      </c>
      <c r="E74" s="834" t="s">
        <v>2736</v>
      </c>
      <c r="F74" s="832" t="s">
        <v>2714</v>
      </c>
      <c r="G74" s="832" t="s">
        <v>2770</v>
      </c>
      <c r="H74" s="832" t="s">
        <v>567</v>
      </c>
      <c r="I74" s="832" t="s">
        <v>2771</v>
      </c>
      <c r="J74" s="832" t="s">
        <v>2772</v>
      </c>
      <c r="K74" s="832" t="s">
        <v>2773</v>
      </c>
      <c r="L74" s="835">
        <v>453.18</v>
      </c>
      <c r="M74" s="835">
        <v>906.36</v>
      </c>
      <c r="N74" s="832">
        <v>2</v>
      </c>
      <c r="O74" s="836">
        <v>1.5</v>
      </c>
      <c r="P74" s="835">
        <v>453.18</v>
      </c>
      <c r="Q74" s="837">
        <v>0.5</v>
      </c>
      <c r="R74" s="832">
        <v>1</v>
      </c>
      <c r="S74" s="837">
        <v>0.5</v>
      </c>
      <c r="T74" s="836">
        <v>1</v>
      </c>
      <c r="U74" s="838">
        <v>0.66666666666666663</v>
      </c>
    </row>
    <row r="75" spans="1:21" ht="14.4" customHeight="1" x14ac:dyDescent="0.3">
      <c r="A75" s="831">
        <v>21</v>
      </c>
      <c r="B75" s="832" t="s">
        <v>2713</v>
      </c>
      <c r="C75" s="832" t="s">
        <v>2717</v>
      </c>
      <c r="D75" s="833" t="s">
        <v>4560</v>
      </c>
      <c r="E75" s="834" t="s">
        <v>2744</v>
      </c>
      <c r="F75" s="832" t="s">
        <v>2714</v>
      </c>
      <c r="G75" s="832" t="s">
        <v>2838</v>
      </c>
      <c r="H75" s="832" t="s">
        <v>567</v>
      </c>
      <c r="I75" s="832" t="s">
        <v>2847</v>
      </c>
      <c r="J75" s="832" t="s">
        <v>1051</v>
      </c>
      <c r="K75" s="832" t="s">
        <v>2840</v>
      </c>
      <c r="L75" s="835">
        <v>0</v>
      </c>
      <c r="M75" s="835">
        <v>0</v>
      </c>
      <c r="N75" s="832">
        <v>1</v>
      </c>
      <c r="O75" s="836">
        <v>0.5</v>
      </c>
      <c r="P75" s="835">
        <v>0</v>
      </c>
      <c r="Q75" s="837"/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21</v>
      </c>
      <c r="B76" s="832" t="s">
        <v>2713</v>
      </c>
      <c r="C76" s="832" t="s">
        <v>2717</v>
      </c>
      <c r="D76" s="833" t="s">
        <v>4560</v>
      </c>
      <c r="E76" s="834" t="s">
        <v>2744</v>
      </c>
      <c r="F76" s="832" t="s">
        <v>2714</v>
      </c>
      <c r="G76" s="832" t="s">
        <v>2776</v>
      </c>
      <c r="H76" s="832" t="s">
        <v>567</v>
      </c>
      <c r="I76" s="832" t="s">
        <v>2848</v>
      </c>
      <c r="J76" s="832" t="s">
        <v>827</v>
      </c>
      <c r="K76" s="832" t="s">
        <v>2849</v>
      </c>
      <c r="L76" s="835">
        <v>48.42</v>
      </c>
      <c r="M76" s="835">
        <v>48.42</v>
      </c>
      <c r="N76" s="832">
        <v>1</v>
      </c>
      <c r="O76" s="836">
        <v>0.5</v>
      </c>
      <c r="P76" s="835">
        <v>48.42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21</v>
      </c>
      <c r="B77" s="832" t="s">
        <v>2713</v>
      </c>
      <c r="C77" s="832" t="s">
        <v>2717</v>
      </c>
      <c r="D77" s="833" t="s">
        <v>4560</v>
      </c>
      <c r="E77" s="834" t="s">
        <v>2744</v>
      </c>
      <c r="F77" s="832" t="s">
        <v>2714</v>
      </c>
      <c r="G77" s="832" t="s">
        <v>2850</v>
      </c>
      <c r="H77" s="832" t="s">
        <v>567</v>
      </c>
      <c r="I77" s="832" t="s">
        <v>2851</v>
      </c>
      <c r="J77" s="832" t="s">
        <v>789</v>
      </c>
      <c r="K77" s="832" t="s">
        <v>2852</v>
      </c>
      <c r="L77" s="835">
        <v>91.11</v>
      </c>
      <c r="M77" s="835">
        <v>91.11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21</v>
      </c>
      <c r="B78" s="832" t="s">
        <v>2713</v>
      </c>
      <c r="C78" s="832" t="s">
        <v>2717</v>
      </c>
      <c r="D78" s="833" t="s">
        <v>4560</v>
      </c>
      <c r="E78" s="834" t="s">
        <v>2744</v>
      </c>
      <c r="F78" s="832" t="s">
        <v>2714</v>
      </c>
      <c r="G78" s="832" t="s">
        <v>2779</v>
      </c>
      <c r="H78" s="832" t="s">
        <v>625</v>
      </c>
      <c r="I78" s="832" t="s">
        <v>2345</v>
      </c>
      <c r="J78" s="832" t="s">
        <v>2339</v>
      </c>
      <c r="K78" s="832" t="s">
        <v>2346</v>
      </c>
      <c r="L78" s="835">
        <v>969.48</v>
      </c>
      <c r="M78" s="835">
        <v>1938.96</v>
      </c>
      <c r="N78" s="832">
        <v>2</v>
      </c>
      <c r="O78" s="836">
        <v>1</v>
      </c>
      <c r="P78" s="835">
        <v>1938.96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21</v>
      </c>
      <c r="B79" s="832" t="s">
        <v>2713</v>
      </c>
      <c r="C79" s="832" t="s">
        <v>2717</v>
      </c>
      <c r="D79" s="833" t="s">
        <v>4560</v>
      </c>
      <c r="E79" s="834" t="s">
        <v>2744</v>
      </c>
      <c r="F79" s="832" t="s">
        <v>2714</v>
      </c>
      <c r="G79" s="832" t="s">
        <v>2807</v>
      </c>
      <c r="H79" s="832" t="s">
        <v>625</v>
      </c>
      <c r="I79" s="832" t="s">
        <v>2853</v>
      </c>
      <c r="J79" s="832" t="s">
        <v>919</v>
      </c>
      <c r="K79" s="832" t="s">
        <v>2854</v>
      </c>
      <c r="L79" s="835">
        <v>85.02</v>
      </c>
      <c r="M79" s="835">
        <v>85.02</v>
      </c>
      <c r="N79" s="832">
        <v>1</v>
      </c>
      <c r="O79" s="836">
        <v>0.5</v>
      </c>
      <c r="P79" s="835">
        <v>85.02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21</v>
      </c>
      <c r="B80" s="832" t="s">
        <v>2713</v>
      </c>
      <c r="C80" s="832" t="s">
        <v>2717</v>
      </c>
      <c r="D80" s="833" t="s">
        <v>4560</v>
      </c>
      <c r="E80" s="834" t="s">
        <v>2744</v>
      </c>
      <c r="F80" s="832" t="s">
        <v>2714</v>
      </c>
      <c r="G80" s="832" t="s">
        <v>2754</v>
      </c>
      <c r="H80" s="832" t="s">
        <v>567</v>
      </c>
      <c r="I80" s="832" t="s">
        <v>2855</v>
      </c>
      <c r="J80" s="832" t="s">
        <v>2756</v>
      </c>
      <c r="K80" s="832" t="s">
        <v>2856</v>
      </c>
      <c r="L80" s="835">
        <v>848.49</v>
      </c>
      <c r="M80" s="835">
        <v>848.49</v>
      </c>
      <c r="N80" s="832">
        <v>1</v>
      </c>
      <c r="O80" s="836">
        <v>1</v>
      </c>
      <c r="P80" s="835">
        <v>848.49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21</v>
      </c>
      <c r="B81" s="832" t="s">
        <v>2713</v>
      </c>
      <c r="C81" s="832" t="s">
        <v>2717</v>
      </c>
      <c r="D81" s="833" t="s">
        <v>4560</v>
      </c>
      <c r="E81" s="834" t="s">
        <v>2744</v>
      </c>
      <c r="F81" s="832" t="s">
        <v>2714</v>
      </c>
      <c r="G81" s="832" t="s">
        <v>2857</v>
      </c>
      <c r="H81" s="832" t="s">
        <v>567</v>
      </c>
      <c r="I81" s="832" t="s">
        <v>2858</v>
      </c>
      <c r="J81" s="832" t="s">
        <v>2859</v>
      </c>
      <c r="K81" s="832" t="s">
        <v>2860</v>
      </c>
      <c r="L81" s="835">
        <v>38.5</v>
      </c>
      <c r="M81" s="835">
        <v>38.5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21</v>
      </c>
      <c r="B82" s="832" t="s">
        <v>2713</v>
      </c>
      <c r="C82" s="832" t="s">
        <v>2717</v>
      </c>
      <c r="D82" s="833" t="s">
        <v>4560</v>
      </c>
      <c r="E82" s="834" t="s">
        <v>2744</v>
      </c>
      <c r="F82" s="832" t="s">
        <v>2714</v>
      </c>
      <c r="G82" s="832" t="s">
        <v>2767</v>
      </c>
      <c r="H82" s="832" t="s">
        <v>567</v>
      </c>
      <c r="I82" s="832" t="s">
        <v>2768</v>
      </c>
      <c r="J82" s="832" t="s">
        <v>780</v>
      </c>
      <c r="K82" s="832" t="s">
        <v>2769</v>
      </c>
      <c r="L82" s="835">
        <v>53.57</v>
      </c>
      <c r="M82" s="835">
        <v>374.99</v>
      </c>
      <c r="N82" s="832">
        <v>7</v>
      </c>
      <c r="O82" s="836">
        <v>3.5</v>
      </c>
      <c r="P82" s="835">
        <v>160.71</v>
      </c>
      <c r="Q82" s="837">
        <v>0.4285714285714286</v>
      </c>
      <c r="R82" s="832">
        <v>3</v>
      </c>
      <c r="S82" s="837">
        <v>0.42857142857142855</v>
      </c>
      <c r="T82" s="836">
        <v>1.5</v>
      </c>
      <c r="U82" s="838">
        <v>0.42857142857142855</v>
      </c>
    </row>
    <row r="83" spans="1:21" ht="14.4" customHeight="1" x14ac:dyDescent="0.3">
      <c r="A83" s="831">
        <v>21</v>
      </c>
      <c r="B83" s="832" t="s">
        <v>2713</v>
      </c>
      <c r="C83" s="832" t="s">
        <v>2717</v>
      </c>
      <c r="D83" s="833" t="s">
        <v>4560</v>
      </c>
      <c r="E83" s="834" t="s">
        <v>2744</v>
      </c>
      <c r="F83" s="832" t="s">
        <v>2714</v>
      </c>
      <c r="G83" s="832" t="s">
        <v>2783</v>
      </c>
      <c r="H83" s="832" t="s">
        <v>625</v>
      </c>
      <c r="I83" s="832" t="s">
        <v>2861</v>
      </c>
      <c r="J83" s="832" t="s">
        <v>914</v>
      </c>
      <c r="K83" s="832" t="s">
        <v>2096</v>
      </c>
      <c r="L83" s="835">
        <v>1385.62</v>
      </c>
      <c r="M83" s="835">
        <v>4156.8599999999997</v>
      </c>
      <c r="N83" s="832">
        <v>3</v>
      </c>
      <c r="O83" s="836">
        <v>2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21</v>
      </c>
      <c r="B84" s="832" t="s">
        <v>2713</v>
      </c>
      <c r="C84" s="832" t="s">
        <v>2717</v>
      </c>
      <c r="D84" s="833" t="s">
        <v>4560</v>
      </c>
      <c r="E84" s="834" t="s">
        <v>2744</v>
      </c>
      <c r="F84" s="832" t="s">
        <v>2714</v>
      </c>
      <c r="G84" s="832" t="s">
        <v>2786</v>
      </c>
      <c r="H84" s="832" t="s">
        <v>567</v>
      </c>
      <c r="I84" s="832" t="s">
        <v>2797</v>
      </c>
      <c r="J84" s="832" t="s">
        <v>946</v>
      </c>
      <c r="K84" s="832" t="s">
        <v>2798</v>
      </c>
      <c r="L84" s="835">
        <v>103.67</v>
      </c>
      <c r="M84" s="835">
        <v>103.67</v>
      </c>
      <c r="N84" s="832">
        <v>1</v>
      </c>
      <c r="O84" s="836">
        <v>0.5</v>
      </c>
      <c r="P84" s="835">
        <v>103.67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21</v>
      </c>
      <c r="B85" s="832" t="s">
        <v>2713</v>
      </c>
      <c r="C85" s="832" t="s">
        <v>2717</v>
      </c>
      <c r="D85" s="833" t="s">
        <v>4560</v>
      </c>
      <c r="E85" s="834" t="s">
        <v>2744</v>
      </c>
      <c r="F85" s="832" t="s">
        <v>2714</v>
      </c>
      <c r="G85" s="832" t="s">
        <v>2770</v>
      </c>
      <c r="H85" s="832" t="s">
        <v>567</v>
      </c>
      <c r="I85" s="832" t="s">
        <v>2771</v>
      </c>
      <c r="J85" s="832" t="s">
        <v>2772</v>
      </c>
      <c r="K85" s="832" t="s">
        <v>2773</v>
      </c>
      <c r="L85" s="835">
        <v>453.18</v>
      </c>
      <c r="M85" s="835">
        <v>2719.08</v>
      </c>
      <c r="N85" s="832">
        <v>6</v>
      </c>
      <c r="O85" s="836">
        <v>3.5</v>
      </c>
      <c r="P85" s="835">
        <v>906.36</v>
      </c>
      <c r="Q85" s="837">
        <v>0.33333333333333337</v>
      </c>
      <c r="R85" s="832">
        <v>2</v>
      </c>
      <c r="S85" s="837">
        <v>0.33333333333333331</v>
      </c>
      <c r="T85" s="836">
        <v>1.5</v>
      </c>
      <c r="U85" s="838">
        <v>0.42857142857142855</v>
      </c>
    </row>
    <row r="86" spans="1:21" ht="14.4" customHeight="1" x14ac:dyDescent="0.3">
      <c r="A86" s="831">
        <v>21</v>
      </c>
      <c r="B86" s="832" t="s">
        <v>2713</v>
      </c>
      <c r="C86" s="832" t="s">
        <v>2717</v>
      </c>
      <c r="D86" s="833" t="s">
        <v>4560</v>
      </c>
      <c r="E86" s="834" t="s">
        <v>2744</v>
      </c>
      <c r="F86" s="832" t="s">
        <v>2714</v>
      </c>
      <c r="G86" s="832" t="s">
        <v>2862</v>
      </c>
      <c r="H86" s="832" t="s">
        <v>625</v>
      </c>
      <c r="I86" s="832" t="s">
        <v>2599</v>
      </c>
      <c r="J86" s="832" t="s">
        <v>2597</v>
      </c>
      <c r="K86" s="832" t="s">
        <v>2600</v>
      </c>
      <c r="L86" s="835">
        <v>552.64</v>
      </c>
      <c r="M86" s="835">
        <v>552.64</v>
      </c>
      <c r="N86" s="832">
        <v>1</v>
      </c>
      <c r="O86" s="836">
        <v>1</v>
      </c>
      <c r="P86" s="835">
        <v>552.64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21</v>
      </c>
      <c r="B87" s="832" t="s">
        <v>2713</v>
      </c>
      <c r="C87" s="832" t="s">
        <v>2717</v>
      </c>
      <c r="D87" s="833" t="s">
        <v>4560</v>
      </c>
      <c r="E87" s="834" t="s">
        <v>2744</v>
      </c>
      <c r="F87" s="832" t="s">
        <v>2714</v>
      </c>
      <c r="G87" s="832" t="s">
        <v>2830</v>
      </c>
      <c r="H87" s="832" t="s">
        <v>567</v>
      </c>
      <c r="I87" s="832" t="s">
        <v>2863</v>
      </c>
      <c r="J87" s="832" t="s">
        <v>2832</v>
      </c>
      <c r="K87" s="832" t="s">
        <v>2864</v>
      </c>
      <c r="L87" s="835">
        <v>1112.45</v>
      </c>
      <c r="M87" s="835">
        <v>1112.45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21</v>
      </c>
      <c r="B88" s="832" t="s">
        <v>2713</v>
      </c>
      <c r="C88" s="832" t="s">
        <v>2717</v>
      </c>
      <c r="D88" s="833" t="s">
        <v>4560</v>
      </c>
      <c r="E88" s="834" t="s">
        <v>2731</v>
      </c>
      <c r="F88" s="832" t="s">
        <v>2714</v>
      </c>
      <c r="G88" s="832" t="s">
        <v>2865</v>
      </c>
      <c r="H88" s="832" t="s">
        <v>567</v>
      </c>
      <c r="I88" s="832" t="s">
        <v>2866</v>
      </c>
      <c r="J88" s="832" t="s">
        <v>2867</v>
      </c>
      <c r="K88" s="832" t="s">
        <v>2868</v>
      </c>
      <c r="L88" s="835">
        <v>86.02</v>
      </c>
      <c r="M88" s="835">
        <v>172.04</v>
      </c>
      <c r="N88" s="832">
        <v>2</v>
      </c>
      <c r="O88" s="836"/>
      <c r="P88" s="835"/>
      <c r="Q88" s="837">
        <v>0</v>
      </c>
      <c r="R88" s="832"/>
      <c r="S88" s="837">
        <v>0</v>
      </c>
      <c r="T88" s="836"/>
      <c r="U88" s="838"/>
    </row>
    <row r="89" spans="1:21" ht="14.4" customHeight="1" x14ac:dyDescent="0.3">
      <c r="A89" s="831">
        <v>21</v>
      </c>
      <c r="B89" s="832" t="s">
        <v>2713</v>
      </c>
      <c r="C89" s="832" t="s">
        <v>2717</v>
      </c>
      <c r="D89" s="833" t="s">
        <v>4560</v>
      </c>
      <c r="E89" s="834" t="s">
        <v>2731</v>
      </c>
      <c r="F89" s="832" t="s">
        <v>2714</v>
      </c>
      <c r="G89" s="832" t="s">
        <v>2775</v>
      </c>
      <c r="H89" s="832" t="s">
        <v>625</v>
      </c>
      <c r="I89" s="832" t="s">
        <v>2869</v>
      </c>
      <c r="J89" s="832" t="s">
        <v>750</v>
      </c>
      <c r="K89" s="832" t="s">
        <v>2870</v>
      </c>
      <c r="L89" s="835">
        <v>264</v>
      </c>
      <c r="M89" s="835">
        <v>264</v>
      </c>
      <c r="N89" s="832">
        <v>1</v>
      </c>
      <c r="O89" s="836">
        <v>1</v>
      </c>
      <c r="P89" s="835">
        <v>264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21</v>
      </c>
      <c r="B90" s="832" t="s">
        <v>2713</v>
      </c>
      <c r="C90" s="832" t="s">
        <v>2717</v>
      </c>
      <c r="D90" s="833" t="s">
        <v>4560</v>
      </c>
      <c r="E90" s="834" t="s">
        <v>2731</v>
      </c>
      <c r="F90" s="832" t="s">
        <v>2714</v>
      </c>
      <c r="G90" s="832" t="s">
        <v>2779</v>
      </c>
      <c r="H90" s="832" t="s">
        <v>567</v>
      </c>
      <c r="I90" s="832" t="s">
        <v>2780</v>
      </c>
      <c r="J90" s="832" t="s">
        <v>2781</v>
      </c>
      <c r="K90" s="832" t="s">
        <v>2782</v>
      </c>
      <c r="L90" s="835">
        <v>5322.08</v>
      </c>
      <c r="M90" s="835">
        <v>10644.16</v>
      </c>
      <c r="N90" s="832">
        <v>2</v>
      </c>
      <c r="O90" s="836"/>
      <c r="P90" s="835">
        <v>10644.16</v>
      </c>
      <c r="Q90" s="837">
        <v>1</v>
      </c>
      <c r="R90" s="832">
        <v>2</v>
      </c>
      <c r="S90" s="837">
        <v>1</v>
      </c>
      <c r="T90" s="836"/>
      <c r="U90" s="838"/>
    </row>
    <row r="91" spans="1:21" ht="14.4" customHeight="1" x14ac:dyDescent="0.3">
      <c r="A91" s="831">
        <v>21</v>
      </c>
      <c r="B91" s="832" t="s">
        <v>2713</v>
      </c>
      <c r="C91" s="832" t="s">
        <v>2717</v>
      </c>
      <c r="D91" s="833" t="s">
        <v>4560</v>
      </c>
      <c r="E91" s="834" t="s">
        <v>2731</v>
      </c>
      <c r="F91" s="832" t="s">
        <v>2714</v>
      </c>
      <c r="G91" s="832" t="s">
        <v>2779</v>
      </c>
      <c r="H91" s="832" t="s">
        <v>625</v>
      </c>
      <c r="I91" s="832" t="s">
        <v>2343</v>
      </c>
      <c r="J91" s="832" t="s">
        <v>2339</v>
      </c>
      <c r="K91" s="832" t="s">
        <v>2344</v>
      </c>
      <c r="L91" s="835">
        <v>484.75</v>
      </c>
      <c r="M91" s="835">
        <v>1454.25</v>
      </c>
      <c r="N91" s="832">
        <v>3</v>
      </c>
      <c r="O91" s="836">
        <v>1</v>
      </c>
      <c r="P91" s="835">
        <v>484.75</v>
      </c>
      <c r="Q91" s="837">
        <v>0.33333333333333331</v>
      </c>
      <c r="R91" s="832">
        <v>1</v>
      </c>
      <c r="S91" s="837">
        <v>0.33333333333333331</v>
      </c>
      <c r="T91" s="836">
        <v>1</v>
      </c>
      <c r="U91" s="838">
        <v>1</v>
      </c>
    </row>
    <row r="92" spans="1:21" ht="14.4" customHeight="1" x14ac:dyDescent="0.3">
      <c r="A92" s="831">
        <v>21</v>
      </c>
      <c r="B92" s="832" t="s">
        <v>2713</v>
      </c>
      <c r="C92" s="832" t="s">
        <v>2717</v>
      </c>
      <c r="D92" s="833" t="s">
        <v>4560</v>
      </c>
      <c r="E92" s="834" t="s">
        <v>2731</v>
      </c>
      <c r="F92" s="832" t="s">
        <v>2714</v>
      </c>
      <c r="G92" s="832" t="s">
        <v>2779</v>
      </c>
      <c r="H92" s="832" t="s">
        <v>625</v>
      </c>
      <c r="I92" s="832" t="s">
        <v>2345</v>
      </c>
      <c r="J92" s="832" t="s">
        <v>2339</v>
      </c>
      <c r="K92" s="832" t="s">
        <v>2346</v>
      </c>
      <c r="L92" s="835">
        <v>969.48</v>
      </c>
      <c r="M92" s="835">
        <v>1938.96</v>
      </c>
      <c r="N92" s="832">
        <v>2</v>
      </c>
      <c r="O92" s="836"/>
      <c r="P92" s="835">
        <v>1938.96</v>
      </c>
      <c r="Q92" s="837">
        <v>1</v>
      </c>
      <c r="R92" s="832">
        <v>2</v>
      </c>
      <c r="S92" s="837">
        <v>1</v>
      </c>
      <c r="T92" s="836"/>
      <c r="U92" s="838"/>
    </row>
    <row r="93" spans="1:21" ht="14.4" customHeight="1" x14ac:dyDescent="0.3">
      <c r="A93" s="831">
        <v>21</v>
      </c>
      <c r="B93" s="832" t="s">
        <v>2713</v>
      </c>
      <c r="C93" s="832" t="s">
        <v>2717</v>
      </c>
      <c r="D93" s="833" t="s">
        <v>4560</v>
      </c>
      <c r="E93" s="834" t="s">
        <v>2731</v>
      </c>
      <c r="F93" s="832" t="s">
        <v>2714</v>
      </c>
      <c r="G93" s="832" t="s">
        <v>2779</v>
      </c>
      <c r="H93" s="832" t="s">
        <v>625</v>
      </c>
      <c r="I93" s="832" t="s">
        <v>2338</v>
      </c>
      <c r="J93" s="832" t="s">
        <v>2339</v>
      </c>
      <c r="K93" s="832" t="s">
        <v>2340</v>
      </c>
      <c r="L93" s="835">
        <v>1938.97</v>
      </c>
      <c r="M93" s="835">
        <v>1938.97</v>
      </c>
      <c r="N93" s="832">
        <v>1</v>
      </c>
      <c r="O93" s="836"/>
      <c r="P93" s="835">
        <v>1938.97</v>
      </c>
      <c r="Q93" s="837">
        <v>1</v>
      </c>
      <c r="R93" s="832">
        <v>1</v>
      </c>
      <c r="S93" s="837">
        <v>1</v>
      </c>
      <c r="T93" s="836"/>
      <c r="U93" s="838"/>
    </row>
    <row r="94" spans="1:21" ht="14.4" customHeight="1" x14ac:dyDescent="0.3">
      <c r="A94" s="831">
        <v>21</v>
      </c>
      <c r="B94" s="832" t="s">
        <v>2713</v>
      </c>
      <c r="C94" s="832" t="s">
        <v>2717</v>
      </c>
      <c r="D94" s="833" t="s">
        <v>4560</v>
      </c>
      <c r="E94" s="834" t="s">
        <v>2731</v>
      </c>
      <c r="F94" s="832" t="s">
        <v>2714</v>
      </c>
      <c r="G94" s="832" t="s">
        <v>2779</v>
      </c>
      <c r="H94" s="832" t="s">
        <v>625</v>
      </c>
      <c r="I94" s="832" t="s">
        <v>2341</v>
      </c>
      <c r="J94" s="832" t="s">
        <v>2339</v>
      </c>
      <c r="K94" s="832" t="s">
        <v>2342</v>
      </c>
      <c r="L94" s="835">
        <v>1454.23</v>
      </c>
      <c r="M94" s="835">
        <v>2908.46</v>
      </c>
      <c r="N94" s="832">
        <v>2</v>
      </c>
      <c r="O94" s="836"/>
      <c r="P94" s="835">
        <v>2908.46</v>
      </c>
      <c r="Q94" s="837">
        <v>1</v>
      </c>
      <c r="R94" s="832">
        <v>2</v>
      </c>
      <c r="S94" s="837">
        <v>1</v>
      </c>
      <c r="T94" s="836"/>
      <c r="U94" s="838"/>
    </row>
    <row r="95" spans="1:21" ht="14.4" customHeight="1" x14ac:dyDescent="0.3">
      <c r="A95" s="831">
        <v>21</v>
      </c>
      <c r="B95" s="832" t="s">
        <v>2713</v>
      </c>
      <c r="C95" s="832" t="s">
        <v>2717</v>
      </c>
      <c r="D95" s="833" t="s">
        <v>4560</v>
      </c>
      <c r="E95" s="834" t="s">
        <v>2731</v>
      </c>
      <c r="F95" s="832" t="s">
        <v>2714</v>
      </c>
      <c r="G95" s="832" t="s">
        <v>2754</v>
      </c>
      <c r="H95" s="832" t="s">
        <v>567</v>
      </c>
      <c r="I95" s="832" t="s">
        <v>2855</v>
      </c>
      <c r="J95" s="832" t="s">
        <v>2756</v>
      </c>
      <c r="K95" s="832" t="s">
        <v>2856</v>
      </c>
      <c r="L95" s="835">
        <v>848.49</v>
      </c>
      <c r="M95" s="835">
        <v>2545.4700000000003</v>
      </c>
      <c r="N95" s="832">
        <v>3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21</v>
      </c>
      <c r="B96" s="832" t="s">
        <v>2713</v>
      </c>
      <c r="C96" s="832" t="s">
        <v>2717</v>
      </c>
      <c r="D96" s="833" t="s">
        <v>4560</v>
      </c>
      <c r="E96" s="834" t="s">
        <v>2731</v>
      </c>
      <c r="F96" s="832" t="s">
        <v>2714</v>
      </c>
      <c r="G96" s="832" t="s">
        <v>2758</v>
      </c>
      <c r="H96" s="832" t="s">
        <v>567</v>
      </c>
      <c r="I96" s="832" t="s">
        <v>2759</v>
      </c>
      <c r="J96" s="832" t="s">
        <v>1021</v>
      </c>
      <c r="K96" s="832" t="s">
        <v>2760</v>
      </c>
      <c r="L96" s="835">
        <v>45.03</v>
      </c>
      <c r="M96" s="835">
        <v>45.03</v>
      </c>
      <c r="N96" s="832">
        <v>1</v>
      </c>
      <c r="O96" s="836">
        <v>0.5</v>
      </c>
      <c r="P96" s="835">
        <v>45.03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21</v>
      </c>
      <c r="B97" s="832" t="s">
        <v>2713</v>
      </c>
      <c r="C97" s="832" t="s">
        <v>2717</v>
      </c>
      <c r="D97" s="833" t="s">
        <v>4560</v>
      </c>
      <c r="E97" s="834" t="s">
        <v>2731</v>
      </c>
      <c r="F97" s="832" t="s">
        <v>2714</v>
      </c>
      <c r="G97" s="832" t="s">
        <v>2758</v>
      </c>
      <c r="H97" s="832" t="s">
        <v>567</v>
      </c>
      <c r="I97" s="832" t="s">
        <v>2871</v>
      </c>
      <c r="J97" s="832" t="s">
        <v>2872</v>
      </c>
      <c r="K97" s="832" t="s">
        <v>2873</v>
      </c>
      <c r="L97" s="835">
        <v>12.88</v>
      </c>
      <c r="M97" s="835">
        <v>38.64</v>
      </c>
      <c r="N97" s="832">
        <v>3</v>
      </c>
      <c r="O97" s="836"/>
      <c r="P97" s="835"/>
      <c r="Q97" s="837">
        <v>0</v>
      </c>
      <c r="R97" s="832"/>
      <c r="S97" s="837">
        <v>0</v>
      </c>
      <c r="T97" s="836"/>
      <c r="U97" s="838"/>
    </row>
    <row r="98" spans="1:21" ht="14.4" customHeight="1" x14ac:dyDescent="0.3">
      <c r="A98" s="831">
        <v>21</v>
      </c>
      <c r="B98" s="832" t="s">
        <v>2713</v>
      </c>
      <c r="C98" s="832" t="s">
        <v>2717</v>
      </c>
      <c r="D98" s="833" t="s">
        <v>4560</v>
      </c>
      <c r="E98" s="834" t="s">
        <v>2731</v>
      </c>
      <c r="F98" s="832" t="s">
        <v>2714</v>
      </c>
      <c r="G98" s="832" t="s">
        <v>2874</v>
      </c>
      <c r="H98" s="832" t="s">
        <v>567</v>
      </c>
      <c r="I98" s="832" t="s">
        <v>2875</v>
      </c>
      <c r="J98" s="832" t="s">
        <v>1074</v>
      </c>
      <c r="K98" s="832" t="s">
        <v>2876</v>
      </c>
      <c r="L98" s="835">
        <v>0</v>
      </c>
      <c r="M98" s="835">
        <v>0</v>
      </c>
      <c r="N98" s="832">
        <v>1</v>
      </c>
      <c r="O98" s="836">
        <v>0.5</v>
      </c>
      <c r="P98" s="835">
        <v>0</v>
      </c>
      <c r="Q98" s="837"/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21</v>
      </c>
      <c r="B99" s="832" t="s">
        <v>2713</v>
      </c>
      <c r="C99" s="832" t="s">
        <v>2717</v>
      </c>
      <c r="D99" s="833" t="s">
        <v>4560</v>
      </c>
      <c r="E99" s="834" t="s">
        <v>2731</v>
      </c>
      <c r="F99" s="832" t="s">
        <v>2714</v>
      </c>
      <c r="G99" s="832" t="s">
        <v>2767</v>
      </c>
      <c r="H99" s="832" t="s">
        <v>567</v>
      </c>
      <c r="I99" s="832" t="s">
        <v>2768</v>
      </c>
      <c r="J99" s="832" t="s">
        <v>780</v>
      </c>
      <c r="K99" s="832" t="s">
        <v>2769</v>
      </c>
      <c r="L99" s="835">
        <v>53.57</v>
      </c>
      <c r="M99" s="835">
        <v>107.14</v>
      </c>
      <c r="N99" s="832">
        <v>2</v>
      </c>
      <c r="O99" s="836"/>
      <c r="P99" s="835"/>
      <c r="Q99" s="837">
        <v>0</v>
      </c>
      <c r="R99" s="832"/>
      <c r="S99" s="837">
        <v>0</v>
      </c>
      <c r="T99" s="836"/>
      <c r="U99" s="838"/>
    </row>
    <row r="100" spans="1:21" ht="14.4" customHeight="1" x14ac:dyDescent="0.3">
      <c r="A100" s="831">
        <v>21</v>
      </c>
      <c r="B100" s="832" t="s">
        <v>2713</v>
      </c>
      <c r="C100" s="832" t="s">
        <v>2717</v>
      </c>
      <c r="D100" s="833" t="s">
        <v>4560</v>
      </c>
      <c r="E100" s="834" t="s">
        <v>2731</v>
      </c>
      <c r="F100" s="832" t="s">
        <v>2714</v>
      </c>
      <c r="G100" s="832" t="s">
        <v>2783</v>
      </c>
      <c r="H100" s="832" t="s">
        <v>625</v>
      </c>
      <c r="I100" s="832" t="s">
        <v>2877</v>
      </c>
      <c r="J100" s="832" t="s">
        <v>914</v>
      </c>
      <c r="K100" s="832" t="s">
        <v>2098</v>
      </c>
      <c r="L100" s="835">
        <v>1847.49</v>
      </c>
      <c r="M100" s="835">
        <v>1847.49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21</v>
      </c>
      <c r="B101" s="832" t="s">
        <v>2713</v>
      </c>
      <c r="C101" s="832" t="s">
        <v>2717</v>
      </c>
      <c r="D101" s="833" t="s">
        <v>4560</v>
      </c>
      <c r="E101" s="834" t="s">
        <v>2731</v>
      </c>
      <c r="F101" s="832" t="s">
        <v>2714</v>
      </c>
      <c r="G101" s="832" t="s">
        <v>2783</v>
      </c>
      <c r="H101" s="832" t="s">
        <v>625</v>
      </c>
      <c r="I101" s="832" t="s">
        <v>2811</v>
      </c>
      <c r="J101" s="832" t="s">
        <v>914</v>
      </c>
      <c r="K101" s="832" t="s">
        <v>2100</v>
      </c>
      <c r="L101" s="835">
        <v>2309.36</v>
      </c>
      <c r="M101" s="835">
        <v>4618.72</v>
      </c>
      <c r="N101" s="832">
        <v>2</v>
      </c>
      <c r="O101" s="836">
        <v>0.5</v>
      </c>
      <c r="P101" s="835">
        <v>4618.72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21</v>
      </c>
      <c r="B102" s="832" t="s">
        <v>2713</v>
      </c>
      <c r="C102" s="832" t="s">
        <v>2717</v>
      </c>
      <c r="D102" s="833" t="s">
        <v>4560</v>
      </c>
      <c r="E102" s="834" t="s">
        <v>2731</v>
      </c>
      <c r="F102" s="832" t="s">
        <v>2714</v>
      </c>
      <c r="G102" s="832" t="s">
        <v>2770</v>
      </c>
      <c r="H102" s="832" t="s">
        <v>567</v>
      </c>
      <c r="I102" s="832" t="s">
        <v>2878</v>
      </c>
      <c r="J102" s="832" t="s">
        <v>2879</v>
      </c>
      <c r="K102" s="832" t="s">
        <v>2880</v>
      </c>
      <c r="L102" s="835">
        <v>226.6</v>
      </c>
      <c r="M102" s="835">
        <v>679.8</v>
      </c>
      <c r="N102" s="832">
        <v>3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21</v>
      </c>
      <c r="B103" s="832" t="s">
        <v>2713</v>
      </c>
      <c r="C103" s="832" t="s">
        <v>2717</v>
      </c>
      <c r="D103" s="833" t="s">
        <v>4560</v>
      </c>
      <c r="E103" s="834" t="s">
        <v>2731</v>
      </c>
      <c r="F103" s="832" t="s">
        <v>2714</v>
      </c>
      <c r="G103" s="832" t="s">
        <v>2770</v>
      </c>
      <c r="H103" s="832" t="s">
        <v>625</v>
      </c>
      <c r="I103" s="832" t="s">
        <v>2881</v>
      </c>
      <c r="J103" s="832" t="s">
        <v>2772</v>
      </c>
      <c r="K103" s="832" t="s">
        <v>2773</v>
      </c>
      <c r="L103" s="835">
        <v>453.18</v>
      </c>
      <c r="M103" s="835">
        <v>453.18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21</v>
      </c>
      <c r="B104" s="832" t="s">
        <v>2713</v>
      </c>
      <c r="C104" s="832" t="s">
        <v>2717</v>
      </c>
      <c r="D104" s="833" t="s">
        <v>4560</v>
      </c>
      <c r="E104" s="834" t="s">
        <v>2731</v>
      </c>
      <c r="F104" s="832" t="s">
        <v>2714</v>
      </c>
      <c r="G104" s="832" t="s">
        <v>2770</v>
      </c>
      <c r="H104" s="832" t="s">
        <v>567</v>
      </c>
      <c r="I104" s="832" t="s">
        <v>2771</v>
      </c>
      <c r="J104" s="832" t="s">
        <v>2772</v>
      </c>
      <c r="K104" s="832" t="s">
        <v>2773</v>
      </c>
      <c r="L104" s="835">
        <v>453.18</v>
      </c>
      <c r="M104" s="835">
        <v>906.36</v>
      </c>
      <c r="N104" s="832">
        <v>2</v>
      </c>
      <c r="O104" s="836">
        <v>0.5</v>
      </c>
      <c r="P104" s="835">
        <v>906.36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21</v>
      </c>
      <c r="B105" s="832" t="s">
        <v>2713</v>
      </c>
      <c r="C105" s="832" t="s">
        <v>2717</v>
      </c>
      <c r="D105" s="833" t="s">
        <v>4560</v>
      </c>
      <c r="E105" s="834" t="s">
        <v>2731</v>
      </c>
      <c r="F105" s="832" t="s">
        <v>2714</v>
      </c>
      <c r="G105" s="832" t="s">
        <v>2882</v>
      </c>
      <c r="H105" s="832" t="s">
        <v>625</v>
      </c>
      <c r="I105" s="832" t="s">
        <v>2043</v>
      </c>
      <c r="J105" s="832" t="s">
        <v>1191</v>
      </c>
      <c r="K105" s="832" t="s">
        <v>2044</v>
      </c>
      <c r="L105" s="835">
        <v>41.63</v>
      </c>
      <c r="M105" s="835">
        <v>41.63</v>
      </c>
      <c r="N105" s="832">
        <v>1</v>
      </c>
      <c r="O105" s="836">
        <v>0.5</v>
      </c>
      <c r="P105" s="835">
        <v>41.63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21</v>
      </c>
      <c r="B106" s="832" t="s">
        <v>2713</v>
      </c>
      <c r="C106" s="832" t="s">
        <v>2717</v>
      </c>
      <c r="D106" s="833" t="s">
        <v>4560</v>
      </c>
      <c r="E106" s="834" t="s">
        <v>2731</v>
      </c>
      <c r="F106" s="832" t="s">
        <v>2714</v>
      </c>
      <c r="G106" s="832" t="s">
        <v>2883</v>
      </c>
      <c r="H106" s="832" t="s">
        <v>567</v>
      </c>
      <c r="I106" s="832" t="s">
        <v>2884</v>
      </c>
      <c r="J106" s="832" t="s">
        <v>2885</v>
      </c>
      <c r="K106" s="832" t="s">
        <v>2886</v>
      </c>
      <c r="L106" s="835">
        <v>59.56</v>
      </c>
      <c r="M106" s="835">
        <v>119.12</v>
      </c>
      <c r="N106" s="832">
        <v>2</v>
      </c>
      <c r="O106" s="836">
        <v>0.5</v>
      </c>
      <c r="P106" s="835">
        <v>119.12</v>
      </c>
      <c r="Q106" s="837">
        <v>1</v>
      </c>
      <c r="R106" s="832">
        <v>2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21</v>
      </c>
      <c r="B107" s="832" t="s">
        <v>2713</v>
      </c>
      <c r="C107" s="832" t="s">
        <v>2717</v>
      </c>
      <c r="D107" s="833" t="s">
        <v>4560</v>
      </c>
      <c r="E107" s="834" t="s">
        <v>2731</v>
      </c>
      <c r="F107" s="832" t="s">
        <v>2714</v>
      </c>
      <c r="G107" s="832" t="s">
        <v>2826</v>
      </c>
      <c r="H107" s="832" t="s">
        <v>567</v>
      </c>
      <c r="I107" s="832" t="s">
        <v>2887</v>
      </c>
      <c r="J107" s="832" t="s">
        <v>2888</v>
      </c>
      <c r="K107" s="832" t="s">
        <v>2889</v>
      </c>
      <c r="L107" s="835">
        <v>150.94</v>
      </c>
      <c r="M107" s="835">
        <v>150.94</v>
      </c>
      <c r="N107" s="832">
        <v>1</v>
      </c>
      <c r="O107" s="836"/>
      <c r="P107" s="835"/>
      <c r="Q107" s="837">
        <v>0</v>
      </c>
      <c r="R107" s="832"/>
      <c r="S107" s="837">
        <v>0</v>
      </c>
      <c r="T107" s="836"/>
      <c r="U107" s="838"/>
    </row>
    <row r="108" spans="1:21" ht="14.4" customHeight="1" x14ac:dyDescent="0.3">
      <c r="A108" s="831">
        <v>21</v>
      </c>
      <c r="B108" s="832" t="s">
        <v>2713</v>
      </c>
      <c r="C108" s="832" t="s">
        <v>2717</v>
      </c>
      <c r="D108" s="833" t="s">
        <v>4560</v>
      </c>
      <c r="E108" s="834" t="s">
        <v>2731</v>
      </c>
      <c r="F108" s="832" t="s">
        <v>2714</v>
      </c>
      <c r="G108" s="832" t="s">
        <v>2805</v>
      </c>
      <c r="H108" s="832" t="s">
        <v>625</v>
      </c>
      <c r="I108" s="832" t="s">
        <v>2267</v>
      </c>
      <c r="J108" s="832" t="s">
        <v>1377</v>
      </c>
      <c r="K108" s="832" t="s">
        <v>2268</v>
      </c>
      <c r="L108" s="835">
        <v>154.36000000000001</v>
      </c>
      <c r="M108" s="835">
        <v>308.72000000000003</v>
      </c>
      <c r="N108" s="832">
        <v>2</v>
      </c>
      <c r="O108" s="836"/>
      <c r="P108" s="835">
        <v>308.72000000000003</v>
      </c>
      <c r="Q108" s="837">
        <v>1</v>
      </c>
      <c r="R108" s="832">
        <v>2</v>
      </c>
      <c r="S108" s="837">
        <v>1</v>
      </c>
      <c r="T108" s="836"/>
      <c r="U108" s="838"/>
    </row>
    <row r="109" spans="1:21" ht="14.4" customHeight="1" x14ac:dyDescent="0.3">
      <c r="A109" s="831">
        <v>21</v>
      </c>
      <c r="B109" s="832" t="s">
        <v>2713</v>
      </c>
      <c r="C109" s="832" t="s">
        <v>2717</v>
      </c>
      <c r="D109" s="833" t="s">
        <v>4560</v>
      </c>
      <c r="E109" s="834" t="s">
        <v>2731</v>
      </c>
      <c r="F109" s="832" t="s">
        <v>2715</v>
      </c>
      <c r="G109" s="832" t="s">
        <v>2890</v>
      </c>
      <c r="H109" s="832" t="s">
        <v>567</v>
      </c>
      <c r="I109" s="832" t="s">
        <v>2891</v>
      </c>
      <c r="J109" s="832" t="s">
        <v>2892</v>
      </c>
      <c r="K109" s="832"/>
      <c r="L109" s="835">
        <v>0</v>
      </c>
      <c r="M109" s="835">
        <v>0</v>
      </c>
      <c r="N109" s="832">
        <v>1</v>
      </c>
      <c r="O109" s="836"/>
      <c r="P109" s="835">
        <v>0</v>
      </c>
      <c r="Q109" s="837"/>
      <c r="R109" s="832">
        <v>1</v>
      </c>
      <c r="S109" s="837">
        <v>1</v>
      </c>
      <c r="T109" s="836"/>
      <c r="U109" s="838"/>
    </row>
    <row r="110" spans="1:21" ht="14.4" customHeight="1" x14ac:dyDescent="0.3">
      <c r="A110" s="831">
        <v>21</v>
      </c>
      <c r="B110" s="832" t="s">
        <v>2713</v>
      </c>
      <c r="C110" s="832" t="s">
        <v>2719</v>
      </c>
      <c r="D110" s="833" t="s">
        <v>4561</v>
      </c>
      <c r="E110" s="834" t="s">
        <v>2728</v>
      </c>
      <c r="F110" s="832" t="s">
        <v>2714</v>
      </c>
      <c r="G110" s="832" t="s">
        <v>2893</v>
      </c>
      <c r="H110" s="832" t="s">
        <v>625</v>
      </c>
      <c r="I110" s="832" t="s">
        <v>2621</v>
      </c>
      <c r="J110" s="832" t="s">
        <v>1606</v>
      </c>
      <c r="K110" s="832" t="s">
        <v>2622</v>
      </c>
      <c r="L110" s="835">
        <v>0</v>
      </c>
      <c r="M110" s="835">
        <v>0</v>
      </c>
      <c r="N110" s="832">
        <v>1</v>
      </c>
      <c r="O110" s="836">
        <v>0.5</v>
      </c>
      <c r="P110" s="835">
        <v>0</v>
      </c>
      <c r="Q110" s="837"/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21</v>
      </c>
      <c r="B111" s="832" t="s">
        <v>2713</v>
      </c>
      <c r="C111" s="832" t="s">
        <v>2719</v>
      </c>
      <c r="D111" s="833" t="s">
        <v>4561</v>
      </c>
      <c r="E111" s="834" t="s">
        <v>2728</v>
      </c>
      <c r="F111" s="832" t="s">
        <v>2714</v>
      </c>
      <c r="G111" s="832" t="s">
        <v>2766</v>
      </c>
      <c r="H111" s="832" t="s">
        <v>625</v>
      </c>
      <c r="I111" s="832" t="s">
        <v>2335</v>
      </c>
      <c r="J111" s="832" t="s">
        <v>640</v>
      </c>
      <c r="K111" s="832" t="s">
        <v>642</v>
      </c>
      <c r="L111" s="835">
        <v>72.55</v>
      </c>
      <c r="M111" s="835">
        <v>217.64999999999998</v>
      </c>
      <c r="N111" s="832">
        <v>3</v>
      </c>
      <c r="O111" s="836">
        <v>2.5</v>
      </c>
      <c r="P111" s="835">
        <v>145.1</v>
      </c>
      <c r="Q111" s="837">
        <v>0.66666666666666674</v>
      </c>
      <c r="R111" s="832">
        <v>2</v>
      </c>
      <c r="S111" s="837">
        <v>0.66666666666666663</v>
      </c>
      <c r="T111" s="836">
        <v>1.5</v>
      </c>
      <c r="U111" s="838">
        <v>0.6</v>
      </c>
    </row>
    <row r="112" spans="1:21" ht="14.4" customHeight="1" x14ac:dyDescent="0.3">
      <c r="A112" s="831">
        <v>21</v>
      </c>
      <c r="B112" s="832" t="s">
        <v>2713</v>
      </c>
      <c r="C112" s="832" t="s">
        <v>2719</v>
      </c>
      <c r="D112" s="833" t="s">
        <v>4561</v>
      </c>
      <c r="E112" s="834" t="s">
        <v>2728</v>
      </c>
      <c r="F112" s="832" t="s">
        <v>2714</v>
      </c>
      <c r="G112" s="832" t="s">
        <v>2766</v>
      </c>
      <c r="H112" s="832" t="s">
        <v>625</v>
      </c>
      <c r="I112" s="832" t="s">
        <v>2334</v>
      </c>
      <c r="J112" s="832" t="s">
        <v>640</v>
      </c>
      <c r="K112" s="832" t="s">
        <v>641</v>
      </c>
      <c r="L112" s="835">
        <v>21.76</v>
      </c>
      <c r="M112" s="835">
        <v>43.52</v>
      </c>
      <c r="N112" s="832">
        <v>2</v>
      </c>
      <c r="O112" s="836">
        <v>2</v>
      </c>
      <c r="P112" s="835">
        <v>21.76</v>
      </c>
      <c r="Q112" s="837">
        <v>0.5</v>
      </c>
      <c r="R112" s="832">
        <v>1</v>
      </c>
      <c r="S112" s="837">
        <v>0.5</v>
      </c>
      <c r="T112" s="836">
        <v>1</v>
      </c>
      <c r="U112" s="838">
        <v>0.5</v>
      </c>
    </row>
    <row r="113" spans="1:21" ht="14.4" customHeight="1" x14ac:dyDescent="0.3">
      <c r="A113" s="831">
        <v>21</v>
      </c>
      <c r="B113" s="832" t="s">
        <v>2713</v>
      </c>
      <c r="C113" s="832" t="s">
        <v>2719</v>
      </c>
      <c r="D113" s="833" t="s">
        <v>4561</v>
      </c>
      <c r="E113" s="834" t="s">
        <v>2728</v>
      </c>
      <c r="F113" s="832" t="s">
        <v>2714</v>
      </c>
      <c r="G113" s="832" t="s">
        <v>2894</v>
      </c>
      <c r="H113" s="832" t="s">
        <v>625</v>
      </c>
      <c r="I113" s="832" t="s">
        <v>2159</v>
      </c>
      <c r="J113" s="832" t="s">
        <v>2160</v>
      </c>
      <c r="K113" s="832" t="s">
        <v>2161</v>
      </c>
      <c r="L113" s="835">
        <v>93.27</v>
      </c>
      <c r="M113" s="835">
        <v>186.54</v>
      </c>
      <c r="N113" s="832">
        <v>2</v>
      </c>
      <c r="O113" s="836">
        <v>1</v>
      </c>
      <c r="P113" s="835">
        <v>186.54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21</v>
      </c>
      <c r="B114" s="832" t="s">
        <v>2713</v>
      </c>
      <c r="C114" s="832" t="s">
        <v>2719</v>
      </c>
      <c r="D114" s="833" t="s">
        <v>4561</v>
      </c>
      <c r="E114" s="834" t="s">
        <v>2728</v>
      </c>
      <c r="F114" s="832" t="s">
        <v>2714</v>
      </c>
      <c r="G114" s="832" t="s">
        <v>2895</v>
      </c>
      <c r="H114" s="832" t="s">
        <v>625</v>
      </c>
      <c r="I114" s="832" t="s">
        <v>2896</v>
      </c>
      <c r="J114" s="832" t="s">
        <v>2897</v>
      </c>
      <c r="K114" s="832" t="s">
        <v>2898</v>
      </c>
      <c r="L114" s="835">
        <v>1834.64</v>
      </c>
      <c r="M114" s="835">
        <v>3669.28</v>
      </c>
      <c r="N114" s="832">
        <v>2</v>
      </c>
      <c r="O114" s="836">
        <v>2</v>
      </c>
      <c r="P114" s="835">
        <v>1834.64</v>
      </c>
      <c r="Q114" s="837">
        <v>0.5</v>
      </c>
      <c r="R114" s="832">
        <v>1</v>
      </c>
      <c r="S114" s="837">
        <v>0.5</v>
      </c>
      <c r="T114" s="836">
        <v>1</v>
      </c>
      <c r="U114" s="838">
        <v>0.5</v>
      </c>
    </row>
    <row r="115" spans="1:21" ht="14.4" customHeight="1" x14ac:dyDescent="0.3">
      <c r="A115" s="831">
        <v>21</v>
      </c>
      <c r="B115" s="832" t="s">
        <v>2713</v>
      </c>
      <c r="C115" s="832" t="s">
        <v>2719</v>
      </c>
      <c r="D115" s="833" t="s">
        <v>4561</v>
      </c>
      <c r="E115" s="834" t="s">
        <v>2728</v>
      </c>
      <c r="F115" s="832" t="s">
        <v>2714</v>
      </c>
      <c r="G115" s="832" t="s">
        <v>2895</v>
      </c>
      <c r="H115" s="832" t="s">
        <v>567</v>
      </c>
      <c r="I115" s="832" t="s">
        <v>2899</v>
      </c>
      <c r="J115" s="832" t="s">
        <v>2897</v>
      </c>
      <c r="K115" s="832" t="s">
        <v>2900</v>
      </c>
      <c r="L115" s="835">
        <v>550.39</v>
      </c>
      <c r="M115" s="835">
        <v>8255.85</v>
      </c>
      <c r="N115" s="832">
        <v>15</v>
      </c>
      <c r="O115" s="836">
        <v>4.5</v>
      </c>
      <c r="P115" s="835">
        <v>8255.85</v>
      </c>
      <c r="Q115" s="837">
        <v>1</v>
      </c>
      <c r="R115" s="832">
        <v>15</v>
      </c>
      <c r="S115" s="837">
        <v>1</v>
      </c>
      <c r="T115" s="836">
        <v>4.5</v>
      </c>
      <c r="U115" s="838">
        <v>1</v>
      </c>
    </row>
    <row r="116" spans="1:21" ht="14.4" customHeight="1" x14ac:dyDescent="0.3">
      <c r="A116" s="831">
        <v>21</v>
      </c>
      <c r="B116" s="832" t="s">
        <v>2713</v>
      </c>
      <c r="C116" s="832" t="s">
        <v>2719</v>
      </c>
      <c r="D116" s="833" t="s">
        <v>4561</v>
      </c>
      <c r="E116" s="834" t="s">
        <v>2728</v>
      </c>
      <c r="F116" s="832" t="s">
        <v>2714</v>
      </c>
      <c r="G116" s="832" t="s">
        <v>2901</v>
      </c>
      <c r="H116" s="832" t="s">
        <v>625</v>
      </c>
      <c r="I116" s="832" t="s">
        <v>2902</v>
      </c>
      <c r="J116" s="832" t="s">
        <v>1446</v>
      </c>
      <c r="K116" s="832" t="s">
        <v>2903</v>
      </c>
      <c r="L116" s="835">
        <v>54.99</v>
      </c>
      <c r="M116" s="835">
        <v>54.99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21</v>
      </c>
      <c r="B117" s="832" t="s">
        <v>2713</v>
      </c>
      <c r="C117" s="832" t="s">
        <v>2719</v>
      </c>
      <c r="D117" s="833" t="s">
        <v>4561</v>
      </c>
      <c r="E117" s="834" t="s">
        <v>2728</v>
      </c>
      <c r="F117" s="832" t="s">
        <v>2714</v>
      </c>
      <c r="G117" s="832" t="s">
        <v>2904</v>
      </c>
      <c r="H117" s="832" t="s">
        <v>625</v>
      </c>
      <c r="I117" s="832" t="s">
        <v>2905</v>
      </c>
      <c r="J117" s="832" t="s">
        <v>2906</v>
      </c>
      <c r="K117" s="832" t="s">
        <v>2907</v>
      </c>
      <c r="L117" s="835">
        <v>206.88</v>
      </c>
      <c r="M117" s="835">
        <v>620.64</v>
      </c>
      <c r="N117" s="832">
        <v>3</v>
      </c>
      <c r="O117" s="836">
        <v>1</v>
      </c>
      <c r="P117" s="835">
        <v>620.64</v>
      </c>
      <c r="Q117" s="837">
        <v>1</v>
      </c>
      <c r="R117" s="832">
        <v>3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21</v>
      </c>
      <c r="B118" s="832" t="s">
        <v>2713</v>
      </c>
      <c r="C118" s="832" t="s">
        <v>2719</v>
      </c>
      <c r="D118" s="833" t="s">
        <v>4561</v>
      </c>
      <c r="E118" s="834" t="s">
        <v>2728</v>
      </c>
      <c r="F118" s="832" t="s">
        <v>2714</v>
      </c>
      <c r="G118" s="832" t="s">
        <v>2904</v>
      </c>
      <c r="H118" s="832" t="s">
        <v>625</v>
      </c>
      <c r="I118" s="832" t="s">
        <v>2908</v>
      </c>
      <c r="J118" s="832" t="s">
        <v>2906</v>
      </c>
      <c r="K118" s="832" t="s">
        <v>2909</v>
      </c>
      <c r="L118" s="835">
        <v>1091.0899999999999</v>
      </c>
      <c r="M118" s="835">
        <v>5455.4499999999989</v>
      </c>
      <c r="N118" s="832">
        <v>5</v>
      </c>
      <c r="O118" s="836">
        <v>2</v>
      </c>
      <c r="P118" s="835">
        <v>5455.4499999999989</v>
      </c>
      <c r="Q118" s="837">
        <v>1</v>
      </c>
      <c r="R118" s="832">
        <v>5</v>
      </c>
      <c r="S118" s="837">
        <v>1</v>
      </c>
      <c r="T118" s="836">
        <v>2</v>
      </c>
      <c r="U118" s="838">
        <v>1</v>
      </c>
    </row>
    <row r="119" spans="1:21" ht="14.4" customHeight="1" x14ac:dyDescent="0.3">
      <c r="A119" s="831">
        <v>21</v>
      </c>
      <c r="B119" s="832" t="s">
        <v>2713</v>
      </c>
      <c r="C119" s="832" t="s">
        <v>2719</v>
      </c>
      <c r="D119" s="833" t="s">
        <v>4561</v>
      </c>
      <c r="E119" s="834" t="s">
        <v>2728</v>
      </c>
      <c r="F119" s="832" t="s">
        <v>2714</v>
      </c>
      <c r="G119" s="832" t="s">
        <v>2910</v>
      </c>
      <c r="H119" s="832" t="s">
        <v>625</v>
      </c>
      <c r="I119" s="832" t="s">
        <v>2635</v>
      </c>
      <c r="J119" s="832" t="s">
        <v>702</v>
      </c>
      <c r="K119" s="832" t="s">
        <v>2325</v>
      </c>
      <c r="L119" s="835">
        <v>17.559999999999999</v>
      </c>
      <c r="M119" s="835">
        <v>52.679999999999993</v>
      </c>
      <c r="N119" s="832">
        <v>3</v>
      </c>
      <c r="O119" s="836">
        <v>0.5</v>
      </c>
      <c r="P119" s="835">
        <v>52.679999999999993</v>
      </c>
      <c r="Q119" s="837">
        <v>1</v>
      </c>
      <c r="R119" s="832">
        <v>3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21</v>
      </c>
      <c r="B120" s="832" t="s">
        <v>2713</v>
      </c>
      <c r="C120" s="832" t="s">
        <v>2719</v>
      </c>
      <c r="D120" s="833" t="s">
        <v>4561</v>
      </c>
      <c r="E120" s="834" t="s">
        <v>2728</v>
      </c>
      <c r="F120" s="832" t="s">
        <v>2714</v>
      </c>
      <c r="G120" s="832" t="s">
        <v>2910</v>
      </c>
      <c r="H120" s="832" t="s">
        <v>625</v>
      </c>
      <c r="I120" s="832" t="s">
        <v>2155</v>
      </c>
      <c r="J120" s="832" t="s">
        <v>702</v>
      </c>
      <c r="K120" s="832" t="s">
        <v>2156</v>
      </c>
      <c r="L120" s="835">
        <v>35.11</v>
      </c>
      <c r="M120" s="835">
        <v>35.11</v>
      </c>
      <c r="N120" s="832">
        <v>1</v>
      </c>
      <c r="O120" s="836">
        <v>0.5</v>
      </c>
      <c r="P120" s="835">
        <v>35.11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21</v>
      </c>
      <c r="B121" s="832" t="s">
        <v>2713</v>
      </c>
      <c r="C121" s="832" t="s">
        <v>2719</v>
      </c>
      <c r="D121" s="833" t="s">
        <v>4561</v>
      </c>
      <c r="E121" s="834" t="s">
        <v>2728</v>
      </c>
      <c r="F121" s="832" t="s">
        <v>2714</v>
      </c>
      <c r="G121" s="832" t="s">
        <v>2838</v>
      </c>
      <c r="H121" s="832" t="s">
        <v>567</v>
      </c>
      <c r="I121" s="832" t="s">
        <v>2911</v>
      </c>
      <c r="J121" s="832" t="s">
        <v>1051</v>
      </c>
      <c r="K121" s="832" t="s">
        <v>2840</v>
      </c>
      <c r="L121" s="835">
        <v>0</v>
      </c>
      <c r="M121" s="835">
        <v>0</v>
      </c>
      <c r="N121" s="832">
        <v>8</v>
      </c>
      <c r="O121" s="836">
        <v>2.5</v>
      </c>
      <c r="P121" s="835">
        <v>0</v>
      </c>
      <c r="Q121" s="837"/>
      <c r="R121" s="832">
        <v>6</v>
      </c>
      <c r="S121" s="837">
        <v>0.75</v>
      </c>
      <c r="T121" s="836">
        <v>1.5</v>
      </c>
      <c r="U121" s="838">
        <v>0.6</v>
      </c>
    </row>
    <row r="122" spans="1:21" ht="14.4" customHeight="1" x14ac:dyDescent="0.3">
      <c r="A122" s="831">
        <v>21</v>
      </c>
      <c r="B122" s="832" t="s">
        <v>2713</v>
      </c>
      <c r="C122" s="832" t="s">
        <v>2719</v>
      </c>
      <c r="D122" s="833" t="s">
        <v>4561</v>
      </c>
      <c r="E122" s="834" t="s">
        <v>2728</v>
      </c>
      <c r="F122" s="832" t="s">
        <v>2714</v>
      </c>
      <c r="G122" s="832" t="s">
        <v>2912</v>
      </c>
      <c r="H122" s="832" t="s">
        <v>625</v>
      </c>
      <c r="I122" s="832" t="s">
        <v>2913</v>
      </c>
      <c r="J122" s="832" t="s">
        <v>2914</v>
      </c>
      <c r="K122" s="832" t="s">
        <v>2915</v>
      </c>
      <c r="L122" s="835">
        <v>754.04</v>
      </c>
      <c r="M122" s="835">
        <v>754.04</v>
      </c>
      <c r="N122" s="832">
        <v>1</v>
      </c>
      <c r="O122" s="836">
        <v>1</v>
      </c>
      <c r="P122" s="835">
        <v>754.04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21</v>
      </c>
      <c r="B123" s="832" t="s">
        <v>2713</v>
      </c>
      <c r="C123" s="832" t="s">
        <v>2719</v>
      </c>
      <c r="D123" s="833" t="s">
        <v>4561</v>
      </c>
      <c r="E123" s="834" t="s">
        <v>2728</v>
      </c>
      <c r="F123" s="832" t="s">
        <v>2714</v>
      </c>
      <c r="G123" s="832" t="s">
        <v>2916</v>
      </c>
      <c r="H123" s="832" t="s">
        <v>625</v>
      </c>
      <c r="I123" s="832" t="s">
        <v>2421</v>
      </c>
      <c r="J123" s="832" t="s">
        <v>1328</v>
      </c>
      <c r="K123" s="832" t="s">
        <v>2422</v>
      </c>
      <c r="L123" s="835">
        <v>117.55</v>
      </c>
      <c r="M123" s="835">
        <v>117.55</v>
      </c>
      <c r="N123" s="832">
        <v>1</v>
      </c>
      <c r="O123" s="836">
        <v>0.5</v>
      </c>
      <c r="P123" s="835">
        <v>117.55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21</v>
      </c>
      <c r="B124" s="832" t="s">
        <v>2713</v>
      </c>
      <c r="C124" s="832" t="s">
        <v>2719</v>
      </c>
      <c r="D124" s="833" t="s">
        <v>4561</v>
      </c>
      <c r="E124" s="834" t="s">
        <v>2728</v>
      </c>
      <c r="F124" s="832" t="s">
        <v>2714</v>
      </c>
      <c r="G124" s="832" t="s">
        <v>2917</v>
      </c>
      <c r="H124" s="832" t="s">
        <v>567</v>
      </c>
      <c r="I124" s="832" t="s">
        <v>2918</v>
      </c>
      <c r="J124" s="832" t="s">
        <v>904</v>
      </c>
      <c r="K124" s="832" t="s">
        <v>2919</v>
      </c>
      <c r="L124" s="835">
        <v>236.03</v>
      </c>
      <c r="M124" s="835">
        <v>3776.48</v>
      </c>
      <c r="N124" s="832">
        <v>16</v>
      </c>
      <c r="O124" s="836">
        <v>8</v>
      </c>
      <c r="P124" s="835">
        <v>2832.36</v>
      </c>
      <c r="Q124" s="837">
        <v>0.75</v>
      </c>
      <c r="R124" s="832">
        <v>12</v>
      </c>
      <c r="S124" s="837">
        <v>0.75</v>
      </c>
      <c r="T124" s="836">
        <v>4.5</v>
      </c>
      <c r="U124" s="838">
        <v>0.5625</v>
      </c>
    </row>
    <row r="125" spans="1:21" ht="14.4" customHeight="1" x14ac:dyDescent="0.3">
      <c r="A125" s="831">
        <v>21</v>
      </c>
      <c r="B125" s="832" t="s">
        <v>2713</v>
      </c>
      <c r="C125" s="832" t="s">
        <v>2719</v>
      </c>
      <c r="D125" s="833" t="s">
        <v>4561</v>
      </c>
      <c r="E125" s="834" t="s">
        <v>2728</v>
      </c>
      <c r="F125" s="832" t="s">
        <v>2714</v>
      </c>
      <c r="G125" s="832" t="s">
        <v>2920</v>
      </c>
      <c r="H125" s="832" t="s">
        <v>567</v>
      </c>
      <c r="I125" s="832" t="s">
        <v>2921</v>
      </c>
      <c r="J125" s="832" t="s">
        <v>799</v>
      </c>
      <c r="K125" s="832" t="s">
        <v>2922</v>
      </c>
      <c r="L125" s="835">
        <v>37.61</v>
      </c>
      <c r="M125" s="835">
        <v>37.61</v>
      </c>
      <c r="N125" s="832">
        <v>1</v>
      </c>
      <c r="O125" s="836">
        <v>1</v>
      </c>
      <c r="P125" s="835">
        <v>37.61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21</v>
      </c>
      <c r="B126" s="832" t="s">
        <v>2713</v>
      </c>
      <c r="C126" s="832" t="s">
        <v>2719</v>
      </c>
      <c r="D126" s="833" t="s">
        <v>4561</v>
      </c>
      <c r="E126" s="834" t="s">
        <v>2728</v>
      </c>
      <c r="F126" s="832" t="s">
        <v>2714</v>
      </c>
      <c r="G126" s="832" t="s">
        <v>2923</v>
      </c>
      <c r="H126" s="832" t="s">
        <v>567</v>
      </c>
      <c r="I126" s="832" t="s">
        <v>2924</v>
      </c>
      <c r="J126" s="832" t="s">
        <v>860</v>
      </c>
      <c r="K126" s="832" t="s">
        <v>2925</v>
      </c>
      <c r="L126" s="835">
        <v>159.16999999999999</v>
      </c>
      <c r="M126" s="835">
        <v>318.33999999999997</v>
      </c>
      <c r="N126" s="832">
        <v>2</v>
      </c>
      <c r="O126" s="836">
        <v>0.5</v>
      </c>
      <c r="P126" s="835">
        <v>318.33999999999997</v>
      </c>
      <c r="Q126" s="837">
        <v>1</v>
      </c>
      <c r="R126" s="832">
        <v>2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21</v>
      </c>
      <c r="B127" s="832" t="s">
        <v>2713</v>
      </c>
      <c r="C127" s="832" t="s">
        <v>2719</v>
      </c>
      <c r="D127" s="833" t="s">
        <v>4561</v>
      </c>
      <c r="E127" s="834" t="s">
        <v>2728</v>
      </c>
      <c r="F127" s="832" t="s">
        <v>2714</v>
      </c>
      <c r="G127" s="832" t="s">
        <v>2926</v>
      </c>
      <c r="H127" s="832" t="s">
        <v>625</v>
      </c>
      <c r="I127" s="832" t="s">
        <v>2927</v>
      </c>
      <c r="J127" s="832" t="s">
        <v>2405</v>
      </c>
      <c r="K127" s="832" t="s">
        <v>2928</v>
      </c>
      <c r="L127" s="835">
        <v>246.39</v>
      </c>
      <c r="M127" s="835">
        <v>246.39</v>
      </c>
      <c r="N127" s="832">
        <v>1</v>
      </c>
      <c r="O127" s="836">
        <v>1</v>
      </c>
      <c r="P127" s="835">
        <v>246.39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21</v>
      </c>
      <c r="B128" s="832" t="s">
        <v>2713</v>
      </c>
      <c r="C128" s="832" t="s">
        <v>2719</v>
      </c>
      <c r="D128" s="833" t="s">
        <v>4561</v>
      </c>
      <c r="E128" s="834" t="s">
        <v>2728</v>
      </c>
      <c r="F128" s="832" t="s">
        <v>2714</v>
      </c>
      <c r="G128" s="832" t="s">
        <v>2929</v>
      </c>
      <c r="H128" s="832" t="s">
        <v>625</v>
      </c>
      <c r="I128" s="832" t="s">
        <v>2930</v>
      </c>
      <c r="J128" s="832" t="s">
        <v>2931</v>
      </c>
      <c r="K128" s="832" t="s">
        <v>2932</v>
      </c>
      <c r="L128" s="835">
        <v>550.39</v>
      </c>
      <c r="M128" s="835">
        <v>6604.68</v>
      </c>
      <c r="N128" s="832">
        <v>12</v>
      </c>
      <c r="O128" s="836">
        <v>3</v>
      </c>
      <c r="P128" s="835">
        <v>6604.68</v>
      </c>
      <c r="Q128" s="837">
        <v>1</v>
      </c>
      <c r="R128" s="832">
        <v>12</v>
      </c>
      <c r="S128" s="837">
        <v>1</v>
      </c>
      <c r="T128" s="836">
        <v>3</v>
      </c>
      <c r="U128" s="838">
        <v>1</v>
      </c>
    </row>
    <row r="129" spans="1:21" ht="14.4" customHeight="1" x14ac:dyDescent="0.3">
      <c r="A129" s="831">
        <v>21</v>
      </c>
      <c r="B129" s="832" t="s">
        <v>2713</v>
      </c>
      <c r="C129" s="832" t="s">
        <v>2719</v>
      </c>
      <c r="D129" s="833" t="s">
        <v>4561</v>
      </c>
      <c r="E129" s="834" t="s">
        <v>2728</v>
      </c>
      <c r="F129" s="832" t="s">
        <v>2714</v>
      </c>
      <c r="G129" s="832" t="s">
        <v>2933</v>
      </c>
      <c r="H129" s="832" t="s">
        <v>625</v>
      </c>
      <c r="I129" s="832" t="s">
        <v>2934</v>
      </c>
      <c r="J129" s="832" t="s">
        <v>1585</v>
      </c>
      <c r="K129" s="832" t="s">
        <v>2935</v>
      </c>
      <c r="L129" s="835">
        <v>556.04</v>
      </c>
      <c r="M129" s="835">
        <v>556.04</v>
      </c>
      <c r="N129" s="832">
        <v>1</v>
      </c>
      <c r="O129" s="836">
        <v>0.5</v>
      </c>
      <c r="P129" s="835">
        <v>556.04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21</v>
      </c>
      <c r="B130" s="832" t="s">
        <v>2713</v>
      </c>
      <c r="C130" s="832" t="s">
        <v>2719</v>
      </c>
      <c r="D130" s="833" t="s">
        <v>4561</v>
      </c>
      <c r="E130" s="834" t="s">
        <v>2728</v>
      </c>
      <c r="F130" s="832" t="s">
        <v>2714</v>
      </c>
      <c r="G130" s="832" t="s">
        <v>2779</v>
      </c>
      <c r="H130" s="832" t="s">
        <v>567</v>
      </c>
      <c r="I130" s="832" t="s">
        <v>2780</v>
      </c>
      <c r="J130" s="832" t="s">
        <v>2781</v>
      </c>
      <c r="K130" s="832" t="s">
        <v>2782</v>
      </c>
      <c r="L130" s="835">
        <v>5322.08</v>
      </c>
      <c r="M130" s="835">
        <v>10644.16</v>
      </c>
      <c r="N130" s="832">
        <v>2</v>
      </c>
      <c r="O130" s="836">
        <v>2</v>
      </c>
      <c r="P130" s="835">
        <v>10644.16</v>
      </c>
      <c r="Q130" s="837">
        <v>1</v>
      </c>
      <c r="R130" s="832">
        <v>2</v>
      </c>
      <c r="S130" s="837">
        <v>1</v>
      </c>
      <c r="T130" s="836">
        <v>2</v>
      </c>
      <c r="U130" s="838">
        <v>1</v>
      </c>
    </row>
    <row r="131" spans="1:21" ht="14.4" customHeight="1" x14ac:dyDescent="0.3">
      <c r="A131" s="831">
        <v>21</v>
      </c>
      <c r="B131" s="832" t="s">
        <v>2713</v>
      </c>
      <c r="C131" s="832" t="s">
        <v>2719</v>
      </c>
      <c r="D131" s="833" t="s">
        <v>4561</v>
      </c>
      <c r="E131" s="834" t="s">
        <v>2728</v>
      </c>
      <c r="F131" s="832" t="s">
        <v>2714</v>
      </c>
      <c r="G131" s="832" t="s">
        <v>2779</v>
      </c>
      <c r="H131" s="832" t="s">
        <v>567</v>
      </c>
      <c r="I131" s="832" t="s">
        <v>2936</v>
      </c>
      <c r="J131" s="832" t="s">
        <v>2781</v>
      </c>
      <c r="K131" s="832" t="s">
        <v>2937</v>
      </c>
      <c r="L131" s="835">
        <v>5322.08</v>
      </c>
      <c r="M131" s="835">
        <v>5322.08</v>
      </c>
      <c r="N131" s="832">
        <v>1</v>
      </c>
      <c r="O131" s="836">
        <v>1</v>
      </c>
      <c r="P131" s="835">
        <v>5322.08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21</v>
      </c>
      <c r="B132" s="832" t="s">
        <v>2713</v>
      </c>
      <c r="C132" s="832" t="s">
        <v>2719</v>
      </c>
      <c r="D132" s="833" t="s">
        <v>4561</v>
      </c>
      <c r="E132" s="834" t="s">
        <v>2728</v>
      </c>
      <c r="F132" s="832" t="s">
        <v>2714</v>
      </c>
      <c r="G132" s="832" t="s">
        <v>2779</v>
      </c>
      <c r="H132" s="832" t="s">
        <v>567</v>
      </c>
      <c r="I132" s="832" t="s">
        <v>2938</v>
      </c>
      <c r="J132" s="832" t="s">
        <v>2939</v>
      </c>
      <c r="K132" s="832" t="s">
        <v>2344</v>
      </c>
      <c r="L132" s="835">
        <v>484.75</v>
      </c>
      <c r="M132" s="835">
        <v>969.5</v>
      </c>
      <c r="N132" s="832">
        <v>2</v>
      </c>
      <c r="O132" s="836">
        <v>1</v>
      </c>
      <c r="P132" s="835">
        <v>969.5</v>
      </c>
      <c r="Q132" s="837">
        <v>1</v>
      </c>
      <c r="R132" s="832">
        <v>2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21</v>
      </c>
      <c r="B133" s="832" t="s">
        <v>2713</v>
      </c>
      <c r="C133" s="832" t="s">
        <v>2719</v>
      </c>
      <c r="D133" s="833" t="s">
        <v>4561</v>
      </c>
      <c r="E133" s="834" t="s">
        <v>2728</v>
      </c>
      <c r="F133" s="832" t="s">
        <v>2714</v>
      </c>
      <c r="G133" s="832" t="s">
        <v>2779</v>
      </c>
      <c r="H133" s="832" t="s">
        <v>625</v>
      </c>
      <c r="I133" s="832" t="s">
        <v>2343</v>
      </c>
      <c r="J133" s="832" t="s">
        <v>2339</v>
      </c>
      <c r="K133" s="832" t="s">
        <v>2344</v>
      </c>
      <c r="L133" s="835">
        <v>484.75</v>
      </c>
      <c r="M133" s="835">
        <v>2423.75</v>
      </c>
      <c r="N133" s="832">
        <v>5</v>
      </c>
      <c r="O133" s="836">
        <v>3</v>
      </c>
      <c r="P133" s="835">
        <v>2423.75</v>
      </c>
      <c r="Q133" s="837">
        <v>1</v>
      </c>
      <c r="R133" s="832">
        <v>5</v>
      </c>
      <c r="S133" s="837">
        <v>1</v>
      </c>
      <c r="T133" s="836">
        <v>3</v>
      </c>
      <c r="U133" s="838">
        <v>1</v>
      </c>
    </row>
    <row r="134" spans="1:21" ht="14.4" customHeight="1" x14ac:dyDescent="0.3">
      <c r="A134" s="831">
        <v>21</v>
      </c>
      <c r="B134" s="832" t="s">
        <v>2713</v>
      </c>
      <c r="C134" s="832" t="s">
        <v>2719</v>
      </c>
      <c r="D134" s="833" t="s">
        <v>4561</v>
      </c>
      <c r="E134" s="834" t="s">
        <v>2728</v>
      </c>
      <c r="F134" s="832" t="s">
        <v>2714</v>
      </c>
      <c r="G134" s="832" t="s">
        <v>2779</v>
      </c>
      <c r="H134" s="832" t="s">
        <v>625</v>
      </c>
      <c r="I134" s="832" t="s">
        <v>2345</v>
      </c>
      <c r="J134" s="832" t="s">
        <v>2339</v>
      </c>
      <c r="K134" s="832" t="s">
        <v>2346</v>
      </c>
      <c r="L134" s="835">
        <v>969.48</v>
      </c>
      <c r="M134" s="835">
        <v>5816.88</v>
      </c>
      <c r="N134" s="832">
        <v>6</v>
      </c>
      <c r="O134" s="836">
        <v>5</v>
      </c>
      <c r="P134" s="835">
        <v>2908.44</v>
      </c>
      <c r="Q134" s="837">
        <v>0.5</v>
      </c>
      <c r="R134" s="832">
        <v>3</v>
      </c>
      <c r="S134" s="837">
        <v>0.5</v>
      </c>
      <c r="T134" s="836">
        <v>3</v>
      </c>
      <c r="U134" s="838">
        <v>0.6</v>
      </c>
    </row>
    <row r="135" spans="1:21" ht="14.4" customHeight="1" x14ac:dyDescent="0.3">
      <c r="A135" s="831">
        <v>21</v>
      </c>
      <c r="B135" s="832" t="s">
        <v>2713</v>
      </c>
      <c r="C135" s="832" t="s">
        <v>2719</v>
      </c>
      <c r="D135" s="833" t="s">
        <v>4561</v>
      </c>
      <c r="E135" s="834" t="s">
        <v>2728</v>
      </c>
      <c r="F135" s="832" t="s">
        <v>2714</v>
      </c>
      <c r="G135" s="832" t="s">
        <v>2807</v>
      </c>
      <c r="H135" s="832" t="s">
        <v>567</v>
      </c>
      <c r="I135" s="832" t="s">
        <v>2940</v>
      </c>
      <c r="J135" s="832" t="s">
        <v>2941</v>
      </c>
      <c r="K135" s="832" t="s">
        <v>2132</v>
      </c>
      <c r="L135" s="835">
        <v>42.51</v>
      </c>
      <c r="M135" s="835">
        <v>42.51</v>
      </c>
      <c r="N135" s="832">
        <v>1</v>
      </c>
      <c r="O135" s="836">
        <v>0.5</v>
      </c>
      <c r="P135" s="835">
        <v>42.51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21</v>
      </c>
      <c r="B136" s="832" t="s">
        <v>2713</v>
      </c>
      <c r="C136" s="832" t="s">
        <v>2719</v>
      </c>
      <c r="D136" s="833" t="s">
        <v>4561</v>
      </c>
      <c r="E136" s="834" t="s">
        <v>2728</v>
      </c>
      <c r="F136" s="832" t="s">
        <v>2714</v>
      </c>
      <c r="G136" s="832" t="s">
        <v>2754</v>
      </c>
      <c r="H136" s="832" t="s">
        <v>567</v>
      </c>
      <c r="I136" s="832" t="s">
        <v>2792</v>
      </c>
      <c r="J136" s="832" t="s">
        <v>2756</v>
      </c>
      <c r="K136" s="832" t="s">
        <v>2793</v>
      </c>
      <c r="L136" s="835">
        <v>537.12</v>
      </c>
      <c r="M136" s="835">
        <v>1074.24</v>
      </c>
      <c r="N136" s="832">
        <v>2</v>
      </c>
      <c r="O136" s="836">
        <v>1</v>
      </c>
      <c r="P136" s="835">
        <v>1074.24</v>
      </c>
      <c r="Q136" s="837">
        <v>1</v>
      </c>
      <c r="R136" s="832">
        <v>2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21</v>
      </c>
      <c r="B137" s="832" t="s">
        <v>2713</v>
      </c>
      <c r="C137" s="832" t="s">
        <v>2719</v>
      </c>
      <c r="D137" s="833" t="s">
        <v>4561</v>
      </c>
      <c r="E137" s="834" t="s">
        <v>2728</v>
      </c>
      <c r="F137" s="832" t="s">
        <v>2714</v>
      </c>
      <c r="G137" s="832" t="s">
        <v>2754</v>
      </c>
      <c r="H137" s="832" t="s">
        <v>567</v>
      </c>
      <c r="I137" s="832" t="s">
        <v>2755</v>
      </c>
      <c r="J137" s="832" t="s">
        <v>2756</v>
      </c>
      <c r="K137" s="832" t="s">
        <v>2757</v>
      </c>
      <c r="L137" s="835">
        <v>424.24</v>
      </c>
      <c r="M137" s="835">
        <v>424.24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21</v>
      </c>
      <c r="B138" s="832" t="s">
        <v>2713</v>
      </c>
      <c r="C138" s="832" t="s">
        <v>2719</v>
      </c>
      <c r="D138" s="833" t="s">
        <v>4561</v>
      </c>
      <c r="E138" s="834" t="s">
        <v>2728</v>
      </c>
      <c r="F138" s="832" t="s">
        <v>2714</v>
      </c>
      <c r="G138" s="832" t="s">
        <v>2754</v>
      </c>
      <c r="H138" s="832" t="s">
        <v>567</v>
      </c>
      <c r="I138" s="832" t="s">
        <v>2855</v>
      </c>
      <c r="J138" s="832" t="s">
        <v>2756</v>
      </c>
      <c r="K138" s="832" t="s">
        <v>2856</v>
      </c>
      <c r="L138" s="835">
        <v>848.49</v>
      </c>
      <c r="M138" s="835">
        <v>2545.4700000000003</v>
      </c>
      <c r="N138" s="832">
        <v>3</v>
      </c>
      <c r="O138" s="836">
        <v>0.5</v>
      </c>
      <c r="P138" s="835">
        <v>2545.4700000000003</v>
      </c>
      <c r="Q138" s="837">
        <v>1</v>
      </c>
      <c r="R138" s="832">
        <v>3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21</v>
      </c>
      <c r="B139" s="832" t="s">
        <v>2713</v>
      </c>
      <c r="C139" s="832" t="s">
        <v>2719</v>
      </c>
      <c r="D139" s="833" t="s">
        <v>4561</v>
      </c>
      <c r="E139" s="834" t="s">
        <v>2728</v>
      </c>
      <c r="F139" s="832" t="s">
        <v>2714</v>
      </c>
      <c r="G139" s="832" t="s">
        <v>2794</v>
      </c>
      <c r="H139" s="832" t="s">
        <v>567</v>
      </c>
      <c r="I139" s="832" t="s">
        <v>2795</v>
      </c>
      <c r="J139" s="832" t="s">
        <v>1080</v>
      </c>
      <c r="K139" s="832" t="s">
        <v>2796</v>
      </c>
      <c r="L139" s="835">
        <v>107.27</v>
      </c>
      <c r="M139" s="835">
        <v>643.62</v>
      </c>
      <c r="N139" s="832">
        <v>6</v>
      </c>
      <c r="O139" s="836">
        <v>3</v>
      </c>
      <c r="P139" s="835">
        <v>536.35</v>
      </c>
      <c r="Q139" s="837">
        <v>0.83333333333333337</v>
      </c>
      <c r="R139" s="832">
        <v>5</v>
      </c>
      <c r="S139" s="837">
        <v>0.83333333333333337</v>
      </c>
      <c r="T139" s="836">
        <v>2</v>
      </c>
      <c r="U139" s="838">
        <v>0.66666666666666663</v>
      </c>
    </row>
    <row r="140" spans="1:21" ht="14.4" customHeight="1" x14ac:dyDescent="0.3">
      <c r="A140" s="831">
        <v>21</v>
      </c>
      <c r="B140" s="832" t="s">
        <v>2713</v>
      </c>
      <c r="C140" s="832" t="s">
        <v>2719</v>
      </c>
      <c r="D140" s="833" t="s">
        <v>4561</v>
      </c>
      <c r="E140" s="834" t="s">
        <v>2728</v>
      </c>
      <c r="F140" s="832" t="s">
        <v>2714</v>
      </c>
      <c r="G140" s="832" t="s">
        <v>2794</v>
      </c>
      <c r="H140" s="832" t="s">
        <v>567</v>
      </c>
      <c r="I140" s="832" t="s">
        <v>2942</v>
      </c>
      <c r="J140" s="832" t="s">
        <v>1080</v>
      </c>
      <c r="K140" s="832" t="s">
        <v>2796</v>
      </c>
      <c r="L140" s="835">
        <v>107.27</v>
      </c>
      <c r="M140" s="835">
        <v>214.54</v>
      </c>
      <c r="N140" s="832">
        <v>2</v>
      </c>
      <c r="O140" s="836">
        <v>0.5</v>
      </c>
      <c r="P140" s="835">
        <v>214.54</v>
      </c>
      <c r="Q140" s="837">
        <v>1</v>
      </c>
      <c r="R140" s="832">
        <v>2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21</v>
      </c>
      <c r="B141" s="832" t="s">
        <v>2713</v>
      </c>
      <c r="C141" s="832" t="s">
        <v>2719</v>
      </c>
      <c r="D141" s="833" t="s">
        <v>4561</v>
      </c>
      <c r="E141" s="834" t="s">
        <v>2728</v>
      </c>
      <c r="F141" s="832" t="s">
        <v>2714</v>
      </c>
      <c r="G141" s="832" t="s">
        <v>2943</v>
      </c>
      <c r="H141" s="832" t="s">
        <v>567</v>
      </c>
      <c r="I141" s="832" t="s">
        <v>2944</v>
      </c>
      <c r="J141" s="832" t="s">
        <v>2945</v>
      </c>
      <c r="K141" s="832" t="s">
        <v>2946</v>
      </c>
      <c r="L141" s="835">
        <v>140.72</v>
      </c>
      <c r="M141" s="835">
        <v>562.88</v>
      </c>
      <c r="N141" s="832">
        <v>4</v>
      </c>
      <c r="O141" s="836">
        <v>1</v>
      </c>
      <c r="P141" s="835">
        <v>562.88</v>
      </c>
      <c r="Q141" s="837">
        <v>1</v>
      </c>
      <c r="R141" s="832">
        <v>4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21</v>
      </c>
      <c r="B142" s="832" t="s">
        <v>2713</v>
      </c>
      <c r="C142" s="832" t="s">
        <v>2719</v>
      </c>
      <c r="D142" s="833" t="s">
        <v>4561</v>
      </c>
      <c r="E142" s="834" t="s">
        <v>2728</v>
      </c>
      <c r="F142" s="832" t="s">
        <v>2714</v>
      </c>
      <c r="G142" s="832" t="s">
        <v>2758</v>
      </c>
      <c r="H142" s="832" t="s">
        <v>567</v>
      </c>
      <c r="I142" s="832" t="s">
        <v>2759</v>
      </c>
      <c r="J142" s="832" t="s">
        <v>1021</v>
      </c>
      <c r="K142" s="832" t="s">
        <v>2760</v>
      </c>
      <c r="L142" s="835">
        <v>45.03</v>
      </c>
      <c r="M142" s="835">
        <v>45.03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21</v>
      </c>
      <c r="B143" s="832" t="s">
        <v>2713</v>
      </c>
      <c r="C143" s="832" t="s">
        <v>2719</v>
      </c>
      <c r="D143" s="833" t="s">
        <v>4561</v>
      </c>
      <c r="E143" s="834" t="s">
        <v>2728</v>
      </c>
      <c r="F143" s="832" t="s">
        <v>2714</v>
      </c>
      <c r="G143" s="832" t="s">
        <v>2947</v>
      </c>
      <c r="H143" s="832" t="s">
        <v>567</v>
      </c>
      <c r="I143" s="832" t="s">
        <v>2948</v>
      </c>
      <c r="J143" s="832" t="s">
        <v>995</v>
      </c>
      <c r="K143" s="832" t="s">
        <v>2949</v>
      </c>
      <c r="L143" s="835">
        <v>164.01</v>
      </c>
      <c r="M143" s="835">
        <v>164.01</v>
      </c>
      <c r="N143" s="832">
        <v>1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21</v>
      </c>
      <c r="B144" s="832" t="s">
        <v>2713</v>
      </c>
      <c r="C144" s="832" t="s">
        <v>2719</v>
      </c>
      <c r="D144" s="833" t="s">
        <v>4561</v>
      </c>
      <c r="E144" s="834" t="s">
        <v>2728</v>
      </c>
      <c r="F144" s="832" t="s">
        <v>2714</v>
      </c>
      <c r="G144" s="832" t="s">
        <v>2950</v>
      </c>
      <c r="H144" s="832" t="s">
        <v>625</v>
      </c>
      <c r="I144" s="832" t="s">
        <v>2951</v>
      </c>
      <c r="J144" s="832" t="s">
        <v>2952</v>
      </c>
      <c r="K144" s="832" t="s">
        <v>2953</v>
      </c>
      <c r="L144" s="835">
        <v>3689.11</v>
      </c>
      <c r="M144" s="835">
        <v>25823.77</v>
      </c>
      <c r="N144" s="832">
        <v>7</v>
      </c>
      <c r="O144" s="836">
        <v>5</v>
      </c>
      <c r="P144" s="835">
        <v>25823.77</v>
      </c>
      <c r="Q144" s="837">
        <v>1</v>
      </c>
      <c r="R144" s="832">
        <v>7</v>
      </c>
      <c r="S144" s="837">
        <v>1</v>
      </c>
      <c r="T144" s="836">
        <v>5</v>
      </c>
      <c r="U144" s="838">
        <v>1</v>
      </c>
    </row>
    <row r="145" spans="1:21" ht="14.4" customHeight="1" x14ac:dyDescent="0.3">
      <c r="A145" s="831">
        <v>21</v>
      </c>
      <c r="B145" s="832" t="s">
        <v>2713</v>
      </c>
      <c r="C145" s="832" t="s">
        <v>2719</v>
      </c>
      <c r="D145" s="833" t="s">
        <v>4561</v>
      </c>
      <c r="E145" s="834" t="s">
        <v>2728</v>
      </c>
      <c r="F145" s="832" t="s">
        <v>2714</v>
      </c>
      <c r="G145" s="832" t="s">
        <v>2954</v>
      </c>
      <c r="H145" s="832" t="s">
        <v>567</v>
      </c>
      <c r="I145" s="832" t="s">
        <v>2955</v>
      </c>
      <c r="J145" s="832" t="s">
        <v>2956</v>
      </c>
      <c r="K145" s="832" t="s">
        <v>2957</v>
      </c>
      <c r="L145" s="835">
        <v>49.38</v>
      </c>
      <c r="M145" s="835">
        <v>49.38</v>
      </c>
      <c r="N145" s="832">
        <v>1</v>
      </c>
      <c r="O145" s="836">
        <v>1</v>
      </c>
      <c r="P145" s="835">
        <v>49.38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21</v>
      </c>
      <c r="B146" s="832" t="s">
        <v>2713</v>
      </c>
      <c r="C146" s="832" t="s">
        <v>2719</v>
      </c>
      <c r="D146" s="833" t="s">
        <v>4561</v>
      </c>
      <c r="E146" s="834" t="s">
        <v>2728</v>
      </c>
      <c r="F146" s="832" t="s">
        <v>2714</v>
      </c>
      <c r="G146" s="832" t="s">
        <v>2958</v>
      </c>
      <c r="H146" s="832" t="s">
        <v>567</v>
      </c>
      <c r="I146" s="832" t="s">
        <v>2959</v>
      </c>
      <c r="J146" s="832" t="s">
        <v>2960</v>
      </c>
      <c r="K146" s="832" t="s">
        <v>2961</v>
      </c>
      <c r="L146" s="835">
        <v>24.37</v>
      </c>
      <c r="M146" s="835">
        <v>24.37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21</v>
      </c>
      <c r="B147" s="832" t="s">
        <v>2713</v>
      </c>
      <c r="C147" s="832" t="s">
        <v>2719</v>
      </c>
      <c r="D147" s="833" t="s">
        <v>4561</v>
      </c>
      <c r="E147" s="834" t="s">
        <v>2728</v>
      </c>
      <c r="F147" s="832" t="s">
        <v>2714</v>
      </c>
      <c r="G147" s="832" t="s">
        <v>2962</v>
      </c>
      <c r="H147" s="832" t="s">
        <v>567</v>
      </c>
      <c r="I147" s="832" t="s">
        <v>2963</v>
      </c>
      <c r="J147" s="832" t="s">
        <v>2964</v>
      </c>
      <c r="K147" s="832" t="s">
        <v>642</v>
      </c>
      <c r="L147" s="835">
        <v>58.62</v>
      </c>
      <c r="M147" s="835">
        <v>58.62</v>
      </c>
      <c r="N147" s="832">
        <v>1</v>
      </c>
      <c r="O147" s="836">
        <v>0.5</v>
      </c>
      <c r="P147" s="835">
        <v>58.62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21</v>
      </c>
      <c r="B148" s="832" t="s">
        <v>2713</v>
      </c>
      <c r="C148" s="832" t="s">
        <v>2719</v>
      </c>
      <c r="D148" s="833" t="s">
        <v>4561</v>
      </c>
      <c r="E148" s="834" t="s">
        <v>2728</v>
      </c>
      <c r="F148" s="832" t="s">
        <v>2714</v>
      </c>
      <c r="G148" s="832" t="s">
        <v>2965</v>
      </c>
      <c r="H148" s="832" t="s">
        <v>567</v>
      </c>
      <c r="I148" s="832" t="s">
        <v>2966</v>
      </c>
      <c r="J148" s="832" t="s">
        <v>2967</v>
      </c>
      <c r="K148" s="832" t="s">
        <v>2907</v>
      </c>
      <c r="L148" s="835">
        <v>2950.43</v>
      </c>
      <c r="M148" s="835">
        <v>8851.2899999999991</v>
      </c>
      <c r="N148" s="832">
        <v>3</v>
      </c>
      <c r="O148" s="836">
        <v>0.5</v>
      </c>
      <c r="P148" s="835">
        <v>8851.2899999999991</v>
      </c>
      <c r="Q148" s="837">
        <v>1</v>
      </c>
      <c r="R148" s="832">
        <v>3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21</v>
      </c>
      <c r="B149" s="832" t="s">
        <v>2713</v>
      </c>
      <c r="C149" s="832" t="s">
        <v>2719</v>
      </c>
      <c r="D149" s="833" t="s">
        <v>4561</v>
      </c>
      <c r="E149" s="834" t="s">
        <v>2728</v>
      </c>
      <c r="F149" s="832" t="s">
        <v>2714</v>
      </c>
      <c r="G149" s="832" t="s">
        <v>2968</v>
      </c>
      <c r="H149" s="832" t="s">
        <v>567</v>
      </c>
      <c r="I149" s="832" t="s">
        <v>2969</v>
      </c>
      <c r="J149" s="832" t="s">
        <v>1697</v>
      </c>
      <c r="K149" s="832" t="s">
        <v>2970</v>
      </c>
      <c r="L149" s="835">
        <v>760.22</v>
      </c>
      <c r="M149" s="835">
        <v>760.22</v>
      </c>
      <c r="N149" s="832">
        <v>1</v>
      </c>
      <c r="O149" s="836">
        <v>1</v>
      </c>
      <c r="P149" s="835">
        <v>760.22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21</v>
      </c>
      <c r="B150" s="832" t="s">
        <v>2713</v>
      </c>
      <c r="C150" s="832" t="s">
        <v>2719</v>
      </c>
      <c r="D150" s="833" t="s">
        <v>4561</v>
      </c>
      <c r="E150" s="834" t="s">
        <v>2728</v>
      </c>
      <c r="F150" s="832" t="s">
        <v>2714</v>
      </c>
      <c r="G150" s="832" t="s">
        <v>2971</v>
      </c>
      <c r="H150" s="832" t="s">
        <v>625</v>
      </c>
      <c r="I150" s="832" t="s">
        <v>2972</v>
      </c>
      <c r="J150" s="832" t="s">
        <v>2059</v>
      </c>
      <c r="K150" s="832" t="s">
        <v>2973</v>
      </c>
      <c r="L150" s="835">
        <v>64.5</v>
      </c>
      <c r="M150" s="835">
        <v>64.5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21</v>
      </c>
      <c r="B151" s="832" t="s">
        <v>2713</v>
      </c>
      <c r="C151" s="832" t="s">
        <v>2719</v>
      </c>
      <c r="D151" s="833" t="s">
        <v>4561</v>
      </c>
      <c r="E151" s="834" t="s">
        <v>2728</v>
      </c>
      <c r="F151" s="832" t="s">
        <v>2714</v>
      </c>
      <c r="G151" s="832" t="s">
        <v>2974</v>
      </c>
      <c r="H151" s="832" t="s">
        <v>567</v>
      </c>
      <c r="I151" s="832" t="s">
        <v>2975</v>
      </c>
      <c r="J151" s="832" t="s">
        <v>2976</v>
      </c>
      <c r="K151" s="832" t="s">
        <v>2977</v>
      </c>
      <c r="L151" s="835">
        <v>550.39</v>
      </c>
      <c r="M151" s="835">
        <v>6054.29</v>
      </c>
      <c r="N151" s="832">
        <v>11</v>
      </c>
      <c r="O151" s="836">
        <v>3</v>
      </c>
      <c r="P151" s="835">
        <v>4403.12</v>
      </c>
      <c r="Q151" s="837">
        <v>0.72727272727272729</v>
      </c>
      <c r="R151" s="832">
        <v>8</v>
      </c>
      <c r="S151" s="837">
        <v>0.72727272727272729</v>
      </c>
      <c r="T151" s="836">
        <v>2.5</v>
      </c>
      <c r="U151" s="838">
        <v>0.83333333333333337</v>
      </c>
    </row>
    <row r="152" spans="1:21" ht="14.4" customHeight="1" x14ac:dyDescent="0.3">
      <c r="A152" s="831">
        <v>21</v>
      </c>
      <c r="B152" s="832" t="s">
        <v>2713</v>
      </c>
      <c r="C152" s="832" t="s">
        <v>2719</v>
      </c>
      <c r="D152" s="833" t="s">
        <v>4561</v>
      </c>
      <c r="E152" s="834" t="s">
        <v>2728</v>
      </c>
      <c r="F152" s="832" t="s">
        <v>2714</v>
      </c>
      <c r="G152" s="832" t="s">
        <v>2974</v>
      </c>
      <c r="H152" s="832" t="s">
        <v>625</v>
      </c>
      <c r="I152" s="832" t="s">
        <v>2323</v>
      </c>
      <c r="J152" s="832" t="s">
        <v>2324</v>
      </c>
      <c r="K152" s="832" t="s">
        <v>2325</v>
      </c>
      <c r="L152" s="835">
        <v>550.39</v>
      </c>
      <c r="M152" s="835">
        <v>4953.51</v>
      </c>
      <c r="N152" s="832">
        <v>9</v>
      </c>
      <c r="O152" s="836">
        <v>3</v>
      </c>
      <c r="P152" s="835">
        <v>3302.34</v>
      </c>
      <c r="Q152" s="837">
        <v>0.66666666666666663</v>
      </c>
      <c r="R152" s="832">
        <v>6</v>
      </c>
      <c r="S152" s="837">
        <v>0.66666666666666663</v>
      </c>
      <c r="T152" s="836">
        <v>2</v>
      </c>
      <c r="U152" s="838">
        <v>0.66666666666666663</v>
      </c>
    </row>
    <row r="153" spans="1:21" ht="14.4" customHeight="1" x14ac:dyDescent="0.3">
      <c r="A153" s="831">
        <v>21</v>
      </c>
      <c r="B153" s="832" t="s">
        <v>2713</v>
      </c>
      <c r="C153" s="832" t="s">
        <v>2719</v>
      </c>
      <c r="D153" s="833" t="s">
        <v>4561</v>
      </c>
      <c r="E153" s="834" t="s">
        <v>2728</v>
      </c>
      <c r="F153" s="832" t="s">
        <v>2714</v>
      </c>
      <c r="G153" s="832" t="s">
        <v>2978</v>
      </c>
      <c r="H153" s="832" t="s">
        <v>567</v>
      </c>
      <c r="I153" s="832" t="s">
        <v>2979</v>
      </c>
      <c r="J153" s="832" t="s">
        <v>906</v>
      </c>
      <c r="K153" s="832" t="s">
        <v>2980</v>
      </c>
      <c r="L153" s="835">
        <v>248.55</v>
      </c>
      <c r="M153" s="835">
        <v>745.65000000000009</v>
      </c>
      <c r="N153" s="832">
        <v>3</v>
      </c>
      <c r="O153" s="836">
        <v>3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21</v>
      </c>
      <c r="B154" s="832" t="s">
        <v>2713</v>
      </c>
      <c r="C154" s="832" t="s">
        <v>2719</v>
      </c>
      <c r="D154" s="833" t="s">
        <v>4561</v>
      </c>
      <c r="E154" s="834" t="s">
        <v>2728</v>
      </c>
      <c r="F154" s="832" t="s">
        <v>2714</v>
      </c>
      <c r="G154" s="832" t="s">
        <v>2767</v>
      </c>
      <c r="H154" s="832" t="s">
        <v>567</v>
      </c>
      <c r="I154" s="832" t="s">
        <v>2768</v>
      </c>
      <c r="J154" s="832" t="s">
        <v>780</v>
      </c>
      <c r="K154" s="832" t="s">
        <v>2769</v>
      </c>
      <c r="L154" s="835">
        <v>53.57</v>
      </c>
      <c r="M154" s="835">
        <v>589.27</v>
      </c>
      <c r="N154" s="832">
        <v>11</v>
      </c>
      <c r="O154" s="836">
        <v>5.5</v>
      </c>
      <c r="P154" s="835">
        <v>428.56</v>
      </c>
      <c r="Q154" s="837">
        <v>0.72727272727272729</v>
      </c>
      <c r="R154" s="832">
        <v>8</v>
      </c>
      <c r="S154" s="837">
        <v>0.72727272727272729</v>
      </c>
      <c r="T154" s="836">
        <v>4</v>
      </c>
      <c r="U154" s="838">
        <v>0.72727272727272729</v>
      </c>
    </row>
    <row r="155" spans="1:21" ht="14.4" customHeight="1" x14ac:dyDescent="0.3">
      <c r="A155" s="831">
        <v>21</v>
      </c>
      <c r="B155" s="832" t="s">
        <v>2713</v>
      </c>
      <c r="C155" s="832" t="s">
        <v>2719</v>
      </c>
      <c r="D155" s="833" t="s">
        <v>4561</v>
      </c>
      <c r="E155" s="834" t="s">
        <v>2728</v>
      </c>
      <c r="F155" s="832" t="s">
        <v>2714</v>
      </c>
      <c r="G155" s="832" t="s">
        <v>2786</v>
      </c>
      <c r="H155" s="832" t="s">
        <v>567</v>
      </c>
      <c r="I155" s="832" t="s">
        <v>2981</v>
      </c>
      <c r="J155" s="832" t="s">
        <v>946</v>
      </c>
      <c r="K155" s="832" t="s">
        <v>2798</v>
      </c>
      <c r="L155" s="835">
        <v>103.67</v>
      </c>
      <c r="M155" s="835">
        <v>103.67</v>
      </c>
      <c r="N155" s="832">
        <v>1</v>
      </c>
      <c r="O155" s="836">
        <v>1</v>
      </c>
      <c r="P155" s="835">
        <v>103.67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21</v>
      </c>
      <c r="B156" s="832" t="s">
        <v>2713</v>
      </c>
      <c r="C156" s="832" t="s">
        <v>2719</v>
      </c>
      <c r="D156" s="833" t="s">
        <v>4561</v>
      </c>
      <c r="E156" s="834" t="s">
        <v>2728</v>
      </c>
      <c r="F156" s="832" t="s">
        <v>2714</v>
      </c>
      <c r="G156" s="832" t="s">
        <v>2786</v>
      </c>
      <c r="H156" s="832" t="s">
        <v>567</v>
      </c>
      <c r="I156" s="832" t="s">
        <v>2787</v>
      </c>
      <c r="J156" s="832" t="s">
        <v>946</v>
      </c>
      <c r="K156" s="832" t="s">
        <v>2064</v>
      </c>
      <c r="L156" s="835">
        <v>32.25</v>
      </c>
      <c r="M156" s="835">
        <v>32.25</v>
      </c>
      <c r="N156" s="832">
        <v>1</v>
      </c>
      <c r="O156" s="836">
        <v>0.5</v>
      </c>
      <c r="P156" s="835">
        <v>32.25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21</v>
      </c>
      <c r="B157" s="832" t="s">
        <v>2713</v>
      </c>
      <c r="C157" s="832" t="s">
        <v>2719</v>
      </c>
      <c r="D157" s="833" t="s">
        <v>4561</v>
      </c>
      <c r="E157" s="834" t="s">
        <v>2728</v>
      </c>
      <c r="F157" s="832" t="s">
        <v>2714</v>
      </c>
      <c r="G157" s="832" t="s">
        <v>2786</v>
      </c>
      <c r="H157" s="832" t="s">
        <v>567</v>
      </c>
      <c r="I157" s="832" t="s">
        <v>2982</v>
      </c>
      <c r="J157" s="832" t="s">
        <v>946</v>
      </c>
      <c r="K157" s="832" t="s">
        <v>2798</v>
      </c>
      <c r="L157" s="835">
        <v>103.67</v>
      </c>
      <c r="M157" s="835">
        <v>103.67</v>
      </c>
      <c r="N157" s="832">
        <v>1</v>
      </c>
      <c r="O157" s="836">
        <v>0.5</v>
      </c>
      <c r="P157" s="835">
        <v>103.67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21</v>
      </c>
      <c r="B158" s="832" t="s">
        <v>2713</v>
      </c>
      <c r="C158" s="832" t="s">
        <v>2719</v>
      </c>
      <c r="D158" s="833" t="s">
        <v>4561</v>
      </c>
      <c r="E158" s="834" t="s">
        <v>2728</v>
      </c>
      <c r="F158" s="832" t="s">
        <v>2714</v>
      </c>
      <c r="G158" s="832" t="s">
        <v>2786</v>
      </c>
      <c r="H158" s="832" t="s">
        <v>567</v>
      </c>
      <c r="I158" s="832" t="s">
        <v>2983</v>
      </c>
      <c r="J158" s="832" t="s">
        <v>946</v>
      </c>
      <c r="K158" s="832" t="s">
        <v>2064</v>
      </c>
      <c r="L158" s="835">
        <v>32.25</v>
      </c>
      <c r="M158" s="835">
        <v>193.5</v>
      </c>
      <c r="N158" s="832">
        <v>6</v>
      </c>
      <c r="O158" s="836">
        <v>2</v>
      </c>
      <c r="P158" s="835">
        <v>193.5</v>
      </c>
      <c r="Q158" s="837">
        <v>1</v>
      </c>
      <c r="R158" s="832">
        <v>6</v>
      </c>
      <c r="S158" s="837">
        <v>1</v>
      </c>
      <c r="T158" s="836">
        <v>2</v>
      </c>
      <c r="U158" s="838">
        <v>1</v>
      </c>
    </row>
    <row r="159" spans="1:21" ht="14.4" customHeight="1" x14ac:dyDescent="0.3">
      <c r="A159" s="831">
        <v>21</v>
      </c>
      <c r="B159" s="832" t="s">
        <v>2713</v>
      </c>
      <c r="C159" s="832" t="s">
        <v>2719</v>
      </c>
      <c r="D159" s="833" t="s">
        <v>4561</v>
      </c>
      <c r="E159" s="834" t="s">
        <v>2728</v>
      </c>
      <c r="F159" s="832" t="s">
        <v>2714</v>
      </c>
      <c r="G159" s="832" t="s">
        <v>2770</v>
      </c>
      <c r="H159" s="832" t="s">
        <v>625</v>
      </c>
      <c r="I159" s="832" t="s">
        <v>2881</v>
      </c>
      <c r="J159" s="832" t="s">
        <v>2772</v>
      </c>
      <c r="K159" s="832" t="s">
        <v>2773</v>
      </c>
      <c r="L159" s="835">
        <v>453.18</v>
      </c>
      <c r="M159" s="835">
        <v>2719.08</v>
      </c>
      <c r="N159" s="832">
        <v>6</v>
      </c>
      <c r="O159" s="836">
        <v>4</v>
      </c>
      <c r="P159" s="835">
        <v>1359.54</v>
      </c>
      <c r="Q159" s="837">
        <v>0.5</v>
      </c>
      <c r="R159" s="832">
        <v>3</v>
      </c>
      <c r="S159" s="837">
        <v>0.5</v>
      </c>
      <c r="T159" s="836">
        <v>2.5</v>
      </c>
      <c r="U159" s="838">
        <v>0.625</v>
      </c>
    </row>
    <row r="160" spans="1:21" ht="14.4" customHeight="1" x14ac:dyDescent="0.3">
      <c r="A160" s="831">
        <v>21</v>
      </c>
      <c r="B160" s="832" t="s">
        <v>2713</v>
      </c>
      <c r="C160" s="832" t="s">
        <v>2719</v>
      </c>
      <c r="D160" s="833" t="s">
        <v>4561</v>
      </c>
      <c r="E160" s="834" t="s">
        <v>2728</v>
      </c>
      <c r="F160" s="832" t="s">
        <v>2714</v>
      </c>
      <c r="G160" s="832" t="s">
        <v>2862</v>
      </c>
      <c r="H160" s="832" t="s">
        <v>625</v>
      </c>
      <c r="I160" s="832" t="s">
        <v>2596</v>
      </c>
      <c r="J160" s="832" t="s">
        <v>2597</v>
      </c>
      <c r="K160" s="832" t="s">
        <v>2598</v>
      </c>
      <c r="L160" s="835">
        <v>355.79</v>
      </c>
      <c r="M160" s="835">
        <v>355.79</v>
      </c>
      <c r="N160" s="832">
        <v>1</v>
      </c>
      <c r="O160" s="836">
        <v>1</v>
      </c>
      <c r="P160" s="835">
        <v>355.79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21</v>
      </c>
      <c r="B161" s="832" t="s">
        <v>2713</v>
      </c>
      <c r="C161" s="832" t="s">
        <v>2719</v>
      </c>
      <c r="D161" s="833" t="s">
        <v>4561</v>
      </c>
      <c r="E161" s="834" t="s">
        <v>2728</v>
      </c>
      <c r="F161" s="832" t="s">
        <v>2714</v>
      </c>
      <c r="G161" s="832" t="s">
        <v>2984</v>
      </c>
      <c r="H161" s="832" t="s">
        <v>567</v>
      </c>
      <c r="I161" s="832" t="s">
        <v>2985</v>
      </c>
      <c r="J161" s="832" t="s">
        <v>1160</v>
      </c>
      <c r="K161" s="832" t="s">
        <v>2986</v>
      </c>
      <c r="L161" s="835">
        <v>0</v>
      </c>
      <c r="M161" s="835">
        <v>0</v>
      </c>
      <c r="N161" s="832">
        <v>1</v>
      </c>
      <c r="O161" s="836">
        <v>0.5</v>
      </c>
      <c r="P161" s="835">
        <v>0</v>
      </c>
      <c r="Q161" s="837"/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21</v>
      </c>
      <c r="B162" s="832" t="s">
        <v>2713</v>
      </c>
      <c r="C162" s="832" t="s">
        <v>2719</v>
      </c>
      <c r="D162" s="833" t="s">
        <v>4561</v>
      </c>
      <c r="E162" s="834" t="s">
        <v>2728</v>
      </c>
      <c r="F162" s="832" t="s">
        <v>2714</v>
      </c>
      <c r="G162" s="832" t="s">
        <v>2987</v>
      </c>
      <c r="H162" s="832" t="s">
        <v>567</v>
      </c>
      <c r="I162" s="832" t="s">
        <v>2988</v>
      </c>
      <c r="J162" s="832" t="s">
        <v>636</v>
      </c>
      <c r="K162" s="832" t="s">
        <v>2989</v>
      </c>
      <c r="L162" s="835">
        <v>108.44</v>
      </c>
      <c r="M162" s="835">
        <v>2060.36</v>
      </c>
      <c r="N162" s="832">
        <v>19</v>
      </c>
      <c r="O162" s="836">
        <v>4</v>
      </c>
      <c r="P162" s="835">
        <v>1735.04</v>
      </c>
      <c r="Q162" s="837">
        <v>0.84210526315789469</v>
      </c>
      <c r="R162" s="832">
        <v>16</v>
      </c>
      <c r="S162" s="837">
        <v>0.84210526315789469</v>
      </c>
      <c r="T162" s="836">
        <v>2</v>
      </c>
      <c r="U162" s="838">
        <v>0.5</v>
      </c>
    </row>
    <row r="163" spans="1:21" ht="14.4" customHeight="1" x14ac:dyDescent="0.3">
      <c r="A163" s="831">
        <v>21</v>
      </c>
      <c r="B163" s="832" t="s">
        <v>2713</v>
      </c>
      <c r="C163" s="832" t="s">
        <v>2719</v>
      </c>
      <c r="D163" s="833" t="s">
        <v>4561</v>
      </c>
      <c r="E163" s="834" t="s">
        <v>2728</v>
      </c>
      <c r="F163" s="832" t="s">
        <v>2714</v>
      </c>
      <c r="G163" s="832" t="s">
        <v>2987</v>
      </c>
      <c r="H163" s="832" t="s">
        <v>567</v>
      </c>
      <c r="I163" s="832" t="s">
        <v>2990</v>
      </c>
      <c r="J163" s="832" t="s">
        <v>2991</v>
      </c>
      <c r="K163" s="832" t="s">
        <v>2992</v>
      </c>
      <c r="L163" s="835">
        <v>42.09</v>
      </c>
      <c r="M163" s="835">
        <v>84.18</v>
      </c>
      <c r="N163" s="832">
        <v>2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21</v>
      </c>
      <c r="B164" s="832" t="s">
        <v>2713</v>
      </c>
      <c r="C164" s="832" t="s">
        <v>2719</v>
      </c>
      <c r="D164" s="833" t="s">
        <v>4561</v>
      </c>
      <c r="E164" s="834" t="s">
        <v>2728</v>
      </c>
      <c r="F164" s="832" t="s">
        <v>2714</v>
      </c>
      <c r="G164" s="832" t="s">
        <v>2993</v>
      </c>
      <c r="H164" s="832" t="s">
        <v>625</v>
      </c>
      <c r="I164" s="832" t="s">
        <v>2631</v>
      </c>
      <c r="J164" s="832" t="s">
        <v>2632</v>
      </c>
      <c r="K164" s="832" t="s">
        <v>1732</v>
      </c>
      <c r="L164" s="835">
        <v>194.26</v>
      </c>
      <c r="M164" s="835">
        <v>971.3</v>
      </c>
      <c r="N164" s="832">
        <v>5</v>
      </c>
      <c r="O164" s="836">
        <v>2</v>
      </c>
      <c r="P164" s="835">
        <v>388.52</v>
      </c>
      <c r="Q164" s="837">
        <v>0.4</v>
      </c>
      <c r="R164" s="832">
        <v>2</v>
      </c>
      <c r="S164" s="837">
        <v>0.4</v>
      </c>
      <c r="T164" s="836">
        <v>1</v>
      </c>
      <c r="U164" s="838">
        <v>0.5</v>
      </c>
    </row>
    <row r="165" spans="1:21" ht="14.4" customHeight="1" x14ac:dyDescent="0.3">
      <c r="A165" s="831">
        <v>21</v>
      </c>
      <c r="B165" s="832" t="s">
        <v>2713</v>
      </c>
      <c r="C165" s="832" t="s">
        <v>2719</v>
      </c>
      <c r="D165" s="833" t="s">
        <v>4561</v>
      </c>
      <c r="E165" s="834" t="s">
        <v>2728</v>
      </c>
      <c r="F165" s="832" t="s">
        <v>2714</v>
      </c>
      <c r="G165" s="832" t="s">
        <v>2994</v>
      </c>
      <c r="H165" s="832" t="s">
        <v>567</v>
      </c>
      <c r="I165" s="832" t="s">
        <v>2995</v>
      </c>
      <c r="J165" s="832" t="s">
        <v>2996</v>
      </c>
      <c r="K165" s="832" t="s">
        <v>2997</v>
      </c>
      <c r="L165" s="835">
        <v>21.92</v>
      </c>
      <c r="M165" s="835">
        <v>65.760000000000005</v>
      </c>
      <c r="N165" s="832">
        <v>3</v>
      </c>
      <c r="O165" s="836">
        <v>0.5</v>
      </c>
      <c r="P165" s="835">
        <v>65.760000000000005</v>
      </c>
      <c r="Q165" s="837">
        <v>1</v>
      </c>
      <c r="R165" s="832">
        <v>3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21</v>
      </c>
      <c r="B166" s="832" t="s">
        <v>2713</v>
      </c>
      <c r="C166" s="832" t="s">
        <v>2719</v>
      </c>
      <c r="D166" s="833" t="s">
        <v>4561</v>
      </c>
      <c r="E166" s="834" t="s">
        <v>2728</v>
      </c>
      <c r="F166" s="832" t="s">
        <v>2714</v>
      </c>
      <c r="G166" s="832" t="s">
        <v>2994</v>
      </c>
      <c r="H166" s="832" t="s">
        <v>567</v>
      </c>
      <c r="I166" s="832" t="s">
        <v>2998</v>
      </c>
      <c r="J166" s="832" t="s">
        <v>2999</v>
      </c>
      <c r="K166" s="832" t="s">
        <v>796</v>
      </c>
      <c r="L166" s="835">
        <v>87.67</v>
      </c>
      <c r="M166" s="835">
        <v>175.34</v>
      </c>
      <c r="N166" s="832">
        <v>2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21</v>
      </c>
      <c r="B167" s="832" t="s">
        <v>2713</v>
      </c>
      <c r="C167" s="832" t="s">
        <v>2719</v>
      </c>
      <c r="D167" s="833" t="s">
        <v>4561</v>
      </c>
      <c r="E167" s="834" t="s">
        <v>2728</v>
      </c>
      <c r="F167" s="832" t="s">
        <v>2714</v>
      </c>
      <c r="G167" s="832" t="s">
        <v>3000</v>
      </c>
      <c r="H167" s="832" t="s">
        <v>625</v>
      </c>
      <c r="I167" s="832" t="s">
        <v>3001</v>
      </c>
      <c r="J167" s="832" t="s">
        <v>3002</v>
      </c>
      <c r="K167" s="832" t="s">
        <v>3003</v>
      </c>
      <c r="L167" s="835">
        <v>1195.75</v>
      </c>
      <c r="M167" s="835">
        <v>1195.75</v>
      </c>
      <c r="N167" s="832">
        <v>1</v>
      </c>
      <c r="O167" s="836">
        <v>1</v>
      </c>
      <c r="P167" s="835">
        <v>1195.75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21</v>
      </c>
      <c r="B168" s="832" t="s">
        <v>2713</v>
      </c>
      <c r="C168" s="832" t="s">
        <v>2719</v>
      </c>
      <c r="D168" s="833" t="s">
        <v>4561</v>
      </c>
      <c r="E168" s="834" t="s">
        <v>2728</v>
      </c>
      <c r="F168" s="832" t="s">
        <v>2714</v>
      </c>
      <c r="G168" s="832" t="s">
        <v>2823</v>
      </c>
      <c r="H168" s="832" t="s">
        <v>625</v>
      </c>
      <c r="I168" s="832" t="s">
        <v>3004</v>
      </c>
      <c r="J168" s="832" t="s">
        <v>2234</v>
      </c>
      <c r="K168" s="832" t="s">
        <v>3005</v>
      </c>
      <c r="L168" s="835">
        <v>477.84</v>
      </c>
      <c r="M168" s="835">
        <v>477.84</v>
      </c>
      <c r="N168" s="832">
        <v>1</v>
      </c>
      <c r="O168" s="836">
        <v>0.5</v>
      </c>
      <c r="P168" s="835">
        <v>477.84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21</v>
      </c>
      <c r="B169" s="832" t="s">
        <v>2713</v>
      </c>
      <c r="C169" s="832" t="s">
        <v>2719</v>
      </c>
      <c r="D169" s="833" t="s">
        <v>4561</v>
      </c>
      <c r="E169" s="834" t="s">
        <v>2728</v>
      </c>
      <c r="F169" s="832" t="s">
        <v>2714</v>
      </c>
      <c r="G169" s="832" t="s">
        <v>3006</v>
      </c>
      <c r="H169" s="832" t="s">
        <v>567</v>
      </c>
      <c r="I169" s="832" t="s">
        <v>3007</v>
      </c>
      <c r="J169" s="832" t="s">
        <v>3008</v>
      </c>
      <c r="K169" s="832" t="s">
        <v>3009</v>
      </c>
      <c r="L169" s="835">
        <v>97.96</v>
      </c>
      <c r="M169" s="835">
        <v>97.96</v>
      </c>
      <c r="N169" s="832">
        <v>1</v>
      </c>
      <c r="O169" s="836">
        <v>1</v>
      </c>
      <c r="P169" s="835">
        <v>97.96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21</v>
      </c>
      <c r="B170" s="832" t="s">
        <v>2713</v>
      </c>
      <c r="C170" s="832" t="s">
        <v>2719</v>
      </c>
      <c r="D170" s="833" t="s">
        <v>4561</v>
      </c>
      <c r="E170" s="834" t="s">
        <v>2728</v>
      </c>
      <c r="F170" s="832" t="s">
        <v>2714</v>
      </c>
      <c r="G170" s="832" t="s">
        <v>3010</v>
      </c>
      <c r="H170" s="832" t="s">
        <v>625</v>
      </c>
      <c r="I170" s="832" t="s">
        <v>2415</v>
      </c>
      <c r="J170" s="832" t="s">
        <v>1310</v>
      </c>
      <c r="K170" s="832" t="s">
        <v>2416</v>
      </c>
      <c r="L170" s="835">
        <v>63.75</v>
      </c>
      <c r="M170" s="835">
        <v>63.75</v>
      </c>
      <c r="N170" s="832">
        <v>1</v>
      </c>
      <c r="O170" s="836">
        <v>1</v>
      </c>
      <c r="P170" s="835">
        <v>63.75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21</v>
      </c>
      <c r="B171" s="832" t="s">
        <v>2713</v>
      </c>
      <c r="C171" s="832" t="s">
        <v>2719</v>
      </c>
      <c r="D171" s="833" t="s">
        <v>4561</v>
      </c>
      <c r="E171" s="834" t="s">
        <v>2728</v>
      </c>
      <c r="F171" s="832" t="s">
        <v>2714</v>
      </c>
      <c r="G171" s="832" t="s">
        <v>2761</v>
      </c>
      <c r="H171" s="832" t="s">
        <v>625</v>
      </c>
      <c r="I171" s="832" t="s">
        <v>2352</v>
      </c>
      <c r="J171" s="832" t="s">
        <v>2353</v>
      </c>
      <c r="K171" s="832" t="s">
        <v>2354</v>
      </c>
      <c r="L171" s="835">
        <v>0</v>
      </c>
      <c r="M171" s="835">
        <v>0</v>
      </c>
      <c r="N171" s="832">
        <v>37</v>
      </c>
      <c r="O171" s="836">
        <v>9</v>
      </c>
      <c r="P171" s="835">
        <v>0</v>
      </c>
      <c r="Q171" s="837"/>
      <c r="R171" s="832">
        <v>21</v>
      </c>
      <c r="S171" s="837">
        <v>0.56756756756756754</v>
      </c>
      <c r="T171" s="836">
        <v>5</v>
      </c>
      <c r="U171" s="838">
        <v>0.55555555555555558</v>
      </c>
    </row>
    <row r="172" spans="1:21" ht="14.4" customHeight="1" x14ac:dyDescent="0.3">
      <c r="A172" s="831">
        <v>21</v>
      </c>
      <c r="B172" s="832" t="s">
        <v>2713</v>
      </c>
      <c r="C172" s="832" t="s">
        <v>2719</v>
      </c>
      <c r="D172" s="833" t="s">
        <v>4561</v>
      </c>
      <c r="E172" s="834" t="s">
        <v>2728</v>
      </c>
      <c r="F172" s="832" t="s">
        <v>2714</v>
      </c>
      <c r="G172" s="832" t="s">
        <v>2883</v>
      </c>
      <c r="H172" s="832" t="s">
        <v>567</v>
      </c>
      <c r="I172" s="832" t="s">
        <v>2884</v>
      </c>
      <c r="J172" s="832" t="s">
        <v>2885</v>
      </c>
      <c r="K172" s="832" t="s">
        <v>2886</v>
      </c>
      <c r="L172" s="835">
        <v>59.56</v>
      </c>
      <c r="M172" s="835">
        <v>59.56</v>
      </c>
      <c r="N172" s="832">
        <v>1</v>
      </c>
      <c r="O172" s="836">
        <v>1</v>
      </c>
      <c r="P172" s="835">
        <v>59.56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21</v>
      </c>
      <c r="B173" s="832" t="s">
        <v>2713</v>
      </c>
      <c r="C173" s="832" t="s">
        <v>2719</v>
      </c>
      <c r="D173" s="833" t="s">
        <v>4561</v>
      </c>
      <c r="E173" s="834" t="s">
        <v>2728</v>
      </c>
      <c r="F173" s="832" t="s">
        <v>2714</v>
      </c>
      <c r="G173" s="832" t="s">
        <v>3011</v>
      </c>
      <c r="H173" s="832" t="s">
        <v>625</v>
      </c>
      <c r="I173" s="832" t="s">
        <v>3012</v>
      </c>
      <c r="J173" s="832" t="s">
        <v>3013</v>
      </c>
      <c r="K173" s="832" t="s">
        <v>3014</v>
      </c>
      <c r="L173" s="835">
        <v>502.31</v>
      </c>
      <c r="M173" s="835">
        <v>3013.86</v>
      </c>
      <c r="N173" s="832">
        <v>6</v>
      </c>
      <c r="O173" s="836">
        <v>6</v>
      </c>
      <c r="P173" s="835">
        <v>2009.24</v>
      </c>
      <c r="Q173" s="837">
        <v>0.66666666666666663</v>
      </c>
      <c r="R173" s="832">
        <v>4</v>
      </c>
      <c r="S173" s="837">
        <v>0.66666666666666663</v>
      </c>
      <c r="T173" s="836">
        <v>4</v>
      </c>
      <c r="U173" s="838">
        <v>0.66666666666666663</v>
      </c>
    </row>
    <row r="174" spans="1:21" ht="14.4" customHeight="1" x14ac:dyDescent="0.3">
      <c r="A174" s="831">
        <v>21</v>
      </c>
      <c r="B174" s="832" t="s">
        <v>2713</v>
      </c>
      <c r="C174" s="832" t="s">
        <v>2719</v>
      </c>
      <c r="D174" s="833" t="s">
        <v>4561</v>
      </c>
      <c r="E174" s="834" t="s">
        <v>2728</v>
      </c>
      <c r="F174" s="832" t="s">
        <v>2714</v>
      </c>
      <c r="G174" s="832" t="s">
        <v>3015</v>
      </c>
      <c r="H174" s="832" t="s">
        <v>625</v>
      </c>
      <c r="I174" s="832" t="s">
        <v>3016</v>
      </c>
      <c r="J174" s="832" t="s">
        <v>3017</v>
      </c>
      <c r="K174" s="832" t="s">
        <v>3018</v>
      </c>
      <c r="L174" s="835">
        <v>18275.099999999999</v>
      </c>
      <c r="M174" s="835">
        <v>18275.099999999999</v>
      </c>
      <c r="N174" s="832">
        <v>1</v>
      </c>
      <c r="O174" s="836">
        <v>0.5</v>
      </c>
      <c r="P174" s="835">
        <v>18275.099999999999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21</v>
      </c>
      <c r="B175" s="832" t="s">
        <v>2713</v>
      </c>
      <c r="C175" s="832" t="s">
        <v>2719</v>
      </c>
      <c r="D175" s="833" t="s">
        <v>4561</v>
      </c>
      <c r="E175" s="834" t="s">
        <v>2728</v>
      </c>
      <c r="F175" s="832" t="s">
        <v>2714</v>
      </c>
      <c r="G175" s="832" t="s">
        <v>3015</v>
      </c>
      <c r="H175" s="832" t="s">
        <v>625</v>
      </c>
      <c r="I175" s="832" t="s">
        <v>3019</v>
      </c>
      <c r="J175" s="832" t="s">
        <v>3017</v>
      </c>
      <c r="K175" s="832" t="s">
        <v>3020</v>
      </c>
      <c r="L175" s="835">
        <v>14213.96</v>
      </c>
      <c r="M175" s="835">
        <v>71069.799999999988</v>
      </c>
      <c r="N175" s="832">
        <v>5</v>
      </c>
      <c r="O175" s="836">
        <v>1.5</v>
      </c>
      <c r="P175" s="835">
        <v>71069.799999999988</v>
      </c>
      <c r="Q175" s="837">
        <v>1</v>
      </c>
      <c r="R175" s="832">
        <v>5</v>
      </c>
      <c r="S175" s="837">
        <v>1</v>
      </c>
      <c r="T175" s="836">
        <v>1.5</v>
      </c>
      <c r="U175" s="838">
        <v>1</v>
      </c>
    </row>
    <row r="176" spans="1:21" ht="14.4" customHeight="1" x14ac:dyDescent="0.3">
      <c r="A176" s="831">
        <v>21</v>
      </c>
      <c r="B176" s="832" t="s">
        <v>2713</v>
      </c>
      <c r="C176" s="832" t="s">
        <v>2719</v>
      </c>
      <c r="D176" s="833" t="s">
        <v>4561</v>
      </c>
      <c r="E176" s="834" t="s">
        <v>2728</v>
      </c>
      <c r="F176" s="832" t="s">
        <v>2714</v>
      </c>
      <c r="G176" s="832" t="s">
        <v>3015</v>
      </c>
      <c r="H176" s="832" t="s">
        <v>625</v>
      </c>
      <c r="I176" s="832" t="s">
        <v>3021</v>
      </c>
      <c r="J176" s="832" t="s">
        <v>3017</v>
      </c>
      <c r="K176" s="832" t="s">
        <v>3022</v>
      </c>
      <c r="L176" s="835">
        <v>2030.55</v>
      </c>
      <c r="M176" s="835">
        <v>6091.65</v>
      </c>
      <c r="N176" s="832">
        <v>3</v>
      </c>
      <c r="O176" s="836">
        <v>0.5</v>
      </c>
      <c r="P176" s="835">
        <v>6091.65</v>
      </c>
      <c r="Q176" s="837">
        <v>1</v>
      </c>
      <c r="R176" s="832">
        <v>3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21</v>
      </c>
      <c r="B177" s="832" t="s">
        <v>2713</v>
      </c>
      <c r="C177" s="832" t="s">
        <v>2719</v>
      </c>
      <c r="D177" s="833" t="s">
        <v>4561</v>
      </c>
      <c r="E177" s="834" t="s">
        <v>2728</v>
      </c>
      <c r="F177" s="832" t="s">
        <v>2714</v>
      </c>
      <c r="G177" s="832" t="s">
        <v>3015</v>
      </c>
      <c r="H177" s="832" t="s">
        <v>625</v>
      </c>
      <c r="I177" s="832" t="s">
        <v>3023</v>
      </c>
      <c r="J177" s="832" t="s">
        <v>3017</v>
      </c>
      <c r="K177" s="832" t="s">
        <v>3018</v>
      </c>
      <c r="L177" s="835">
        <v>18275.099999999999</v>
      </c>
      <c r="M177" s="835">
        <v>18275.099999999999</v>
      </c>
      <c r="N177" s="832">
        <v>1</v>
      </c>
      <c r="O177" s="836">
        <v>0.5</v>
      </c>
      <c r="P177" s="835">
        <v>18275.099999999999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21</v>
      </c>
      <c r="B178" s="832" t="s">
        <v>2713</v>
      </c>
      <c r="C178" s="832" t="s">
        <v>2719</v>
      </c>
      <c r="D178" s="833" t="s">
        <v>4561</v>
      </c>
      <c r="E178" s="834" t="s">
        <v>2728</v>
      </c>
      <c r="F178" s="832" t="s">
        <v>2714</v>
      </c>
      <c r="G178" s="832" t="s">
        <v>3024</v>
      </c>
      <c r="H178" s="832" t="s">
        <v>567</v>
      </c>
      <c r="I178" s="832" t="s">
        <v>3025</v>
      </c>
      <c r="J178" s="832" t="s">
        <v>1687</v>
      </c>
      <c r="K178" s="832" t="s">
        <v>3026</v>
      </c>
      <c r="L178" s="835">
        <v>300.68</v>
      </c>
      <c r="M178" s="835">
        <v>1202.72</v>
      </c>
      <c r="N178" s="832">
        <v>4</v>
      </c>
      <c r="O178" s="836">
        <v>1</v>
      </c>
      <c r="P178" s="835">
        <v>1202.72</v>
      </c>
      <c r="Q178" s="837">
        <v>1</v>
      </c>
      <c r="R178" s="832">
        <v>4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21</v>
      </c>
      <c r="B179" s="832" t="s">
        <v>2713</v>
      </c>
      <c r="C179" s="832" t="s">
        <v>2719</v>
      </c>
      <c r="D179" s="833" t="s">
        <v>4561</v>
      </c>
      <c r="E179" s="834" t="s">
        <v>2728</v>
      </c>
      <c r="F179" s="832" t="s">
        <v>2714</v>
      </c>
      <c r="G179" s="832" t="s">
        <v>3024</v>
      </c>
      <c r="H179" s="832" t="s">
        <v>567</v>
      </c>
      <c r="I179" s="832" t="s">
        <v>3027</v>
      </c>
      <c r="J179" s="832" t="s">
        <v>3028</v>
      </c>
      <c r="K179" s="832" t="s">
        <v>3029</v>
      </c>
      <c r="L179" s="835">
        <v>300.68</v>
      </c>
      <c r="M179" s="835">
        <v>300.68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21</v>
      </c>
      <c r="B180" s="832" t="s">
        <v>2713</v>
      </c>
      <c r="C180" s="832" t="s">
        <v>2719</v>
      </c>
      <c r="D180" s="833" t="s">
        <v>4561</v>
      </c>
      <c r="E180" s="834" t="s">
        <v>2728</v>
      </c>
      <c r="F180" s="832" t="s">
        <v>2714</v>
      </c>
      <c r="G180" s="832" t="s">
        <v>3024</v>
      </c>
      <c r="H180" s="832" t="s">
        <v>567</v>
      </c>
      <c r="I180" s="832" t="s">
        <v>3030</v>
      </c>
      <c r="J180" s="832" t="s">
        <v>3031</v>
      </c>
      <c r="K180" s="832" t="s">
        <v>3032</v>
      </c>
      <c r="L180" s="835">
        <v>46.99</v>
      </c>
      <c r="M180" s="835">
        <v>328.93</v>
      </c>
      <c r="N180" s="832">
        <v>7</v>
      </c>
      <c r="O180" s="836">
        <v>2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21</v>
      </c>
      <c r="B181" s="832" t="s">
        <v>2713</v>
      </c>
      <c r="C181" s="832" t="s">
        <v>2719</v>
      </c>
      <c r="D181" s="833" t="s">
        <v>4561</v>
      </c>
      <c r="E181" s="834" t="s">
        <v>2728</v>
      </c>
      <c r="F181" s="832" t="s">
        <v>2714</v>
      </c>
      <c r="G181" s="832" t="s">
        <v>3024</v>
      </c>
      <c r="H181" s="832" t="s">
        <v>567</v>
      </c>
      <c r="I181" s="832" t="s">
        <v>3033</v>
      </c>
      <c r="J181" s="832" t="s">
        <v>1272</v>
      </c>
      <c r="K181" s="832" t="s">
        <v>2482</v>
      </c>
      <c r="L181" s="835">
        <v>187.92</v>
      </c>
      <c r="M181" s="835">
        <v>563.76</v>
      </c>
      <c r="N181" s="832">
        <v>3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21</v>
      </c>
      <c r="B182" s="832" t="s">
        <v>2713</v>
      </c>
      <c r="C182" s="832" t="s">
        <v>2719</v>
      </c>
      <c r="D182" s="833" t="s">
        <v>4561</v>
      </c>
      <c r="E182" s="834" t="s">
        <v>2728</v>
      </c>
      <c r="F182" s="832" t="s">
        <v>2714</v>
      </c>
      <c r="G182" s="832" t="s">
        <v>3024</v>
      </c>
      <c r="H182" s="832" t="s">
        <v>567</v>
      </c>
      <c r="I182" s="832" t="s">
        <v>3034</v>
      </c>
      <c r="J182" s="832" t="s">
        <v>3035</v>
      </c>
      <c r="K182" s="832" t="s">
        <v>3036</v>
      </c>
      <c r="L182" s="835">
        <v>93.96</v>
      </c>
      <c r="M182" s="835">
        <v>93.96</v>
      </c>
      <c r="N182" s="832">
        <v>1</v>
      </c>
      <c r="O182" s="836">
        <v>0.5</v>
      </c>
      <c r="P182" s="835">
        <v>93.96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21</v>
      </c>
      <c r="B183" s="832" t="s">
        <v>2713</v>
      </c>
      <c r="C183" s="832" t="s">
        <v>2719</v>
      </c>
      <c r="D183" s="833" t="s">
        <v>4561</v>
      </c>
      <c r="E183" s="834" t="s">
        <v>2728</v>
      </c>
      <c r="F183" s="832" t="s">
        <v>2714</v>
      </c>
      <c r="G183" s="832" t="s">
        <v>3024</v>
      </c>
      <c r="H183" s="832" t="s">
        <v>567</v>
      </c>
      <c r="I183" s="832" t="s">
        <v>3037</v>
      </c>
      <c r="J183" s="832" t="s">
        <v>3035</v>
      </c>
      <c r="K183" s="832" t="s">
        <v>3036</v>
      </c>
      <c r="L183" s="835">
        <v>93.96</v>
      </c>
      <c r="M183" s="835">
        <v>281.88</v>
      </c>
      <c r="N183" s="832">
        <v>3</v>
      </c>
      <c r="O183" s="836">
        <v>0.5</v>
      </c>
      <c r="P183" s="835">
        <v>281.88</v>
      </c>
      <c r="Q183" s="837">
        <v>1</v>
      </c>
      <c r="R183" s="832">
        <v>3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21</v>
      </c>
      <c r="B184" s="832" t="s">
        <v>2713</v>
      </c>
      <c r="C184" s="832" t="s">
        <v>2719</v>
      </c>
      <c r="D184" s="833" t="s">
        <v>4561</v>
      </c>
      <c r="E184" s="834" t="s">
        <v>2728</v>
      </c>
      <c r="F184" s="832" t="s">
        <v>2714</v>
      </c>
      <c r="G184" s="832" t="s">
        <v>2803</v>
      </c>
      <c r="H184" s="832" t="s">
        <v>567</v>
      </c>
      <c r="I184" s="832" t="s">
        <v>3038</v>
      </c>
      <c r="J184" s="832" t="s">
        <v>1471</v>
      </c>
      <c r="K184" s="832" t="s">
        <v>3039</v>
      </c>
      <c r="L184" s="835">
        <v>271.94</v>
      </c>
      <c r="M184" s="835">
        <v>543.88</v>
      </c>
      <c r="N184" s="832">
        <v>2</v>
      </c>
      <c r="O184" s="836">
        <v>1.5</v>
      </c>
      <c r="P184" s="835">
        <v>271.94</v>
      </c>
      <c r="Q184" s="837">
        <v>0.5</v>
      </c>
      <c r="R184" s="832">
        <v>1</v>
      </c>
      <c r="S184" s="837">
        <v>0.5</v>
      </c>
      <c r="T184" s="836">
        <v>0.5</v>
      </c>
      <c r="U184" s="838">
        <v>0.33333333333333331</v>
      </c>
    </row>
    <row r="185" spans="1:21" ht="14.4" customHeight="1" x14ac:dyDescent="0.3">
      <c r="A185" s="831">
        <v>21</v>
      </c>
      <c r="B185" s="832" t="s">
        <v>2713</v>
      </c>
      <c r="C185" s="832" t="s">
        <v>2719</v>
      </c>
      <c r="D185" s="833" t="s">
        <v>4561</v>
      </c>
      <c r="E185" s="834" t="s">
        <v>2728</v>
      </c>
      <c r="F185" s="832" t="s">
        <v>2714</v>
      </c>
      <c r="G185" s="832" t="s">
        <v>2774</v>
      </c>
      <c r="H185" s="832" t="s">
        <v>567</v>
      </c>
      <c r="I185" s="832" t="s">
        <v>3040</v>
      </c>
      <c r="J185" s="832" t="s">
        <v>3041</v>
      </c>
      <c r="K185" s="832" t="s">
        <v>3042</v>
      </c>
      <c r="L185" s="835">
        <v>0</v>
      </c>
      <c r="M185" s="835">
        <v>0</v>
      </c>
      <c r="N185" s="832">
        <v>1</v>
      </c>
      <c r="O185" s="836">
        <v>0.5</v>
      </c>
      <c r="P185" s="835">
        <v>0</v>
      </c>
      <c r="Q185" s="837"/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21</v>
      </c>
      <c r="B186" s="832" t="s">
        <v>2713</v>
      </c>
      <c r="C186" s="832" t="s">
        <v>2719</v>
      </c>
      <c r="D186" s="833" t="s">
        <v>4561</v>
      </c>
      <c r="E186" s="834" t="s">
        <v>2728</v>
      </c>
      <c r="F186" s="832" t="s">
        <v>2714</v>
      </c>
      <c r="G186" s="832" t="s">
        <v>2774</v>
      </c>
      <c r="H186" s="832" t="s">
        <v>625</v>
      </c>
      <c r="I186" s="832" t="s">
        <v>2392</v>
      </c>
      <c r="J186" s="832" t="s">
        <v>1330</v>
      </c>
      <c r="K186" s="832" t="s">
        <v>2393</v>
      </c>
      <c r="L186" s="835">
        <v>0</v>
      </c>
      <c r="M186" s="835">
        <v>0</v>
      </c>
      <c r="N186" s="832">
        <v>3</v>
      </c>
      <c r="O186" s="836">
        <v>2.5</v>
      </c>
      <c r="P186" s="835">
        <v>0</v>
      </c>
      <c r="Q186" s="837"/>
      <c r="R186" s="832">
        <v>2</v>
      </c>
      <c r="S186" s="837">
        <v>0.66666666666666663</v>
      </c>
      <c r="T186" s="836">
        <v>1.5</v>
      </c>
      <c r="U186" s="838">
        <v>0.6</v>
      </c>
    </row>
    <row r="187" spans="1:21" ht="14.4" customHeight="1" x14ac:dyDescent="0.3">
      <c r="A187" s="831">
        <v>21</v>
      </c>
      <c r="B187" s="832" t="s">
        <v>2713</v>
      </c>
      <c r="C187" s="832" t="s">
        <v>2719</v>
      </c>
      <c r="D187" s="833" t="s">
        <v>4561</v>
      </c>
      <c r="E187" s="834" t="s">
        <v>2728</v>
      </c>
      <c r="F187" s="832" t="s">
        <v>2714</v>
      </c>
      <c r="G187" s="832" t="s">
        <v>2774</v>
      </c>
      <c r="H187" s="832" t="s">
        <v>625</v>
      </c>
      <c r="I187" s="832" t="s">
        <v>2394</v>
      </c>
      <c r="J187" s="832" t="s">
        <v>1330</v>
      </c>
      <c r="K187" s="832" t="s">
        <v>2395</v>
      </c>
      <c r="L187" s="835">
        <v>0</v>
      </c>
      <c r="M187" s="835">
        <v>0</v>
      </c>
      <c r="N187" s="832">
        <v>3</v>
      </c>
      <c r="O187" s="836">
        <v>2.5</v>
      </c>
      <c r="P187" s="835">
        <v>0</v>
      </c>
      <c r="Q187" s="837"/>
      <c r="R187" s="832">
        <v>2</v>
      </c>
      <c r="S187" s="837">
        <v>0.66666666666666663</v>
      </c>
      <c r="T187" s="836">
        <v>1.5</v>
      </c>
      <c r="U187" s="838">
        <v>0.6</v>
      </c>
    </row>
    <row r="188" spans="1:21" ht="14.4" customHeight="1" x14ac:dyDescent="0.3">
      <c r="A188" s="831">
        <v>21</v>
      </c>
      <c r="B188" s="832" t="s">
        <v>2713</v>
      </c>
      <c r="C188" s="832" t="s">
        <v>2719</v>
      </c>
      <c r="D188" s="833" t="s">
        <v>4561</v>
      </c>
      <c r="E188" s="834" t="s">
        <v>2728</v>
      </c>
      <c r="F188" s="832" t="s">
        <v>2714</v>
      </c>
      <c r="G188" s="832" t="s">
        <v>2774</v>
      </c>
      <c r="H188" s="832" t="s">
        <v>567</v>
      </c>
      <c r="I188" s="832" t="s">
        <v>3043</v>
      </c>
      <c r="J188" s="832" t="s">
        <v>3044</v>
      </c>
      <c r="K188" s="832" t="s">
        <v>2393</v>
      </c>
      <c r="L188" s="835">
        <v>0</v>
      </c>
      <c r="M188" s="835">
        <v>0</v>
      </c>
      <c r="N188" s="832">
        <v>1</v>
      </c>
      <c r="O188" s="836">
        <v>1</v>
      </c>
      <c r="P188" s="835">
        <v>0</v>
      </c>
      <c r="Q188" s="837"/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21</v>
      </c>
      <c r="B189" s="832" t="s">
        <v>2713</v>
      </c>
      <c r="C189" s="832" t="s">
        <v>2719</v>
      </c>
      <c r="D189" s="833" t="s">
        <v>4561</v>
      </c>
      <c r="E189" s="834" t="s">
        <v>2728</v>
      </c>
      <c r="F189" s="832" t="s">
        <v>2714</v>
      </c>
      <c r="G189" s="832" t="s">
        <v>2774</v>
      </c>
      <c r="H189" s="832" t="s">
        <v>567</v>
      </c>
      <c r="I189" s="832" t="s">
        <v>3045</v>
      </c>
      <c r="J189" s="832" t="s">
        <v>3044</v>
      </c>
      <c r="K189" s="832" t="s">
        <v>2393</v>
      </c>
      <c r="L189" s="835">
        <v>0</v>
      </c>
      <c r="M189" s="835">
        <v>0</v>
      </c>
      <c r="N189" s="832">
        <v>1</v>
      </c>
      <c r="O189" s="836">
        <v>1</v>
      </c>
      <c r="P189" s="835">
        <v>0</v>
      </c>
      <c r="Q189" s="837"/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21</v>
      </c>
      <c r="B190" s="832" t="s">
        <v>2713</v>
      </c>
      <c r="C190" s="832" t="s">
        <v>2719</v>
      </c>
      <c r="D190" s="833" t="s">
        <v>4561</v>
      </c>
      <c r="E190" s="834" t="s">
        <v>2728</v>
      </c>
      <c r="F190" s="832" t="s">
        <v>2714</v>
      </c>
      <c r="G190" s="832" t="s">
        <v>3046</v>
      </c>
      <c r="H190" s="832" t="s">
        <v>625</v>
      </c>
      <c r="I190" s="832" t="s">
        <v>2069</v>
      </c>
      <c r="J190" s="832" t="s">
        <v>2067</v>
      </c>
      <c r="K190" s="832" t="s">
        <v>2070</v>
      </c>
      <c r="L190" s="835">
        <v>414.07</v>
      </c>
      <c r="M190" s="835">
        <v>828.14</v>
      </c>
      <c r="N190" s="832">
        <v>2</v>
      </c>
      <c r="O190" s="836">
        <v>1</v>
      </c>
      <c r="P190" s="835">
        <v>828.14</v>
      </c>
      <c r="Q190" s="837">
        <v>1</v>
      </c>
      <c r="R190" s="832">
        <v>2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21</v>
      </c>
      <c r="B191" s="832" t="s">
        <v>2713</v>
      </c>
      <c r="C191" s="832" t="s">
        <v>2719</v>
      </c>
      <c r="D191" s="833" t="s">
        <v>4561</v>
      </c>
      <c r="E191" s="834" t="s">
        <v>2728</v>
      </c>
      <c r="F191" s="832" t="s">
        <v>2714</v>
      </c>
      <c r="G191" s="832" t="s">
        <v>2826</v>
      </c>
      <c r="H191" s="832" t="s">
        <v>567</v>
      </c>
      <c r="I191" s="832" t="s">
        <v>3047</v>
      </c>
      <c r="J191" s="832" t="s">
        <v>2888</v>
      </c>
      <c r="K191" s="832" t="s">
        <v>3048</v>
      </c>
      <c r="L191" s="835">
        <v>33.31</v>
      </c>
      <c r="M191" s="835">
        <v>99.93</v>
      </c>
      <c r="N191" s="832">
        <v>3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21</v>
      </c>
      <c r="B192" s="832" t="s">
        <v>2713</v>
      </c>
      <c r="C192" s="832" t="s">
        <v>2719</v>
      </c>
      <c r="D192" s="833" t="s">
        <v>4561</v>
      </c>
      <c r="E192" s="834" t="s">
        <v>2728</v>
      </c>
      <c r="F192" s="832" t="s">
        <v>2714</v>
      </c>
      <c r="G192" s="832" t="s">
        <v>2826</v>
      </c>
      <c r="H192" s="832" t="s">
        <v>567</v>
      </c>
      <c r="I192" s="832" t="s">
        <v>3049</v>
      </c>
      <c r="J192" s="832" t="s">
        <v>2888</v>
      </c>
      <c r="K192" s="832" t="s">
        <v>3050</v>
      </c>
      <c r="L192" s="835">
        <v>99.94</v>
      </c>
      <c r="M192" s="835">
        <v>299.82</v>
      </c>
      <c r="N192" s="832">
        <v>3</v>
      </c>
      <c r="O192" s="836">
        <v>1.5</v>
      </c>
      <c r="P192" s="835">
        <v>299.82</v>
      </c>
      <c r="Q192" s="837">
        <v>1</v>
      </c>
      <c r="R192" s="832">
        <v>3</v>
      </c>
      <c r="S192" s="837">
        <v>1</v>
      </c>
      <c r="T192" s="836">
        <v>1.5</v>
      </c>
      <c r="U192" s="838">
        <v>1</v>
      </c>
    </row>
    <row r="193" spans="1:21" ht="14.4" customHeight="1" x14ac:dyDescent="0.3">
      <c r="A193" s="831">
        <v>21</v>
      </c>
      <c r="B193" s="832" t="s">
        <v>2713</v>
      </c>
      <c r="C193" s="832" t="s">
        <v>2719</v>
      </c>
      <c r="D193" s="833" t="s">
        <v>4561</v>
      </c>
      <c r="E193" s="834" t="s">
        <v>2728</v>
      </c>
      <c r="F193" s="832" t="s">
        <v>2714</v>
      </c>
      <c r="G193" s="832" t="s">
        <v>2826</v>
      </c>
      <c r="H193" s="832" t="s">
        <v>567</v>
      </c>
      <c r="I193" s="832" t="s">
        <v>3051</v>
      </c>
      <c r="J193" s="832" t="s">
        <v>2828</v>
      </c>
      <c r="K193" s="832" t="s">
        <v>3052</v>
      </c>
      <c r="L193" s="835">
        <v>50.32</v>
      </c>
      <c r="M193" s="835">
        <v>503.20000000000005</v>
      </c>
      <c r="N193" s="832">
        <v>10</v>
      </c>
      <c r="O193" s="836">
        <v>2</v>
      </c>
      <c r="P193" s="835">
        <v>503.20000000000005</v>
      </c>
      <c r="Q193" s="837">
        <v>1</v>
      </c>
      <c r="R193" s="832">
        <v>10</v>
      </c>
      <c r="S193" s="837">
        <v>1</v>
      </c>
      <c r="T193" s="836">
        <v>2</v>
      </c>
      <c r="U193" s="838">
        <v>1</v>
      </c>
    </row>
    <row r="194" spans="1:21" ht="14.4" customHeight="1" x14ac:dyDescent="0.3">
      <c r="A194" s="831">
        <v>21</v>
      </c>
      <c r="B194" s="832" t="s">
        <v>2713</v>
      </c>
      <c r="C194" s="832" t="s">
        <v>2719</v>
      </c>
      <c r="D194" s="833" t="s">
        <v>4561</v>
      </c>
      <c r="E194" s="834" t="s">
        <v>2728</v>
      </c>
      <c r="F194" s="832" t="s">
        <v>2714</v>
      </c>
      <c r="G194" s="832" t="s">
        <v>2826</v>
      </c>
      <c r="H194" s="832" t="s">
        <v>567</v>
      </c>
      <c r="I194" s="832" t="s">
        <v>2827</v>
      </c>
      <c r="J194" s="832" t="s">
        <v>2828</v>
      </c>
      <c r="K194" s="832" t="s">
        <v>2829</v>
      </c>
      <c r="L194" s="835">
        <v>50.32</v>
      </c>
      <c r="M194" s="835">
        <v>201.28</v>
      </c>
      <c r="N194" s="832">
        <v>4</v>
      </c>
      <c r="O194" s="836">
        <v>0.5</v>
      </c>
      <c r="P194" s="835">
        <v>201.28</v>
      </c>
      <c r="Q194" s="837">
        <v>1</v>
      </c>
      <c r="R194" s="832">
        <v>4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21</v>
      </c>
      <c r="B195" s="832" t="s">
        <v>2713</v>
      </c>
      <c r="C195" s="832" t="s">
        <v>2719</v>
      </c>
      <c r="D195" s="833" t="s">
        <v>4561</v>
      </c>
      <c r="E195" s="834" t="s">
        <v>2728</v>
      </c>
      <c r="F195" s="832" t="s">
        <v>2714</v>
      </c>
      <c r="G195" s="832" t="s">
        <v>2805</v>
      </c>
      <c r="H195" s="832" t="s">
        <v>625</v>
      </c>
      <c r="I195" s="832" t="s">
        <v>2265</v>
      </c>
      <c r="J195" s="832" t="s">
        <v>1377</v>
      </c>
      <c r="K195" s="832" t="s">
        <v>2266</v>
      </c>
      <c r="L195" s="835">
        <v>225.06</v>
      </c>
      <c r="M195" s="835">
        <v>225.06</v>
      </c>
      <c r="N195" s="832">
        <v>1</v>
      </c>
      <c r="O195" s="836">
        <v>1</v>
      </c>
      <c r="P195" s="835">
        <v>225.06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21</v>
      </c>
      <c r="B196" s="832" t="s">
        <v>2713</v>
      </c>
      <c r="C196" s="832" t="s">
        <v>2719</v>
      </c>
      <c r="D196" s="833" t="s">
        <v>4561</v>
      </c>
      <c r="E196" s="834" t="s">
        <v>2728</v>
      </c>
      <c r="F196" s="832" t="s">
        <v>2714</v>
      </c>
      <c r="G196" s="832" t="s">
        <v>3053</v>
      </c>
      <c r="H196" s="832" t="s">
        <v>567</v>
      </c>
      <c r="I196" s="832" t="s">
        <v>3054</v>
      </c>
      <c r="J196" s="832" t="s">
        <v>1041</v>
      </c>
      <c r="K196" s="832" t="s">
        <v>3055</v>
      </c>
      <c r="L196" s="835">
        <v>374.79</v>
      </c>
      <c r="M196" s="835">
        <v>3747.9000000000005</v>
      </c>
      <c r="N196" s="832">
        <v>10</v>
      </c>
      <c r="O196" s="836">
        <v>3</v>
      </c>
      <c r="P196" s="835">
        <v>3747.9000000000005</v>
      </c>
      <c r="Q196" s="837">
        <v>1</v>
      </c>
      <c r="R196" s="832">
        <v>10</v>
      </c>
      <c r="S196" s="837">
        <v>1</v>
      </c>
      <c r="T196" s="836">
        <v>3</v>
      </c>
      <c r="U196" s="838">
        <v>1</v>
      </c>
    </row>
    <row r="197" spans="1:21" ht="14.4" customHeight="1" x14ac:dyDescent="0.3">
      <c r="A197" s="831">
        <v>21</v>
      </c>
      <c r="B197" s="832" t="s">
        <v>2713</v>
      </c>
      <c r="C197" s="832" t="s">
        <v>2719</v>
      </c>
      <c r="D197" s="833" t="s">
        <v>4561</v>
      </c>
      <c r="E197" s="834" t="s">
        <v>2728</v>
      </c>
      <c r="F197" s="832" t="s">
        <v>2714</v>
      </c>
      <c r="G197" s="832" t="s">
        <v>3056</v>
      </c>
      <c r="H197" s="832" t="s">
        <v>625</v>
      </c>
      <c r="I197" s="832" t="s">
        <v>2260</v>
      </c>
      <c r="J197" s="832" t="s">
        <v>2255</v>
      </c>
      <c r="K197" s="832" t="s">
        <v>2261</v>
      </c>
      <c r="L197" s="835">
        <v>63.14</v>
      </c>
      <c r="M197" s="835">
        <v>63.14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21</v>
      </c>
      <c r="B198" s="832" t="s">
        <v>2713</v>
      </c>
      <c r="C198" s="832" t="s">
        <v>2719</v>
      </c>
      <c r="D198" s="833" t="s">
        <v>4561</v>
      </c>
      <c r="E198" s="834" t="s">
        <v>2728</v>
      </c>
      <c r="F198" s="832" t="s">
        <v>2716</v>
      </c>
      <c r="G198" s="832" t="s">
        <v>3057</v>
      </c>
      <c r="H198" s="832" t="s">
        <v>567</v>
      </c>
      <c r="I198" s="832" t="s">
        <v>3058</v>
      </c>
      <c r="J198" s="832" t="s">
        <v>3059</v>
      </c>
      <c r="K198" s="832" t="s">
        <v>3060</v>
      </c>
      <c r="L198" s="835">
        <v>1600</v>
      </c>
      <c r="M198" s="835">
        <v>6400</v>
      </c>
      <c r="N198" s="832">
        <v>4</v>
      </c>
      <c r="O198" s="836">
        <v>1</v>
      </c>
      <c r="P198" s="835">
        <v>6400</v>
      </c>
      <c r="Q198" s="837">
        <v>1</v>
      </c>
      <c r="R198" s="832">
        <v>4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21</v>
      </c>
      <c r="B199" s="832" t="s">
        <v>2713</v>
      </c>
      <c r="C199" s="832" t="s">
        <v>2719</v>
      </c>
      <c r="D199" s="833" t="s">
        <v>4561</v>
      </c>
      <c r="E199" s="834" t="s">
        <v>2728</v>
      </c>
      <c r="F199" s="832" t="s">
        <v>2716</v>
      </c>
      <c r="G199" s="832" t="s">
        <v>3057</v>
      </c>
      <c r="H199" s="832" t="s">
        <v>567</v>
      </c>
      <c r="I199" s="832" t="s">
        <v>3061</v>
      </c>
      <c r="J199" s="832" t="s">
        <v>3062</v>
      </c>
      <c r="K199" s="832" t="s">
        <v>3063</v>
      </c>
      <c r="L199" s="835">
        <v>691.73</v>
      </c>
      <c r="M199" s="835">
        <v>3458.65</v>
      </c>
      <c r="N199" s="832">
        <v>5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21</v>
      </c>
      <c r="B200" s="832" t="s">
        <v>2713</v>
      </c>
      <c r="C200" s="832" t="s">
        <v>2719</v>
      </c>
      <c r="D200" s="833" t="s">
        <v>4561</v>
      </c>
      <c r="E200" s="834" t="s">
        <v>2728</v>
      </c>
      <c r="F200" s="832" t="s">
        <v>2716</v>
      </c>
      <c r="G200" s="832" t="s">
        <v>3064</v>
      </c>
      <c r="H200" s="832" t="s">
        <v>567</v>
      </c>
      <c r="I200" s="832" t="s">
        <v>3065</v>
      </c>
      <c r="J200" s="832" t="s">
        <v>3066</v>
      </c>
      <c r="K200" s="832" t="s">
        <v>3067</v>
      </c>
      <c r="L200" s="835">
        <v>1800</v>
      </c>
      <c r="M200" s="835">
        <v>3600</v>
      </c>
      <c r="N200" s="832">
        <v>2</v>
      </c>
      <c r="O200" s="836">
        <v>2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21</v>
      </c>
      <c r="B201" s="832" t="s">
        <v>2713</v>
      </c>
      <c r="C201" s="832" t="s">
        <v>2719</v>
      </c>
      <c r="D201" s="833" t="s">
        <v>4561</v>
      </c>
      <c r="E201" s="834" t="s">
        <v>2728</v>
      </c>
      <c r="F201" s="832" t="s">
        <v>2716</v>
      </c>
      <c r="G201" s="832" t="s">
        <v>2834</v>
      </c>
      <c r="H201" s="832" t="s">
        <v>567</v>
      </c>
      <c r="I201" s="832" t="s">
        <v>3068</v>
      </c>
      <c r="J201" s="832" t="s">
        <v>3069</v>
      </c>
      <c r="K201" s="832" t="s">
        <v>3070</v>
      </c>
      <c r="L201" s="835">
        <v>1267.1199999999999</v>
      </c>
      <c r="M201" s="835">
        <v>1267.1199999999999</v>
      </c>
      <c r="N201" s="832">
        <v>1</v>
      </c>
      <c r="O201" s="836">
        <v>1</v>
      </c>
      <c r="P201" s="835">
        <v>1267.1199999999999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21</v>
      </c>
      <c r="B202" s="832" t="s">
        <v>2713</v>
      </c>
      <c r="C202" s="832" t="s">
        <v>2719</v>
      </c>
      <c r="D202" s="833" t="s">
        <v>4561</v>
      </c>
      <c r="E202" s="834" t="s">
        <v>2728</v>
      </c>
      <c r="F202" s="832" t="s">
        <v>2716</v>
      </c>
      <c r="G202" s="832" t="s">
        <v>2834</v>
      </c>
      <c r="H202" s="832" t="s">
        <v>567</v>
      </c>
      <c r="I202" s="832" t="s">
        <v>2835</v>
      </c>
      <c r="J202" s="832" t="s">
        <v>2836</v>
      </c>
      <c r="K202" s="832" t="s">
        <v>2837</v>
      </c>
      <c r="L202" s="835">
        <v>1000</v>
      </c>
      <c r="M202" s="835">
        <v>1000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21</v>
      </c>
      <c r="B203" s="832" t="s">
        <v>2713</v>
      </c>
      <c r="C203" s="832" t="s">
        <v>2719</v>
      </c>
      <c r="D203" s="833" t="s">
        <v>4561</v>
      </c>
      <c r="E203" s="834" t="s">
        <v>2733</v>
      </c>
      <c r="F203" s="832" t="s">
        <v>2714</v>
      </c>
      <c r="G203" s="832" t="s">
        <v>2762</v>
      </c>
      <c r="H203" s="832" t="s">
        <v>567</v>
      </c>
      <c r="I203" s="832" t="s">
        <v>3071</v>
      </c>
      <c r="J203" s="832" t="s">
        <v>2764</v>
      </c>
      <c r="K203" s="832" t="s">
        <v>3072</v>
      </c>
      <c r="L203" s="835">
        <v>32.28</v>
      </c>
      <c r="M203" s="835">
        <v>32.28</v>
      </c>
      <c r="N203" s="832">
        <v>1</v>
      </c>
      <c r="O203" s="836">
        <v>0.5</v>
      </c>
      <c r="P203" s="835">
        <v>32.28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21</v>
      </c>
      <c r="B204" s="832" t="s">
        <v>2713</v>
      </c>
      <c r="C204" s="832" t="s">
        <v>2719</v>
      </c>
      <c r="D204" s="833" t="s">
        <v>4561</v>
      </c>
      <c r="E204" s="834" t="s">
        <v>2733</v>
      </c>
      <c r="F204" s="832" t="s">
        <v>2714</v>
      </c>
      <c r="G204" s="832" t="s">
        <v>2766</v>
      </c>
      <c r="H204" s="832" t="s">
        <v>567</v>
      </c>
      <c r="I204" s="832" t="s">
        <v>3073</v>
      </c>
      <c r="J204" s="832" t="s">
        <v>3074</v>
      </c>
      <c r="K204" s="832" t="s">
        <v>3075</v>
      </c>
      <c r="L204" s="835">
        <v>121.75</v>
      </c>
      <c r="M204" s="835">
        <v>243.5</v>
      </c>
      <c r="N204" s="832">
        <v>2</v>
      </c>
      <c r="O204" s="836">
        <v>1.5</v>
      </c>
      <c r="P204" s="835">
        <v>243.5</v>
      </c>
      <c r="Q204" s="837">
        <v>1</v>
      </c>
      <c r="R204" s="832">
        <v>2</v>
      </c>
      <c r="S204" s="837">
        <v>1</v>
      </c>
      <c r="T204" s="836">
        <v>1.5</v>
      </c>
      <c r="U204" s="838">
        <v>1</v>
      </c>
    </row>
    <row r="205" spans="1:21" ht="14.4" customHeight="1" x14ac:dyDescent="0.3">
      <c r="A205" s="831">
        <v>21</v>
      </c>
      <c r="B205" s="832" t="s">
        <v>2713</v>
      </c>
      <c r="C205" s="832" t="s">
        <v>2719</v>
      </c>
      <c r="D205" s="833" t="s">
        <v>4561</v>
      </c>
      <c r="E205" s="834" t="s">
        <v>2733</v>
      </c>
      <c r="F205" s="832" t="s">
        <v>2714</v>
      </c>
      <c r="G205" s="832" t="s">
        <v>3076</v>
      </c>
      <c r="H205" s="832" t="s">
        <v>567</v>
      </c>
      <c r="I205" s="832" t="s">
        <v>3077</v>
      </c>
      <c r="J205" s="832" t="s">
        <v>3078</v>
      </c>
      <c r="K205" s="832" t="s">
        <v>2384</v>
      </c>
      <c r="L205" s="835">
        <v>4.7</v>
      </c>
      <c r="M205" s="835">
        <v>28.200000000000003</v>
      </c>
      <c r="N205" s="832">
        <v>6</v>
      </c>
      <c r="O205" s="836">
        <v>1.5</v>
      </c>
      <c r="P205" s="835">
        <v>14.100000000000001</v>
      </c>
      <c r="Q205" s="837">
        <v>0.5</v>
      </c>
      <c r="R205" s="832">
        <v>3</v>
      </c>
      <c r="S205" s="837">
        <v>0.5</v>
      </c>
      <c r="T205" s="836">
        <v>0.5</v>
      </c>
      <c r="U205" s="838">
        <v>0.33333333333333331</v>
      </c>
    </row>
    <row r="206" spans="1:21" ht="14.4" customHeight="1" x14ac:dyDescent="0.3">
      <c r="A206" s="831">
        <v>21</v>
      </c>
      <c r="B206" s="832" t="s">
        <v>2713</v>
      </c>
      <c r="C206" s="832" t="s">
        <v>2719</v>
      </c>
      <c r="D206" s="833" t="s">
        <v>4561</v>
      </c>
      <c r="E206" s="834" t="s">
        <v>2733</v>
      </c>
      <c r="F206" s="832" t="s">
        <v>2714</v>
      </c>
      <c r="G206" s="832" t="s">
        <v>3076</v>
      </c>
      <c r="H206" s="832" t="s">
        <v>567</v>
      </c>
      <c r="I206" s="832" t="s">
        <v>3079</v>
      </c>
      <c r="J206" s="832" t="s">
        <v>3078</v>
      </c>
      <c r="K206" s="832" t="s">
        <v>2381</v>
      </c>
      <c r="L206" s="835">
        <v>9.4</v>
      </c>
      <c r="M206" s="835">
        <v>37.6</v>
      </c>
      <c r="N206" s="832">
        <v>4</v>
      </c>
      <c r="O206" s="836">
        <v>1</v>
      </c>
      <c r="P206" s="835">
        <v>37.6</v>
      </c>
      <c r="Q206" s="837">
        <v>1</v>
      </c>
      <c r="R206" s="832">
        <v>4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21</v>
      </c>
      <c r="B207" s="832" t="s">
        <v>2713</v>
      </c>
      <c r="C207" s="832" t="s">
        <v>2719</v>
      </c>
      <c r="D207" s="833" t="s">
        <v>4561</v>
      </c>
      <c r="E207" s="834" t="s">
        <v>2733</v>
      </c>
      <c r="F207" s="832" t="s">
        <v>2714</v>
      </c>
      <c r="G207" s="832" t="s">
        <v>3076</v>
      </c>
      <c r="H207" s="832" t="s">
        <v>625</v>
      </c>
      <c r="I207" s="832" t="s">
        <v>2379</v>
      </c>
      <c r="J207" s="832" t="s">
        <v>2380</v>
      </c>
      <c r="K207" s="832" t="s">
        <v>2381</v>
      </c>
      <c r="L207" s="835">
        <v>9.4</v>
      </c>
      <c r="M207" s="835">
        <v>18.8</v>
      </c>
      <c r="N207" s="832">
        <v>2</v>
      </c>
      <c r="O207" s="836">
        <v>0.5</v>
      </c>
      <c r="P207" s="835">
        <v>18.8</v>
      </c>
      <c r="Q207" s="837">
        <v>1</v>
      </c>
      <c r="R207" s="832">
        <v>2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21</v>
      </c>
      <c r="B208" s="832" t="s">
        <v>2713</v>
      </c>
      <c r="C208" s="832" t="s">
        <v>2719</v>
      </c>
      <c r="D208" s="833" t="s">
        <v>4561</v>
      </c>
      <c r="E208" s="834" t="s">
        <v>2733</v>
      </c>
      <c r="F208" s="832" t="s">
        <v>2714</v>
      </c>
      <c r="G208" s="832" t="s">
        <v>3076</v>
      </c>
      <c r="H208" s="832" t="s">
        <v>567</v>
      </c>
      <c r="I208" s="832" t="s">
        <v>3080</v>
      </c>
      <c r="J208" s="832" t="s">
        <v>3081</v>
      </c>
      <c r="K208" s="832" t="s">
        <v>2384</v>
      </c>
      <c r="L208" s="835">
        <v>4.7</v>
      </c>
      <c r="M208" s="835">
        <v>42.300000000000004</v>
      </c>
      <c r="N208" s="832">
        <v>9</v>
      </c>
      <c r="O208" s="836">
        <v>1.5</v>
      </c>
      <c r="P208" s="835">
        <v>42.300000000000004</v>
      </c>
      <c r="Q208" s="837">
        <v>1</v>
      </c>
      <c r="R208" s="832">
        <v>9</v>
      </c>
      <c r="S208" s="837">
        <v>1</v>
      </c>
      <c r="T208" s="836">
        <v>1.5</v>
      </c>
      <c r="U208" s="838">
        <v>1</v>
      </c>
    </row>
    <row r="209" spans="1:21" ht="14.4" customHeight="1" x14ac:dyDescent="0.3">
      <c r="A209" s="831">
        <v>21</v>
      </c>
      <c r="B209" s="832" t="s">
        <v>2713</v>
      </c>
      <c r="C209" s="832" t="s">
        <v>2719</v>
      </c>
      <c r="D209" s="833" t="s">
        <v>4561</v>
      </c>
      <c r="E209" s="834" t="s">
        <v>2733</v>
      </c>
      <c r="F209" s="832" t="s">
        <v>2714</v>
      </c>
      <c r="G209" s="832" t="s">
        <v>3076</v>
      </c>
      <c r="H209" s="832" t="s">
        <v>567</v>
      </c>
      <c r="I209" s="832" t="s">
        <v>3082</v>
      </c>
      <c r="J209" s="832" t="s">
        <v>3081</v>
      </c>
      <c r="K209" s="832" t="s">
        <v>2381</v>
      </c>
      <c r="L209" s="835">
        <v>9.4</v>
      </c>
      <c r="M209" s="835">
        <v>37.6</v>
      </c>
      <c r="N209" s="832">
        <v>4</v>
      </c>
      <c r="O209" s="836">
        <v>1</v>
      </c>
      <c r="P209" s="835">
        <v>37.6</v>
      </c>
      <c r="Q209" s="837">
        <v>1</v>
      </c>
      <c r="R209" s="832">
        <v>4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21</v>
      </c>
      <c r="B210" s="832" t="s">
        <v>2713</v>
      </c>
      <c r="C210" s="832" t="s">
        <v>2719</v>
      </c>
      <c r="D210" s="833" t="s">
        <v>4561</v>
      </c>
      <c r="E210" s="834" t="s">
        <v>2733</v>
      </c>
      <c r="F210" s="832" t="s">
        <v>2714</v>
      </c>
      <c r="G210" s="832" t="s">
        <v>3076</v>
      </c>
      <c r="H210" s="832" t="s">
        <v>625</v>
      </c>
      <c r="I210" s="832" t="s">
        <v>2382</v>
      </c>
      <c r="J210" s="832" t="s">
        <v>2383</v>
      </c>
      <c r="K210" s="832" t="s">
        <v>2384</v>
      </c>
      <c r="L210" s="835">
        <v>4.7</v>
      </c>
      <c r="M210" s="835">
        <v>4.7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21</v>
      </c>
      <c r="B211" s="832" t="s">
        <v>2713</v>
      </c>
      <c r="C211" s="832" t="s">
        <v>2719</v>
      </c>
      <c r="D211" s="833" t="s">
        <v>4561</v>
      </c>
      <c r="E211" s="834" t="s">
        <v>2733</v>
      </c>
      <c r="F211" s="832" t="s">
        <v>2714</v>
      </c>
      <c r="G211" s="832" t="s">
        <v>3083</v>
      </c>
      <c r="H211" s="832" t="s">
        <v>567</v>
      </c>
      <c r="I211" s="832" t="s">
        <v>3084</v>
      </c>
      <c r="J211" s="832" t="s">
        <v>1091</v>
      </c>
      <c r="K211" s="832" t="s">
        <v>3085</v>
      </c>
      <c r="L211" s="835">
        <v>0</v>
      </c>
      <c r="M211" s="835">
        <v>0</v>
      </c>
      <c r="N211" s="832">
        <v>2</v>
      </c>
      <c r="O211" s="836">
        <v>1</v>
      </c>
      <c r="P211" s="835">
        <v>0</v>
      </c>
      <c r="Q211" s="837"/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21</v>
      </c>
      <c r="B212" s="832" t="s">
        <v>2713</v>
      </c>
      <c r="C212" s="832" t="s">
        <v>2719</v>
      </c>
      <c r="D212" s="833" t="s">
        <v>4561</v>
      </c>
      <c r="E212" s="834" t="s">
        <v>2733</v>
      </c>
      <c r="F212" s="832" t="s">
        <v>2714</v>
      </c>
      <c r="G212" s="832" t="s">
        <v>2894</v>
      </c>
      <c r="H212" s="832" t="s">
        <v>567</v>
      </c>
      <c r="I212" s="832" t="s">
        <v>3086</v>
      </c>
      <c r="J212" s="832" t="s">
        <v>3087</v>
      </c>
      <c r="K212" s="832" t="s">
        <v>2165</v>
      </c>
      <c r="L212" s="835">
        <v>31.09</v>
      </c>
      <c r="M212" s="835">
        <v>93.27</v>
      </c>
      <c r="N212" s="832">
        <v>3</v>
      </c>
      <c r="O212" s="836">
        <v>0.5</v>
      </c>
      <c r="P212" s="835">
        <v>93.27</v>
      </c>
      <c r="Q212" s="837">
        <v>1</v>
      </c>
      <c r="R212" s="832">
        <v>3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21</v>
      </c>
      <c r="B213" s="832" t="s">
        <v>2713</v>
      </c>
      <c r="C213" s="832" t="s">
        <v>2719</v>
      </c>
      <c r="D213" s="833" t="s">
        <v>4561</v>
      </c>
      <c r="E213" s="834" t="s">
        <v>2733</v>
      </c>
      <c r="F213" s="832" t="s">
        <v>2714</v>
      </c>
      <c r="G213" s="832" t="s">
        <v>2894</v>
      </c>
      <c r="H213" s="832" t="s">
        <v>625</v>
      </c>
      <c r="I213" s="832" t="s">
        <v>2164</v>
      </c>
      <c r="J213" s="832" t="s">
        <v>2160</v>
      </c>
      <c r="K213" s="832" t="s">
        <v>2165</v>
      </c>
      <c r="L213" s="835">
        <v>31.09</v>
      </c>
      <c r="M213" s="835">
        <v>93.27</v>
      </c>
      <c r="N213" s="832">
        <v>3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21</v>
      </c>
      <c r="B214" s="832" t="s">
        <v>2713</v>
      </c>
      <c r="C214" s="832" t="s">
        <v>2719</v>
      </c>
      <c r="D214" s="833" t="s">
        <v>4561</v>
      </c>
      <c r="E214" s="834" t="s">
        <v>2733</v>
      </c>
      <c r="F214" s="832" t="s">
        <v>2714</v>
      </c>
      <c r="G214" s="832" t="s">
        <v>2895</v>
      </c>
      <c r="H214" s="832" t="s">
        <v>567</v>
      </c>
      <c r="I214" s="832" t="s">
        <v>3088</v>
      </c>
      <c r="J214" s="832" t="s">
        <v>3089</v>
      </c>
      <c r="K214" s="832" t="s">
        <v>2900</v>
      </c>
      <c r="L214" s="835">
        <v>550.39</v>
      </c>
      <c r="M214" s="835">
        <v>3302.34</v>
      </c>
      <c r="N214" s="832">
        <v>6</v>
      </c>
      <c r="O214" s="836">
        <v>1.5</v>
      </c>
      <c r="P214" s="835">
        <v>3302.34</v>
      </c>
      <c r="Q214" s="837">
        <v>1</v>
      </c>
      <c r="R214" s="832">
        <v>6</v>
      </c>
      <c r="S214" s="837">
        <v>1</v>
      </c>
      <c r="T214" s="836">
        <v>1.5</v>
      </c>
      <c r="U214" s="838">
        <v>1</v>
      </c>
    </row>
    <row r="215" spans="1:21" ht="14.4" customHeight="1" x14ac:dyDescent="0.3">
      <c r="A215" s="831">
        <v>21</v>
      </c>
      <c r="B215" s="832" t="s">
        <v>2713</v>
      </c>
      <c r="C215" s="832" t="s">
        <v>2719</v>
      </c>
      <c r="D215" s="833" t="s">
        <v>4561</v>
      </c>
      <c r="E215" s="834" t="s">
        <v>2733</v>
      </c>
      <c r="F215" s="832" t="s">
        <v>2714</v>
      </c>
      <c r="G215" s="832" t="s">
        <v>3090</v>
      </c>
      <c r="H215" s="832" t="s">
        <v>567</v>
      </c>
      <c r="I215" s="832" t="s">
        <v>3091</v>
      </c>
      <c r="J215" s="832" t="s">
        <v>3092</v>
      </c>
      <c r="K215" s="832" t="s">
        <v>3093</v>
      </c>
      <c r="L215" s="835">
        <v>75.819999999999993</v>
      </c>
      <c r="M215" s="835">
        <v>75.819999999999993</v>
      </c>
      <c r="N215" s="832">
        <v>1</v>
      </c>
      <c r="O215" s="836">
        <v>1</v>
      </c>
      <c r="P215" s="835">
        <v>75.819999999999993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21</v>
      </c>
      <c r="B216" s="832" t="s">
        <v>2713</v>
      </c>
      <c r="C216" s="832" t="s">
        <v>2719</v>
      </c>
      <c r="D216" s="833" t="s">
        <v>4561</v>
      </c>
      <c r="E216" s="834" t="s">
        <v>2733</v>
      </c>
      <c r="F216" s="832" t="s">
        <v>2714</v>
      </c>
      <c r="G216" s="832" t="s">
        <v>3094</v>
      </c>
      <c r="H216" s="832" t="s">
        <v>567</v>
      </c>
      <c r="I216" s="832" t="s">
        <v>3095</v>
      </c>
      <c r="J216" s="832" t="s">
        <v>3096</v>
      </c>
      <c r="K216" s="832" t="s">
        <v>3097</v>
      </c>
      <c r="L216" s="835">
        <v>1561.54</v>
      </c>
      <c r="M216" s="835">
        <v>23423.1</v>
      </c>
      <c r="N216" s="832">
        <v>15</v>
      </c>
      <c r="O216" s="836">
        <v>4.5</v>
      </c>
      <c r="P216" s="835">
        <v>21861.559999999998</v>
      </c>
      <c r="Q216" s="837">
        <v>0.93333333333333324</v>
      </c>
      <c r="R216" s="832">
        <v>14</v>
      </c>
      <c r="S216" s="837">
        <v>0.93333333333333335</v>
      </c>
      <c r="T216" s="836">
        <v>4</v>
      </c>
      <c r="U216" s="838">
        <v>0.88888888888888884</v>
      </c>
    </row>
    <row r="217" spans="1:21" ht="14.4" customHeight="1" x14ac:dyDescent="0.3">
      <c r="A217" s="831">
        <v>21</v>
      </c>
      <c r="B217" s="832" t="s">
        <v>2713</v>
      </c>
      <c r="C217" s="832" t="s">
        <v>2719</v>
      </c>
      <c r="D217" s="833" t="s">
        <v>4561</v>
      </c>
      <c r="E217" s="834" t="s">
        <v>2733</v>
      </c>
      <c r="F217" s="832" t="s">
        <v>2714</v>
      </c>
      <c r="G217" s="832" t="s">
        <v>3098</v>
      </c>
      <c r="H217" s="832" t="s">
        <v>567</v>
      </c>
      <c r="I217" s="832" t="s">
        <v>3099</v>
      </c>
      <c r="J217" s="832" t="s">
        <v>3100</v>
      </c>
      <c r="K217" s="832" t="s">
        <v>3101</v>
      </c>
      <c r="L217" s="835">
        <v>46.03</v>
      </c>
      <c r="M217" s="835">
        <v>552.36</v>
      </c>
      <c r="N217" s="832">
        <v>12</v>
      </c>
      <c r="O217" s="836">
        <v>6.5</v>
      </c>
      <c r="P217" s="835">
        <v>552.36</v>
      </c>
      <c r="Q217" s="837">
        <v>1</v>
      </c>
      <c r="R217" s="832">
        <v>12</v>
      </c>
      <c r="S217" s="837">
        <v>1</v>
      </c>
      <c r="T217" s="836">
        <v>6.5</v>
      </c>
      <c r="U217" s="838">
        <v>1</v>
      </c>
    </row>
    <row r="218" spans="1:21" ht="14.4" customHeight="1" x14ac:dyDescent="0.3">
      <c r="A218" s="831">
        <v>21</v>
      </c>
      <c r="B218" s="832" t="s">
        <v>2713</v>
      </c>
      <c r="C218" s="832" t="s">
        <v>2719</v>
      </c>
      <c r="D218" s="833" t="s">
        <v>4561</v>
      </c>
      <c r="E218" s="834" t="s">
        <v>2733</v>
      </c>
      <c r="F218" s="832" t="s">
        <v>2714</v>
      </c>
      <c r="G218" s="832" t="s">
        <v>2865</v>
      </c>
      <c r="H218" s="832" t="s">
        <v>567</v>
      </c>
      <c r="I218" s="832" t="s">
        <v>2866</v>
      </c>
      <c r="J218" s="832" t="s">
        <v>2867</v>
      </c>
      <c r="K218" s="832" t="s">
        <v>2868</v>
      </c>
      <c r="L218" s="835">
        <v>86.02</v>
      </c>
      <c r="M218" s="835">
        <v>86.02</v>
      </c>
      <c r="N218" s="832">
        <v>1</v>
      </c>
      <c r="O218" s="836">
        <v>0.5</v>
      </c>
      <c r="P218" s="835">
        <v>86.02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21</v>
      </c>
      <c r="B219" s="832" t="s">
        <v>2713</v>
      </c>
      <c r="C219" s="832" t="s">
        <v>2719</v>
      </c>
      <c r="D219" s="833" t="s">
        <v>4561</v>
      </c>
      <c r="E219" s="834" t="s">
        <v>2733</v>
      </c>
      <c r="F219" s="832" t="s">
        <v>2714</v>
      </c>
      <c r="G219" s="832" t="s">
        <v>2904</v>
      </c>
      <c r="H219" s="832" t="s">
        <v>625</v>
      </c>
      <c r="I219" s="832" t="s">
        <v>2905</v>
      </c>
      <c r="J219" s="832" t="s">
        <v>2906</v>
      </c>
      <c r="K219" s="832" t="s">
        <v>2907</v>
      </c>
      <c r="L219" s="835">
        <v>206.88</v>
      </c>
      <c r="M219" s="835">
        <v>827.52</v>
      </c>
      <c r="N219" s="832">
        <v>4</v>
      </c>
      <c r="O219" s="836">
        <v>2</v>
      </c>
      <c r="P219" s="835">
        <v>827.52</v>
      </c>
      <c r="Q219" s="837">
        <v>1</v>
      </c>
      <c r="R219" s="832">
        <v>4</v>
      </c>
      <c r="S219" s="837">
        <v>1</v>
      </c>
      <c r="T219" s="836">
        <v>2</v>
      </c>
      <c r="U219" s="838">
        <v>1</v>
      </c>
    </row>
    <row r="220" spans="1:21" ht="14.4" customHeight="1" x14ac:dyDescent="0.3">
      <c r="A220" s="831">
        <v>21</v>
      </c>
      <c r="B220" s="832" t="s">
        <v>2713</v>
      </c>
      <c r="C220" s="832" t="s">
        <v>2719</v>
      </c>
      <c r="D220" s="833" t="s">
        <v>4561</v>
      </c>
      <c r="E220" s="834" t="s">
        <v>2733</v>
      </c>
      <c r="F220" s="832" t="s">
        <v>2714</v>
      </c>
      <c r="G220" s="832" t="s">
        <v>2904</v>
      </c>
      <c r="H220" s="832" t="s">
        <v>625</v>
      </c>
      <c r="I220" s="832" t="s">
        <v>2908</v>
      </c>
      <c r="J220" s="832" t="s">
        <v>2906</v>
      </c>
      <c r="K220" s="832" t="s">
        <v>2909</v>
      </c>
      <c r="L220" s="835">
        <v>1091.0899999999999</v>
      </c>
      <c r="M220" s="835">
        <v>3273.2699999999995</v>
      </c>
      <c r="N220" s="832">
        <v>3</v>
      </c>
      <c r="O220" s="836">
        <v>1</v>
      </c>
      <c r="P220" s="835">
        <v>3273.2699999999995</v>
      </c>
      <c r="Q220" s="837">
        <v>1</v>
      </c>
      <c r="R220" s="832">
        <v>3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21</v>
      </c>
      <c r="B221" s="832" t="s">
        <v>2713</v>
      </c>
      <c r="C221" s="832" t="s">
        <v>2719</v>
      </c>
      <c r="D221" s="833" t="s">
        <v>4561</v>
      </c>
      <c r="E221" s="834" t="s">
        <v>2733</v>
      </c>
      <c r="F221" s="832" t="s">
        <v>2714</v>
      </c>
      <c r="G221" s="832" t="s">
        <v>2904</v>
      </c>
      <c r="H221" s="832" t="s">
        <v>567</v>
      </c>
      <c r="I221" s="832" t="s">
        <v>3102</v>
      </c>
      <c r="J221" s="832" t="s">
        <v>3103</v>
      </c>
      <c r="K221" s="832" t="s">
        <v>2909</v>
      </c>
      <c r="L221" s="835">
        <v>1091.0899999999999</v>
      </c>
      <c r="M221" s="835">
        <v>3273.2699999999995</v>
      </c>
      <c r="N221" s="832">
        <v>3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21</v>
      </c>
      <c r="B222" s="832" t="s">
        <v>2713</v>
      </c>
      <c r="C222" s="832" t="s">
        <v>2719</v>
      </c>
      <c r="D222" s="833" t="s">
        <v>4561</v>
      </c>
      <c r="E222" s="834" t="s">
        <v>2733</v>
      </c>
      <c r="F222" s="832" t="s">
        <v>2714</v>
      </c>
      <c r="G222" s="832" t="s">
        <v>2904</v>
      </c>
      <c r="H222" s="832" t="s">
        <v>567</v>
      </c>
      <c r="I222" s="832" t="s">
        <v>3104</v>
      </c>
      <c r="J222" s="832" t="s">
        <v>3105</v>
      </c>
      <c r="K222" s="832" t="s">
        <v>2044</v>
      </c>
      <c r="L222" s="835">
        <v>1169.03</v>
      </c>
      <c r="M222" s="835">
        <v>3507.09</v>
      </c>
      <c r="N222" s="832">
        <v>3</v>
      </c>
      <c r="O222" s="836">
        <v>0.5</v>
      </c>
      <c r="P222" s="835">
        <v>3507.09</v>
      </c>
      <c r="Q222" s="837">
        <v>1</v>
      </c>
      <c r="R222" s="832">
        <v>3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21</v>
      </c>
      <c r="B223" s="832" t="s">
        <v>2713</v>
      </c>
      <c r="C223" s="832" t="s">
        <v>2719</v>
      </c>
      <c r="D223" s="833" t="s">
        <v>4561</v>
      </c>
      <c r="E223" s="834" t="s">
        <v>2733</v>
      </c>
      <c r="F223" s="832" t="s">
        <v>2714</v>
      </c>
      <c r="G223" s="832" t="s">
        <v>2904</v>
      </c>
      <c r="H223" s="832" t="s">
        <v>567</v>
      </c>
      <c r="I223" s="832" t="s">
        <v>3106</v>
      </c>
      <c r="J223" s="832" t="s">
        <v>3103</v>
      </c>
      <c r="K223" s="832" t="s">
        <v>2907</v>
      </c>
      <c r="L223" s="835">
        <v>206.88</v>
      </c>
      <c r="M223" s="835">
        <v>620.64</v>
      </c>
      <c r="N223" s="832">
        <v>3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21</v>
      </c>
      <c r="B224" s="832" t="s">
        <v>2713</v>
      </c>
      <c r="C224" s="832" t="s">
        <v>2719</v>
      </c>
      <c r="D224" s="833" t="s">
        <v>4561</v>
      </c>
      <c r="E224" s="834" t="s">
        <v>2733</v>
      </c>
      <c r="F224" s="832" t="s">
        <v>2714</v>
      </c>
      <c r="G224" s="832" t="s">
        <v>2910</v>
      </c>
      <c r="H224" s="832" t="s">
        <v>625</v>
      </c>
      <c r="I224" s="832" t="s">
        <v>2635</v>
      </c>
      <c r="J224" s="832" t="s">
        <v>702</v>
      </c>
      <c r="K224" s="832" t="s">
        <v>2325</v>
      </c>
      <c r="L224" s="835">
        <v>17.559999999999999</v>
      </c>
      <c r="M224" s="835">
        <v>17.559999999999999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21</v>
      </c>
      <c r="B225" s="832" t="s">
        <v>2713</v>
      </c>
      <c r="C225" s="832" t="s">
        <v>2719</v>
      </c>
      <c r="D225" s="833" t="s">
        <v>4561</v>
      </c>
      <c r="E225" s="834" t="s">
        <v>2733</v>
      </c>
      <c r="F225" s="832" t="s">
        <v>2714</v>
      </c>
      <c r="G225" s="832" t="s">
        <v>2838</v>
      </c>
      <c r="H225" s="832" t="s">
        <v>567</v>
      </c>
      <c r="I225" s="832" t="s">
        <v>2911</v>
      </c>
      <c r="J225" s="832" t="s">
        <v>1051</v>
      </c>
      <c r="K225" s="832" t="s">
        <v>2840</v>
      </c>
      <c r="L225" s="835">
        <v>0</v>
      </c>
      <c r="M225" s="835">
        <v>0</v>
      </c>
      <c r="N225" s="832">
        <v>7</v>
      </c>
      <c r="O225" s="836">
        <v>4.5</v>
      </c>
      <c r="P225" s="835">
        <v>0</v>
      </c>
      <c r="Q225" s="837"/>
      <c r="R225" s="832">
        <v>6</v>
      </c>
      <c r="S225" s="837">
        <v>0.8571428571428571</v>
      </c>
      <c r="T225" s="836">
        <v>3.5</v>
      </c>
      <c r="U225" s="838">
        <v>0.77777777777777779</v>
      </c>
    </row>
    <row r="226" spans="1:21" ht="14.4" customHeight="1" x14ac:dyDescent="0.3">
      <c r="A226" s="831">
        <v>21</v>
      </c>
      <c r="B226" s="832" t="s">
        <v>2713</v>
      </c>
      <c r="C226" s="832" t="s">
        <v>2719</v>
      </c>
      <c r="D226" s="833" t="s">
        <v>4561</v>
      </c>
      <c r="E226" s="834" t="s">
        <v>2733</v>
      </c>
      <c r="F226" s="832" t="s">
        <v>2714</v>
      </c>
      <c r="G226" s="832" t="s">
        <v>3107</v>
      </c>
      <c r="H226" s="832" t="s">
        <v>567</v>
      </c>
      <c r="I226" s="832" t="s">
        <v>3108</v>
      </c>
      <c r="J226" s="832" t="s">
        <v>3109</v>
      </c>
      <c r="K226" s="832" t="s">
        <v>2278</v>
      </c>
      <c r="L226" s="835">
        <v>170.52</v>
      </c>
      <c r="M226" s="835">
        <v>170.52</v>
      </c>
      <c r="N226" s="832">
        <v>1</v>
      </c>
      <c r="O226" s="836">
        <v>0.5</v>
      </c>
      <c r="P226" s="835">
        <v>170.52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21</v>
      </c>
      <c r="B227" s="832" t="s">
        <v>2713</v>
      </c>
      <c r="C227" s="832" t="s">
        <v>2719</v>
      </c>
      <c r="D227" s="833" t="s">
        <v>4561</v>
      </c>
      <c r="E227" s="834" t="s">
        <v>2733</v>
      </c>
      <c r="F227" s="832" t="s">
        <v>2714</v>
      </c>
      <c r="G227" s="832" t="s">
        <v>3107</v>
      </c>
      <c r="H227" s="832" t="s">
        <v>567</v>
      </c>
      <c r="I227" s="832" t="s">
        <v>3110</v>
      </c>
      <c r="J227" s="832" t="s">
        <v>3109</v>
      </c>
      <c r="K227" s="832" t="s">
        <v>3111</v>
      </c>
      <c r="L227" s="835">
        <v>238.72</v>
      </c>
      <c r="M227" s="835">
        <v>238.72</v>
      </c>
      <c r="N227" s="832">
        <v>1</v>
      </c>
      <c r="O227" s="836">
        <v>1</v>
      </c>
      <c r="P227" s="835">
        <v>238.72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21</v>
      </c>
      <c r="B228" s="832" t="s">
        <v>2713</v>
      </c>
      <c r="C228" s="832" t="s">
        <v>2719</v>
      </c>
      <c r="D228" s="833" t="s">
        <v>4561</v>
      </c>
      <c r="E228" s="834" t="s">
        <v>2733</v>
      </c>
      <c r="F228" s="832" t="s">
        <v>2714</v>
      </c>
      <c r="G228" s="832" t="s">
        <v>3107</v>
      </c>
      <c r="H228" s="832" t="s">
        <v>625</v>
      </c>
      <c r="I228" s="832" t="s">
        <v>2276</v>
      </c>
      <c r="J228" s="832" t="s">
        <v>2277</v>
      </c>
      <c r="K228" s="832" t="s">
        <v>2278</v>
      </c>
      <c r="L228" s="835">
        <v>170.52</v>
      </c>
      <c r="M228" s="835">
        <v>170.52</v>
      </c>
      <c r="N228" s="832">
        <v>1</v>
      </c>
      <c r="O228" s="836">
        <v>1</v>
      </c>
      <c r="P228" s="835">
        <v>170.52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21</v>
      </c>
      <c r="B229" s="832" t="s">
        <v>2713</v>
      </c>
      <c r="C229" s="832" t="s">
        <v>2719</v>
      </c>
      <c r="D229" s="833" t="s">
        <v>4561</v>
      </c>
      <c r="E229" s="834" t="s">
        <v>2733</v>
      </c>
      <c r="F229" s="832" t="s">
        <v>2714</v>
      </c>
      <c r="G229" s="832" t="s">
        <v>3112</v>
      </c>
      <c r="H229" s="832" t="s">
        <v>567</v>
      </c>
      <c r="I229" s="832" t="s">
        <v>3113</v>
      </c>
      <c r="J229" s="832" t="s">
        <v>3114</v>
      </c>
      <c r="K229" s="832" t="s">
        <v>2278</v>
      </c>
      <c r="L229" s="835">
        <v>78.33</v>
      </c>
      <c r="M229" s="835">
        <v>156.66</v>
      </c>
      <c r="N229" s="832">
        <v>2</v>
      </c>
      <c r="O229" s="836">
        <v>2</v>
      </c>
      <c r="P229" s="835">
        <v>78.33</v>
      </c>
      <c r="Q229" s="837">
        <v>0.5</v>
      </c>
      <c r="R229" s="832">
        <v>1</v>
      </c>
      <c r="S229" s="837">
        <v>0.5</v>
      </c>
      <c r="T229" s="836">
        <v>1</v>
      </c>
      <c r="U229" s="838">
        <v>0.5</v>
      </c>
    </row>
    <row r="230" spans="1:21" ht="14.4" customHeight="1" x14ac:dyDescent="0.3">
      <c r="A230" s="831">
        <v>21</v>
      </c>
      <c r="B230" s="832" t="s">
        <v>2713</v>
      </c>
      <c r="C230" s="832" t="s">
        <v>2719</v>
      </c>
      <c r="D230" s="833" t="s">
        <v>4561</v>
      </c>
      <c r="E230" s="834" t="s">
        <v>2733</v>
      </c>
      <c r="F230" s="832" t="s">
        <v>2714</v>
      </c>
      <c r="G230" s="832" t="s">
        <v>2775</v>
      </c>
      <c r="H230" s="832" t="s">
        <v>625</v>
      </c>
      <c r="I230" s="832" t="s">
        <v>2398</v>
      </c>
      <c r="J230" s="832" t="s">
        <v>750</v>
      </c>
      <c r="K230" s="832" t="s">
        <v>2235</v>
      </c>
      <c r="L230" s="835">
        <v>132</v>
      </c>
      <c r="M230" s="835">
        <v>528</v>
      </c>
      <c r="N230" s="832">
        <v>4</v>
      </c>
      <c r="O230" s="836">
        <v>1</v>
      </c>
      <c r="P230" s="835">
        <v>528</v>
      </c>
      <c r="Q230" s="837">
        <v>1</v>
      </c>
      <c r="R230" s="832">
        <v>4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21</v>
      </c>
      <c r="B231" s="832" t="s">
        <v>2713</v>
      </c>
      <c r="C231" s="832" t="s">
        <v>2719</v>
      </c>
      <c r="D231" s="833" t="s">
        <v>4561</v>
      </c>
      <c r="E231" s="834" t="s">
        <v>2733</v>
      </c>
      <c r="F231" s="832" t="s">
        <v>2714</v>
      </c>
      <c r="G231" s="832" t="s">
        <v>2917</v>
      </c>
      <c r="H231" s="832" t="s">
        <v>567</v>
      </c>
      <c r="I231" s="832" t="s">
        <v>2918</v>
      </c>
      <c r="J231" s="832" t="s">
        <v>904</v>
      </c>
      <c r="K231" s="832" t="s">
        <v>2919</v>
      </c>
      <c r="L231" s="835">
        <v>236.03</v>
      </c>
      <c r="M231" s="835">
        <v>472.06</v>
      </c>
      <c r="N231" s="832">
        <v>2</v>
      </c>
      <c r="O231" s="836">
        <v>1.5</v>
      </c>
      <c r="P231" s="835">
        <v>236.03</v>
      </c>
      <c r="Q231" s="837">
        <v>0.5</v>
      </c>
      <c r="R231" s="832">
        <v>1</v>
      </c>
      <c r="S231" s="837">
        <v>0.5</v>
      </c>
      <c r="T231" s="836">
        <v>0.5</v>
      </c>
      <c r="U231" s="838">
        <v>0.33333333333333331</v>
      </c>
    </row>
    <row r="232" spans="1:21" ht="14.4" customHeight="1" x14ac:dyDescent="0.3">
      <c r="A232" s="831">
        <v>21</v>
      </c>
      <c r="B232" s="832" t="s">
        <v>2713</v>
      </c>
      <c r="C232" s="832" t="s">
        <v>2719</v>
      </c>
      <c r="D232" s="833" t="s">
        <v>4561</v>
      </c>
      <c r="E232" s="834" t="s">
        <v>2733</v>
      </c>
      <c r="F232" s="832" t="s">
        <v>2714</v>
      </c>
      <c r="G232" s="832" t="s">
        <v>2917</v>
      </c>
      <c r="H232" s="832" t="s">
        <v>567</v>
      </c>
      <c r="I232" s="832" t="s">
        <v>3115</v>
      </c>
      <c r="J232" s="832" t="s">
        <v>904</v>
      </c>
      <c r="K232" s="832" t="s">
        <v>1164</v>
      </c>
      <c r="L232" s="835">
        <v>516</v>
      </c>
      <c r="M232" s="835">
        <v>4128</v>
      </c>
      <c r="N232" s="832">
        <v>8</v>
      </c>
      <c r="O232" s="836">
        <v>2.5</v>
      </c>
      <c r="P232" s="835">
        <v>1548</v>
      </c>
      <c r="Q232" s="837">
        <v>0.375</v>
      </c>
      <c r="R232" s="832">
        <v>3</v>
      </c>
      <c r="S232" s="837">
        <v>0.375</v>
      </c>
      <c r="T232" s="836">
        <v>1.5</v>
      </c>
      <c r="U232" s="838">
        <v>0.6</v>
      </c>
    </row>
    <row r="233" spans="1:21" ht="14.4" customHeight="1" x14ac:dyDescent="0.3">
      <c r="A233" s="831">
        <v>21</v>
      </c>
      <c r="B233" s="832" t="s">
        <v>2713</v>
      </c>
      <c r="C233" s="832" t="s">
        <v>2719</v>
      </c>
      <c r="D233" s="833" t="s">
        <v>4561</v>
      </c>
      <c r="E233" s="834" t="s">
        <v>2733</v>
      </c>
      <c r="F233" s="832" t="s">
        <v>2714</v>
      </c>
      <c r="G233" s="832" t="s">
        <v>2917</v>
      </c>
      <c r="H233" s="832" t="s">
        <v>567</v>
      </c>
      <c r="I233" s="832" t="s">
        <v>3116</v>
      </c>
      <c r="J233" s="832" t="s">
        <v>904</v>
      </c>
      <c r="K233" s="832" t="s">
        <v>3117</v>
      </c>
      <c r="L233" s="835">
        <v>1719.99</v>
      </c>
      <c r="M233" s="835">
        <v>1719.99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21</v>
      </c>
      <c r="B234" s="832" t="s">
        <v>2713</v>
      </c>
      <c r="C234" s="832" t="s">
        <v>2719</v>
      </c>
      <c r="D234" s="833" t="s">
        <v>4561</v>
      </c>
      <c r="E234" s="834" t="s">
        <v>2733</v>
      </c>
      <c r="F234" s="832" t="s">
        <v>2714</v>
      </c>
      <c r="G234" s="832" t="s">
        <v>2920</v>
      </c>
      <c r="H234" s="832" t="s">
        <v>567</v>
      </c>
      <c r="I234" s="832" t="s">
        <v>2921</v>
      </c>
      <c r="J234" s="832" t="s">
        <v>799</v>
      </c>
      <c r="K234" s="832" t="s">
        <v>2922</v>
      </c>
      <c r="L234" s="835">
        <v>37.61</v>
      </c>
      <c r="M234" s="835">
        <v>75.22</v>
      </c>
      <c r="N234" s="832">
        <v>2</v>
      </c>
      <c r="O234" s="836">
        <v>1</v>
      </c>
      <c r="P234" s="835">
        <v>75.22</v>
      </c>
      <c r="Q234" s="837">
        <v>1</v>
      </c>
      <c r="R234" s="832">
        <v>2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21</v>
      </c>
      <c r="B235" s="832" t="s">
        <v>2713</v>
      </c>
      <c r="C235" s="832" t="s">
        <v>2719</v>
      </c>
      <c r="D235" s="833" t="s">
        <v>4561</v>
      </c>
      <c r="E235" s="834" t="s">
        <v>2733</v>
      </c>
      <c r="F235" s="832" t="s">
        <v>2714</v>
      </c>
      <c r="G235" s="832" t="s">
        <v>3118</v>
      </c>
      <c r="H235" s="832" t="s">
        <v>567</v>
      </c>
      <c r="I235" s="832" t="s">
        <v>3119</v>
      </c>
      <c r="J235" s="832" t="s">
        <v>3120</v>
      </c>
      <c r="K235" s="832" t="s">
        <v>3121</v>
      </c>
      <c r="L235" s="835">
        <v>140.94999999999999</v>
      </c>
      <c r="M235" s="835">
        <v>281.89999999999998</v>
      </c>
      <c r="N235" s="832">
        <v>2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21</v>
      </c>
      <c r="B236" s="832" t="s">
        <v>2713</v>
      </c>
      <c r="C236" s="832" t="s">
        <v>2719</v>
      </c>
      <c r="D236" s="833" t="s">
        <v>4561</v>
      </c>
      <c r="E236" s="834" t="s">
        <v>2733</v>
      </c>
      <c r="F236" s="832" t="s">
        <v>2714</v>
      </c>
      <c r="G236" s="832" t="s">
        <v>2776</v>
      </c>
      <c r="H236" s="832" t="s">
        <v>567</v>
      </c>
      <c r="I236" s="832" t="s">
        <v>2848</v>
      </c>
      <c r="J236" s="832" t="s">
        <v>827</v>
      </c>
      <c r="K236" s="832" t="s">
        <v>2849</v>
      </c>
      <c r="L236" s="835">
        <v>48.42</v>
      </c>
      <c r="M236" s="835">
        <v>145.26</v>
      </c>
      <c r="N236" s="832">
        <v>3</v>
      </c>
      <c r="O236" s="836">
        <v>0.5</v>
      </c>
      <c r="P236" s="835">
        <v>145.26</v>
      </c>
      <c r="Q236" s="837">
        <v>1</v>
      </c>
      <c r="R236" s="832">
        <v>3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21</v>
      </c>
      <c r="B237" s="832" t="s">
        <v>2713</v>
      </c>
      <c r="C237" s="832" t="s">
        <v>2719</v>
      </c>
      <c r="D237" s="833" t="s">
        <v>4561</v>
      </c>
      <c r="E237" s="834" t="s">
        <v>2733</v>
      </c>
      <c r="F237" s="832" t="s">
        <v>2714</v>
      </c>
      <c r="G237" s="832" t="s">
        <v>2776</v>
      </c>
      <c r="H237" s="832" t="s">
        <v>567</v>
      </c>
      <c r="I237" s="832" t="s">
        <v>3122</v>
      </c>
      <c r="J237" s="832" t="s">
        <v>3123</v>
      </c>
      <c r="K237" s="832" t="s">
        <v>3124</v>
      </c>
      <c r="L237" s="835">
        <v>80.7</v>
      </c>
      <c r="M237" s="835">
        <v>161.4</v>
      </c>
      <c r="N237" s="832">
        <v>2</v>
      </c>
      <c r="O237" s="836">
        <v>0.5</v>
      </c>
      <c r="P237" s="835">
        <v>161.4</v>
      </c>
      <c r="Q237" s="837">
        <v>1</v>
      </c>
      <c r="R237" s="832">
        <v>2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21</v>
      </c>
      <c r="B238" s="832" t="s">
        <v>2713</v>
      </c>
      <c r="C238" s="832" t="s">
        <v>2719</v>
      </c>
      <c r="D238" s="833" t="s">
        <v>4561</v>
      </c>
      <c r="E238" s="834" t="s">
        <v>2733</v>
      </c>
      <c r="F238" s="832" t="s">
        <v>2714</v>
      </c>
      <c r="G238" s="832" t="s">
        <v>2850</v>
      </c>
      <c r="H238" s="832" t="s">
        <v>567</v>
      </c>
      <c r="I238" s="832" t="s">
        <v>3125</v>
      </c>
      <c r="J238" s="832" t="s">
        <v>789</v>
      </c>
      <c r="K238" s="832" t="s">
        <v>3126</v>
      </c>
      <c r="L238" s="835">
        <v>182.22</v>
      </c>
      <c r="M238" s="835">
        <v>728.88</v>
      </c>
      <c r="N238" s="832">
        <v>4</v>
      </c>
      <c r="O238" s="836">
        <v>3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21</v>
      </c>
      <c r="B239" s="832" t="s">
        <v>2713</v>
      </c>
      <c r="C239" s="832" t="s">
        <v>2719</v>
      </c>
      <c r="D239" s="833" t="s">
        <v>4561</v>
      </c>
      <c r="E239" s="834" t="s">
        <v>2733</v>
      </c>
      <c r="F239" s="832" t="s">
        <v>2714</v>
      </c>
      <c r="G239" s="832" t="s">
        <v>3127</v>
      </c>
      <c r="H239" s="832" t="s">
        <v>567</v>
      </c>
      <c r="I239" s="832" t="s">
        <v>3128</v>
      </c>
      <c r="J239" s="832" t="s">
        <v>3129</v>
      </c>
      <c r="K239" s="832" t="s">
        <v>2500</v>
      </c>
      <c r="L239" s="835">
        <v>31.15</v>
      </c>
      <c r="M239" s="835">
        <v>93.449999999999989</v>
      </c>
      <c r="N239" s="832">
        <v>3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21</v>
      </c>
      <c r="B240" s="832" t="s">
        <v>2713</v>
      </c>
      <c r="C240" s="832" t="s">
        <v>2719</v>
      </c>
      <c r="D240" s="833" t="s">
        <v>4561</v>
      </c>
      <c r="E240" s="834" t="s">
        <v>2733</v>
      </c>
      <c r="F240" s="832" t="s">
        <v>2714</v>
      </c>
      <c r="G240" s="832" t="s">
        <v>2929</v>
      </c>
      <c r="H240" s="832" t="s">
        <v>625</v>
      </c>
      <c r="I240" s="832" t="s">
        <v>2930</v>
      </c>
      <c r="J240" s="832" t="s">
        <v>2931</v>
      </c>
      <c r="K240" s="832" t="s">
        <v>2932</v>
      </c>
      <c r="L240" s="835">
        <v>550.39</v>
      </c>
      <c r="M240" s="835">
        <v>3852.73</v>
      </c>
      <c r="N240" s="832">
        <v>7</v>
      </c>
      <c r="O240" s="836">
        <v>2.5</v>
      </c>
      <c r="P240" s="835">
        <v>3852.73</v>
      </c>
      <c r="Q240" s="837">
        <v>1</v>
      </c>
      <c r="R240" s="832">
        <v>7</v>
      </c>
      <c r="S240" s="837">
        <v>1</v>
      </c>
      <c r="T240" s="836">
        <v>2.5</v>
      </c>
      <c r="U240" s="838">
        <v>1</v>
      </c>
    </row>
    <row r="241" spans="1:21" ht="14.4" customHeight="1" x14ac:dyDescent="0.3">
      <c r="A241" s="831">
        <v>21</v>
      </c>
      <c r="B241" s="832" t="s">
        <v>2713</v>
      </c>
      <c r="C241" s="832" t="s">
        <v>2719</v>
      </c>
      <c r="D241" s="833" t="s">
        <v>4561</v>
      </c>
      <c r="E241" s="834" t="s">
        <v>2733</v>
      </c>
      <c r="F241" s="832" t="s">
        <v>2714</v>
      </c>
      <c r="G241" s="832" t="s">
        <v>2779</v>
      </c>
      <c r="H241" s="832" t="s">
        <v>567</v>
      </c>
      <c r="I241" s="832" t="s">
        <v>2780</v>
      </c>
      <c r="J241" s="832" t="s">
        <v>2781</v>
      </c>
      <c r="K241" s="832" t="s">
        <v>2782</v>
      </c>
      <c r="L241" s="835">
        <v>5322.08</v>
      </c>
      <c r="M241" s="835">
        <v>42576.639999999999</v>
      </c>
      <c r="N241" s="832">
        <v>8</v>
      </c>
      <c r="O241" s="836">
        <v>3</v>
      </c>
      <c r="P241" s="835">
        <v>31932.480000000003</v>
      </c>
      <c r="Q241" s="837">
        <v>0.75000000000000011</v>
      </c>
      <c r="R241" s="832">
        <v>6</v>
      </c>
      <c r="S241" s="837">
        <v>0.75</v>
      </c>
      <c r="T241" s="836">
        <v>2.5</v>
      </c>
      <c r="U241" s="838">
        <v>0.83333333333333337</v>
      </c>
    </row>
    <row r="242" spans="1:21" ht="14.4" customHeight="1" x14ac:dyDescent="0.3">
      <c r="A242" s="831">
        <v>21</v>
      </c>
      <c r="B242" s="832" t="s">
        <v>2713</v>
      </c>
      <c r="C242" s="832" t="s">
        <v>2719</v>
      </c>
      <c r="D242" s="833" t="s">
        <v>4561</v>
      </c>
      <c r="E242" s="834" t="s">
        <v>2733</v>
      </c>
      <c r="F242" s="832" t="s">
        <v>2714</v>
      </c>
      <c r="G242" s="832" t="s">
        <v>2779</v>
      </c>
      <c r="H242" s="832" t="s">
        <v>567</v>
      </c>
      <c r="I242" s="832" t="s">
        <v>2936</v>
      </c>
      <c r="J242" s="832" t="s">
        <v>2781</v>
      </c>
      <c r="K242" s="832" t="s">
        <v>2937</v>
      </c>
      <c r="L242" s="835">
        <v>5322.08</v>
      </c>
      <c r="M242" s="835">
        <v>21288.32</v>
      </c>
      <c r="N242" s="832">
        <v>4</v>
      </c>
      <c r="O242" s="836">
        <v>1.5</v>
      </c>
      <c r="P242" s="835">
        <v>21288.32</v>
      </c>
      <c r="Q242" s="837">
        <v>1</v>
      </c>
      <c r="R242" s="832">
        <v>4</v>
      </c>
      <c r="S242" s="837">
        <v>1</v>
      </c>
      <c r="T242" s="836">
        <v>1.5</v>
      </c>
      <c r="U242" s="838">
        <v>1</v>
      </c>
    </row>
    <row r="243" spans="1:21" ht="14.4" customHeight="1" x14ac:dyDescent="0.3">
      <c r="A243" s="831">
        <v>21</v>
      </c>
      <c r="B243" s="832" t="s">
        <v>2713</v>
      </c>
      <c r="C243" s="832" t="s">
        <v>2719</v>
      </c>
      <c r="D243" s="833" t="s">
        <v>4561</v>
      </c>
      <c r="E243" s="834" t="s">
        <v>2733</v>
      </c>
      <c r="F243" s="832" t="s">
        <v>2714</v>
      </c>
      <c r="G243" s="832" t="s">
        <v>2779</v>
      </c>
      <c r="H243" s="832" t="s">
        <v>567</v>
      </c>
      <c r="I243" s="832" t="s">
        <v>3130</v>
      </c>
      <c r="J243" s="832" t="s">
        <v>3131</v>
      </c>
      <c r="K243" s="832" t="s">
        <v>3132</v>
      </c>
      <c r="L243" s="835">
        <v>1938.97</v>
      </c>
      <c r="M243" s="835">
        <v>7755.88</v>
      </c>
      <c r="N243" s="832">
        <v>4</v>
      </c>
      <c r="O243" s="836">
        <v>1.5</v>
      </c>
      <c r="P243" s="835">
        <v>7755.88</v>
      </c>
      <c r="Q243" s="837">
        <v>1</v>
      </c>
      <c r="R243" s="832">
        <v>4</v>
      </c>
      <c r="S243" s="837">
        <v>1</v>
      </c>
      <c r="T243" s="836">
        <v>1.5</v>
      </c>
      <c r="U243" s="838">
        <v>1</v>
      </c>
    </row>
    <row r="244" spans="1:21" ht="14.4" customHeight="1" x14ac:dyDescent="0.3">
      <c r="A244" s="831">
        <v>21</v>
      </c>
      <c r="B244" s="832" t="s">
        <v>2713</v>
      </c>
      <c r="C244" s="832" t="s">
        <v>2719</v>
      </c>
      <c r="D244" s="833" t="s">
        <v>4561</v>
      </c>
      <c r="E244" s="834" t="s">
        <v>2733</v>
      </c>
      <c r="F244" s="832" t="s">
        <v>2714</v>
      </c>
      <c r="G244" s="832" t="s">
        <v>2779</v>
      </c>
      <c r="H244" s="832" t="s">
        <v>625</v>
      </c>
      <c r="I244" s="832" t="s">
        <v>2343</v>
      </c>
      <c r="J244" s="832" t="s">
        <v>2339</v>
      </c>
      <c r="K244" s="832" t="s">
        <v>2344</v>
      </c>
      <c r="L244" s="835">
        <v>484.75</v>
      </c>
      <c r="M244" s="835">
        <v>12118.75</v>
      </c>
      <c r="N244" s="832">
        <v>25</v>
      </c>
      <c r="O244" s="836">
        <v>11.5</v>
      </c>
      <c r="P244" s="835">
        <v>7756</v>
      </c>
      <c r="Q244" s="837">
        <v>0.64</v>
      </c>
      <c r="R244" s="832">
        <v>16</v>
      </c>
      <c r="S244" s="837">
        <v>0.64</v>
      </c>
      <c r="T244" s="836">
        <v>7.5</v>
      </c>
      <c r="U244" s="838">
        <v>0.65217391304347827</v>
      </c>
    </row>
    <row r="245" spans="1:21" ht="14.4" customHeight="1" x14ac:dyDescent="0.3">
      <c r="A245" s="831">
        <v>21</v>
      </c>
      <c r="B245" s="832" t="s">
        <v>2713</v>
      </c>
      <c r="C245" s="832" t="s">
        <v>2719</v>
      </c>
      <c r="D245" s="833" t="s">
        <v>4561</v>
      </c>
      <c r="E245" s="834" t="s">
        <v>2733</v>
      </c>
      <c r="F245" s="832" t="s">
        <v>2714</v>
      </c>
      <c r="G245" s="832" t="s">
        <v>2779</v>
      </c>
      <c r="H245" s="832" t="s">
        <v>625</v>
      </c>
      <c r="I245" s="832" t="s">
        <v>2345</v>
      </c>
      <c r="J245" s="832" t="s">
        <v>2339</v>
      </c>
      <c r="K245" s="832" t="s">
        <v>2346</v>
      </c>
      <c r="L245" s="835">
        <v>969.48</v>
      </c>
      <c r="M245" s="835">
        <v>11633.76</v>
      </c>
      <c r="N245" s="832">
        <v>12</v>
      </c>
      <c r="O245" s="836">
        <v>3.5</v>
      </c>
      <c r="P245" s="835">
        <v>11633.76</v>
      </c>
      <c r="Q245" s="837">
        <v>1</v>
      </c>
      <c r="R245" s="832">
        <v>12</v>
      </c>
      <c r="S245" s="837">
        <v>1</v>
      </c>
      <c r="T245" s="836">
        <v>3.5</v>
      </c>
      <c r="U245" s="838">
        <v>1</v>
      </c>
    </row>
    <row r="246" spans="1:21" ht="14.4" customHeight="1" x14ac:dyDescent="0.3">
      <c r="A246" s="831">
        <v>21</v>
      </c>
      <c r="B246" s="832" t="s">
        <v>2713</v>
      </c>
      <c r="C246" s="832" t="s">
        <v>2719</v>
      </c>
      <c r="D246" s="833" t="s">
        <v>4561</v>
      </c>
      <c r="E246" s="834" t="s">
        <v>2733</v>
      </c>
      <c r="F246" s="832" t="s">
        <v>2714</v>
      </c>
      <c r="G246" s="832" t="s">
        <v>2779</v>
      </c>
      <c r="H246" s="832" t="s">
        <v>625</v>
      </c>
      <c r="I246" s="832" t="s">
        <v>2338</v>
      </c>
      <c r="J246" s="832" t="s">
        <v>2339</v>
      </c>
      <c r="K246" s="832" t="s">
        <v>2340</v>
      </c>
      <c r="L246" s="835">
        <v>1938.97</v>
      </c>
      <c r="M246" s="835">
        <v>11633.82</v>
      </c>
      <c r="N246" s="832">
        <v>6</v>
      </c>
      <c r="O246" s="836">
        <v>1</v>
      </c>
      <c r="P246" s="835">
        <v>11633.82</v>
      </c>
      <c r="Q246" s="837">
        <v>1</v>
      </c>
      <c r="R246" s="832">
        <v>6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21</v>
      </c>
      <c r="B247" s="832" t="s">
        <v>2713</v>
      </c>
      <c r="C247" s="832" t="s">
        <v>2719</v>
      </c>
      <c r="D247" s="833" t="s">
        <v>4561</v>
      </c>
      <c r="E247" s="834" t="s">
        <v>2733</v>
      </c>
      <c r="F247" s="832" t="s">
        <v>2714</v>
      </c>
      <c r="G247" s="832" t="s">
        <v>2779</v>
      </c>
      <c r="H247" s="832" t="s">
        <v>625</v>
      </c>
      <c r="I247" s="832" t="s">
        <v>3133</v>
      </c>
      <c r="J247" s="832" t="s">
        <v>2339</v>
      </c>
      <c r="K247" s="832" t="s">
        <v>3134</v>
      </c>
      <c r="L247" s="835">
        <v>242.37</v>
      </c>
      <c r="M247" s="835">
        <v>727.11</v>
      </c>
      <c r="N247" s="832">
        <v>3</v>
      </c>
      <c r="O247" s="836">
        <v>1.5</v>
      </c>
      <c r="P247" s="835">
        <v>242.37</v>
      </c>
      <c r="Q247" s="837">
        <v>0.33333333333333331</v>
      </c>
      <c r="R247" s="832">
        <v>1</v>
      </c>
      <c r="S247" s="837">
        <v>0.33333333333333331</v>
      </c>
      <c r="T247" s="836">
        <v>1</v>
      </c>
      <c r="U247" s="838">
        <v>0.66666666666666663</v>
      </c>
    </row>
    <row r="248" spans="1:21" ht="14.4" customHeight="1" x14ac:dyDescent="0.3">
      <c r="A248" s="831">
        <v>21</v>
      </c>
      <c r="B248" s="832" t="s">
        <v>2713</v>
      </c>
      <c r="C248" s="832" t="s">
        <v>2719</v>
      </c>
      <c r="D248" s="833" t="s">
        <v>4561</v>
      </c>
      <c r="E248" s="834" t="s">
        <v>2733</v>
      </c>
      <c r="F248" s="832" t="s">
        <v>2714</v>
      </c>
      <c r="G248" s="832" t="s">
        <v>2779</v>
      </c>
      <c r="H248" s="832" t="s">
        <v>567</v>
      </c>
      <c r="I248" s="832" t="s">
        <v>3135</v>
      </c>
      <c r="J248" s="832" t="s">
        <v>2781</v>
      </c>
      <c r="K248" s="832" t="s">
        <v>3136</v>
      </c>
      <c r="L248" s="835">
        <v>5322.08</v>
      </c>
      <c r="M248" s="835">
        <v>26610.400000000001</v>
      </c>
      <c r="N248" s="832">
        <v>5</v>
      </c>
      <c r="O248" s="836">
        <v>2.5</v>
      </c>
      <c r="P248" s="835">
        <v>26610.400000000001</v>
      </c>
      <c r="Q248" s="837">
        <v>1</v>
      </c>
      <c r="R248" s="832">
        <v>5</v>
      </c>
      <c r="S248" s="837">
        <v>1</v>
      </c>
      <c r="T248" s="836">
        <v>2.5</v>
      </c>
      <c r="U248" s="838">
        <v>1</v>
      </c>
    </row>
    <row r="249" spans="1:21" ht="14.4" customHeight="1" x14ac:dyDescent="0.3">
      <c r="A249" s="831">
        <v>21</v>
      </c>
      <c r="B249" s="832" t="s">
        <v>2713</v>
      </c>
      <c r="C249" s="832" t="s">
        <v>2719</v>
      </c>
      <c r="D249" s="833" t="s">
        <v>4561</v>
      </c>
      <c r="E249" s="834" t="s">
        <v>2733</v>
      </c>
      <c r="F249" s="832" t="s">
        <v>2714</v>
      </c>
      <c r="G249" s="832" t="s">
        <v>2779</v>
      </c>
      <c r="H249" s="832" t="s">
        <v>625</v>
      </c>
      <c r="I249" s="832" t="s">
        <v>2341</v>
      </c>
      <c r="J249" s="832" t="s">
        <v>2339</v>
      </c>
      <c r="K249" s="832" t="s">
        <v>2342</v>
      </c>
      <c r="L249" s="835">
        <v>1454.23</v>
      </c>
      <c r="M249" s="835">
        <v>4362.6900000000005</v>
      </c>
      <c r="N249" s="832">
        <v>3</v>
      </c>
      <c r="O249" s="836">
        <v>1</v>
      </c>
      <c r="P249" s="835">
        <v>4362.6900000000005</v>
      </c>
      <c r="Q249" s="837">
        <v>1</v>
      </c>
      <c r="R249" s="832">
        <v>3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21</v>
      </c>
      <c r="B250" s="832" t="s">
        <v>2713</v>
      </c>
      <c r="C250" s="832" t="s">
        <v>2719</v>
      </c>
      <c r="D250" s="833" t="s">
        <v>4561</v>
      </c>
      <c r="E250" s="834" t="s">
        <v>2733</v>
      </c>
      <c r="F250" s="832" t="s">
        <v>2714</v>
      </c>
      <c r="G250" s="832" t="s">
        <v>2807</v>
      </c>
      <c r="H250" s="832" t="s">
        <v>625</v>
      </c>
      <c r="I250" s="832" t="s">
        <v>2131</v>
      </c>
      <c r="J250" s="832" t="s">
        <v>919</v>
      </c>
      <c r="K250" s="832" t="s">
        <v>2132</v>
      </c>
      <c r="L250" s="835">
        <v>42.51</v>
      </c>
      <c r="M250" s="835">
        <v>127.53</v>
      </c>
      <c r="N250" s="832">
        <v>3</v>
      </c>
      <c r="O250" s="836">
        <v>2</v>
      </c>
      <c r="P250" s="835">
        <v>42.51</v>
      </c>
      <c r="Q250" s="837">
        <v>0.33333333333333331</v>
      </c>
      <c r="R250" s="832">
        <v>1</v>
      </c>
      <c r="S250" s="837">
        <v>0.33333333333333331</v>
      </c>
      <c r="T250" s="836">
        <v>1</v>
      </c>
      <c r="U250" s="838">
        <v>0.5</v>
      </c>
    </row>
    <row r="251" spans="1:21" ht="14.4" customHeight="1" x14ac:dyDescent="0.3">
      <c r="A251" s="831">
        <v>21</v>
      </c>
      <c r="B251" s="832" t="s">
        <v>2713</v>
      </c>
      <c r="C251" s="832" t="s">
        <v>2719</v>
      </c>
      <c r="D251" s="833" t="s">
        <v>4561</v>
      </c>
      <c r="E251" s="834" t="s">
        <v>2733</v>
      </c>
      <c r="F251" s="832" t="s">
        <v>2714</v>
      </c>
      <c r="G251" s="832" t="s">
        <v>2807</v>
      </c>
      <c r="H251" s="832" t="s">
        <v>567</v>
      </c>
      <c r="I251" s="832" t="s">
        <v>2940</v>
      </c>
      <c r="J251" s="832" t="s">
        <v>2941</v>
      </c>
      <c r="K251" s="832" t="s">
        <v>2132</v>
      </c>
      <c r="L251" s="835">
        <v>42.51</v>
      </c>
      <c r="M251" s="835">
        <v>127.53</v>
      </c>
      <c r="N251" s="832">
        <v>3</v>
      </c>
      <c r="O251" s="836">
        <v>2</v>
      </c>
      <c r="P251" s="835">
        <v>85.02</v>
      </c>
      <c r="Q251" s="837">
        <v>0.66666666666666663</v>
      </c>
      <c r="R251" s="832">
        <v>2</v>
      </c>
      <c r="S251" s="837">
        <v>0.66666666666666663</v>
      </c>
      <c r="T251" s="836">
        <v>1</v>
      </c>
      <c r="U251" s="838">
        <v>0.5</v>
      </c>
    </row>
    <row r="252" spans="1:21" ht="14.4" customHeight="1" x14ac:dyDescent="0.3">
      <c r="A252" s="831">
        <v>21</v>
      </c>
      <c r="B252" s="832" t="s">
        <v>2713</v>
      </c>
      <c r="C252" s="832" t="s">
        <v>2719</v>
      </c>
      <c r="D252" s="833" t="s">
        <v>4561</v>
      </c>
      <c r="E252" s="834" t="s">
        <v>2733</v>
      </c>
      <c r="F252" s="832" t="s">
        <v>2714</v>
      </c>
      <c r="G252" s="832" t="s">
        <v>2754</v>
      </c>
      <c r="H252" s="832" t="s">
        <v>567</v>
      </c>
      <c r="I252" s="832" t="s">
        <v>2792</v>
      </c>
      <c r="J252" s="832" t="s">
        <v>2756</v>
      </c>
      <c r="K252" s="832" t="s">
        <v>2793</v>
      </c>
      <c r="L252" s="835">
        <v>537.12</v>
      </c>
      <c r="M252" s="835">
        <v>3759.84</v>
      </c>
      <c r="N252" s="832">
        <v>7</v>
      </c>
      <c r="O252" s="836">
        <v>3.5</v>
      </c>
      <c r="P252" s="835">
        <v>1611.3600000000001</v>
      </c>
      <c r="Q252" s="837">
        <v>0.4285714285714286</v>
      </c>
      <c r="R252" s="832">
        <v>3</v>
      </c>
      <c r="S252" s="837">
        <v>0.42857142857142855</v>
      </c>
      <c r="T252" s="836">
        <v>1.5</v>
      </c>
      <c r="U252" s="838">
        <v>0.42857142857142855</v>
      </c>
    </row>
    <row r="253" spans="1:21" ht="14.4" customHeight="1" x14ac:dyDescent="0.3">
      <c r="A253" s="831">
        <v>21</v>
      </c>
      <c r="B253" s="832" t="s">
        <v>2713</v>
      </c>
      <c r="C253" s="832" t="s">
        <v>2719</v>
      </c>
      <c r="D253" s="833" t="s">
        <v>4561</v>
      </c>
      <c r="E253" s="834" t="s">
        <v>2733</v>
      </c>
      <c r="F253" s="832" t="s">
        <v>2714</v>
      </c>
      <c r="G253" s="832" t="s">
        <v>2754</v>
      </c>
      <c r="H253" s="832" t="s">
        <v>567</v>
      </c>
      <c r="I253" s="832" t="s">
        <v>2855</v>
      </c>
      <c r="J253" s="832" t="s">
        <v>2756</v>
      </c>
      <c r="K253" s="832" t="s">
        <v>2856</v>
      </c>
      <c r="L253" s="835">
        <v>848.49</v>
      </c>
      <c r="M253" s="835">
        <v>7636.4100000000008</v>
      </c>
      <c r="N253" s="832">
        <v>9</v>
      </c>
      <c r="O253" s="836">
        <v>2</v>
      </c>
      <c r="P253" s="835">
        <v>5090.9400000000005</v>
      </c>
      <c r="Q253" s="837">
        <v>0.66666666666666663</v>
      </c>
      <c r="R253" s="832">
        <v>6</v>
      </c>
      <c r="S253" s="837">
        <v>0.66666666666666663</v>
      </c>
      <c r="T253" s="836">
        <v>1</v>
      </c>
      <c r="U253" s="838">
        <v>0.5</v>
      </c>
    </row>
    <row r="254" spans="1:21" ht="14.4" customHeight="1" x14ac:dyDescent="0.3">
      <c r="A254" s="831">
        <v>21</v>
      </c>
      <c r="B254" s="832" t="s">
        <v>2713</v>
      </c>
      <c r="C254" s="832" t="s">
        <v>2719</v>
      </c>
      <c r="D254" s="833" t="s">
        <v>4561</v>
      </c>
      <c r="E254" s="834" t="s">
        <v>2733</v>
      </c>
      <c r="F254" s="832" t="s">
        <v>2714</v>
      </c>
      <c r="G254" s="832" t="s">
        <v>2754</v>
      </c>
      <c r="H254" s="832" t="s">
        <v>567</v>
      </c>
      <c r="I254" s="832" t="s">
        <v>3137</v>
      </c>
      <c r="J254" s="832" t="s">
        <v>3138</v>
      </c>
      <c r="K254" s="832" t="s">
        <v>2856</v>
      </c>
      <c r="L254" s="835">
        <v>848.49</v>
      </c>
      <c r="M254" s="835">
        <v>1696.98</v>
      </c>
      <c r="N254" s="832">
        <v>2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21</v>
      </c>
      <c r="B255" s="832" t="s">
        <v>2713</v>
      </c>
      <c r="C255" s="832" t="s">
        <v>2719</v>
      </c>
      <c r="D255" s="833" t="s">
        <v>4561</v>
      </c>
      <c r="E255" s="834" t="s">
        <v>2733</v>
      </c>
      <c r="F255" s="832" t="s">
        <v>2714</v>
      </c>
      <c r="G255" s="832" t="s">
        <v>2754</v>
      </c>
      <c r="H255" s="832" t="s">
        <v>567</v>
      </c>
      <c r="I255" s="832" t="s">
        <v>3139</v>
      </c>
      <c r="J255" s="832" t="s">
        <v>3140</v>
      </c>
      <c r="K255" s="832" t="s">
        <v>2856</v>
      </c>
      <c r="L255" s="835">
        <v>848.49</v>
      </c>
      <c r="M255" s="835">
        <v>4242.4500000000007</v>
      </c>
      <c r="N255" s="832">
        <v>5</v>
      </c>
      <c r="O255" s="836">
        <v>1.5</v>
      </c>
      <c r="P255" s="835">
        <v>4242.4500000000007</v>
      </c>
      <c r="Q255" s="837">
        <v>1</v>
      </c>
      <c r="R255" s="832">
        <v>5</v>
      </c>
      <c r="S255" s="837">
        <v>1</v>
      </c>
      <c r="T255" s="836">
        <v>1.5</v>
      </c>
      <c r="U255" s="838">
        <v>1</v>
      </c>
    </row>
    <row r="256" spans="1:21" ht="14.4" customHeight="1" x14ac:dyDescent="0.3">
      <c r="A256" s="831">
        <v>21</v>
      </c>
      <c r="B256" s="832" t="s">
        <v>2713</v>
      </c>
      <c r="C256" s="832" t="s">
        <v>2719</v>
      </c>
      <c r="D256" s="833" t="s">
        <v>4561</v>
      </c>
      <c r="E256" s="834" t="s">
        <v>2733</v>
      </c>
      <c r="F256" s="832" t="s">
        <v>2714</v>
      </c>
      <c r="G256" s="832" t="s">
        <v>2754</v>
      </c>
      <c r="H256" s="832" t="s">
        <v>567</v>
      </c>
      <c r="I256" s="832" t="s">
        <v>3141</v>
      </c>
      <c r="J256" s="832" t="s">
        <v>2756</v>
      </c>
      <c r="K256" s="832" t="s">
        <v>2856</v>
      </c>
      <c r="L256" s="835">
        <v>848.49</v>
      </c>
      <c r="M256" s="835">
        <v>2545.4700000000003</v>
      </c>
      <c r="N256" s="832">
        <v>3</v>
      </c>
      <c r="O256" s="836">
        <v>1</v>
      </c>
      <c r="P256" s="835">
        <v>2545.4700000000003</v>
      </c>
      <c r="Q256" s="837">
        <v>1</v>
      </c>
      <c r="R256" s="832">
        <v>3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21</v>
      </c>
      <c r="B257" s="832" t="s">
        <v>2713</v>
      </c>
      <c r="C257" s="832" t="s">
        <v>2719</v>
      </c>
      <c r="D257" s="833" t="s">
        <v>4561</v>
      </c>
      <c r="E257" s="834" t="s">
        <v>2733</v>
      </c>
      <c r="F257" s="832" t="s">
        <v>2714</v>
      </c>
      <c r="G257" s="832" t="s">
        <v>2794</v>
      </c>
      <c r="H257" s="832" t="s">
        <v>567</v>
      </c>
      <c r="I257" s="832" t="s">
        <v>2795</v>
      </c>
      <c r="J257" s="832" t="s">
        <v>1080</v>
      </c>
      <c r="K257" s="832" t="s">
        <v>2796</v>
      </c>
      <c r="L257" s="835">
        <v>107.27</v>
      </c>
      <c r="M257" s="835">
        <v>6221.66</v>
      </c>
      <c r="N257" s="832">
        <v>58</v>
      </c>
      <c r="O257" s="836">
        <v>29.5</v>
      </c>
      <c r="P257" s="835">
        <v>3647.18</v>
      </c>
      <c r="Q257" s="837">
        <v>0.58620689655172409</v>
      </c>
      <c r="R257" s="832">
        <v>34</v>
      </c>
      <c r="S257" s="837">
        <v>0.58620689655172409</v>
      </c>
      <c r="T257" s="836">
        <v>17.5</v>
      </c>
      <c r="U257" s="838">
        <v>0.59322033898305082</v>
      </c>
    </row>
    <row r="258" spans="1:21" ht="14.4" customHeight="1" x14ac:dyDescent="0.3">
      <c r="A258" s="831">
        <v>21</v>
      </c>
      <c r="B258" s="832" t="s">
        <v>2713</v>
      </c>
      <c r="C258" s="832" t="s">
        <v>2719</v>
      </c>
      <c r="D258" s="833" t="s">
        <v>4561</v>
      </c>
      <c r="E258" s="834" t="s">
        <v>2733</v>
      </c>
      <c r="F258" s="832" t="s">
        <v>2714</v>
      </c>
      <c r="G258" s="832" t="s">
        <v>2758</v>
      </c>
      <c r="H258" s="832" t="s">
        <v>567</v>
      </c>
      <c r="I258" s="832" t="s">
        <v>2759</v>
      </c>
      <c r="J258" s="832" t="s">
        <v>1021</v>
      </c>
      <c r="K258" s="832" t="s">
        <v>2760</v>
      </c>
      <c r="L258" s="835">
        <v>45.03</v>
      </c>
      <c r="M258" s="835">
        <v>90.06</v>
      </c>
      <c r="N258" s="832">
        <v>2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21</v>
      </c>
      <c r="B259" s="832" t="s">
        <v>2713</v>
      </c>
      <c r="C259" s="832" t="s">
        <v>2719</v>
      </c>
      <c r="D259" s="833" t="s">
        <v>4561</v>
      </c>
      <c r="E259" s="834" t="s">
        <v>2733</v>
      </c>
      <c r="F259" s="832" t="s">
        <v>2714</v>
      </c>
      <c r="G259" s="832" t="s">
        <v>3142</v>
      </c>
      <c r="H259" s="832" t="s">
        <v>567</v>
      </c>
      <c r="I259" s="832" t="s">
        <v>3143</v>
      </c>
      <c r="J259" s="832" t="s">
        <v>3144</v>
      </c>
      <c r="K259" s="832" t="s">
        <v>3145</v>
      </c>
      <c r="L259" s="835">
        <v>60.9</v>
      </c>
      <c r="M259" s="835">
        <v>182.7</v>
      </c>
      <c r="N259" s="832">
        <v>3</v>
      </c>
      <c r="O259" s="836">
        <v>0.5</v>
      </c>
      <c r="P259" s="835">
        <v>182.7</v>
      </c>
      <c r="Q259" s="837">
        <v>1</v>
      </c>
      <c r="R259" s="832">
        <v>3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21</v>
      </c>
      <c r="B260" s="832" t="s">
        <v>2713</v>
      </c>
      <c r="C260" s="832" t="s">
        <v>2719</v>
      </c>
      <c r="D260" s="833" t="s">
        <v>4561</v>
      </c>
      <c r="E260" s="834" t="s">
        <v>2733</v>
      </c>
      <c r="F260" s="832" t="s">
        <v>2714</v>
      </c>
      <c r="G260" s="832" t="s">
        <v>2808</v>
      </c>
      <c r="H260" s="832" t="s">
        <v>567</v>
      </c>
      <c r="I260" s="832" t="s">
        <v>2809</v>
      </c>
      <c r="J260" s="832" t="s">
        <v>1396</v>
      </c>
      <c r="K260" s="832" t="s">
        <v>2810</v>
      </c>
      <c r="L260" s="835">
        <v>48.09</v>
      </c>
      <c r="M260" s="835">
        <v>96.18</v>
      </c>
      <c r="N260" s="832">
        <v>2</v>
      </c>
      <c r="O260" s="836">
        <v>2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21</v>
      </c>
      <c r="B261" s="832" t="s">
        <v>2713</v>
      </c>
      <c r="C261" s="832" t="s">
        <v>2719</v>
      </c>
      <c r="D261" s="833" t="s">
        <v>4561</v>
      </c>
      <c r="E261" s="834" t="s">
        <v>2733</v>
      </c>
      <c r="F261" s="832" t="s">
        <v>2714</v>
      </c>
      <c r="G261" s="832" t="s">
        <v>3146</v>
      </c>
      <c r="H261" s="832" t="s">
        <v>567</v>
      </c>
      <c r="I261" s="832" t="s">
        <v>3147</v>
      </c>
      <c r="J261" s="832" t="s">
        <v>814</v>
      </c>
      <c r="K261" s="832" t="s">
        <v>3148</v>
      </c>
      <c r="L261" s="835">
        <v>27.28</v>
      </c>
      <c r="M261" s="835">
        <v>218.24</v>
      </c>
      <c r="N261" s="832">
        <v>8</v>
      </c>
      <c r="O261" s="836">
        <v>2.5</v>
      </c>
      <c r="P261" s="835">
        <v>218.24</v>
      </c>
      <c r="Q261" s="837">
        <v>1</v>
      </c>
      <c r="R261" s="832">
        <v>8</v>
      </c>
      <c r="S261" s="837">
        <v>1</v>
      </c>
      <c r="T261" s="836">
        <v>2.5</v>
      </c>
      <c r="U261" s="838">
        <v>1</v>
      </c>
    </row>
    <row r="262" spans="1:21" ht="14.4" customHeight="1" x14ac:dyDescent="0.3">
      <c r="A262" s="831">
        <v>21</v>
      </c>
      <c r="B262" s="832" t="s">
        <v>2713</v>
      </c>
      <c r="C262" s="832" t="s">
        <v>2719</v>
      </c>
      <c r="D262" s="833" t="s">
        <v>4561</v>
      </c>
      <c r="E262" s="834" t="s">
        <v>2733</v>
      </c>
      <c r="F262" s="832" t="s">
        <v>2714</v>
      </c>
      <c r="G262" s="832" t="s">
        <v>2950</v>
      </c>
      <c r="H262" s="832" t="s">
        <v>625</v>
      </c>
      <c r="I262" s="832" t="s">
        <v>2951</v>
      </c>
      <c r="J262" s="832" t="s">
        <v>2952</v>
      </c>
      <c r="K262" s="832" t="s">
        <v>2953</v>
      </c>
      <c r="L262" s="835">
        <v>3689.11</v>
      </c>
      <c r="M262" s="835">
        <v>22134.66</v>
      </c>
      <c r="N262" s="832">
        <v>6</v>
      </c>
      <c r="O262" s="836">
        <v>4</v>
      </c>
      <c r="P262" s="835">
        <v>18445.55</v>
      </c>
      <c r="Q262" s="837">
        <v>0.83333333333333326</v>
      </c>
      <c r="R262" s="832">
        <v>5</v>
      </c>
      <c r="S262" s="837">
        <v>0.83333333333333337</v>
      </c>
      <c r="T262" s="836">
        <v>3</v>
      </c>
      <c r="U262" s="838">
        <v>0.75</v>
      </c>
    </row>
    <row r="263" spans="1:21" ht="14.4" customHeight="1" x14ac:dyDescent="0.3">
      <c r="A263" s="831">
        <v>21</v>
      </c>
      <c r="B263" s="832" t="s">
        <v>2713</v>
      </c>
      <c r="C263" s="832" t="s">
        <v>2719</v>
      </c>
      <c r="D263" s="833" t="s">
        <v>4561</v>
      </c>
      <c r="E263" s="834" t="s">
        <v>2733</v>
      </c>
      <c r="F263" s="832" t="s">
        <v>2714</v>
      </c>
      <c r="G263" s="832" t="s">
        <v>2950</v>
      </c>
      <c r="H263" s="832" t="s">
        <v>625</v>
      </c>
      <c r="I263" s="832" t="s">
        <v>3149</v>
      </c>
      <c r="J263" s="832" t="s">
        <v>2952</v>
      </c>
      <c r="K263" s="832" t="s">
        <v>3150</v>
      </c>
      <c r="L263" s="835">
        <v>553.36</v>
      </c>
      <c r="M263" s="835">
        <v>553.36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21</v>
      </c>
      <c r="B264" s="832" t="s">
        <v>2713</v>
      </c>
      <c r="C264" s="832" t="s">
        <v>2719</v>
      </c>
      <c r="D264" s="833" t="s">
        <v>4561</v>
      </c>
      <c r="E264" s="834" t="s">
        <v>2733</v>
      </c>
      <c r="F264" s="832" t="s">
        <v>2714</v>
      </c>
      <c r="G264" s="832" t="s">
        <v>2954</v>
      </c>
      <c r="H264" s="832" t="s">
        <v>567</v>
      </c>
      <c r="I264" s="832" t="s">
        <v>3151</v>
      </c>
      <c r="J264" s="832" t="s">
        <v>1756</v>
      </c>
      <c r="K264" s="832" t="s">
        <v>3111</v>
      </c>
      <c r="L264" s="835">
        <v>98.75</v>
      </c>
      <c r="M264" s="835">
        <v>197.5</v>
      </c>
      <c r="N264" s="832">
        <v>2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21</v>
      </c>
      <c r="B265" s="832" t="s">
        <v>2713</v>
      </c>
      <c r="C265" s="832" t="s">
        <v>2719</v>
      </c>
      <c r="D265" s="833" t="s">
        <v>4561</v>
      </c>
      <c r="E265" s="834" t="s">
        <v>2733</v>
      </c>
      <c r="F265" s="832" t="s">
        <v>2714</v>
      </c>
      <c r="G265" s="832" t="s">
        <v>2954</v>
      </c>
      <c r="H265" s="832" t="s">
        <v>567</v>
      </c>
      <c r="I265" s="832" t="s">
        <v>3152</v>
      </c>
      <c r="J265" s="832" t="s">
        <v>1756</v>
      </c>
      <c r="K265" s="832" t="s">
        <v>3111</v>
      </c>
      <c r="L265" s="835">
        <v>98.75</v>
      </c>
      <c r="M265" s="835">
        <v>197.5</v>
      </c>
      <c r="N265" s="832">
        <v>2</v>
      </c>
      <c r="O265" s="836">
        <v>1.5</v>
      </c>
      <c r="P265" s="835">
        <v>197.5</v>
      </c>
      <c r="Q265" s="837">
        <v>1</v>
      </c>
      <c r="R265" s="832">
        <v>2</v>
      </c>
      <c r="S265" s="837">
        <v>1</v>
      </c>
      <c r="T265" s="836">
        <v>1.5</v>
      </c>
      <c r="U265" s="838">
        <v>1</v>
      </c>
    </row>
    <row r="266" spans="1:21" ht="14.4" customHeight="1" x14ac:dyDescent="0.3">
      <c r="A266" s="831">
        <v>21</v>
      </c>
      <c r="B266" s="832" t="s">
        <v>2713</v>
      </c>
      <c r="C266" s="832" t="s">
        <v>2719</v>
      </c>
      <c r="D266" s="833" t="s">
        <v>4561</v>
      </c>
      <c r="E266" s="834" t="s">
        <v>2733</v>
      </c>
      <c r="F266" s="832" t="s">
        <v>2714</v>
      </c>
      <c r="G266" s="832" t="s">
        <v>2954</v>
      </c>
      <c r="H266" s="832" t="s">
        <v>567</v>
      </c>
      <c r="I266" s="832" t="s">
        <v>3153</v>
      </c>
      <c r="J266" s="832" t="s">
        <v>2956</v>
      </c>
      <c r="K266" s="832" t="s">
        <v>3111</v>
      </c>
      <c r="L266" s="835">
        <v>98.75</v>
      </c>
      <c r="M266" s="835">
        <v>98.75</v>
      </c>
      <c r="N266" s="832">
        <v>1</v>
      </c>
      <c r="O266" s="836">
        <v>1</v>
      </c>
      <c r="P266" s="835">
        <v>98.75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21</v>
      </c>
      <c r="B267" s="832" t="s">
        <v>2713</v>
      </c>
      <c r="C267" s="832" t="s">
        <v>2719</v>
      </c>
      <c r="D267" s="833" t="s">
        <v>4561</v>
      </c>
      <c r="E267" s="834" t="s">
        <v>2733</v>
      </c>
      <c r="F267" s="832" t="s">
        <v>2714</v>
      </c>
      <c r="G267" s="832" t="s">
        <v>2954</v>
      </c>
      <c r="H267" s="832" t="s">
        <v>567</v>
      </c>
      <c r="I267" s="832" t="s">
        <v>3154</v>
      </c>
      <c r="J267" s="832" t="s">
        <v>2956</v>
      </c>
      <c r="K267" s="832" t="s">
        <v>1829</v>
      </c>
      <c r="L267" s="835">
        <v>92.49</v>
      </c>
      <c r="M267" s="835">
        <v>92.49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21</v>
      </c>
      <c r="B268" s="832" t="s">
        <v>2713</v>
      </c>
      <c r="C268" s="832" t="s">
        <v>2719</v>
      </c>
      <c r="D268" s="833" t="s">
        <v>4561</v>
      </c>
      <c r="E268" s="834" t="s">
        <v>2733</v>
      </c>
      <c r="F268" s="832" t="s">
        <v>2714</v>
      </c>
      <c r="G268" s="832" t="s">
        <v>2958</v>
      </c>
      <c r="H268" s="832" t="s">
        <v>567</v>
      </c>
      <c r="I268" s="832" t="s">
        <v>2959</v>
      </c>
      <c r="J268" s="832" t="s">
        <v>2960</v>
      </c>
      <c r="K268" s="832" t="s">
        <v>2961</v>
      </c>
      <c r="L268" s="835">
        <v>24.37</v>
      </c>
      <c r="M268" s="835">
        <v>48.74</v>
      </c>
      <c r="N268" s="832">
        <v>2</v>
      </c>
      <c r="O268" s="836">
        <v>0.5</v>
      </c>
      <c r="P268" s="835">
        <v>48.74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21</v>
      </c>
      <c r="B269" s="832" t="s">
        <v>2713</v>
      </c>
      <c r="C269" s="832" t="s">
        <v>2719</v>
      </c>
      <c r="D269" s="833" t="s">
        <v>4561</v>
      </c>
      <c r="E269" s="834" t="s">
        <v>2733</v>
      </c>
      <c r="F269" s="832" t="s">
        <v>2714</v>
      </c>
      <c r="G269" s="832" t="s">
        <v>2962</v>
      </c>
      <c r="H269" s="832" t="s">
        <v>567</v>
      </c>
      <c r="I269" s="832" t="s">
        <v>3155</v>
      </c>
      <c r="J269" s="832" t="s">
        <v>3156</v>
      </c>
      <c r="K269" s="832" t="s">
        <v>3157</v>
      </c>
      <c r="L269" s="835">
        <v>29.31</v>
      </c>
      <c r="M269" s="835">
        <v>29.31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21</v>
      </c>
      <c r="B270" s="832" t="s">
        <v>2713</v>
      </c>
      <c r="C270" s="832" t="s">
        <v>2719</v>
      </c>
      <c r="D270" s="833" t="s">
        <v>4561</v>
      </c>
      <c r="E270" s="834" t="s">
        <v>2733</v>
      </c>
      <c r="F270" s="832" t="s">
        <v>2714</v>
      </c>
      <c r="G270" s="832" t="s">
        <v>3158</v>
      </c>
      <c r="H270" s="832" t="s">
        <v>567</v>
      </c>
      <c r="I270" s="832" t="s">
        <v>3159</v>
      </c>
      <c r="J270" s="832" t="s">
        <v>3160</v>
      </c>
      <c r="K270" s="832" t="s">
        <v>3161</v>
      </c>
      <c r="L270" s="835">
        <v>69.59</v>
      </c>
      <c r="M270" s="835">
        <v>139.18</v>
      </c>
      <c r="N270" s="832">
        <v>2</v>
      </c>
      <c r="O270" s="836">
        <v>1.5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21</v>
      </c>
      <c r="B271" s="832" t="s">
        <v>2713</v>
      </c>
      <c r="C271" s="832" t="s">
        <v>2719</v>
      </c>
      <c r="D271" s="833" t="s">
        <v>4561</v>
      </c>
      <c r="E271" s="834" t="s">
        <v>2733</v>
      </c>
      <c r="F271" s="832" t="s">
        <v>2714</v>
      </c>
      <c r="G271" s="832" t="s">
        <v>2965</v>
      </c>
      <c r="H271" s="832" t="s">
        <v>567</v>
      </c>
      <c r="I271" s="832" t="s">
        <v>2966</v>
      </c>
      <c r="J271" s="832" t="s">
        <v>2967</v>
      </c>
      <c r="K271" s="832" t="s">
        <v>2907</v>
      </c>
      <c r="L271" s="835">
        <v>2950.43</v>
      </c>
      <c r="M271" s="835">
        <v>29504.299999999996</v>
      </c>
      <c r="N271" s="832">
        <v>10</v>
      </c>
      <c r="O271" s="836">
        <v>2.5</v>
      </c>
      <c r="P271" s="835">
        <v>29504.299999999996</v>
      </c>
      <c r="Q271" s="837">
        <v>1</v>
      </c>
      <c r="R271" s="832">
        <v>10</v>
      </c>
      <c r="S271" s="837">
        <v>1</v>
      </c>
      <c r="T271" s="836">
        <v>2.5</v>
      </c>
      <c r="U271" s="838">
        <v>1</v>
      </c>
    </row>
    <row r="272" spans="1:21" ht="14.4" customHeight="1" x14ac:dyDescent="0.3">
      <c r="A272" s="831">
        <v>21</v>
      </c>
      <c r="B272" s="832" t="s">
        <v>2713</v>
      </c>
      <c r="C272" s="832" t="s">
        <v>2719</v>
      </c>
      <c r="D272" s="833" t="s">
        <v>4561</v>
      </c>
      <c r="E272" s="834" t="s">
        <v>2733</v>
      </c>
      <c r="F272" s="832" t="s">
        <v>2714</v>
      </c>
      <c r="G272" s="832" t="s">
        <v>3162</v>
      </c>
      <c r="H272" s="832" t="s">
        <v>567</v>
      </c>
      <c r="I272" s="832" t="s">
        <v>3163</v>
      </c>
      <c r="J272" s="832" t="s">
        <v>3164</v>
      </c>
      <c r="K272" s="832" t="s">
        <v>3165</v>
      </c>
      <c r="L272" s="835">
        <v>88.76</v>
      </c>
      <c r="M272" s="835">
        <v>266.28000000000003</v>
      </c>
      <c r="N272" s="832">
        <v>3</v>
      </c>
      <c r="O272" s="836">
        <v>1</v>
      </c>
      <c r="P272" s="835">
        <v>266.28000000000003</v>
      </c>
      <c r="Q272" s="837">
        <v>1</v>
      </c>
      <c r="R272" s="832">
        <v>3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21</v>
      </c>
      <c r="B273" s="832" t="s">
        <v>2713</v>
      </c>
      <c r="C273" s="832" t="s">
        <v>2719</v>
      </c>
      <c r="D273" s="833" t="s">
        <v>4561</v>
      </c>
      <c r="E273" s="834" t="s">
        <v>2733</v>
      </c>
      <c r="F273" s="832" t="s">
        <v>2714</v>
      </c>
      <c r="G273" s="832" t="s">
        <v>3166</v>
      </c>
      <c r="H273" s="832" t="s">
        <v>567</v>
      </c>
      <c r="I273" s="832" t="s">
        <v>3167</v>
      </c>
      <c r="J273" s="832" t="s">
        <v>869</v>
      </c>
      <c r="K273" s="832" t="s">
        <v>2757</v>
      </c>
      <c r="L273" s="835">
        <v>0</v>
      </c>
      <c r="M273" s="835">
        <v>0</v>
      </c>
      <c r="N273" s="832">
        <v>1</v>
      </c>
      <c r="O273" s="836">
        <v>1</v>
      </c>
      <c r="P273" s="835"/>
      <c r="Q273" s="837"/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21</v>
      </c>
      <c r="B274" s="832" t="s">
        <v>2713</v>
      </c>
      <c r="C274" s="832" t="s">
        <v>2719</v>
      </c>
      <c r="D274" s="833" t="s">
        <v>4561</v>
      </c>
      <c r="E274" s="834" t="s">
        <v>2733</v>
      </c>
      <c r="F274" s="832" t="s">
        <v>2714</v>
      </c>
      <c r="G274" s="832" t="s">
        <v>3166</v>
      </c>
      <c r="H274" s="832" t="s">
        <v>567</v>
      </c>
      <c r="I274" s="832" t="s">
        <v>3168</v>
      </c>
      <c r="J274" s="832" t="s">
        <v>867</v>
      </c>
      <c r="K274" s="832" t="s">
        <v>868</v>
      </c>
      <c r="L274" s="835">
        <v>0</v>
      </c>
      <c r="M274" s="835">
        <v>0</v>
      </c>
      <c r="N274" s="832">
        <v>3</v>
      </c>
      <c r="O274" s="836">
        <v>0.5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21</v>
      </c>
      <c r="B275" s="832" t="s">
        <v>2713</v>
      </c>
      <c r="C275" s="832" t="s">
        <v>2719</v>
      </c>
      <c r="D275" s="833" t="s">
        <v>4561</v>
      </c>
      <c r="E275" s="834" t="s">
        <v>2733</v>
      </c>
      <c r="F275" s="832" t="s">
        <v>2714</v>
      </c>
      <c r="G275" s="832" t="s">
        <v>2974</v>
      </c>
      <c r="H275" s="832" t="s">
        <v>567</v>
      </c>
      <c r="I275" s="832" t="s">
        <v>3169</v>
      </c>
      <c r="J275" s="832" t="s">
        <v>2976</v>
      </c>
      <c r="K275" s="832" t="s">
        <v>2325</v>
      </c>
      <c r="L275" s="835">
        <v>550.39</v>
      </c>
      <c r="M275" s="835">
        <v>7705.46</v>
      </c>
      <c r="N275" s="832">
        <v>14</v>
      </c>
      <c r="O275" s="836">
        <v>5</v>
      </c>
      <c r="P275" s="835">
        <v>3302.34</v>
      </c>
      <c r="Q275" s="837">
        <v>0.4285714285714286</v>
      </c>
      <c r="R275" s="832">
        <v>6</v>
      </c>
      <c r="S275" s="837">
        <v>0.42857142857142855</v>
      </c>
      <c r="T275" s="836">
        <v>2</v>
      </c>
      <c r="U275" s="838">
        <v>0.4</v>
      </c>
    </row>
    <row r="276" spans="1:21" ht="14.4" customHeight="1" x14ac:dyDescent="0.3">
      <c r="A276" s="831">
        <v>21</v>
      </c>
      <c r="B276" s="832" t="s">
        <v>2713</v>
      </c>
      <c r="C276" s="832" t="s">
        <v>2719</v>
      </c>
      <c r="D276" s="833" t="s">
        <v>4561</v>
      </c>
      <c r="E276" s="834" t="s">
        <v>2733</v>
      </c>
      <c r="F276" s="832" t="s">
        <v>2714</v>
      </c>
      <c r="G276" s="832" t="s">
        <v>2974</v>
      </c>
      <c r="H276" s="832" t="s">
        <v>625</v>
      </c>
      <c r="I276" s="832" t="s">
        <v>2323</v>
      </c>
      <c r="J276" s="832" t="s">
        <v>2324</v>
      </c>
      <c r="K276" s="832" t="s">
        <v>2325</v>
      </c>
      <c r="L276" s="835">
        <v>550.39</v>
      </c>
      <c r="M276" s="835">
        <v>53938.219999999979</v>
      </c>
      <c r="N276" s="832">
        <v>98</v>
      </c>
      <c r="O276" s="836">
        <v>36.5</v>
      </c>
      <c r="P276" s="835">
        <v>38527.299999999981</v>
      </c>
      <c r="Q276" s="837">
        <v>0.71428571428571419</v>
      </c>
      <c r="R276" s="832">
        <v>70</v>
      </c>
      <c r="S276" s="837">
        <v>0.7142857142857143</v>
      </c>
      <c r="T276" s="836">
        <v>25.5</v>
      </c>
      <c r="U276" s="838">
        <v>0.69863013698630139</v>
      </c>
    </row>
    <row r="277" spans="1:21" ht="14.4" customHeight="1" x14ac:dyDescent="0.3">
      <c r="A277" s="831">
        <v>21</v>
      </c>
      <c r="B277" s="832" t="s">
        <v>2713</v>
      </c>
      <c r="C277" s="832" t="s">
        <v>2719</v>
      </c>
      <c r="D277" s="833" t="s">
        <v>4561</v>
      </c>
      <c r="E277" s="834" t="s">
        <v>2733</v>
      </c>
      <c r="F277" s="832" t="s">
        <v>2714</v>
      </c>
      <c r="G277" s="832" t="s">
        <v>3170</v>
      </c>
      <c r="H277" s="832" t="s">
        <v>625</v>
      </c>
      <c r="I277" s="832" t="s">
        <v>2426</v>
      </c>
      <c r="J277" s="832" t="s">
        <v>2427</v>
      </c>
      <c r="K277" s="832" t="s">
        <v>2428</v>
      </c>
      <c r="L277" s="835">
        <v>58.77</v>
      </c>
      <c r="M277" s="835">
        <v>58.77</v>
      </c>
      <c r="N277" s="832">
        <v>1</v>
      </c>
      <c r="O277" s="836">
        <v>0.5</v>
      </c>
      <c r="P277" s="835">
        <v>58.77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21</v>
      </c>
      <c r="B278" s="832" t="s">
        <v>2713</v>
      </c>
      <c r="C278" s="832" t="s">
        <v>2719</v>
      </c>
      <c r="D278" s="833" t="s">
        <v>4561</v>
      </c>
      <c r="E278" s="834" t="s">
        <v>2733</v>
      </c>
      <c r="F278" s="832" t="s">
        <v>2714</v>
      </c>
      <c r="G278" s="832" t="s">
        <v>3171</v>
      </c>
      <c r="H278" s="832" t="s">
        <v>567</v>
      </c>
      <c r="I278" s="832" t="s">
        <v>3172</v>
      </c>
      <c r="J278" s="832" t="s">
        <v>3173</v>
      </c>
      <c r="K278" s="832" t="s">
        <v>3174</v>
      </c>
      <c r="L278" s="835">
        <v>0</v>
      </c>
      <c r="M278" s="835">
        <v>0</v>
      </c>
      <c r="N278" s="832">
        <v>2</v>
      </c>
      <c r="O278" s="836">
        <v>0.5</v>
      </c>
      <c r="P278" s="835"/>
      <c r="Q278" s="837"/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21</v>
      </c>
      <c r="B279" s="832" t="s">
        <v>2713</v>
      </c>
      <c r="C279" s="832" t="s">
        <v>2719</v>
      </c>
      <c r="D279" s="833" t="s">
        <v>4561</v>
      </c>
      <c r="E279" s="834" t="s">
        <v>2733</v>
      </c>
      <c r="F279" s="832" t="s">
        <v>2714</v>
      </c>
      <c r="G279" s="832" t="s">
        <v>3175</v>
      </c>
      <c r="H279" s="832" t="s">
        <v>625</v>
      </c>
      <c r="I279" s="832" t="s">
        <v>2520</v>
      </c>
      <c r="J279" s="832" t="s">
        <v>1591</v>
      </c>
      <c r="K279" s="832" t="s">
        <v>2521</v>
      </c>
      <c r="L279" s="835">
        <v>25.94</v>
      </c>
      <c r="M279" s="835">
        <v>25.94</v>
      </c>
      <c r="N279" s="832">
        <v>1</v>
      </c>
      <c r="O279" s="836">
        <v>1</v>
      </c>
      <c r="P279" s="835">
        <v>25.94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21</v>
      </c>
      <c r="B280" s="832" t="s">
        <v>2713</v>
      </c>
      <c r="C280" s="832" t="s">
        <v>2719</v>
      </c>
      <c r="D280" s="833" t="s">
        <v>4561</v>
      </c>
      <c r="E280" s="834" t="s">
        <v>2733</v>
      </c>
      <c r="F280" s="832" t="s">
        <v>2714</v>
      </c>
      <c r="G280" s="832" t="s">
        <v>2874</v>
      </c>
      <c r="H280" s="832" t="s">
        <v>567</v>
      </c>
      <c r="I280" s="832" t="s">
        <v>3176</v>
      </c>
      <c r="J280" s="832" t="s">
        <v>1074</v>
      </c>
      <c r="K280" s="832" t="s">
        <v>3177</v>
      </c>
      <c r="L280" s="835">
        <v>0</v>
      </c>
      <c r="M280" s="835">
        <v>0</v>
      </c>
      <c r="N280" s="832">
        <v>2</v>
      </c>
      <c r="O280" s="836">
        <v>1</v>
      </c>
      <c r="P280" s="835">
        <v>0</v>
      </c>
      <c r="Q280" s="837"/>
      <c r="R280" s="832">
        <v>1</v>
      </c>
      <c r="S280" s="837">
        <v>0.5</v>
      </c>
      <c r="T280" s="836">
        <v>0.5</v>
      </c>
      <c r="U280" s="838">
        <v>0.5</v>
      </c>
    </row>
    <row r="281" spans="1:21" ht="14.4" customHeight="1" x14ac:dyDescent="0.3">
      <c r="A281" s="831">
        <v>21</v>
      </c>
      <c r="B281" s="832" t="s">
        <v>2713</v>
      </c>
      <c r="C281" s="832" t="s">
        <v>2719</v>
      </c>
      <c r="D281" s="833" t="s">
        <v>4561</v>
      </c>
      <c r="E281" s="834" t="s">
        <v>2733</v>
      </c>
      <c r="F281" s="832" t="s">
        <v>2714</v>
      </c>
      <c r="G281" s="832" t="s">
        <v>3178</v>
      </c>
      <c r="H281" s="832" t="s">
        <v>567</v>
      </c>
      <c r="I281" s="832" t="s">
        <v>3179</v>
      </c>
      <c r="J281" s="832" t="s">
        <v>1488</v>
      </c>
      <c r="K281" s="832" t="s">
        <v>2117</v>
      </c>
      <c r="L281" s="835">
        <v>38.56</v>
      </c>
      <c r="M281" s="835">
        <v>77.12</v>
      </c>
      <c r="N281" s="832">
        <v>2</v>
      </c>
      <c r="O281" s="836">
        <v>1</v>
      </c>
      <c r="P281" s="835">
        <v>38.56</v>
      </c>
      <c r="Q281" s="837">
        <v>0.5</v>
      </c>
      <c r="R281" s="832">
        <v>1</v>
      </c>
      <c r="S281" s="837">
        <v>0.5</v>
      </c>
      <c r="T281" s="836">
        <v>0.5</v>
      </c>
      <c r="U281" s="838">
        <v>0.5</v>
      </c>
    </row>
    <row r="282" spans="1:21" ht="14.4" customHeight="1" x14ac:dyDescent="0.3">
      <c r="A282" s="831">
        <v>21</v>
      </c>
      <c r="B282" s="832" t="s">
        <v>2713</v>
      </c>
      <c r="C282" s="832" t="s">
        <v>2719</v>
      </c>
      <c r="D282" s="833" t="s">
        <v>4561</v>
      </c>
      <c r="E282" s="834" t="s">
        <v>2733</v>
      </c>
      <c r="F282" s="832" t="s">
        <v>2714</v>
      </c>
      <c r="G282" s="832" t="s">
        <v>3180</v>
      </c>
      <c r="H282" s="832" t="s">
        <v>567</v>
      </c>
      <c r="I282" s="832" t="s">
        <v>3181</v>
      </c>
      <c r="J282" s="832" t="s">
        <v>3182</v>
      </c>
      <c r="K282" s="832" t="s">
        <v>3183</v>
      </c>
      <c r="L282" s="835">
        <v>727.03</v>
      </c>
      <c r="M282" s="835">
        <v>2908.12</v>
      </c>
      <c r="N282" s="832">
        <v>4</v>
      </c>
      <c r="O282" s="836">
        <v>1.5</v>
      </c>
      <c r="P282" s="835">
        <v>727.03</v>
      </c>
      <c r="Q282" s="837">
        <v>0.25</v>
      </c>
      <c r="R282" s="832">
        <v>1</v>
      </c>
      <c r="S282" s="837">
        <v>0.25</v>
      </c>
      <c r="T282" s="836">
        <v>0.5</v>
      </c>
      <c r="U282" s="838">
        <v>0.33333333333333331</v>
      </c>
    </row>
    <row r="283" spans="1:21" ht="14.4" customHeight="1" x14ac:dyDescent="0.3">
      <c r="A283" s="831">
        <v>21</v>
      </c>
      <c r="B283" s="832" t="s">
        <v>2713</v>
      </c>
      <c r="C283" s="832" t="s">
        <v>2719</v>
      </c>
      <c r="D283" s="833" t="s">
        <v>4561</v>
      </c>
      <c r="E283" s="834" t="s">
        <v>2733</v>
      </c>
      <c r="F283" s="832" t="s">
        <v>2714</v>
      </c>
      <c r="G283" s="832" t="s">
        <v>3184</v>
      </c>
      <c r="H283" s="832" t="s">
        <v>625</v>
      </c>
      <c r="I283" s="832" t="s">
        <v>2538</v>
      </c>
      <c r="J283" s="832" t="s">
        <v>1594</v>
      </c>
      <c r="K283" s="832" t="s">
        <v>2539</v>
      </c>
      <c r="L283" s="835">
        <v>32.869999999999997</v>
      </c>
      <c r="M283" s="835">
        <v>32.869999999999997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21</v>
      </c>
      <c r="B284" s="832" t="s">
        <v>2713</v>
      </c>
      <c r="C284" s="832" t="s">
        <v>2719</v>
      </c>
      <c r="D284" s="833" t="s">
        <v>4561</v>
      </c>
      <c r="E284" s="834" t="s">
        <v>2733</v>
      </c>
      <c r="F284" s="832" t="s">
        <v>2714</v>
      </c>
      <c r="G284" s="832" t="s">
        <v>2767</v>
      </c>
      <c r="H284" s="832" t="s">
        <v>567</v>
      </c>
      <c r="I284" s="832" t="s">
        <v>3185</v>
      </c>
      <c r="J284" s="832" t="s">
        <v>3186</v>
      </c>
      <c r="K284" s="832" t="s">
        <v>3009</v>
      </c>
      <c r="L284" s="835">
        <v>66.97</v>
      </c>
      <c r="M284" s="835">
        <v>133.94</v>
      </c>
      <c r="N284" s="832">
        <v>2</v>
      </c>
      <c r="O284" s="836">
        <v>1</v>
      </c>
      <c r="P284" s="835">
        <v>133.94</v>
      </c>
      <c r="Q284" s="837">
        <v>1</v>
      </c>
      <c r="R284" s="832">
        <v>2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21</v>
      </c>
      <c r="B285" s="832" t="s">
        <v>2713</v>
      </c>
      <c r="C285" s="832" t="s">
        <v>2719</v>
      </c>
      <c r="D285" s="833" t="s">
        <v>4561</v>
      </c>
      <c r="E285" s="834" t="s">
        <v>2733</v>
      </c>
      <c r="F285" s="832" t="s">
        <v>2714</v>
      </c>
      <c r="G285" s="832" t="s">
        <v>2767</v>
      </c>
      <c r="H285" s="832" t="s">
        <v>567</v>
      </c>
      <c r="I285" s="832" t="s">
        <v>2768</v>
      </c>
      <c r="J285" s="832" t="s">
        <v>780</v>
      </c>
      <c r="K285" s="832" t="s">
        <v>2769</v>
      </c>
      <c r="L285" s="835">
        <v>53.57</v>
      </c>
      <c r="M285" s="835">
        <v>2089.23</v>
      </c>
      <c r="N285" s="832">
        <v>39</v>
      </c>
      <c r="O285" s="836">
        <v>12.5</v>
      </c>
      <c r="P285" s="835">
        <v>1178.54</v>
      </c>
      <c r="Q285" s="837">
        <v>0.5641025641025641</v>
      </c>
      <c r="R285" s="832">
        <v>22</v>
      </c>
      <c r="S285" s="837">
        <v>0.5641025641025641</v>
      </c>
      <c r="T285" s="836">
        <v>6.5</v>
      </c>
      <c r="U285" s="838">
        <v>0.52</v>
      </c>
    </row>
    <row r="286" spans="1:21" ht="14.4" customHeight="1" x14ac:dyDescent="0.3">
      <c r="A286" s="831">
        <v>21</v>
      </c>
      <c r="B286" s="832" t="s">
        <v>2713</v>
      </c>
      <c r="C286" s="832" t="s">
        <v>2719</v>
      </c>
      <c r="D286" s="833" t="s">
        <v>4561</v>
      </c>
      <c r="E286" s="834" t="s">
        <v>2733</v>
      </c>
      <c r="F286" s="832" t="s">
        <v>2714</v>
      </c>
      <c r="G286" s="832" t="s">
        <v>3187</v>
      </c>
      <c r="H286" s="832" t="s">
        <v>625</v>
      </c>
      <c r="I286" s="832" t="s">
        <v>2480</v>
      </c>
      <c r="J286" s="832" t="s">
        <v>2481</v>
      </c>
      <c r="K286" s="832" t="s">
        <v>2482</v>
      </c>
      <c r="L286" s="835">
        <v>70.23</v>
      </c>
      <c r="M286" s="835">
        <v>70.23</v>
      </c>
      <c r="N286" s="832">
        <v>1</v>
      </c>
      <c r="O286" s="836">
        <v>0.5</v>
      </c>
      <c r="P286" s="835">
        <v>70.23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21</v>
      </c>
      <c r="B287" s="832" t="s">
        <v>2713</v>
      </c>
      <c r="C287" s="832" t="s">
        <v>2719</v>
      </c>
      <c r="D287" s="833" t="s">
        <v>4561</v>
      </c>
      <c r="E287" s="834" t="s">
        <v>2733</v>
      </c>
      <c r="F287" s="832" t="s">
        <v>2714</v>
      </c>
      <c r="G287" s="832" t="s">
        <v>3187</v>
      </c>
      <c r="H287" s="832" t="s">
        <v>625</v>
      </c>
      <c r="I287" s="832" t="s">
        <v>2485</v>
      </c>
      <c r="J287" s="832" t="s">
        <v>2144</v>
      </c>
      <c r="K287" s="832" t="s">
        <v>2486</v>
      </c>
      <c r="L287" s="835">
        <v>17.559999999999999</v>
      </c>
      <c r="M287" s="835">
        <v>17.559999999999999</v>
      </c>
      <c r="N287" s="832">
        <v>1</v>
      </c>
      <c r="O287" s="836">
        <v>0.5</v>
      </c>
      <c r="P287" s="835">
        <v>17.559999999999999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21</v>
      </c>
      <c r="B288" s="832" t="s">
        <v>2713</v>
      </c>
      <c r="C288" s="832" t="s">
        <v>2719</v>
      </c>
      <c r="D288" s="833" t="s">
        <v>4561</v>
      </c>
      <c r="E288" s="834" t="s">
        <v>2733</v>
      </c>
      <c r="F288" s="832" t="s">
        <v>2714</v>
      </c>
      <c r="G288" s="832" t="s">
        <v>2783</v>
      </c>
      <c r="H288" s="832" t="s">
        <v>625</v>
      </c>
      <c r="I288" s="832" t="s">
        <v>2821</v>
      </c>
      <c r="J288" s="832" t="s">
        <v>910</v>
      </c>
      <c r="K288" s="832" t="s">
        <v>2102</v>
      </c>
      <c r="L288" s="835">
        <v>736.33</v>
      </c>
      <c r="M288" s="835">
        <v>8835.9600000000009</v>
      </c>
      <c r="N288" s="832">
        <v>12</v>
      </c>
      <c r="O288" s="836">
        <v>1.5</v>
      </c>
      <c r="P288" s="835">
        <v>5890.64</v>
      </c>
      <c r="Q288" s="837">
        <v>0.66666666666666663</v>
      </c>
      <c r="R288" s="832">
        <v>8</v>
      </c>
      <c r="S288" s="837">
        <v>0.66666666666666663</v>
      </c>
      <c r="T288" s="836">
        <v>1</v>
      </c>
      <c r="U288" s="838">
        <v>0.66666666666666663</v>
      </c>
    </row>
    <row r="289" spans="1:21" ht="14.4" customHeight="1" x14ac:dyDescent="0.3">
      <c r="A289" s="831">
        <v>21</v>
      </c>
      <c r="B289" s="832" t="s">
        <v>2713</v>
      </c>
      <c r="C289" s="832" t="s">
        <v>2719</v>
      </c>
      <c r="D289" s="833" t="s">
        <v>4561</v>
      </c>
      <c r="E289" s="834" t="s">
        <v>2733</v>
      </c>
      <c r="F289" s="832" t="s">
        <v>2714</v>
      </c>
      <c r="G289" s="832" t="s">
        <v>2783</v>
      </c>
      <c r="H289" s="832" t="s">
        <v>625</v>
      </c>
      <c r="I289" s="832" t="s">
        <v>3188</v>
      </c>
      <c r="J289" s="832" t="s">
        <v>910</v>
      </c>
      <c r="K289" s="832" t="s">
        <v>3189</v>
      </c>
      <c r="L289" s="835">
        <v>923.74</v>
      </c>
      <c r="M289" s="835">
        <v>11084.880000000001</v>
      </c>
      <c r="N289" s="832">
        <v>12</v>
      </c>
      <c r="O289" s="836">
        <v>3</v>
      </c>
      <c r="P289" s="835">
        <v>11084.880000000001</v>
      </c>
      <c r="Q289" s="837">
        <v>1</v>
      </c>
      <c r="R289" s="832">
        <v>12</v>
      </c>
      <c r="S289" s="837">
        <v>1</v>
      </c>
      <c r="T289" s="836">
        <v>3</v>
      </c>
      <c r="U289" s="838">
        <v>1</v>
      </c>
    </row>
    <row r="290" spans="1:21" ht="14.4" customHeight="1" x14ac:dyDescent="0.3">
      <c r="A290" s="831">
        <v>21</v>
      </c>
      <c r="B290" s="832" t="s">
        <v>2713</v>
      </c>
      <c r="C290" s="832" t="s">
        <v>2719</v>
      </c>
      <c r="D290" s="833" t="s">
        <v>4561</v>
      </c>
      <c r="E290" s="834" t="s">
        <v>2733</v>
      </c>
      <c r="F290" s="832" t="s">
        <v>2714</v>
      </c>
      <c r="G290" s="832" t="s">
        <v>2783</v>
      </c>
      <c r="H290" s="832" t="s">
        <v>625</v>
      </c>
      <c r="I290" s="832" t="s">
        <v>3190</v>
      </c>
      <c r="J290" s="832" t="s">
        <v>914</v>
      </c>
      <c r="K290" s="832" t="s">
        <v>3191</v>
      </c>
      <c r="L290" s="835">
        <v>277.12</v>
      </c>
      <c r="M290" s="835">
        <v>277.12</v>
      </c>
      <c r="N290" s="832">
        <v>1</v>
      </c>
      <c r="O290" s="836">
        <v>1</v>
      </c>
      <c r="P290" s="835">
        <v>277.12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21</v>
      </c>
      <c r="B291" s="832" t="s">
        <v>2713</v>
      </c>
      <c r="C291" s="832" t="s">
        <v>2719</v>
      </c>
      <c r="D291" s="833" t="s">
        <v>4561</v>
      </c>
      <c r="E291" s="834" t="s">
        <v>2733</v>
      </c>
      <c r="F291" s="832" t="s">
        <v>2714</v>
      </c>
      <c r="G291" s="832" t="s">
        <v>2783</v>
      </c>
      <c r="H291" s="832" t="s">
        <v>625</v>
      </c>
      <c r="I291" s="832" t="s">
        <v>2861</v>
      </c>
      <c r="J291" s="832" t="s">
        <v>914</v>
      </c>
      <c r="K291" s="832" t="s">
        <v>2096</v>
      </c>
      <c r="L291" s="835">
        <v>1385.62</v>
      </c>
      <c r="M291" s="835">
        <v>51267.939999999995</v>
      </c>
      <c r="N291" s="832">
        <v>37</v>
      </c>
      <c r="O291" s="836">
        <v>10.5</v>
      </c>
      <c r="P291" s="835">
        <v>51267.939999999995</v>
      </c>
      <c r="Q291" s="837">
        <v>1</v>
      </c>
      <c r="R291" s="832">
        <v>37</v>
      </c>
      <c r="S291" s="837">
        <v>1</v>
      </c>
      <c r="T291" s="836">
        <v>10.5</v>
      </c>
      <c r="U291" s="838">
        <v>1</v>
      </c>
    </row>
    <row r="292" spans="1:21" ht="14.4" customHeight="1" x14ac:dyDescent="0.3">
      <c r="A292" s="831">
        <v>21</v>
      </c>
      <c r="B292" s="832" t="s">
        <v>2713</v>
      </c>
      <c r="C292" s="832" t="s">
        <v>2719</v>
      </c>
      <c r="D292" s="833" t="s">
        <v>4561</v>
      </c>
      <c r="E292" s="834" t="s">
        <v>2733</v>
      </c>
      <c r="F292" s="832" t="s">
        <v>2714</v>
      </c>
      <c r="G292" s="832" t="s">
        <v>2783</v>
      </c>
      <c r="H292" s="832" t="s">
        <v>625</v>
      </c>
      <c r="I292" s="832" t="s">
        <v>2877</v>
      </c>
      <c r="J292" s="832" t="s">
        <v>914</v>
      </c>
      <c r="K292" s="832" t="s">
        <v>2098</v>
      </c>
      <c r="L292" s="835">
        <v>1847.49</v>
      </c>
      <c r="M292" s="835">
        <v>36949.800000000003</v>
      </c>
      <c r="N292" s="832">
        <v>20</v>
      </c>
      <c r="O292" s="836">
        <v>6</v>
      </c>
      <c r="P292" s="835">
        <v>36949.800000000003</v>
      </c>
      <c r="Q292" s="837">
        <v>1</v>
      </c>
      <c r="R292" s="832">
        <v>20</v>
      </c>
      <c r="S292" s="837">
        <v>1</v>
      </c>
      <c r="T292" s="836">
        <v>6</v>
      </c>
      <c r="U292" s="838">
        <v>1</v>
      </c>
    </row>
    <row r="293" spans="1:21" ht="14.4" customHeight="1" x14ac:dyDescent="0.3">
      <c r="A293" s="831">
        <v>21</v>
      </c>
      <c r="B293" s="832" t="s">
        <v>2713</v>
      </c>
      <c r="C293" s="832" t="s">
        <v>2719</v>
      </c>
      <c r="D293" s="833" t="s">
        <v>4561</v>
      </c>
      <c r="E293" s="834" t="s">
        <v>2733</v>
      </c>
      <c r="F293" s="832" t="s">
        <v>2714</v>
      </c>
      <c r="G293" s="832" t="s">
        <v>2783</v>
      </c>
      <c r="H293" s="832" t="s">
        <v>625</v>
      </c>
      <c r="I293" s="832" t="s">
        <v>2095</v>
      </c>
      <c r="J293" s="832" t="s">
        <v>914</v>
      </c>
      <c r="K293" s="832" t="s">
        <v>2096</v>
      </c>
      <c r="L293" s="835">
        <v>1385.62</v>
      </c>
      <c r="M293" s="835">
        <v>8313.7199999999993</v>
      </c>
      <c r="N293" s="832">
        <v>6</v>
      </c>
      <c r="O293" s="836">
        <v>2.5</v>
      </c>
      <c r="P293" s="835">
        <v>8313.7199999999993</v>
      </c>
      <c r="Q293" s="837">
        <v>1</v>
      </c>
      <c r="R293" s="832">
        <v>6</v>
      </c>
      <c r="S293" s="837">
        <v>1</v>
      </c>
      <c r="T293" s="836">
        <v>2.5</v>
      </c>
      <c r="U293" s="838">
        <v>1</v>
      </c>
    </row>
    <row r="294" spans="1:21" ht="14.4" customHeight="1" x14ac:dyDescent="0.3">
      <c r="A294" s="831">
        <v>21</v>
      </c>
      <c r="B294" s="832" t="s">
        <v>2713</v>
      </c>
      <c r="C294" s="832" t="s">
        <v>2719</v>
      </c>
      <c r="D294" s="833" t="s">
        <v>4561</v>
      </c>
      <c r="E294" s="834" t="s">
        <v>2733</v>
      </c>
      <c r="F294" s="832" t="s">
        <v>2714</v>
      </c>
      <c r="G294" s="832" t="s">
        <v>2783</v>
      </c>
      <c r="H294" s="832" t="s">
        <v>625</v>
      </c>
      <c r="I294" s="832" t="s">
        <v>2101</v>
      </c>
      <c r="J294" s="832" t="s">
        <v>910</v>
      </c>
      <c r="K294" s="832" t="s">
        <v>2102</v>
      </c>
      <c r="L294" s="835">
        <v>736.33</v>
      </c>
      <c r="M294" s="835">
        <v>1472.66</v>
      </c>
      <c r="N294" s="832">
        <v>2</v>
      </c>
      <c r="O294" s="836">
        <v>0.5</v>
      </c>
      <c r="P294" s="835">
        <v>1472.66</v>
      </c>
      <c r="Q294" s="837">
        <v>1</v>
      </c>
      <c r="R294" s="832">
        <v>2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21</v>
      </c>
      <c r="B295" s="832" t="s">
        <v>2713</v>
      </c>
      <c r="C295" s="832" t="s">
        <v>2719</v>
      </c>
      <c r="D295" s="833" t="s">
        <v>4561</v>
      </c>
      <c r="E295" s="834" t="s">
        <v>2733</v>
      </c>
      <c r="F295" s="832" t="s">
        <v>2714</v>
      </c>
      <c r="G295" s="832" t="s">
        <v>2783</v>
      </c>
      <c r="H295" s="832" t="s">
        <v>625</v>
      </c>
      <c r="I295" s="832" t="s">
        <v>3192</v>
      </c>
      <c r="J295" s="832" t="s">
        <v>910</v>
      </c>
      <c r="K295" s="832" t="s">
        <v>3189</v>
      </c>
      <c r="L295" s="835">
        <v>923.74</v>
      </c>
      <c r="M295" s="835">
        <v>4618.7</v>
      </c>
      <c r="N295" s="832">
        <v>5</v>
      </c>
      <c r="O295" s="836">
        <v>1</v>
      </c>
      <c r="P295" s="835">
        <v>4618.7</v>
      </c>
      <c r="Q295" s="837">
        <v>1</v>
      </c>
      <c r="R295" s="832">
        <v>5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21</v>
      </c>
      <c r="B296" s="832" t="s">
        <v>2713</v>
      </c>
      <c r="C296" s="832" t="s">
        <v>2719</v>
      </c>
      <c r="D296" s="833" t="s">
        <v>4561</v>
      </c>
      <c r="E296" s="834" t="s">
        <v>2733</v>
      </c>
      <c r="F296" s="832" t="s">
        <v>2714</v>
      </c>
      <c r="G296" s="832" t="s">
        <v>2785</v>
      </c>
      <c r="H296" s="832" t="s">
        <v>625</v>
      </c>
      <c r="I296" s="832" t="s">
        <v>2332</v>
      </c>
      <c r="J296" s="832" t="s">
        <v>676</v>
      </c>
      <c r="K296" s="832" t="s">
        <v>641</v>
      </c>
      <c r="L296" s="835">
        <v>48.42</v>
      </c>
      <c r="M296" s="835">
        <v>1162.08</v>
      </c>
      <c r="N296" s="832">
        <v>24</v>
      </c>
      <c r="O296" s="836">
        <v>7.5</v>
      </c>
      <c r="P296" s="835">
        <v>677.88</v>
      </c>
      <c r="Q296" s="837">
        <v>0.58333333333333337</v>
      </c>
      <c r="R296" s="832">
        <v>14</v>
      </c>
      <c r="S296" s="837">
        <v>0.58333333333333337</v>
      </c>
      <c r="T296" s="836">
        <v>4.5</v>
      </c>
      <c r="U296" s="838">
        <v>0.6</v>
      </c>
    </row>
    <row r="297" spans="1:21" ht="14.4" customHeight="1" x14ac:dyDescent="0.3">
      <c r="A297" s="831">
        <v>21</v>
      </c>
      <c r="B297" s="832" t="s">
        <v>2713</v>
      </c>
      <c r="C297" s="832" t="s">
        <v>2719</v>
      </c>
      <c r="D297" s="833" t="s">
        <v>4561</v>
      </c>
      <c r="E297" s="834" t="s">
        <v>2733</v>
      </c>
      <c r="F297" s="832" t="s">
        <v>2714</v>
      </c>
      <c r="G297" s="832" t="s">
        <v>2785</v>
      </c>
      <c r="H297" s="832" t="s">
        <v>567</v>
      </c>
      <c r="I297" s="832" t="s">
        <v>3193</v>
      </c>
      <c r="J297" s="832" t="s">
        <v>676</v>
      </c>
      <c r="K297" s="832" t="s">
        <v>3194</v>
      </c>
      <c r="L297" s="835">
        <v>48.42</v>
      </c>
      <c r="M297" s="835">
        <v>145.26</v>
      </c>
      <c r="N297" s="832">
        <v>3</v>
      </c>
      <c r="O297" s="836">
        <v>2</v>
      </c>
      <c r="P297" s="835">
        <v>145.26</v>
      </c>
      <c r="Q297" s="837">
        <v>1</v>
      </c>
      <c r="R297" s="832">
        <v>3</v>
      </c>
      <c r="S297" s="837">
        <v>1</v>
      </c>
      <c r="T297" s="836">
        <v>2</v>
      </c>
      <c r="U297" s="838">
        <v>1</v>
      </c>
    </row>
    <row r="298" spans="1:21" ht="14.4" customHeight="1" x14ac:dyDescent="0.3">
      <c r="A298" s="831">
        <v>21</v>
      </c>
      <c r="B298" s="832" t="s">
        <v>2713</v>
      </c>
      <c r="C298" s="832" t="s">
        <v>2719</v>
      </c>
      <c r="D298" s="833" t="s">
        <v>4561</v>
      </c>
      <c r="E298" s="834" t="s">
        <v>2733</v>
      </c>
      <c r="F298" s="832" t="s">
        <v>2714</v>
      </c>
      <c r="G298" s="832" t="s">
        <v>2786</v>
      </c>
      <c r="H298" s="832" t="s">
        <v>567</v>
      </c>
      <c r="I298" s="832" t="s">
        <v>2981</v>
      </c>
      <c r="J298" s="832" t="s">
        <v>946</v>
      </c>
      <c r="K298" s="832" t="s">
        <v>2798</v>
      </c>
      <c r="L298" s="835">
        <v>103.67</v>
      </c>
      <c r="M298" s="835">
        <v>414.68</v>
      </c>
      <c r="N298" s="832">
        <v>4</v>
      </c>
      <c r="O298" s="836">
        <v>2.5</v>
      </c>
      <c r="P298" s="835">
        <v>311.01</v>
      </c>
      <c r="Q298" s="837">
        <v>0.75</v>
      </c>
      <c r="R298" s="832">
        <v>3</v>
      </c>
      <c r="S298" s="837">
        <v>0.75</v>
      </c>
      <c r="T298" s="836">
        <v>2</v>
      </c>
      <c r="U298" s="838">
        <v>0.8</v>
      </c>
    </row>
    <row r="299" spans="1:21" ht="14.4" customHeight="1" x14ac:dyDescent="0.3">
      <c r="A299" s="831">
        <v>21</v>
      </c>
      <c r="B299" s="832" t="s">
        <v>2713</v>
      </c>
      <c r="C299" s="832" t="s">
        <v>2719</v>
      </c>
      <c r="D299" s="833" t="s">
        <v>4561</v>
      </c>
      <c r="E299" s="834" t="s">
        <v>2733</v>
      </c>
      <c r="F299" s="832" t="s">
        <v>2714</v>
      </c>
      <c r="G299" s="832" t="s">
        <v>2786</v>
      </c>
      <c r="H299" s="832" t="s">
        <v>567</v>
      </c>
      <c r="I299" s="832" t="s">
        <v>2797</v>
      </c>
      <c r="J299" s="832" t="s">
        <v>946</v>
      </c>
      <c r="K299" s="832" t="s">
        <v>2798</v>
      </c>
      <c r="L299" s="835">
        <v>103.67</v>
      </c>
      <c r="M299" s="835">
        <v>1036.6999999999998</v>
      </c>
      <c r="N299" s="832">
        <v>10</v>
      </c>
      <c r="O299" s="836">
        <v>6.5</v>
      </c>
      <c r="P299" s="835">
        <v>725.68999999999994</v>
      </c>
      <c r="Q299" s="837">
        <v>0.70000000000000007</v>
      </c>
      <c r="R299" s="832">
        <v>7</v>
      </c>
      <c r="S299" s="837">
        <v>0.7</v>
      </c>
      <c r="T299" s="836">
        <v>4.5</v>
      </c>
      <c r="U299" s="838">
        <v>0.69230769230769229</v>
      </c>
    </row>
    <row r="300" spans="1:21" ht="14.4" customHeight="1" x14ac:dyDescent="0.3">
      <c r="A300" s="831">
        <v>21</v>
      </c>
      <c r="B300" s="832" t="s">
        <v>2713</v>
      </c>
      <c r="C300" s="832" t="s">
        <v>2719</v>
      </c>
      <c r="D300" s="833" t="s">
        <v>4561</v>
      </c>
      <c r="E300" s="834" t="s">
        <v>2733</v>
      </c>
      <c r="F300" s="832" t="s">
        <v>2714</v>
      </c>
      <c r="G300" s="832" t="s">
        <v>2770</v>
      </c>
      <c r="H300" s="832" t="s">
        <v>625</v>
      </c>
      <c r="I300" s="832" t="s">
        <v>2881</v>
      </c>
      <c r="J300" s="832" t="s">
        <v>2772</v>
      </c>
      <c r="K300" s="832" t="s">
        <v>2773</v>
      </c>
      <c r="L300" s="835">
        <v>453.18</v>
      </c>
      <c r="M300" s="835">
        <v>453.18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21</v>
      </c>
      <c r="B301" s="832" t="s">
        <v>2713</v>
      </c>
      <c r="C301" s="832" t="s">
        <v>2719</v>
      </c>
      <c r="D301" s="833" t="s">
        <v>4561</v>
      </c>
      <c r="E301" s="834" t="s">
        <v>2733</v>
      </c>
      <c r="F301" s="832" t="s">
        <v>2714</v>
      </c>
      <c r="G301" s="832" t="s">
        <v>2770</v>
      </c>
      <c r="H301" s="832" t="s">
        <v>567</v>
      </c>
      <c r="I301" s="832" t="s">
        <v>2771</v>
      </c>
      <c r="J301" s="832" t="s">
        <v>2772</v>
      </c>
      <c r="K301" s="832" t="s">
        <v>2773</v>
      </c>
      <c r="L301" s="835">
        <v>453.18</v>
      </c>
      <c r="M301" s="835">
        <v>9516.7800000000007</v>
      </c>
      <c r="N301" s="832">
        <v>21</v>
      </c>
      <c r="O301" s="836">
        <v>15</v>
      </c>
      <c r="P301" s="835">
        <v>7250.880000000001</v>
      </c>
      <c r="Q301" s="837">
        <v>0.76190476190476197</v>
      </c>
      <c r="R301" s="832">
        <v>16</v>
      </c>
      <c r="S301" s="837">
        <v>0.76190476190476186</v>
      </c>
      <c r="T301" s="836">
        <v>10.5</v>
      </c>
      <c r="U301" s="838">
        <v>0.7</v>
      </c>
    </row>
    <row r="302" spans="1:21" ht="14.4" customHeight="1" x14ac:dyDescent="0.3">
      <c r="A302" s="831">
        <v>21</v>
      </c>
      <c r="B302" s="832" t="s">
        <v>2713</v>
      </c>
      <c r="C302" s="832" t="s">
        <v>2719</v>
      </c>
      <c r="D302" s="833" t="s">
        <v>4561</v>
      </c>
      <c r="E302" s="834" t="s">
        <v>2733</v>
      </c>
      <c r="F302" s="832" t="s">
        <v>2714</v>
      </c>
      <c r="G302" s="832" t="s">
        <v>2862</v>
      </c>
      <c r="H302" s="832" t="s">
        <v>567</v>
      </c>
      <c r="I302" s="832" t="s">
        <v>3195</v>
      </c>
      <c r="J302" s="832" t="s">
        <v>3196</v>
      </c>
      <c r="K302" s="832" t="s">
        <v>2598</v>
      </c>
      <c r="L302" s="835">
        <v>355.79</v>
      </c>
      <c r="M302" s="835">
        <v>1778.9500000000003</v>
      </c>
      <c r="N302" s="832">
        <v>5</v>
      </c>
      <c r="O302" s="836">
        <v>1.5</v>
      </c>
      <c r="P302" s="835">
        <v>1778.9500000000003</v>
      </c>
      <c r="Q302" s="837">
        <v>1</v>
      </c>
      <c r="R302" s="832">
        <v>5</v>
      </c>
      <c r="S302" s="837">
        <v>1</v>
      </c>
      <c r="T302" s="836">
        <v>1.5</v>
      </c>
      <c r="U302" s="838">
        <v>1</v>
      </c>
    </row>
    <row r="303" spans="1:21" ht="14.4" customHeight="1" x14ac:dyDescent="0.3">
      <c r="A303" s="831">
        <v>21</v>
      </c>
      <c r="B303" s="832" t="s">
        <v>2713</v>
      </c>
      <c r="C303" s="832" t="s">
        <v>2719</v>
      </c>
      <c r="D303" s="833" t="s">
        <v>4561</v>
      </c>
      <c r="E303" s="834" t="s">
        <v>2733</v>
      </c>
      <c r="F303" s="832" t="s">
        <v>2714</v>
      </c>
      <c r="G303" s="832" t="s">
        <v>2862</v>
      </c>
      <c r="H303" s="832" t="s">
        <v>625</v>
      </c>
      <c r="I303" s="832" t="s">
        <v>2596</v>
      </c>
      <c r="J303" s="832" t="s">
        <v>2597</v>
      </c>
      <c r="K303" s="832" t="s">
        <v>2598</v>
      </c>
      <c r="L303" s="835">
        <v>355.79</v>
      </c>
      <c r="M303" s="835">
        <v>8538.9600000000009</v>
      </c>
      <c r="N303" s="832">
        <v>24</v>
      </c>
      <c r="O303" s="836">
        <v>11</v>
      </c>
      <c r="P303" s="835">
        <v>7115.8</v>
      </c>
      <c r="Q303" s="837">
        <v>0.83333333333333326</v>
      </c>
      <c r="R303" s="832">
        <v>20</v>
      </c>
      <c r="S303" s="837">
        <v>0.83333333333333337</v>
      </c>
      <c r="T303" s="836">
        <v>9</v>
      </c>
      <c r="U303" s="838">
        <v>0.81818181818181823</v>
      </c>
    </row>
    <row r="304" spans="1:21" ht="14.4" customHeight="1" x14ac:dyDescent="0.3">
      <c r="A304" s="831">
        <v>21</v>
      </c>
      <c r="B304" s="832" t="s">
        <v>2713</v>
      </c>
      <c r="C304" s="832" t="s">
        <v>2719</v>
      </c>
      <c r="D304" s="833" t="s">
        <v>4561</v>
      </c>
      <c r="E304" s="834" t="s">
        <v>2733</v>
      </c>
      <c r="F304" s="832" t="s">
        <v>2714</v>
      </c>
      <c r="G304" s="832" t="s">
        <v>2862</v>
      </c>
      <c r="H304" s="832" t="s">
        <v>625</v>
      </c>
      <c r="I304" s="832" t="s">
        <v>2599</v>
      </c>
      <c r="J304" s="832" t="s">
        <v>2597</v>
      </c>
      <c r="K304" s="832" t="s">
        <v>2600</v>
      </c>
      <c r="L304" s="835">
        <v>552.64</v>
      </c>
      <c r="M304" s="835">
        <v>6079.04</v>
      </c>
      <c r="N304" s="832">
        <v>11</v>
      </c>
      <c r="O304" s="836">
        <v>2</v>
      </c>
      <c r="P304" s="835">
        <v>6079.04</v>
      </c>
      <c r="Q304" s="837">
        <v>1</v>
      </c>
      <c r="R304" s="832">
        <v>11</v>
      </c>
      <c r="S304" s="837">
        <v>1</v>
      </c>
      <c r="T304" s="836">
        <v>2</v>
      </c>
      <c r="U304" s="838">
        <v>1</v>
      </c>
    </row>
    <row r="305" spans="1:21" ht="14.4" customHeight="1" x14ac:dyDescent="0.3">
      <c r="A305" s="831">
        <v>21</v>
      </c>
      <c r="B305" s="832" t="s">
        <v>2713</v>
      </c>
      <c r="C305" s="832" t="s">
        <v>2719</v>
      </c>
      <c r="D305" s="833" t="s">
        <v>4561</v>
      </c>
      <c r="E305" s="834" t="s">
        <v>2733</v>
      </c>
      <c r="F305" s="832" t="s">
        <v>2714</v>
      </c>
      <c r="G305" s="832" t="s">
        <v>2862</v>
      </c>
      <c r="H305" s="832" t="s">
        <v>625</v>
      </c>
      <c r="I305" s="832" t="s">
        <v>3197</v>
      </c>
      <c r="J305" s="832" t="s">
        <v>2597</v>
      </c>
      <c r="K305" s="832" t="s">
        <v>3198</v>
      </c>
      <c r="L305" s="835">
        <v>1019.46</v>
      </c>
      <c r="M305" s="835">
        <v>5097.3</v>
      </c>
      <c r="N305" s="832">
        <v>5</v>
      </c>
      <c r="O305" s="836">
        <v>1.5</v>
      </c>
      <c r="P305" s="835">
        <v>5097.3</v>
      </c>
      <c r="Q305" s="837">
        <v>1</v>
      </c>
      <c r="R305" s="832">
        <v>5</v>
      </c>
      <c r="S305" s="837">
        <v>1</v>
      </c>
      <c r="T305" s="836">
        <v>1.5</v>
      </c>
      <c r="U305" s="838">
        <v>1</v>
      </c>
    </row>
    <row r="306" spans="1:21" ht="14.4" customHeight="1" x14ac:dyDescent="0.3">
      <c r="A306" s="831">
        <v>21</v>
      </c>
      <c r="B306" s="832" t="s">
        <v>2713</v>
      </c>
      <c r="C306" s="832" t="s">
        <v>2719</v>
      </c>
      <c r="D306" s="833" t="s">
        <v>4561</v>
      </c>
      <c r="E306" s="834" t="s">
        <v>2733</v>
      </c>
      <c r="F306" s="832" t="s">
        <v>2714</v>
      </c>
      <c r="G306" s="832" t="s">
        <v>2815</v>
      </c>
      <c r="H306" s="832" t="s">
        <v>625</v>
      </c>
      <c r="I306" s="832" t="s">
        <v>2816</v>
      </c>
      <c r="J306" s="832" t="s">
        <v>2049</v>
      </c>
      <c r="K306" s="832" t="s">
        <v>2052</v>
      </c>
      <c r="L306" s="835">
        <v>57.6</v>
      </c>
      <c r="M306" s="835">
        <v>115.2</v>
      </c>
      <c r="N306" s="832">
        <v>2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21</v>
      </c>
      <c r="B307" s="832" t="s">
        <v>2713</v>
      </c>
      <c r="C307" s="832" t="s">
        <v>2719</v>
      </c>
      <c r="D307" s="833" t="s">
        <v>4561</v>
      </c>
      <c r="E307" s="834" t="s">
        <v>2733</v>
      </c>
      <c r="F307" s="832" t="s">
        <v>2714</v>
      </c>
      <c r="G307" s="832" t="s">
        <v>2815</v>
      </c>
      <c r="H307" s="832" t="s">
        <v>625</v>
      </c>
      <c r="I307" s="832" t="s">
        <v>3199</v>
      </c>
      <c r="J307" s="832" t="s">
        <v>2049</v>
      </c>
      <c r="K307" s="832" t="s">
        <v>2054</v>
      </c>
      <c r="L307" s="835">
        <v>32.25</v>
      </c>
      <c r="M307" s="835">
        <v>129</v>
      </c>
      <c r="N307" s="832">
        <v>4</v>
      </c>
      <c r="O307" s="836">
        <v>1.5</v>
      </c>
      <c r="P307" s="835">
        <v>64.5</v>
      </c>
      <c r="Q307" s="837">
        <v>0.5</v>
      </c>
      <c r="R307" s="832">
        <v>2</v>
      </c>
      <c r="S307" s="837">
        <v>0.5</v>
      </c>
      <c r="T307" s="836">
        <v>1</v>
      </c>
      <c r="U307" s="838">
        <v>0.66666666666666663</v>
      </c>
    </row>
    <row r="308" spans="1:21" ht="14.4" customHeight="1" x14ac:dyDescent="0.3">
      <c r="A308" s="831">
        <v>21</v>
      </c>
      <c r="B308" s="832" t="s">
        <v>2713</v>
      </c>
      <c r="C308" s="832" t="s">
        <v>2719</v>
      </c>
      <c r="D308" s="833" t="s">
        <v>4561</v>
      </c>
      <c r="E308" s="834" t="s">
        <v>2733</v>
      </c>
      <c r="F308" s="832" t="s">
        <v>2714</v>
      </c>
      <c r="G308" s="832" t="s">
        <v>2815</v>
      </c>
      <c r="H308" s="832" t="s">
        <v>567</v>
      </c>
      <c r="I308" s="832" t="s">
        <v>3200</v>
      </c>
      <c r="J308" s="832" t="s">
        <v>2049</v>
      </c>
      <c r="K308" s="832" t="s">
        <v>3201</v>
      </c>
      <c r="L308" s="835">
        <v>103.67</v>
      </c>
      <c r="M308" s="835">
        <v>103.67</v>
      </c>
      <c r="N308" s="832">
        <v>1</v>
      </c>
      <c r="O308" s="836">
        <v>1</v>
      </c>
      <c r="P308" s="835">
        <v>103.67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21</v>
      </c>
      <c r="B309" s="832" t="s">
        <v>2713</v>
      </c>
      <c r="C309" s="832" t="s">
        <v>2719</v>
      </c>
      <c r="D309" s="833" t="s">
        <v>4561</v>
      </c>
      <c r="E309" s="834" t="s">
        <v>2733</v>
      </c>
      <c r="F309" s="832" t="s">
        <v>2714</v>
      </c>
      <c r="G309" s="832" t="s">
        <v>2815</v>
      </c>
      <c r="H309" s="832" t="s">
        <v>567</v>
      </c>
      <c r="I309" s="832" t="s">
        <v>3202</v>
      </c>
      <c r="J309" s="832" t="s">
        <v>2049</v>
      </c>
      <c r="K309" s="832" t="s">
        <v>3203</v>
      </c>
      <c r="L309" s="835">
        <v>51.84</v>
      </c>
      <c r="M309" s="835">
        <v>51.84</v>
      </c>
      <c r="N309" s="832">
        <v>1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21</v>
      </c>
      <c r="B310" s="832" t="s">
        <v>2713</v>
      </c>
      <c r="C310" s="832" t="s">
        <v>2719</v>
      </c>
      <c r="D310" s="833" t="s">
        <v>4561</v>
      </c>
      <c r="E310" s="834" t="s">
        <v>2733</v>
      </c>
      <c r="F310" s="832" t="s">
        <v>2714</v>
      </c>
      <c r="G310" s="832" t="s">
        <v>3204</v>
      </c>
      <c r="H310" s="832" t="s">
        <v>625</v>
      </c>
      <c r="I310" s="832" t="s">
        <v>2173</v>
      </c>
      <c r="J310" s="832" t="s">
        <v>1172</v>
      </c>
      <c r="K310" s="832" t="s">
        <v>2156</v>
      </c>
      <c r="L310" s="835">
        <v>47.7</v>
      </c>
      <c r="M310" s="835">
        <v>238.50000000000003</v>
      </c>
      <c r="N310" s="832">
        <v>5</v>
      </c>
      <c r="O310" s="836">
        <v>1.5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21</v>
      </c>
      <c r="B311" s="832" t="s">
        <v>2713</v>
      </c>
      <c r="C311" s="832" t="s">
        <v>2719</v>
      </c>
      <c r="D311" s="833" t="s">
        <v>4561</v>
      </c>
      <c r="E311" s="834" t="s">
        <v>2733</v>
      </c>
      <c r="F311" s="832" t="s">
        <v>2714</v>
      </c>
      <c r="G311" s="832" t="s">
        <v>3205</v>
      </c>
      <c r="H311" s="832" t="s">
        <v>625</v>
      </c>
      <c r="I311" s="832" t="s">
        <v>2190</v>
      </c>
      <c r="J311" s="832" t="s">
        <v>2191</v>
      </c>
      <c r="K311" s="832" t="s">
        <v>2192</v>
      </c>
      <c r="L311" s="835">
        <v>72.88</v>
      </c>
      <c r="M311" s="835">
        <v>72.88</v>
      </c>
      <c r="N311" s="832">
        <v>1</v>
      </c>
      <c r="O311" s="836">
        <v>0.5</v>
      </c>
      <c r="P311" s="835">
        <v>72.88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21</v>
      </c>
      <c r="B312" s="832" t="s">
        <v>2713</v>
      </c>
      <c r="C312" s="832" t="s">
        <v>2719</v>
      </c>
      <c r="D312" s="833" t="s">
        <v>4561</v>
      </c>
      <c r="E312" s="834" t="s">
        <v>2733</v>
      </c>
      <c r="F312" s="832" t="s">
        <v>2714</v>
      </c>
      <c r="G312" s="832" t="s">
        <v>2987</v>
      </c>
      <c r="H312" s="832" t="s">
        <v>567</v>
      </c>
      <c r="I312" s="832" t="s">
        <v>2988</v>
      </c>
      <c r="J312" s="832" t="s">
        <v>636</v>
      </c>
      <c r="K312" s="832" t="s">
        <v>2989</v>
      </c>
      <c r="L312" s="835">
        <v>108.44</v>
      </c>
      <c r="M312" s="835">
        <v>542.20000000000005</v>
      </c>
      <c r="N312" s="832">
        <v>5</v>
      </c>
      <c r="O312" s="836">
        <v>2</v>
      </c>
      <c r="P312" s="835">
        <v>216.88</v>
      </c>
      <c r="Q312" s="837">
        <v>0.39999999999999997</v>
      </c>
      <c r="R312" s="832">
        <v>2</v>
      </c>
      <c r="S312" s="837">
        <v>0.4</v>
      </c>
      <c r="T312" s="836">
        <v>0.5</v>
      </c>
      <c r="U312" s="838">
        <v>0.25</v>
      </c>
    </row>
    <row r="313" spans="1:21" ht="14.4" customHeight="1" x14ac:dyDescent="0.3">
      <c r="A313" s="831">
        <v>21</v>
      </c>
      <c r="B313" s="832" t="s">
        <v>2713</v>
      </c>
      <c r="C313" s="832" t="s">
        <v>2719</v>
      </c>
      <c r="D313" s="833" t="s">
        <v>4561</v>
      </c>
      <c r="E313" s="834" t="s">
        <v>2733</v>
      </c>
      <c r="F313" s="832" t="s">
        <v>2714</v>
      </c>
      <c r="G313" s="832" t="s">
        <v>2987</v>
      </c>
      <c r="H313" s="832" t="s">
        <v>567</v>
      </c>
      <c r="I313" s="832" t="s">
        <v>3206</v>
      </c>
      <c r="J313" s="832" t="s">
        <v>636</v>
      </c>
      <c r="K313" s="832" t="s">
        <v>3207</v>
      </c>
      <c r="L313" s="835">
        <v>52.61</v>
      </c>
      <c r="M313" s="835">
        <v>105.22</v>
      </c>
      <c r="N313" s="832">
        <v>2</v>
      </c>
      <c r="O313" s="836">
        <v>1.5</v>
      </c>
      <c r="P313" s="835">
        <v>52.61</v>
      </c>
      <c r="Q313" s="837">
        <v>0.5</v>
      </c>
      <c r="R313" s="832">
        <v>1</v>
      </c>
      <c r="S313" s="837">
        <v>0.5</v>
      </c>
      <c r="T313" s="836">
        <v>1</v>
      </c>
      <c r="U313" s="838">
        <v>0.66666666666666663</v>
      </c>
    </row>
    <row r="314" spans="1:21" ht="14.4" customHeight="1" x14ac:dyDescent="0.3">
      <c r="A314" s="831">
        <v>21</v>
      </c>
      <c r="B314" s="832" t="s">
        <v>2713</v>
      </c>
      <c r="C314" s="832" t="s">
        <v>2719</v>
      </c>
      <c r="D314" s="833" t="s">
        <v>4561</v>
      </c>
      <c r="E314" s="834" t="s">
        <v>2733</v>
      </c>
      <c r="F314" s="832" t="s">
        <v>2714</v>
      </c>
      <c r="G314" s="832" t="s">
        <v>2987</v>
      </c>
      <c r="H314" s="832" t="s">
        <v>567</v>
      </c>
      <c r="I314" s="832" t="s">
        <v>2990</v>
      </c>
      <c r="J314" s="832" t="s">
        <v>2991</v>
      </c>
      <c r="K314" s="832" t="s">
        <v>2992</v>
      </c>
      <c r="L314" s="835">
        <v>42.09</v>
      </c>
      <c r="M314" s="835">
        <v>126.27000000000001</v>
      </c>
      <c r="N314" s="832">
        <v>3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21</v>
      </c>
      <c r="B315" s="832" t="s">
        <v>2713</v>
      </c>
      <c r="C315" s="832" t="s">
        <v>2719</v>
      </c>
      <c r="D315" s="833" t="s">
        <v>4561</v>
      </c>
      <c r="E315" s="834" t="s">
        <v>2733</v>
      </c>
      <c r="F315" s="832" t="s">
        <v>2714</v>
      </c>
      <c r="G315" s="832" t="s">
        <v>2993</v>
      </c>
      <c r="H315" s="832" t="s">
        <v>625</v>
      </c>
      <c r="I315" s="832" t="s">
        <v>2631</v>
      </c>
      <c r="J315" s="832" t="s">
        <v>2632</v>
      </c>
      <c r="K315" s="832" t="s">
        <v>1732</v>
      </c>
      <c r="L315" s="835">
        <v>194.26</v>
      </c>
      <c r="M315" s="835">
        <v>1942.6</v>
      </c>
      <c r="N315" s="832">
        <v>10</v>
      </c>
      <c r="O315" s="836">
        <v>2</v>
      </c>
      <c r="P315" s="835">
        <v>1942.6</v>
      </c>
      <c r="Q315" s="837">
        <v>1</v>
      </c>
      <c r="R315" s="832">
        <v>10</v>
      </c>
      <c r="S315" s="837">
        <v>1</v>
      </c>
      <c r="T315" s="836">
        <v>2</v>
      </c>
      <c r="U315" s="838">
        <v>1</v>
      </c>
    </row>
    <row r="316" spans="1:21" ht="14.4" customHeight="1" x14ac:dyDescent="0.3">
      <c r="A316" s="831">
        <v>21</v>
      </c>
      <c r="B316" s="832" t="s">
        <v>2713</v>
      </c>
      <c r="C316" s="832" t="s">
        <v>2719</v>
      </c>
      <c r="D316" s="833" t="s">
        <v>4561</v>
      </c>
      <c r="E316" s="834" t="s">
        <v>2733</v>
      </c>
      <c r="F316" s="832" t="s">
        <v>2714</v>
      </c>
      <c r="G316" s="832" t="s">
        <v>2993</v>
      </c>
      <c r="H316" s="832" t="s">
        <v>625</v>
      </c>
      <c r="I316" s="832" t="s">
        <v>3208</v>
      </c>
      <c r="J316" s="832" t="s">
        <v>3209</v>
      </c>
      <c r="K316" s="832" t="s">
        <v>1354</v>
      </c>
      <c r="L316" s="835">
        <v>129.51</v>
      </c>
      <c r="M316" s="835">
        <v>647.54999999999995</v>
      </c>
      <c r="N316" s="832">
        <v>5</v>
      </c>
      <c r="O316" s="836">
        <v>1</v>
      </c>
      <c r="P316" s="835">
        <v>647.54999999999995</v>
      </c>
      <c r="Q316" s="837">
        <v>1</v>
      </c>
      <c r="R316" s="832">
        <v>5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21</v>
      </c>
      <c r="B317" s="832" t="s">
        <v>2713</v>
      </c>
      <c r="C317" s="832" t="s">
        <v>2719</v>
      </c>
      <c r="D317" s="833" t="s">
        <v>4561</v>
      </c>
      <c r="E317" s="834" t="s">
        <v>2733</v>
      </c>
      <c r="F317" s="832" t="s">
        <v>2714</v>
      </c>
      <c r="G317" s="832" t="s">
        <v>2994</v>
      </c>
      <c r="H317" s="832" t="s">
        <v>567</v>
      </c>
      <c r="I317" s="832" t="s">
        <v>2995</v>
      </c>
      <c r="J317" s="832" t="s">
        <v>2996</v>
      </c>
      <c r="K317" s="832" t="s">
        <v>2997</v>
      </c>
      <c r="L317" s="835">
        <v>21.92</v>
      </c>
      <c r="M317" s="835">
        <v>1907.04</v>
      </c>
      <c r="N317" s="832">
        <v>87</v>
      </c>
      <c r="O317" s="836">
        <v>21</v>
      </c>
      <c r="P317" s="835">
        <v>942.56000000000006</v>
      </c>
      <c r="Q317" s="837">
        <v>0.49425287356321845</v>
      </c>
      <c r="R317" s="832">
        <v>43</v>
      </c>
      <c r="S317" s="837">
        <v>0.4942528735632184</v>
      </c>
      <c r="T317" s="836">
        <v>9.5</v>
      </c>
      <c r="U317" s="838">
        <v>0.45238095238095238</v>
      </c>
    </row>
    <row r="318" spans="1:21" ht="14.4" customHeight="1" x14ac:dyDescent="0.3">
      <c r="A318" s="831">
        <v>21</v>
      </c>
      <c r="B318" s="832" t="s">
        <v>2713</v>
      </c>
      <c r="C318" s="832" t="s">
        <v>2719</v>
      </c>
      <c r="D318" s="833" t="s">
        <v>4561</v>
      </c>
      <c r="E318" s="834" t="s">
        <v>2733</v>
      </c>
      <c r="F318" s="832" t="s">
        <v>2714</v>
      </c>
      <c r="G318" s="832" t="s">
        <v>3000</v>
      </c>
      <c r="H318" s="832" t="s">
        <v>625</v>
      </c>
      <c r="I318" s="832" t="s">
        <v>3210</v>
      </c>
      <c r="J318" s="832" t="s">
        <v>3002</v>
      </c>
      <c r="K318" s="832" t="s">
        <v>3211</v>
      </c>
      <c r="L318" s="835">
        <v>597.88</v>
      </c>
      <c r="M318" s="835">
        <v>597.88</v>
      </c>
      <c r="N318" s="832">
        <v>1</v>
      </c>
      <c r="O318" s="836">
        <v>0.5</v>
      </c>
      <c r="P318" s="835">
        <v>597.88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21</v>
      </c>
      <c r="B319" s="832" t="s">
        <v>2713</v>
      </c>
      <c r="C319" s="832" t="s">
        <v>2719</v>
      </c>
      <c r="D319" s="833" t="s">
        <v>4561</v>
      </c>
      <c r="E319" s="834" t="s">
        <v>2733</v>
      </c>
      <c r="F319" s="832" t="s">
        <v>2714</v>
      </c>
      <c r="G319" s="832" t="s">
        <v>3000</v>
      </c>
      <c r="H319" s="832" t="s">
        <v>567</v>
      </c>
      <c r="I319" s="832" t="s">
        <v>3212</v>
      </c>
      <c r="J319" s="832" t="s">
        <v>3213</v>
      </c>
      <c r="K319" s="832" t="s">
        <v>3211</v>
      </c>
      <c r="L319" s="835">
        <v>1286.19</v>
      </c>
      <c r="M319" s="835">
        <v>3858.57</v>
      </c>
      <c r="N319" s="832">
        <v>3</v>
      </c>
      <c r="O319" s="836">
        <v>1</v>
      </c>
      <c r="P319" s="835">
        <v>3858.57</v>
      </c>
      <c r="Q319" s="837">
        <v>1</v>
      </c>
      <c r="R319" s="832">
        <v>3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21</v>
      </c>
      <c r="B320" s="832" t="s">
        <v>2713</v>
      </c>
      <c r="C320" s="832" t="s">
        <v>2719</v>
      </c>
      <c r="D320" s="833" t="s">
        <v>4561</v>
      </c>
      <c r="E320" s="834" t="s">
        <v>2733</v>
      </c>
      <c r="F320" s="832" t="s">
        <v>2714</v>
      </c>
      <c r="G320" s="832" t="s">
        <v>3214</v>
      </c>
      <c r="H320" s="832" t="s">
        <v>567</v>
      </c>
      <c r="I320" s="832" t="s">
        <v>3215</v>
      </c>
      <c r="J320" s="832" t="s">
        <v>858</v>
      </c>
      <c r="K320" s="832" t="s">
        <v>3216</v>
      </c>
      <c r="L320" s="835">
        <v>0</v>
      </c>
      <c r="M320" s="835">
        <v>0</v>
      </c>
      <c r="N320" s="832">
        <v>1</v>
      </c>
      <c r="O320" s="836">
        <v>1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21</v>
      </c>
      <c r="B321" s="832" t="s">
        <v>2713</v>
      </c>
      <c r="C321" s="832" t="s">
        <v>2719</v>
      </c>
      <c r="D321" s="833" t="s">
        <v>4561</v>
      </c>
      <c r="E321" s="834" t="s">
        <v>2733</v>
      </c>
      <c r="F321" s="832" t="s">
        <v>2714</v>
      </c>
      <c r="G321" s="832" t="s">
        <v>3010</v>
      </c>
      <c r="H321" s="832" t="s">
        <v>625</v>
      </c>
      <c r="I321" s="832" t="s">
        <v>2415</v>
      </c>
      <c r="J321" s="832" t="s">
        <v>1310</v>
      </c>
      <c r="K321" s="832" t="s">
        <v>2416</v>
      </c>
      <c r="L321" s="835">
        <v>63.75</v>
      </c>
      <c r="M321" s="835">
        <v>191.25</v>
      </c>
      <c r="N321" s="832">
        <v>3</v>
      </c>
      <c r="O321" s="836">
        <v>2</v>
      </c>
      <c r="P321" s="835">
        <v>191.25</v>
      </c>
      <c r="Q321" s="837">
        <v>1</v>
      </c>
      <c r="R321" s="832">
        <v>3</v>
      </c>
      <c r="S321" s="837">
        <v>1</v>
      </c>
      <c r="T321" s="836">
        <v>2</v>
      </c>
      <c r="U321" s="838">
        <v>1</v>
      </c>
    </row>
    <row r="322" spans="1:21" ht="14.4" customHeight="1" x14ac:dyDescent="0.3">
      <c r="A322" s="831">
        <v>21</v>
      </c>
      <c r="B322" s="832" t="s">
        <v>2713</v>
      </c>
      <c r="C322" s="832" t="s">
        <v>2719</v>
      </c>
      <c r="D322" s="833" t="s">
        <v>4561</v>
      </c>
      <c r="E322" s="834" t="s">
        <v>2733</v>
      </c>
      <c r="F322" s="832" t="s">
        <v>2714</v>
      </c>
      <c r="G322" s="832" t="s">
        <v>3217</v>
      </c>
      <c r="H322" s="832" t="s">
        <v>625</v>
      </c>
      <c r="I322" s="832" t="s">
        <v>3218</v>
      </c>
      <c r="J322" s="832" t="s">
        <v>3219</v>
      </c>
      <c r="K322" s="832" t="s">
        <v>2907</v>
      </c>
      <c r="L322" s="835">
        <v>122.96</v>
      </c>
      <c r="M322" s="835">
        <v>614.79999999999995</v>
      </c>
      <c r="N322" s="832">
        <v>5</v>
      </c>
      <c r="O322" s="836">
        <v>1</v>
      </c>
      <c r="P322" s="835">
        <v>614.79999999999995</v>
      </c>
      <c r="Q322" s="837">
        <v>1</v>
      </c>
      <c r="R322" s="832">
        <v>5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21</v>
      </c>
      <c r="B323" s="832" t="s">
        <v>2713</v>
      </c>
      <c r="C323" s="832" t="s">
        <v>2719</v>
      </c>
      <c r="D323" s="833" t="s">
        <v>4561</v>
      </c>
      <c r="E323" s="834" t="s">
        <v>2733</v>
      </c>
      <c r="F323" s="832" t="s">
        <v>2714</v>
      </c>
      <c r="G323" s="832" t="s">
        <v>3220</v>
      </c>
      <c r="H323" s="832" t="s">
        <v>567</v>
      </c>
      <c r="I323" s="832" t="s">
        <v>3221</v>
      </c>
      <c r="J323" s="832" t="s">
        <v>3222</v>
      </c>
      <c r="K323" s="832" t="s">
        <v>3223</v>
      </c>
      <c r="L323" s="835">
        <v>0</v>
      </c>
      <c r="M323" s="835">
        <v>0</v>
      </c>
      <c r="N323" s="832">
        <v>1</v>
      </c>
      <c r="O323" s="836">
        <v>0.5</v>
      </c>
      <c r="P323" s="835">
        <v>0</v>
      </c>
      <c r="Q323" s="837"/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21</v>
      </c>
      <c r="B324" s="832" t="s">
        <v>2713</v>
      </c>
      <c r="C324" s="832" t="s">
        <v>2719</v>
      </c>
      <c r="D324" s="833" t="s">
        <v>4561</v>
      </c>
      <c r="E324" s="834" t="s">
        <v>2733</v>
      </c>
      <c r="F324" s="832" t="s">
        <v>2714</v>
      </c>
      <c r="G324" s="832" t="s">
        <v>2761</v>
      </c>
      <c r="H324" s="832" t="s">
        <v>625</v>
      </c>
      <c r="I324" s="832" t="s">
        <v>2352</v>
      </c>
      <c r="J324" s="832" t="s">
        <v>2353</v>
      </c>
      <c r="K324" s="832" t="s">
        <v>2354</v>
      </c>
      <c r="L324" s="835">
        <v>0</v>
      </c>
      <c r="M324" s="835">
        <v>0</v>
      </c>
      <c r="N324" s="832">
        <v>45</v>
      </c>
      <c r="O324" s="836">
        <v>8</v>
      </c>
      <c r="P324" s="835">
        <v>0</v>
      </c>
      <c r="Q324" s="837"/>
      <c r="R324" s="832">
        <v>30</v>
      </c>
      <c r="S324" s="837">
        <v>0.66666666666666663</v>
      </c>
      <c r="T324" s="836">
        <v>4.5</v>
      </c>
      <c r="U324" s="838">
        <v>0.5625</v>
      </c>
    </row>
    <row r="325" spans="1:21" ht="14.4" customHeight="1" x14ac:dyDescent="0.3">
      <c r="A325" s="831">
        <v>21</v>
      </c>
      <c r="B325" s="832" t="s">
        <v>2713</v>
      </c>
      <c r="C325" s="832" t="s">
        <v>2719</v>
      </c>
      <c r="D325" s="833" t="s">
        <v>4561</v>
      </c>
      <c r="E325" s="834" t="s">
        <v>2733</v>
      </c>
      <c r="F325" s="832" t="s">
        <v>2714</v>
      </c>
      <c r="G325" s="832" t="s">
        <v>3224</v>
      </c>
      <c r="H325" s="832" t="s">
        <v>567</v>
      </c>
      <c r="I325" s="832" t="s">
        <v>3225</v>
      </c>
      <c r="J325" s="832" t="s">
        <v>1314</v>
      </c>
      <c r="K325" s="832" t="s">
        <v>2903</v>
      </c>
      <c r="L325" s="835">
        <v>210.38</v>
      </c>
      <c r="M325" s="835">
        <v>210.38</v>
      </c>
      <c r="N325" s="832">
        <v>1</v>
      </c>
      <c r="O325" s="836">
        <v>0.5</v>
      </c>
      <c r="P325" s="835">
        <v>210.38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21</v>
      </c>
      <c r="B326" s="832" t="s">
        <v>2713</v>
      </c>
      <c r="C326" s="832" t="s">
        <v>2719</v>
      </c>
      <c r="D326" s="833" t="s">
        <v>4561</v>
      </c>
      <c r="E326" s="834" t="s">
        <v>2733</v>
      </c>
      <c r="F326" s="832" t="s">
        <v>2714</v>
      </c>
      <c r="G326" s="832" t="s">
        <v>3224</v>
      </c>
      <c r="H326" s="832" t="s">
        <v>567</v>
      </c>
      <c r="I326" s="832" t="s">
        <v>3226</v>
      </c>
      <c r="J326" s="832" t="s">
        <v>1314</v>
      </c>
      <c r="K326" s="832" t="s">
        <v>3227</v>
      </c>
      <c r="L326" s="835">
        <v>42.08</v>
      </c>
      <c r="M326" s="835">
        <v>168.32</v>
      </c>
      <c r="N326" s="832">
        <v>4</v>
      </c>
      <c r="O326" s="836">
        <v>1.5</v>
      </c>
      <c r="P326" s="835">
        <v>84.16</v>
      </c>
      <c r="Q326" s="837">
        <v>0.5</v>
      </c>
      <c r="R326" s="832">
        <v>2</v>
      </c>
      <c r="S326" s="837">
        <v>0.5</v>
      </c>
      <c r="T326" s="836">
        <v>0.5</v>
      </c>
      <c r="U326" s="838">
        <v>0.33333333333333331</v>
      </c>
    </row>
    <row r="327" spans="1:21" ht="14.4" customHeight="1" x14ac:dyDescent="0.3">
      <c r="A327" s="831">
        <v>21</v>
      </c>
      <c r="B327" s="832" t="s">
        <v>2713</v>
      </c>
      <c r="C327" s="832" t="s">
        <v>2719</v>
      </c>
      <c r="D327" s="833" t="s">
        <v>4561</v>
      </c>
      <c r="E327" s="834" t="s">
        <v>2733</v>
      </c>
      <c r="F327" s="832" t="s">
        <v>2714</v>
      </c>
      <c r="G327" s="832" t="s">
        <v>3011</v>
      </c>
      <c r="H327" s="832" t="s">
        <v>625</v>
      </c>
      <c r="I327" s="832" t="s">
        <v>3012</v>
      </c>
      <c r="J327" s="832" t="s">
        <v>3013</v>
      </c>
      <c r="K327" s="832" t="s">
        <v>3014</v>
      </c>
      <c r="L327" s="835">
        <v>502.31</v>
      </c>
      <c r="M327" s="835">
        <v>14064.680000000004</v>
      </c>
      <c r="N327" s="832">
        <v>28</v>
      </c>
      <c r="O327" s="836">
        <v>26</v>
      </c>
      <c r="P327" s="835">
        <v>8539.2700000000023</v>
      </c>
      <c r="Q327" s="837">
        <v>0.6071428571428571</v>
      </c>
      <c r="R327" s="832">
        <v>17</v>
      </c>
      <c r="S327" s="837">
        <v>0.6071428571428571</v>
      </c>
      <c r="T327" s="836">
        <v>15.5</v>
      </c>
      <c r="U327" s="838">
        <v>0.59615384615384615</v>
      </c>
    </row>
    <row r="328" spans="1:21" ht="14.4" customHeight="1" x14ac:dyDescent="0.3">
      <c r="A328" s="831">
        <v>21</v>
      </c>
      <c r="B328" s="832" t="s">
        <v>2713</v>
      </c>
      <c r="C328" s="832" t="s">
        <v>2719</v>
      </c>
      <c r="D328" s="833" t="s">
        <v>4561</v>
      </c>
      <c r="E328" s="834" t="s">
        <v>2733</v>
      </c>
      <c r="F328" s="832" t="s">
        <v>2714</v>
      </c>
      <c r="G328" s="832" t="s">
        <v>3228</v>
      </c>
      <c r="H328" s="832" t="s">
        <v>567</v>
      </c>
      <c r="I328" s="832" t="s">
        <v>3229</v>
      </c>
      <c r="J328" s="832" t="s">
        <v>3230</v>
      </c>
      <c r="K328" s="832" t="s">
        <v>3231</v>
      </c>
      <c r="L328" s="835">
        <v>45.8</v>
      </c>
      <c r="M328" s="835">
        <v>91.6</v>
      </c>
      <c r="N328" s="832">
        <v>2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21</v>
      </c>
      <c r="B329" s="832" t="s">
        <v>2713</v>
      </c>
      <c r="C329" s="832" t="s">
        <v>2719</v>
      </c>
      <c r="D329" s="833" t="s">
        <v>4561</v>
      </c>
      <c r="E329" s="834" t="s">
        <v>2733</v>
      </c>
      <c r="F329" s="832" t="s">
        <v>2714</v>
      </c>
      <c r="G329" s="832" t="s">
        <v>2788</v>
      </c>
      <c r="H329" s="832" t="s">
        <v>567</v>
      </c>
      <c r="I329" s="832" t="s">
        <v>2789</v>
      </c>
      <c r="J329" s="832" t="s">
        <v>1258</v>
      </c>
      <c r="K329" s="832" t="s">
        <v>2790</v>
      </c>
      <c r="L329" s="835">
        <v>55.16</v>
      </c>
      <c r="M329" s="835">
        <v>441.27999999999992</v>
      </c>
      <c r="N329" s="832">
        <v>8</v>
      </c>
      <c r="O329" s="836">
        <v>4</v>
      </c>
      <c r="P329" s="835">
        <v>441.27999999999992</v>
      </c>
      <c r="Q329" s="837">
        <v>1</v>
      </c>
      <c r="R329" s="832">
        <v>8</v>
      </c>
      <c r="S329" s="837">
        <v>1</v>
      </c>
      <c r="T329" s="836">
        <v>4</v>
      </c>
      <c r="U329" s="838">
        <v>1</v>
      </c>
    </row>
    <row r="330" spans="1:21" ht="14.4" customHeight="1" x14ac:dyDescent="0.3">
      <c r="A330" s="831">
        <v>21</v>
      </c>
      <c r="B330" s="832" t="s">
        <v>2713</v>
      </c>
      <c r="C330" s="832" t="s">
        <v>2719</v>
      </c>
      <c r="D330" s="833" t="s">
        <v>4561</v>
      </c>
      <c r="E330" s="834" t="s">
        <v>2733</v>
      </c>
      <c r="F330" s="832" t="s">
        <v>2714</v>
      </c>
      <c r="G330" s="832" t="s">
        <v>3024</v>
      </c>
      <c r="H330" s="832" t="s">
        <v>567</v>
      </c>
      <c r="I330" s="832" t="s">
        <v>3232</v>
      </c>
      <c r="J330" s="832" t="s">
        <v>3233</v>
      </c>
      <c r="K330" s="832" t="s">
        <v>3234</v>
      </c>
      <c r="L330" s="835">
        <v>140.94999999999999</v>
      </c>
      <c r="M330" s="835">
        <v>281.89999999999998</v>
      </c>
      <c r="N330" s="832">
        <v>2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21</v>
      </c>
      <c r="B331" s="832" t="s">
        <v>2713</v>
      </c>
      <c r="C331" s="832" t="s">
        <v>2719</v>
      </c>
      <c r="D331" s="833" t="s">
        <v>4561</v>
      </c>
      <c r="E331" s="834" t="s">
        <v>2733</v>
      </c>
      <c r="F331" s="832" t="s">
        <v>2714</v>
      </c>
      <c r="G331" s="832" t="s">
        <v>3024</v>
      </c>
      <c r="H331" s="832" t="s">
        <v>567</v>
      </c>
      <c r="I331" s="832" t="s">
        <v>3033</v>
      </c>
      <c r="J331" s="832" t="s">
        <v>1272</v>
      </c>
      <c r="K331" s="832" t="s">
        <v>2482</v>
      </c>
      <c r="L331" s="835">
        <v>187.92</v>
      </c>
      <c r="M331" s="835">
        <v>563.76</v>
      </c>
      <c r="N331" s="832">
        <v>3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21</v>
      </c>
      <c r="B332" s="832" t="s">
        <v>2713</v>
      </c>
      <c r="C332" s="832" t="s">
        <v>2719</v>
      </c>
      <c r="D332" s="833" t="s">
        <v>4561</v>
      </c>
      <c r="E332" s="834" t="s">
        <v>2733</v>
      </c>
      <c r="F332" s="832" t="s">
        <v>2714</v>
      </c>
      <c r="G332" s="832" t="s">
        <v>3024</v>
      </c>
      <c r="H332" s="832" t="s">
        <v>567</v>
      </c>
      <c r="I332" s="832" t="s">
        <v>3235</v>
      </c>
      <c r="J332" s="832" t="s">
        <v>1272</v>
      </c>
      <c r="K332" s="832" t="s">
        <v>3236</v>
      </c>
      <c r="L332" s="835">
        <v>187.92</v>
      </c>
      <c r="M332" s="835">
        <v>375.84</v>
      </c>
      <c r="N332" s="832">
        <v>2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21</v>
      </c>
      <c r="B333" s="832" t="s">
        <v>2713</v>
      </c>
      <c r="C333" s="832" t="s">
        <v>2719</v>
      </c>
      <c r="D333" s="833" t="s">
        <v>4561</v>
      </c>
      <c r="E333" s="834" t="s">
        <v>2733</v>
      </c>
      <c r="F333" s="832" t="s">
        <v>2714</v>
      </c>
      <c r="G333" s="832" t="s">
        <v>3237</v>
      </c>
      <c r="H333" s="832" t="s">
        <v>567</v>
      </c>
      <c r="I333" s="832" t="s">
        <v>3238</v>
      </c>
      <c r="J333" s="832" t="s">
        <v>1287</v>
      </c>
      <c r="K333" s="832" t="s">
        <v>3239</v>
      </c>
      <c r="L333" s="835">
        <v>65.989999999999995</v>
      </c>
      <c r="M333" s="835">
        <v>65.989999999999995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21</v>
      </c>
      <c r="B334" s="832" t="s">
        <v>2713</v>
      </c>
      <c r="C334" s="832" t="s">
        <v>2719</v>
      </c>
      <c r="D334" s="833" t="s">
        <v>4561</v>
      </c>
      <c r="E334" s="834" t="s">
        <v>2733</v>
      </c>
      <c r="F334" s="832" t="s">
        <v>2714</v>
      </c>
      <c r="G334" s="832" t="s">
        <v>3240</v>
      </c>
      <c r="H334" s="832" t="s">
        <v>567</v>
      </c>
      <c r="I334" s="832" t="s">
        <v>3241</v>
      </c>
      <c r="J334" s="832" t="s">
        <v>1230</v>
      </c>
      <c r="K334" s="832" t="s">
        <v>3242</v>
      </c>
      <c r="L334" s="835">
        <v>78.58</v>
      </c>
      <c r="M334" s="835">
        <v>157.16</v>
      </c>
      <c r="N334" s="832">
        <v>2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21</v>
      </c>
      <c r="B335" s="832" t="s">
        <v>2713</v>
      </c>
      <c r="C335" s="832" t="s">
        <v>2719</v>
      </c>
      <c r="D335" s="833" t="s">
        <v>4561</v>
      </c>
      <c r="E335" s="834" t="s">
        <v>2733</v>
      </c>
      <c r="F335" s="832" t="s">
        <v>2714</v>
      </c>
      <c r="G335" s="832" t="s">
        <v>2803</v>
      </c>
      <c r="H335" s="832" t="s">
        <v>567</v>
      </c>
      <c r="I335" s="832" t="s">
        <v>3243</v>
      </c>
      <c r="J335" s="832" t="s">
        <v>3244</v>
      </c>
      <c r="K335" s="832" t="s">
        <v>3245</v>
      </c>
      <c r="L335" s="835">
        <v>177.92</v>
      </c>
      <c r="M335" s="835">
        <v>3736.3199999999997</v>
      </c>
      <c r="N335" s="832">
        <v>21</v>
      </c>
      <c r="O335" s="836">
        <v>9</v>
      </c>
      <c r="P335" s="835">
        <v>3380.4799999999996</v>
      </c>
      <c r="Q335" s="837">
        <v>0.90476190476190477</v>
      </c>
      <c r="R335" s="832">
        <v>19</v>
      </c>
      <c r="S335" s="837">
        <v>0.90476190476190477</v>
      </c>
      <c r="T335" s="836">
        <v>7</v>
      </c>
      <c r="U335" s="838">
        <v>0.77777777777777779</v>
      </c>
    </row>
    <row r="336" spans="1:21" ht="14.4" customHeight="1" x14ac:dyDescent="0.3">
      <c r="A336" s="831">
        <v>21</v>
      </c>
      <c r="B336" s="832" t="s">
        <v>2713</v>
      </c>
      <c r="C336" s="832" t="s">
        <v>2719</v>
      </c>
      <c r="D336" s="833" t="s">
        <v>4561</v>
      </c>
      <c r="E336" s="834" t="s">
        <v>2733</v>
      </c>
      <c r="F336" s="832" t="s">
        <v>2714</v>
      </c>
      <c r="G336" s="832" t="s">
        <v>2803</v>
      </c>
      <c r="H336" s="832" t="s">
        <v>567</v>
      </c>
      <c r="I336" s="832" t="s">
        <v>3243</v>
      </c>
      <c r="J336" s="832" t="s">
        <v>3244</v>
      </c>
      <c r="K336" s="832" t="s">
        <v>3245</v>
      </c>
      <c r="L336" s="835">
        <v>151.62</v>
      </c>
      <c r="M336" s="835">
        <v>454.86</v>
      </c>
      <c r="N336" s="832">
        <v>3</v>
      </c>
      <c r="O336" s="836">
        <v>1.5</v>
      </c>
      <c r="P336" s="835">
        <v>454.86</v>
      </c>
      <c r="Q336" s="837">
        <v>1</v>
      </c>
      <c r="R336" s="832">
        <v>3</v>
      </c>
      <c r="S336" s="837">
        <v>1</v>
      </c>
      <c r="T336" s="836">
        <v>1.5</v>
      </c>
      <c r="U336" s="838">
        <v>1</v>
      </c>
    </row>
    <row r="337" spans="1:21" ht="14.4" customHeight="1" x14ac:dyDescent="0.3">
      <c r="A337" s="831">
        <v>21</v>
      </c>
      <c r="B337" s="832" t="s">
        <v>2713</v>
      </c>
      <c r="C337" s="832" t="s">
        <v>2719</v>
      </c>
      <c r="D337" s="833" t="s">
        <v>4561</v>
      </c>
      <c r="E337" s="834" t="s">
        <v>2733</v>
      </c>
      <c r="F337" s="832" t="s">
        <v>2714</v>
      </c>
      <c r="G337" s="832" t="s">
        <v>2803</v>
      </c>
      <c r="H337" s="832" t="s">
        <v>567</v>
      </c>
      <c r="I337" s="832" t="s">
        <v>3246</v>
      </c>
      <c r="J337" s="832" t="s">
        <v>3247</v>
      </c>
      <c r="K337" s="832" t="s">
        <v>3245</v>
      </c>
      <c r="L337" s="835">
        <v>151.62</v>
      </c>
      <c r="M337" s="835">
        <v>454.86</v>
      </c>
      <c r="N337" s="832">
        <v>3</v>
      </c>
      <c r="O337" s="836">
        <v>0.5</v>
      </c>
      <c r="P337" s="835">
        <v>454.86</v>
      </c>
      <c r="Q337" s="837">
        <v>1</v>
      </c>
      <c r="R337" s="832">
        <v>3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21</v>
      </c>
      <c r="B338" s="832" t="s">
        <v>2713</v>
      </c>
      <c r="C338" s="832" t="s">
        <v>2719</v>
      </c>
      <c r="D338" s="833" t="s">
        <v>4561</v>
      </c>
      <c r="E338" s="834" t="s">
        <v>2733</v>
      </c>
      <c r="F338" s="832" t="s">
        <v>2714</v>
      </c>
      <c r="G338" s="832" t="s">
        <v>3248</v>
      </c>
      <c r="H338" s="832" t="s">
        <v>625</v>
      </c>
      <c r="I338" s="832" t="s">
        <v>3249</v>
      </c>
      <c r="J338" s="832" t="s">
        <v>3250</v>
      </c>
      <c r="K338" s="832" t="s">
        <v>2163</v>
      </c>
      <c r="L338" s="835">
        <v>0</v>
      </c>
      <c r="M338" s="835">
        <v>0</v>
      </c>
      <c r="N338" s="832">
        <v>1</v>
      </c>
      <c r="O338" s="836">
        <v>0.5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21</v>
      </c>
      <c r="B339" s="832" t="s">
        <v>2713</v>
      </c>
      <c r="C339" s="832" t="s">
        <v>2719</v>
      </c>
      <c r="D339" s="833" t="s">
        <v>4561</v>
      </c>
      <c r="E339" s="834" t="s">
        <v>2733</v>
      </c>
      <c r="F339" s="832" t="s">
        <v>2714</v>
      </c>
      <c r="G339" s="832" t="s">
        <v>2774</v>
      </c>
      <c r="H339" s="832" t="s">
        <v>625</v>
      </c>
      <c r="I339" s="832" t="s">
        <v>2392</v>
      </c>
      <c r="J339" s="832" t="s">
        <v>1330</v>
      </c>
      <c r="K339" s="832" t="s">
        <v>2393</v>
      </c>
      <c r="L339" s="835">
        <v>0</v>
      </c>
      <c r="M339" s="835">
        <v>0</v>
      </c>
      <c r="N339" s="832">
        <v>5</v>
      </c>
      <c r="O339" s="836">
        <v>2.5</v>
      </c>
      <c r="P339" s="835">
        <v>0</v>
      </c>
      <c r="Q339" s="837"/>
      <c r="R339" s="832">
        <v>3</v>
      </c>
      <c r="S339" s="837">
        <v>0.6</v>
      </c>
      <c r="T339" s="836">
        <v>1.5</v>
      </c>
      <c r="U339" s="838">
        <v>0.6</v>
      </c>
    </row>
    <row r="340" spans="1:21" ht="14.4" customHeight="1" x14ac:dyDescent="0.3">
      <c r="A340" s="831">
        <v>21</v>
      </c>
      <c r="B340" s="832" t="s">
        <v>2713</v>
      </c>
      <c r="C340" s="832" t="s">
        <v>2719</v>
      </c>
      <c r="D340" s="833" t="s">
        <v>4561</v>
      </c>
      <c r="E340" s="834" t="s">
        <v>2733</v>
      </c>
      <c r="F340" s="832" t="s">
        <v>2714</v>
      </c>
      <c r="G340" s="832" t="s">
        <v>2774</v>
      </c>
      <c r="H340" s="832" t="s">
        <v>625</v>
      </c>
      <c r="I340" s="832" t="s">
        <v>2394</v>
      </c>
      <c r="J340" s="832" t="s">
        <v>1330</v>
      </c>
      <c r="K340" s="832" t="s">
        <v>2395</v>
      </c>
      <c r="L340" s="835">
        <v>0</v>
      </c>
      <c r="M340" s="835">
        <v>0</v>
      </c>
      <c r="N340" s="832">
        <v>1</v>
      </c>
      <c r="O340" s="836">
        <v>0.5</v>
      </c>
      <c r="P340" s="835"/>
      <c r="Q340" s="837"/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21</v>
      </c>
      <c r="B341" s="832" t="s">
        <v>2713</v>
      </c>
      <c r="C341" s="832" t="s">
        <v>2719</v>
      </c>
      <c r="D341" s="833" t="s">
        <v>4561</v>
      </c>
      <c r="E341" s="834" t="s">
        <v>2733</v>
      </c>
      <c r="F341" s="832" t="s">
        <v>2714</v>
      </c>
      <c r="G341" s="832" t="s">
        <v>2774</v>
      </c>
      <c r="H341" s="832" t="s">
        <v>567</v>
      </c>
      <c r="I341" s="832" t="s">
        <v>3251</v>
      </c>
      <c r="J341" s="832" t="s">
        <v>3252</v>
      </c>
      <c r="K341" s="832" t="s">
        <v>2393</v>
      </c>
      <c r="L341" s="835">
        <v>0</v>
      </c>
      <c r="M341" s="835">
        <v>0</v>
      </c>
      <c r="N341" s="832">
        <v>1</v>
      </c>
      <c r="O341" s="836">
        <v>1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21</v>
      </c>
      <c r="B342" s="832" t="s">
        <v>2713</v>
      </c>
      <c r="C342" s="832" t="s">
        <v>2719</v>
      </c>
      <c r="D342" s="833" t="s">
        <v>4561</v>
      </c>
      <c r="E342" s="834" t="s">
        <v>2733</v>
      </c>
      <c r="F342" s="832" t="s">
        <v>2714</v>
      </c>
      <c r="G342" s="832" t="s">
        <v>3253</v>
      </c>
      <c r="H342" s="832" t="s">
        <v>567</v>
      </c>
      <c r="I342" s="832" t="s">
        <v>3254</v>
      </c>
      <c r="J342" s="832" t="s">
        <v>3255</v>
      </c>
      <c r="K342" s="832" t="s">
        <v>3256</v>
      </c>
      <c r="L342" s="835">
        <v>0</v>
      </c>
      <c r="M342" s="835">
        <v>0</v>
      </c>
      <c r="N342" s="832">
        <v>2</v>
      </c>
      <c r="O342" s="836">
        <v>2</v>
      </c>
      <c r="P342" s="835">
        <v>0</v>
      </c>
      <c r="Q342" s="837"/>
      <c r="R342" s="832">
        <v>1</v>
      </c>
      <c r="S342" s="837">
        <v>0.5</v>
      </c>
      <c r="T342" s="836">
        <v>1</v>
      </c>
      <c r="U342" s="838">
        <v>0.5</v>
      </c>
    </row>
    <row r="343" spans="1:21" ht="14.4" customHeight="1" x14ac:dyDescent="0.3">
      <c r="A343" s="831">
        <v>21</v>
      </c>
      <c r="B343" s="832" t="s">
        <v>2713</v>
      </c>
      <c r="C343" s="832" t="s">
        <v>2719</v>
      </c>
      <c r="D343" s="833" t="s">
        <v>4561</v>
      </c>
      <c r="E343" s="834" t="s">
        <v>2733</v>
      </c>
      <c r="F343" s="832" t="s">
        <v>2714</v>
      </c>
      <c r="G343" s="832" t="s">
        <v>3046</v>
      </c>
      <c r="H343" s="832" t="s">
        <v>625</v>
      </c>
      <c r="I343" s="832" t="s">
        <v>2066</v>
      </c>
      <c r="J343" s="832" t="s">
        <v>2067</v>
      </c>
      <c r="K343" s="832" t="s">
        <v>2068</v>
      </c>
      <c r="L343" s="835">
        <v>165.63</v>
      </c>
      <c r="M343" s="835">
        <v>331.26</v>
      </c>
      <c r="N343" s="832">
        <v>2</v>
      </c>
      <c r="O343" s="836">
        <v>0.5</v>
      </c>
      <c r="P343" s="835">
        <v>331.26</v>
      </c>
      <c r="Q343" s="837">
        <v>1</v>
      </c>
      <c r="R343" s="832">
        <v>2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21</v>
      </c>
      <c r="B344" s="832" t="s">
        <v>2713</v>
      </c>
      <c r="C344" s="832" t="s">
        <v>2719</v>
      </c>
      <c r="D344" s="833" t="s">
        <v>4561</v>
      </c>
      <c r="E344" s="834" t="s">
        <v>2733</v>
      </c>
      <c r="F344" s="832" t="s">
        <v>2714</v>
      </c>
      <c r="G344" s="832" t="s">
        <v>2826</v>
      </c>
      <c r="H344" s="832" t="s">
        <v>567</v>
      </c>
      <c r="I344" s="832" t="s">
        <v>2827</v>
      </c>
      <c r="J344" s="832" t="s">
        <v>2828</v>
      </c>
      <c r="K344" s="832" t="s">
        <v>2829</v>
      </c>
      <c r="L344" s="835">
        <v>50.32</v>
      </c>
      <c r="M344" s="835">
        <v>1660.56</v>
      </c>
      <c r="N344" s="832">
        <v>33</v>
      </c>
      <c r="O344" s="836">
        <v>8.5</v>
      </c>
      <c r="P344" s="835">
        <v>1509.6</v>
      </c>
      <c r="Q344" s="837">
        <v>0.90909090909090906</v>
      </c>
      <c r="R344" s="832">
        <v>30</v>
      </c>
      <c r="S344" s="837">
        <v>0.90909090909090906</v>
      </c>
      <c r="T344" s="836">
        <v>7</v>
      </c>
      <c r="U344" s="838">
        <v>0.82352941176470584</v>
      </c>
    </row>
    <row r="345" spans="1:21" ht="14.4" customHeight="1" x14ac:dyDescent="0.3">
      <c r="A345" s="831">
        <v>21</v>
      </c>
      <c r="B345" s="832" t="s">
        <v>2713</v>
      </c>
      <c r="C345" s="832" t="s">
        <v>2719</v>
      </c>
      <c r="D345" s="833" t="s">
        <v>4561</v>
      </c>
      <c r="E345" s="834" t="s">
        <v>2733</v>
      </c>
      <c r="F345" s="832" t="s">
        <v>2714</v>
      </c>
      <c r="G345" s="832" t="s">
        <v>3257</v>
      </c>
      <c r="H345" s="832" t="s">
        <v>567</v>
      </c>
      <c r="I345" s="832" t="s">
        <v>3258</v>
      </c>
      <c r="J345" s="832" t="s">
        <v>634</v>
      </c>
      <c r="K345" s="832" t="s">
        <v>635</v>
      </c>
      <c r="L345" s="835">
        <v>2086.5500000000002</v>
      </c>
      <c r="M345" s="835">
        <v>18778.95</v>
      </c>
      <c r="N345" s="832">
        <v>9</v>
      </c>
      <c r="O345" s="836">
        <v>5.5</v>
      </c>
      <c r="P345" s="835">
        <v>18778.95</v>
      </c>
      <c r="Q345" s="837">
        <v>1</v>
      </c>
      <c r="R345" s="832">
        <v>9</v>
      </c>
      <c r="S345" s="837">
        <v>1</v>
      </c>
      <c r="T345" s="836">
        <v>5.5</v>
      </c>
      <c r="U345" s="838">
        <v>1</v>
      </c>
    </row>
    <row r="346" spans="1:21" ht="14.4" customHeight="1" x14ac:dyDescent="0.3">
      <c r="A346" s="831">
        <v>21</v>
      </c>
      <c r="B346" s="832" t="s">
        <v>2713</v>
      </c>
      <c r="C346" s="832" t="s">
        <v>2719</v>
      </c>
      <c r="D346" s="833" t="s">
        <v>4561</v>
      </c>
      <c r="E346" s="834" t="s">
        <v>2733</v>
      </c>
      <c r="F346" s="832" t="s">
        <v>2714</v>
      </c>
      <c r="G346" s="832" t="s">
        <v>2805</v>
      </c>
      <c r="H346" s="832" t="s">
        <v>625</v>
      </c>
      <c r="I346" s="832" t="s">
        <v>2267</v>
      </c>
      <c r="J346" s="832" t="s">
        <v>1377</v>
      </c>
      <c r="K346" s="832" t="s">
        <v>2268</v>
      </c>
      <c r="L346" s="835">
        <v>154.36000000000001</v>
      </c>
      <c r="M346" s="835">
        <v>154.36000000000001</v>
      </c>
      <c r="N346" s="832">
        <v>1</v>
      </c>
      <c r="O346" s="836">
        <v>0.5</v>
      </c>
      <c r="P346" s="835">
        <v>154.36000000000001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21</v>
      </c>
      <c r="B347" s="832" t="s">
        <v>2713</v>
      </c>
      <c r="C347" s="832" t="s">
        <v>2719</v>
      </c>
      <c r="D347" s="833" t="s">
        <v>4561</v>
      </c>
      <c r="E347" s="834" t="s">
        <v>2733</v>
      </c>
      <c r="F347" s="832" t="s">
        <v>2714</v>
      </c>
      <c r="G347" s="832" t="s">
        <v>2830</v>
      </c>
      <c r="H347" s="832" t="s">
        <v>567</v>
      </c>
      <c r="I347" s="832" t="s">
        <v>3259</v>
      </c>
      <c r="J347" s="832" t="s">
        <v>2832</v>
      </c>
      <c r="K347" s="832" t="s">
        <v>3260</v>
      </c>
      <c r="L347" s="835">
        <v>2146.12</v>
      </c>
      <c r="M347" s="835">
        <v>6438.36</v>
      </c>
      <c r="N347" s="832">
        <v>3</v>
      </c>
      <c r="O347" s="836">
        <v>2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21</v>
      </c>
      <c r="B348" s="832" t="s">
        <v>2713</v>
      </c>
      <c r="C348" s="832" t="s">
        <v>2719</v>
      </c>
      <c r="D348" s="833" t="s">
        <v>4561</v>
      </c>
      <c r="E348" s="834" t="s">
        <v>2733</v>
      </c>
      <c r="F348" s="832" t="s">
        <v>2714</v>
      </c>
      <c r="G348" s="832" t="s">
        <v>2830</v>
      </c>
      <c r="H348" s="832" t="s">
        <v>567</v>
      </c>
      <c r="I348" s="832" t="s">
        <v>3259</v>
      </c>
      <c r="J348" s="832" t="s">
        <v>2832</v>
      </c>
      <c r="K348" s="832" t="s">
        <v>3260</v>
      </c>
      <c r="L348" s="835">
        <v>1391.97</v>
      </c>
      <c r="M348" s="835">
        <v>2783.94</v>
      </c>
      <c r="N348" s="832">
        <v>2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21</v>
      </c>
      <c r="B349" s="832" t="s">
        <v>2713</v>
      </c>
      <c r="C349" s="832" t="s">
        <v>2719</v>
      </c>
      <c r="D349" s="833" t="s">
        <v>4561</v>
      </c>
      <c r="E349" s="834" t="s">
        <v>2733</v>
      </c>
      <c r="F349" s="832" t="s">
        <v>2714</v>
      </c>
      <c r="G349" s="832" t="s">
        <v>3056</v>
      </c>
      <c r="H349" s="832" t="s">
        <v>625</v>
      </c>
      <c r="I349" s="832" t="s">
        <v>2260</v>
      </c>
      <c r="J349" s="832" t="s">
        <v>2255</v>
      </c>
      <c r="K349" s="832" t="s">
        <v>2261</v>
      </c>
      <c r="L349" s="835">
        <v>63.14</v>
      </c>
      <c r="M349" s="835">
        <v>126.28</v>
      </c>
      <c r="N349" s="832">
        <v>2</v>
      </c>
      <c r="O349" s="836">
        <v>1.5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21</v>
      </c>
      <c r="B350" s="832" t="s">
        <v>2713</v>
      </c>
      <c r="C350" s="832" t="s">
        <v>2719</v>
      </c>
      <c r="D350" s="833" t="s">
        <v>4561</v>
      </c>
      <c r="E350" s="834" t="s">
        <v>2733</v>
      </c>
      <c r="F350" s="832" t="s">
        <v>2715</v>
      </c>
      <c r="G350" s="832" t="s">
        <v>2890</v>
      </c>
      <c r="H350" s="832" t="s">
        <v>567</v>
      </c>
      <c r="I350" s="832" t="s">
        <v>2891</v>
      </c>
      <c r="J350" s="832" t="s">
        <v>2892</v>
      </c>
      <c r="K350" s="832"/>
      <c r="L350" s="835">
        <v>0</v>
      </c>
      <c r="M350" s="835">
        <v>0</v>
      </c>
      <c r="N350" s="832">
        <v>4</v>
      </c>
      <c r="O350" s="836">
        <v>4</v>
      </c>
      <c r="P350" s="835">
        <v>0</v>
      </c>
      <c r="Q350" s="837"/>
      <c r="R350" s="832">
        <v>4</v>
      </c>
      <c r="S350" s="837">
        <v>1</v>
      </c>
      <c r="T350" s="836">
        <v>4</v>
      </c>
      <c r="U350" s="838">
        <v>1</v>
      </c>
    </row>
    <row r="351" spans="1:21" ht="14.4" customHeight="1" x14ac:dyDescent="0.3">
      <c r="A351" s="831">
        <v>21</v>
      </c>
      <c r="B351" s="832" t="s">
        <v>2713</v>
      </c>
      <c r="C351" s="832" t="s">
        <v>2719</v>
      </c>
      <c r="D351" s="833" t="s">
        <v>4561</v>
      </c>
      <c r="E351" s="834" t="s">
        <v>2733</v>
      </c>
      <c r="F351" s="832" t="s">
        <v>2715</v>
      </c>
      <c r="G351" s="832" t="s">
        <v>2890</v>
      </c>
      <c r="H351" s="832" t="s">
        <v>567</v>
      </c>
      <c r="I351" s="832" t="s">
        <v>3261</v>
      </c>
      <c r="J351" s="832" t="s">
        <v>2892</v>
      </c>
      <c r="K351" s="832"/>
      <c r="L351" s="835">
        <v>0</v>
      </c>
      <c r="M351" s="835">
        <v>0</v>
      </c>
      <c r="N351" s="832">
        <v>2</v>
      </c>
      <c r="O351" s="836">
        <v>2</v>
      </c>
      <c r="P351" s="835">
        <v>0</v>
      </c>
      <c r="Q351" s="837"/>
      <c r="R351" s="832">
        <v>2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21</v>
      </c>
      <c r="B352" s="832" t="s">
        <v>2713</v>
      </c>
      <c r="C352" s="832" t="s">
        <v>2719</v>
      </c>
      <c r="D352" s="833" t="s">
        <v>4561</v>
      </c>
      <c r="E352" s="834" t="s">
        <v>2733</v>
      </c>
      <c r="F352" s="832" t="s">
        <v>2716</v>
      </c>
      <c r="G352" s="832" t="s">
        <v>3057</v>
      </c>
      <c r="H352" s="832" t="s">
        <v>567</v>
      </c>
      <c r="I352" s="832" t="s">
        <v>3262</v>
      </c>
      <c r="J352" s="832" t="s">
        <v>3263</v>
      </c>
      <c r="K352" s="832" t="s">
        <v>3264</v>
      </c>
      <c r="L352" s="835">
        <v>1512.05</v>
      </c>
      <c r="M352" s="835">
        <v>7560.25</v>
      </c>
      <c r="N352" s="832">
        <v>5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21</v>
      </c>
      <c r="B353" s="832" t="s">
        <v>2713</v>
      </c>
      <c r="C353" s="832" t="s">
        <v>2719</v>
      </c>
      <c r="D353" s="833" t="s">
        <v>4561</v>
      </c>
      <c r="E353" s="834" t="s">
        <v>2733</v>
      </c>
      <c r="F353" s="832" t="s">
        <v>2716</v>
      </c>
      <c r="G353" s="832" t="s">
        <v>3057</v>
      </c>
      <c r="H353" s="832" t="s">
        <v>567</v>
      </c>
      <c r="I353" s="832" t="s">
        <v>3265</v>
      </c>
      <c r="J353" s="832" t="s">
        <v>3266</v>
      </c>
      <c r="K353" s="832" t="s">
        <v>3267</v>
      </c>
      <c r="L353" s="835">
        <v>535.17999999999995</v>
      </c>
      <c r="M353" s="835">
        <v>4281.4399999999996</v>
      </c>
      <c r="N353" s="832">
        <v>8</v>
      </c>
      <c r="O353" s="836">
        <v>2</v>
      </c>
      <c r="P353" s="835">
        <v>1605.54</v>
      </c>
      <c r="Q353" s="837">
        <v>0.375</v>
      </c>
      <c r="R353" s="832">
        <v>3</v>
      </c>
      <c r="S353" s="837">
        <v>0.375</v>
      </c>
      <c r="T353" s="836">
        <v>1</v>
      </c>
      <c r="U353" s="838">
        <v>0.5</v>
      </c>
    </row>
    <row r="354" spans="1:21" ht="14.4" customHeight="1" x14ac:dyDescent="0.3">
      <c r="A354" s="831">
        <v>21</v>
      </c>
      <c r="B354" s="832" t="s">
        <v>2713</v>
      </c>
      <c r="C354" s="832" t="s">
        <v>2719</v>
      </c>
      <c r="D354" s="833" t="s">
        <v>4561</v>
      </c>
      <c r="E354" s="834" t="s">
        <v>2733</v>
      </c>
      <c r="F354" s="832" t="s">
        <v>2716</v>
      </c>
      <c r="G354" s="832" t="s">
        <v>3057</v>
      </c>
      <c r="H354" s="832" t="s">
        <v>567</v>
      </c>
      <c r="I354" s="832" t="s">
        <v>3268</v>
      </c>
      <c r="J354" s="832" t="s">
        <v>3059</v>
      </c>
      <c r="K354" s="832" t="s">
        <v>3269</v>
      </c>
      <c r="L354" s="835">
        <v>800</v>
      </c>
      <c r="M354" s="835">
        <v>4000</v>
      </c>
      <c r="N354" s="832">
        <v>5</v>
      </c>
      <c r="O354" s="836">
        <v>1</v>
      </c>
      <c r="P354" s="835">
        <v>4000</v>
      </c>
      <c r="Q354" s="837">
        <v>1</v>
      </c>
      <c r="R354" s="832">
        <v>5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21</v>
      </c>
      <c r="B355" s="832" t="s">
        <v>2713</v>
      </c>
      <c r="C355" s="832" t="s">
        <v>2719</v>
      </c>
      <c r="D355" s="833" t="s">
        <v>4561</v>
      </c>
      <c r="E355" s="834" t="s">
        <v>2733</v>
      </c>
      <c r="F355" s="832" t="s">
        <v>2716</v>
      </c>
      <c r="G355" s="832" t="s">
        <v>3057</v>
      </c>
      <c r="H355" s="832" t="s">
        <v>567</v>
      </c>
      <c r="I355" s="832" t="s">
        <v>3061</v>
      </c>
      <c r="J355" s="832" t="s">
        <v>3062</v>
      </c>
      <c r="K355" s="832" t="s">
        <v>3063</v>
      </c>
      <c r="L355" s="835">
        <v>691.73</v>
      </c>
      <c r="M355" s="835">
        <v>13834.6</v>
      </c>
      <c r="N355" s="832">
        <v>20</v>
      </c>
      <c r="O355" s="836">
        <v>2</v>
      </c>
      <c r="P355" s="835">
        <v>6917.3</v>
      </c>
      <c r="Q355" s="837">
        <v>0.5</v>
      </c>
      <c r="R355" s="832">
        <v>10</v>
      </c>
      <c r="S355" s="837">
        <v>0.5</v>
      </c>
      <c r="T355" s="836">
        <v>1</v>
      </c>
      <c r="U355" s="838">
        <v>0.5</v>
      </c>
    </row>
    <row r="356" spans="1:21" ht="14.4" customHeight="1" x14ac:dyDescent="0.3">
      <c r="A356" s="831">
        <v>21</v>
      </c>
      <c r="B356" s="832" t="s">
        <v>2713</v>
      </c>
      <c r="C356" s="832" t="s">
        <v>2719</v>
      </c>
      <c r="D356" s="833" t="s">
        <v>4561</v>
      </c>
      <c r="E356" s="834" t="s">
        <v>2733</v>
      </c>
      <c r="F356" s="832" t="s">
        <v>2716</v>
      </c>
      <c r="G356" s="832" t="s">
        <v>3057</v>
      </c>
      <c r="H356" s="832" t="s">
        <v>567</v>
      </c>
      <c r="I356" s="832" t="s">
        <v>3270</v>
      </c>
      <c r="J356" s="832" t="s">
        <v>3271</v>
      </c>
      <c r="K356" s="832" t="s">
        <v>3272</v>
      </c>
      <c r="L356" s="835">
        <v>800</v>
      </c>
      <c r="M356" s="835">
        <v>4000</v>
      </c>
      <c r="N356" s="832">
        <v>5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21</v>
      </c>
      <c r="B357" s="832" t="s">
        <v>2713</v>
      </c>
      <c r="C357" s="832" t="s">
        <v>2719</v>
      </c>
      <c r="D357" s="833" t="s">
        <v>4561</v>
      </c>
      <c r="E357" s="834" t="s">
        <v>2733</v>
      </c>
      <c r="F357" s="832" t="s">
        <v>2716</v>
      </c>
      <c r="G357" s="832" t="s">
        <v>3064</v>
      </c>
      <c r="H357" s="832" t="s">
        <v>567</v>
      </c>
      <c r="I357" s="832" t="s">
        <v>3065</v>
      </c>
      <c r="J357" s="832" t="s">
        <v>3066</v>
      </c>
      <c r="K357" s="832" t="s">
        <v>3067</v>
      </c>
      <c r="L357" s="835">
        <v>1800</v>
      </c>
      <c r="M357" s="835">
        <v>12600</v>
      </c>
      <c r="N357" s="832">
        <v>7</v>
      </c>
      <c r="O357" s="836">
        <v>6</v>
      </c>
      <c r="P357" s="835">
        <v>7200</v>
      </c>
      <c r="Q357" s="837">
        <v>0.5714285714285714</v>
      </c>
      <c r="R357" s="832">
        <v>4</v>
      </c>
      <c r="S357" s="837">
        <v>0.5714285714285714</v>
      </c>
      <c r="T357" s="836">
        <v>3</v>
      </c>
      <c r="U357" s="838">
        <v>0.5</v>
      </c>
    </row>
    <row r="358" spans="1:21" ht="14.4" customHeight="1" x14ac:dyDescent="0.3">
      <c r="A358" s="831">
        <v>21</v>
      </c>
      <c r="B358" s="832" t="s">
        <v>2713</v>
      </c>
      <c r="C358" s="832" t="s">
        <v>2719</v>
      </c>
      <c r="D358" s="833" t="s">
        <v>4561</v>
      </c>
      <c r="E358" s="834" t="s">
        <v>2733</v>
      </c>
      <c r="F358" s="832" t="s">
        <v>2716</v>
      </c>
      <c r="G358" s="832" t="s">
        <v>3064</v>
      </c>
      <c r="H358" s="832" t="s">
        <v>567</v>
      </c>
      <c r="I358" s="832" t="s">
        <v>3273</v>
      </c>
      <c r="J358" s="832" t="s">
        <v>3274</v>
      </c>
      <c r="K358" s="832" t="s">
        <v>3275</v>
      </c>
      <c r="L358" s="835">
        <v>1800</v>
      </c>
      <c r="M358" s="835">
        <v>1800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21</v>
      </c>
      <c r="B359" s="832" t="s">
        <v>2713</v>
      </c>
      <c r="C359" s="832" t="s">
        <v>2719</v>
      </c>
      <c r="D359" s="833" t="s">
        <v>4561</v>
      </c>
      <c r="E359" s="834" t="s">
        <v>2733</v>
      </c>
      <c r="F359" s="832" t="s">
        <v>2716</v>
      </c>
      <c r="G359" s="832" t="s">
        <v>2834</v>
      </c>
      <c r="H359" s="832" t="s">
        <v>567</v>
      </c>
      <c r="I359" s="832" t="s">
        <v>3068</v>
      </c>
      <c r="J359" s="832" t="s">
        <v>3069</v>
      </c>
      <c r="K359" s="832" t="s">
        <v>3070</v>
      </c>
      <c r="L359" s="835">
        <v>1267.1199999999999</v>
      </c>
      <c r="M359" s="835">
        <v>1267.1199999999999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21</v>
      </c>
      <c r="B360" s="832" t="s">
        <v>2713</v>
      </c>
      <c r="C360" s="832" t="s">
        <v>2719</v>
      </c>
      <c r="D360" s="833" t="s">
        <v>4561</v>
      </c>
      <c r="E360" s="834" t="s">
        <v>2733</v>
      </c>
      <c r="F360" s="832" t="s">
        <v>2716</v>
      </c>
      <c r="G360" s="832" t="s">
        <v>2834</v>
      </c>
      <c r="H360" s="832" t="s">
        <v>567</v>
      </c>
      <c r="I360" s="832" t="s">
        <v>2835</v>
      </c>
      <c r="J360" s="832" t="s">
        <v>2836</v>
      </c>
      <c r="K360" s="832" t="s">
        <v>2837</v>
      </c>
      <c r="L360" s="835">
        <v>1000</v>
      </c>
      <c r="M360" s="835">
        <v>6000</v>
      </c>
      <c r="N360" s="832">
        <v>6</v>
      </c>
      <c r="O360" s="836">
        <v>6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21</v>
      </c>
      <c r="B361" s="832" t="s">
        <v>2713</v>
      </c>
      <c r="C361" s="832" t="s">
        <v>2719</v>
      </c>
      <c r="D361" s="833" t="s">
        <v>4561</v>
      </c>
      <c r="E361" s="834" t="s">
        <v>2737</v>
      </c>
      <c r="F361" s="832" t="s">
        <v>2714</v>
      </c>
      <c r="G361" s="832" t="s">
        <v>2762</v>
      </c>
      <c r="H361" s="832" t="s">
        <v>567</v>
      </c>
      <c r="I361" s="832" t="s">
        <v>2763</v>
      </c>
      <c r="J361" s="832" t="s">
        <v>2764</v>
      </c>
      <c r="K361" s="832" t="s">
        <v>2765</v>
      </c>
      <c r="L361" s="835">
        <v>96.84</v>
      </c>
      <c r="M361" s="835">
        <v>677.88</v>
      </c>
      <c r="N361" s="832">
        <v>7</v>
      </c>
      <c r="O361" s="836">
        <v>4.5</v>
      </c>
      <c r="P361" s="835">
        <v>290.52</v>
      </c>
      <c r="Q361" s="837">
        <v>0.42857142857142855</v>
      </c>
      <c r="R361" s="832">
        <v>3</v>
      </c>
      <c r="S361" s="837">
        <v>0.42857142857142855</v>
      </c>
      <c r="T361" s="836">
        <v>2</v>
      </c>
      <c r="U361" s="838">
        <v>0.44444444444444442</v>
      </c>
    </row>
    <row r="362" spans="1:21" ht="14.4" customHeight="1" x14ac:dyDescent="0.3">
      <c r="A362" s="831">
        <v>21</v>
      </c>
      <c r="B362" s="832" t="s">
        <v>2713</v>
      </c>
      <c r="C362" s="832" t="s">
        <v>2719</v>
      </c>
      <c r="D362" s="833" t="s">
        <v>4561</v>
      </c>
      <c r="E362" s="834" t="s">
        <v>2737</v>
      </c>
      <c r="F362" s="832" t="s">
        <v>2714</v>
      </c>
      <c r="G362" s="832" t="s">
        <v>3076</v>
      </c>
      <c r="H362" s="832" t="s">
        <v>625</v>
      </c>
      <c r="I362" s="832" t="s">
        <v>2379</v>
      </c>
      <c r="J362" s="832" t="s">
        <v>2380</v>
      </c>
      <c r="K362" s="832" t="s">
        <v>2381</v>
      </c>
      <c r="L362" s="835">
        <v>9.4</v>
      </c>
      <c r="M362" s="835">
        <v>28.200000000000003</v>
      </c>
      <c r="N362" s="832">
        <v>3</v>
      </c>
      <c r="O362" s="836">
        <v>1.5</v>
      </c>
      <c r="P362" s="835">
        <v>28.200000000000003</v>
      </c>
      <c r="Q362" s="837">
        <v>1</v>
      </c>
      <c r="R362" s="832">
        <v>3</v>
      </c>
      <c r="S362" s="837">
        <v>1</v>
      </c>
      <c r="T362" s="836">
        <v>1.5</v>
      </c>
      <c r="U362" s="838">
        <v>1</v>
      </c>
    </row>
    <row r="363" spans="1:21" ht="14.4" customHeight="1" x14ac:dyDescent="0.3">
      <c r="A363" s="831">
        <v>21</v>
      </c>
      <c r="B363" s="832" t="s">
        <v>2713</v>
      </c>
      <c r="C363" s="832" t="s">
        <v>2719</v>
      </c>
      <c r="D363" s="833" t="s">
        <v>4561</v>
      </c>
      <c r="E363" s="834" t="s">
        <v>2737</v>
      </c>
      <c r="F363" s="832" t="s">
        <v>2714</v>
      </c>
      <c r="G363" s="832" t="s">
        <v>3076</v>
      </c>
      <c r="H363" s="832" t="s">
        <v>625</v>
      </c>
      <c r="I363" s="832" t="s">
        <v>2382</v>
      </c>
      <c r="J363" s="832" t="s">
        <v>2383</v>
      </c>
      <c r="K363" s="832" t="s">
        <v>2384</v>
      </c>
      <c r="L363" s="835">
        <v>4.7</v>
      </c>
      <c r="M363" s="835">
        <v>9.4</v>
      </c>
      <c r="N363" s="832">
        <v>2</v>
      </c>
      <c r="O363" s="836">
        <v>1.5</v>
      </c>
      <c r="P363" s="835">
        <v>9.4</v>
      </c>
      <c r="Q363" s="837">
        <v>1</v>
      </c>
      <c r="R363" s="832">
        <v>2</v>
      </c>
      <c r="S363" s="837">
        <v>1</v>
      </c>
      <c r="T363" s="836">
        <v>1.5</v>
      </c>
      <c r="U363" s="838">
        <v>1</v>
      </c>
    </row>
    <row r="364" spans="1:21" ht="14.4" customHeight="1" x14ac:dyDescent="0.3">
      <c r="A364" s="831">
        <v>21</v>
      </c>
      <c r="B364" s="832" t="s">
        <v>2713</v>
      </c>
      <c r="C364" s="832" t="s">
        <v>2719</v>
      </c>
      <c r="D364" s="833" t="s">
        <v>4561</v>
      </c>
      <c r="E364" s="834" t="s">
        <v>2737</v>
      </c>
      <c r="F364" s="832" t="s">
        <v>2714</v>
      </c>
      <c r="G364" s="832" t="s">
        <v>3276</v>
      </c>
      <c r="H364" s="832" t="s">
        <v>567</v>
      </c>
      <c r="I364" s="832" t="s">
        <v>3277</v>
      </c>
      <c r="J364" s="832" t="s">
        <v>3278</v>
      </c>
      <c r="K364" s="832" t="s">
        <v>3279</v>
      </c>
      <c r="L364" s="835">
        <v>0</v>
      </c>
      <c r="M364" s="835">
        <v>0</v>
      </c>
      <c r="N364" s="832">
        <v>1</v>
      </c>
      <c r="O364" s="836">
        <v>1</v>
      </c>
      <c r="P364" s="835"/>
      <c r="Q364" s="837"/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21</v>
      </c>
      <c r="B365" s="832" t="s">
        <v>2713</v>
      </c>
      <c r="C365" s="832" t="s">
        <v>2719</v>
      </c>
      <c r="D365" s="833" t="s">
        <v>4561</v>
      </c>
      <c r="E365" s="834" t="s">
        <v>2737</v>
      </c>
      <c r="F365" s="832" t="s">
        <v>2714</v>
      </c>
      <c r="G365" s="832" t="s">
        <v>2895</v>
      </c>
      <c r="H365" s="832" t="s">
        <v>567</v>
      </c>
      <c r="I365" s="832" t="s">
        <v>3280</v>
      </c>
      <c r="J365" s="832" t="s">
        <v>3281</v>
      </c>
      <c r="K365" s="832" t="s">
        <v>3282</v>
      </c>
      <c r="L365" s="835">
        <v>513.70000000000005</v>
      </c>
      <c r="M365" s="835">
        <v>1541.1000000000001</v>
      </c>
      <c r="N365" s="832">
        <v>3</v>
      </c>
      <c r="O365" s="836">
        <v>1</v>
      </c>
      <c r="P365" s="835">
        <v>1541.1000000000001</v>
      </c>
      <c r="Q365" s="837">
        <v>1</v>
      </c>
      <c r="R365" s="832">
        <v>3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21</v>
      </c>
      <c r="B366" s="832" t="s">
        <v>2713</v>
      </c>
      <c r="C366" s="832" t="s">
        <v>2719</v>
      </c>
      <c r="D366" s="833" t="s">
        <v>4561</v>
      </c>
      <c r="E366" s="834" t="s">
        <v>2737</v>
      </c>
      <c r="F366" s="832" t="s">
        <v>2714</v>
      </c>
      <c r="G366" s="832" t="s">
        <v>2895</v>
      </c>
      <c r="H366" s="832" t="s">
        <v>625</v>
      </c>
      <c r="I366" s="832" t="s">
        <v>2896</v>
      </c>
      <c r="J366" s="832" t="s">
        <v>2897</v>
      </c>
      <c r="K366" s="832" t="s">
        <v>2898</v>
      </c>
      <c r="L366" s="835">
        <v>1834.64</v>
      </c>
      <c r="M366" s="835">
        <v>1834.64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21</v>
      </c>
      <c r="B367" s="832" t="s">
        <v>2713</v>
      </c>
      <c r="C367" s="832" t="s">
        <v>2719</v>
      </c>
      <c r="D367" s="833" t="s">
        <v>4561</v>
      </c>
      <c r="E367" s="834" t="s">
        <v>2737</v>
      </c>
      <c r="F367" s="832" t="s">
        <v>2714</v>
      </c>
      <c r="G367" s="832" t="s">
        <v>2895</v>
      </c>
      <c r="H367" s="832" t="s">
        <v>567</v>
      </c>
      <c r="I367" s="832" t="s">
        <v>2899</v>
      </c>
      <c r="J367" s="832" t="s">
        <v>2897</v>
      </c>
      <c r="K367" s="832" t="s">
        <v>2900</v>
      </c>
      <c r="L367" s="835">
        <v>550.39</v>
      </c>
      <c r="M367" s="835">
        <v>12658.970000000001</v>
      </c>
      <c r="N367" s="832">
        <v>23</v>
      </c>
      <c r="O367" s="836">
        <v>8</v>
      </c>
      <c r="P367" s="835">
        <v>11007.800000000001</v>
      </c>
      <c r="Q367" s="837">
        <v>0.86956521739130432</v>
      </c>
      <c r="R367" s="832">
        <v>20</v>
      </c>
      <c r="S367" s="837">
        <v>0.86956521739130432</v>
      </c>
      <c r="T367" s="836">
        <v>7</v>
      </c>
      <c r="U367" s="838">
        <v>0.875</v>
      </c>
    </row>
    <row r="368" spans="1:21" ht="14.4" customHeight="1" x14ac:dyDescent="0.3">
      <c r="A368" s="831">
        <v>21</v>
      </c>
      <c r="B368" s="832" t="s">
        <v>2713</v>
      </c>
      <c r="C368" s="832" t="s">
        <v>2719</v>
      </c>
      <c r="D368" s="833" t="s">
        <v>4561</v>
      </c>
      <c r="E368" s="834" t="s">
        <v>2737</v>
      </c>
      <c r="F368" s="832" t="s">
        <v>2714</v>
      </c>
      <c r="G368" s="832" t="s">
        <v>2895</v>
      </c>
      <c r="H368" s="832" t="s">
        <v>567</v>
      </c>
      <c r="I368" s="832" t="s">
        <v>3088</v>
      </c>
      <c r="J368" s="832" t="s">
        <v>3089</v>
      </c>
      <c r="K368" s="832" t="s">
        <v>2900</v>
      </c>
      <c r="L368" s="835">
        <v>550.39</v>
      </c>
      <c r="M368" s="835">
        <v>31372.230000000003</v>
      </c>
      <c r="N368" s="832">
        <v>57</v>
      </c>
      <c r="O368" s="836">
        <v>18.5</v>
      </c>
      <c r="P368" s="835">
        <v>19814.04</v>
      </c>
      <c r="Q368" s="837">
        <v>0.63157894736842102</v>
      </c>
      <c r="R368" s="832">
        <v>36</v>
      </c>
      <c r="S368" s="837">
        <v>0.63157894736842102</v>
      </c>
      <c r="T368" s="836">
        <v>11.5</v>
      </c>
      <c r="U368" s="838">
        <v>0.6216216216216216</v>
      </c>
    </row>
    <row r="369" spans="1:21" ht="14.4" customHeight="1" x14ac:dyDescent="0.3">
      <c r="A369" s="831">
        <v>21</v>
      </c>
      <c r="B369" s="832" t="s">
        <v>2713</v>
      </c>
      <c r="C369" s="832" t="s">
        <v>2719</v>
      </c>
      <c r="D369" s="833" t="s">
        <v>4561</v>
      </c>
      <c r="E369" s="834" t="s">
        <v>2737</v>
      </c>
      <c r="F369" s="832" t="s">
        <v>2714</v>
      </c>
      <c r="G369" s="832" t="s">
        <v>2895</v>
      </c>
      <c r="H369" s="832" t="s">
        <v>567</v>
      </c>
      <c r="I369" s="832" t="s">
        <v>3283</v>
      </c>
      <c r="J369" s="832" t="s">
        <v>2897</v>
      </c>
      <c r="K369" s="832" t="s">
        <v>3284</v>
      </c>
      <c r="L369" s="835">
        <v>917.32</v>
      </c>
      <c r="M369" s="835">
        <v>1834.64</v>
      </c>
      <c r="N369" s="832">
        <v>2</v>
      </c>
      <c r="O369" s="836">
        <v>1</v>
      </c>
      <c r="P369" s="835">
        <v>1834.64</v>
      </c>
      <c r="Q369" s="837">
        <v>1</v>
      </c>
      <c r="R369" s="832">
        <v>2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21</v>
      </c>
      <c r="B370" s="832" t="s">
        <v>2713</v>
      </c>
      <c r="C370" s="832" t="s">
        <v>2719</v>
      </c>
      <c r="D370" s="833" t="s">
        <v>4561</v>
      </c>
      <c r="E370" s="834" t="s">
        <v>2737</v>
      </c>
      <c r="F370" s="832" t="s">
        <v>2714</v>
      </c>
      <c r="G370" s="832" t="s">
        <v>3094</v>
      </c>
      <c r="H370" s="832" t="s">
        <v>567</v>
      </c>
      <c r="I370" s="832" t="s">
        <v>3095</v>
      </c>
      <c r="J370" s="832" t="s">
        <v>3096</v>
      </c>
      <c r="K370" s="832" t="s">
        <v>3097</v>
      </c>
      <c r="L370" s="835">
        <v>1561.54</v>
      </c>
      <c r="M370" s="835">
        <v>4684.62</v>
      </c>
      <c r="N370" s="832">
        <v>3</v>
      </c>
      <c r="O370" s="836">
        <v>1.5</v>
      </c>
      <c r="P370" s="835">
        <v>4684.62</v>
      </c>
      <c r="Q370" s="837">
        <v>1</v>
      </c>
      <c r="R370" s="832">
        <v>3</v>
      </c>
      <c r="S370" s="837">
        <v>1</v>
      </c>
      <c r="T370" s="836">
        <v>1.5</v>
      </c>
      <c r="U370" s="838">
        <v>1</v>
      </c>
    </row>
    <row r="371" spans="1:21" ht="14.4" customHeight="1" x14ac:dyDescent="0.3">
      <c r="A371" s="831">
        <v>21</v>
      </c>
      <c r="B371" s="832" t="s">
        <v>2713</v>
      </c>
      <c r="C371" s="832" t="s">
        <v>2719</v>
      </c>
      <c r="D371" s="833" t="s">
        <v>4561</v>
      </c>
      <c r="E371" s="834" t="s">
        <v>2737</v>
      </c>
      <c r="F371" s="832" t="s">
        <v>2714</v>
      </c>
      <c r="G371" s="832" t="s">
        <v>3285</v>
      </c>
      <c r="H371" s="832" t="s">
        <v>567</v>
      </c>
      <c r="I371" s="832" t="s">
        <v>3286</v>
      </c>
      <c r="J371" s="832" t="s">
        <v>3287</v>
      </c>
      <c r="K371" s="832" t="s">
        <v>3042</v>
      </c>
      <c r="L371" s="835">
        <v>196.2</v>
      </c>
      <c r="M371" s="835">
        <v>392.4</v>
      </c>
      <c r="N371" s="832">
        <v>2</v>
      </c>
      <c r="O371" s="836">
        <v>1.5</v>
      </c>
      <c r="P371" s="835">
        <v>392.4</v>
      </c>
      <c r="Q371" s="837">
        <v>1</v>
      </c>
      <c r="R371" s="832">
        <v>2</v>
      </c>
      <c r="S371" s="837">
        <v>1</v>
      </c>
      <c r="T371" s="836">
        <v>1.5</v>
      </c>
      <c r="U371" s="838">
        <v>1</v>
      </c>
    </row>
    <row r="372" spans="1:21" ht="14.4" customHeight="1" x14ac:dyDescent="0.3">
      <c r="A372" s="831">
        <v>21</v>
      </c>
      <c r="B372" s="832" t="s">
        <v>2713</v>
      </c>
      <c r="C372" s="832" t="s">
        <v>2719</v>
      </c>
      <c r="D372" s="833" t="s">
        <v>4561</v>
      </c>
      <c r="E372" s="834" t="s">
        <v>2737</v>
      </c>
      <c r="F372" s="832" t="s">
        <v>2714</v>
      </c>
      <c r="G372" s="832" t="s">
        <v>3098</v>
      </c>
      <c r="H372" s="832" t="s">
        <v>567</v>
      </c>
      <c r="I372" s="832" t="s">
        <v>3288</v>
      </c>
      <c r="J372" s="832" t="s">
        <v>3100</v>
      </c>
      <c r="K372" s="832" t="s">
        <v>3289</v>
      </c>
      <c r="L372" s="835">
        <v>46.03</v>
      </c>
      <c r="M372" s="835">
        <v>92.06</v>
      </c>
      <c r="N372" s="832">
        <v>2</v>
      </c>
      <c r="O372" s="836">
        <v>1.5</v>
      </c>
      <c r="P372" s="835">
        <v>92.06</v>
      </c>
      <c r="Q372" s="837">
        <v>1</v>
      </c>
      <c r="R372" s="832">
        <v>2</v>
      </c>
      <c r="S372" s="837">
        <v>1</v>
      </c>
      <c r="T372" s="836">
        <v>1.5</v>
      </c>
      <c r="U372" s="838">
        <v>1</v>
      </c>
    </row>
    <row r="373" spans="1:21" ht="14.4" customHeight="1" x14ac:dyDescent="0.3">
      <c r="A373" s="831">
        <v>21</v>
      </c>
      <c r="B373" s="832" t="s">
        <v>2713</v>
      </c>
      <c r="C373" s="832" t="s">
        <v>2719</v>
      </c>
      <c r="D373" s="833" t="s">
        <v>4561</v>
      </c>
      <c r="E373" s="834" t="s">
        <v>2737</v>
      </c>
      <c r="F373" s="832" t="s">
        <v>2714</v>
      </c>
      <c r="G373" s="832" t="s">
        <v>2838</v>
      </c>
      <c r="H373" s="832" t="s">
        <v>567</v>
      </c>
      <c r="I373" s="832" t="s">
        <v>2911</v>
      </c>
      <c r="J373" s="832" t="s">
        <v>1051</v>
      </c>
      <c r="K373" s="832" t="s">
        <v>2840</v>
      </c>
      <c r="L373" s="835">
        <v>0</v>
      </c>
      <c r="M373" s="835">
        <v>0</v>
      </c>
      <c r="N373" s="832">
        <v>1</v>
      </c>
      <c r="O373" s="836">
        <v>0.5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21</v>
      </c>
      <c r="B374" s="832" t="s">
        <v>2713</v>
      </c>
      <c r="C374" s="832" t="s">
        <v>2719</v>
      </c>
      <c r="D374" s="833" t="s">
        <v>4561</v>
      </c>
      <c r="E374" s="834" t="s">
        <v>2737</v>
      </c>
      <c r="F374" s="832" t="s">
        <v>2714</v>
      </c>
      <c r="G374" s="832" t="s">
        <v>2838</v>
      </c>
      <c r="H374" s="832" t="s">
        <v>567</v>
      </c>
      <c r="I374" s="832" t="s">
        <v>3290</v>
      </c>
      <c r="J374" s="832" t="s">
        <v>1053</v>
      </c>
      <c r="K374" s="832" t="s">
        <v>1054</v>
      </c>
      <c r="L374" s="835">
        <v>0</v>
      </c>
      <c r="M374" s="835">
        <v>0</v>
      </c>
      <c r="N374" s="832">
        <v>1</v>
      </c>
      <c r="O374" s="836">
        <v>1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21</v>
      </c>
      <c r="B375" s="832" t="s">
        <v>2713</v>
      </c>
      <c r="C375" s="832" t="s">
        <v>2719</v>
      </c>
      <c r="D375" s="833" t="s">
        <v>4561</v>
      </c>
      <c r="E375" s="834" t="s">
        <v>2737</v>
      </c>
      <c r="F375" s="832" t="s">
        <v>2714</v>
      </c>
      <c r="G375" s="832" t="s">
        <v>3291</v>
      </c>
      <c r="H375" s="832" t="s">
        <v>567</v>
      </c>
      <c r="I375" s="832" t="s">
        <v>3292</v>
      </c>
      <c r="J375" s="832" t="s">
        <v>3293</v>
      </c>
      <c r="K375" s="832" t="s">
        <v>3294</v>
      </c>
      <c r="L375" s="835">
        <v>254.37</v>
      </c>
      <c r="M375" s="835">
        <v>254.37</v>
      </c>
      <c r="N375" s="832">
        <v>1</v>
      </c>
      <c r="O375" s="836">
        <v>0.5</v>
      </c>
      <c r="P375" s="835">
        <v>254.37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21</v>
      </c>
      <c r="B376" s="832" t="s">
        <v>2713</v>
      </c>
      <c r="C376" s="832" t="s">
        <v>2719</v>
      </c>
      <c r="D376" s="833" t="s">
        <v>4561</v>
      </c>
      <c r="E376" s="834" t="s">
        <v>2737</v>
      </c>
      <c r="F376" s="832" t="s">
        <v>2714</v>
      </c>
      <c r="G376" s="832" t="s">
        <v>2916</v>
      </c>
      <c r="H376" s="832" t="s">
        <v>625</v>
      </c>
      <c r="I376" s="832" t="s">
        <v>2623</v>
      </c>
      <c r="J376" s="832" t="s">
        <v>1328</v>
      </c>
      <c r="K376" s="832" t="s">
        <v>703</v>
      </c>
      <c r="L376" s="835">
        <v>58.77</v>
      </c>
      <c r="M376" s="835">
        <v>58.77</v>
      </c>
      <c r="N376" s="832">
        <v>1</v>
      </c>
      <c r="O376" s="836">
        <v>1</v>
      </c>
      <c r="P376" s="835">
        <v>58.77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21</v>
      </c>
      <c r="B377" s="832" t="s">
        <v>2713</v>
      </c>
      <c r="C377" s="832" t="s">
        <v>2719</v>
      </c>
      <c r="D377" s="833" t="s">
        <v>4561</v>
      </c>
      <c r="E377" s="834" t="s">
        <v>2737</v>
      </c>
      <c r="F377" s="832" t="s">
        <v>2714</v>
      </c>
      <c r="G377" s="832" t="s">
        <v>3295</v>
      </c>
      <c r="H377" s="832" t="s">
        <v>625</v>
      </c>
      <c r="I377" s="832" t="s">
        <v>2627</v>
      </c>
      <c r="J377" s="832" t="s">
        <v>2628</v>
      </c>
      <c r="K377" s="832" t="s">
        <v>2156</v>
      </c>
      <c r="L377" s="835">
        <v>58.77</v>
      </c>
      <c r="M377" s="835">
        <v>176.31</v>
      </c>
      <c r="N377" s="832">
        <v>3</v>
      </c>
      <c r="O377" s="836">
        <v>2.5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21</v>
      </c>
      <c r="B378" s="832" t="s">
        <v>2713</v>
      </c>
      <c r="C378" s="832" t="s">
        <v>2719</v>
      </c>
      <c r="D378" s="833" t="s">
        <v>4561</v>
      </c>
      <c r="E378" s="834" t="s">
        <v>2737</v>
      </c>
      <c r="F378" s="832" t="s">
        <v>2714</v>
      </c>
      <c r="G378" s="832" t="s">
        <v>2776</v>
      </c>
      <c r="H378" s="832" t="s">
        <v>567</v>
      </c>
      <c r="I378" s="832" t="s">
        <v>3296</v>
      </c>
      <c r="J378" s="832" t="s">
        <v>3123</v>
      </c>
      <c r="K378" s="832" t="s">
        <v>3297</v>
      </c>
      <c r="L378" s="835">
        <v>161.4</v>
      </c>
      <c r="M378" s="835">
        <v>161.4</v>
      </c>
      <c r="N378" s="832">
        <v>1</v>
      </c>
      <c r="O378" s="836">
        <v>1</v>
      </c>
      <c r="P378" s="835">
        <v>161.4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21</v>
      </c>
      <c r="B379" s="832" t="s">
        <v>2713</v>
      </c>
      <c r="C379" s="832" t="s">
        <v>2719</v>
      </c>
      <c r="D379" s="833" t="s">
        <v>4561</v>
      </c>
      <c r="E379" s="834" t="s">
        <v>2737</v>
      </c>
      <c r="F379" s="832" t="s">
        <v>2714</v>
      </c>
      <c r="G379" s="832" t="s">
        <v>2776</v>
      </c>
      <c r="H379" s="832" t="s">
        <v>567</v>
      </c>
      <c r="I379" s="832" t="s">
        <v>3298</v>
      </c>
      <c r="J379" s="832" t="s">
        <v>3299</v>
      </c>
      <c r="K379" s="832" t="s">
        <v>3300</v>
      </c>
      <c r="L379" s="835">
        <v>0</v>
      </c>
      <c r="M379" s="835">
        <v>0</v>
      </c>
      <c r="N379" s="832">
        <v>1</v>
      </c>
      <c r="O379" s="836">
        <v>0.5</v>
      </c>
      <c r="P379" s="835">
        <v>0</v>
      </c>
      <c r="Q379" s="837"/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21</v>
      </c>
      <c r="B380" s="832" t="s">
        <v>2713</v>
      </c>
      <c r="C380" s="832" t="s">
        <v>2719</v>
      </c>
      <c r="D380" s="833" t="s">
        <v>4561</v>
      </c>
      <c r="E380" s="834" t="s">
        <v>2737</v>
      </c>
      <c r="F380" s="832" t="s">
        <v>2714</v>
      </c>
      <c r="G380" s="832" t="s">
        <v>2850</v>
      </c>
      <c r="H380" s="832" t="s">
        <v>567</v>
      </c>
      <c r="I380" s="832" t="s">
        <v>3301</v>
      </c>
      <c r="J380" s="832" t="s">
        <v>789</v>
      </c>
      <c r="K380" s="832" t="s">
        <v>2852</v>
      </c>
      <c r="L380" s="835">
        <v>91.11</v>
      </c>
      <c r="M380" s="835">
        <v>91.11</v>
      </c>
      <c r="N380" s="832">
        <v>1</v>
      </c>
      <c r="O380" s="836">
        <v>1</v>
      </c>
      <c r="P380" s="835">
        <v>91.11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21</v>
      </c>
      <c r="B381" s="832" t="s">
        <v>2713</v>
      </c>
      <c r="C381" s="832" t="s">
        <v>2719</v>
      </c>
      <c r="D381" s="833" t="s">
        <v>4561</v>
      </c>
      <c r="E381" s="834" t="s">
        <v>2737</v>
      </c>
      <c r="F381" s="832" t="s">
        <v>2714</v>
      </c>
      <c r="G381" s="832" t="s">
        <v>2850</v>
      </c>
      <c r="H381" s="832" t="s">
        <v>567</v>
      </c>
      <c r="I381" s="832" t="s">
        <v>3302</v>
      </c>
      <c r="J381" s="832" t="s">
        <v>789</v>
      </c>
      <c r="K381" s="832" t="s">
        <v>3126</v>
      </c>
      <c r="L381" s="835">
        <v>182.22</v>
      </c>
      <c r="M381" s="835">
        <v>182.22</v>
      </c>
      <c r="N381" s="832">
        <v>1</v>
      </c>
      <c r="O381" s="836">
        <v>1</v>
      </c>
      <c r="P381" s="835">
        <v>182.22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21</v>
      </c>
      <c r="B382" s="832" t="s">
        <v>2713</v>
      </c>
      <c r="C382" s="832" t="s">
        <v>2719</v>
      </c>
      <c r="D382" s="833" t="s">
        <v>4561</v>
      </c>
      <c r="E382" s="834" t="s">
        <v>2737</v>
      </c>
      <c r="F382" s="832" t="s">
        <v>2714</v>
      </c>
      <c r="G382" s="832" t="s">
        <v>2850</v>
      </c>
      <c r="H382" s="832" t="s">
        <v>567</v>
      </c>
      <c r="I382" s="832" t="s">
        <v>3125</v>
      </c>
      <c r="J382" s="832" t="s">
        <v>789</v>
      </c>
      <c r="K382" s="832" t="s">
        <v>3126</v>
      </c>
      <c r="L382" s="835">
        <v>182.22</v>
      </c>
      <c r="M382" s="835">
        <v>182.22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21</v>
      </c>
      <c r="B383" s="832" t="s">
        <v>2713</v>
      </c>
      <c r="C383" s="832" t="s">
        <v>2719</v>
      </c>
      <c r="D383" s="833" t="s">
        <v>4561</v>
      </c>
      <c r="E383" s="834" t="s">
        <v>2737</v>
      </c>
      <c r="F383" s="832" t="s">
        <v>2714</v>
      </c>
      <c r="G383" s="832" t="s">
        <v>2817</v>
      </c>
      <c r="H383" s="832" t="s">
        <v>567</v>
      </c>
      <c r="I383" s="832" t="s">
        <v>2818</v>
      </c>
      <c r="J383" s="832" t="s">
        <v>2819</v>
      </c>
      <c r="K383" s="832" t="s">
        <v>2820</v>
      </c>
      <c r="L383" s="835">
        <v>46.75</v>
      </c>
      <c r="M383" s="835">
        <v>93.5</v>
      </c>
      <c r="N383" s="832">
        <v>2</v>
      </c>
      <c r="O383" s="836">
        <v>1</v>
      </c>
      <c r="P383" s="835">
        <v>93.5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21</v>
      </c>
      <c r="B384" s="832" t="s">
        <v>2713</v>
      </c>
      <c r="C384" s="832" t="s">
        <v>2719</v>
      </c>
      <c r="D384" s="833" t="s">
        <v>4561</v>
      </c>
      <c r="E384" s="834" t="s">
        <v>2737</v>
      </c>
      <c r="F384" s="832" t="s">
        <v>2714</v>
      </c>
      <c r="G384" s="832" t="s">
        <v>2929</v>
      </c>
      <c r="H384" s="832" t="s">
        <v>625</v>
      </c>
      <c r="I384" s="832" t="s">
        <v>2930</v>
      </c>
      <c r="J384" s="832" t="s">
        <v>2931</v>
      </c>
      <c r="K384" s="832" t="s">
        <v>2932</v>
      </c>
      <c r="L384" s="835">
        <v>550.39</v>
      </c>
      <c r="M384" s="835">
        <v>4953.51</v>
      </c>
      <c r="N384" s="832">
        <v>9</v>
      </c>
      <c r="O384" s="836">
        <v>3</v>
      </c>
      <c r="P384" s="835">
        <v>1651.17</v>
      </c>
      <c r="Q384" s="837">
        <v>0.33333333333333331</v>
      </c>
      <c r="R384" s="832">
        <v>3</v>
      </c>
      <c r="S384" s="837">
        <v>0.33333333333333331</v>
      </c>
      <c r="T384" s="836">
        <v>1</v>
      </c>
      <c r="U384" s="838">
        <v>0.33333333333333331</v>
      </c>
    </row>
    <row r="385" spans="1:21" ht="14.4" customHeight="1" x14ac:dyDescent="0.3">
      <c r="A385" s="831">
        <v>21</v>
      </c>
      <c r="B385" s="832" t="s">
        <v>2713</v>
      </c>
      <c r="C385" s="832" t="s">
        <v>2719</v>
      </c>
      <c r="D385" s="833" t="s">
        <v>4561</v>
      </c>
      <c r="E385" s="834" t="s">
        <v>2737</v>
      </c>
      <c r="F385" s="832" t="s">
        <v>2714</v>
      </c>
      <c r="G385" s="832" t="s">
        <v>2779</v>
      </c>
      <c r="H385" s="832" t="s">
        <v>567</v>
      </c>
      <c r="I385" s="832" t="s">
        <v>3303</v>
      </c>
      <c r="J385" s="832" t="s">
        <v>3131</v>
      </c>
      <c r="K385" s="832" t="s">
        <v>3304</v>
      </c>
      <c r="L385" s="835">
        <v>484.75</v>
      </c>
      <c r="M385" s="835">
        <v>6301.75</v>
      </c>
      <c r="N385" s="832">
        <v>13</v>
      </c>
      <c r="O385" s="836">
        <v>5</v>
      </c>
      <c r="P385" s="835">
        <v>6301.75</v>
      </c>
      <c r="Q385" s="837">
        <v>1</v>
      </c>
      <c r="R385" s="832">
        <v>13</v>
      </c>
      <c r="S385" s="837">
        <v>1</v>
      </c>
      <c r="T385" s="836">
        <v>5</v>
      </c>
      <c r="U385" s="838">
        <v>1</v>
      </c>
    </row>
    <row r="386" spans="1:21" ht="14.4" customHeight="1" x14ac:dyDescent="0.3">
      <c r="A386" s="831">
        <v>21</v>
      </c>
      <c r="B386" s="832" t="s">
        <v>2713</v>
      </c>
      <c r="C386" s="832" t="s">
        <v>2719</v>
      </c>
      <c r="D386" s="833" t="s">
        <v>4561</v>
      </c>
      <c r="E386" s="834" t="s">
        <v>2737</v>
      </c>
      <c r="F386" s="832" t="s">
        <v>2714</v>
      </c>
      <c r="G386" s="832" t="s">
        <v>2779</v>
      </c>
      <c r="H386" s="832" t="s">
        <v>567</v>
      </c>
      <c r="I386" s="832" t="s">
        <v>3305</v>
      </c>
      <c r="J386" s="832" t="s">
        <v>3131</v>
      </c>
      <c r="K386" s="832" t="s">
        <v>3306</v>
      </c>
      <c r="L386" s="835">
        <v>969.48</v>
      </c>
      <c r="M386" s="835">
        <v>9694.7999999999993</v>
      </c>
      <c r="N386" s="832">
        <v>10</v>
      </c>
      <c r="O386" s="836">
        <v>4</v>
      </c>
      <c r="P386" s="835">
        <v>9694.7999999999993</v>
      </c>
      <c r="Q386" s="837">
        <v>1</v>
      </c>
      <c r="R386" s="832">
        <v>10</v>
      </c>
      <c r="S386" s="837">
        <v>1</v>
      </c>
      <c r="T386" s="836">
        <v>4</v>
      </c>
      <c r="U386" s="838">
        <v>1</v>
      </c>
    </row>
    <row r="387" spans="1:21" ht="14.4" customHeight="1" x14ac:dyDescent="0.3">
      <c r="A387" s="831">
        <v>21</v>
      </c>
      <c r="B387" s="832" t="s">
        <v>2713</v>
      </c>
      <c r="C387" s="832" t="s">
        <v>2719</v>
      </c>
      <c r="D387" s="833" t="s">
        <v>4561</v>
      </c>
      <c r="E387" s="834" t="s">
        <v>2737</v>
      </c>
      <c r="F387" s="832" t="s">
        <v>2714</v>
      </c>
      <c r="G387" s="832" t="s">
        <v>2779</v>
      </c>
      <c r="H387" s="832" t="s">
        <v>625</v>
      </c>
      <c r="I387" s="832" t="s">
        <v>2343</v>
      </c>
      <c r="J387" s="832" t="s">
        <v>2339</v>
      </c>
      <c r="K387" s="832" t="s">
        <v>2344</v>
      </c>
      <c r="L387" s="835">
        <v>484.75</v>
      </c>
      <c r="M387" s="835">
        <v>2423.75</v>
      </c>
      <c r="N387" s="832">
        <v>5</v>
      </c>
      <c r="O387" s="836">
        <v>3</v>
      </c>
      <c r="P387" s="835">
        <v>2423.75</v>
      </c>
      <c r="Q387" s="837">
        <v>1</v>
      </c>
      <c r="R387" s="832">
        <v>5</v>
      </c>
      <c r="S387" s="837">
        <v>1</v>
      </c>
      <c r="T387" s="836">
        <v>3</v>
      </c>
      <c r="U387" s="838">
        <v>1</v>
      </c>
    </row>
    <row r="388" spans="1:21" ht="14.4" customHeight="1" x14ac:dyDescent="0.3">
      <c r="A388" s="831">
        <v>21</v>
      </c>
      <c r="B388" s="832" t="s">
        <v>2713</v>
      </c>
      <c r="C388" s="832" t="s">
        <v>2719</v>
      </c>
      <c r="D388" s="833" t="s">
        <v>4561</v>
      </c>
      <c r="E388" s="834" t="s">
        <v>2737</v>
      </c>
      <c r="F388" s="832" t="s">
        <v>2714</v>
      </c>
      <c r="G388" s="832" t="s">
        <v>2779</v>
      </c>
      <c r="H388" s="832" t="s">
        <v>625</v>
      </c>
      <c r="I388" s="832" t="s">
        <v>2345</v>
      </c>
      <c r="J388" s="832" t="s">
        <v>2339</v>
      </c>
      <c r="K388" s="832" t="s">
        <v>2346</v>
      </c>
      <c r="L388" s="835">
        <v>969.48</v>
      </c>
      <c r="M388" s="835">
        <v>969.48</v>
      </c>
      <c r="N388" s="832">
        <v>1</v>
      </c>
      <c r="O388" s="836">
        <v>1</v>
      </c>
      <c r="P388" s="835">
        <v>969.48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21</v>
      </c>
      <c r="B389" s="832" t="s">
        <v>2713</v>
      </c>
      <c r="C389" s="832" t="s">
        <v>2719</v>
      </c>
      <c r="D389" s="833" t="s">
        <v>4561</v>
      </c>
      <c r="E389" s="834" t="s">
        <v>2737</v>
      </c>
      <c r="F389" s="832" t="s">
        <v>2714</v>
      </c>
      <c r="G389" s="832" t="s">
        <v>2779</v>
      </c>
      <c r="H389" s="832" t="s">
        <v>625</v>
      </c>
      <c r="I389" s="832" t="s">
        <v>3133</v>
      </c>
      <c r="J389" s="832" t="s">
        <v>2339</v>
      </c>
      <c r="K389" s="832" t="s">
        <v>3134</v>
      </c>
      <c r="L389" s="835">
        <v>242.37</v>
      </c>
      <c r="M389" s="835">
        <v>1696.5900000000001</v>
      </c>
      <c r="N389" s="832">
        <v>7</v>
      </c>
      <c r="O389" s="836">
        <v>2</v>
      </c>
      <c r="P389" s="835">
        <v>1696.5900000000001</v>
      </c>
      <c r="Q389" s="837">
        <v>1</v>
      </c>
      <c r="R389" s="832">
        <v>7</v>
      </c>
      <c r="S389" s="837">
        <v>1</v>
      </c>
      <c r="T389" s="836">
        <v>2</v>
      </c>
      <c r="U389" s="838">
        <v>1</v>
      </c>
    </row>
    <row r="390" spans="1:21" ht="14.4" customHeight="1" x14ac:dyDescent="0.3">
      <c r="A390" s="831">
        <v>21</v>
      </c>
      <c r="B390" s="832" t="s">
        <v>2713</v>
      </c>
      <c r="C390" s="832" t="s">
        <v>2719</v>
      </c>
      <c r="D390" s="833" t="s">
        <v>4561</v>
      </c>
      <c r="E390" s="834" t="s">
        <v>2737</v>
      </c>
      <c r="F390" s="832" t="s">
        <v>2714</v>
      </c>
      <c r="G390" s="832" t="s">
        <v>3307</v>
      </c>
      <c r="H390" s="832" t="s">
        <v>625</v>
      </c>
      <c r="I390" s="832" t="s">
        <v>3308</v>
      </c>
      <c r="J390" s="832" t="s">
        <v>2401</v>
      </c>
      <c r="K390" s="832" t="s">
        <v>2849</v>
      </c>
      <c r="L390" s="835">
        <v>65.989999999999995</v>
      </c>
      <c r="M390" s="835">
        <v>65.989999999999995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21</v>
      </c>
      <c r="B391" s="832" t="s">
        <v>2713</v>
      </c>
      <c r="C391" s="832" t="s">
        <v>2719</v>
      </c>
      <c r="D391" s="833" t="s">
        <v>4561</v>
      </c>
      <c r="E391" s="834" t="s">
        <v>2737</v>
      </c>
      <c r="F391" s="832" t="s">
        <v>2714</v>
      </c>
      <c r="G391" s="832" t="s">
        <v>2807</v>
      </c>
      <c r="H391" s="832" t="s">
        <v>625</v>
      </c>
      <c r="I391" s="832" t="s">
        <v>2131</v>
      </c>
      <c r="J391" s="832" t="s">
        <v>919</v>
      </c>
      <c r="K391" s="832" t="s">
        <v>2132</v>
      </c>
      <c r="L391" s="835">
        <v>42.51</v>
      </c>
      <c r="M391" s="835">
        <v>42.51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21</v>
      </c>
      <c r="B392" s="832" t="s">
        <v>2713</v>
      </c>
      <c r="C392" s="832" t="s">
        <v>2719</v>
      </c>
      <c r="D392" s="833" t="s">
        <v>4561</v>
      </c>
      <c r="E392" s="834" t="s">
        <v>2737</v>
      </c>
      <c r="F392" s="832" t="s">
        <v>2714</v>
      </c>
      <c r="G392" s="832" t="s">
        <v>2807</v>
      </c>
      <c r="H392" s="832" t="s">
        <v>625</v>
      </c>
      <c r="I392" s="832" t="s">
        <v>2853</v>
      </c>
      <c r="J392" s="832" t="s">
        <v>919</v>
      </c>
      <c r="K392" s="832" t="s">
        <v>2854</v>
      </c>
      <c r="L392" s="835">
        <v>85.02</v>
      </c>
      <c r="M392" s="835">
        <v>85.02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21</v>
      </c>
      <c r="B393" s="832" t="s">
        <v>2713</v>
      </c>
      <c r="C393" s="832" t="s">
        <v>2719</v>
      </c>
      <c r="D393" s="833" t="s">
        <v>4561</v>
      </c>
      <c r="E393" s="834" t="s">
        <v>2737</v>
      </c>
      <c r="F393" s="832" t="s">
        <v>2714</v>
      </c>
      <c r="G393" s="832" t="s">
        <v>3309</v>
      </c>
      <c r="H393" s="832" t="s">
        <v>567</v>
      </c>
      <c r="I393" s="832" t="s">
        <v>3310</v>
      </c>
      <c r="J393" s="832" t="s">
        <v>3311</v>
      </c>
      <c r="K393" s="832" t="s">
        <v>3312</v>
      </c>
      <c r="L393" s="835">
        <v>0</v>
      </c>
      <c r="M393" s="835">
        <v>0</v>
      </c>
      <c r="N393" s="832">
        <v>1</v>
      </c>
      <c r="O393" s="836">
        <v>1</v>
      </c>
      <c r="P393" s="835">
        <v>0</v>
      </c>
      <c r="Q393" s="837"/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21</v>
      </c>
      <c r="B394" s="832" t="s">
        <v>2713</v>
      </c>
      <c r="C394" s="832" t="s">
        <v>2719</v>
      </c>
      <c r="D394" s="833" t="s">
        <v>4561</v>
      </c>
      <c r="E394" s="834" t="s">
        <v>2737</v>
      </c>
      <c r="F394" s="832" t="s">
        <v>2714</v>
      </c>
      <c r="G394" s="832" t="s">
        <v>2794</v>
      </c>
      <c r="H394" s="832" t="s">
        <v>567</v>
      </c>
      <c r="I394" s="832" t="s">
        <v>2795</v>
      </c>
      <c r="J394" s="832" t="s">
        <v>1080</v>
      </c>
      <c r="K394" s="832" t="s">
        <v>2796</v>
      </c>
      <c r="L394" s="835">
        <v>107.27</v>
      </c>
      <c r="M394" s="835">
        <v>4076.26</v>
      </c>
      <c r="N394" s="832">
        <v>38</v>
      </c>
      <c r="O394" s="836">
        <v>15.5</v>
      </c>
      <c r="P394" s="835">
        <v>2252.67</v>
      </c>
      <c r="Q394" s="837">
        <v>0.55263157894736836</v>
      </c>
      <c r="R394" s="832">
        <v>21</v>
      </c>
      <c r="S394" s="837">
        <v>0.55263157894736847</v>
      </c>
      <c r="T394" s="836">
        <v>9</v>
      </c>
      <c r="U394" s="838">
        <v>0.58064516129032262</v>
      </c>
    </row>
    <row r="395" spans="1:21" ht="14.4" customHeight="1" x14ac:dyDescent="0.3">
      <c r="A395" s="831">
        <v>21</v>
      </c>
      <c r="B395" s="832" t="s">
        <v>2713</v>
      </c>
      <c r="C395" s="832" t="s">
        <v>2719</v>
      </c>
      <c r="D395" s="833" t="s">
        <v>4561</v>
      </c>
      <c r="E395" s="834" t="s">
        <v>2737</v>
      </c>
      <c r="F395" s="832" t="s">
        <v>2714</v>
      </c>
      <c r="G395" s="832" t="s">
        <v>2943</v>
      </c>
      <c r="H395" s="832" t="s">
        <v>567</v>
      </c>
      <c r="I395" s="832" t="s">
        <v>3313</v>
      </c>
      <c r="J395" s="832" t="s">
        <v>3314</v>
      </c>
      <c r="K395" s="832" t="s">
        <v>3315</v>
      </c>
      <c r="L395" s="835">
        <v>0</v>
      </c>
      <c r="M395" s="835">
        <v>0</v>
      </c>
      <c r="N395" s="832">
        <v>1</v>
      </c>
      <c r="O395" s="836">
        <v>0.5</v>
      </c>
      <c r="P395" s="835">
        <v>0</v>
      </c>
      <c r="Q395" s="837"/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21</v>
      </c>
      <c r="B396" s="832" t="s">
        <v>2713</v>
      </c>
      <c r="C396" s="832" t="s">
        <v>2719</v>
      </c>
      <c r="D396" s="833" t="s">
        <v>4561</v>
      </c>
      <c r="E396" s="834" t="s">
        <v>2737</v>
      </c>
      <c r="F396" s="832" t="s">
        <v>2714</v>
      </c>
      <c r="G396" s="832" t="s">
        <v>2758</v>
      </c>
      <c r="H396" s="832" t="s">
        <v>567</v>
      </c>
      <c r="I396" s="832" t="s">
        <v>2759</v>
      </c>
      <c r="J396" s="832" t="s">
        <v>1021</v>
      </c>
      <c r="K396" s="832" t="s">
        <v>2760</v>
      </c>
      <c r="L396" s="835">
        <v>45.03</v>
      </c>
      <c r="M396" s="835">
        <v>90.06</v>
      </c>
      <c r="N396" s="832">
        <v>2</v>
      </c>
      <c r="O396" s="836">
        <v>1</v>
      </c>
      <c r="P396" s="835">
        <v>90.06</v>
      </c>
      <c r="Q396" s="837">
        <v>1</v>
      </c>
      <c r="R396" s="832">
        <v>2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21</v>
      </c>
      <c r="B397" s="832" t="s">
        <v>2713</v>
      </c>
      <c r="C397" s="832" t="s">
        <v>2719</v>
      </c>
      <c r="D397" s="833" t="s">
        <v>4561</v>
      </c>
      <c r="E397" s="834" t="s">
        <v>2737</v>
      </c>
      <c r="F397" s="832" t="s">
        <v>2714</v>
      </c>
      <c r="G397" s="832" t="s">
        <v>3316</v>
      </c>
      <c r="H397" s="832" t="s">
        <v>567</v>
      </c>
      <c r="I397" s="832" t="s">
        <v>3317</v>
      </c>
      <c r="J397" s="832" t="s">
        <v>3318</v>
      </c>
      <c r="K397" s="832" t="s">
        <v>3319</v>
      </c>
      <c r="L397" s="835">
        <v>48.42</v>
      </c>
      <c r="M397" s="835">
        <v>96.84</v>
      </c>
      <c r="N397" s="832">
        <v>2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21</v>
      </c>
      <c r="B398" s="832" t="s">
        <v>2713</v>
      </c>
      <c r="C398" s="832" t="s">
        <v>2719</v>
      </c>
      <c r="D398" s="833" t="s">
        <v>4561</v>
      </c>
      <c r="E398" s="834" t="s">
        <v>2737</v>
      </c>
      <c r="F398" s="832" t="s">
        <v>2714</v>
      </c>
      <c r="G398" s="832" t="s">
        <v>2808</v>
      </c>
      <c r="H398" s="832" t="s">
        <v>567</v>
      </c>
      <c r="I398" s="832" t="s">
        <v>2809</v>
      </c>
      <c r="J398" s="832" t="s">
        <v>1396</v>
      </c>
      <c r="K398" s="832" t="s">
        <v>2810</v>
      </c>
      <c r="L398" s="835">
        <v>48.09</v>
      </c>
      <c r="M398" s="835">
        <v>48.09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21</v>
      </c>
      <c r="B399" s="832" t="s">
        <v>2713</v>
      </c>
      <c r="C399" s="832" t="s">
        <v>2719</v>
      </c>
      <c r="D399" s="833" t="s">
        <v>4561</v>
      </c>
      <c r="E399" s="834" t="s">
        <v>2737</v>
      </c>
      <c r="F399" s="832" t="s">
        <v>2714</v>
      </c>
      <c r="G399" s="832" t="s">
        <v>3320</v>
      </c>
      <c r="H399" s="832" t="s">
        <v>567</v>
      </c>
      <c r="I399" s="832" t="s">
        <v>3321</v>
      </c>
      <c r="J399" s="832" t="s">
        <v>1627</v>
      </c>
      <c r="K399" s="832" t="s">
        <v>3322</v>
      </c>
      <c r="L399" s="835">
        <v>0</v>
      </c>
      <c r="M399" s="835">
        <v>0</v>
      </c>
      <c r="N399" s="832">
        <v>1</v>
      </c>
      <c r="O399" s="836">
        <v>1</v>
      </c>
      <c r="P399" s="835">
        <v>0</v>
      </c>
      <c r="Q399" s="837"/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21</v>
      </c>
      <c r="B400" s="832" t="s">
        <v>2713</v>
      </c>
      <c r="C400" s="832" t="s">
        <v>2719</v>
      </c>
      <c r="D400" s="833" t="s">
        <v>4561</v>
      </c>
      <c r="E400" s="834" t="s">
        <v>2737</v>
      </c>
      <c r="F400" s="832" t="s">
        <v>2714</v>
      </c>
      <c r="G400" s="832" t="s">
        <v>2950</v>
      </c>
      <c r="H400" s="832" t="s">
        <v>625</v>
      </c>
      <c r="I400" s="832" t="s">
        <v>2951</v>
      </c>
      <c r="J400" s="832" t="s">
        <v>2952</v>
      </c>
      <c r="K400" s="832" t="s">
        <v>2953</v>
      </c>
      <c r="L400" s="835">
        <v>3689.11</v>
      </c>
      <c r="M400" s="835">
        <v>66403.98</v>
      </c>
      <c r="N400" s="832">
        <v>18</v>
      </c>
      <c r="O400" s="836">
        <v>14</v>
      </c>
      <c r="P400" s="835">
        <v>44269.32</v>
      </c>
      <c r="Q400" s="837">
        <v>0.66666666666666674</v>
      </c>
      <c r="R400" s="832">
        <v>12</v>
      </c>
      <c r="S400" s="837">
        <v>0.66666666666666663</v>
      </c>
      <c r="T400" s="836">
        <v>9</v>
      </c>
      <c r="U400" s="838">
        <v>0.6428571428571429</v>
      </c>
    </row>
    <row r="401" spans="1:21" ht="14.4" customHeight="1" x14ac:dyDescent="0.3">
      <c r="A401" s="831">
        <v>21</v>
      </c>
      <c r="B401" s="832" t="s">
        <v>2713</v>
      </c>
      <c r="C401" s="832" t="s">
        <v>2719</v>
      </c>
      <c r="D401" s="833" t="s">
        <v>4561</v>
      </c>
      <c r="E401" s="834" t="s">
        <v>2737</v>
      </c>
      <c r="F401" s="832" t="s">
        <v>2714</v>
      </c>
      <c r="G401" s="832" t="s">
        <v>2950</v>
      </c>
      <c r="H401" s="832" t="s">
        <v>625</v>
      </c>
      <c r="I401" s="832" t="s">
        <v>3149</v>
      </c>
      <c r="J401" s="832" t="s">
        <v>2952</v>
      </c>
      <c r="K401" s="832" t="s">
        <v>3150</v>
      </c>
      <c r="L401" s="835">
        <v>553.36</v>
      </c>
      <c r="M401" s="835">
        <v>2213.44</v>
      </c>
      <c r="N401" s="832">
        <v>4</v>
      </c>
      <c r="O401" s="836">
        <v>2.5</v>
      </c>
      <c r="P401" s="835">
        <v>2213.44</v>
      </c>
      <c r="Q401" s="837">
        <v>1</v>
      </c>
      <c r="R401" s="832">
        <v>4</v>
      </c>
      <c r="S401" s="837">
        <v>1</v>
      </c>
      <c r="T401" s="836">
        <v>2.5</v>
      </c>
      <c r="U401" s="838">
        <v>1</v>
      </c>
    </row>
    <row r="402" spans="1:21" ht="14.4" customHeight="1" x14ac:dyDescent="0.3">
      <c r="A402" s="831">
        <v>21</v>
      </c>
      <c r="B402" s="832" t="s">
        <v>2713</v>
      </c>
      <c r="C402" s="832" t="s">
        <v>2719</v>
      </c>
      <c r="D402" s="833" t="s">
        <v>4561</v>
      </c>
      <c r="E402" s="834" t="s">
        <v>2737</v>
      </c>
      <c r="F402" s="832" t="s">
        <v>2714</v>
      </c>
      <c r="G402" s="832" t="s">
        <v>2954</v>
      </c>
      <c r="H402" s="832" t="s">
        <v>567</v>
      </c>
      <c r="I402" s="832" t="s">
        <v>3151</v>
      </c>
      <c r="J402" s="832" t="s">
        <v>1756</v>
      </c>
      <c r="K402" s="832" t="s">
        <v>3111</v>
      </c>
      <c r="L402" s="835">
        <v>98.75</v>
      </c>
      <c r="M402" s="835">
        <v>98.75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21</v>
      </c>
      <c r="B403" s="832" t="s">
        <v>2713</v>
      </c>
      <c r="C403" s="832" t="s">
        <v>2719</v>
      </c>
      <c r="D403" s="833" t="s">
        <v>4561</v>
      </c>
      <c r="E403" s="834" t="s">
        <v>2737</v>
      </c>
      <c r="F403" s="832" t="s">
        <v>2714</v>
      </c>
      <c r="G403" s="832" t="s">
        <v>2954</v>
      </c>
      <c r="H403" s="832" t="s">
        <v>567</v>
      </c>
      <c r="I403" s="832" t="s">
        <v>3153</v>
      </c>
      <c r="J403" s="832" t="s">
        <v>2956</v>
      </c>
      <c r="K403" s="832" t="s">
        <v>3111</v>
      </c>
      <c r="L403" s="835">
        <v>98.75</v>
      </c>
      <c r="M403" s="835">
        <v>98.75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21</v>
      </c>
      <c r="B404" s="832" t="s">
        <v>2713</v>
      </c>
      <c r="C404" s="832" t="s">
        <v>2719</v>
      </c>
      <c r="D404" s="833" t="s">
        <v>4561</v>
      </c>
      <c r="E404" s="834" t="s">
        <v>2737</v>
      </c>
      <c r="F404" s="832" t="s">
        <v>2714</v>
      </c>
      <c r="G404" s="832" t="s">
        <v>3323</v>
      </c>
      <c r="H404" s="832" t="s">
        <v>567</v>
      </c>
      <c r="I404" s="832" t="s">
        <v>3324</v>
      </c>
      <c r="J404" s="832" t="s">
        <v>3325</v>
      </c>
      <c r="K404" s="832" t="s">
        <v>3326</v>
      </c>
      <c r="L404" s="835">
        <v>132.97999999999999</v>
      </c>
      <c r="M404" s="835">
        <v>265.95999999999998</v>
      </c>
      <c r="N404" s="832">
        <v>2</v>
      </c>
      <c r="O404" s="836">
        <v>2</v>
      </c>
      <c r="P404" s="835">
        <v>265.95999999999998</v>
      </c>
      <c r="Q404" s="837">
        <v>1</v>
      </c>
      <c r="R404" s="832">
        <v>2</v>
      </c>
      <c r="S404" s="837">
        <v>1</v>
      </c>
      <c r="T404" s="836">
        <v>2</v>
      </c>
      <c r="U404" s="838">
        <v>1</v>
      </c>
    </row>
    <row r="405" spans="1:21" ht="14.4" customHeight="1" x14ac:dyDescent="0.3">
      <c r="A405" s="831">
        <v>21</v>
      </c>
      <c r="B405" s="832" t="s">
        <v>2713</v>
      </c>
      <c r="C405" s="832" t="s">
        <v>2719</v>
      </c>
      <c r="D405" s="833" t="s">
        <v>4561</v>
      </c>
      <c r="E405" s="834" t="s">
        <v>2737</v>
      </c>
      <c r="F405" s="832" t="s">
        <v>2714</v>
      </c>
      <c r="G405" s="832" t="s">
        <v>3327</v>
      </c>
      <c r="H405" s="832" t="s">
        <v>567</v>
      </c>
      <c r="I405" s="832" t="s">
        <v>3328</v>
      </c>
      <c r="J405" s="832" t="s">
        <v>3329</v>
      </c>
      <c r="K405" s="832" t="s">
        <v>3330</v>
      </c>
      <c r="L405" s="835">
        <v>619.6</v>
      </c>
      <c r="M405" s="835">
        <v>619.6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21</v>
      </c>
      <c r="B406" s="832" t="s">
        <v>2713</v>
      </c>
      <c r="C406" s="832" t="s">
        <v>2719</v>
      </c>
      <c r="D406" s="833" t="s">
        <v>4561</v>
      </c>
      <c r="E406" s="834" t="s">
        <v>2737</v>
      </c>
      <c r="F406" s="832" t="s">
        <v>2714</v>
      </c>
      <c r="G406" s="832" t="s">
        <v>2965</v>
      </c>
      <c r="H406" s="832" t="s">
        <v>567</v>
      </c>
      <c r="I406" s="832" t="s">
        <v>2966</v>
      </c>
      <c r="J406" s="832" t="s">
        <v>2967</v>
      </c>
      <c r="K406" s="832" t="s">
        <v>2907</v>
      </c>
      <c r="L406" s="835">
        <v>2950.43</v>
      </c>
      <c r="M406" s="835">
        <v>2950.43</v>
      </c>
      <c r="N406" s="832">
        <v>1</v>
      </c>
      <c r="O406" s="836">
        <v>1</v>
      </c>
      <c r="P406" s="835">
        <v>2950.43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21</v>
      </c>
      <c r="B407" s="832" t="s">
        <v>2713</v>
      </c>
      <c r="C407" s="832" t="s">
        <v>2719</v>
      </c>
      <c r="D407" s="833" t="s">
        <v>4561</v>
      </c>
      <c r="E407" s="834" t="s">
        <v>2737</v>
      </c>
      <c r="F407" s="832" t="s">
        <v>2714</v>
      </c>
      <c r="G407" s="832" t="s">
        <v>2974</v>
      </c>
      <c r="H407" s="832" t="s">
        <v>567</v>
      </c>
      <c r="I407" s="832" t="s">
        <v>2975</v>
      </c>
      <c r="J407" s="832" t="s">
        <v>2976</v>
      </c>
      <c r="K407" s="832" t="s">
        <v>2977</v>
      </c>
      <c r="L407" s="835">
        <v>550.39</v>
      </c>
      <c r="M407" s="835">
        <v>11558.19</v>
      </c>
      <c r="N407" s="832">
        <v>21</v>
      </c>
      <c r="O407" s="836">
        <v>7</v>
      </c>
      <c r="P407" s="835">
        <v>8255.85</v>
      </c>
      <c r="Q407" s="837">
        <v>0.7142857142857143</v>
      </c>
      <c r="R407" s="832">
        <v>15</v>
      </c>
      <c r="S407" s="837">
        <v>0.7142857142857143</v>
      </c>
      <c r="T407" s="836">
        <v>5</v>
      </c>
      <c r="U407" s="838">
        <v>0.7142857142857143</v>
      </c>
    </row>
    <row r="408" spans="1:21" ht="14.4" customHeight="1" x14ac:dyDescent="0.3">
      <c r="A408" s="831">
        <v>21</v>
      </c>
      <c r="B408" s="832" t="s">
        <v>2713</v>
      </c>
      <c r="C408" s="832" t="s">
        <v>2719</v>
      </c>
      <c r="D408" s="833" t="s">
        <v>4561</v>
      </c>
      <c r="E408" s="834" t="s">
        <v>2737</v>
      </c>
      <c r="F408" s="832" t="s">
        <v>2714</v>
      </c>
      <c r="G408" s="832" t="s">
        <v>2974</v>
      </c>
      <c r="H408" s="832" t="s">
        <v>567</v>
      </c>
      <c r="I408" s="832" t="s">
        <v>3169</v>
      </c>
      <c r="J408" s="832" t="s">
        <v>2976</v>
      </c>
      <c r="K408" s="832" t="s">
        <v>2325</v>
      </c>
      <c r="L408" s="835">
        <v>550.39</v>
      </c>
      <c r="M408" s="835">
        <v>3302.34</v>
      </c>
      <c r="N408" s="832">
        <v>6</v>
      </c>
      <c r="O408" s="836">
        <v>2</v>
      </c>
      <c r="P408" s="835">
        <v>3302.34</v>
      </c>
      <c r="Q408" s="837">
        <v>1</v>
      </c>
      <c r="R408" s="832">
        <v>6</v>
      </c>
      <c r="S408" s="837">
        <v>1</v>
      </c>
      <c r="T408" s="836">
        <v>2</v>
      </c>
      <c r="U408" s="838">
        <v>1</v>
      </c>
    </row>
    <row r="409" spans="1:21" ht="14.4" customHeight="1" x14ac:dyDescent="0.3">
      <c r="A409" s="831">
        <v>21</v>
      </c>
      <c r="B409" s="832" t="s">
        <v>2713</v>
      </c>
      <c r="C409" s="832" t="s">
        <v>2719</v>
      </c>
      <c r="D409" s="833" t="s">
        <v>4561</v>
      </c>
      <c r="E409" s="834" t="s">
        <v>2737</v>
      </c>
      <c r="F409" s="832" t="s">
        <v>2714</v>
      </c>
      <c r="G409" s="832" t="s">
        <v>2974</v>
      </c>
      <c r="H409" s="832" t="s">
        <v>625</v>
      </c>
      <c r="I409" s="832" t="s">
        <v>2323</v>
      </c>
      <c r="J409" s="832" t="s">
        <v>2324</v>
      </c>
      <c r="K409" s="832" t="s">
        <v>2325</v>
      </c>
      <c r="L409" s="835">
        <v>550.39</v>
      </c>
      <c r="M409" s="835">
        <v>537731.0299999998</v>
      </c>
      <c r="N409" s="832">
        <v>977</v>
      </c>
      <c r="O409" s="836">
        <v>309.5</v>
      </c>
      <c r="P409" s="835">
        <v>381420.26999999973</v>
      </c>
      <c r="Q409" s="837">
        <v>0.70931422722620241</v>
      </c>
      <c r="R409" s="832">
        <v>693</v>
      </c>
      <c r="S409" s="837">
        <v>0.70931422722620263</v>
      </c>
      <c r="T409" s="836">
        <v>219.5</v>
      </c>
      <c r="U409" s="838">
        <v>0.70920840064620361</v>
      </c>
    </row>
    <row r="410" spans="1:21" ht="14.4" customHeight="1" x14ac:dyDescent="0.3">
      <c r="A410" s="831">
        <v>21</v>
      </c>
      <c r="B410" s="832" t="s">
        <v>2713</v>
      </c>
      <c r="C410" s="832" t="s">
        <v>2719</v>
      </c>
      <c r="D410" s="833" t="s">
        <v>4561</v>
      </c>
      <c r="E410" s="834" t="s">
        <v>2737</v>
      </c>
      <c r="F410" s="832" t="s">
        <v>2714</v>
      </c>
      <c r="G410" s="832" t="s">
        <v>2974</v>
      </c>
      <c r="H410" s="832" t="s">
        <v>567</v>
      </c>
      <c r="I410" s="832" t="s">
        <v>3331</v>
      </c>
      <c r="J410" s="832" t="s">
        <v>3332</v>
      </c>
      <c r="K410" s="832" t="s">
        <v>3333</v>
      </c>
      <c r="L410" s="835">
        <v>1834.64</v>
      </c>
      <c r="M410" s="835">
        <v>1834.64</v>
      </c>
      <c r="N410" s="832">
        <v>1</v>
      </c>
      <c r="O410" s="836">
        <v>1</v>
      </c>
      <c r="P410" s="835">
        <v>1834.64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21</v>
      </c>
      <c r="B411" s="832" t="s">
        <v>2713</v>
      </c>
      <c r="C411" s="832" t="s">
        <v>2719</v>
      </c>
      <c r="D411" s="833" t="s">
        <v>4561</v>
      </c>
      <c r="E411" s="834" t="s">
        <v>2737</v>
      </c>
      <c r="F411" s="832" t="s">
        <v>2714</v>
      </c>
      <c r="G411" s="832" t="s">
        <v>3171</v>
      </c>
      <c r="H411" s="832" t="s">
        <v>567</v>
      </c>
      <c r="I411" s="832" t="s">
        <v>3172</v>
      </c>
      <c r="J411" s="832" t="s">
        <v>3173</v>
      </c>
      <c r="K411" s="832" t="s">
        <v>3174</v>
      </c>
      <c r="L411" s="835">
        <v>0</v>
      </c>
      <c r="M411" s="835">
        <v>0</v>
      </c>
      <c r="N411" s="832">
        <v>1</v>
      </c>
      <c r="O411" s="836">
        <v>1</v>
      </c>
      <c r="P411" s="835">
        <v>0</v>
      </c>
      <c r="Q411" s="837"/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21</v>
      </c>
      <c r="B412" s="832" t="s">
        <v>2713</v>
      </c>
      <c r="C412" s="832" t="s">
        <v>2719</v>
      </c>
      <c r="D412" s="833" t="s">
        <v>4561</v>
      </c>
      <c r="E412" s="834" t="s">
        <v>2737</v>
      </c>
      <c r="F412" s="832" t="s">
        <v>2714</v>
      </c>
      <c r="G412" s="832" t="s">
        <v>2978</v>
      </c>
      <c r="H412" s="832" t="s">
        <v>567</v>
      </c>
      <c r="I412" s="832" t="s">
        <v>2979</v>
      </c>
      <c r="J412" s="832" t="s">
        <v>906</v>
      </c>
      <c r="K412" s="832" t="s">
        <v>2980</v>
      </c>
      <c r="L412" s="835">
        <v>248.55</v>
      </c>
      <c r="M412" s="835">
        <v>745.65000000000009</v>
      </c>
      <c r="N412" s="832">
        <v>3</v>
      </c>
      <c r="O412" s="836">
        <v>3</v>
      </c>
      <c r="P412" s="835">
        <v>248.55</v>
      </c>
      <c r="Q412" s="837">
        <v>0.33333333333333331</v>
      </c>
      <c r="R412" s="832">
        <v>1</v>
      </c>
      <c r="S412" s="837">
        <v>0.33333333333333331</v>
      </c>
      <c r="T412" s="836">
        <v>1</v>
      </c>
      <c r="U412" s="838">
        <v>0.33333333333333331</v>
      </c>
    </row>
    <row r="413" spans="1:21" ht="14.4" customHeight="1" x14ac:dyDescent="0.3">
      <c r="A413" s="831">
        <v>21</v>
      </c>
      <c r="B413" s="832" t="s">
        <v>2713</v>
      </c>
      <c r="C413" s="832" t="s">
        <v>2719</v>
      </c>
      <c r="D413" s="833" t="s">
        <v>4561</v>
      </c>
      <c r="E413" s="834" t="s">
        <v>2737</v>
      </c>
      <c r="F413" s="832" t="s">
        <v>2714</v>
      </c>
      <c r="G413" s="832" t="s">
        <v>2767</v>
      </c>
      <c r="H413" s="832" t="s">
        <v>567</v>
      </c>
      <c r="I413" s="832" t="s">
        <v>2768</v>
      </c>
      <c r="J413" s="832" t="s">
        <v>780</v>
      </c>
      <c r="K413" s="832" t="s">
        <v>2769</v>
      </c>
      <c r="L413" s="835">
        <v>53.57</v>
      </c>
      <c r="M413" s="835">
        <v>160.71</v>
      </c>
      <c r="N413" s="832">
        <v>3</v>
      </c>
      <c r="O413" s="836">
        <v>2.5</v>
      </c>
      <c r="P413" s="835">
        <v>53.57</v>
      </c>
      <c r="Q413" s="837">
        <v>0.33333333333333331</v>
      </c>
      <c r="R413" s="832">
        <v>1</v>
      </c>
      <c r="S413" s="837">
        <v>0.33333333333333331</v>
      </c>
      <c r="T413" s="836">
        <v>1</v>
      </c>
      <c r="U413" s="838">
        <v>0.4</v>
      </c>
    </row>
    <row r="414" spans="1:21" ht="14.4" customHeight="1" x14ac:dyDescent="0.3">
      <c r="A414" s="831">
        <v>21</v>
      </c>
      <c r="B414" s="832" t="s">
        <v>2713</v>
      </c>
      <c r="C414" s="832" t="s">
        <v>2719</v>
      </c>
      <c r="D414" s="833" t="s">
        <v>4561</v>
      </c>
      <c r="E414" s="834" t="s">
        <v>2737</v>
      </c>
      <c r="F414" s="832" t="s">
        <v>2714</v>
      </c>
      <c r="G414" s="832" t="s">
        <v>2783</v>
      </c>
      <c r="H414" s="832" t="s">
        <v>625</v>
      </c>
      <c r="I414" s="832" t="s">
        <v>2784</v>
      </c>
      <c r="J414" s="832" t="s">
        <v>910</v>
      </c>
      <c r="K414" s="832" t="s">
        <v>2106</v>
      </c>
      <c r="L414" s="835">
        <v>490.89</v>
      </c>
      <c r="M414" s="835">
        <v>2945.34</v>
      </c>
      <c r="N414" s="832">
        <v>6</v>
      </c>
      <c r="O414" s="836">
        <v>2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21</v>
      </c>
      <c r="B415" s="832" t="s">
        <v>2713</v>
      </c>
      <c r="C415" s="832" t="s">
        <v>2719</v>
      </c>
      <c r="D415" s="833" t="s">
        <v>4561</v>
      </c>
      <c r="E415" s="834" t="s">
        <v>2737</v>
      </c>
      <c r="F415" s="832" t="s">
        <v>2714</v>
      </c>
      <c r="G415" s="832" t="s">
        <v>2785</v>
      </c>
      <c r="H415" s="832" t="s">
        <v>625</v>
      </c>
      <c r="I415" s="832" t="s">
        <v>2332</v>
      </c>
      <c r="J415" s="832" t="s">
        <v>676</v>
      </c>
      <c r="K415" s="832" t="s">
        <v>641</v>
      </c>
      <c r="L415" s="835">
        <v>48.42</v>
      </c>
      <c r="M415" s="835">
        <v>48.42</v>
      </c>
      <c r="N415" s="832">
        <v>1</v>
      </c>
      <c r="O415" s="836">
        <v>1</v>
      </c>
      <c r="P415" s="835">
        <v>48.42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21</v>
      </c>
      <c r="B416" s="832" t="s">
        <v>2713</v>
      </c>
      <c r="C416" s="832" t="s">
        <v>2719</v>
      </c>
      <c r="D416" s="833" t="s">
        <v>4561</v>
      </c>
      <c r="E416" s="834" t="s">
        <v>2737</v>
      </c>
      <c r="F416" s="832" t="s">
        <v>2714</v>
      </c>
      <c r="G416" s="832" t="s">
        <v>2786</v>
      </c>
      <c r="H416" s="832" t="s">
        <v>567</v>
      </c>
      <c r="I416" s="832" t="s">
        <v>2787</v>
      </c>
      <c r="J416" s="832" t="s">
        <v>946</v>
      </c>
      <c r="K416" s="832" t="s">
        <v>2064</v>
      </c>
      <c r="L416" s="835">
        <v>32.25</v>
      </c>
      <c r="M416" s="835">
        <v>32.25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21</v>
      </c>
      <c r="B417" s="832" t="s">
        <v>2713</v>
      </c>
      <c r="C417" s="832" t="s">
        <v>2719</v>
      </c>
      <c r="D417" s="833" t="s">
        <v>4561</v>
      </c>
      <c r="E417" s="834" t="s">
        <v>2737</v>
      </c>
      <c r="F417" s="832" t="s">
        <v>2714</v>
      </c>
      <c r="G417" s="832" t="s">
        <v>2770</v>
      </c>
      <c r="H417" s="832" t="s">
        <v>625</v>
      </c>
      <c r="I417" s="832" t="s">
        <v>2881</v>
      </c>
      <c r="J417" s="832" t="s">
        <v>2772</v>
      </c>
      <c r="K417" s="832" t="s">
        <v>2773</v>
      </c>
      <c r="L417" s="835">
        <v>453.18</v>
      </c>
      <c r="M417" s="835">
        <v>1359.54</v>
      </c>
      <c r="N417" s="832">
        <v>3</v>
      </c>
      <c r="O417" s="836">
        <v>1.5</v>
      </c>
      <c r="P417" s="835">
        <v>1359.54</v>
      </c>
      <c r="Q417" s="837">
        <v>1</v>
      </c>
      <c r="R417" s="832">
        <v>3</v>
      </c>
      <c r="S417" s="837">
        <v>1</v>
      </c>
      <c r="T417" s="836">
        <v>1.5</v>
      </c>
      <c r="U417" s="838">
        <v>1</v>
      </c>
    </row>
    <row r="418" spans="1:21" ht="14.4" customHeight="1" x14ac:dyDescent="0.3">
      <c r="A418" s="831">
        <v>21</v>
      </c>
      <c r="B418" s="832" t="s">
        <v>2713</v>
      </c>
      <c r="C418" s="832" t="s">
        <v>2719</v>
      </c>
      <c r="D418" s="833" t="s">
        <v>4561</v>
      </c>
      <c r="E418" s="834" t="s">
        <v>2737</v>
      </c>
      <c r="F418" s="832" t="s">
        <v>2714</v>
      </c>
      <c r="G418" s="832" t="s">
        <v>2770</v>
      </c>
      <c r="H418" s="832" t="s">
        <v>567</v>
      </c>
      <c r="I418" s="832" t="s">
        <v>2771</v>
      </c>
      <c r="J418" s="832" t="s">
        <v>2772</v>
      </c>
      <c r="K418" s="832" t="s">
        <v>2773</v>
      </c>
      <c r="L418" s="835">
        <v>453.18</v>
      </c>
      <c r="M418" s="835">
        <v>6344.52</v>
      </c>
      <c r="N418" s="832">
        <v>14</v>
      </c>
      <c r="O418" s="836">
        <v>11.5</v>
      </c>
      <c r="P418" s="835">
        <v>4531.8</v>
      </c>
      <c r="Q418" s="837">
        <v>0.7142857142857143</v>
      </c>
      <c r="R418" s="832">
        <v>10</v>
      </c>
      <c r="S418" s="837">
        <v>0.7142857142857143</v>
      </c>
      <c r="T418" s="836">
        <v>8.5</v>
      </c>
      <c r="U418" s="838">
        <v>0.73913043478260865</v>
      </c>
    </row>
    <row r="419" spans="1:21" ht="14.4" customHeight="1" x14ac:dyDescent="0.3">
      <c r="A419" s="831">
        <v>21</v>
      </c>
      <c r="B419" s="832" t="s">
        <v>2713</v>
      </c>
      <c r="C419" s="832" t="s">
        <v>2719</v>
      </c>
      <c r="D419" s="833" t="s">
        <v>4561</v>
      </c>
      <c r="E419" s="834" t="s">
        <v>2737</v>
      </c>
      <c r="F419" s="832" t="s">
        <v>2714</v>
      </c>
      <c r="G419" s="832" t="s">
        <v>3334</v>
      </c>
      <c r="H419" s="832" t="s">
        <v>567</v>
      </c>
      <c r="I419" s="832" t="s">
        <v>3335</v>
      </c>
      <c r="J419" s="832" t="s">
        <v>3336</v>
      </c>
      <c r="K419" s="832" t="s">
        <v>3337</v>
      </c>
      <c r="L419" s="835">
        <v>453.18</v>
      </c>
      <c r="M419" s="835">
        <v>1359.54</v>
      </c>
      <c r="N419" s="832">
        <v>3</v>
      </c>
      <c r="O419" s="836">
        <v>1.5</v>
      </c>
      <c r="P419" s="835">
        <v>1359.54</v>
      </c>
      <c r="Q419" s="837">
        <v>1</v>
      </c>
      <c r="R419" s="832">
        <v>3</v>
      </c>
      <c r="S419" s="837">
        <v>1</v>
      </c>
      <c r="T419" s="836">
        <v>1.5</v>
      </c>
      <c r="U419" s="838">
        <v>1</v>
      </c>
    </row>
    <row r="420" spans="1:21" ht="14.4" customHeight="1" x14ac:dyDescent="0.3">
      <c r="A420" s="831">
        <v>21</v>
      </c>
      <c r="B420" s="832" t="s">
        <v>2713</v>
      </c>
      <c r="C420" s="832" t="s">
        <v>2719</v>
      </c>
      <c r="D420" s="833" t="s">
        <v>4561</v>
      </c>
      <c r="E420" s="834" t="s">
        <v>2737</v>
      </c>
      <c r="F420" s="832" t="s">
        <v>2714</v>
      </c>
      <c r="G420" s="832" t="s">
        <v>2987</v>
      </c>
      <c r="H420" s="832" t="s">
        <v>567</v>
      </c>
      <c r="I420" s="832" t="s">
        <v>2988</v>
      </c>
      <c r="J420" s="832" t="s">
        <v>636</v>
      </c>
      <c r="K420" s="832" t="s">
        <v>2989</v>
      </c>
      <c r="L420" s="835">
        <v>108.44</v>
      </c>
      <c r="M420" s="835">
        <v>108.44</v>
      </c>
      <c r="N420" s="832">
        <v>1</v>
      </c>
      <c r="O420" s="836">
        <v>1</v>
      </c>
      <c r="P420" s="835">
        <v>108.44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21</v>
      </c>
      <c r="B421" s="832" t="s">
        <v>2713</v>
      </c>
      <c r="C421" s="832" t="s">
        <v>2719</v>
      </c>
      <c r="D421" s="833" t="s">
        <v>4561</v>
      </c>
      <c r="E421" s="834" t="s">
        <v>2737</v>
      </c>
      <c r="F421" s="832" t="s">
        <v>2714</v>
      </c>
      <c r="G421" s="832" t="s">
        <v>2994</v>
      </c>
      <c r="H421" s="832" t="s">
        <v>567</v>
      </c>
      <c r="I421" s="832" t="s">
        <v>2995</v>
      </c>
      <c r="J421" s="832" t="s">
        <v>2996</v>
      </c>
      <c r="K421" s="832" t="s">
        <v>2997</v>
      </c>
      <c r="L421" s="835">
        <v>21.92</v>
      </c>
      <c r="M421" s="835">
        <v>21.92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21</v>
      </c>
      <c r="B422" s="832" t="s">
        <v>2713</v>
      </c>
      <c r="C422" s="832" t="s">
        <v>2719</v>
      </c>
      <c r="D422" s="833" t="s">
        <v>4561</v>
      </c>
      <c r="E422" s="834" t="s">
        <v>2737</v>
      </c>
      <c r="F422" s="832" t="s">
        <v>2714</v>
      </c>
      <c r="G422" s="832" t="s">
        <v>2994</v>
      </c>
      <c r="H422" s="832" t="s">
        <v>567</v>
      </c>
      <c r="I422" s="832" t="s">
        <v>2998</v>
      </c>
      <c r="J422" s="832" t="s">
        <v>2999</v>
      </c>
      <c r="K422" s="832" t="s">
        <v>796</v>
      </c>
      <c r="L422" s="835">
        <v>87.67</v>
      </c>
      <c r="M422" s="835">
        <v>263.01</v>
      </c>
      <c r="N422" s="832">
        <v>3</v>
      </c>
      <c r="O422" s="836">
        <v>3</v>
      </c>
      <c r="P422" s="835">
        <v>263.01</v>
      </c>
      <c r="Q422" s="837">
        <v>1</v>
      </c>
      <c r="R422" s="832">
        <v>3</v>
      </c>
      <c r="S422" s="837">
        <v>1</v>
      </c>
      <c r="T422" s="836">
        <v>3</v>
      </c>
      <c r="U422" s="838">
        <v>1</v>
      </c>
    </row>
    <row r="423" spans="1:21" ht="14.4" customHeight="1" x14ac:dyDescent="0.3">
      <c r="A423" s="831">
        <v>21</v>
      </c>
      <c r="B423" s="832" t="s">
        <v>2713</v>
      </c>
      <c r="C423" s="832" t="s">
        <v>2719</v>
      </c>
      <c r="D423" s="833" t="s">
        <v>4561</v>
      </c>
      <c r="E423" s="834" t="s">
        <v>2737</v>
      </c>
      <c r="F423" s="832" t="s">
        <v>2714</v>
      </c>
      <c r="G423" s="832" t="s">
        <v>3000</v>
      </c>
      <c r="H423" s="832" t="s">
        <v>625</v>
      </c>
      <c r="I423" s="832" t="s">
        <v>3210</v>
      </c>
      <c r="J423" s="832" t="s">
        <v>3002</v>
      </c>
      <c r="K423" s="832" t="s">
        <v>3211</v>
      </c>
      <c r="L423" s="835">
        <v>597.88</v>
      </c>
      <c r="M423" s="835">
        <v>597.88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21</v>
      </c>
      <c r="B424" s="832" t="s">
        <v>2713</v>
      </c>
      <c r="C424" s="832" t="s">
        <v>2719</v>
      </c>
      <c r="D424" s="833" t="s">
        <v>4561</v>
      </c>
      <c r="E424" s="834" t="s">
        <v>2737</v>
      </c>
      <c r="F424" s="832" t="s">
        <v>2714</v>
      </c>
      <c r="G424" s="832" t="s">
        <v>3000</v>
      </c>
      <c r="H424" s="832" t="s">
        <v>625</v>
      </c>
      <c r="I424" s="832" t="s">
        <v>3338</v>
      </c>
      <c r="J424" s="832" t="s">
        <v>3002</v>
      </c>
      <c r="K424" s="832" t="s">
        <v>3339</v>
      </c>
      <c r="L424" s="835">
        <v>2573.2199999999998</v>
      </c>
      <c r="M424" s="835">
        <v>7719.66</v>
      </c>
      <c r="N424" s="832">
        <v>3</v>
      </c>
      <c r="O424" s="836">
        <v>2.5</v>
      </c>
      <c r="P424" s="835">
        <v>5146.4399999999996</v>
      </c>
      <c r="Q424" s="837">
        <v>0.66666666666666663</v>
      </c>
      <c r="R424" s="832">
        <v>2</v>
      </c>
      <c r="S424" s="837">
        <v>0.66666666666666663</v>
      </c>
      <c r="T424" s="836">
        <v>1.5</v>
      </c>
      <c r="U424" s="838">
        <v>0.6</v>
      </c>
    </row>
    <row r="425" spans="1:21" ht="14.4" customHeight="1" x14ac:dyDescent="0.3">
      <c r="A425" s="831">
        <v>21</v>
      </c>
      <c r="B425" s="832" t="s">
        <v>2713</v>
      </c>
      <c r="C425" s="832" t="s">
        <v>2719</v>
      </c>
      <c r="D425" s="833" t="s">
        <v>4561</v>
      </c>
      <c r="E425" s="834" t="s">
        <v>2737</v>
      </c>
      <c r="F425" s="832" t="s">
        <v>2714</v>
      </c>
      <c r="G425" s="832" t="s">
        <v>2822</v>
      </c>
      <c r="H425" s="832" t="s">
        <v>625</v>
      </c>
      <c r="I425" s="832" t="s">
        <v>2184</v>
      </c>
      <c r="J425" s="832" t="s">
        <v>2180</v>
      </c>
      <c r="K425" s="832" t="s">
        <v>2165</v>
      </c>
      <c r="L425" s="835">
        <v>47.7</v>
      </c>
      <c r="M425" s="835">
        <v>47.7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21</v>
      </c>
      <c r="B426" s="832" t="s">
        <v>2713</v>
      </c>
      <c r="C426" s="832" t="s">
        <v>2719</v>
      </c>
      <c r="D426" s="833" t="s">
        <v>4561</v>
      </c>
      <c r="E426" s="834" t="s">
        <v>2737</v>
      </c>
      <c r="F426" s="832" t="s">
        <v>2714</v>
      </c>
      <c r="G426" s="832" t="s">
        <v>3340</v>
      </c>
      <c r="H426" s="832" t="s">
        <v>567</v>
      </c>
      <c r="I426" s="832" t="s">
        <v>3341</v>
      </c>
      <c r="J426" s="832" t="s">
        <v>1671</v>
      </c>
      <c r="K426" s="832" t="s">
        <v>3342</v>
      </c>
      <c r="L426" s="835">
        <v>128.69999999999999</v>
      </c>
      <c r="M426" s="835">
        <v>128.69999999999999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21</v>
      </c>
      <c r="B427" s="832" t="s">
        <v>2713</v>
      </c>
      <c r="C427" s="832" t="s">
        <v>2719</v>
      </c>
      <c r="D427" s="833" t="s">
        <v>4561</v>
      </c>
      <c r="E427" s="834" t="s">
        <v>2737</v>
      </c>
      <c r="F427" s="832" t="s">
        <v>2714</v>
      </c>
      <c r="G427" s="832" t="s">
        <v>3340</v>
      </c>
      <c r="H427" s="832" t="s">
        <v>567</v>
      </c>
      <c r="I427" s="832" t="s">
        <v>3343</v>
      </c>
      <c r="J427" s="832" t="s">
        <v>1671</v>
      </c>
      <c r="K427" s="832" t="s">
        <v>3344</v>
      </c>
      <c r="L427" s="835">
        <v>181.04</v>
      </c>
      <c r="M427" s="835">
        <v>181.04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21</v>
      </c>
      <c r="B428" s="832" t="s">
        <v>2713</v>
      </c>
      <c r="C428" s="832" t="s">
        <v>2719</v>
      </c>
      <c r="D428" s="833" t="s">
        <v>4561</v>
      </c>
      <c r="E428" s="834" t="s">
        <v>2737</v>
      </c>
      <c r="F428" s="832" t="s">
        <v>2714</v>
      </c>
      <c r="G428" s="832" t="s">
        <v>3340</v>
      </c>
      <c r="H428" s="832" t="s">
        <v>567</v>
      </c>
      <c r="I428" s="832" t="s">
        <v>3345</v>
      </c>
      <c r="J428" s="832" t="s">
        <v>1671</v>
      </c>
      <c r="K428" s="832" t="s">
        <v>3346</v>
      </c>
      <c r="L428" s="835">
        <v>0</v>
      </c>
      <c r="M428" s="835">
        <v>0</v>
      </c>
      <c r="N428" s="832">
        <v>1</v>
      </c>
      <c r="O428" s="836">
        <v>1</v>
      </c>
      <c r="P428" s="835"/>
      <c r="Q428" s="837"/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21</v>
      </c>
      <c r="B429" s="832" t="s">
        <v>2713</v>
      </c>
      <c r="C429" s="832" t="s">
        <v>2719</v>
      </c>
      <c r="D429" s="833" t="s">
        <v>4561</v>
      </c>
      <c r="E429" s="834" t="s">
        <v>2737</v>
      </c>
      <c r="F429" s="832" t="s">
        <v>2714</v>
      </c>
      <c r="G429" s="832" t="s">
        <v>2761</v>
      </c>
      <c r="H429" s="832" t="s">
        <v>625</v>
      </c>
      <c r="I429" s="832" t="s">
        <v>2352</v>
      </c>
      <c r="J429" s="832" t="s">
        <v>2353</v>
      </c>
      <c r="K429" s="832" t="s">
        <v>2354</v>
      </c>
      <c r="L429" s="835">
        <v>0</v>
      </c>
      <c r="M429" s="835">
        <v>0</v>
      </c>
      <c r="N429" s="832">
        <v>6</v>
      </c>
      <c r="O429" s="836">
        <v>3</v>
      </c>
      <c r="P429" s="835">
        <v>0</v>
      </c>
      <c r="Q429" s="837"/>
      <c r="R429" s="832">
        <v>2</v>
      </c>
      <c r="S429" s="837">
        <v>0.33333333333333331</v>
      </c>
      <c r="T429" s="836">
        <v>1.5</v>
      </c>
      <c r="U429" s="838">
        <v>0.5</v>
      </c>
    </row>
    <row r="430" spans="1:21" ht="14.4" customHeight="1" x14ac:dyDescent="0.3">
      <c r="A430" s="831">
        <v>21</v>
      </c>
      <c r="B430" s="832" t="s">
        <v>2713</v>
      </c>
      <c r="C430" s="832" t="s">
        <v>2719</v>
      </c>
      <c r="D430" s="833" t="s">
        <v>4561</v>
      </c>
      <c r="E430" s="834" t="s">
        <v>2737</v>
      </c>
      <c r="F430" s="832" t="s">
        <v>2714</v>
      </c>
      <c r="G430" s="832" t="s">
        <v>3011</v>
      </c>
      <c r="H430" s="832" t="s">
        <v>625</v>
      </c>
      <c r="I430" s="832" t="s">
        <v>3012</v>
      </c>
      <c r="J430" s="832" t="s">
        <v>3013</v>
      </c>
      <c r="K430" s="832" t="s">
        <v>3014</v>
      </c>
      <c r="L430" s="835">
        <v>502.31</v>
      </c>
      <c r="M430" s="835">
        <v>112015.12999999986</v>
      </c>
      <c r="N430" s="832">
        <v>223</v>
      </c>
      <c r="O430" s="836">
        <v>216.5</v>
      </c>
      <c r="P430" s="835">
        <v>63793.369999999893</v>
      </c>
      <c r="Q430" s="837">
        <v>0.56950672645739886</v>
      </c>
      <c r="R430" s="832">
        <v>127</v>
      </c>
      <c r="S430" s="837">
        <v>0.56950672645739908</v>
      </c>
      <c r="T430" s="836">
        <v>124.5</v>
      </c>
      <c r="U430" s="838">
        <v>0.57505773672055427</v>
      </c>
    </row>
    <row r="431" spans="1:21" ht="14.4" customHeight="1" x14ac:dyDescent="0.3">
      <c r="A431" s="831">
        <v>21</v>
      </c>
      <c r="B431" s="832" t="s">
        <v>2713</v>
      </c>
      <c r="C431" s="832" t="s">
        <v>2719</v>
      </c>
      <c r="D431" s="833" t="s">
        <v>4561</v>
      </c>
      <c r="E431" s="834" t="s">
        <v>2737</v>
      </c>
      <c r="F431" s="832" t="s">
        <v>2714</v>
      </c>
      <c r="G431" s="832" t="s">
        <v>3347</v>
      </c>
      <c r="H431" s="832" t="s">
        <v>567</v>
      </c>
      <c r="I431" s="832" t="s">
        <v>3348</v>
      </c>
      <c r="J431" s="832" t="s">
        <v>3349</v>
      </c>
      <c r="K431" s="832" t="s">
        <v>2044</v>
      </c>
      <c r="L431" s="835">
        <v>77.13</v>
      </c>
      <c r="M431" s="835">
        <v>77.13</v>
      </c>
      <c r="N431" s="832">
        <v>1</v>
      </c>
      <c r="O431" s="836">
        <v>0.5</v>
      </c>
      <c r="P431" s="835">
        <v>77.13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21</v>
      </c>
      <c r="B432" s="832" t="s">
        <v>2713</v>
      </c>
      <c r="C432" s="832" t="s">
        <v>2719</v>
      </c>
      <c r="D432" s="833" t="s">
        <v>4561</v>
      </c>
      <c r="E432" s="834" t="s">
        <v>2737</v>
      </c>
      <c r="F432" s="832" t="s">
        <v>2714</v>
      </c>
      <c r="G432" s="832" t="s">
        <v>2803</v>
      </c>
      <c r="H432" s="832" t="s">
        <v>567</v>
      </c>
      <c r="I432" s="832" t="s">
        <v>3038</v>
      </c>
      <c r="J432" s="832" t="s">
        <v>1471</v>
      </c>
      <c r="K432" s="832" t="s">
        <v>3039</v>
      </c>
      <c r="L432" s="835">
        <v>271.94</v>
      </c>
      <c r="M432" s="835">
        <v>14140.879999999994</v>
      </c>
      <c r="N432" s="832">
        <v>52</v>
      </c>
      <c r="O432" s="836">
        <v>39.5</v>
      </c>
      <c r="P432" s="835">
        <v>8702.0799999999963</v>
      </c>
      <c r="Q432" s="837">
        <v>0.61538461538461542</v>
      </c>
      <c r="R432" s="832">
        <v>32</v>
      </c>
      <c r="S432" s="837">
        <v>0.61538461538461542</v>
      </c>
      <c r="T432" s="836">
        <v>23.5</v>
      </c>
      <c r="U432" s="838">
        <v>0.59493670886075944</v>
      </c>
    </row>
    <row r="433" spans="1:21" ht="14.4" customHeight="1" x14ac:dyDescent="0.3">
      <c r="A433" s="831">
        <v>21</v>
      </c>
      <c r="B433" s="832" t="s">
        <v>2713</v>
      </c>
      <c r="C433" s="832" t="s">
        <v>2719</v>
      </c>
      <c r="D433" s="833" t="s">
        <v>4561</v>
      </c>
      <c r="E433" s="834" t="s">
        <v>2737</v>
      </c>
      <c r="F433" s="832" t="s">
        <v>2714</v>
      </c>
      <c r="G433" s="832" t="s">
        <v>2803</v>
      </c>
      <c r="H433" s="832" t="s">
        <v>567</v>
      </c>
      <c r="I433" s="832" t="s">
        <v>3038</v>
      </c>
      <c r="J433" s="832" t="s">
        <v>1471</v>
      </c>
      <c r="K433" s="832" t="s">
        <v>3039</v>
      </c>
      <c r="L433" s="835">
        <v>311.02</v>
      </c>
      <c r="M433" s="835">
        <v>23948.540000000019</v>
      </c>
      <c r="N433" s="832">
        <v>77</v>
      </c>
      <c r="O433" s="836">
        <v>60.5</v>
      </c>
      <c r="P433" s="835">
        <v>17417.120000000017</v>
      </c>
      <c r="Q433" s="837">
        <v>0.7272727272727274</v>
      </c>
      <c r="R433" s="832">
        <v>56</v>
      </c>
      <c r="S433" s="837">
        <v>0.72727272727272729</v>
      </c>
      <c r="T433" s="836">
        <v>44</v>
      </c>
      <c r="U433" s="838">
        <v>0.72727272727272729</v>
      </c>
    </row>
    <row r="434" spans="1:21" ht="14.4" customHeight="1" x14ac:dyDescent="0.3">
      <c r="A434" s="831">
        <v>21</v>
      </c>
      <c r="B434" s="832" t="s">
        <v>2713</v>
      </c>
      <c r="C434" s="832" t="s">
        <v>2719</v>
      </c>
      <c r="D434" s="833" t="s">
        <v>4561</v>
      </c>
      <c r="E434" s="834" t="s">
        <v>2737</v>
      </c>
      <c r="F434" s="832" t="s">
        <v>2714</v>
      </c>
      <c r="G434" s="832" t="s">
        <v>2803</v>
      </c>
      <c r="H434" s="832" t="s">
        <v>567</v>
      </c>
      <c r="I434" s="832" t="s">
        <v>3243</v>
      </c>
      <c r="J434" s="832" t="s">
        <v>3244</v>
      </c>
      <c r="K434" s="832" t="s">
        <v>3245</v>
      </c>
      <c r="L434" s="835">
        <v>177.92</v>
      </c>
      <c r="M434" s="835">
        <v>4803.84</v>
      </c>
      <c r="N434" s="832">
        <v>27</v>
      </c>
      <c r="O434" s="836">
        <v>16.5</v>
      </c>
      <c r="P434" s="835">
        <v>2668.8</v>
      </c>
      <c r="Q434" s="837">
        <v>0.55555555555555558</v>
      </c>
      <c r="R434" s="832">
        <v>15</v>
      </c>
      <c r="S434" s="837">
        <v>0.55555555555555558</v>
      </c>
      <c r="T434" s="836">
        <v>9</v>
      </c>
      <c r="U434" s="838">
        <v>0.54545454545454541</v>
      </c>
    </row>
    <row r="435" spans="1:21" ht="14.4" customHeight="1" x14ac:dyDescent="0.3">
      <c r="A435" s="831">
        <v>21</v>
      </c>
      <c r="B435" s="832" t="s">
        <v>2713</v>
      </c>
      <c r="C435" s="832" t="s">
        <v>2719</v>
      </c>
      <c r="D435" s="833" t="s">
        <v>4561</v>
      </c>
      <c r="E435" s="834" t="s">
        <v>2737</v>
      </c>
      <c r="F435" s="832" t="s">
        <v>2714</v>
      </c>
      <c r="G435" s="832" t="s">
        <v>2803</v>
      </c>
      <c r="H435" s="832" t="s">
        <v>567</v>
      </c>
      <c r="I435" s="832" t="s">
        <v>3243</v>
      </c>
      <c r="J435" s="832" t="s">
        <v>3244</v>
      </c>
      <c r="K435" s="832" t="s">
        <v>3245</v>
      </c>
      <c r="L435" s="835">
        <v>151.62</v>
      </c>
      <c r="M435" s="835">
        <v>909.72</v>
      </c>
      <c r="N435" s="832">
        <v>6</v>
      </c>
      <c r="O435" s="836">
        <v>5</v>
      </c>
      <c r="P435" s="835">
        <v>606.48</v>
      </c>
      <c r="Q435" s="837">
        <v>0.66666666666666663</v>
      </c>
      <c r="R435" s="832">
        <v>4</v>
      </c>
      <c r="S435" s="837">
        <v>0.66666666666666663</v>
      </c>
      <c r="T435" s="836">
        <v>4</v>
      </c>
      <c r="U435" s="838">
        <v>0.8</v>
      </c>
    </row>
    <row r="436" spans="1:21" ht="14.4" customHeight="1" x14ac:dyDescent="0.3">
      <c r="A436" s="831">
        <v>21</v>
      </c>
      <c r="B436" s="832" t="s">
        <v>2713</v>
      </c>
      <c r="C436" s="832" t="s">
        <v>2719</v>
      </c>
      <c r="D436" s="833" t="s">
        <v>4561</v>
      </c>
      <c r="E436" s="834" t="s">
        <v>2737</v>
      </c>
      <c r="F436" s="832" t="s">
        <v>2714</v>
      </c>
      <c r="G436" s="832" t="s">
        <v>2803</v>
      </c>
      <c r="H436" s="832" t="s">
        <v>567</v>
      </c>
      <c r="I436" s="832" t="s">
        <v>3350</v>
      </c>
      <c r="J436" s="832" t="s">
        <v>1465</v>
      </c>
      <c r="K436" s="832" t="s">
        <v>3351</v>
      </c>
      <c r="L436" s="835">
        <v>0</v>
      </c>
      <c r="M436" s="835">
        <v>0</v>
      </c>
      <c r="N436" s="832">
        <v>5</v>
      </c>
      <c r="O436" s="836">
        <v>1.5</v>
      </c>
      <c r="P436" s="835"/>
      <c r="Q436" s="837"/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21</v>
      </c>
      <c r="B437" s="832" t="s">
        <v>2713</v>
      </c>
      <c r="C437" s="832" t="s">
        <v>2719</v>
      </c>
      <c r="D437" s="833" t="s">
        <v>4561</v>
      </c>
      <c r="E437" s="834" t="s">
        <v>2737</v>
      </c>
      <c r="F437" s="832" t="s">
        <v>2714</v>
      </c>
      <c r="G437" s="832" t="s">
        <v>2803</v>
      </c>
      <c r="H437" s="832" t="s">
        <v>567</v>
      </c>
      <c r="I437" s="832" t="s">
        <v>3352</v>
      </c>
      <c r="J437" s="832" t="s">
        <v>3244</v>
      </c>
      <c r="K437" s="832" t="s">
        <v>3353</v>
      </c>
      <c r="L437" s="835">
        <v>387.73</v>
      </c>
      <c r="M437" s="835">
        <v>387.73</v>
      </c>
      <c r="N437" s="832">
        <v>1</v>
      </c>
      <c r="O437" s="836">
        <v>1</v>
      </c>
      <c r="P437" s="835">
        <v>387.73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21</v>
      </c>
      <c r="B438" s="832" t="s">
        <v>2713</v>
      </c>
      <c r="C438" s="832" t="s">
        <v>2719</v>
      </c>
      <c r="D438" s="833" t="s">
        <v>4561</v>
      </c>
      <c r="E438" s="834" t="s">
        <v>2737</v>
      </c>
      <c r="F438" s="832" t="s">
        <v>2714</v>
      </c>
      <c r="G438" s="832" t="s">
        <v>3248</v>
      </c>
      <c r="H438" s="832" t="s">
        <v>625</v>
      </c>
      <c r="I438" s="832" t="s">
        <v>3249</v>
      </c>
      <c r="J438" s="832" t="s">
        <v>3250</v>
      </c>
      <c r="K438" s="832" t="s">
        <v>2163</v>
      </c>
      <c r="L438" s="835">
        <v>0</v>
      </c>
      <c r="M438" s="835">
        <v>0</v>
      </c>
      <c r="N438" s="832">
        <v>8</v>
      </c>
      <c r="O438" s="836">
        <v>6.5</v>
      </c>
      <c r="P438" s="835">
        <v>0</v>
      </c>
      <c r="Q438" s="837"/>
      <c r="R438" s="832">
        <v>3</v>
      </c>
      <c r="S438" s="837">
        <v>0.375</v>
      </c>
      <c r="T438" s="836">
        <v>2.5</v>
      </c>
      <c r="U438" s="838">
        <v>0.38461538461538464</v>
      </c>
    </row>
    <row r="439" spans="1:21" ht="14.4" customHeight="1" x14ac:dyDescent="0.3">
      <c r="A439" s="831">
        <v>21</v>
      </c>
      <c r="B439" s="832" t="s">
        <v>2713</v>
      </c>
      <c r="C439" s="832" t="s">
        <v>2719</v>
      </c>
      <c r="D439" s="833" t="s">
        <v>4561</v>
      </c>
      <c r="E439" s="834" t="s">
        <v>2737</v>
      </c>
      <c r="F439" s="832" t="s">
        <v>2714</v>
      </c>
      <c r="G439" s="832" t="s">
        <v>2774</v>
      </c>
      <c r="H439" s="832" t="s">
        <v>625</v>
      </c>
      <c r="I439" s="832" t="s">
        <v>2392</v>
      </c>
      <c r="J439" s="832" t="s">
        <v>1330</v>
      </c>
      <c r="K439" s="832" t="s">
        <v>2393</v>
      </c>
      <c r="L439" s="835">
        <v>0</v>
      </c>
      <c r="M439" s="835">
        <v>0</v>
      </c>
      <c r="N439" s="832">
        <v>5</v>
      </c>
      <c r="O439" s="836">
        <v>4</v>
      </c>
      <c r="P439" s="835">
        <v>0</v>
      </c>
      <c r="Q439" s="837"/>
      <c r="R439" s="832">
        <v>2</v>
      </c>
      <c r="S439" s="837">
        <v>0.4</v>
      </c>
      <c r="T439" s="836">
        <v>2</v>
      </c>
      <c r="U439" s="838">
        <v>0.5</v>
      </c>
    </row>
    <row r="440" spans="1:21" ht="14.4" customHeight="1" x14ac:dyDescent="0.3">
      <c r="A440" s="831">
        <v>21</v>
      </c>
      <c r="B440" s="832" t="s">
        <v>2713</v>
      </c>
      <c r="C440" s="832" t="s">
        <v>2719</v>
      </c>
      <c r="D440" s="833" t="s">
        <v>4561</v>
      </c>
      <c r="E440" s="834" t="s">
        <v>2737</v>
      </c>
      <c r="F440" s="832" t="s">
        <v>2714</v>
      </c>
      <c r="G440" s="832" t="s">
        <v>2774</v>
      </c>
      <c r="H440" s="832" t="s">
        <v>625</v>
      </c>
      <c r="I440" s="832" t="s">
        <v>2394</v>
      </c>
      <c r="J440" s="832" t="s">
        <v>1330</v>
      </c>
      <c r="K440" s="832" t="s">
        <v>2395</v>
      </c>
      <c r="L440" s="835">
        <v>0</v>
      </c>
      <c r="M440" s="835">
        <v>0</v>
      </c>
      <c r="N440" s="832">
        <v>6</v>
      </c>
      <c r="O440" s="836">
        <v>5</v>
      </c>
      <c r="P440" s="835">
        <v>0</v>
      </c>
      <c r="Q440" s="837"/>
      <c r="R440" s="832">
        <v>5</v>
      </c>
      <c r="S440" s="837">
        <v>0.83333333333333337</v>
      </c>
      <c r="T440" s="836">
        <v>4</v>
      </c>
      <c r="U440" s="838">
        <v>0.8</v>
      </c>
    </row>
    <row r="441" spans="1:21" ht="14.4" customHeight="1" x14ac:dyDescent="0.3">
      <c r="A441" s="831">
        <v>21</v>
      </c>
      <c r="B441" s="832" t="s">
        <v>2713</v>
      </c>
      <c r="C441" s="832" t="s">
        <v>2719</v>
      </c>
      <c r="D441" s="833" t="s">
        <v>4561</v>
      </c>
      <c r="E441" s="834" t="s">
        <v>2737</v>
      </c>
      <c r="F441" s="832" t="s">
        <v>2714</v>
      </c>
      <c r="G441" s="832" t="s">
        <v>2826</v>
      </c>
      <c r="H441" s="832" t="s">
        <v>567</v>
      </c>
      <c r="I441" s="832" t="s">
        <v>3354</v>
      </c>
      <c r="J441" s="832" t="s">
        <v>2888</v>
      </c>
      <c r="K441" s="832" t="s">
        <v>3355</v>
      </c>
      <c r="L441" s="835">
        <v>299.83999999999997</v>
      </c>
      <c r="M441" s="835">
        <v>299.83999999999997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21</v>
      </c>
      <c r="B442" s="832" t="s">
        <v>2713</v>
      </c>
      <c r="C442" s="832" t="s">
        <v>2719</v>
      </c>
      <c r="D442" s="833" t="s">
        <v>4561</v>
      </c>
      <c r="E442" s="834" t="s">
        <v>2737</v>
      </c>
      <c r="F442" s="832" t="s">
        <v>2714</v>
      </c>
      <c r="G442" s="832" t="s">
        <v>2826</v>
      </c>
      <c r="H442" s="832" t="s">
        <v>567</v>
      </c>
      <c r="I442" s="832" t="s">
        <v>3356</v>
      </c>
      <c r="J442" s="832" t="s">
        <v>3357</v>
      </c>
      <c r="K442" s="832" t="s">
        <v>3358</v>
      </c>
      <c r="L442" s="835">
        <v>99.94</v>
      </c>
      <c r="M442" s="835">
        <v>199.88</v>
      </c>
      <c r="N442" s="832">
        <v>2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21</v>
      </c>
      <c r="B443" s="832" t="s">
        <v>2713</v>
      </c>
      <c r="C443" s="832" t="s">
        <v>2719</v>
      </c>
      <c r="D443" s="833" t="s">
        <v>4561</v>
      </c>
      <c r="E443" s="834" t="s">
        <v>2737</v>
      </c>
      <c r="F443" s="832" t="s">
        <v>2714</v>
      </c>
      <c r="G443" s="832" t="s">
        <v>2826</v>
      </c>
      <c r="H443" s="832" t="s">
        <v>567</v>
      </c>
      <c r="I443" s="832" t="s">
        <v>2827</v>
      </c>
      <c r="J443" s="832" t="s">
        <v>2828</v>
      </c>
      <c r="K443" s="832" t="s">
        <v>2829</v>
      </c>
      <c r="L443" s="835">
        <v>50.32</v>
      </c>
      <c r="M443" s="835">
        <v>503.20000000000005</v>
      </c>
      <c r="N443" s="832">
        <v>10</v>
      </c>
      <c r="O443" s="836">
        <v>5</v>
      </c>
      <c r="P443" s="835">
        <v>251.6</v>
      </c>
      <c r="Q443" s="837">
        <v>0.49999999999999994</v>
      </c>
      <c r="R443" s="832">
        <v>5</v>
      </c>
      <c r="S443" s="837">
        <v>0.5</v>
      </c>
      <c r="T443" s="836">
        <v>2.5</v>
      </c>
      <c r="U443" s="838">
        <v>0.5</v>
      </c>
    </row>
    <row r="444" spans="1:21" ht="14.4" customHeight="1" x14ac:dyDescent="0.3">
      <c r="A444" s="831">
        <v>21</v>
      </c>
      <c r="B444" s="832" t="s">
        <v>2713</v>
      </c>
      <c r="C444" s="832" t="s">
        <v>2719</v>
      </c>
      <c r="D444" s="833" t="s">
        <v>4561</v>
      </c>
      <c r="E444" s="834" t="s">
        <v>2737</v>
      </c>
      <c r="F444" s="832" t="s">
        <v>2714</v>
      </c>
      <c r="G444" s="832" t="s">
        <v>2826</v>
      </c>
      <c r="H444" s="832" t="s">
        <v>567</v>
      </c>
      <c r="I444" s="832" t="s">
        <v>3359</v>
      </c>
      <c r="J444" s="832" t="s">
        <v>3360</v>
      </c>
      <c r="K444" s="832" t="s">
        <v>3361</v>
      </c>
      <c r="L444" s="835">
        <v>199.89</v>
      </c>
      <c r="M444" s="835">
        <v>399.78</v>
      </c>
      <c r="N444" s="832">
        <v>2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21</v>
      </c>
      <c r="B445" s="832" t="s">
        <v>2713</v>
      </c>
      <c r="C445" s="832" t="s">
        <v>2719</v>
      </c>
      <c r="D445" s="833" t="s">
        <v>4561</v>
      </c>
      <c r="E445" s="834" t="s">
        <v>2737</v>
      </c>
      <c r="F445" s="832" t="s">
        <v>2714</v>
      </c>
      <c r="G445" s="832" t="s">
        <v>2826</v>
      </c>
      <c r="H445" s="832" t="s">
        <v>567</v>
      </c>
      <c r="I445" s="832" t="s">
        <v>3362</v>
      </c>
      <c r="J445" s="832" t="s">
        <v>3360</v>
      </c>
      <c r="K445" s="832" t="s">
        <v>3363</v>
      </c>
      <c r="L445" s="835">
        <v>199.89</v>
      </c>
      <c r="M445" s="835">
        <v>399.78</v>
      </c>
      <c r="N445" s="832">
        <v>2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21</v>
      </c>
      <c r="B446" s="832" t="s">
        <v>2713</v>
      </c>
      <c r="C446" s="832" t="s">
        <v>2719</v>
      </c>
      <c r="D446" s="833" t="s">
        <v>4561</v>
      </c>
      <c r="E446" s="834" t="s">
        <v>2737</v>
      </c>
      <c r="F446" s="832" t="s">
        <v>2714</v>
      </c>
      <c r="G446" s="832" t="s">
        <v>3257</v>
      </c>
      <c r="H446" s="832" t="s">
        <v>567</v>
      </c>
      <c r="I446" s="832" t="s">
        <v>3258</v>
      </c>
      <c r="J446" s="832" t="s">
        <v>634</v>
      </c>
      <c r="K446" s="832" t="s">
        <v>635</v>
      </c>
      <c r="L446" s="835">
        <v>2086.5500000000002</v>
      </c>
      <c r="M446" s="835">
        <v>6259.6500000000005</v>
      </c>
      <c r="N446" s="832">
        <v>3</v>
      </c>
      <c r="O446" s="836">
        <v>1.5</v>
      </c>
      <c r="P446" s="835">
        <v>6259.6500000000005</v>
      </c>
      <c r="Q446" s="837">
        <v>1</v>
      </c>
      <c r="R446" s="832">
        <v>3</v>
      </c>
      <c r="S446" s="837">
        <v>1</v>
      </c>
      <c r="T446" s="836">
        <v>1.5</v>
      </c>
      <c r="U446" s="838">
        <v>1</v>
      </c>
    </row>
    <row r="447" spans="1:21" ht="14.4" customHeight="1" x14ac:dyDescent="0.3">
      <c r="A447" s="831">
        <v>21</v>
      </c>
      <c r="B447" s="832" t="s">
        <v>2713</v>
      </c>
      <c r="C447" s="832" t="s">
        <v>2719</v>
      </c>
      <c r="D447" s="833" t="s">
        <v>4561</v>
      </c>
      <c r="E447" s="834" t="s">
        <v>2737</v>
      </c>
      <c r="F447" s="832" t="s">
        <v>2715</v>
      </c>
      <c r="G447" s="832" t="s">
        <v>2890</v>
      </c>
      <c r="H447" s="832" t="s">
        <v>567</v>
      </c>
      <c r="I447" s="832" t="s">
        <v>3261</v>
      </c>
      <c r="J447" s="832" t="s">
        <v>2892</v>
      </c>
      <c r="K447" s="832"/>
      <c r="L447" s="835">
        <v>0</v>
      </c>
      <c r="M447" s="835">
        <v>0</v>
      </c>
      <c r="N447" s="832">
        <v>6</v>
      </c>
      <c r="O447" s="836">
        <v>6</v>
      </c>
      <c r="P447" s="835">
        <v>0</v>
      </c>
      <c r="Q447" s="837"/>
      <c r="R447" s="832">
        <v>6</v>
      </c>
      <c r="S447" s="837">
        <v>1</v>
      </c>
      <c r="T447" s="836">
        <v>6</v>
      </c>
      <c r="U447" s="838">
        <v>1</v>
      </c>
    </row>
    <row r="448" spans="1:21" ht="14.4" customHeight="1" x14ac:dyDescent="0.3">
      <c r="A448" s="831">
        <v>21</v>
      </c>
      <c r="B448" s="832" t="s">
        <v>2713</v>
      </c>
      <c r="C448" s="832" t="s">
        <v>2719</v>
      </c>
      <c r="D448" s="833" t="s">
        <v>4561</v>
      </c>
      <c r="E448" s="834" t="s">
        <v>2737</v>
      </c>
      <c r="F448" s="832" t="s">
        <v>2716</v>
      </c>
      <c r="G448" s="832" t="s">
        <v>3064</v>
      </c>
      <c r="H448" s="832" t="s">
        <v>567</v>
      </c>
      <c r="I448" s="832" t="s">
        <v>3065</v>
      </c>
      <c r="J448" s="832" t="s">
        <v>3066</v>
      </c>
      <c r="K448" s="832" t="s">
        <v>3067</v>
      </c>
      <c r="L448" s="835">
        <v>1800</v>
      </c>
      <c r="M448" s="835">
        <v>104400</v>
      </c>
      <c r="N448" s="832">
        <v>58</v>
      </c>
      <c r="O448" s="836">
        <v>57</v>
      </c>
      <c r="P448" s="835">
        <v>46800</v>
      </c>
      <c r="Q448" s="837">
        <v>0.44827586206896552</v>
      </c>
      <c r="R448" s="832">
        <v>26</v>
      </c>
      <c r="S448" s="837">
        <v>0.44827586206896552</v>
      </c>
      <c r="T448" s="836">
        <v>25</v>
      </c>
      <c r="U448" s="838">
        <v>0.43859649122807015</v>
      </c>
    </row>
    <row r="449" spans="1:21" ht="14.4" customHeight="1" x14ac:dyDescent="0.3">
      <c r="A449" s="831">
        <v>21</v>
      </c>
      <c r="B449" s="832" t="s">
        <v>2713</v>
      </c>
      <c r="C449" s="832" t="s">
        <v>2719</v>
      </c>
      <c r="D449" s="833" t="s">
        <v>4561</v>
      </c>
      <c r="E449" s="834" t="s">
        <v>2737</v>
      </c>
      <c r="F449" s="832" t="s">
        <v>2716</v>
      </c>
      <c r="G449" s="832" t="s">
        <v>3064</v>
      </c>
      <c r="H449" s="832" t="s">
        <v>567</v>
      </c>
      <c r="I449" s="832" t="s">
        <v>3364</v>
      </c>
      <c r="J449" s="832" t="s">
        <v>3365</v>
      </c>
      <c r="K449" s="832" t="s">
        <v>3366</v>
      </c>
      <c r="L449" s="835">
        <v>3000</v>
      </c>
      <c r="M449" s="835">
        <v>3000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21</v>
      </c>
      <c r="B450" s="832" t="s">
        <v>2713</v>
      </c>
      <c r="C450" s="832" t="s">
        <v>2719</v>
      </c>
      <c r="D450" s="833" t="s">
        <v>4561</v>
      </c>
      <c r="E450" s="834" t="s">
        <v>2737</v>
      </c>
      <c r="F450" s="832" t="s">
        <v>2716</v>
      </c>
      <c r="G450" s="832" t="s">
        <v>3064</v>
      </c>
      <c r="H450" s="832" t="s">
        <v>567</v>
      </c>
      <c r="I450" s="832" t="s">
        <v>3273</v>
      </c>
      <c r="J450" s="832" t="s">
        <v>3274</v>
      </c>
      <c r="K450" s="832" t="s">
        <v>3275</v>
      </c>
      <c r="L450" s="835">
        <v>1800</v>
      </c>
      <c r="M450" s="835">
        <v>1800</v>
      </c>
      <c r="N450" s="832">
        <v>1</v>
      </c>
      <c r="O450" s="836">
        <v>1</v>
      </c>
      <c r="P450" s="835">
        <v>1800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21</v>
      </c>
      <c r="B451" s="832" t="s">
        <v>2713</v>
      </c>
      <c r="C451" s="832" t="s">
        <v>2719</v>
      </c>
      <c r="D451" s="833" t="s">
        <v>4561</v>
      </c>
      <c r="E451" s="834" t="s">
        <v>2737</v>
      </c>
      <c r="F451" s="832" t="s">
        <v>2716</v>
      </c>
      <c r="G451" s="832" t="s">
        <v>2834</v>
      </c>
      <c r="H451" s="832" t="s">
        <v>567</v>
      </c>
      <c r="I451" s="832" t="s">
        <v>2835</v>
      </c>
      <c r="J451" s="832" t="s">
        <v>2836</v>
      </c>
      <c r="K451" s="832" t="s">
        <v>2837</v>
      </c>
      <c r="L451" s="835">
        <v>1000</v>
      </c>
      <c r="M451" s="835">
        <v>5000</v>
      </c>
      <c r="N451" s="832">
        <v>5</v>
      </c>
      <c r="O451" s="836">
        <v>5</v>
      </c>
      <c r="P451" s="835">
        <v>2000</v>
      </c>
      <c r="Q451" s="837">
        <v>0.4</v>
      </c>
      <c r="R451" s="832">
        <v>2</v>
      </c>
      <c r="S451" s="837">
        <v>0.4</v>
      </c>
      <c r="T451" s="836">
        <v>2</v>
      </c>
      <c r="U451" s="838">
        <v>0.4</v>
      </c>
    </row>
    <row r="452" spans="1:21" ht="14.4" customHeight="1" x14ac:dyDescent="0.3">
      <c r="A452" s="831">
        <v>21</v>
      </c>
      <c r="B452" s="832" t="s">
        <v>2713</v>
      </c>
      <c r="C452" s="832" t="s">
        <v>2719</v>
      </c>
      <c r="D452" s="833" t="s">
        <v>4561</v>
      </c>
      <c r="E452" s="834" t="s">
        <v>2738</v>
      </c>
      <c r="F452" s="832" t="s">
        <v>2714</v>
      </c>
      <c r="G452" s="832" t="s">
        <v>2762</v>
      </c>
      <c r="H452" s="832" t="s">
        <v>567</v>
      </c>
      <c r="I452" s="832" t="s">
        <v>3071</v>
      </c>
      <c r="J452" s="832" t="s">
        <v>2764</v>
      </c>
      <c r="K452" s="832" t="s">
        <v>3072</v>
      </c>
      <c r="L452" s="835">
        <v>32.28</v>
      </c>
      <c r="M452" s="835">
        <v>64.56</v>
      </c>
      <c r="N452" s="832">
        <v>2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21</v>
      </c>
      <c r="B453" s="832" t="s">
        <v>2713</v>
      </c>
      <c r="C453" s="832" t="s">
        <v>2719</v>
      </c>
      <c r="D453" s="833" t="s">
        <v>4561</v>
      </c>
      <c r="E453" s="834" t="s">
        <v>2738</v>
      </c>
      <c r="F453" s="832" t="s">
        <v>2714</v>
      </c>
      <c r="G453" s="832" t="s">
        <v>3367</v>
      </c>
      <c r="H453" s="832" t="s">
        <v>567</v>
      </c>
      <c r="I453" s="832" t="s">
        <v>3368</v>
      </c>
      <c r="J453" s="832" t="s">
        <v>3369</v>
      </c>
      <c r="K453" s="832" t="s">
        <v>3370</v>
      </c>
      <c r="L453" s="835">
        <v>179.68</v>
      </c>
      <c r="M453" s="835">
        <v>179.68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21</v>
      </c>
      <c r="B454" s="832" t="s">
        <v>2713</v>
      </c>
      <c r="C454" s="832" t="s">
        <v>2719</v>
      </c>
      <c r="D454" s="833" t="s">
        <v>4561</v>
      </c>
      <c r="E454" s="834" t="s">
        <v>2738</v>
      </c>
      <c r="F454" s="832" t="s">
        <v>2714</v>
      </c>
      <c r="G454" s="832" t="s">
        <v>2766</v>
      </c>
      <c r="H454" s="832" t="s">
        <v>625</v>
      </c>
      <c r="I454" s="832" t="s">
        <v>2335</v>
      </c>
      <c r="J454" s="832" t="s">
        <v>640</v>
      </c>
      <c r="K454" s="832" t="s">
        <v>642</v>
      </c>
      <c r="L454" s="835">
        <v>72.55</v>
      </c>
      <c r="M454" s="835">
        <v>362.75</v>
      </c>
      <c r="N454" s="832">
        <v>5</v>
      </c>
      <c r="O454" s="836">
        <v>4.5</v>
      </c>
      <c r="P454" s="835">
        <v>217.64999999999998</v>
      </c>
      <c r="Q454" s="837">
        <v>0.6</v>
      </c>
      <c r="R454" s="832">
        <v>3</v>
      </c>
      <c r="S454" s="837">
        <v>0.6</v>
      </c>
      <c r="T454" s="836">
        <v>2.5</v>
      </c>
      <c r="U454" s="838">
        <v>0.55555555555555558</v>
      </c>
    </row>
    <row r="455" spans="1:21" ht="14.4" customHeight="1" x14ac:dyDescent="0.3">
      <c r="A455" s="831">
        <v>21</v>
      </c>
      <c r="B455" s="832" t="s">
        <v>2713</v>
      </c>
      <c r="C455" s="832" t="s">
        <v>2719</v>
      </c>
      <c r="D455" s="833" t="s">
        <v>4561</v>
      </c>
      <c r="E455" s="834" t="s">
        <v>2738</v>
      </c>
      <c r="F455" s="832" t="s">
        <v>2714</v>
      </c>
      <c r="G455" s="832" t="s">
        <v>2766</v>
      </c>
      <c r="H455" s="832" t="s">
        <v>625</v>
      </c>
      <c r="I455" s="832" t="s">
        <v>2336</v>
      </c>
      <c r="J455" s="832" t="s">
        <v>640</v>
      </c>
      <c r="K455" s="832" t="s">
        <v>643</v>
      </c>
      <c r="L455" s="835">
        <v>65.28</v>
      </c>
      <c r="M455" s="835">
        <v>195.84</v>
      </c>
      <c r="N455" s="832">
        <v>3</v>
      </c>
      <c r="O455" s="836">
        <v>1</v>
      </c>
      <c r="P455" s="835">
        <v>195.84</v>
      </c>
      <c r="Q455" s="837">
        <v>1</v>
      </c>
      <c r="R455" s="832">
        <v>3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21</v>
      </c>
      <c r="B456" s="832" t="s">
        <v>2713</v>
      </c>
      <c r="C456" s="832" t="s">
        <v>2719</v>
      </c>
      <c r="D456" s="833" t="s">
        <v>4561</v>
      </c>
      <c r="E456" s="834" t="s">
        <v>2738</v>
      </c>
      <c r="F456" s="832" t="s">
        <v>2714</v>
      </c>
      <c r="G456" s="832" t="s">
        <v>3076</v>
      </c>
      <c r="H456" s="832" t="s">
        <v>625</v>
      </c>
      <c r="I456" s="832" t="s">
        <v>2379</v>
      </c>
      <c r="J456" s="832" t="s">
        <v>2380</v>
      </c>
      <c r="K456" s="832" t="s">
        <v>2381</v>
      </c>
      <c r="L456" s="835">
        <v>9.4</v>
      </c>
      <c r="M456" s="835">
        <v>28.200000000000003</v>
      </c>
      <c r="N456" s="832">
        <v>3</v>
      </c>
      <c r="O456" s="836">
        <v>1.5</v>
      </c>
      <c r="P456" s="835">
        <v>28.200000000000003</v>
      </c>
      <c r="Q456" s="837">
        <v>1</v>
      </c>
      <c r="R456" s="832">
        <v>3</v>
      </c>
      <c r="S456" s="837">
        <v>1</v>
      </c>
      <c r="T456" s="836">
        <v>1.5</v>
      </c>
      <c r="U456" s="838">
        <v>1</v>
      </c>
    </row>
    <row r="457" spans="1:21" ht="14.4" customHeight="1" x14ac:dyDescent="0.3">
      <c r="A457" s="831">
        <v>21</v>
      </c>
      <c r="B457" s="832" t="s">
        <v>2713</v>
      </c>
      <c r="C457" s="832" t="s">
        <v>2719</v>
      </c>
      <c r="D457" s="833" t="s">
        <v>4561</v>
      </c>
      <c r="E457" s="834" t="s">
        <v>2738</v>
      </c>
      <c r="F457" s="832" t="s">
        <v>2714</v>
      </c>
      <c r="G457" s="832" t="s">
        <v>3076</v>
      </c>
      <c r="H457" s="832" t="s">
        <v>625</v>
      </c>
      <c r="I457" s="832" t="s">
        <v>2605</v>
      </c>
      <c r="J457" s="832" t="s">
        <v>2606</v>
      </c>
      <c r="K457" s="832" t="s">
        <v>2607</v>
      </c>
      <c r="L457" s="835">
        <v>18.809999999999999</v>
      </c>
      <c r="M457" s="835">
        <v>37.619999999999997</v>
      </c>
      <c r="N457" s="832">
        <v>2</v>
      </c>
      <c r="O457" s="836">
        <v>0.5</v>
      </c>
      <c r="P457" s="835">
        <v>37.619999999999997</v>
      </c>
      <c r="Q457" s="837">
        <v>1</v>
      </c>
      <c r="R457" s="832">
        <v>2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21</v>
      </c>
      <c r="B458" s="832" t="s">
        <v>2713</v>
      </c>
      <c r="C458" s="832" t="s">
        <v>2719</v>
      </c>
      <c r="D458" s="833" t="s">
        <v>4561</v>
      </c>
      <c r="E458" s="834" t="s">
        <v>2738</v>
      </c>
      <c r="F458" s="832" t="s">
        <v>2714</v>
      </c>
      <c r="G458" s="832" t="s">
        <v>3076</v>
      </c>
      <c r="H458" s="832" t="s">
        <v>567</v>
      </c>
      <c r="I458" s="832" t="s">
        <v>3371</v>
      </c>
      <c r="J458" s="832" t="s">
        <v>3078</v>
      </c>
      <c r="K458" s="832" t="s">
        <v>3372</v>
      </c>
      <c r="L458" s="835">
        <v>62.69</v>
      </c>
      <c r="M458" s="835">
        <v>188.07</v>
      </c>
      <c r="N458" s="832">
        <v>3</v>
      </c>
      <c r="O458" s="836">
        <v>2</v>
      </c>
      <c r="P458" s="835">
        <v>188.07</v>
      </c>
      <c r="Q458" s="837">
        <v>1</v>
      </c>
      <c r="R458" s="832">
        <v>3</v>
      </c>
      <c r="S458" s="837">
        <v>1</v>
      </c>
      <c r="T458" s="836">
        <v>2</v>
      </c>
      <c r="U458" s="838">
        <v>1</v>
      </c>
    </row>
    <row r="459" spans="1:21" ht="14.4" customHeight="1" x14ac:dyDescent="0.3">
      <c r="A459" s="831">
        <v>21</v>
      </c>
      <c r="B459" s="832" t="s">
        <v>2713</v>
      </c>
      <c r="C459" s="832" t="s">
        <v>2719</v>
      </c>
      <c r="D459" s="833" t="s">
        <v>4561</v>
      </c>
      <c r="E459" s="834" t="s">
        <v>2738</v>
      </c>
      <c r="F459" s="832" t="s">
        <v>2714</v>
      </c>
      <c r="G459" s="832" t="s">
        <v>3076</v>
      </c>
      <c r="H459" s="832" t="s">
        <v>567</v>
      </c>
      <c r="I459" s="832" t="s">
        <v>3373</v>
      </c>
      <c r="J459" s="832" t="s">
        <v>3078</v>
      </c>
      <c r="K459" s="832" t="s">
        <v>2607</v>
      </c>
      <c r="L459" s="835">
        <v>18.809999999999999</v>
      </c>
      <c r="M459" s="835">
        <v>94.049999999999983</v>
      </c>
      <c r="N459" s="832">
        <v>5</v>
      </c>
      <c r="O459" s="836">
        <v>1</v>
      </c>
      <c r="P459" s="835">
        <v>94.049999999999983</v>
      </c>
      <c r="Q459" s="837">
        <v>1</v>
      </c>
      <c r="R459" s="832">
        <v>5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21</v>
      </c>
      <c r="B460" s="832" t="s">
        <v>2713</v>
      </c>
      <c r="C460" s="832" t="s">
        <v>2719</v>
      </c>
      <c r="D460" s="833" t="s">
        <v>4561</v>
      </c>
      <c r="E460" s="834" t="s">
        <v>2738</v>
      </c>
      <c r="F460" s="832" t="s">
        <v>2714</v>
      </c>
      <c r="G460" s="832" t="s">
        <v>3083</v>
      </c>
      <c r="H460" s="832" t="s">
        <v>567</v>
      </c>
      <c r="I460" s="832" t="s">
        <v>3374</v>
      </c>
      <c r="J460" s="832" t="s">
        <v>3375</v>
      </c>
      <c r="K460" s="832" t="s">
        <v>3376</v>
      </c>
      <c r="L460" s="835">
        <v>69.73</v>
      </c>
      <c r="M460" s="835">
        <v>69.73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21</v>
      </c>
      <c r="B461" s="832" t="s">
        <v>2713</v>
      </c>
      <c r="C461" s="832" t="s">
        <v>2719</v>
      </c>
      <c r="D461" s="833" t="s">
        <v>4561</v>
      </c>
      <c r="E461" s="834" t="s">
        <v>2738</v>
      </c>
      <c r="F461" s="832" t="s">
        <v>2714</v>
      </c>
      <c r="G461" s="832" t="s">
        <v>3377</v>
      </c>
      <c r="H461" s="832" t="s">
        <v>567</v>
      </c>
      <c r="I461" s="832" t="s">
        <v>3378</v>
      </c>
      <c r="J461" s="832" t="s">
        <v>3379</v>
      </c>
      <c r="K461" s="832" t="s">
        <v>3380</v>
      </c>
      <c r="L461" s="835">
        <v>55.77</v>
      </c>
      <c r="M461" s="835">
        <v>111.54</v>
      </c>
      <c r="N461" s="832">
        <v>2</v>
      </c>
      <c r="O461" s="836">
        <v>1</v>
      </c>
      <c r="P461" s="835">
        <v>111.54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21</v>
      </c>
      <c r="B462" s="832" t="s">
        <v>2713</v>
      </c>
      <c r="C462" s="832" t="s">
        <v>2719</v>
      </c>
      <c r="D462" s="833" t="s">
        <v>4561</v>
      </c>
      <c r="E462" s="834" t="s">
        <v>2738</v>
      </c>
      <c r="F462" s="832" t="s">
        <v>2714</v>
      </c>
      <c r="G462" s="832" t="s">
        <v>2894</v>
      </c>
      <c r="H462" s="832" t="s">
        <v>625</v>
      </c>
      <c r="I462" s="832" t="s">
        <v>2159</v>
      </c>
      <c r="J462" s="832" t="s">
        <v>2160</v>
      </c>
      <c r="K462" s="832" t="s">
        <v>2161</v>
      </c>
      <c r="L462" s="835">
        <v>93.27</v>
      </c>
      <c r="M462" s="835">
        <v>93.27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21</v>
      </c>
      <c r="B463" s="832" t="s">
        <v>2713</v>
      </c>
      <c r="C463" s="832" t="s">
        <v>2719</v>
      </c>
      <c r="D463" s="833" t="s">
        <v>4561</v>
      </c>
      <c r="E463" s="834" t="s">
        <v>2738</v>
      </c>
      <c r="F463" s="832" t="s">
        <v>2714</v>
      </c>
      <c r="G463" s="832" t="s">
        <v>2894</v>
      </c>
      <c r="H463" s="832" t="s">
        <v>625</v>
      </c>
      <c r="I463" s="832" t="s">
        <v>2164</v>
      </c>
      <c r="J463" s="832" t="s">
        <v>2160</v>
      </c>
      <c r="K463" s="832" t="s">
        <v>2165</v>
      </c>
      <c r="L463" s="835">
        <v>31.09</v>
      </c>
      <c r="M463" s="835">
        <v>31.09</v>
      </c>
      <c r="N463" s="832">
        <v>1</v>
      </c>
      <c r="O463" s="836">
        <v>0.5</v>
      </c>
      <c r="P463" s="835">
        <v>31.09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21</v>
      </c>
      <c r="B464" s="832" t="s">
        <v>2713</v>
      </c>
      <c r="C464" s="832" t="s">
        <v>2719</v>
      </c>
      <c r="D464" s="833" t="s">
        <v>4561</v>
      </c>
      <c r="E464" s="834" t="s">
        <v>2738</v>
      </c>
      <c r="F464" s="832" t="s">
        <v>2714</v>
      </c>
      <c r="G464" s="832" t="s">
        <v>3381</v>
      </c>
      <c r="H464" s="832" t="s">
        <v>567</v>
      </c>
      <c r="I464" s="832" t="s">
        <v>3382</v>
      </c>
      <c r="J464" s="832" t="s">
        <v>3383</v>
      </c>
      <c r="K464" s="832" t="s">
        <v>3384</v>
      </c>
      <c r="L464" s="835">
        <v>65.83</v>
      </c>
      <c r="M464" s="835">
        <v>65.83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21</v>
      </c>
      <c r="B465" s="832" t="s">
        <v>2713</v>
      </c>
      <c r="C465" s="832" t="s">
        <v>2719</v>
      </c>
      <c r="D465" s="833" t="s">
        <v>4561</v>
      </c>
      <c r="E465" s="834" t="s">
        <v>2738</v>
      </c>
      <c r="F465" s="832" t="s">
        <v>2714</v>
      </c>
      <c r="G465" s="832" t="s">
        <v>2895</v>
      </c>
      <c r="H465" s="832" t="s">
        <v>567</v>
      </c>
      <c r="I465" s="832" t="s">
        <v>3088</v>
      </c>
      <c r="J465" s="832" t="s">
        <v>3089</v>
      </c>
      <c r="K465" s="832" t="s">
        <v>2900</v>
      </c>
      <c r="L465" s="835">
        <v>550.39</v>
      </c>
      <c r="M465" s="835">
        <v>2751.95</v>
      </c>
      <c r="N465" s="832">
        <v>5</v>
      </c>
      <c r="O465" s="836">
        <v>2</v>
      </c>
      <c r="P465" s="835">
        <v>1651.17</v>
      </c>
      <c r="Q465" s="837">
        <v>0.60000000000000009</v>
      </c>
      <c r="R465" s="832">
        <v>3</v>
      </c>
      <c r="S465" s="837">
        <v>0.6</v>
      </c>
      <c r="T465" s="836">
        <v>1</v>
      </c>
      <c r="U465" s="838">
        <v>0.5</v>
      </c>
    </row>
    <row r="466" spans="1:21" ht="14.4" customHeight="1" x14ac:dyDescent="0.3">
      <c r="A466" s="831">
        <v>21</v>
      </c>
      <c r="B466" s="832" t="s">
        <v>2713</v>
      </c>
      <c r="C466" s="832" t="s">
        <v>2719</v>
      </c>
      <c r="D466" s="833" t="s">
        <v>4561</v>
      </c>
      <c r="E466" s="834" t="s">
        <v>2738</v>
      </c>
      <c r="F466" s="832" t="s">
        <v>2714</v>
      </c>
      <c r="G466" s="832" t="s">
        <v>3094</v>
      </c>
      <c r="H466" s="832" t="s">
        <v>567</v>
      </c>
      <c r="I466" s="832" t="s">
        <v>3095</v>
      </c>
      <c r="J466" s="832" t="s">
        <v>3096</v>
      </c>
      <c r="K466" s="832" t="s">
        <v>3097</v>
      </c>
      <c r="L466" s="835">
        <v>1561.54</v>
      </c>
      <c r="M466" s="835">
        <v>4684.62</v>
      </c>
      <c r="N466" s="832">
        <v>3</v>
      </c>
      <c r="O466" s="836">
        <v>0.5</v>
      </c>
      <c r="P466" s="835">
        <v>4684.62</v>
      </c>
      <c r="Q466" s="837">
        <v>1</v>
      </c>
      <c r="R466" s="832">
        <v>3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21</v>
      </c>
      <c r="B467" s="832" t="s">
        <v>2713</v>
      </c>
      <c r="C467" s="832" t="s">
        <v>2719</v>
      </c>
      <c r="D467" s="833" t="s">
        <v>4561</v>
      </c>
      <c r="E467" s="834" t="s">
        <v>2738</v>
      </c>
      <c r="F467" s="832" t="s">
        <v>2714</v>
      </c>
      <c r="G467" s="832" t="s">
        <v>3285</v>
      </c>
      <c r="H467" s="832" t="s">
        <v>567</v>
      </c>
      <c r="I467" s="832" t="s">
        <v>3385</v>
      </c>
      <c r="J467" s="832" t="s">
        <v>3287</v>
      </c>
      <c r="K467" s="832" t="s">
        <v>1296</v>
      </c>
      <c r="L467" s="835">
        <v>181.11</v>
      </c>
      <c r="M467" s="835">
        <v>543.33000000000004</v>
      </c>
      <c r="N467" s="832">
        <v>3</v>
      </c>
      <c r="O467" s="836">
        <v>1</v>
      </c>
      <c r="P467" s="835">
        <v>543.33000000000004</v>
      </c>
      <c r="Q467" s="837">
        <v>1</v>
      </c>
      <c r="R467" s="832">
        <v>3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21</v>
      </c>
      <c r="B468" s="832" t="s">
        <v>2713</v>
      </c>
      <c r="C468" s="832" t="s">
        <v>2719</v>
      </c>
      <c r="D468" s="833" t="s">
        <v>4561</v>
      </c>
      <c r="E468" s="834" t="s">
        <v>2738</v>
      </c>
      <c r="F468" s="832" t="s">
        <v>2714</v>
      </c>
      <c r="G468" s="832" t="s">
        <v>2865</v>
      </c>
      <c r="H468" s="832" t="s">
        <v>567</v>
      </c>
      <c r="I468" s="832" t="s">
        <v>3386</v>
      </c>
      <c r="J468" s="832" t="s">
        <v>2867</v>
      </c>
      <c r="K468" s="832" t="s">
        <v>3387</v>
      </c>
      <c r="L468" s="835">
        <v>86.02</v>
      </c>
      <c r="M468" s="835">
        <v>860.2</v>
      </c>
      <c r="N468" s="832">
        <v>10</v>
      </c>
      <c r="O468" s="836">
        <v>4.5</v>
      </c>
      <c r="P468" s="835">
        <v>688.16000000000008</v>
      </c>
      <c r="Q468" s="837">
        <v>0.8</v>
      </c>
      <c r="R468" s="832">
        <v>8</v>
      </c>
      <c r="S468" s="837">
        <v>0.8</v>
      </c>
      <c r="T468" s="836">
        <v>3</v>
      </c>
      <c r="U468" s="838">
        <v>0.66666666666666663</v>
      </c>
    </row>
    <row r="469" spans="1:21" ht="14.4" customHeight="1" x14ac:dyDescent="0.3">
      <c r="A469" s="831">
        <v>21</v>
      </c>
      <c r="B469" s="832" t="s">
        <v>2713</v>
      </c>
      <c r="C469" s="832" t="s">
        <v>2719</v>
      </c>
      <c r="D469" s="833" t="s">
        <v>4561</v>
      </c>
      <c r="E469" s="834" t="s">
        <v>2738</v>
      </c>
      <c r="F469" s="832" t="s">
        <v>2714</v>
      </c>
      <c r="G469" s="832" t="s">
        <v>3388</v>
      </c>
      <c r="H469" s="832" t="s">
        <v>567</v>
      </c>
      <c r="I469" s="832" t="s">
        <v>3389</v>
      </c>
      <c r="J469" s="832" t="s">
        <v>3390</v>
      </c>
      <c r="K469" s="832" t="s">
        <v>2500</v>
      </c>
      <c r="L469" s="835">
        <v>58.77</v>
      </c>
      <c r="M469" s="835">
        <v>58.77</v>
      </c>
      <c r="N469" s="832">
        <v>1</v>
      </c>
      <c r="O469" s="836">
        <v>0.5</v>
      </c>
      <c r="P469" s="835">
        <v>58.77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21</v>
      </c>
      <c r="B470" s="832" t="s">
        <v>2713</v>
      </c>
      <c r="C470" s="832" t="s">
        <v>2719</v>
      </c>
      <c r="D470" s="833" t="s">
        <v>4561</v>
      </c>
      <c r="E470" s="834" t="s">
        <v>2738</v>
      </c>
      <c r="F470" s="832" t="s">
        <v>2714</v>
      </c>
      <c r="G470" s="832" t="s">
        <v>2910</v>
      </c>
      <c r="H470" s="832" t="s">
        <v>567</v>
      </c>
      <c r="I470" s="832" t="s">
        <v>3391</v>
      </c>
      <c r="J470" s="832" t="s">
        <v>3392</v>
      </c>
      <c r="K470" s="832" t="s">
        <v>3393</v>
      </c>
      <c r="L470" s="835">
        <v>105.32</v>
      </c>
      <c r="M470" s="835">
        <v>105.32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21</v>
      </c>
      <c r="B471" s="832" t="s">
        <v>2713</v>
      </c>
      <c r="C471" s="832" t="s">
        <v>2719</v>
      </c>
      <c r="D471" s="833" t="s">
        <v>4561</v>
      </c>
      <c r="E471" s="834" t="s">
        <v>2738</v>
      </c>
      <c r="F471" s="832" t="s">
        <v>2714</v>
      </c>
      <c r="G471" s="832" t="s">
        <v>2838</v>
      </c>
      <c r="H471" s="832" t="s">
        <v>567</v>
      </c>
      <c r="I471" s="832" t="s">
        <v>2911</v>
      </c>
      <c r="J471" s="832" t="s">
        <v>1051</v>
      </c>
      <c r="K471" s="832" t="s">
        <v>2840</v>
      </c>
      <c r="L471" s="835">
        <v>0</v>
      </c>
      <c r="M471" s="835">
        <v>0</v>
      </c>
      <c r="N471" s="832">
        <v>7</v>
      </c>
      <c r="O471" s="836">
        <v>5.5</v>
      </c>
      <c r="P471" s="835">
        <v>0</v>
      </c>
      <c r="Q471" s="837"/>
      <c r="R471" s="832">
        <v>5</v>
      </c>
      <c r="S471" s="837">
        <v>0.7142857142857143</v>
      </c>
      <c r="T471" s="836">
        <v>3.5</v>
      </c>
      <c r="U471" s="838">
        <v>0.63636363636363635</v>
      </c>
    </row>
    <row r="472" spans="1:21" ht="14.4" customHeight="1" x14ac:dyDescent="0.3">
      <c r="A472" s="831">
        <v>21</v>
      </c>
      <c r="B472" s="832" t="s">
        <v>2713</v>
      </c>
      <c r="C472" s="832" t="s">
        <v>2719</v>
      </c>
      <c r="D472" s="833" t="s">
        <v>4561</v>
      </c>
      <c r="E472" s="834" t="s">
        <v>2738</v>
      </c>
      <c r="F472" s="832" t="s">
        <v>2714</v>
      </c>
      <c r="G472" s="832" t="s">
        <v>2838</v>
      </c>
      <c r="H472" s="832" t="s">
        <v>567</v>
      </c>
      <c r="I472" s="832" t="s">
        <v>3394</v>
      </c>
      <c r="J472" s="832" t="s">
        <v>1053</v>
      </c>
      <c r="K472" s="832" t="s">
        <v>1054</v>
      </c>
      <c r="L472" s="835">
        <v>0</v>
      </c>
      <c r="M472" s="835">
        <v>0</v>
      </c>
      <c r="N472" s="832">
        <v>4</v>
      </c>
      <c r="O472" s="836">
        <v>1.5</v>
      </c>
      <c r="P472" s="835">
        <v>0</v>
      </c>
      <c r="Q472" s="837"/>
      <c r="R472" s="832">
        <v>3</v>
      </c>
      <c r="S472" s="837">
        <v>0.75</v>
      </c>
      <c r="T472" s="836">
        <v>0.5</v>
      </c>
      <c r="U472" s="838">
        <v>0.33333333333333331</v>
      </c>
    </row>
    <row r="473" spans="1:21" ht="14.4" customHeight="1" x14ac:dyDescent="0.3">
      <c r="A473" s="831">
        <v>21</v>
      </c>
      <c r="B473" s="832" t="s">
        <v>2713</v>
      </c>
      <c r="C473" s="832" t="s">
        <v>2719</v>
      </c>
      <c r="D473" s="833" t="s">
        <v>4561</v>
      </c>
      <c r="E473" s="834" t="s">
        <v>2738</v>
      </c>
      <c r="F473" s="832" t="s">
        <v>2714</v>
      </c>
      <c r="G473" s="832" t="s">
        <v>2838</v>
      </c>
      <c r="H473" s="832" t="s">
        <v>567</v>
      </c>
      <c r="I473" s="832" t="s">
        <v>3290</v>
      </c>
      <c r="J473" s="832" t="s">
        <v>1053</v>
      </c>
      <c r="K473" s="832" t="s">
        <v>1054</v>
      </c>
      <c r="L473" s="835">
        <v>0</v>
      </c>
      <c r="M473" s="835">
        <v>0</v>
      </c>
      <c r="N473" s="832">
        <v>1</v>
      </c>
      <c r="O473" s="836">
        <v>0.5</v>
      </c>
      <c r="P473" s="835"/>
      <c r="Q473" s="837"/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21</v>
      </c>
      <c r="B474" s="832" t="s">
        <v>2713</v>
      </c>
      <c r="C474" s="832" t="s">
        <v>2719</v>
      </c>
      <c r="D474" s="833" t="s">
        <v>4561</v>
      </c>
      <c r="E474" s="834" t="s">
        <v>2738</v>
      </c>
      <c r="F474" s="832" t="s">
        <v>2714</v>
      </c>
      <c r="G474" s="832" t="s">
        <v>2838</v>
      </c>
      <c r="H474" s="832" t="s">
        <v>567</v>
      </c>
      <c r="I474" s="832" t="s">
        <v>3395</v>
      </c>
      <c r="J474" s="832" t="s">
        <v>1051</v>
      </c>
      <c r="K474" s="832" t="s">
        <v>2840</v>
      </c>
      <c r="L474" s="835">
        <v>0</v>
      </c>
      <c r="M474" s="835">
        <v>0</v>
      </c>
      <c r="N474" s="832">
        <v>1</v>
      </c>
      <c r="O474" s="836">
        <v>0.5</v>
      </c>
      <c r="P474" s="835">
        <v>0</v>
      </c>
      <c r="Q474" s="837"/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21</v>
      </c>
      <c r="B475" s="832" t="s">
        <v>2713</v>
      </c>
      <c r="C475" s="832" t="s">
        <v>2719</v>
      </c>
      <c r="D475" s="833" t="s">
        <v>4561</v>
      </c>
      <c r="E475" s="834" t="s">
        <v>2738</v>
      </c>
      <c r="F475" s="832" t="s">
        <v>2714</v>
      </c>
      <c r="G475" s="832" t="s">
        <v>2916</v>
      </c>
      <c r="H475" s="832" t="s">
        <v>625</v>
      </c>
      <c r="I475" s="832" t="s">
        <v>2421</v>
      </c>
      <c r="J475" s="832" t="s">
        <v>1328</v>
      </c>
      <c r="K475" s="832" t="s">
        <v>2422</v>
      </c>
      <c r="L475" s="835">
        <v>117.55</v>
      </c>
      <c r="M475" s="835">
        <v>117.55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21</v>
      </c>
      <c r="B476" s="832" t="s">
        <v>2713</v>
      </c>
      <c r="C476" s="832" t="s">
        <v>2719</v>
      </c>
      <c r="D476" s="833" t="s">
        <v>4561</v>
      </c>
      <c r="E476" s="834" t="s">
        <v>2738</v>
      </c>
      <c r="F476" s="832" t="s">
        <v>2714</v>
      </c>
      <c r="G476" s="832" t="s">
        <v>2916</v>
      </c>
      <c r="H476" s="832" t="s">
        <v>625</v>
      </c>
      <c r="I476" s="832" t="s">
        <v>2623</v>
      </c>
      <c r="J476" s="832" t="s">
        <v>1328</v>
      </c>
      <c r="K476" s="832" t="s">
        <v>703</v>
      </c>
      <c r="L476" s="835">
        <v>58.77</v>
      </c>
      <c r="M476" s="835">
        <v>58.77</v>
      </c>
      <c r="N476" s="832">
        <v>1</v>
      </c>
      <c r="O476" s="836">
        <v>1</v>
      </c>
      <c r="P476" s="835">
        <v>58.77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21</v>
      </c>
      <c r="B477" s="832" t="s">
        <v>2713</v>
      </c>
      <c r="C477" s="832" t="s">
        <v>2719</v>
      </c>
      <c r="D477" s="833" t="s">
        <v>4561</v>
      </c>
      <c r="E477" s="834" t="s">
        <v>2738</v>
      </c>
      <c r="F477" s="832" t="s">
        <v>2714</v>
      </c>
      <c r="G477" s="832" t="s">
        <v>3396</v>
      </c>
      <c r="H477" s="832" t="s">
        <v>567</v>
      </c>
      <c r="I477" s="832" t="s">
        <v>3397</v>
      </c>
      <c r="J477" s="832" t="s">
        <v>3398</v>
      </c>
      <c r="K477" s="832" t="s">
        <v>3399</v>
      </c>
      <c r="L477" s="835">
        <v>4253.3599999999997</v>
      </c>
      <c r="M477" s="835">
        <v>72307.12</v>
      </c>
      <c r="N477" s="832">
        <v>17</v>
      </c>
      <c r="O477" s="836">
        <v>2</v>
      </c>
      <c r="P477" s="835">
        <v>72307.12</v>
      </c>
      <c r="Q477" s="837">
        <v>1</v>
      </c>
      <c r="R477" s="832">
        <v>17</v>
      </c>
      <c r="S477" s="837">
        <v>1</v>
      </c>
      <c r="T477" s="836">
        <v>2</v>
      </c>
      <c r="U477" s="838">
        <v>1</v>
      </c>
    </row>
    <row r="478" spans="1:21" ht="14.4" customHeight="1" x14ac:dyDescent="0.3">
      <c r="A478" s="831">
        <v>21</v>
      </c>
      <c r="B478" s="832" t="s">
        <v>2713</v>
      </c>
      <c r="C478" s="832" t="s">
        <v>2719</v>
      </c>
      <c r="D478" s="833" t="s">
        <v>4561</v>
      </c>
      <c r="E478" s="834" t="s">
        <v>2738</v>
      </c>
      <c r="F478" s="832" t="s">
        <v>2714</v>
      </c>
      <c r="G478" s="832" t="s">
        <v>3396</v>
      </c>
      <c r="H478" s="832" t="s">
        <v>567</v>
      </c>
      <c r="I478" s="832" t="s">
        <v>3400</v>
      </c>
      <c r="J478" s="832" t="s">
        <v>3398</v>
      </c>
      <c r="K478" s="832" t="s">
        <v>3401</v>
      </c>
      <c r="L478" s="835">
        <v>12760.08</v>
      </c>
      <c r="M478" s="835">
        <v>12760.08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21</v>
      </c>
      <c r="B479" s="832" t="s">
        <v>2713</v>
      </c>
      <c r="C479" s="832" t="s">
        <v>2719</v>
      </c>
      <c r="D479" s="833" t="s">
        <v>4561</v>
      </c>
      <c r="E479" s="834" t="s">
        <v>2738</v>
      </c>
      <c r="F479" s="832" t="s">
        <v>2714</v>
      </c>
      <c r="G479" s="832" t="s">
        <v>2775</v>
      </c>
      <c r="H479" s="832" t="s">
        <v>625</v>
      </c>
      <c r="I479" s="832" t="s">
        <v>2397</v>
      </c>
      <c r="J479" s="832" t="s">
        <v>748</v>
      </c>
      <c r="K479" s="832" t="s">
        <v>703</v>
      </c>
      <c r="L479" s="835">
        <v>65.989999999999995</v>
      </c>
      <c r="M479" s="835">
        <v>659.89999999999986</v>
      </c>
      <c r="N479" s="832">
        <v>10</v>
      </c>
      <c r="O479" s="836">
        <v>2.5</v>
      </c>
      <c r="P479" s="835">
        <v>395.93999999999994</v>
      </c>
      <c r="Q479" s="837">
        <v>0.60000000000000009</v>
      </c>
      <c r="R479" s="832">
        <v>6</v>
      </c>
      <c r="S479" s="837">
        <v>0.6</v>
      </c>
      <c r="T479" s="836">
        <v>1</v>
      </c>
      <c r="U479" s="838">
        <v>0.4</v>
      </c>
    </row>
    <row r="480" spans="1:21" ht="14.4" customHeight="1" x14ac:dyDescent="0.3">
      <c r="A480" s="831">
        <v>21</v>
      </c>
      <c r="B480" s="832" t="s">
        <v>2713</v>
      </c>
      <c r="C480" s="832" t="s">
        <v>2719</v>
      </c>
      <c r="D480" s="833" t="s">
        <v>4561</v>
      </c>
      <c r="E480" s="834" t="s">
        <v>2738</v>
      </c>
      <c r="F480" s="832" t="s">
        <v>2714</v>
      </c>
      <c r="G480" s="832" t="s">
        <v>3402</v>
      </c>
      <c r="H480" s="832" t="s">
        <v>567</v>
      </c>
      <c r="I480" s="832" t="s">
        <v>3403</v>
      </c>
      <c r="J480" s="832" t="s">
        <v>3404</v>
      </c>
      <c r="K480" s="832" t="s">
        <v>3405</v>
      </c>
      <c r="L480" s="835">
        <v>0</v>
      </c>
      <c r="M480" s="835">
        <v>0</v>
      </c>
      <c r="N480" s="832">
        <v>1</v>
      </c>
      <c r="O480" s="836">
        <v>1</v>
      </c>
      <c r="P480" s="835"/>
      <c r="Q480" s="837"/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21</v>
      </c>
      <c r="B481" s="832" t="s">
        <v>2713</v>
      </c>
      <c r="C481" s="832" t="s">
        <v>2719</v>
      </c>
      <c r="D481" s="833" t="s">
        <v>4561</v>
      </c>
      <c r="E481" s="834" t="s">
        <v>2738</v>
      </c>
      <c r="F481" s="832" t="s">
        <v>2714</v>
      </c>
      <c r="G481" s="832" t="s">
        <v>3402</v>
      </c>
      <c r="H481" s="832" t="s">
        <v>567</v>
      </c>
      <c r="I481" s="832" t="s">
        <v>3406</v>
      </c>
      <c r="J481" s="832" t="s">
        <v>3404</v>
      </c>
      <c r="K481" s="832" t="s">
        <v>3407</v>
      </c>
      <c r="L481" s="835">
        <v>171.55</v>
      </c>
      <c r="M481" s="835">
        <v>171.55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21</v>
      </c>
      <c r="B482" s="832" t="s">
        <v>2713</v>
      </c>
      <c r="C482" s="832" t="s">
        <v>2719</v>
      </c>
      <c r="D482" s="833" t="s">
        <v>4561</v>
      </c>
      <c r="E482" s="834" t="s">
        <v>2738</v>
      </c>
      <c r="F482" s="832" t="s">
        <v>2714</v>
      </c>
      <c r="G482" s="832" t="s">
        <v>3295</v>
      </c>
      <c r="H482" s="832" t="s">
        <v>625</v>
      </c>
      <c r="I482" s="832" t="s">
        <v>2627</v>
      </c>
      <c r="J482" s="832" t="s">
        <v>2628</v>
      </c>
      <c r="K482" s="832" t="s">
        <v>2156</v>
      </c>
      <c r="L482" s="835">
        <v>58.77</v>
      </c>
      <c r="M482" s="835">
        <v>117.54</v>
      </c>
      <c r="N482" s="832">
        <v>2</v>
      </c>
      <c r="O482" s="836">
        <v>0.5</v>
      </c>
      <c r="P482" s="835">
        <v>117.54</v>
      </c>
      <c r="Q482" s="837">
        <v>1</v>
      </c>
      <c r="R482" s="832">
        <v>2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21</v>
      </c>
      <c r="B483" s="832" t="s">
        <v>2713</v>
      </c>
      <c r="C483" s="832" t="s">
        <v>2719</v>
      </c>
      <c r="D483" s="833" t="s">
        <v>4561</v>
      </c>
      <c r="E483" s="834" t="s">
        <v>2738</v>
      </c>
      <c r="F483" s="832" t="s">
        <v>2714</v>
      </c>
      <c r="G483" s="832" t="s">
        <v>3295</v>
      </c>
      <c r="H483" s="832" t="s">
        <v>567</v>
      </c>
      <c r="I483" s="832" t="s">
        <v>3408</v>
      </c>
      <c r="J483" s="832" t="s">
        <v>3409</v>
      </c>
      <c r="K483" s="832" t="s">
        <v>2156</v>
      </c>
      <c r="L483" s="835">
        <v>58.77</v>
      </c>
      <c r="M483" s="835">
        <v>58.77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21</v>
      </c>
      <c r="B484" s="832" t="s">
        <v>2713</v>
      </c>
      <c r="C484" s="832" t="s">
        <v>2719</v>
      </c>
      <c r="D484" s="833" t="s">
        <v>4561</v>
      </c>
      <c r="E484" s="834" t="s">
        <v>2738</v>
      </c>
      <c r="F484" s="832" t="s">
        <v>2714</v>
      </c>
      <c r="G484" s="832" t="s">
        <v>2917</v>
      </c>
      <c r="H484" s="832" t="s">
        <v>567</v>
      </c>
      <c r="I484" s="832" t="s">
        <v>2918</v>
      </c>
      <c r="J484" s="832" t="s">
        <v>904</v>
      </c>
      <c r="K484" s="832" t="s">
        <v>2919</v>
      </c>
      <c r="L484" s="835">
        <v>236.03</v>
      </c>
      <c r="M484" s="835">
        <v>2360.3000000000002</v>
      </c>
      <c r="N484" s="832">
        <v>10</v>
      </c>
      <c r="O484" s="836">
        <v>7.5</v>
      </c>
      <c r="P484" s="835">
        <v>2124.27</v>
      </c>
      <c r="Q484" s="837">
        <v>0.89999999999999991</v>
      </c>
      <c r="R484" s="832">
        <v>9</v>
      </c>
      <c r="S484" s="837">
        <v>0.9</v>
      </c>
      <c r="T484" s="836">
        <v>6.5</v>
      </c>
      <c r="U484" s="838">
        <v>0.8666666666666667</v>
      </c>
    </row>
    <row r="485" spans="1:21" ht="14.4" customHeight="1" x14ac:dyDescent="0.3">
      <c r="A485" s="831">
        <v>21</v>
      </c>
      <c r="B485" s="832" t="s">
        <v>2713</v>
      </c>
      <c r="C485" s="832" t="s">
        <v>2719</v>
      </c>
      <c r="D485" s="833" t="s">
        <v>4561</v>
      </c>
      <c r="E485" s="834" t="s">
        <v>2738</v>
      </c>
      <c r="F485" s="832" t="s">
        <v>2714</v>
      </c>
      <c r="G485" s="832" t="s">
        <v>2917</v>
      </c>
      <c r="H485" s="832" t="s">
        <v>567</v>
      </c>
      <c r="I485" s="832" t="s">
        <v>3115</v>
      </c>
      <c r="J485" s="832" t="s">
        <v>904</v>
      </c>
      <c r="K485" s="832" t="s">
        <v>1164</v>
      </c>
      <c r="L485" s="835">
        <v>516</v>
      </c>
      <c r="M485" s="835">
        <v>516</v>
      </c>
      <c r="N485" s="832">
        <v>1</v>
      </c>
      <c r="O485" s="836">
        <v>0.5</v>
      </c>
      <c r="P485" s="835">
        <v>516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21</v>
      </c>
      <c r="B486" s="832" t="s">
        <v>2713</v>
      </c>
      <c r="C486" s="832" t="s">
        <v>2719</v>
      </c>
      <c r="D486" s="833" t="s">
        <v>4561</v>
      </c>
      <c r="E486" s="834" t="s">
        <v>2738</v>
      </c>
      <c r="F486" s="832" t="s">
        <v>2714</v>
      </c>
      <c r="G486" s="832" t="s">
        <v>3410</v>
      </c>
      <c r="H486" s="832" t="s">
        <v>567</v>
      </c>
      <c r="I486" s="832" t="s">
        <v>3411</v>
      </c>
      <c r="J486" s="832" t="s">
        <v>1084</v>
      </c>
      <c r="K486" s="832" t="s">
        <v>1085</v>
      </c>
      <c r="L486" s="835">
        <v>42.05</v>
      </c>
      <c r="M486" s="835">
        <v>42.05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21</v>
      </c>
      <c r="B487" s="832" t="s">
        <v>2713</v>
      </c>
      <c r="C487" s="832" t="s">
        <v>2719</v>
      </c>
      <c r="D487" s="833" t="s">
        <v>4561</v>
      </c>
      <c r="E487" s="834" t="s">
        <v>2738</v>
      </c>
      <c r="F487" s="832" t="s">
        <v>2714</v>
      </c>
      <c r="G487" s="832" t="s">
        <v>2776</v>
      </c>
      <c r="H487" s="832" t="s">
        <v>567</v>
      </c>
      <c r="I487" s="832" t="s">
        <v>2848</v>
      </c>
      <c r="J487" s="832" t="s">
        <v>827</v>
      </c>
      <c r="K487" s="832" t="s">
        <v>2849</v>
      </c>
      <c r="L487" s="835">
        <v>48.42</v>
      </c>
      <c r="M487" s="835">
        <v>290.52</v>
      </c>
      <c r="N487" s="832">
        <v>6</v>
      </c>
      <c r="O487" s="836">
        <v>1.5</v>
      </c>
      <c r="P487" s="835">
        <v>145.26</v>
      </c>
      <c r="Q487" s="837">
        <v>0.5</v>
      </c>
      <c r="R487" s="832">
        <v>3</v>
      </c>
      <c r="S487" s="837">
        <v>0.5</v>
      </c>
      <c r="T487" s="836">
        <v>1</v>
      </c>
      <c r="U487" s="838">
        <v>0.66666666666666663</v>
      </c>
    </row>
    <row r="488" spans="1:21" ht="14.4" customHeight="1" x14ac:dyDescent="0.3">
      <c r="A488" s="831">
        <v>21</v>
      </c>
      <c r="B488" s="832" t="s">
        <v>2713</v>
      </c>
      <c r="C488" s="832" t="s">
        <v>2719</v>
      </c>
      <c r="D488" s="833" t="s">
        <v>4561</v>
      </c>
      <c r="E488" s="834" t="s">
        <v>2738</v>
      </c>
      <c r="F488" s="832" t="s">
        <v>2714</v>
      </c>
      <c r="G488" s="832" t="s">
        <v>2776</v>
      </c>
      <c r="H488" s="832" t="s">
        <v>567</v>
      </c>
      <c r="I488" s="832" t="s">
        <v>3412</v>
      </c>
      <c r="J488" s="832" t="s">
        <v>3299</v>
      </c>
      <c r="K488" s="832" t="s">
        <v>3413</v>
      </c>
      <c r="L488" s="835">
        <v>0</v>
      </c>
      <c r="M488" s="835">
        <v>0</v>
      </c>
      <c r="N488" s="832">
        <v>3</v>
      </c>
      <c r="O488" s="836">
        <v>0.5</v>
      </c>
      <c r="P488" s="835">
        <v>0</v>
      </c>
      <c r="Q488" s="837"/>
      <c r="R488" s="832">
        <v>3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21</v>
      </c>
      <c r="B489" s="832" t="s">
        <v>2713</v>
      </c>
      <c r="C489" s="832" t="s">
        <v>2719</v>
      </c>
      <c r="D489" s="833" t="s">
        <v>4561</v>
      </c>
      <c r="E489" s="834" t="s">
        <v>2738</v>
      </c>
      <c r="F489" s="832" t="s">
        <v>2714</v>
      </c>
      <c r="G489" s="832" t="s">
        <v>2776</v>
      </c>
      <c r="H489" s="832" t="s">
        <v>567</v>
      </c>
      <c r="I489" s="832" t="s">
        <v>3414</v>
      </c>
      <c r="J489" s="832" t="s">
        <v>638</v>
      </c>
      <c r="K489" s="832" t="s">
        <v>3415</v>
      </c>
      <c r="L489" s="835">
        <v>78.03</v>
      </c>
      <c r="M489" s="835">
        <v>78.03</v>
      </c>
      <c r="N489" s="832">
        <v>1</v>
      </c>
      <c r="O489" s="836">
        <v>0.5</v>
      </c>
      <c r="P489" s="835">
        <v>78.03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21</v>
      </c>
      <c r="B490" s="832" t="s">
        <v>2713</v>
      </c>
      <c r="C490" s="832" t="s">
        <v>2719</v>
      </c>
      <c r="D490" s="833" t="s">
        <v>4561</v>
      </c>
      <c r="E490" s="834" t="s">
        <v>2738</v>
      </c>
      <c r="F490" s="832" t="s">
        <v>2714</v>
      </c>
      <c r="G490" s="832" t="s">
        <v>2850</v>
      </c>
      <c r="H490" s="832" t="s">
        <v>567</v>
      </c>
      <c r="I490" s="832" t="s">
        <v>3301</v>
      </c>
      <c r="J490" s="832" t="s">
        <v>789</v>
      </c>
      <c r="K490" s="832" t="s">
        <v>2852</v>
      </c>
      <c r="L490" s="835">
        <v>91.11</v>
      </c>
      <c r="M490" s="835">
        <v>637.77</v>
      </c>
      <c r="N490" s="832">
        <v>7</v>
      </c>
      <c r="O490" s="836">
        <v>3</v>
      </c>
      <c r="P490" s="835">
        <v>637.77</v>
      </c>
      <c r="Q490" s="837">
        <v>1</v>
      </c>
      <c r="R490" s="832">
        <v>7</v>
      </c>
      <c r="S490" s="837">
        <v>1</v>
      </c>
      <c r="T490" s="836">
        <v>3</v>
      </c>
      <c r="U490" s="838">
        <v>1</v>
      </c>
    </row>
    <row r="491" spans="1:21" ht="14.4" customHeight="1" x14ac:dyDescent="0.3">
      <c r="A491" s="831">
        <v>21</v>
      </c>
      <c r="B491" s="832" t="s">
        <v>2713</v>
      </c>
      <c r="C491" s="832" t="s">
        <v>2719</v>
      </c>
      <c r="D491" s="833" t="s">
        <v>4561</v>
      </c>
      <c r="E491" s="834" t="s">
        <v>2738</v>
      </c>
      <c r="F491" s="832" t="s">
        <v>2714</v>
      </c>
      <c r="G491" s="832" t="s">
        <v>2817</v>
      </c>
      <c r="H491" s="832" t="s">
        <v>567</v>
      </c>
      <c r="I491" s="832" t="s">
        <v>3416</v>
      </c>
      <c r="J491" s="832" t="s">
        <v>2819</v>
      </c>
      <c r="K491" s="832" t="s">
        <v>3417</v>
      </c>
      <c r="L491" s="835">
        <v>93.49</v>
      </c>
      <c r="M491" s="835">
        <v>93.49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21</v>
      </c>
      <c r="B492" s="832" t="s">
        <v>2713</v>
      </c>
      <c r="C492" s="832" t="s">
        <v>2719</v>
      </c>
      <c r="D492" s="833" t="s">
        <v>4561</v>
      </c>
      <c r="E492" s="834" t="s">
        <v>2738</v>
      </c>
      <c r="F492" s="832" t="s">
        <v>2714</v>
      </c>
      <c r="G492" s="832" t="s">
        <v>3418</v>
      </c>
      <c r="H492" s="832" t="s">
        <v>567</v>
      </c>
      <c r="I492" s="832" t="s">
        <v>3419</v>
      </c>
      <c r="J492" s="832" t="s">
        <v>1128</v>
      </c>
      <c r="K492" s="832" t="s">
        <v>3420</v>
      </c>
      <c r="L492" s="835">
        <v>37.520000000000003</v>
      </c>
      <c r="M492" s="835">
        <v>75.040000000000006</v>
      </c>
      <c r="N492" s="832">
        <v>2</v>
      </c>
      <c r="O492" s="836">
        <v>0.5</v>
      </c>
      <c r="P492" s="835">
        <v>75.040000000000006</v>
      </c>
      <c r="Q492" s="837">
        <v>1</v>
      </c>
      <c r="R492" s="832">
        <v>2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21</v>
      </c>
      <c r="B493" s="832" t="s">
        <v>2713</v>
      </c>
      <c r="C493" s="832" t="s">
        <v>2719</v>
      </c>
      <c r="D493" s="833" t="s">
        <v>4561</v>
      </c>
      <c r="E493" s="834" t="s">
        <v>2738</v>
      </c>
      <c r="F493" s="832" t="s">
        <v>2714</v>
      </c>
      <c r="G493" s="832" t="s">
        <v>2923</v>
      </c>
      <c r="H493" s="832" t="s">
        <v>567</v>
      </c>
      <c r="I493" s="832" t="s">
        <v>2924</v>
      </c>
      <c r="J493" s="832" t="s">
        <v>860</v>
      </c>
      <c r="K493" s="832" t="s">
        <v>2925</v>
      </c>
      <c r="L493" s="835">
        <v>159.16999999999999</v>
      </c>
      <c r="M493" s="835">
        <v>159.16999999999999</v>
      </c>
      <c r="N493" s="832">
        <v>1</v>
      </c>
      <c r="O493" s="836">
        <v>0.5</v>
      </c>
      <c r="P493" s="835">
        <v>159.16999999999999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21</v>
      </c>
      <c r="B494" s="832" t="s">
        <v>2713</v>
      </c>
      <c r="C494" s="832" t="s">
        <v>2719</v>
      </c>
      <c r="D494" s="833" t="s">
        <v>4561</v>
      </c>
      <c r="E494" s="834" t="s">
        <v>2738</v>
      </c>
      <c r="F494" s="832" t="s">
        <v>2714</v>
      </c>
      <c r="G494" s="832" t="s">
        <v>2929</v>
      </c>
      <c r="H494" s="832" t="s">
        <v>625</v>
      </c>
      <c r="I494" s="832" t="s">
        <v>2930</v>
      </c>
      <c r="J494" s="832" t="s">
        <v>2931</v>
      </c>
      <c r="K494" s="832" t="s">
        <v>2932</v>
      </c>
      <c r="L494" s="835">
        <v>550.39</v>
      </c>
      <c r="M494" s="835">
        <v>3302.34</v>
      </c>
      <c r="N494" s="832">
        <v>6</v>
      </c>
      <c r="O494" s="836">
        <v>2</v>
      </c>
      <c r="P494" s="835">
        <v>3302.34</v>
      </c>
      <c r="Q494" s="837">
        <v>1</v>
      </c>
      <c r="R494" s="832">
        <v>6</v>
      </c>
      <c r="S494" s="837">
        <v>1</v>
      </c>
      <c r="T494" s="836">
        <v>2</v>
      </c>
      <c r="U494" s="838">
        <v>1</v>
      </c>
    </row>
    <row r="495" spans="1:21" ht="14.4" customHeight="1" x14ac:dyDescent="0.3">
      <c r="A495" s="831">
        <v>21</v>
      </c>
      <c r="B495" s="832" t="s">
        <v>2713</v>
      </c>
      <c r="C495" s="832" t="s">
        <v>2719</v>
      </c>
      <c r="D495" s="833" t="s">
        <v>4561</v>
      </c>
      <c r="E495" s="834" t="s">
        <v>2738</v>
      </c>
      <c r="F495" s="832" t="s">
        <v>2714</v>
      </c>
      <c r="G495" s="832" t="s">
        <v>2929</v>
      </c>
      <c r="H495" s="832" t="s">
        <v>567</v>
      </c>
      <c r="I495" s="832" t="s">
        <v>3421</v>
      </c>
      <c r="J495" s="832" t="s">
        <v>3422</v>
      </c>
      <c r="K495" s="832" t="s">
        <v>3423</v>
      </c>
      <c r="L495" s="835">
        <v>1651.18</v>
      </c>
      <c r="M495" s="835">
        <v>1651.18</v>
      </c>
      <c r="N495" s="832">
        <v>1</v>
      </c>
      <c r="O495" s="836">
        <v>0.5</v>
      </c>
      <c r="P495" s="835">
        <v>1651.18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21</v>
      </c>
      <c r="B496" s="832" t="s">
        <v>2713</v>
      </c>
      <c r="C496" s="832" t="s">
        <v>2719</v>
      </c>
      <c r="D496" s="833" t="s">
        <v>4561</v>
      </c>
      <c r="E496" s="834" t="s">
        <v>2738</v>
      </c>
      <c r="F496" s="832" t="s">
        <v>2714</v>
      </c>
      <c r="G496" s="832" t="s">
        <v>3424</v>
      </c>
      <c r="H496" s="832" t="s">
        <v>567</v>
      </c>
      <c r="I496" s="832" t="s">
        <v>3425</v>
      </c>
      <c r="J496" s="832" t="s">
        <v>3426</v>
      </c>
      <c r="K496" s="832" t="s">
        <v>3427</v>
      </c>
      <c r="L496" s="835">
        <v>121.07</v>
      </c>
      <c r="M496" s="835">
        <v>121.07</v>
      </c>
      <c r="N496" s="832">
        <v>1</v>
      </c>
      <c r="O496" s="836">
        <v>1</v>
      </c>
      <c r="P496" s="835">
        <v>121.07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21</v>
      </c>
      <c r="B497" s="832" t="s">
        <v>2713</v>
      </c>
      <c r="C497" s="832" t="s">
        <v>2719</v>
      </c>
      <c r="D497" s="833" t="s">
        <v>4561</v>
      </c>
      <c r="E497" s="834" t="s">
        <v>2738</v>
      </c>
      <c r="F497" s="832" t="s">
        <v>2714</v>
      </c>
      <c r="G497" s="832" t="s">
        <v>2807</v>
      </c>
      <c r="H497" s="832" t="s">
        <v>625</v>
      </c>
      <c r="I497" s="832" t="s">
        <v>2131</v>
      </c>
      <c r="J497" s="832" t="s">
        <v>919</v>
      </c>
      <c r="K497" s="832" t="s">
        <v>2132</v>
      </c>
      <c r="L497" s="835">
        <v>42.51</v>
      </c>
      <c r="M497" s="835">
        <v>340.08</v>
      </c>
      <c r="N497" s="832">
        <v>8</v>
      </c>
      <c r="O497" s="836">
        <v>5</v>
      </c>
      <c r="P497" s="835">
        <v>255.06</v>
      </c>
      <c r="Q497" s="837">
        <v>0.75</v>
      </c>
      <c r="R497" s="832">
        <v>6</v>
      </c>
      <c r="S497" s="837">
        <v>0.75</v>
      </c>
      <c r="T497" s="836">
        <v>4</v>
      </c>
      <c r="U497" s="838">
        <v>0.8</v>
      </c>
    </row>
    <row r="498" spans="1:21" ht="14.4" customHeight="1" x14ac:dyDescent="0.3">
      <c r="A498" s="831">
        <v>21</v>
      </c>
      <c r="B498" s="832" t="s">
        <v>2713</v>
      </c>
      <c r="C498" s="832" t="s">
        <v>2719</v>
      </c>
      <c r="D498" s="833" t="s">
        <v>4561</v>
      </c>
      <c r="E498" s="834" t="s">
        <v>2738</v>
      </c>
      <c r="F498" s="832" t="s">
        <v>2714</v>
      </c>
      <c r="G498" s="832" t="s">
        <v>2754</v>
      </c>
      <c r="H498" s="832" t="s">
        <v>567</v>
      </c>
      <c r="I498" s="832" t="s">
        <v>3428</v>
      </c>
      <c r="J498" s="832" t="s">
        <v>2756</v>
      </c>
      <c r="K498" s="832" t="s">
        <v>3429</v>
      </c>
      <c r="L498" s="835">
        <v>565.94000000000005</v>
      </c>
      <c r="M498" s="835">
        <v>565.94000000000005</v>
      </c>
      <c r="N498" s="832">
        <v>1</v>
      </c>
      <c r="O498" s="836">
        <v>0.5</v>
      </c>
      <c r="P498" s="835">
        <v>565.94000000000005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21</v>
      </c>
      <c r="B499" s="832" t="s">
        <v>2713</v>
      </c>
      <c r="C499" s="832" t="s">
        <v>2719</v>
      </c>
      <c r="D499" s="833" t="s">
        <v>4561</v>
      </c>
      <c r="E499" s="834" t="s">
        <v>2738</v>
      </c>
      <c r="F499" s="832" t="s">
        <v>2714</v>
      </c>
      <c r="G499" s="832" t="s">
        <v>2754</v>
      </c>
      <c r="H499" s="832" t="s">
        <v>567</v>
      </c>
      <c r="I499" s="832" t="s">
        <v>2855</v>
      </c>
      <c r="J499" s="832" t="s">
        <v>2756</v>
      </c>
      <c r="K499" s="832" t="s">
        <v>2856</v>
      </c>
      <c r="L499" s="835">
        <v>848.49</v>
      </c>
      <c r="M499" s="835">
        <v>1696.98</v>
      </c>
      <c r="N499" s="832">
        <v>2</v>
      </c>
      <c r="O499" s="836">
        <v>0.5</v>
      </c>
      <c r="P499" s="835">
        <v>1696.98</v>
      </c>
      <c r="Q499" s="837">
        <v>1</v>
      </c>
      <c r="R499" s="832">
        <v>2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21</v>
      </c>
      <c r="B500" s="832" t="s">
        <v>2713</v>
      </c>
      <c r="C500" s="832" t="s">
        <v>2719</v>
      </c>
      <c r="D500" s="833" t="s">
        <v>4561</v>
      </c>
      <c r="E500" s="834" t="s">
        <v>2738</v>
      </c>
      <c r="F500" s="832" t="s">
        <v>2714</v>
      </c>
      <c r="G500" s="832" t="s">
        <v>3430</v>
      </c>
      <c r="H500" s="832" t="s">
        <v>567</v>
      </c>
      <c r="I500" s="832" t="s">
        <v>3431</v>
      </c>
      <c r="J500" s="832" t="s">
        <v>3432</v>
      </c>
      <c r="K500" s="832" t="s">
        <v>3433</v>
      </c>
      <c r="L500" s="835">
        <v>117.31</v>
      </c>
      <c r="M500" s="835">
        <v>117.31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21</v>
      </c>
      <c r="B501" s="832" t="s">
        <v>2713</v>
      </c>
      <c r="C501" s="832" t="s">
        <v>2719</v>
      </c>
      <c r="D501" s="833" t="s">
        <v>4561</v>
      </c>
      <c r="E501" s="834" t="s">
        <v>2738</v>
      </c>
      <c r="F501" s="832" t="s">
        <v>2714</v>
      </c>
      <c r="G501" s="832" t="s">
        <v>2794</v>
      </c>
      <c r="H501" s="832" t="s">
        <v>567</v>
      </c>
      <c r="I501" s="832" t="s">
        <v>2795</v>
      </c>
      <c r="J501" s="832" t="s">
        <v>1080</v>
      </c>
      <c r="K501" s="832" t="s">
        <v>2796</v>
      </c>
      <c r="L501" s="835">
        <v>107.27</v>
      </c>
      <c r="M501" s="835">
        <v>1179.97</v>
      </c>
      <c r="N501" s="832">
        <v>11</v>
      </c>
      <c r="O501" s="836">
        <v>4</v>
      </c>
      <c r="P501" s="835">
        <v>858.16000000000008</v>
      </c>
      <c r="Q501" s="837">
        <v>0.72727272727272729</v>
      </c>
      <c r="R501" s="832">
        <v>8</v>
      </c>
      <c r="S501" s="837">
        <v>0.72727272727272729</v>
      </c>
      <c r="T501" s="836">
        <v>2.5</v>
      </c>
      <c r="U501" s="838">
        <v>0.625</v>
      </c>
    </row>
    <row r="502" spans="1:21" ht="14.4" customHeight="1" x14ac:dyDescent="0.3">
      <c r="A502" s="831">
        <v>21</v>
      </c>
      <c r="B502" s="832" t="s">
        <v>2713</v>
      </c>
      <c r="C502" s="832" t="s">
        <v>2719</v>
      </c>
      <c r="D502" s="833" t="s">
        <v>4561</v>
      </c>
      <c r="E502" s="834" t="s">
        <v>2738</v>
      </c>
      <c r="F502" s="832" t="s">
        <v>2714</v>
      </c>
      <c r="G502" s="832" t="s">
        <v>2758</v>
      </c>
      <c r="H502" s="832" t="s">
        <v>567</v>
      </c>
      <c r="I502" s="832" t="s">
        <v>2759</v>
      </c>
      <c r="J502" s="832" t="s">
        <v>1021</v>
      </c>
      <c r="K502" s="832" t="s">
        <v>2760</v>
      </c>
      <c r="L502" s="835">
        <v>45.03</v>
      </c>
      <c r="M502" s="835">
        <v>45.03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21</v>
      </c>
      <c r="B503" s="832" t="s">
        <v>2713</v>
      </c>
      <c r="C503" s="832" t="s">
        <v>2719</v>
      </c>
      <c r="D503" s="833" t="s">
        <v>4561</v>
      </c>
      <c r="E503" s="834" t="s">
        <v>2738</v>
      </c>
      <c r="F503" s="832" t="s">
        <v>2714</v>
      </c>
      <c r="G503" s="832" t="s">
        <v>3434</v>
      </c>
      <c r="H503" s="832" t="s">
        <v>567</v>
      </c>
      <c r="I503" s="832" t="s">
        <v>3435</v>
      </c>
      <c r="J503" s="832" t="s">
        <v>3436</v>
      </c>
      <c r="K503" s="832" t="s">
        <v>3437</v>
      </c>
      <c r="L503" s="835">
        <v>34.15</v>
      </c>
      <c r="M503" s="835">
        <v>68.3</v>
      </c>
      <c r="N503" s="832">
        <v>2</v>
      </c>
      <c r="O503" s="836">
        <v>0.5</v>
      </c>
      <c r="P503" s="835">
        <v>68.3</v>
      </c>
      <c r="Q503" s="837">
        <v>1</v>
      </c>
      <c r="R503" s="832">
        <v>2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21</v>
      </c>
      <c r="B504" s="832" t="s">
        <v>2713</v>
      </c>
      <c r="C504" s="832" t="s">
        <v>2719</v>
      </c>
      <c r="D504" s="833" t="s">
        <v>4561</v>
      </c>
      <c r="E504" s="834" t="s">
        <v>2738</v>
      </c>
      <c r="F504" s="832" t="s">
        <v>2714</v>
      </c>
      <c r="G504" s="832" t="s">
        <v>2947</v>
      </c>
      <c r="H504" s="832" t="s">
        <v>567</v>
      </c>
      <c r="I504" s="832" t="s">
        <v>3438</v>
      </c>
      <c r="J504" s="832" t="s">
        <v>995</v>
      </c>
      <c r="K504" s="832" t="s">
        <v>3439</v>
      </c>
      <c r="L504" s="835">
        <v>49.2</v>
      </c>
      <c r="M504" s="835">
        <v>49.2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21</v>
      </c>
      <c r="B505" s="832" t="s">
        <v>2713</v>
      </c>
      <c r="C505" s="832" t="s">
        <v>2719</v>
      </c>
      <c r="D505" s="833" t="s">
        <v>4561</v>
      </c>
      <c r="E505" s="834" t="s">
        <v>2738</v>
      </c>
      <c r="F505" s="832" t="s">
        <v>2714</v>
      </c>
      <c r="G505" s="832" t="s">
        <v>3142</v>
      </c>
      <c r="H505" s="832" t="s">
        <v>567</v>
      </c>
      <c r="I505" s="832" t="s">
        <v>3440</v>
      </c>
      <c r="J505" s="832" t="s">
        <v>3144</v>
      </c>
      <c r="K505" s="832" t="s">
        <v>3441</v>
      </c>
      <c r="L505" s="835">
        <v>30.46</v>
      </c>
      <c r="M505" s="835">
        <v>852.88</v>
      </c>
      <c r="N505" s="832">
        <v>28</v>
      </c>
      <c r="O505" s="836">
        <v>6.5</v>
      </c>
      <c r="P505" s="835">
        <v>852.88</v>
      </c>
      <c r="Q505" s="837">
        <v>1</v>
      </c>
      <c r="R505" s="832">
        <v>28</v>
      </c>
      <c r="S505" s="837">
        <v>1</v>
      </c>
      <c r="T505" s="836">
        <v>6.5</v>
      </c>
      <c r="U505" s="838">
        <v>1</v>
      </c>
    </row>
    <row r="506" spans="1:21" ht="14.4" customHeight="1" x14ac:dyDescent="0.3">
      <c r="A506" s="831">
        <v>21</v>
      </c>
      <c r="B506" s="832" t="s">
        <v>2713</v>
      </c>
      <c r="C506" s="832" t="s">
        <v>2719</v>
      </c>
      <c r="D506" s="833" t="s">
        <v>4561</v>
      </c>
      <c r="E506" s="834" t="s">
        <v>2738</v>
      </c>
      <c r="F506" s="832" t="s">
        <v>2714</v>
      </c>
      <c r="G506" s="832" t="s">
        <v>3442</v>
      </c>
      <c r="H506" s="832" t="s">
        <v>567</v>
      </c>
      <c r="I506" s="832" t="s">
        <v>3443</v>
      </c>
      <c r="J506" s="832" t="s">
        <v>3444</v>
      </c>
      <c r="K506" s="832" t="s">
        <v>3445</v>
      </c>
      <c r="L506" s="835">
        <v>2615.92</v>
      </c>
      <c r="M506" s="835">
        <v>41854.720000000001</v>
      </c>
      <c r="N506" s="832">
        <v>16</v>
      </c>
      <c r="O506" s="836">
        <v>4</v>
      </c>
      <c r="P506" s="835">
        <v>15695.52</v>
      </c>
      <c r="Q506" s="837">
        <v>0.375</v>
      </c>
      <c r="R506" s="832">
        <v>6</v>
      </c>
      <c r="S506" s="837">
        <v>0.375</v>
      </c>
      <c r="T506" s="836">
        <v>2</v>
      </c>
      <c r="U506" s="838">
        <v>0.5</v>
      </c>
    </row>
    <row r="507" spans="1:21" ht="14.4" customHeight="1" x14ac:dyDescent="0.3">
      <c r="A507" s="831">
        <v>21</v>
      </c>
      <c r="B507" s="832" t="s">
        <v>2713</v>
      </c>
      <c r="C507" s="832" t="s">
        <v>2719</v>
      </c>
      <c r="D507" s="833" t="s">
        <v>4561</v>
      </c>
      <c r="E507" s="834" t="s">
        <v>2738</v>
      </c>
      <c r="F507" s="832" t="s">
        <v>2714</v>
      </c>
      <c r="G507" s="832" t="s">
        <v>3446</v>
      </c>
      <c r="H507" s="832" t="s">
        <v>567</v>
      </c>
      <c r="I507" s="832" t="s">
        <v>3447</v>
      </c>
      <c r="J507" s="832" t="s">
        <v>3448</v>
      </c>
      <c r="K507" s="832" t="s">
        <v>796</v>
      </c>
      <c r="L507" s="835">
        <v>25.81</v>
      </c>
      <c r="M507" s="835">
        <v>25.81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21</v>
      </c>
      <c r="B508" s="832" t="s">
        <v>2713</v>
      </c>
      <c r="C508" s="832" t="s">
        <v>2719</v>
      </c>
      <c r="D508" s="833" t="s">
        <v>4561</v>
      </c>
      <c r="E508" s="834" t="s">
        <v>2738</v>
      </c>
      <c r="F508" s="832" t="s">
        <v>2714</v>
      </c>
      <c r="G508" s="832" t="s">
        <v>2808</v>
      </c>
      <c r="H508" s="832" t="s">
        <v>567</v>
      </c>
      <c r="I508" s="832" t="s">
        <v>2809</v>
      </c>
      <c r="J508" s="832" t="s">
        <v>1396</v>
      </c>
      <c r="K508" s="832" t="s">
        <v>2810</v>
      </c>
      <c r="L508" s="835">
        <v>48.09</v>
      </c>
      <c r="M508" s="835">
        <v>48.09</v>
      </c>
      <c r="N508" s="832">
        <v>1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21</v>
      </c>
      <c r="B509" s="832" t="s">
        <v>2713</v>
      </c>
      <c r="C509" s="832" t="s">
        <v>2719</v>
      </c>
      <c r="D509" s="833" t="s">
        <v>4561</v>
      </c>
      <c r="E509" s="834" t="s">
        <v>2738</v>
      </c>
      <c r="F509" s="832" t="s">
        <v>2714</v>
      </c>
      <c r="G509" s="832" t="s">
        <v>3146</v>
      </c>
      <c r="H509" s="832" t="s">
        <v>567</v>
      </c>
      <c r="I509" s="832" t="s">
        <v>3147</v>
      </c>
      <c r="J509" s="832" t="s">
        <v>814</v>
      </c>
      <c r="K509" s="832" t="s">
        <v>3148</v>
      </c>
      <c r="L509" s="835">
        <v>27.28</v>
      </c>
      <c r="M509" s="835">
        <v>109.12</v>
      </c>
      <c r="N509" s="832">
        <v>4</v>
      </c>
      <c r="O509" s="836">
        <v>2</v>
      </c>
      <c r="P509" s="835">
        <v>109.12</v>
      </c>
      <c r="Q509" s="837">
        <v>1</v>
      </c>
      <c r="R509" s="832">
        <v>4</v>
      </c>
      <c r="S509" s="837">
        <v>1</v>
      </c>
      <c r="T509" s="836">
        <v>2</v>
      </c>
      <c r="U509" s="838">
        <v>1</v>
      </c>
    </row>
    <row r="510" spans="1:21" ht="14.4" customHeight="1" x14ac:dyDescent="0.3">
      <c r="A510" s="831">
        <v>21</v>
      </c>
      <c r="B510" s="832" t="s">
        <v>2713</v>
      </c>
      <c r="C510" s="832" t="s">
        <v>2719</v>
      </c>
      <c r="D510" s="833" t="s">
        <v>4561</v>
      </c>
      <c r="E510" s="834" t="s">
        <v>2738</v>
      </c>
      <c r="F510" s="832" t="s">
        <v>2714</v>
      </c>
      <c r="G510" s="832" t="s">
        <v>2950</v>
      </c>
      <c r="H510" s="832" t="s">
        <v>625</v>
      </c>
      <c r="I510" s="832" t="s">
        <v>2951</v>
      </c>
      <c r="J510" s="832" t="s">
        <v>2952</v>
      </c>
      <c r="K510" s="832" t="s">
        <v>2953</v>
      </c>
      <c r="L510" s="835">
        <v>3689.11</v>
      </c>
      <c r="M510" s="835">
        <v>114362.41</v>
      </c>
      <c r="N510" s="832">
        <v>31</v>
      </c>
      <c r="O510" s="836">
        <v>25</v>
      </c>
      <c r="P510" s="835">
        <v>110673.3</v>
      </c>
      <c r="Q510" s="837">
        <v>0.967741935483871</v>
      </c>
      <c r="R510" s="832">
        <v>30</v>
      </c>
      <c r="S510" s="837">
        <v>0.967741935483871</v>
      </c>
      <c r="T510" s="836">
        <v>24</v>
      </c>
      <c r="U510" s="838">
        <v>0.96</v>
      </c>
    </row>
    <row r="511" spans="1:21" ht="14.4" customHeight="1" x14ac:dyDescent="0.3">
      <c r="A511" s="831">
        <v>21</v>
      </c>
      <c r="B511" s="832" t="s">
        <v>2713</v>
      </c>
      <c r="C511" s="832" t="s">
        <v>2719</v>
      </c>
      <c r="D511" s="833" t="s">
        <v>4561</v>
      </c>
      <c r="E511" s="834" t="s">
        <v>2738</v>
      </c>
      <c r="F511" s="832" t="s">
        <v>2714</v>
      </c>
      <c r="G511" s="832" t="s">
        <v>2950</v>
      </c>
      <c r="H511" s="832" t="s">
        <v>625</v>
      </c>
      <c r="I511" s="832" t="s">
        <v>3149</v>
      </c>
      <c r="J511" s="832" t="s">
        <v>2952</v>
      </c>
      <c r="K511" s="832" t="s">
        <v>3150</v>
      </c>
      <c r="L511" s="835">
        <v>553.36</v>
      </c>
      <c r="M511" s="835">
        <v>2213.44</v>
      </c>
      <c r="N511" s="832">
        <v>4</v>
      </c>
      <c r="O511" s="836">
        <v>2</v>
      </c>
      <c r="P511" s="835">
        <v>2213.44</v>
      </c>
      <c r="Q511" s="837">
        <v>1</v>
      </c>
      <c r="R511" s="832">
        <v>4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21</v>
      </c>
      <c r="B512" s="832" t="s">
        <v>2713</v>
      </c>
      <c r="C512" s="832" t="s">
        <v>2719</v>
      </c>
      <c r="D512" s="833" t="s">
        <v>4561</v>
      </c>
      <c r="E512" s="834" t="s">
        <v>2738</v>
      </c>
      <c r="F512" s="832" t="s">
        <v>2714</v>
      </c>
      <c r="G512" s="832" t="s">
        <v>2954</v>
      </c>
      <c r="H512" s="832" t="s">
        <v>567</v>
      </c>
      <c r="I512" s="832" t="s">
        <v>3151</v>
      </c>
      <c r="J512" s="832" t="s">
        <v>1756</v>
      </c>
      <c r="K512" s="832" t="s">
        <v>3111</v>
      </c>
      <c r="L512" s="835">
        <v>98.75</v>
      </c>
      <c r="M512" s="835">
        <v>197.5</v>
      </c>
      <c r="N512" s="832">
        <v>2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21</v>
      </c>
      <c r="B513" s="832" t="s">
        <v>2713</v>
      </c>
      <c r="C513" s="832" t="s">
        <v>2719</v>
      </c>
      <c r="D513" s="833" t="s">
        <v>4561</v>
      </c>
      <c r="E513" s="834" t="s">
        <v>2738</v>
      </c>
      <c r="F513" s="832" t="s">
        <v>2714</v>
      </c>
      <c r="G513" s="832" t="s">
        <v>2954</v>
      </c>
      <c r="H513" s="832" t="s">
        <v>567</v>
      </c>
      <c r="I513" s="832" t="s">
        <v>3153</v>
      </c>
      <c r="J513" s="832" t="s">
        <v>2956</v>
      </c>
      <c r="K513" s="832" t="s">
        <v>3111</v>
      </c>
      <c r="L513" s="835">
        <v>98.75</v>
      </c>
      <c r="M513" s="835">
        <v>197.5</v>
      </c>
      <c r="N513" s="832">
        <v>2</v>
      </c>
      <c r="O513" s="836">
        <v>1</v>
      </c>
      <c r="P513" s="835">
        <v>197.5</v>
      </c>
      <c r="Q513" s="837">
        <v>1</v>
      </c>
      <c r="R513" s="832">
        <v>2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21</v>
      </c>
      <c r="B514" s="832" t="s">
        <v>2713</v>
      </c>
      <c r="C514" s="832" t="s">
        <v>2719</v>
      </c>
      <c r="D514" s="833" t="s">
        <v>4561</v>
      </c>
      <c r="E514" s="834" t="s">
        <v>2738</v>
      </c>
      <c r="F514" s="832" t="s">
        <v>2714</v>
      </c>
      <c r="G514" s="832" t="s">
        <v>3449</v>
      </c>
      <c r="H514" s="832" t="s">
        <v>567</v>
      </c>
      <c r="I514" s="832" t="s">
        <v>3450</v>
      </c>
      <c r="J514" s="832" t="s">
        <v>3451</v>
      </c>
      <c r="K514" s="832" t="s">
        <v>3452</v>
      </c>
      <c r="L514" s="835">
        <v>0</v>
      </c>
      <c r="M514" s="835">
        <v>0</v>
      </c>
      <c r="N514" s="832">
        <v>1</v>
      </c>
      <c r="O514" s="836">
        <v>1</v>
      </c>
      <c r="P514" s="835"/>
      <c r="Q514" s="837"/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21</v>
      </c>
      <c r="B515" s="832" t="s">
        <v>2713</v>
      </c>
      <c r="C515" s="832" t="s">
        <v>2719</v>
      </c>
      <c r="D515" s="833" t="s">
        <v>4561</v>
      </c>
      <c r="E515" s="834" t="s">
        <v>2738</v>
      </c>
      <c r="F515" s="832" t="s">
        <v>2714</v>
      </c>
      <c r="G515" s="832" t="s">
        <v>2857</v>
      </c>
      <c r="H515" s="832" t="s">
        <v>567</v>
      </c>
      <c r="I515" s="832" t="s">
        <v>2858</v>
      </c>
      <c r="J515" s="832" t="s">
        <v>2859</v>
      </c>
      <c r="K515" s="832" t="s">
        <v>2860</v>
      </c>
      <c r="L515" s="835">
        <v>38.5</v>
      </c>
      <c r="M515" s="835">
        <v>539</v>
      </c>
      <c r="N515" s="832">
        <v>14</v>
      </c>
      <c r="O515" s="836">
        <v>3</v>
      </c>
      <c r="P515" s="835">
        <v>539</v>
      </c>
      <c r="Q515" s="837">
        <v>1</v>
      </c>
      <c r="R515" s="832">
        <v>14</v>
      </c>
      <c r="S515" s="837">
        <v>1</v>
      </c>
      <c r="T515" s="836">
        <v>3</v>
      </c>
      <c r="U515" s="838">
        <v>1</v>
      </c>
    </row>
    <row r="516" spans="1:21" ht="14.4" customHeight="1" x14ac:dyDescent="0.3">
      <c r="A516" s="831">
        <v>21</v>
      </c>
      <c r="B516" s="832" t="s">
        <v>2713</v>
      </c>
      <c r="C516" s="832" t="s">
        <v>2719</v>
      </c>
      <c r="D516" s="833" t="s">
        <v>4561</v>
      </c>
      <c r="E516" s="834" t="s">
        <v>2738</v>
      </c>
      <c r="F516" s="832" t="s">
        <v>2714</v>
      </c>
      <c r="G516" s="832" t="s">
        <v>2857</v>
      </c>
      <c r="H516" s="832" t="s">
        <v>567</v>
      </c>
      <c r="I516" s="832" t="s">
        <v>3453</v>
      </c>
      <c r="J516" s="832" t="s">
        <v>2859</v>
      </c>
      <c r="K516" s="832" t="s">
        <v>3454</v>
      </c>
      <c r="L516" s="835">
        <v>73.989999999999995</v>
      </c>
      <c r="M516" s="835">
        <v>221.96999999999997</v>
      </c>
      <c r="N516" s="832">
        <v>3</v>
      </c>
      <c r="O516" s="836">
        <v>1.5</v>
      </c>
      <c r="P516" s="835">
        <v>147.97999999999999</v>
      </c>
      <c r="Q516" s="837">
        <v>0.66666666666666674</v>
      </c>
      <c r="R516" s="832">
        <v>2</v>
      </c>
      <c r="S516" s="837">
        <v>0.66666666666666663</v>
      </c>
      <c r="T516" s="836">
        <v>0.5</v>
      </c>
      <c r="U516" s="838">
        <v>0.33333333333333331</v>
      </c>
    </row>
    <row r="517" spans="1:21" ht="14.4" customHeight="1" x14ac:dyDescent="0.3">
      <c r="A517" s="831">
        <v>21</v>
      </c>
      <c r="B517" s="832" t="s">
        <v>2713</v>
      </c>
      <c r="C517" s="832" t="s">
        <v>2719</v>
      </c>
      <c r="D517" s="833" t="s">
        <v>4561</v>
      </c>
      <c r="E517" s="834" t="s">
        <v>2738</v>
      </c>
      <c r="F517" s="832" t="s">
        <v>2714</v>
      </c>
      <c r="G517" s="832" t="s">
        <v>3455</v>
      </c>
      <c r="H517" s="832" t="s">
        <v>567</v>
      </c>
      <c r="I517" s="832" t="s">
        <v>3456</v>
      </c>
      <c r="J517" s="832" t="s">
        <v>3457</v>
      </c>
      <c r="K517" s="832" t="s">
        <v>3458</v>
      </c>
      <c r="L517" s="835">
        <v>57.48</v>
      </c>
      <c r="M517" s="835">
        <v>57.48</v>
      </c>
      <c r="N517" s="832">
        <v>1</v>
      </c>
      <c r="O517" s="836">
        <v>0.5</v>
      </c>
      <c r="P517" s="835">
        <v>57.48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21</v>
      </c>
      <c r="B518" s="832" t="s">
        <v>2713</v>
      </c>
      <c r="C518" s="832" t="s">
        <v>2719</v>
      </c>
      <c r="D518" s="833" t="s">
        <v>4561</v>
      </c>
      <c r="E518" s="834" t="s">
        <v>2738</v>
      </c>
      <c r="F518" s="832" t="s">
        <v>2714</v>
      </c>
      <c r="G518" s="832" t="s">
        <v>2962</v>
      </c>
      <c r="H518" s="832" t="s">
        <v>567</v>
      </c>
      <c r="I518" s="832" t="s">
        <v>2963</v>
      </c>
      <c r="J518" s="832" t="s">
        <v>2964</v>
      </c>
      <c r="K518" s="832" t="s">
        <v>642</v>
      </c>
      <c r="L518" s="835">
        <v>58.62</v>
      </c>
      <c r="M518" s="835">
        <v>58.62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21</v>
      </c>
      <c r="B519" s="832" t="s">
        <v>2713</v>
      </c>
      <c r="C519" s="832" t="s">
        <v>2719</v>
      </c>
      <c r="D519" s="833" t="s">
        <v>4561</v>
      </c>
      <c r="E519" s="834" t="s">
        <v>2738</v>
      </c>
      <c r="F519" s="832" t="s">
        <v>2714</v>
      </c>
      <c r="G519" s="832" t="s">
        <v>3158</v>
      </c>
      <c r="H519" s="832" t="s">
        <v>567</v>
      </c>
      <c r="I519" s="832" t="s">
        <v>3159</v>
      </c>
      <c r="J519" s="832" t="s">
        <v>3160</v>
      </c>
      <c r="K519" s="832" t="s">
        <v>3161</v>
      </c>
      <c r="L519" s="835">
        <v>69.59</v>
      </c>
      <c r="M519" s="835">
        <v>69.59</v>
      </c>
      <c r="N519" s="832">
        <v>1</v>
      </c>
      <c r="O519" s="836">
        <v>1</v>
      </c>
      <c r="P519" s="835">
        <v>69.59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21</v>
      </c>
      <c r="B520" s="832" t="s">
        <v>2713</v>
      </c>
      <c r="C520" s="832" t="s">
        <v>2719</v>
      </c>
      <c r="D520" s="833" t="s">
        <v>4561</v>
      </c>
      <c r="E520" s="834" t="s">
        <v>2738</v>
      </c>
      <c r="F520" s="832" t="s">
        <v>2714</v>
      </c>
      <c r="G520" s="832" t="s">
        <v>3162</v>
      </c>
      <c r="H520" s="832" t="s">
        <v>567</v>
      </c>
      <c r="I520" s="832" t="s">
        <v>3163</v>
      </c>
      <c r="J520" s="832" t="s">
        <v>3164</v>
      </c>
      <c r="K520" s="832" t="s">
        <v>3165</v>
      </c>
      <c r="L520" s="835">
        <v>88.76</v>
      </c>
      <c r="M520" s="835">
        <v>1331.4</v>
      </c>
      <c r="N520" s="832">
        <v>15</v>
      </c>
      <c r="O520" s="836">
        <v>4.5</v>
      </c>
      <c r="P520" s="835">
        <v>976.36000000000013</v>
      </c>
      <c r="Q520" s="837">
        <v>0.73333333333333339</v>
      </c>
      <c r="R520" s="832">
        <v>11</v>
      </c>
      <c r="S520" s="837">
        <v>0.73333333333333328</v>
      </c>
      <c r="T520" s="836">
        <v>2.5</v>
      </c>
      <c r="U520" s="838">
        <v>0.55555555555555558</v>
      </c>
    </row>
    <row r="521" spans="1:21" ht="14.4" customHeight="1" x14ac:dyDescent="0.3">
      <c r="A521" s="831">
        <v>21</v>
      </c>
      <c r="B521" s="832" t="s">
        <v>2713</v>
      </c>
      <c r="C521" s="832" t="s">
        <v>2719</v>
      </c>
      <c r="D521" s="833" t="s">
        <v>4561</v>
      </c>
      <c r="E521" s="834" t="s">
        <v>2738</v>
      </c>
      <c r="F521" s="832" t="s">
        <v>2714</v>
      </c>
      <c r="G521" s="832" t="s">
        <v>2974</v>
      </c>
      <c r="H521" s="832" t="s">
        <v>567</v>
      </c>
      <c r="I521" s="832" t="s">
        <v>2975</v>
      </c>
      <c r="J521" s="832" t="s">
        <v>2976</v>
      </c>
      <c r="K521" s="832" t="s">
        <v>2977</v>
      </c>
      <c r="L521" s="835">
        <v>550.39</v>
      </c>
      <c r="M521" s="835">
        <v>4953.51</v>
      </c>
      <c r="N521" s="832">
        <v>9</v>
      </c>
      <c r="O521" s="836">
        <v>2.5</v>
      </c>
      <c r="P521" s="835">
        <v>1651.17</v>
      </c>
      <c r="Q521" s="837">
        <v>0.33333333333333331</v>
      </c>
      <c r="R521" s="832">
        <v>3</v>
      </c>
      <c r="S521" s="837">
        <v>0.33333333333333331</v>
      </c>
      <c r="T521" s="836">
        <v>0.5</v>
      </c>
      <c r="U521" s="838">
        <v>0.2</v>
      </c>
    </row>
    <row r="522" spans="1:21" ht="14.4" customHeight="1" x14ac:dyDescent="0.3">
      <c r="A522" s="831">
        <v>21</v>
      </c>
      <c r="B522" s="832" t="s">
        <v>2713</v>
      </c>
      <c r="C522" s="832" t="s">
        <v>2719</v>
      </c>
      <c r="D522" s="833" t="s">
        <v>4561</v>
      </c>
      <c r="E522" s="834" t="s">
        <v>2738</v>
      </c>
      <c r="F522" s="832" t="s">
        <v>2714</v>
      </c>
      <c r="G522" s="832" t="s">
        <v>2974</v>
      </c>
      <c r="H522" s="832" t="s">
        <v>567</v>
      </c>
      <c r="I522" s="832" t="s">
        <v>3169</v>
      </c>
      <c r="J522" s="832" t="s">
        <v>2976</v>
      </c>
      <c r="K522" s="832" t="s">
        <v>2325</v>
      </c>
      <c r="L522" s="835">
        <v>550.39</v>
      </c>
      <c r="M522" s="835">
        <v>6604.68</v>
      </c>
      <c r="N522" s="832">
        <v>12</v>
      </c>
      <c r="O522" s="836">
        <v>3.5</v>
      </c>
      <c r="P522" s="835">
        <v>4953.51</v>
      </c>
      <c r="Q522" s="837">
        <v>0.75</v>
      </c>
      <c r="R522" s="832">
        <v>9</v>
      </c>
      <c r="S522" s="837">
        <v>0.75</v>
      </c>
      <c r="T522" s="836">
        <v>2.5</v>
      </c>
      <c r="U522" s="838">
        <v>0.7142857142857143</v>
      </c>
    </row>
    <row r="523" spans="1:21" ht="14.4" customHeight="1" x14ac:dyDescent="0.3">
      <c r="A523" s="831">
        <v>21</v>
      </c>
      <c r="B523" s="832" t="s">
        <v>2713</v>
      </c>
      <c r="C523" s="832" t="s">
        <v>2719</v>
      </c>
      <c r="D523" s="833" t="s">
        <v>4561</v>
      </c>
      <c r="E523" s="834" t="s">
        <v>2738</v>
      </c>
      <c r="F523" s="832" t="s">
        <v>2714</v>
      </c>
      <c r="G523" s="832" t="s">
        <v>2974</v>
      </c>
      <c r="H523" s="832" t="s">
        <v>625</v>
      </c>
      <c r="I523" s="832" t="s">
        <v>2323</v>
      </c>
      <c r="J523" s="832" t="s">
        <v>2324</v>
      </c>
      <c r="K523" s="832" t="s">
        <v>2325</v>
      </c>
      <c r="L523" s="835">
        <v>550.39</v>
      </c>
      <c r="M523" s="835">
        <v>75403.429999999964</v>
      </c>
      <c r="N523" s="832">
        <v>137</v>
      </c>
      <c r="O523" s="836">
        <v>43</v>
      </c>
      <c r="P523" s="835">
        <v>50635.879999999968</v>
      </c>
      <c r="Q523" s="837">
        <v>0.67153284671532831</v>
      </c>
      <c r="R523" s="832">
        <v>92</v>
      </c>
      <c r="S523" s="837">
        <v>0.67153284671532842</v>
      </c>
      <c r="T523" s="836">
        <v>28.5</v>
      </c>
      <c r="U523" s="838">
        <v>0.66279069767441856</v>
      </c>
    </row>
    <row r="524" spans="1:21" ht="14.4" customHeight="1" x14ac:dyDescent="0.3">
      <c r="A524" s="831">
        <v>21</v>
      </c>
      <c r="B524" s="832" t="s">
        <v>2713</v>
      </c>
      <c r="C524" s="832" t="s">
        <v>2719</v>
      </c>
      <c r="D524" s="833" t="s">
        <v>4561</v>
      </c>
      <c r="E524" s="834" t="s">
        <v>2738</v>
      </c>
      <c r="F524" s="832" t="s">
        <v>2714</v>
      </c>
      <c r="G524" s="832" t="s">
        <v>3171</v>
      </c>
      <c r="H524" s="832" t="s">
        <v>567</v>
      </c>
      <c r="I524" s="832" t="s">
        <v>3172</v>
      </c>
      <c r="J524" s="832" t="s">
        <v>3173</v>
      </c>
      <c r="K524" s="832" t="s">
        <v>3174</v>
      </c>
      <c r="L524" s="835">
        <v>0</v>
      </c>
      <c r="M524" s="835">
        <v>0</v>
      </c>
      <c r="N524" s="832">
        <v>1</v>
      </c>
      <c r="O524" s="836">
        <v>1</v>
      </c>
      <c r="P524" s="835">
        <v>0</v>
      </c>
      <c r="Q524" s="837"/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21</v>
      </c>
      <c r="B525" s="832" t="s">
        <v>2713</v>
      </c>
      <c r="C525" s="832" t="s">
        <v>2719</v>
      </c>
      <c r="D525" s="833" t="s">
        <v>4561</v>
      </c>
      <c r="E525" s="834" t="s">
        <v>2738</v>
      </c>
      <c r="F525" s="832" t="s">
        <v>2714</v>
      </c>
      <c r="G525" s="832" t="s">
        <v>3171</v>
      </c>
      <c r="H525" s="832" t="s">
        <v>567</v>
      </c>
      <c r="I525" s="832" t="s">
        <v>3459</v>
      </c>
      <c r="J525" s="832" t="s">
        <v>3173</v>
      </c>
      <c r="K525" s="832" t="s">
        <v>3460</v>
      </c>
      <c r="L525" s="835">
        <v>0</v>
      </c>
      <c r="M525" s="835">
        <v>0</v>
      </c>
      <c r="N525" s="832">
        <v>8</v>
      </c>
      <c r="O525" s="836">
        <v>6</v>
      </c>
      <c r="P525" s="835">
        <v>0</v>
      </c>
      <c r="Q525" s="837"/>
      <c r="R525" s="832">
        <v>6</v>
      </c>
      <c r="S525" s="837">
        <v>0.75</v>
      </c>
      <c r="T525" s="836">
        <v>4.5</v>
      </c>
      <c r="U525" s="838">
        <v>0.75</v>
      </c>
    </row>
    <row r="526" spans="1:21" ht="14.4" customHeight="1" x14ac:dyDescent="0.3">
      <c r="A526" s="831">
        <v>21</v>
      </c>
      <c r="B526" s="832" t="s">
        <v>2713</v>
      </c>
      <c r="C526" s="832" t="s">
        <v>2719</v>
      </c>
      <c r="D526" s="833" t="s">
        <v>4561</v>
      </c>
      <c r="E526" s="834" t="s">
        <v>2738</v>
      </c>
      <c r="F526" s="832" t="s">
        <v>2714</v>
      </c>
      <c r="G526" s="832" t="s">
        <v>2978</v>
      </c>
      <c r="H526" s="832" t="s">
        <v>567</v>
      </c>
      <c r="I526" s="832" t="s">
        <v>2979</v>
      </c>
      <c r="J526" s="832" t="s">
        <v>906</v>
      </c>
      <c r="K526" s="832" t="s">
        <v>2980</v>
      </c>
      <c r="L526" s="835">
        <v>248.55</v>
      </c>
      <c r="M526" s="835">
        <v>2485.5</v>
      </c>
      <c r="N526" s="832">
        <v>10</v>
      </c>
      <c r="O526" s="836">
        <v>10</v>
      </c>
      <c r="P526" s="835">
        <v>994.2</v>
      </c>
      <c r="Q526" s="837">
        <v>0.4</v>
      </c>
      <c r="R526" s="832">
        <v>4</v>
      </c>
      <c r="S526" s="837">
        <v>0.4</v>
      </c>
      <c r="T526" s="836">
        <v>4</v>
      </c>
      <c r="U526" s="838">
        <v>0.4</v>
      </c>
    </row>
    <row r="527" spans="1:21" ht="14.4" customHeight="1" x14ac:dyDescent="0.3">
      <c r="A527" s="831">
        <v>21</v>
      </c>
      <c r="B527" s="832" t="s">
        <v>2713</v>
      </c>
      <c r="C527" s="832" t="s">
        <v>2719</v>
      </c>
      <c r="D527" s="833" t="s">
        <v>4561</v>
      </c>
      <c r="E527" s="834" t="s">
        <v>2738</v>
      </c>
      <c r="F527" s="832" t="s">
        <v>2714</v>
      </c>
      <c r="G527" s="832" t="s">
        <v>3461</v>
      </c>
      <c r="H527" s="832" t="s">
        <v>567</v>
      </c>
      <c r="I527" s="832" t="s">
        <v>3462</v>
      </c>
      <c r="J527" s="832" t="s">
        <v>3463</v>
      </c>
      <c r="K527" s="832" t="s">
        <v>3464</v>
      </c>
      <c r="L527" s="835">
        <v>248.55</v>
      </c>
      <c r="M527" s="835">
        <v>994.2</v>
      </c>
      <c r="N527" s="832">
        <v>4</v>
      </c>
      <c r="O527" s="836">
        <v>3.5</v>
      </c>
      <c r="P527" s="835">
        <v>248.55</v>
      </c>
      <c r="Q527" s="837">
        <v>0.25</v>
      </c>
      <c r="R527" s="832">
        <v>1</v>
      </c>
      <c r="S527" s="837">
        <v>0.25</v>
      </c>
      <c r="T527" s="836">
        <v>1</v>
      </c>
      <c r="U527" s="838">
        <v>0.2857142857142857</v>
      </c>
    </row>
    <row r="528" spans="1:21" ht="14.4" customHeight="1" x14ac:dyDescent="0.3">
      <c r="A528" s="831">
        <v>21</v>
      </c>
      <c r="B528" s="832" t="s">
        <v>2713</v>
      </c>
      <c r="C528" s="832" t="s">
        <v>2719</v>
      </c>
      <c r="D528" s="833" t="s">
        <v>4561</v>
      </c>
      <c r="E528" s="834" t="s">
        <v>2738</v>
      </c>
      <c r="F528" s="832" t="s">
        <v>2714</v>
      </c>
      <c r="G528" s="832" t="s">
        <v>3465</v>
      </c>
      <c r="H528" s="832" t="s">
        <v>567</v>
      </c>
      <c r="I528" s="832" t="s">
        <v>3466</v>
      </c>
      <c r="J528" s="832" t="s">
        <v>3467</v>
      </c>
      <c r="K528" s="832" t="s">
        <v>3468</v>
      </c>
      <c r="L528" s="835">
        <v>140.72</v>
      </c>
      <c r="M528" s="835">
        <v>140.72</v>
      </c>
      <c r="N528" s="832">
        <v>1</v>
      </c>
      <c r="O528" s="836">
        <v>0.5</v>
      </c>
      <c r="P528" s="835">
        <v>140.72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21</v>
      </c>
      <c r="B529" s="832" t="s">
        <v>2713</v>
      </c>
      <c r="C529" s="832" t="s">
        <v>2719</v>
      </c>
      <c r="D529" s="833" t="s">
        <v>4561</v>
      </c>
      <c r="E529" s="834" t="s">
        <v>2738</v>
      </c>
      <c r="F529" s="832" t="s">
        <v>2714</v>
      </c>
      <c r="G529" s="832" t="s">
        <v>3180</v>
      </c>
      <c r="H529" s="832" t="s">
        <v>567</v>
      </c>
      <c r="I529" s="832" t="s">
        <v>3181</v>
      </c>
      <c r="J529" s="832" t="s">
        <v>3182</v>
      </c>
      <c r="K529" s="832" t="s">
        <v>3183</v>
      </c>
      <c r="L529" s="835">
        <v>727.03</v>
      </c>
      <c r="M529" s="835">
        <v>13813.57</v>
      </c>
      <c r="N529" s="832">
        <v>19</v>
      </c>
      <c r="O529" s="836">
        <v>6.5</v>
      </c>
      <c r="P529" s="835">
        <v>8724.36</v>
      </c>
      <c r="Q529" s="837">
        <v>0.63157894736842113</v>
      </c>
      <c r="R529" s="832">
        <v>12</v>
      </c>
      <c r="S529" s="837">
        <v>0.63157894736842102</v>
      </c>
      <c r="T529" s="836">
        <v>4.5</v>
      </c>
      <c r="U529" s="838">
        <v>0.69230769230769229</v>
      </c>
    </row>
    <row r="530" spans="1:21" ht="14.4" customHeight="1" x14ac:dyDescent="0.3">
      <c r="A530" s="831">
        <v>21</v>
      </c>
      <c r="B530" s="832" t="s">
        <v>2713</v>
      </c>
      <c r="C530" s="832" t="s">
        <v>2719</v>
      </c>
      <c r="D530" s="833" t="s">
        <v>4561</v>
      </c>
      <c r="E530" s="834" t="s">
        <v>2738</v>
      </c>
      <c r="F530" s="832" t="s">
        <v>2714</v>
      </c>
      <c r="G530" s="832" t="s">
        <v>3469</v>
      </c>
      <c r="H530" s="832" t="s">
        <v>567</v>
      </c>
      <c r="I530" s="832" t="s">
        <v>3470</v>
      </c>
      <c r="J530" s="832" t="s">
        <v>3471</v>
      </c>
      <c r="K530" s="832" t="s">
        <v>3472</v>
      </c>
      <c r="L530" s="835">
        <v>0</v>
      </c>
      <c r="M530" s="835">
        <v>0</v>
      </c>
      <c r="N530" s="832">
        <v>1</v>
      </c>
      <c r="O530" s="836">
        <v>1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21</v>
      </c>
      <c r="B531" s="832" t="s">
        <v>2713</v>
      </c>
      <c r="C531" s="832" t="s">
        <v>2719</v>
      </c>
      <c r="D531" s="833" t="s">
        <v>4561</v>
      </c>
      <c r="E531" s="834" t="s">
        <v>2738</v>
      </c>
      <c r="F531" s="832" t="s">
        <v>2714</v>
      </c>
      <c r="G531" s="832" t="s">
        <v>3469</v>
      </c>
      <c r="H531" s="832" t="s">
        <v>567</v>
      </c>
      <c r="I531" s="832" t="s">
        <v>3473</v>
      </c>
      <c r="J531" s="832" t="s">
        <v>3471</v>
      </c>
      <c r="K531" s="832" t="s">
        <v>3474</v>
      </c>
      <c r="L531" s="835">
        <v>0</v>
      </c>
      <c r="M531" s="835">
        <v>0</v>
      </c>
      <c r="N531" s="832">
        <v>1</v>
      </c>
      <c r="O531" s="836">
        <v>1</v>
      </c>
      <c r="P531" s="835">
        <v>0</v>
      </c>
      <c r="Q531" s="837"/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21</v>
      </c>
      <c r="B532" s="832" t="s">
        <v>2713</v>
      </c>
      <c r="C532" s="832" t="s">
        <v>2719</v>
      </c>
      <c r="D532" s="833" t="s">
        <v>4561</v>
      </c>
      <c r="E532" s="834" t="s">
        <v>2738</v>
      </c>
      <c r="F532" s="832" t="s">
        <v>2714</v>
      </c>
      <c r="G532" s="832" t="s">
        <v>2767</v>
      </c>
      <c r="H532" s="832" t="s">
        <v>567</v>
      </c>
      <c r="I532" s="832" t="s">
        <v>3185</v>
      </c>
      <c r="J532" s="832" t="s">
        <v>3186</v>
      </c>
      <c r="K532" s="832" t="s">
        <v>3009</v>
      </c>
      <c r="L532" s="835">
        <v>66.97</v>
      </c>
      <c r="M532" s="835">
        <v>669.7</v>
      </c>
      <c r="N532" s="832">
        <v>10</v>
      </c>
      <c r="O532" s="836">
        <v>3.5</v>
      </c>
      <c r="P532" s="835">
        <v>535.76</v>
      </c>
      <c r="Q532" s="837">
        <v>0.79999999999999993</v>
      </c>
      <c r="R532" s="832">
        <v>8</v>
      </c>
      <c r="S532" s="837">
        <v>0.8</v>
      </c>
      <c r="T532" s="836">
        <v>3</v>
      </c>
      <c r="U532" s="838">
        <v>0.8571428571428571</v>
      </c>
    </row>
    <row r="533" spans="1:21" ht="14.4" customHeight="1" x14ac:dyDescent="0.3">
      <c r="A533" s="831">
        <v>21</v>
      </c>
      <c r="B533" s="832" t="s">
        <v>2713</v>
      </c>
      <c r="C533" s="832" t="s">
        <v>2719</v>
      </c>
      <c r="D533" s="833" t="s">
        <v>4561</v>
      </c>
      <c r="E533" s="834" t="s">
        <v>2738</v>
      </c>
      <c r="F533" s="832" t="s">
        <v>2714</v>
      </c>
      <c r="G533" s="832" t="s">
        <v>2767</v>
      </c>
      <c r="H533" s="832" t="s">
        <v>567</v>
      </c>
      <c r="I533" s="832" t="s">
        <v>2768</v>
      </c>
      <c r="J533" s="832" t="s">
        <v>780</v>
      </c>
      <c r="K533" s="832" t="s">
        <v>2769</v>
      </c>
      <c r="L533" s="835">
        <v>53.57</v>
      </c>
      <c r="M533" s="835">
        <v>4714.1600000000017</v>
      </c>
      <c r="N533" s="832">
        <v>88</v>
      </c>
      <c r="O533" s="836">
        <v>37</v>
      </c>
      <c r="P533" s="835">
        <v>3964.1800000000017</v>
      </c>
      <c r="Q533" s="837">
        <v>0.84090909090909094</v>
      </c>
      <c r="R533" s="832">
        <v>74</v>
      </c>
      <c r="S533" s="837">
        <v>0.84090909090909094</v>
      </c>
      <c r="T533" s="836">
        <v>31.5</v>
      </c>
      <c r="U533" s="838">
        <v>0.85135135135135132</v>
      </c>
    </row>
    <row r="534" spans="1:21" ht="14.4" customHeight="1" x14ac:dyDescent="0.3">
      <c r="A534" s="831">
        <v>21</v>
      </c>
      <c r="B534" s="832" t="s">
        <v>2713</v>
      </c>
      <c r="C534" s="832" t="s">
        <v>2719</v>
      </c>
      <c r="D534" s="833" t="s">
        <v>4561</v>
      </c>
      <c r="E534" s="834" t="s">
        <v>2738</v>
      </c>
      <c r="F534" s="832" t="s">
        <v>2714</v>
      </c>
      <c r="G534" s="832" t="s">
        <v>3187</v>
      </c>
      <c r="H534" s="832" t="s">
        <v>625</v>
      </c>
      <c r="I534" s="832" t="s">
        <v>2478</v>
      </c>
      <c r="J534" s="832" t="s">
        <v>1702</v>
      </c>
      <c r="K534" s="832" t="s">
        <v>2479</v>
      </c>
      <c r="L534" s="835">
        <v>27.5</v>
      </c>
      <c r="M534" s="835">
        <v>82.5</v>
      </c>
      <c r="N534" s="832">
        <v>3</v>
      </c>
      <c r="O534" s="836">
        <v>0.5</v>
      </c>
      <c r="P534" s="835">
        <v>82.5</v>
      </c>
      <c r="Q534" s="837">
        <v>1</v>
      </c>
      <c r="R534" s="832">
        <v>3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21</v>
      </c>
      <c r="B535" s="832" t="s">
        <v>2713</v>
      </c>
      <c r="C535" s="832" t="s">
        <v>2719</v>
      </c>
      <c r="D535" s="833" t="s">
        <v>4561</v>
      </c>
      <c r="E535" s="834" t="s">
        <v>2738</v>
      </c>
      <c r="F535" s="832" t="s">
        <v>2714</v>
      </c>
      <c r="G535" s="832" t="s">
        <v>3475</v>
      </c>
      <c r="H535" s="832" t="s">
        <v>567</v>
      </c>
      <c r="I535" s="832" t="s">
        <v>3476</v>
      </c>
      <c r="J535" s="832" t="s">
        <v>1395</v>
      </c>
      <c r="K535" s="832" t="s">
        <v>2475</v>
      </c>
      <c r="L535" s="835">
        <v>34.19</v>
      </c>
      <c r="M535" s="835">
        <v>68.38</v>
      </c>
      <c r="N535" s="832">
        <v>2</v>
      </c>
      <c r="O535" s="836">
        <v>1</v>
      </c>
      <c r="P535" s="835">
        <v>68.38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21</v>
      </c>
      <c r="B536" s="832" t="s">
        <v>2713</v>
      </c>
      <c r="C536" s="832" t="s">
        <v>2719</v>
      </c>
      <c r="D536" s="833" t="s">
        <v>4561</v>
      </c>
      <c r="E536" s="834" t="s">
        <v>2738</v>
      </c>
      <c r="F536" s="832" t="s">
        <v>2714</v>
      </c>
      <c r="G536" s="832" t="s">
        <v>3477</v>
      </c>
      <c r="H536" s="832" t="s">
        <v>625</v>
      </c>
      <c r="I536" s="832" t="s">
        <v>2389</v>
      </c>
      <c r="J536" s="832" t="s">
        <v>2387</v>
      </c>
      <c r="K536" s="832" t="s">
        <v>2390</v>
      </c>
      <c r="L536" s="835">
        <v>0</v>
      </c>
      <c r="M536" s="835">
        <v>0</v>
      </c>
      <c r="N536" s="832">
        <v>2</v>
      </c>
      <c r="O536" s="836">
        <v>0.5</v>
      </c>
      <c r="P536" s="835">
        <v>0</v>
      </c>
      <c r="Q536" s="837"/>
      <c r="R536" s="832">
        <v>2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21</v>
      </c>
      <c r="B537" s="832" t="s">
        <v>2713</v>
      </c>
      <c r="C537" s="832" t="s">
        <v>2719</v>
      </c>
      <c r="D537" s="833" t="s">
        <v>4561</v>
      </c>
      <c r="E537" s="834" t="s">
        <v>2738</v>
      </c>
      <c r="F537" s="832" t="s">
        <v>2714</v>
      </c>
      <c r="G537" s="832" t="s">
        <v>3478</v>
      </c>
      <c r="H537" s="832" t="s">
        <v>567</v>
      </c>
      <c r="I537" s="832" t="s">
        <v>3479</v>
      </c>
      <c r="J537" s="832" t="s">
        <v>2409</v>
      </c>
      <c r="K537" s="832" t="s">
        <v>3480</v>
      </c>
      <c r="L537" s="835">
        <v>80.53</v>
      </c>
      <c r="M537" s="835">
        <v>80.53</v>
      </c>
      <c r="N537" s="832">
        <v>1</v>
      </c>
      <c r="O537" s="836">
        <v>1</v>
      </c>
      <c r="P537" s="835">
        <v>80.53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21</v>
      </c>
      <c r="B538" s="832" t="s">
        <v>2713</v>
      </c>
      <c r="C538" s="832" t="s">
        <v>2719</v>
      </c>
      <c r="D538" s="833" t="s">
        <v>4561</v>
      </c>
      <c r="E538" s="834" t="s">
        <v>2738</v>
      </c>
      <c r="F538" s="832" t="s">
        <v>2714</v>
      </c>
      <c r="G538" s="832" t="s">
        <v>3478</v>
      </c>
      <c r="H538" s="832" t="s">
        <v>625</v>
      </c>
      <c r="I538" s="832" t="s">
        <v>3481</v>
      </c>
      <c r="J538" s="832" t="s">
        <v>3482</v>
      </c>
      <c r="K538" s="832" t="s">
        <v>2410</v>
      </c>
      <c r="L538" s="835">
        <v>161.06</v>
      </c>
      <c r="M538" s="835">
        <v>805.3</v>
      </c>
      <c r="N538" s="832">
        <v>5</v>
      </c>
      <c r="O538" s="836">
        <v>1</v>
      </c>
      <c r="P538" s="835">
        <v>805.3</v>
      </c>
      <c r="Q538" s="837">
        <v>1</v>
      </c>
      <c r="R538" s="832">
        <v>5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21</v>
      </c>
      <c r="B539" s="832" t="s">
        <v>2713</v>
      </c>
      <c r="C539" s="832" t="s">
        <v>2719</v>
      </c>
      <c r="D539" s="833" t="s">
        <v>4561</v>
      </c>
      <c r="E539" s="834" t="s">
        <v>2738</v>
      </c>
      <c r="F539" s="832" t="s">
        <v>2714</v>
      </c>
      <c r="G539" s="832" t="s">
        <v>3483</v>
      </c>
      <c r="H539" s="832" t="s">
        <v>567</v>
      </c>
      <c r="I539" s="832" t="s">
        <v>3484</v>
      </c>
      <c r="J539" s="832" t="s">
        <v>3485</v>
      </c>
      <c r="K539" s="832" t="s">
        <v>3486</v>
      </c>
      <c r="L539" s="835">
        <v>141.25</v>
      </c>
      <c r="M539" s="835">
        <v>141.25</v>
      </c>
      <c r="N539" s="832">
        <v>1</v>
      </c>
      <c r="O539" s="836">
        <v>0.5</v>
      </c>
      <c r="P539" s="835">
        <v>141.25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21</v>
      </c>
      <c r="B540" s="832" t="s">
        <v>2713</v>
      </c>
      <c r="C540" s="832" t="s">
        <v>2719</v>
      </c>
      <c r="D540" s="833" t="s">
        <v>4561</v>
      </c>
      <c r="E540" s="834" t="s">
        <v>2738</v>
      </c>
      <c r="F540" s="832" t="s">
        <v>2714</v>
      </c>
      <c r="G540" s="832" t="s">
        <v>2783</v>
      </c>
      <c r="H540" s="832" t="s">
        <v>625</v>
      </c>
      <c r="I540" s="832" t="s">
        <v>2784</v>
      </c>
      <c r="J540" s="832" t="s">
        <v>910</v>
      </c>
      <c r="K540" s="832" t="s">
        <v>2106</v>
      </c>
      <c r="L540" s="835">
        <v>490.89</v>
      </c>
      <c r="M540" s="835">
        <v>15217.59</v>
      </c>
      <c r="N540" s="832">
        <v>31</v>
      </c>
      <c r="O540" s="836">
        <v>6.5</v>
      </c>
      <c r="P540" s="835">
        <v>12763.14</v>
      </c>
      <c r="Q540" s="837">
        <v>0.83870967741935476</v>
      </c>
      <c r="R540" s="832">
        <v>26</v>
      </c>
      <c r="S540" s="837">
        <v>0.83870967741935487</v>
      </c>
      <c r="T540" s="836">
        <v>5.5</v>
      </c>
      <c r="U540" s="838">
        <v>0.84615384615384615</v>
      </c>
    </row>
    <row r="541" spans="1:21" ht="14.4" customHeight="1" x14ac:dyDescent="0.3">
      <c r="A541" s="831">
        <v>21</v>
      </c>
      <c r="B541" s="832" t="s">
        <v>2713</v>
      </c>
      <c r="C541" s="832" t="s">
        <v>2719</v>
      </c>
      <c r="D541" s="833" t="s">
        <v>4561</v>
      </c>
      <c r="E541" s="834" t="s">
        <v>2738</v>
      </c>
      <c r="F541" s="832" t="s">
        <v>2714</v>
      </c>
      <c r="G541" s="832" t="s">
        <v>2783</v>
      </c>
      <c r="H541" s="832" t="s">
        <v>625</v>
      </c>
      <c r="I541" s="832" t="s">
        <v>3487</v>
      </c>
      <c r="J541" s="832" t="s">
        <v>910</v>
      </c>
      <c r="K541" s="832" t="s">
        <v>2104</v>
      </c>
      <c r="L541" s="835">
        <v>1154.68</v>
      </c>
      <c r="M541" s="835">
        <v>11546.8</v>
      </c>
      <c r="N541" s="832">
        <v>10</v>
      </c>
      <c r="O541" s="836">
        <v>2</v>
      </c>
      <c r="P541" s="835">
        <v>11546.8</v>
      </c>
      <c r="Q541" s="837">
        <v>1</v>
      </c>
      <c r="R541" s="832">
        <v>10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21</v>
      </c>
      <c r="B542" s="832" t="s">
        <v>2713</v>
      </c>
      <c r="C542" s="832" t="s">
        <v>2719</v>
      </c>
      <c r="D542" s="833" t="s">
        <v>4561</v>
      </c>
      <c r="E542" s="834" t="s">
        <v>2738</v>
      </c>
      <c r="F542" s="832" t="s">
        <v>2714</v>
      </c>
      <c r="G542" s="832" t="s">
        <v>2783</v>
      </c>
      <c r="H542" s="832" t="s">
        <v>625</v>
      </c>
      <c r="I542" s="832" t="s">
        <v>2861</v>
      </c>
      <c r="J542" s="832" t="s">
        <v>914</v>
      </c>
      <c r="K542" s="832" t="s">
        <v>2096</v>
      </c>
      <c r="L542" s="835">
        <v>1385.62</v>
      </c>
      <c r="M542" s="835">
        <v>15241.82</v>
      </c>
      <c r="N542" s="832">
        <v>11</v>
      </c>
      <c r="O542" s="836">
        <v>2.5</v>
      </c>
      <c r="P542" s="835">
        <v>13856.199999999999</v>
      </c>
      <c r="Q542" s="837">
        <v>0.90909090909090906</v>
      </c>
      <c r="R542" s="832">
        <v>10</v>
      </c>
      <c r="S542" s="837">
        <v>0.90909090909090906</v>
      </c>
      <c r="T542" s="836">
        <v>2</v>
      </c>
      <c r="U542" s="838">
        <v>0.8</v>
      </c>
    </row>
    <row r="543" spans="1:21" ht="14.4" customHeight="1" x14ac:dyDescent="0.3">
      <c r="A543" s="831">
        <v>21</v>
      </c>
      <c r="B543" s="832" t="s">
        <v>2713</v>
      </c>
      <c r="C543" s="832" t="s">
        <v>2719</v>
      </c>
      <c r="D543" s="833" t="s">
        <v>4561</v>
      </c>
      <c r="E543" s="834" t="s">
        <v>2738</v>
      </c>
      <c r="F543" s="832" t="s">
        <v>2714</v>
      </c>
      <c r="G543" s="832" t="s">
        <v>2783</v>
      </c>
      <c r="H543" s="832" t="s">
        <v>625</v>
      </c>
      <c r="I543" s="832" t="s">
        <v>2877</v>
      </c>
      <c r="J543" s="832" t="s">
        <v>914</v>
      </c>
      <c r="K543" s="832" t="s">
        <v>2098</v>
      </c>
      <c r="L543" s="835">
        <v>1847.49</v>
      </c>
      <c r="M543" s="835">
        <v>46187.250000000007</v>
      </c>
      <c r="N543" s="832">
        <v>25</v>
      </c>
      <c r="O543" s="836">
        <v>5</v>
      </c>
      <c r="P543" s="835">
        <v>46187.250000000007</v>
      </c>
      <c r="Q543" s="837">
        <v>1</v>
      </c>
      <c r="R543" s="832">
        <v>25</v>
      </c>
      <c r="S543" s="837">
        <v>1</v>
      </c>
      <c r="T543" s="836">
        <v>5</v>
      </c>
      <c r="U543" s="838">
        <v>1</v>
      </c>
    </row>
    <row r="544" spans="1:21" ht="14.4" customHeight="1" x14ac:dyDescent="0.3">
      <c r="A544" s="831">
        <v>21</v>
      </c>
      <c r="B544" s="832" t="s">
        <v>2713</v>
      </c>
      <c r="C544" s="832" t="s">
        <v>2719</v>
      </c>
      <c r="D544" s="833" t="s">
        <v>4561</v>
      </c>
      <c r="E544" s="834" t="s">
        <v>2738</v>
      </c>
      <c r="F544" s="832" t="s">
        <v>2714</v>
      </c>
      <c r="G544" s="832" t="s">
        <v>2783</v>
      </c>
      <c r="H544" s="832" t="s">
        <v>625</v>
      </c>
      <c r="I544" s="832" t="s">
        <v>2811</v>
      </c>
      <c r="J544" s="832" t="s">
        <v>914</v>
      </c>
      <c r="K544" s="832" t="s">
        <v>2100</v>
      </c>
      <c r="L544" s="835">
        <v>2309.36</v>
      </c>
      <c r="M544" s="835">
        <v>20784.240000000002</v>
      </c>
      <c r="N544" s="832">
        <v>9</v>
      </c>
      <c r="O544" s="836">
        <v>2</v>
      </c>
      <c r="P544" s="835">
        <v>20784.240000000002</v>
      </c>
      <c r="Q544" s="837">
        <v>1</v>
      </c>
      <c r="R544" s="832">
        <v>9</v>
      </c>
      <c r="S544" s="837">
        <v>1</v>
      </c>
      <c r="T544" s="836">
        <v>2</v>
      </c>
      <c r="U544" s="838">
        <v>1</v>
      </c>
    </row>
    <row r="545" spans="1:21" ht="14.4" customHeight="1" x14ac:dyDescent="0.3">
      <c r="A545" s="831">
        <v>21</v>
      </c>
      <c r="B545" s="832" t="s">
        <v>2713</v>
      </c>
      <c r="C545" s="832" t="s">
        <v>2719</v>
      </c>
      <c r="D545" s="833" t="s">
        <v>4561</v>
      </c>
      <c r="E545" s="834" t="s">
        <v>2738</v>
      </c>
      <c r="F545" s="832" t="s">
        <v>2714</v>
      </c>
      <c r="G545" s="832" t="s">
        <v>2783</v>
      </c>
      <c r="H545" s="832" t="s">
        <v>625</v>
      </c>
      <c r="I545" s="832" t="s">
        <v>2099</v>
      </c>
      <c r="J545" s="832" t="s">
        <v>914</v>
      </c>
      <c r="K545" s="832" t="s">
        <v>2100</v>
      </c>
      <c r="L545" s="835">
        <v>2309.36</v>
      </c>
      <c r="M545" s="835">
        <v>27712.32</v>
      </c>
      <c r="N545" s="832">
        <v>12</v>
      </c>
      <c r="O545" s="836">
        <v>1.5</v>
      </c>
      <c r="P545" s="835">
        <v>27712.32</v>
      </c>
      <c r="Q545" s="837">
        <v>1</v>
      </c>
      <c r="R545" s="832">
        <v>12</v>
      </c>
      <c r="S545" s="837">
        <v>1</v>
      </c>
      <c r="T545" s="836">
        <v>1.5</v>
      </c>
      <c r="U545" s="838">
        <v>1</v>
      </c>
    </row>
    <row r="546" spans="1:21" ht="14.4" customHeight="1" x14ac:dyDescent="0.3">
      <c r="A546" s="831">
        <v>21</v>
      </c>
      <c r="B546" s="832" t="s">
        <v>2713</v>
      </c>
      <c r="C546" s="832" t="s">
        <v>2719</v>
      </c>
      <c r="D546" s="833" t="s">
        <v>4561</v>
      </c>
      <c r="E546" s="834" t="s">
        <v>2738</v>
      </c>
      <c r="F546" s="832" t="s">
        <v>2714</v>
      </c>
      <c r="G546" s="832" t="s">
        <v>2783</v>
      </c>
      <c r="H546" s="832" t="s">
        <v>625</v>
      </c>
      <c r="I546" s="832" t="s">
        <v>2095</v>
      </c>
      <c r="J546" s="832" t="s">
        <v>914</v>
      </c>
      <c r="K546" s="832" t="s">
        <v>2096</v>
      </c>
      <c r="L546" s="835">
        <v>1385.62</v>
      </c>
      <c r="M546" s="835">
        <v>42954.22</v>
      </c>
      <c r="N546" s="832">
        <v>31</v>
      </c>
      <c r="O546" s="836">
        <v>7.5</v>
      </c>
      <c r="P546" s="835">
        <v>22169.919999999998</v>
      </c>
      <c r="Q546" s="837">
        <v>0.5161290322580645</v>
      </c>
      <c r="R546" s="832">
        <v>16</v>
      </c>
      <c r="S546" s="837">
        <v>0.5161290322580645</v>
      </c>
      <c r="T546" s="836">
        <v>3.5</v>
      </c>
      <c r="U546" s="838">
        <v>0.46666666666666667</v>
      </c>
    </row>
    <row r="547" spans="1:21" ht="14.4" customHeight="1" x14ac:dyDescent="0.3">
      <c r="A547" s="831">
        <v>21</v>
      </c>
      <c r="B547" s="832" t="s">
        <v>2713</v>
      </c>
      <c r="C547" s="832" t="s">
        <v>2719</v>
      </c>
      <c r="D547" s="833" t="s">
        <v>4561</v>
      </c>
      <c r="E547" s="834" t="s">
        <v>2738</v>
      </c>
      <c r="F547" s="832" t="s">
        <v>2714</v>
      </c>
      <c r="G547" s="832" t="s">
        <v>2783</v>
      </c>
      <c r="H547" s="832" t="s">
        <v>625</v>
      </c>
      <c r="I547" s="832" t="s">
        <v>2105</v>
      </c>
      <c r="J547" s="832" t="s">
        <v>910</v>
      </c>
      <c r="K547" s="832" t="s">
        <v>2106</v>
      </c>
      <c r="L547" s="835">
        <v>490.89</v>
      </c>
      <c r="M547" s="835">
        <v>2945.34</v>
      </c>
      <c r="N547" s="832">
        <v>6</v>
      </c>
      <c r="O547" s="836">
        <v>0.5</v>
      </c>
      <c r="P547" s="835">
        <v>2945.34</v>
      </c>
      <c r="Q547" s="837">
        <v>1</v>
      </c>
      <c r="R547" s="832">
        <v>6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21</v>
      </c>
      <c r="B548" s="832" t="s">
        <v>2713</v>
      </c>
      <c r="C548" s="832" t="s">
        <v>2719</v>
      </c>
      <c r="D548" s="833" t="s">
        <v>4561</v>
      </c>
      <c r="E548" s="834" t="s">
        <v>2738</v>
      </c>
      <c r="F548" s="832" t="s">
        <v>2714</v>
      </c>
      <c r="G548" s="832" t="s">
        <v>2783</v>
      </c>
      <c r="H548" s="832" t="s">
        <v>625</v>
      </c>
      <c r="I548" s="832" t="s">
        <v>2103</v>
      </c>
      <c r="J548" s="832" t="s">
        <v>910</v>
      </c>
      <c r="K548" s="832" t="s">
        <v>2104</v>
      </c>
      <c r="L548" s="835">
        <v>1154.68</v>
      </c>
      <c r="M548" s="835">
        <v>6928.08</v>
      </c>
      <c r="N548" s="832">
        <v>6</v>
      </c>
      <c r="O548" s="836">
        <v>1</v>
      </c>
      <c r="P548" s="835">
        <v>6928.08</v>
      </c>
      <c r="Q548" s="837">
        <v>1</v>
      </c>
      <c r="R548" s="832">
        <v>6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21</v>
      </c>
      <c r="B549" s="832" t="s">
        <v>2713</v>
      </c>
      <c r="C549" s="832" t="s">
        <v>2719</v>
      </c>
      <c r="D549" s="833" t="s">
        <v>4561</v>
      </c>
      <c r="E549" s="834" t="s">
        <v>2738</v>
      </c>
      <c r="F549" s="832" t="s">
        <v>2714</v>
      </c>
      <c r="G549" s="832" t="s">
        <v>3488</v>
      </c>
      <c r="H549" s="832" t="s">
        <v>567</v>
      </c>
      <c r="I549" s="832" t="s">
        <v>3489</v>
      </c>
      <c r="J549" s="832" t="s">
        <v>1772</v>
      </c>
      <c r="K549" s="832" t="s">
        <v>1773</v>
      </c>
      <c r="L549" s="835">
        <v>0</v>
      </c>
      <c r="M549" s="835">
        <v>0</v>
      </c>
      <c r="N549" s="832">
        <v>1</v>
      </c>
      <c r="O549" s="836">
        <v>0.5</v>
      </c>
      <c r="P549" s="835">
        <v>0</v>
      </c>
      <c r="Q549" s="837"/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21</v>
      </c>
      <c r="B550" s="832" t="s">
        <v>2713</v>
      </c>
      <c r="C550" s="832" t="s">
        <v>2719</v>
      </c>
      <c r="D550" s="833" t="s">
        <v>4561</v>
      </c>
      <c r="E550" s="834" t="s">
        <v>2738</v>
      </c>
      <c r="F550" s="832" t="s">
        <v>2714</v>
      </c>
      <c r="G550" s="832" t="s">
        <v>3490</v>
      </c>
      <c r="H550" s="832" t="s">
        <v>567</v>
      </c>
      <c r="I550" s="832" t="s">
        <v>3491</v>
      </c>
      <c r="J550" s="832" t="s">
        <v>3492</v>
      </c>
      <c r="K550" s="832" t="s">
        <v>641</v>
      </c>
      <c r="L550" s="835">
        <v>174.59</v>
      </c>
      <c r="M550" s="835">
        <v>523.77</v>
      </c>
      <c r="N550" s="832">
        <v>3</v>
      </c>
      <c r="O550" s="836">
        <v>0.5</v>
      </c>
      <c r="P550" s="835">
        <v>523.77</v>
      </c>
      <c r="Q550" s="837">
        <v>1</v>
      </c>
      <c r="R550" s="832">
        <v>3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21</v>
      </c>
      <c r="B551" s="832" t="s">
        <v>2713</v>
      </c>
      <c r="C551" s="832" t="s">
        <v>2719</v>
      </c>
      <c r="D551" s="833" t="s">
        <v>4561</v>
      </c>
      <c r="E551" s="834" t="s">
        <v>2738</v>
      </c>
      <c r="F551" s="832" t="s">
        <v>2714</v>
      </c>
      <c r="G551" s="832" t="s">
        <v>2786</v>
      </c>
      <c r="H551" s="832" t="s">
        <v>567</v>
      </c>
      <c r="I551" s="832" t="s">
        <v>3493</v>
      </c>
      <c r="J551" s="832" t="s">
        <v>946</v>
      </c>
      <c r="K551" s="832" t="s">
        <v>2064</v>
      </c>
      <c r="L551" s="835">
        <v>32.25</v>
      </c>
      <c r="M551" s="835">
        <v>32.25</v>
      </c>
      <c r="N551" s="832">
        <v>1</v>
      </c>
      <c r="O551" s="836">
        <v>0.5</v>
      </c>
      <c r="P551" s="835">
        <v>32.25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21</v>
      </c>
      <c r="B552" s="832" t="s">
        <v>2713</v>
      </c>
      <c r="C552" s="832" t="s">
        <v>2719</v>
      </c>
      <c r="D552" s="833" t="s">
        <v>4561</v>
      </c>
      <c r="E552" s="834" t="s">
        <v>2738</v>
      </c>
      <c r="F552" s="832" t="s">
        <v>2714</v>
      </c>
      <c r="G552" s="832" t="s">
        <v>2786</v>
      </c>
      <c r="H552" s="832" t="s">
        <v>567</v>
      </c>
      <c r="I552" s="832" t="s">
        <v>2981</v>
      </c>
      <c r="J552" s="832" t="s">
        <v>946</v>
      </c>
      <c r="K552" s="832" t="s">
        <v>2798</v>
      </c>
      <c r="L552" s="835">
        <v>103.67</v>
      </c>
      <c r="M552" s="835">
        <v>207.34</v>
      </c>
      <c r="N552" s="832">
        <v>2</v>
      </c>
      <c r="O552" s="836">
        <v>1.5</v>
      </c>
      <c r="P552" s="835">
        <v>103.67</v>
      </c>
      <c r="Q552" s="837">
        <v>0.5</v>
      </c>
      <c r="R552" s="832">
        <v>1</v>
      </c>
      <c r="S552" s="837">
        <v>0.5</v>
      </c>
      <c r="T552" s="836">
        <v>0.5</v>
      </c>
      <c r="U552" s="838">
        <v>0.33333333333333331</v>
      </c>
    </row>
    <row r="553" spans="1:21" ht="14.4" customHeight="1" x14ac:dyDescent="0.3">
      <c r="A553" s="831">
        <v>21</v>
      </c>
      <c r="B553" s="832" t="s">
        <v>2713</v>
      </c>
      <c r="C553" s="832" t="s">
        <v>2719</v>
      </c>
      <c r="D553" s="833" t="s">
        <v>4561</v>
      </c>
      <c r="E553" s="834" t="s">
        <v>2738</v>
      </c>
      <c r="F553" s="832" t="s">
        <v>2714</v>
      </c>
      <c r="G553" s="832" t="s">
        <v>2786</v>
      </c>
      <c r="H553" s="832" t="s">
        <v>567</v>
      </c>
      <c r="I553" s="832" t="s">
        <v>3494</v>
      </c>
      <c r="J553" s="832" t="s">
        <v>3495</v>
      </c>
      <c r="K553" s="832" t="s">
        <v>3496</v>
      </c>
      <c r="L553" s="835">
        <v>0</v>
      </c>
      <c r="M553" s="835">
        <v>0</v>
      </c>
      <c r="N553" s="832">
        <v>1</v>
      </c>
      <c r="O553" s="836">
        <v>0.5</v>
      </c>
      <c r="P553" s="835"/>
      <c r="Q553" s="837"/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21</v>
      </c>
      <c r="B554" s="832" t="s">
        <v>2713</v>
      </c>
      <c r="C554" s="832" t="s">
        <v>2719</v>
      </c>
      <c r="D554" s="833" t="s">
        <v>4561</v>
      </c>
      <c r="E554" s="834" t="s">
        <v>2738</v>
      </c>
      <c r="F554" s="832" t="s">
        <v>2714</v>
      </c>
      <c r="G554" s="832" t="s">
        <v>2786</v>
      </c>
      <c r="H554" s="832" t="s">
        <v>567</v>
      </c>
      <c r="I554" s="832" t="s">
        <v>2787</v>
      </c>
      <c r="J554" s="832" t="s">
        <v>946</v>
      </c>
      <c r="K554" s="832" t="s">
        <v>2064</v>
      </c>
      <c r="L554" s="835">
        <v>32.25</v>
      </c>
      <c r="M554" s="835">
        <v>32.25</v>
      </c>
      <c r="N554" s="832">
        <v>1</v>
      </c>
      <c r="O554" s="836">
        <v>0.5</v>
      </c>
      <c r="P554" s="835">
        <v>32.25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21</v>
      </c>
      <c r="B555" s="832" t="s">
        <v>2713</v>
      </c>
      <c r="C555" s="832" t="s">
        <v>2719</v>
      </c>
      <c r="D555" s="833" t="s">
        <v>4561</v>
      </c>
      <c r="E555" s="834" t="s">
        <v>2738</v>
      </c>
      <c r="F555" s="832" t="s">
        <v>2714</v>
      </c>
      <c r="G555" s="832" t="s">
        <v>2786</v>
      </c>
      <c r="H555" s="832" t="s">
        <v>567</v>
      </c>
      <c r="I555" s="832" t="s">
        <v>2982</v>
      </c>
      <c r="J555" s="832" t="s">
        <v>946</v>
      </c>
      <c r="K555" s="832" t="s">
        <v>2798</v>
      </c>
      <c r="L555" s="835">
        <v>103.67</v>
      </c>
      <c r="M555" s="835">
        <v>1762.39</v>
      </c>
      <c r="N555" s="832">
        <v>17</v>
      </c>
      <c r="O555" s="836">
        <v>13</v>
      </c>
      <c r="P555" s="835">
        <v>1347.71</v>
      </c>
      <c r="Q555" s="837">
        <v>0.76470588235294112</v>
      </c>
      <c r="R555" s="832">
        <v>13</v>
      </c>
      <c r="S555" s="837">
        <v>0.76470588235294112</v>
      </c>
      <c r="T555" s="836">
        <v>10</v>
      </c>
      <c r="U555" s="838">
        <v>0.76923076923076927</v>
      </c>
    </row>
    <row r="556" spans="1:21" ht="14.4" customHeight="1" x14ac:dyDescent="0.3">
      <c r="A556" s="831">
        <v>21</v>
      </c>
      <c r="B556" s="832" t="s">
        <v>2713</v>
      </c>
      <c r="C556" s="832" t="s">
        <v>2719</v>
      </c>
      <c r="D556" s="833" t="s">
        <v>4561</v>
      </c>
      <c r="E556" s="834" t="s">
        <v>2738</v>
      </c>
      <c r="F556" s="832" t="s">
        <v>2714</v>
      </c>
      <c r="G556" s="832" t="s">
        <v>2786</v>
      </c>
      <c r="H556" s="832" t="s">
        <v>567</v>
      </c>
      <c r="I556" s="832" t="s">
        <v>2983</v>
      </c>
      <c r="J556" s="832" t="s">
        <v>946</v>
      </c>
      <c r="K556" s="832" t="s">
        <v>2064</v>
      </c>
      <c r="L556" s="835">
        <v>32.25</v>
      </c>
      <c r="M556" s="835">
        <v>161.25</v>
      </c>
      <c r="N556" s="832">
        <v>5</v>
      </c>
      <c r="O556" s="836">
        <v>3.5</v>
      </c>
      <c r="P556" s="835">
        <v>129</v>
      </c>
      <c r="Q556" s="837">
        <v>0.8</v>
      </c>
      <c r="R556" s="832">
        <v>4</v>
      </c>
      <c r="S556" s="837">
        <v>0.8</v>
      </c>
      <c r="T556" s="836">
        <v>3</v>
      </c>
      <c r="U556" s="838">
        <v>0.8571428571428571</v>
      </c>
    </row>
    <row r="557" spans="1:21" ht="14.4" customHeight="1" x14ac:dyDescent="0.3">
      <c r="A557" s="831">
        <v>21</v>
      </c>
      <c r="B557" s="832" t="s">
        <v>2713</v>
      </c>
      <c r="C557" s="832" t="s">
        <v>2719</v>
      </c>
      <c r="D557" s="833" t="s">
        <v>4561</v>
      </c>
      <c r="E557" s="834" t="s">
        <v>2738</v>
      </c>
      <c r="F557" s="832" t="s">
        <v>2714</v>
      </c>
      <c r="G557" s="832" t="s">
        <v>2786</v>
      </c>
      <c r="H557" s="832" t="s">
        <v>567</v>
      </c>
      <c r="I557" s="832" t="s">
        <v>3497</v>
      </c>
      <c r="J557" s="832" t="s">
        <v>3498</v>
      </c>
      <c r="K557" s="832" t="s">
        <v>3499</v>
      </c>
      <c r="L557" s="835">
        <v>34.56</v>
      </c>
      <c r="M557" s="835">
        <v>103.68</v>
      </c>
      <c r="N557" s="832">
        <v>3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21</v>
      </c>
      <c r="B558" s="832" t="s">
        <v>2713</v>
      </c>
      <c r="C558" s="832" t="s">
        <v>2719</v>
      </c>
      <c r="D558" s="833" t="s">
        <v>4561</v>
      </c>
      <c r="E558" s="834" t="s">
        <v>2738</v>
      </c>
      <c r="F558" s="832" t="s">
        <v>2714</v>
      </c>
      <c r="G558" s="832" t="s">
        <v>2770</v>
      </c>
      <c r="H558" s="832" t="s">
        <v>625</v>
      </c>
      <c r="I558" s="832" t="s">
        <v>2812</v>
      </c>
      <c r="J558" s="832" t="s">
        <v>2813</v>
      </c>
      <c r="K558" s="832" t="s">
        <v>2814</v>
      </c>
      <c r="L558" s="835">
        <v>453.18</v>
      </c>
      <c r="M558" s="835">
        <v>5891.34</v>
      </c>
      <c r="N558" s="832">
        <v>13</v>
      </c>
      <c r="O558" s="836">
        <v>8</v>
      </c>
      <c r="P558" s="835">
        <v>3625.4399999999996</v>
      </c>
      <c r="Q558" s="837">
        <v>0.61538461538461531</v>
      </c>
      <c r="R558" s="832">
        <v>8</v>
      </c>
      <c r="S558" s="837">
        <v>0.61538461538461542</v>
      </c>
      <c r="T558" s="836">
        <v>4</v>
      </c>
      <c r="U558" s="838">
        <v>0.5</v>
      </c>
    </row>
    <row r="559" spans="1:21" ht="14.4" customHeight="1" x14ac:dyDescent="0.3">
      <c r="A559" s="831">
        <v>21</v>
      </c>
      <c r="B559" s="832" t="s">
        <v>2713</v>
      </c>
      <c r="C559" s="832" t="s">
        <v>2719</v>
      </c>
      <c r="D559" s="833" t="s">
        <v>4561</v>
      </c>
      <c r="E559" s="834" t="s">
        <v>2738</v>
      </c>
      <c r="F559" s="832" t="s">
        <v>2714</v>
      </c>
      <c r="G559" s="832" t="s">
        <v>2770</v>
      </c>
      <c r="H559" s="832" t="s">
        <v>625</v>
      </c>
      <c r="I559" s="832" t="s">
        <v>2881</v>
      </c>
      <c r="J559" s="832" t="s">
        <v>2772</v>
      </c>
      <c r="K559" s="832" t="s">
        <v>2773</v>
      </c>
      <c r="L559" s="835">
        <v>453.18</v>
      </c>
      <c r="M559" s="835">
        <v>1812.72</v>
      </c>
      <c r="N559" s="832">
        <v>4</v>
      </c>
      <c r="O559" s="836">
        <v>2.5</v>
      </c>
      <c r="P559" s="835">
        <v>1359.54</v>
      </c>
      <c r="Q559" s="837">
        <v>0.75</v>
      </c>
      <c r="R559" s="832">
        <v>3</v>
      </c>
      <c r="S559" s="837">
        <v>0.75</v>
      </c>
      <c r="T559" s="836">
        <v>1.5</v>
      </c>
      <c r="U559" s="838">
        <v>0.6</v>
      </c>
    </row>
    <row r="560" spans="1:21" ht="14.4" customHeight="1" x14ac:dyDescent="0.3">
      <c r="A560" s="831">
        <v>21</v>
      </c>
      <c r="B560" s="832" t="s">
        <v>2713</v>
      </c>
      <c r="C560" s="832" t="s">
        <v>2719</v>
      </c>
      <c r="D560" s="833" t="s">
        <v>4561</v>
      </c>
      <c r="E560" s="834" t="s">
        <v>2738</v>
      </c>
      <c r="F560" s="832" t="s">
        <v>2714</v>
      </c>
      <c r="G560" s="832" t="s">
        <v>2770</v>
      </c>
      <c r="H560" s="832" t="s">
        <v>567</v>
      </c>
      <c r="I560" s="832" t="s">
        <v>2771</v>
      </c>
      <c r="J560" s="832" t="s">
        <v>2772</v>
      </c>
      <c r="K560" s="832" t="s">
        <v>2773</v>
      </c>
      <c r="L560" s="835">
        <v>453.18</v>
      </c>
      <c r="M560" s="835">
        <v>7250.88</v>
      </c>
      <c r="N560" s="832">
        <v>16</v>
      </c>
      <c r="O560" s="836">
        <v>12</v>
      </c>
      <c r="P560" s="835">
        <v>5891.34</v>
      </c>
      <c r="Q560" s="837">
        <v>0.8125</v>
      </c>
      <c r="R560" s="832">
        <v>13</v>
      </c>
      <c r="S560" s="837">
        <v>0.8125</v>
      </c>
      <c r="T560" s="836">
        <v>10</v>
      </c>
      <c r="U560" s="838">
        <v>0.83333333333333337</v>
      </c>
    </row>
    <row r="561" spans="1:21" ht="14.4" customHeight="1" x14ac:dyDescent="0.3">
      <c r="A561" s="831">
        <v>21</v>
      </c>
      <c r="B561" s="832" t="s">
        <v>2713</v>
      </c>
      <c r="C561" s="832" t="s">
        <v>2719</v>
      </c>
      <c r="D561" s="833" t="s">
        <v>4561</v>
      </c>
      <c r="E561" s="834" t="s">
        <v>2738</v>
      </c>
      <c r="F561" s="832" t="s">
        <v>2714</v>
      </c>
      <c r="G561" s="832" t="s">
        <v>3500</v>
      </c>
      <c r="H561" s="832" t="s">
        <v>567</v>
      </c>
      <c r="I561" s="832" t="s">
        <v>3501</v>
      </c>
      <c r="J561" s="832" t="s">
        <v>3502</v>
      </c>
      <c r="K561" s="832" t="s">
        <v>3503</v>
      </c>
      <c r="L561" s="835">
        <v>0</v>
      </c>
      <c r="M561" s="835">
        <v>0</v>
      </c>
      <c r="N561" s="832">
        <v>1</v>
      </c>
      <c r="O561" s="836">
        <v>0.5</v>
      </c>
      <c r="P561" s="835">
        <v>0</v>
      </c>
      <c r="Q561" s="837"/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21</v>
      </c>
      <c r="B562" s="832" t="s">
        <v>2713</v>
      </c>
      <c r="C562" s="832" t="s">
        <v>2719</v>
      </c>
      <c r="D562" s="833" t="s">
        <v>4561</v>
      </c>
      <c r="E562" s="834" t="s">
        <v>2738</v>
      </c>
      <c r="F562" s="832" t="s">
        <v>2714</v>
      </c>
      <c r="G562" s="832" t="s">
        <v>3334</v>
      </c>
      <c r="H562" s="832" t="s">
        <v>567</v>
      </c>
      <c r="I562" s="832" t="s">
        <v>3335</v>
      </c>
      <c r="J562" s="832" t="s">
        <v>3336</v>
      </c>
      <c r="K562" s="832" t="s">
        <v>3337</v>
      </c>
      <c r="L562" s="835">
        <v>453.18</v>
      </c>
      <c r="M562" s="835">
        <v>56194.320000000022</v>
      </c>
      <c r="N562" s="832">
        <v>124</v>
      </c>
      <c r="O562" s="836">
        <v>25.5</v>
      </c>
      <c r="P562" s="835">
        <v>54381.60000000002</v>
      </c>
      <c r="Q562" s="837">
        <v>0.967741935483871</v>
      </c>
      <c r="R562" s="832">
        <v>120</v>
      </c>
      <c r="S562" s="837">
        <v>0.967741935483871</v>
      </c>
      <c r="T562" s="836">
        <v>24.5</v>
      </c>
      <c r="U562" s="838">
        <v>0.96078431372549022</v>
      </c>
    </row>
    <row r="563" spans="1:21" ht="14.4" customHeight="1" x14ac:dyDescent="0.3">
      <c r="A563" s="831">
        <v>21</v>
      </c>
      <c r="B563" s="832" t="s">
        <v>2713</v>
      </c>
      <c r="C563" s="832" t="s">
        <v>2719</v>
      </c>
      <c r="D563" s="833" t="s">
        <v>4561</v>
      </c>
      <c r="E563" s="834" t="s">
        <v>2738</v>
      </c>
      <c r="F563" s="832" t="s">
        <v>2714</v>
      </c>
      <c r="G563" s="832" t="s">
        <v>2815</v>
      </c>
      <c r="H563" s="832" t="s">
        <v>625</v>
      </c>
      <c r="I563" s="832" t="s">
        <v>3504</v>
      </c>
      <c r="J563" s="832" t="s">
        <v>2049</v>
      </c>
      <c r="K563" s="832" t="s">
        <v>2056</v>
      </c>
      <c r="L563" s="835">
        <v>115.18</v>
      </c>
      <c r="M563" s="835">
        <v>115.18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21</v>
      </c>
      <c r="B564" s="832" t="s">
        <v>2713</v>
      </c>
      <c r="C564" s="832" t="s">
        <v>2719</v>
      </c>
      <c r="D564" s="833" t="s">
        <v>4561</v>
      </c>
      <c r="E564" s="834" t="s">
        <v>2738</v>
      </c>
      <c r="F564" s="832" t="s">
        <v>2714</v>
      </c>
      <c r="G564" s="832" t="s">
        <v>2815</v>
      </c>
      <c r="H564" s="832" t="s">
        <v>567</v>
      </c>
      <c r="I564" s="832" t="s">
        <v>3200</v>
      </c>
      <c r="J564" s="832" t="s">
        <v>2049</v>
      </c>
      <c r="K564" s="832" t="s">
        <v>3201</v>
      </c>
      <c r="L564" s="835">
        <v>103.67</v>
      </c>
      <c r="M564" s="835">
        <v>103.67</v>
      </c>
      <c r="N564" s="832">
        <v>1</v>
      </c>
      <c r="O564" s="836">
        <v>1</v>
      </c>
      <c r="P564" s="835">
        <v>103.67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21</v>
      </c>
      <c r="B565" s="832" t="s">
        <v>2713</v>
      </c>
      <c r="C565" s="832" t="s">
        <v>2719</v>
      </c>
      <c r="D565" s="833" t="s">
        <v>4561</v>
      </c>
      <c r="E565" s="834" t="s">
        <v>2738</v>
      </c>
      <c r="F565" s="832" t="s">
        <v>2714</v>
      </c>
      <c r="G565" s="832" t="s">
        <v>2984</v>
      </c>
      <c r="H565" s="832" t="s">
        <v>567</v>
      </c>
      <c r="I565" s="832" t="s">
        <v>2985</v>
      </c>
      <c r="J565" s="832" t="s">
        <v>1160</v>
      </c>
      <c r="K565" s="832" t="s">
        <v>2986</v>
      </c>
      <c r="L565" s="835">
        <v>0</v>
      </c>
      <c r="M565" s="835">
        <v>0</v>
      </c>
      <c r="N565" s="832">
        <v>1</v>
      </c>
      <c r="O565" s="836">
        <v>1</v>
      </c>
      <c r="P565" s="835"/>
      <c r="Q565" s="837"/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21</v>
      </c>
      <c r="B566" s="832" t="s">
        <v>2713</v>
      </c>
      <c r="C566" s="832" t="s">
        <v>2719</v>
      </c>
      <c r="D566" s="833" t="s">
        <v>4561</v>
      </c>
      <c r="E566" s="834" t="s">
        <v>2738</v>
      </c>
      <c r="F566" s="832" t="s">
        <v>2714</v>
      </c>
      <c r="G566" s="832" t="s">
        <v>3505</v>
      </c>
      <c r="H566" s="832" t="s">
        <v>625</v>
      </c>
      <c r="I566" s="832" t="s">
        <v>3506</v>
      </c>
      <c r="J566" s="832" t="s">
        <v>2508</v>
      </c>
      <c r="K566" s="832" t="s">
        <v>3507</v>
      </c>
      <c r="L566" s="835">
        <v>352.37</v>
      </c>
      <c r="M566" s="835">
        <v>352.37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21</v>
      </c>
      <c r="B567" s="832" t="s">
        <v>2713</v>
      </c>
      <c r="C567" s="832" t="s">
        <v>2719</v>
      </c>
      <c r="D567" s="833" t="s">
        <v>4561</v>
      </c>
      <c r="E567" s="834" t="s">
        <v>2738</v>
      </c>
      <c r="F567" s="832" t="s">
        <v>2714</v>
      </c>
      <c r="G567" s="832" t="s">
        <v>2987</v>
      </c>
      <c r="H567" s="832" t="s">
        <v>567</v>
      </c>
      <c r="I567" s="832" t="s">
        <v>2988</v>
      </c>
      <c r="J567" s="832" t="s">
        <v>636</v>
      </c>
      <c r="K567" s="832" t="s">
        <v>2989</v>
      </c>
      <c r="L567" s="835">
        <v>108.44</v>
      </c>
      <c r="M567" s="835">
        <v>7157.0399999999991</v>
      </c>
      <c r="N567" s="832">
        <v>66</v>
      </c>
      <c r="O567" s="836">
        <v>16.5</v>
      </c>
      <c r="P567" s="835">
        <v>6506.3999999999987</v>
      </c>
      <c r="Q567" s="837">
        <v>0.90909090909090906</v>
      </c>
      <c r="R567" s="832">
        <v>60</v>
      </c>
      <c r="S567" s="837">
        <v>0.90909090909090906</v>
      </c>
      <c r="T567" s="836">
        <v>15</v>
      </c>
      <c r="U567" s="838">
        <v>0.90909090909090906</v>
      </c>
    </row>
    <row r="568" spans="1:21" ht="14.4" customHeight="1" x14ac:dyDescent="0.3">
      <c r="A568" s="831">
        <v>21</v>
      </c>
      <c r="B568" s="832" t="s">
        <v>2713</v>
      </c>
      <c r="C568" s="832" t="s">
        <v>2719</v>
      </c>
      <c r="D568" s="833" t="s">
        <v>4561</v>
      </c>
      <c r="E568" s="834" t="s">
        <v>2738</v>
      </c>
      <c r="F568" s="832" t="s">
        <v>2714</v>
      </c>
      <c r="G568" s="832" t="s">
        <v>2987</v>
      </c>
      <c r="H568" s="832" t="s">
        <v>567</v>
      </c>
      <c r="I568" s="832" t="s">
        <v>3206</v>
      </c>
      <c r="J568" s="832" t="s">
        <v>636</v>
      </c>
      <c r="K568" s="832" t="s">
        <v>3207</v>
      </c>
      <c r="L568" s="835">
        <v>52.61</v>
      </c>
      <c r="M568" s="835">
        <v>526.09999999999991</v>
      </c>
      <c r="N568" s="832">
        <v>10</v>
      </c>
      <c r="O568" s="836">
        <v>5</v>
      </c>
      <c r="P568" s="835">
        <v>315.65999999999997</v>
      </c>
      <c r="Q568" s="837">
        <v>0.60000000000000009</v>
      </c>
      <c r="R568" s="832">
        <v>6</v>
      </c>
      <c r="S568" s="837">
        <v>0.6</v>
      </c>
      <c r="T568" s="836">
        <v>2</v>
      </c>
      <c r="U568" s="838">
        <v>0.4</v>
      </c>
    </row>
    <row r="569" spans="1:21" ht="14.4" customHeight="1" x14ac:dyDescent="0.3">
      <c r="A569" s="831">
        <v>21</v>
      </c>
      <c r="B569" s="832" t="s">
        <v>2713</v>
      </c>
      <c r="C569" s="832" t="s">
        <v>2719</v>
      </c>
      <c r="D569" s="833" t="s">
        <v>4561</v>
      </c>
      <c r="E569" s="834" t="s">
        <v>2738</v>
      </c>
      <c r="F569" s="832" t="s">
        <v>2714</v>
      </c>
      <c r="G569" s="832" t="s">
        <v>2993</v>
      </c>
      <c r="H569" s="832" t="s">
        <v>625</v>
      </c>
      <c r="I569" s="832" t="s">
        <v>3508</v>
      </c>
      <c r="J569" s="832" t="s">
        <v>1731</v>
      </c>
      <c r="K569" s="832" t="s">
        <v>1732</v>
      </c>
      <c r="L569" s="835">
        <v>194.26</v>
      </c>
      <c r="M569" s="835">
        <v>2913.8999999999996</v>
      </c>
      <c r="N569" s="832">
        <v>15</v>
      </c>
      <c r="O569" s="836">
        <v>2.5</v>
      </c>
      <c r="P569" s="835">
        <v>2331.12</v>
      </c>
      <c r="Q569" s="837">
        <v>0.8</v>
      </c>
      <c r="R569" s="832">
        <v>12</v>
      </c>
      <c r="S569" s="837">
        <v>0.8</v>
      </c>
      <c r="T569" s="836">
        <v>2</v>
      </c>
      <c r="U569" s="838">
        <v>0.8</v>
      </c>
    </row>
    <row r="570" spans="1:21" ht="14.4" customHeight="1" x14ac:dyDescent="0.3">
      <c r="A570" s="831">
        <v>21</v>
      </c>
      <c r="B570" s="832" t="s">
        <v>2713</v>
      </c>
      <c r="C570" s="832" t="s">
        <v>2719</v>
      </c>
      <c r="D570" s="833" t="s">
        <v>4561</v>
      </c>
      <c r="E570" s="834" t="s">
        <v>2738</v>
      </c>
      <c r="F570" s="832" t="s">
        <v>2714</v>
      </c>
      <c r="G570" s="832" t="s">
        <v>2993</v>
      </c>
      <c r="H570" s="832" t="s">
        <v>625</v>
      </c>
      <c r="I570" s="832" t="s">
        <v>2438</v>
      </c>
      <c r="J570" s="832" t="s">
        <v>1353</v>
      </c>
      <c r="K570" s="832" t="s">
        <v>1354</v>
      </c>
      <c r="L570" s="835">
        <v>127.34</v>
      </c>
      <c r="M570" s="835">
        <v>254.68</v>
      </c>
      <c r="N570" s="832">
        <v>2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21</v>
      </c>
      <c r="B571" s="832" t="s">
        <v>2713</v>
      </c>
      <c r="C571" s="832" t="s">
        <v>2719</v>
      </c>
      <c r="D571" s="833" t="s">
        <v>4561</v>
      </c>
      <c r="E571" s="834" t="s">
        <v>2738</v>
      </c>
      <c r="F571" s="832" t="s">
        <v>2714</v>
      </c>
      <c r="G571" s="832" t="s">
        <v>2993</v>
      </c>
      <c r="H571" s="832" t="s">
        <v>625</v>
      </c>
      <c r="I571" s="832" t="s">
        <v>2631</v>
      </c>
      <c r="J571" s="832" t="s">
        <v>2632</v>
      </c>
      <c r="K571" s="832" t="s">
        <v>1732</v>
      </c>
      <c r="L571" s="835">
        <v>194.26</v>
      </c>
      <c r="M571" s="835">
        <v>25448.060000000005</v>
      </c>
      <c r="N571" s="832">
        <v>131</v>
      </c>
      <c r="O571" s="836">
        <v>39.5</v>
      </c>
      <c r="P571" s="835">
        <v>16123.580000000007</v>
      </c>
      <c r="Q571" s="837">
        <v>0.63358778625954215</v>
      </c>
      <c r="R571" s="832">
        <v>83</v>
      </c>
      <c r="S571" s="837">
        <v>0.63358778625954193</v>
      </c>
      <c r="T571" s="836">
        <v>25.5</v>
      </c>
      <c r="U571" s="838">
        <v>0.64556962025316456</v>
      </c>
    </row>
    <row r="572" spans="1:21" ht="14.4" customHeight="1" x14ac:dyDescent="0.3">
      <c r="A572" s="831">
        <v>21</v>
      </c>
      <c r="B572" s="832" t="s">
        <v>2713</v>
      </c>
      <c r="C572" s="832" t="s">
        <v>2719</v>
      </c>
      <c r="D572" s="833" t="s">
        <v>4561</v>
      </c>
      <c r="E572" s="834" t="s">
        <v>2738</v>
      </c>
      <c r="F572" s="832" t="s">
        <v>2714</v>
      </c>
      <c r="G572" s="832" t="s">
        <v>2993</v>
      </c>
      <c r="H572" s="832" t="s">
        <v>625</v>
      </c>
      <c r="I572" s="832" t="s">
        <v>2633</v>
      </c>
      <c r="J572" s="832" t="s">
        <v>1734</v>
      </c>
      <c r="K572" s="832" t="s">
        <v>1349</v>
      </c>
      <c r="L572" s="835">
        <v>238.89</v>
      </c>
      <c r="M572" s="835">
        <v>1433.3399999999997</v>
      </c>
      <c r="N572" s="832">
        <v>6</v>
      </c>
      <c r="O572" s="836">
        <v>1.5</v>
      </c>
      <c r="P572" s="835">
        <v>1433.3399999999997</v>
      </c>
      <c r="Q572" s="837">
        <v>1</v>
      </c>
      <c r="R572" s="832">
        <v>6</v>
      </c>
      <c r="S572" s="837">
        <v>1</v>
      </c>
      <c r="T572" s="836">
        <v>1.5</v>
      </c>
      <c r="U572" s="838">
        <v>1</v>
      </c>
    </row>
    <row r="573" spans="1:21" ht="14.4" customHeight="1" x14ac:dyDescent="0.3">
      <c r="A573" s="831">
        <v>21</v>
      </c>
      <c r="B573" s="832" t="s">
        <v>2713</v>
      </c>
      <c r="C573" s="832" t="s">
        <v>2719</v>
      </c>
      <c r="D573" s="833" t="s">
        <v>4561</v>
      </c>
      <c r="E573" s="834" t="s">
        <v>2738</v>
      </c>
      <c r="F573" s="832" t="s">
        <v>2714</v>
      </c>
      <c r="G573" s="832" t="s">
        <v>2993</v>
      </c>
      <c r="H573" s="832" t="s">
        <v>625</v>
      </c>
      <c r="I573" s="832" t="s">
        <v>2634</v>
      </c>
      <c r="J573" s="832" t="s">
        <v>1733</v>
      </c>
      <c r="K573" s="832" t="s">
        <v>1349</v>
      </c>
      <c r="L573" s="835">
        <v>238.89</v>
      </c>
      <c r="M573" s="835">
        <v>238.89</v>
      </c>
      <c r="N573" s="832">
        <v>1</v>
      </c>
      <c r="O573" s="836">
        <v>0.5</v>
      </c>
      <c r="P573" s="835">
        <v>238.89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21</v>
      </c>
      <c r="B574" s="832" t="s">
        <v>2713</v>
      </c>
      <c r="C574" s="832" t="s">
        <v>2719</v>
      </c>
      <c r="D574" s="833" t="s">
        <v>4561</v>
      </c>
      <c r="E574" s="834" t="s">
        <v>2738</v>
      </c>
      <c r="F574" s="832" t="s">
        <v>2714</v>
      </c>
      <c r="G574" s="832" t="s">
        <v>3509</v>
      </c>
      <c r="H574" s="832" t="s">
        <v>567</v>
      </c>
      <c r="I574" s="832" t="s">
        <v>3510</v>
      </c>
      <c r="J574" s="832" t="s">
        <v>993</v>
      </c>
      <c r="K574" s="832" t="s">
        <v>994</v>
      </c>
      <c r="L574" s="835">
        <v>79.099999999999994</v>
      </c>
      <c r="M574" s="835">
        <v>237.29999999999998</v>
      </c>
      <c r="N574" s="832">
        <v>3</v>
      </c>
      <c r="O574" s="836">
        <v>1</v>
      </c>
      <c r="P574" s="835">
        <v>237.29999999999998</v>
      </c>
      <c r="Q574" s="837">
        <v>1</v>
      </c>
      <c r="R574" s="832">
        <v>3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21</v>
      </c>
      <c r="B575" s="832" t="s">
        <v>2713</v>
      </c>
      <c r="C575" s="832" t="s">
        <v>2719</v>
      </c>
      <c r="D575" s="833" t="s">
        <v>4561</v>
      </c>
      <c r="E575" s="834" t="s">
        <v>2738</v>
      </c>
      <c r="F575" s="832" t="s">
        <v>2714</v>
      </c>
      <c r="G575" s="832" t="s">
        <v>2994</v>
      </c>
      <c r="H575" s="832" t="s">
        <v>567</v>
      </c>
      <c r="I575" s="832" t="s">
        <v>2995</v>
      </c>
      <c r="J575" s="832" t="s">
        <v>2996</v>
      </c>
      <c r="K575" s="832" t="s">
        <v>2997</v>
      </c>
      <c r="L575" s="835">
        <v>21.92</v>
      </c>
      <c r="M575" s="835">
        <v>284.96000000000004</v>
      </c>
      <c r="N575" s="832">
        <v>13</v>
      </c>
      <c r="O575" s="836">
        <v>5.5</v>
      </c>
      <c r="P575" s="835">
        <v>65.760000000000005</v>
      </c>
      <c r="Q575" s="837">
        <v>0.23076923076923075</v>
      </c>
      <c r="R575" s="832">
        <v>3</v>
      </c>
      <c r="S575" s="837">
        <v>0.23076923076923078</v>
      </c>
      <c r="T575" s="836">
        <v>2.5</v>
      </c>
      <c r="U575" s="838">
        <v>0.45454545454545453</v>
      </c>
    </row>
    <row r="576" spans="1:21" ht="14.4" customHeight="1" x14ac:dyDescent="0.3">
      <c r="A576" s="831">
        <v>21</v>
      </c>
      <c r="B576" s="832" t="s">
        <v>2713</v>
      </c>
      <c r="C576" s="832" t="s">
        <v>2719</v>
      </c>
      <c r="D576" s="833" t="s">
        <v>4561</v>
      </c>
      <c r="E576" s="834" t="s">
        <v>2738</v>
      </c>
      <c r="F576" s="832" t="s">
        <v>2714</v>
      </c>
      <c r="G576" s="832" t="s">
        <v>2994</v>
      </c>
      <c r="H576" s="832" t="s">
        <v>567</v>
      </c>
      <c r="I576" s="832" t="s">
        <v>2998</v>
      </c>
      <c r="J576" s="832" t="s">
        <v>2999</v>
      </c>
      <c r="K576" s="832" t="s">
        <v>796</v>
      </c>
      <c r="L576" s="835">
        <v>87.67</v>
      </c>
      <c r="M576" s="835">
        <v>263.01</v>
      </c>
      <c r="N576" s="832">
        <v>3</v>
      </c>
      <c r="O576" s="836">
        <v>3</v>
      </c>
      <c r="P576" s="835">
        <v>175.34</v>
      </c>
      <c r="Q576" s="837">
        <v>0.66666666666666674</v>
      </c>
      <c r="R576" s="832">
        <v>2</v>
      </c>
      <c r="S576" s="837">
        <v>0.66666666666666663</v>
      </c>
      <c r="T576" s="836">
        <v>2</v>
      </c>
      <c r="U576" s="838">
        <v>0.66666666666666663</v>
      </c>
    </row>
    <row r="577" spans="1:21" ht="14.4" customHeight="1" x14ac:dyDescent="0.3">
      <c r="A577" s="831">
        <v>21</v>
      </c>
      <c r="B577" s="832" t="s">
        <v>2713</v>
      </c>
      <c r="C577" s="832" t="s">
        <v>2719</v>
      </c>
      <c r="D577" s="833" t="s">
        <v>4561</v>
      </c>
      <c r="E577" s="834" t="s">
        <v>2738</v>
      </c>
      <c r="F577" s="832" t="s">
        <v>2714</v>
      </c>
      <c r="G577" s="832" t="s">
        <v>3511</v>
      </c>
      <c r="H577" s="832" t="s">
        <v>567</v>
      </c>
      <c r="I577" s="832" t="s">
        <v>3512</v>
      </c>
      <c r="J577" s="832" t="s">
        <v>3513</v>
      </c>
      <c r="K577" s="832" t="s">
        <v>796</v>
      </c>
      <c r="L577" s="835">
        <v>0</v>
      </c>
      <c r="M577" s="835">
        <v>0</v>
      </c>
      <c r="N577" s="832">
        <v>2</v>
      </c>
      <c r="O577" s="836">
        <v>1.5</v>
      </c>
      <c r="P577" s="835">
        <v>0</v>
      </c>
      <c r="Q577" s="837"/>
      <c r="R577" s="832">
        <v>2</v>
      </c>
      <c r="S577" s="837">
        <v>1</v>
      </c>
      <c r="T577" s="836">
        <v>1.5</v>
      </c>
      <c r="U577" s="838">
        <v>1</v>
      </c>
    </row>
    <row r="578" spans="1:21" ht="14.4" customHeight="1" x14ac:dyDescent="0.3">
      <c r="A578" s="831">
        <v>21</v>
      </c>
      <c r="B578" s="832" t="s">
        <v>2713</v>
      </c>
      <c r="C578" s="832" t="s">
        <v>2719</v>
      </c>
      <c r="D578" s="833" t="s">
        <v>4561</v>
      </c>
      <c r="E578" s="834" t="s">
        <v>2738</v>
      </c>
      <c r="F578" s="832" t="s">
        <v>2714</v>
      </c>
      <c r="G578" s="832" t="s">
        <v>3514</v>
      </c>
      <c r="H578" s="832" t="s">
        <v>567</v>
      </c>
      <c r="I578" s="832" t="s">
        <v>3515</v>
      </c>
      <c r="J578" s="832" t="s">
        <v>3516</v>
      </c>
      <c r="K578" s="832" t="s">
        <v>3517</v>
      </c>
      <c r="L578" s="835">
        <v>453.79</v>
      </c>
      <c r="M578" s="835">
        <v>453.79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21</v>
      </c>
      <c r="B579" s="832" t="s">
        <v>2713</v>
      </c>
      <c r="C579" s="832" t="s">
        <v>2719</v>
      </c>
      <c r="D579" s="833" t="s">
        <v>4561</v>
      </c>
      <c r="E579" s="834" t="s">
        <v>2738</v>
      </c>
      <c r="F579" s="832" t="s">
        <v>2714</v>
      </c>
      <c r="G579" s="832" t="s">
        <v>3340</v>
      </c>
      <c r="H579" s="832" t="s">
        <v>567</v>
      </c>
      <c r="I579" s="832" t="s">
        <v>3341</v>
      </c>
      <c r="J579" s="832" t="s">
        <v>1671</v>
      </c>
      <c r="K579" s="832" t="s">
        <v>3342</v>
      </c>
      <c r="L579" s="835">
        <v>128.69999999999999</v>
      </c>
      <c r="M579" s="835">
        <v>643.5</v>
      </c>
      <c r="N579" s="832">
        <v>5</v>
      </c>
      <c r="O579" s="836">
        <v>4</v>
      </c>
      <c r="P579" s="835">
        <v>514.79999999999995</v>
      </c>
      <c r="Q579" s="837">
        <v>0.79999999999999993</v>
      </c>
      <c r="R579" s="832">
        <v>4</v>
      </c>
      <c r="S579" s="837">
        <v>0.8</v>
      </c>
      <c r="T579" s="836">
        <v>3</v>
      </c>
      <c r="U579" s="838">
        <v>0.75</v>
      </c>
    </row>
    <row r="580" spans="1:21" ht="14.4" customHeight="1" x14ac:dyDescent="0.3">
      <c r="A580" s="831">
        <v>21</v>
      </c>
      <c r="B580" s="832" t="s">
        <v>2713</v>
      </c>
      <c r="C580" s="832" t="s">
        <v>2719</v>
      </c>
      <c r="D580" s="833" t="s">
        <v>4561</v>
      </c>
      <c r="E580" s="834" t="s">
        <v>2738</v>
      </c>
      <c r="F580" s="832" t="s">
        <v>2714</v>
      </c>
      <c r="G580" s="832" t="s">
        <v>3340</v>
      </c>
      <c r="H580" s="832" t="s">
        <v>567</v>
      </c>
      <c r="I580" s="832" t="s">
        <v>3345</v>
      </c>
      <c r="J580" s="832" t="s">
        <v>1671</v>
      </c>
      <c r="K580" s="832" t="s">
        <v>3346</v>
      </c>
      <c r="L580" s="835">
        <v>0</v>
      </c>
      <c r="M580" s="835">
        <v>0</v>
      </c>
      <c r="N580" s="832">
        <v>1</v>
      </c>
      <c r="O580" s="836">
        <v>1</v>
      </c>
      <c r="P580" s="835"/>
      <c r="Q580" s="837"/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21</v>
      </c>
      <c r="B581" s="832" t="s">
        <v>2713</v>
      </c>
      <c r="C581" s="832" t="s">
        <v>2719</v>
      </c>
      <c r="D581" s="833" t="s">
        <v>4561</v>
      </c>
      <c r="E581" s="834" t="s">
        <v>2738</v>
      </c>
      <c r="F581" s="832" t="s">
        <v>2714</v>
      </c>
      <c r="G581" s="832" t="s">
        <v>3340</v>
      </c>
      <c r="H581" s="832" t="s">
        <v>567</v>
      </c>
      <c r="I581" s="832" t="s">
        <v>3518</v>
      </c>
      <c r="J581" s="832" t="s">
        <v>1671</v>
      </c>
      <c r="K581" s="832" t="s">
        <v>3346</v>
      </c>
      <c r="L581" s="835">
        <v>0</v>
      </c>
      <c r="M581" s="835">
        <v>0</v>
      </c>
      <c r="N581" s="832">
        <v>1</v>
      </c>
      <c r="O581" s="836">
        <v>0.5</v>
      </c>
      <c r="P581" s="835">
        <v>0</v>
      </c>
      <c r="Q581" s="837"/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21</v>
      </c>
      <c r="B582" s="832" t="s">
        <v>2713</v>
      </c>
      <c r="C582" s="832" t="s">
        <v>2719</v>
      </c>
      <c r="D582" s="833" t="s">
        <v>4561</v>
      </c>
      <c r="E582" s="834" t="s">
        <v>2738</v>
      </c>
      <c r="F582" s="832" t="s">
        <v>2714</v>
      </c>
      <c r="G582" s="832" t="s">
        <v>3519</v>
      </c>
      <c r="H582" s="832" t="s">
        <v>567</v>
      </c>
      <c r="I582" s="832" t="s">
        <v>3520</v>
      </c>
      <c r="J582" s="832" t="s">
        <v>3521</v>
      </c>
      <c r="K582" s="832" t="s">
        <v>3522</v>
      </c>
      <c r="L582" s="835">
        <v>0</v>
      </c>
      <c r="M582" s="835">
        <v>0</v>
      </c>
      <c r="N582" s="832">
        <v>1</v>
      </c>
      <c r="O582" s="836">
        <v>1</v>
      </c>
      <c r="P582" s="835"/>
      <c r="Q582" s="837"/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21</v>
      </c>
      <c r="B583" s="832" t="s">
        <v>2713</v>
      </c>
      <c r="C583" s="832" t="s">
        <v>2719</v>
      </c>
      <c r="D583" s="833" t="s">
        <v>4561</v>
      </c>
      <c r="E583" s="834" t="s">
        <v>2738</v>
      </c>
      <c r="F583" s="832" t="s">
        <v>2714</v>
      </c>
      <c r="G583" s="832" t="s">
        <v>2761</v>
      </c>
      <c r="H583" s="832" t="s">
        <v>625</v>
      </c>
      <c r="I583" s="832" t="s">
        <v>2352</v>
      </c>
      <c r="J583" s="832" t="s">
        <v>2353</v>
      </c>
      <c r="K583" s="832" t="s">
        <v>2354</v>
      </c>
      <c r="L583" s="835">
        <v>0</v>
      </c>
      <c r="M583" s="835">
        <v>0</v>
      </c>
      <c r="N583" s="832">
        <v>82</v>
      </c>
      <c r="O583" s="836">
        <v>22.5</v>
      </c>
      <c r="P583" s="835">
        <v>0</v>
      </c>
      <c r="Q583" s="837"/>
      <c r="R583" s="832">
        <v>47</v>
      </c>
      <c r="S583" s="837">
        <v>0.57317073170731703</v>
      </c>
      <c r="T583" s="836">
        <v>13.5</v>
      </c>
      <c r="U583" s="838">
        <v>0.6</v>
      </c>
    </row>
    <row r="584" spans="1:21" ht="14.4" customHeight="1" x14ac:dyDescent="0.3">
      <c r="A584" s="831">
        <v>21</v>
      </c>
      <c r="B584" s="832" t="s">
        <v>2713</v>
      </c>
      <c r="C584" s="832" t="s">
        <v>2719</v>
      </c>
      <c r="D584" s="833" t="s">
        <v>4561</v>
      </c>
      <c r="E584" s="834" t="s">
        <v>2738</v>
      </c>
      <c r="F584" s="832" t="s">
        <v>2714</v>
      </c>
      <c r="G584" s="832" t="s">
        <v>3224</v>
      </c>
      <c r="H584" s="832" t="s">
        <v>567</v>
      </c>
      <c r="I584" s="832" t="s">
        <v>3225</v>
      </c>
      <c r="J584" s="832" t="s">
        <v>1314</v>
      </c>
      <c r="K584" s="832" t="s">
        <v>2903</v>
      </c>
      <c r="L584" s="835">
        <v>210.38</v>
      </c>
      <c r="M584" s="835">
        <v>1683.04</v>
      </c>
      <c r="N584" s="832">
        <v>8</v>
      </c>
      <c r="O584" s="836">
        <v>3.5</v>
      </c>
      <c r="P584" s="835">
        <v>841.52</v>
      </c>
      <c r="Q584" s="837">
        <v>0.5</v>
      </c>
      <c r="R584" s="832">
        <v>4</v>
      </c>
      <c r="S584" s="837">
        <v>0.5</v>
      </c>
      <c r="T584" s="836">
        <v>2</v>
      </c>
      <c r="U584" s="838">
        <v>0.5714285714285714</v>
      </c>
    </row>
    <row r="585" spans="1:21" ht="14.4" customHeight="1" x14ac:dyDescent="0.3">
      <c r="A585" s="831">
        <v>21</v>
      </c>
      <c r="B585" s="832" t="s">
        <v>2713</v>
      </c>
      <c r="C585" s="832" t="s">
        <v>2719</v>
      </c>
      <c r="D585" s="833" t="s">
        <v>4561</v>
      </c>
      <c r="E585" s="834" t="s">
        <v>2738</v>
      </c>
      <c r="F585" s="832" t="s">
        <v>2714</v>
      </c>
      <c r="G585" s="832" t="s">
        <v>3224</v>
      </c>
      <c r="H585" s="832" t="s">
        <v>567</v>
      </c>
      <c r="I585" s="832" t="s">
        <v>3226</v>
      </c>
      <c r="J585" s="832" t="s">
        <v>1314</v>
      </c>
      <c r="K585" s="832" t="s">
        <v>3227</v>
      </c>
      <c r="L585" s="835">
        <v>42.08</v>
      </c>
      <c r="M585" s="835">
        <v>84.16</v>
      </c>
      <c r="N585" s="832">
        <v>2</v>
      </c>
      <c r="O585" s="836">
        <v>1</v>
      </c>
      <c r="P585" s="835">
        <v>84.16</v>
      </c>
      <c r="Q585" s="837">
        <v>1</v>
      </c>
      <c r="R585" s="832">
        <v>2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21</v>
      </c>
      <c r="B586" s="832" t="s">
        <v>2713</v>
      </c>
      <c r="C586" s="832" t="s">
        <v>2719</v>
      </c>
      <c r="D586" s="833" t="s">
        <v>4561</v>
      </c>
      <c r="E586" s="834" t="s">
        <v>2738</v>
      </c>
      <c r="F586" s="832" t="s">
        <v>2714</v>
      </c>
      <c r="G586" s="832" t="s">
        <v>2883</v>
      </c>
      <c r="H586" s="832" t="s">
        <v>625</v>
      </c>
      <c r="I586" s="832" t="s">
        <v>2284</v>
      </c>
      <c r="J586" s="832" t="s">
        <v>700</v>
      </c>
      <c r="K586" s="832" t="s">
        <v>2285</v>
      </c>
      <c r="L586" s="835">
        <v>311.33999999999997</v>
      </c>
      <c r="M586" s="835">
        <v>311.33999999999997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21</v>
      </c>
      <c r="B587" s="832" t="s">
        <v>2713</v>
      </c>
      <c r="C587" s="832" t="s">
        <v>2719</v>
      </c>
      <c r="D587" s="833" t="s">
        <v>4561</v>
      </c>
      <c r="E587" s="834" t="s">
        <v>2738</v>
      </c>
      <c r="F587" s="832" t="s">
        <v>2714</v>
      </c>
      <c r="G587" s="832" t="s">
        <v>3011</v>
      </c>
      <c r="H587" s="832" t="s">
        <v>625</v>
      </c>
      <c r="I587" s="832" t="s">
        <v>3012</v>
      </c>
      <c r="J587" s="832" t="s">
        <v>3013</v>
      </c>
      <c r="K587" s="832" t="s">
        <v>3014</v>
      </c>
      <c r="L587" s="835">
        <v>502.31</v>
      </c>
      <c r="M587" s="835">
        <v>18585.47</v>
      </c>
      <c r="N587" s="832">
        <v>37</v>
      </c>
      <c r="O587" s="836">
        <v>32</v>
      </c>
      <c r="P587" s="835">
        <v>12055.439999999999</v>
      </c>
      <c r="Q587" s="837">
        <v>0.64864864864864857</v>
      </c>
      <c r="R587" s="832">
        <v>24</v>
      </c>
      <c r="S587" s="837">
        <v>0.64864864864864868</v>
      </c>
      <c r="T587" s="836">
        <v>20</v>
      </c>
      <c r="U587" s="838">
        <v>0.625</v>
      </c>
    </row>
    <row r="588" spans="1:21" ht="14.4" customHeight="1" x14ac:dyDescent="0.3">
      <c r="A588" s="831">
        <v>21</v>
      </c>
      <c r="B588" s="832" t="s">
        <v>2713</v>
      </c>
      <c r="C588" s="832" t="s">
        <v>2719</v>
      </c>
      <c r="D588" s="833" t="s">
        <v>4561</v>
      </c>
      <c r="E588" s="834" t="s">
        <v>2738</v>
      </c>
      <c r="F588" s="832" t="s">
        <v>2714</v>
      </c>
      <c r="G588" s="832" t="s">
        <v>3523</v>
      </c>
      <c r="H588" s="832" t="s">
        <v>625</v>
      </c>
      <c r="I588" s="832" t="s">
        <v>3524</v>
      </c>
      <c r="J588" s="832" t="s">
        <v>901</v>
      </c>
      <c r="K588" s="832" t="s">
        <v>3525</v>
      </c>
      <c r="L588" s="835">
        <v>333.68</v>
      </c>
      <c r="M588" s="835">
        <v>333.68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21</v>
      </c>
      <c r="B589" s="832" t="s">
        <v>2713</v>
      </c>
      <c r="C589" s="832" t="s">
        <v>2719</v>
      </c>
      <c r="D589" s="833" t="s">
        <v>4561</v>
      </c>
      <c r="E589" s="834" t="s">
        <v>2738</v>
      </c>
      <c r="F589" s="832" t="s">
        <v>2714</v>
      </c>
      <c r="G589" s="832" t="s">
        <v>3228</v>
      </c>
      <c r="H589" s="832" t="s">
        <v>567</v>
      </c>
      <c r="I589" s="832" t="s">
        <v>3526</v>
      </c>
      <c r="J589" s="832" t="s">
        <v>871</v>
      </c>
      <c r="K589" s="832" t="s">
        <v>872</v>
      </c>
      <c r="L589" s="835">
        <v>29.67</v>
      </c>
      <c r="M589" s="835">
        <v>29.67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21</v>
      </c>
      <c r="B590" s="832" t="s">
        <v>2713</v>
      </c>
      <c r="C590" s="832" t="s">
        <v>2719</v>
      </c>
      <c r="D590" s="833" t="s">
        <v>4561</v>
      </c>
      <c r="E590" s="834" t="s">
        <v>2738</v>
      </c>
      <c r="F590" s="832" t="s">
        <v>2714</v>
      </c>
      <c r="G590" s="832" t="s">
        <v>2788</v>
      </c>
      <c r="H590" s="832" t="s">
        <v>567</v>
      </c>
      <c r="I590" s="832" t="s">
        <v>3527</v>
      </c>
      <c r="J590" s="832" t="s">
        <v>1258</v>
      </c>
      <c r="K590" s="832" t="s">
        <v>3528</v>
      </c>
      <c r="L590" s="835">
        <v>98.2</v>
      </c>
      <c r="M590" s="835">
        <v>98.2</v>
      </c>
      <c r="N590" s="832">
        <v>1</v>
      </c>
      <c r="O590" s="836">
        <v>1</v>
      </c>
      <c r="P590" s="835">
        <v>98.2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21</v>
      </c>
      <c r="B591" s="832" t="s">
        <v>2713</v>
      </c>
      <c r="C591" s="832" t="s">
        <v>2719</v>
      </c>
      <c r="D591" s="833" t="s">
        <v>4561</v>
      </c>
      <c r="E591" s="834" t="s">
        <v>2738</v>
      </c>
      <c r="F591" s="832" t="s">
        <v>2714</v>
      </c>
      <c r="G591" s="832" t="s">
        <v>2788</v>
      </c>
      <c r="H591" s="832" t="s">
        <v>567</v>
      </c>
      <c r="I591" s="832" t="s">
        <v>2789</v>
      </c>
      <c r="J591" s="832" t="s">
        <v>1258</v>
      </c>
      <c r="K591" s="832" t="s">
        <v>2790</v>
      </c>
      <c r="L591" s="835">
        <v>55.16</v>
      </c>
      <c r="M591" s="835">
        <v>220.64</v>
      </c>
      <c r="N591" s="832">
        <v>4</v>
      </c>
      <c r="O591" s="836">
        <v>1</v>
      </c>
      <c r="P591" s="835">
        <v>220.64</v>
      </c>
      <c r="Q591" s="837">
        <v>1</v>
      </c>
      <c r="R591" s="832">
        <v>4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21</v>
      </c>
      <c r="B592" s="832" t="s">
        <v>2713</v>
      </c>
      <c r="C592" s="832" t="s">
        <v>2719</v>
      </c>
      <c r="D592" s="833" t="s">
        <v>4561</v>
      </c>
      <c r="E592" s="834" t="s">
        <v>2738</v>
      </c>
      <c r="F592" s="832" t="s">
        <v>2714</v>
      </c>
      <c r="G592" s="832" t="s">
        <v>3347</v>
      </c>
      <c r="H592" s="832" t="s">
        <v>567</v>
      </c>
      <c r="I592" s="832" t="s">
        <v>3348</v>
      </c>
      <c r="J592" s="832" t="s">
        <v>3349</v>
      </c>
      <c r="K592" s="832" t="s">
        <v>2044</v>
      </c>
      <c r="L592" s="835">
        <v>77.13</v>
      </c>
      <c r="M592" s="835">
        <v>154.26</v>
      </c>
      <c r="N592" s="832">
        <v>2</v>
      </c>
      <c r="O592" s="836">
        <v>1</v>
      </c>
      <c r="P592" s="835">
        <v>154.26</v>
      </c>
      <c r="Q592" s="837">
        <v>1</v>
      </c>
      <c r="R592" s="832">
        <v>2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21</v>
      </c>
      <c r="B593" s="832" t="s">
        <v>2713</v>
      </c>
      <c r="C593" s="832" t="s">
        <v>2719</v>
      </c>
      <c r="D593" s="833" t="s">
        <v>4561</v>
      </c>
      <c r="E593" s="834" t="s">
        <v>2738</v>
      </c>
      <c r="F593" s="832" t="s">
        <v>2714</v>
      </c>
      <c r="G593" s="832" t="s">
        <v>3024</v>
      </c>
      <c r="H593" s="832" t="s">
        <v>567</v>
      </c>
      <c r="I593" s="832" t="s">
        <v>3529</v>
      </c>
      <c r="J593" s="832" t="s">
        <v>3530</v>
      </c>
      <c r="K593" s="832" t="s">
        <v>3531</v>
      </c>
      <c r="L593" s="835">
        <v>93.96</v>
      </c>
      <c r="M593" s="835">
        <v>93.96</v>
      </c>
      <c r="N593" s="832">
        <v>1</v>
      </c>
      <c r="O593" s="836">
        <v>0.5</v>
      </c>
      <c r="P593" s="835">
        <v>93.96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21</v>
      </c>
      <c r="B594" s="832" t="s">
        <v>2713</v>
      </c>
      <c r="C594" s="832" t="s">
        <v>2719</v>
      </c>
      <c r="D594" s="833" t="s">
        <v>4561</v>
      </c>
      <c r="E594" s="834" t="s">
        <v>2738</v>
      </c>
      <c r="F594" s="832" t="s">
        <v>2714</v>
      </c>
      <c r="G594" s="832" t="s">
        <v>3024</v>
      </c>
      <c r="H594" s="832" t="s">
        <v>567</v>
      </c>
      <c r="I594" s="832" t="s">
        <v>3532</v>
      </c>
      <c r="J594" s="832" t="s">
        <v>1262</v>
      </c>
      <c r="K594" s="832" t="s">
        <v>3533</v>
      </c>
      <c r="L594" s="835">
        <v>31.32</v>
      </c>
      <c r="M594" s="835">
        <v>313.20000000000005</v>
      </c>
      <c r="N594" s="832">
        <v>10</v>
      </c>
      <c r="O594" s="836">
        <v>2</v>
      </c>
      <c r="P594" s="835">
        <v>187.92000000000002</v>
      </c>
      <c r="Q594" s="837">
        <v>0.6</v>
      </c>
      <c r="R594" s="832">
        <v>6</v>
      </c>
      <c r="S594" s="837">
        <v>0.6</v>
      </c>
      <c r="T594" s="836">
        <v>1.5</v>
      </c>
      <c r="U594" s="838">
        <v>0.75</v>
      </c>
    </row>
    <row r="595" spans="1:21" ht="14.4" customHeight="1" x14ac:dyDescent="0.3">
      <c r="A595" s="831">
        <v>21</v>
      </c>
      <c r="B595" s="832" t="s">
        <v>2713</v>
      </c>
      <c r="C595" s="832" t="s">
        <v>2719</v>
      </c>
      <c r="D595" s="833" t="s">
        <v>4561</v>
      </c>
      <c r="E595" s="834" t="s">
        <v>2738</v>
      </c>
      <c r="F595" s="832" t="s">
        <v>2714</v>
      </c>
      <c r="G595" s="832" t="s">
        <v>3024</v>
      </c>
      <c r="H595" s="832" t="s">
        <v>567</v>
      </c>
      <c r="I595" s="832" t="s">
        <v>3534</v>
      </c>
      <c r="J595" s="832" t="s">
        <v>3535</v>
      </c>
      <c r="K595" s="832" t="s">
        <v>3536</v>
      </c>
      <c r="L595" s="835">
        <v>31.32</v>
      </c>
      <c r="M595" s="835">
        <v>125.28</v>
      </c>
      <c r="N595" s="832">
        <v>4</v>
      </c>
      <c r="O595" s="836">
        <v>0.5</v>
      </c>
      <c r="P595" s="835">
        <v>125.28</v>
      </c>
      <c r="Q595" s="837">
        <v>1</v>
      </c>
      <c r="R595" s="832">
        <v>4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21</v>
      </c>
      <c r="B596" s="832" t="s">
        <v>2713</v>
      </c>
      <c r="C596" s="832" t="s">
        <v>2719</v>
      </c>
      <c r="D596" s="833" t="s">
        <v>4561</v>
      </c>
      <c r="E596" s="834" t="s">
        <v>2738</v>
      </c>
      <c r="F596" s="832" t="s">
        <v>2714</v>
      </c>
      <c r="G596" s="832" t="s">
        <v>3024</v>
      </c>
      <c r="H596" s="832" t="s">
        <v>567</v>
      </c>
      <c r="I596" s="832" t="s">
        <v>3025</v>
      </c>
      <c r="J596" s="832" t="s">
        <v>1687</v>
      </c>
      <c r="K596" s="832" t="s">
        <v>3026</v>
      </c>
      <c r="L596" s="835">
        <v>300.68</v>
      </c>
      <c r="M596" s="835">
        <v>300.68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21</v>
      </c>
      <c r="B597" s="832" t="s">
        <v>2713</v>
      </c>
      <c r="C597" s="832" t="s">
        <v>2719</v>
      </c>
      <c r="D597" s="833" t="s">
        <v>4561</v>
      </c>
      <c r="E597" s="834" t="s">
        <v>2738</v>
      </c>
      <c r="F597" s="832" t="s">
        <v>2714</v>
      </c>
      <c r="G597" s="832" t="s">
        <v>3537</v>
      </c>
      <c r="H597" s="832" t="s">
        <v>567</v>
      </c>
      <c r="I597" s="832" t="s">
        <v>3538</v>
      </c>
      <c r="J597" s="832" t="s">
        <v>3539</v>
      </c>
      <c r="K597" s="832" t="s">
        <v>3540</v>
      </c>
      <c r="L597" s="835">
        <v>25.12</v>
      </c>
      <c r="M597" s="835">
        <v>75.36</v>
      </c>
      <c r="N597" s="832">
        <v>3</v>
      </c>
      <c r="O597" s="836">
        <v>2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21</v>
      </c>
      <c r="B598" s="832" t="s">
        <v>2713</v>
      </c>
      <c r="C598" s="832" t="s">
        <v>2719</v>
      </c>
      <c r="D598" s="833" t="s">
        <v>4561</v>
      </c>
      <c r="E598" s="834" t="s">
        <v>2738</v>
      </c>
      <c r="F598" s="832" t="s">
        <v>2714</v>
      </c>
      <c r="G598" s="832" t="s">
        <v>2803</v>
      </c>
      <c r="H598" s="832" t="s">
        <v>567</v>
      </c>
      <c r="I598" s="832" t="s">
        <v>3038</v>
      </c>
      <c r="J598" s="832" t="s">
        <v>1471</v>
      </c>
      <c r="K598" s="832" t="s">
        <v>3039</v>
      </c>
      <c r="L598" s="835">
        <v>271.94</v>
      </c>
      <c r="M598" s="835">
        <v>543.88</v>
      </c>
      <c r="N598" s="832">
        <v>2</v>
      </c>
      <c r="O598" s="836">
        <v>1</v>
      </c>
      <c r="P598" s="835">
        <v>543.88</v>
      </c>
      <c r="Q598" s="837">
        <v>1</v>
      </c>
      <c r="R598" s="832">
        <v>2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21</v>
      </c>
      <c r="B599" s="832" t="s">
        <v>2713</v>
      </c>
      <c r="C599" s="832" t="s">
        <v>2719</v>
      </c>
      <c r="D599" s="833" t="s">
        <v>4561</v>
      </c>
      <c r="E599" s="834" t="s">
        <v>2738</v>
      </c>
      <c r="F599" s="832" t="s">
        <v>2714</v>
      </c>
      <c r="G599" s="832" t="s">
        <v>2803</v>
      </c>
      <c r="H599" s="832" t="s">
        <v>567</v>
      </c>
      <c r="I599" s="832" t="s">
        <v>3038</v>
      </c>
      <c r="J599" s="832" t="s">
        <v>1471</v>
      </c>
      <c r="K599" s="832" t="s">
        <v>3039</v>
      </c>
      <c r="L599" s="835">
        <v>311.02</v>
      </c>
      <c r="M599" s="835">
        <v>1866.12</v>
      </c>
      <c r="N599" s="832">
        <v>6</v>
      </c>
      <c r="O599" s="836">
        <v>3</v>
      </c>
      <c r="P599" s="835">
        <v>1555.1</v>
      </c>
      <c r="Q599" s="837">
        <v>0.83333333333333337</v>
      </c>
      <c r="R599" s="832">
        <v>5</v>
      </c>
      <c r="S599" s="837">
        <v>0.83333333333333337</v>
      </c>
      <c r="T599" s="836">
        <v>2.5</v>
      </c>
      <c r="U599" s="838">
        <v>0.83333333333333337</v>
      </c>
    </row>
    <row r="600" spans="1:21" ht="14.4" customHeight="1" x14ac:dyDescent="0.3">
      <c r="A600" s="831">
        <v>21</v>
      </c>
      <c r="B600" s="832" t="s">
        <v>2713</v>
      </c>
      <c r="C600" s="832" t="s">
        <v>2719</v>
      </c>
      <c r="D600" s="833" t="s">
        <v>4561</v>
      </c>
      <c r="E600" s="834" t="s">
        <v>2738</v>
      </c>
      <c r="F600" s="832" t="s">
        <v>2714</v>
      </c>
      <c r="G600" s="832" t="s">
        <v>2803</v>
      </c>
      <c r="H600" s="832" t="s">
        <v>567</v>
      </c>
      <c r="I600" s="832" t="s">
        <v>3541</v>
      </c>
      <c r="J600" s="832" t="s">
        <v>1472</v>
      </c>
      <c r="K600" s="832" t="s">
        <v>3542</v>
      </c>
      <c r="L600" s="835">
        <v>0</v>
      </c>
      <c r="M600" s="835">
        <v>0</v>
      </c>
      <c r="N600" s="832">
        <v>3</v>
      </c>
      <c r="O600" s="836">
        <v>2</v>
      </c>
      <c r="P600" s="835">
        <v>0</v>
      </c>
      <c r="Q600" s="837"/>
      <c r="R600" s="832">
        <v>3</v>
      </c>
      <c r="S600" s="837">
        <v>1</v>
      </c>
      <c r="T600" s="836">
        <v>2</v>
      </c>
      <c r="U600" s="838">
        <v>1</v>
      </c>
    </row>
    <row r="601" spans="1:21" ht="14.4" customHeight="1" x14ac:dyDescent="0.3">
      <c r="A601" s="831">
        <v>21</v>
      </c>
      <c r="B601" s="832" t="s">
        <v>2713</v>
      </c>
      <c r="C601" s="832" t="s">
        <v>2719</v>
      </c>
      <c r="D601" s="833" t="s">
        <v>4561</v>
      </c>
      <c r="E601" s="834" t="s">
        <v>2738</v>
      </c>
      <c r="F601" s="832" t="s">
        <v>2714</v>
      </c>
      <c r="G601" s="832" t="s">
        <v>1706</v>
      </c>
      <c r="H601" s="832" t="s">
        <v>625</v>
      </c>
      <c r="I601" s="832" t="s">
        <v>2464</v>
      </c>
      <c r="J601" s="832" t="s">
        <v>2465</v>
      </c>
      <c r="K601" s="832" t="s">
        <v>2466</v>
      </c>
      <c r="L601" s="835">
        <v>120.61</v>
      </c>
      <c r="M601" s="835">
        <v>120.61</v>
      </c>
      <c r="N601" s="832">
        <v>1</v>
      </c>
      <c r="O601" s="836">
        <v>1</v>
      </c>
      <c r="P601" s="835">
        <v>120.61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21</v>
      </c>
      <c r="B602" s="832" t="s">
        <v>2713</v>
      </c>
      <c r="C602" s="832" t="s">
        <v>2719</v>
      </c>
      <c r="D602" s="833" t="s">
        <v>4561</v>
      </c>
      <c r="E602" s="834" t="s">
        <v>2738</v>
      </c>
      <c r="F602" s="832" t="s">
        <v>2714</v>
      </c>
      <c r="G602" s="832" t="s">
        <v>2774</v>
      </c>
      <c r="H602" s="832" t="s">
        <v>625</v>
      </c>
      <c r="I602" s="832" t="s">
        <v>2392</v>
      </c>
      <c r="J602" s="832" t="s">
        <v>1330</v>
      </c>
      <c r="K602" s="832" t="s">
        <v>2393</v>
      </c>
      <c r="L602" s="835">
        <v>0</v>
      </c>
      <c r="M602" s="835">
        <v>0</v>
      </c>
      <c r="N602" s="832">
        <v>3</v>
      </c>
      <c r="O602" s="836">
        <v>3</v>
      </c>
      <c r="P602" s="835">
        <v>0</v>
      </c>
      <c r="Q602" s="837"/>
      <c r="R602" s="832">
        <v>2</v>
      </c>
      <c r="S602" s="837">
        <v>0.66666666666666663</v>
      </c>
      <c r="T602" s="836">
        <v>2</v>
      </c>
      <c r="U602" s="838">
        <v>0.66666666666666663</v>
      </c>
    </row>
    <row r="603" spans="1:21" ht="14.4" customHeight="1" x14ac:dyDescent="0.3">
      <c r="A603" s="831">
        <v>21</v>
      </c>
      <c r="B603" s="832" t="s">
        <v>2713</v>
      </c>
      <c r="C603" s="832" t="s">
        <v>2719</v>
      </c>
      <c r="D603" s="833" t="s">
        <v>4561</v>
      </c>
      <c r="E603" s="834" t="s">
        <v>2738</v>
      </c>
      <c r="F603" s="832" t="s">
        <v>2714</v>
      </c>
      <c r="G603" s="832" t="s">
        <v>2774</v>
      </c>
      <c r="H603" s="832" t="s">
        <v>625</v>
      </c>
      <c r="I603" s="832" t="s">
        <v>2394</v>
      </c>
      <c r="J603" s="832" t="s">
        <v>1330</v>
      </c>
      <c r="K603" s="832" t="s">
        <v>2395</v>
      </c>
      <c r="L603" s="835">
        <v>0</v>
      </c>
      <c r="M603" s="835">
        <v>0</v>
      </c>
      <c r="N603" s="832">
        <v>12</v>
      </c>
      <c r="O603" s="836">
        <v>9</v>
      </c>
      <c r="P603" s="835">
        <v>0</v>
      </c>
      <c r="Q603" s="837"/>
      <c r="R603" s="832">
        <v>10</v>
      </c>
      <c r="S603" s="837">
        <v>0.83333333333333337</v>
      </c>
      <c r="T603" s="836">
        <v>7</v>
      </c>
      <c r="U603" s="838">
        <v>0.77777777777777779</v>
      </c>
    </row>
    <row r="604" spans="1:21" ht="14.4" customHeight="1" x14ac:dyDescent="0.3">
      <c r="A604" s="831">
        <v>21</v>
      </c>
      <c r="B604" s="832" t="s">
        <v>2713</v>
      </c>
      <c r="C604" s="832" t="s">
        <v>2719</v>
      </c>
      <c r="D604" s="833" t="s">
        <v>4561</v>
      </c>
      <c r="E604" s="834" t="s">
        <v>2738</v>
      </c>
      <c r="F604" s="832" t="s">
        <v>2714</v>
      </c>
      <c r="G604" s="832" t="s">
        <v>3046</v>
      </c>
      <c r="H604" s="832" t="s">
        <v>625</v>
      </c>
      <c r="I604" s="832" t="s">
        <v>2066</v>
      </c>
      <c r="J604" s="832" t="s">
        <v>2067</v>
      </c>
      <c r="K604" s="832" t="s">
        <v>2068</v>
      </c>
      <c r="L604" s="835">
        <v>165.63</v>
      </c>
      <c r="M604" s="835">
        <v>496.89</v>
      </c>
      <c r="N604" s="832">
        <v>3</v>
      </c>
      <c r="O604" s="836">
        <v>1.5</v>
      </c>
      <c r="P604" s="835">
        <v>496.89</v>
      </c>
      <c r="Q604" s="837">
        <v>1</v>
      </c>
      <c r="R604" s="832">
        <v>3</v>
      </c>
      <c r="S604" s="837">
        <v>1</v>
      </c>
      <c r="T604" s="836">
        <v>1.5</v>
      </c>
      <c r="U604" s="838">
        <v>1</v>
      </c>
    </row>
    <row r="605" spans="1:21" ht="14.4" customHeight="1" x14ac:dyDescent="0.3">
      <c r="A605" s="831">
        <v>21</v>
      </c>
      <c r="B605" s="832" t="s">
        <v>2713</v>
      </c>
      <c r="C605" s="832" t="s">
        <v>2719</v>
      </c>
      <c r="D605" s="833" t="s">
        <v>4561</v>
      </c>
      <c r="E605" s="834" t="s">
        <v>2738</v>
      </c>
      <c r="F605" s="832" t="s">
        <v>2714</v>
      </c>
      <c r="G605" s="832" t="s">
        <v>3046</v>
      </c>
      <c r="H605" s="832" t="s">
        <v>625</v>
      </c>
      <c r="I605" s="832" t="s">
        <v>2069</v>
      </c>
      <c r="J605" s="832" t="s">
        <v>2067</v>
      </c>
      <c r="K605" s="832" t="s">
        <v>2070</v>
      </c>
      <c r="L605" s="835">
        <v>414.07</v>
      </c>
      <c r="M605" s="835">
        <v>414.07</v>
      </c>
      <c r="N605" s="832">
        <v>1</v>
      </c>
      <c r="O605" s="836">
        <v>1</v>
      </c>
      <c r="P605" s="835">
        <v>414.07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21</v>
      </c>
      <c r="B606" s="832" t="s">
        <v>2713</v>
      </c>
      <c r="C606" s="832" t="s">
        <v>2719</v>
      </c>
      <c r="D606" s="833" t="s">
        <v>4561</v>
      </c>
      <c r="E606" s="834" t="s">
        <v>2738</v>
      </c>
      <c r="F606" s="832" t="s">
        <v>2714</v>
      </c>
      <c r="G606" s="832" t="s">
        <v>2826</v>
      </c>
      <c r="H606" s="832" t="s">
        <v>567</v>
      </c>
      <c r="I606" s="832" t="s">
        <v>3051</v>
      </c>
      <c r="J606" s="832" t="s">
        <v>2828</v>
      </c>
      <c r="K606" s="832" t="s">
        <v>3052</v>
      </c>
      <c r="L606" s="835">
        <v>50.32</v>
      </c>
      <c r="M606" s="835">
        <v>50.32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21</v>
      </c>
      <c r="B607" s="832" t="s">
        <v>2713</v>
      </c>
      <c r="C607" s="832" t="s">
        <v>2719</v>
      </c>
      <c r="D607" s="833" t="s">
        <v>4561</v>
      </c>
      <c r="E607" s="834" t="s">
        <v>2738</v>
      </c>
      <c r="F607" s="832" t="s">
        <v>2714</v>
      </c>
      <c r="G607" s="832" t="s">
        <v>2826</v>
      </c>
      <c r="H607" s="832" t="s">
        <v>567</v>
      </c>
      <c r="I607" s="832" t="s">
        <v>2827</v>
      </c>
      <c r="J607" s="832" t="s">
        <v>2828</v>
      </c>
      <c r="K607" s="832" t="s">
        <v>2829</v>
      </c>
      <c r="L607" s="835">
        <v>50.32</v>
      </c>
      <c r="M607" s="835">
        <v>2616.6400000000008</v>
      </c>
      <c r="N607" s="832">
        <v>52</v>
      </c>
      <c r="O607" s="836">
        <v>12.5</v>
      </c>
      <c r="P607" s="835">
        <v>2415.3600000000006</v>
      </c>
      <c r="Q607" s="837">
        <v>0.92307692307692302</v>
      </c>
      <c r="R607" s="832">
        <v>48</v>
      </c>
      <c r="S607" s="837">
        <v>0.92307692307692313</v>
      </c>
      <c r="T607" s="836">
        <v>11.5</v>
      </c>
      <c r="U607" s="838">
        <v>0.92</v>
      </c>
    </row>
    <row r="608" spans="1:21" ht="14.4" customHeight="1" x14ac:dyDescent="0.3">
      <c r="A608" s="831">
        <v>21</v>
      </c>
      <c r="B608" s="832" t="s">
        <v>2713</v>
      </c>
      <c r="C608" s="832" t="s">
        <v>2719</v>
      </c>
      <c r="D608" s="833" t="s">
        <v>4561</v>
      </c>
      <c r="E608" s="834" t="s">
        <v>2738</v>
      </c>
      <c r="F608" s="832" t="s">
        <v>2714</v>
      </c>
      <c r="G608" s="832" t="s">
        <v>3257</v>
      </c>
      <c r="H608" s="832" t="s">
        <v>567</v>
      </c>
      <c r="I608" s="832" t="s">
        <v>3258</v>
      </c>
      <c r="J608" s="832" t="s">
        <v>634</v>
      </c>
      <c r="K608" s="832" t="s">
        <v>635</v>
      </c>
      <c r="L608" s="835">
        <v>2086.5500000000002</v>
      </c>
      <c r="M608" s="835">
        <v>89721.650000000009</v>
      </c>
      <c r="N608" s="832">
        <v>43</v>
      </c>
      <c r="O608" s="836">
        <v>10</v>
      </c>
      <c r="P608" s="835">
        <v>79288.900000000009</v>
      </c>
      <c r="Q608" s="837">
        <v>0.88372093023255816</v>
      </c>
      <c r="R608" s="832">
        <v>38</v>
      </c>
      <c r="S608" s="837">
        <v>0.88372093023255816</v>
      </c>
      <c r="T608" s="836">
        <v>8.5</v>
      </c>
      <c r="U608" s="838">
        <v>0.85</v>
      </c>
    </row>
    <row r="609" spans="1:21" ht="14.4" customHeight="1" x14ac:dyDescent="0.3">
      <c r="A609" s="831">
        <v>21</v>
      </c>
      <c r="B609" s="832" t="s">
        <v>2713</v>
      </c>
      <c r="C609" s="832" t="s">
        <v>2719</v>
      </c>
      <c r="D609" s="833" t="s">
        <v>4561</v>
      </c>
      <c r="E609" s="834" t="s">
        <v>2738</v>
      </c>
      <c r="F609" s="832" t="s">
        <v>2714</v>
      </c>
      <c r="G609" s="832" t="s">
        <v>2805</v>
      </c>
      <c r="H609" s="832" t="s">
        <v>625</v>
      </c>
      <c r="I609" s="832" t="s">
        <v>2267</v>
      </c>
      <c r="J609" s="832" t="s">
        <v>1377</v>
      </c>
      <c r="K609" s="832" t="s">
        <v>2268</v>
      </c>
      <c r="L609" s="835">
        <v>154.36000000000001</v>
      </c>
      <c r="M609" s="835">
        <v>2778.4800000000005</v>
      </c>
      <c r="N609" s="832">
        <v>18</v>
      </c>
      <c r="O609" s="836">
        <v>9</v>
      </c>
      <c r="P609" s="835">
        <v>1080.52</v>
      </c>
      <c r="Q609" s="837">
        <v>0.38888888888888884</v>
      </c>
      <c r="R609" s="832">
        <v>7</v>
      </c>
      <c r="S609" s="837">
        <v>0.3888888888888889</v>
      </c>
      <c r="T609" s="836">
        <v>3.5</v>
      </c>
      <c r="U609" s="838">
        <v>0.3888888888888889</v>
      </c>
    </row>
    <row r="610" spans="1:21" ht="14.4" customHeight="1" x14ac:dyDescent="0.3">
      <c r="A610" s="831">
        <v>21</v>
      </c>
      <c r="B610" s="832" t="s">
        <v>2713</v>
      </c>
      <c r="C610" s="832" t="s">
        <v>2719</v>
      </c>
      <c r="D610" s="833" t="s">
        <v>4561</v>
      </c>
      <c r="E610" s="834" t="s">
        <v>2738</v>
      </c>
      <c r="F610" s="832" t="s">
        <v>2714</v>
      </c>
      <c r="G610" s="832" t="s">
        <v>2805</v>
      </c>
      <c r="H610" s="832" t="s">
        <v>567</v>
      </c>
      <c r="I610" s="832" t="s">
        <v>3543</v>
      </c>
      <c r="J610" s="832" t="s">
        <v>1377</v>
      </c>
      <c r="K610" s="832" t="s">
        <v>2266</v>
      </c>
      <c r="L610" s="835">
        <v>225.06</v>
      </c>
      <c r="M610" s="835">
        <v>225.06</v>
      </c>
      <c r="N610" s="832">
        <v>1</v>
      </c>
      <c r="O610" s="836">
        <v>1</v>
      </c>
      <c r="P610" s="835">
        <v>225.06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21</v>
      </c>
      <c r="B611" s="832" t="s">
        <v>2713</v>
      </c>
      <c r="C611" s="832" t="s">
        <v>2719</v>
      </c>
      <c r="D611" s="833" t="s">
        <v>4561</v>
      </c>
      <c r="E611" s="834" t="s">
        <v>2738</v>
      </c>
      <c r="F611" s="832" t="s">
        <v>2714</v>
      </c>
      <c r="G611" s="832" t="s">
        <v>2805</v>
      </c>
      <c r="H611" s="832" t="s">
        <v>567</v>
      </c>
      <c r="I611" s="832" t="s">
        <v>2806</v>
      </c>
      <c r="J611" s="832" t="s">
        <v>1377</v>
      </c>
      <c r="K611" s="832" t="s">
        <v>2268</v>
      </c>
      <c r="L611" s="835">
        <v>154.36000000000001</v>
      </c>
      <c r="M611" s="835">
        <v>308.72000000000003</v>
      </c>
      <c r="N611" s="832">
        <v>2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21</v>
      </c>
      <c r="B612" s="832" t="s">
        <v>2713</v>
      </c>
      <c r="C612" s="832" t="s">
        <v>2719</v>
      </c>
      <c r="D612" s="833" t="s">
        <v>4561</v>
      </c>
      <c r="E612" s="834" t="s">
        <v>2738</v>
      </c>
      <c r="F612" s="832" t="s">
        <v>2714</v>
      </c>
      <c r="G612" s="832" t="s">
        <v>3053</v>
      </c>
      <c r="H612" s="832" t="s">
        <v>567</v>
      </c>
      <c r="I612" s="832" t="s">
        <v>3544</v>
      </c>
      <c r="J612" s="832" t="s">
        <v>1633</v>
      </c>
      <c r="K612" s="832" t="s">
        <v>3545</v>
      </c>
      <c r="L612" s="835">
        <v>0</v>
      </c>
      <c r="M612" s="835">
        <v>0</v>
      </c>
      <c r="N612" s="832">
        <v>2</v>
      </c>
      <c r="O612" s="836">
        <v>0.5</v>
      </c>
      <c r="P612" s="835">
        <v>0</v>
      </c>
      <c r="Q612" s="837"/>
      <c r="R612" s="832">
        <v>2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21</v>
      </c>
      <c r="B613" s="832" t="s">
        <v>2713</v>
      </c>
      <c r="C613" s="832" t="s">
        <v>2719</v>
      </c>
      <c r="D613" s="833" t="s">
        <v>4561</v>
      </c>
      <c r="E613" s="834" t="s">
        <v>2738</v>
      </c>
      <c r="F613" s="832" t="s">
        <v>2714</v>
      </c>
      <c r="G613" s="832" t="s">
        <v>3053</v>
      </c>
      <c r="H613" s="832" t="s">
        <v>567</v>
      </c>
      <c r="I613" s="832" t="s">
        <v>3546</v>
      </c>
      <c r="J613" s="832" t="s">
        <v>1041</v>
      </c>
      <c r="K613" s="832" t="s">
        <v>3055</v>
      </c>
      <c r="L613" s="835">
        <v>374.79</v>
      </c>
      <c r="M613" s="835">
        <v>14991.6</v>
      </c>
      <c r="N613" s="832">
        <v>40</v>
      </c>
      <c r="O613" s="836">
        <v>5</v>
      </c>
      <c r="P613" s="835">
        <v>12742.86</v>
      </c>
      <c r="Q613" s="837">
        <v>0.85</v>
      </c>
      <c r="R613" s="832">
        <v>34</v>
      </c>
      <c r="S613" s="837">
        <v>0.85</v>
      </c>
      <c r="T613" s="836">
        <v>4</v>
      </c>
      <c r="U613" s="838">
        <v>0.8</v>
      </c>
    </row>
    <row r="614" spans="1:21" ht="14.4" customHeight="1" x14ac:dyDescent="0.3">
      <c r="A614" s="831">
        <v>21</v>
      </c>
      <c r="B614" s="832" t="s">
        <v>2713</v>
      </c>
      <c r="C614" s="832" t="s">
        <v>2719</v>
      </c>
      <c r="D614" s="833" t="s">
        <v>4561</v>
      </c>
      <c r="E614" s="834" t="s">
        <v>2738</v>
      </c>
      <c r="F614" s="832" t="s">
        <v>2714</v>
      </c>
      <c r="G614" s="832" t="s">
        <v>3053</v>
      </c>
      <c r="H614" s="832" t="s">
        <v>567</v>
      </c>
      <c r="I614" s="832" t="s">
        <v>3054</v>
      </c>
      <c r="J614" s="832" t="s">
        <v>1041</v>
      </c>
      <c r="K614" s="832" t="s">
        <v>3055</v>
      </c>
      <c r="L614" s="835">
        <v>374.79</v>
      </c>
      <c r="M614" s="835">
        <v>10868.91</v>
      </c>
      <c r="N614" s="832">
        <v>29</v>
      </c>
      <c r="O614" s="836">
        <v>4</v>
      </c>
      <c r="P614" s="835">
        <v>10868.91</v>
      </c>
      <c r="Q614" s="837">
        <v>1</v>
      </c>
      <c r="R614" s="832">
        <v>29</v>
      </c>
      <c r="S614" s="837">
        <v>1</v>
      </c>
      <c r="T614" s="836">
        <v>4</v>
      </c>
      <c r="U614" s="838">
        <v>1</v>
      </c>
    </row>
    <row r="615" spans="1:21" ht="14.4" customHeight="1" x14ac:dyDescent="0.3">
      <c r="A615" s="831">
        <v>21</v>
      </c>
      <c r="B615" s="832" t="s">
        <v>2713</v>
      </c>
      <c r="C615" s="832" t="s">
        <v>2719</v>
      </c>
      <c r="D615" s="833" t="s">
        <v>4561</v>
      </c>
      <c r="E615" s="834" t="s">
        <v>2738</v>
      </c>
      <c r="F615" s="832" t="s">
        <v>2714</v>
      </c>
      <c r="G615" s="832" t="s">
        <v>3547</v>
      </c>
      <c r="H615" s="832" t="s">
        <v>567</v>
      </c>
      <c r="I615" s="832" t="s">
        <v>3548</v>
      </c>
      <c r="J615" s="832" t="s">
        <v>622</v>
      </c>
      <c r="K615" s="832" t="s">
        <v>3549</v>
      </c>
      <c r="L615" s="835">
        <v>0</v>
      </c>
      <c r="M615" s="835">
        <v>0</v>
      </c>
      <c r="N615" s="832">
        <v>1</v>
      </c>
      <c r="O615" s="836">
        <v>0.5</v>
      </c>
      <c r="P615" s="835">
        <v>0</v>
      </c>
      <c r="Q615" s="837"/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21</v>
      </c>
      <c r="B616" s="832" t="s">
        <v>2713</v>
      </c>
      <c r="C616" s="832" t="s">
        <v>2719</v>
      </c>
      <c r="D616" s="833" t="s">
        <v>4561</v>
      </c>
      <c r="E616" s="834" t="s">
        <v>2738</v>
      </c>
      <c r="F616" s="832" t="s">
        <v>2715</v>
      </c>
      <c r="G616" s="832" t="s">
        <v>2890</v>
      </c>
      <c r="H616" s="832" t="s">
        <v>567</v>
      </c>
      <c r="I616" s="832" t="s">
        <v>2891</v>
      </c>
      <c r="J616" s="832" t="s">
        <v>2892</v>
      </c>
      <c r="K616" s="832"/>
      <c r="L616" s="835">
        <v>0</v>
      </c>
      <c r="M616" s="835">
        <v>0</v>
      </c>
      <c r="N616" s="832">
        <v>11</v>
      </c>
      <c r="O616" s="836">
        <v>9.5</v>
      </c>
      <c r="P616" s="835">
        <v>0</v>
      </c>
      <c r="Q616" s="837"/>
      <c r="R616" s="832">
        <v>11</v>
      </c>
      <c r="S616" s="837">
        <v>1</v>
      </c>
      <c r="T616" s="836">
        <v>9.5</v>
      </c>
      <c r="U616" s="838">
        <v>1</v>
      </c>
    </row>
    <row r="617" spans="1:21" ht="14.4" customHeight="1" x14ac:dyDescent="0.3">
      <c r="A617" s="831">
        <v>21</v>
      </c>
      <c r="B617" s="832" t="s">
        <v>2713</v>
      </c>
      <c r="C617" s="832" t="s">
        <v>2719</v>
      </c>
      <c r="D617" s="833" t="s">
        <v>4561</v>
      </c>
      <c r="E617" s="834" t="s">
        <v>2738</v>
      </c>
      <c r="F617" s="832" t="s">
        <v>2715</v>
      </c>
      <c r="G617" s="832" t="s">
        <v>2890</v>
      </c>
      <c r="H617" s="832" t="s">
        <v>567</v>
      </c>
      <c r="I617" s="832" t="s">
        <v>3550</v>
      </c>
      <c r="J617" s="832" t="s">
        <v>2892</v>
      </c>
      <c r="K617" s="832"/>
      <c r="L617" s="835">
        <v>0</v>
      </c>
      <c r="M617" s="835">
        <v>0</v>
      </c>
      <c r="N617" s="832">
        <v>2</v>
      </c>
      <c r="O617" s="836">
        <v>2</v>
      </c>
      <c r="P617" s="835">
        <v>0</v>
      </c>
      <c r="Q617" s="837"/>
      <c r="R617" s="832">
        <v>1</v>
      </c>
      <c r="S617" s="837">
        <v>0.5</v>
      </c>
      <c r="T617" s="836">
        <v>1</v>
      </c>
      <c r="U617" s="838">
        <v>0.5</v>
      </c>
    </row>
    <row r="618" spans="1:21" ht="14.4" customHeight="1" x14ac:dyDescent="0.3">
      <c r="A618" s="831">
        <v>21</v>
      </c>
      <c r="B618" s="832" t="s">
        <v>2713</v>
      </c>
      <c r="C618" s="832" t="s">
        <v>2719</v>
      </c>
      <c r="D618" s="833" t="s">
        <v>4561</v>
      </c>
      <c r="E618" s="834" t="s">
        <v>2738</v>
      </c>
      <c r="F618" s="832" t="s">
        <v>2715</v>
      </c>
      <c r="G618" s="832" t="s">
        <v>2890</v>
      </c>
      <c r="H618" s="832" t="s">
        <v>567</v>
      </c>
      <c r="I618" s="832" t="s">
        <v>3551</v>
      </c>
      <c r="J618" s="832" t="s">
        <v>2892</v>
      </c>
      <c r="K618" s="832"/>
      <c r="L618" s="835">
        <v>0</v>
      </c>
      <c r="M618" s="835">
        <v>0</v>
      </c>
      <c r="N618" s="832">
        <v>1</v>
      </c>
      <c r="O618" s="836">
        <v>1</v>
      </c>
      <c r="P618" s="835">
        <v>0</v>
      </c>
      <c r="Q618" s="837"/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21</v>
      </c>
      <c r="B619" s="832" t="s">
        <v>2713</v>
      </c>
      <c r="C619" s="832" t="s">
        <v>2719</v>
      </c>
      <c r="D619" s="833" t="s">
        <v>4561</v>
      </c>
      <c r="E619" s="834" t="s">
        <v>2738</v>
      </c>
      <c r="F619" s="832" t="s">
        <v>2715</v>
      </c>
      <c r="G619" s="832" t="s">
        <v>2890</v>
      </c>
      <c r="H619" s="832" t="s">
        <v>567</v>
      </c>
      <c r="I619" s="832" t="s">
        <v>3552</v>
      </c>
      <c r="J619" s="832" t="s">
        <v>2892</v>
      </c>
      <c r="K619" s="832"/>
      <c r="L619" s="835">
        <v>0</v>
      </c>
      <c r="M619" s="835">
        <v>0</v>
      </c>
      <c r="N619" s="832">
        <v>2</v>
      </c>
      <c r="O619" s="836">
        <v>1.5</v>
      </c>
      <c r="P619" s="835">
        <v>0</v>
      </c>
      <c r="Q619" s="837"/>
      <c r="R619" s="832">
        <v>1</v>
      </c>
      <c r="S619" s="837">
        <v>0.5</v>
      </c>
      <c r="T619" s="836">
        <v>1</v>
      </c>
      <c r="U619" s="838">
        <v>0.66666666666666663</v>
      </c>
    </row>
    <row r="620" spans="1:21" ht="14.4" customHeight="1" x14ac:dyDescent="0.3">
      <c r="A620" s="831">
        <v>21</v>
      </c>
      <c r="B620" s="832" t="s">
        <v>2713</v>
      </c>
      <c r="C620" s="832" t="s">
        <v>2719</v>
      </c>
      <c r="D620" s="833" t="s">
        <v>4561</v>
      </c>
      <c r="E620" s="834" t="s">
        <v>2738</v>
      </c>
      <c r="F620" s="832" t="s">
        <v>2715</v>
      </c>
      <c r="G620" s="832" t="s">
        <v>2890</v>
      </c>
      <c r="H620" s="832" t="s">
        <v>567</v>
      </c>
      <c r="I620" s="832" t="s">
        <v>3553</v>
      </c>
      <c r="J620" s="832" t="s">
        <v>2892</v>
      </c>
      <c r="K620" s="832"/>
      <c r="L620" s="835">
        <v>0</v>
      </c>
      <c r="M620" s="835">
        <v>0</v>
      </c>
      <c r="N620" s="832">
        <v>1</v>
      </c>
      <c r="O620" s="836">
        <v>0.5</v>
      </c>
      <c r="P620" s="835">
        <v>0</v>
      </c>
      <c r="Q620" s="837"/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21</v>
      </c>
      <c r="B621" s="832" t="s">
        <v>2713</v>
      </c>
      <c r="C621" s="832" t="s">
        <v>2719</v>
      </c>
      <c r="D621" s="833" t="s">
        <v>4561</v>
      </c>
      <c r="E621" s="834" t="s">
        <v>2738</v>
      </c>
      <c r="F621" s="832" t="s">
        <v>2715</v>
      </c>
      <c r="G621" s="832" t="s">
        <v>2890</v>
      </c>
      <c r="H621" s="832" t="s">
        <v>567</v>
      </c>
      <c r="I621" s="832" t="s">
        <v>3261</v>
      </c>
      <c r="J621" s="832" t="s">
        <v>2892</v>
      </c>
      <c r="K621" s="832"/>
      <c r="L621" s="835">
        <v>0</v>
      </c>
      <c r="M621" s="835">
        <v>0</v>
      </c>
      <c r="N621" s="832">
        <v>2</v>
      </c>
      <c r="O621" s="836">
        <v>2</v>
      </c>
      <c r="P621" s="835"/>
      <c r="Q621" s="837"/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21</v>
      </c>
      <c r="B622" s="832" t="s">
        <v>2713</v>
      </c>
      <c r="C622" s="832" t="s">
        <v>2719</v>
      </c>
      <c r="D622" s="833" t="s">
        <v>4561</v>
      </c>
      <c r="E622" s="834" t="s">
        <v>2738</v>
      </c>
      <c r="F622" s="832" t="s">
        <v>2716</v>
      </c>
      <c r="G622" s="832" t="s">
        <v>3064</v>
      </c>
      <c r="H622" s="832" t="s">
        <v>567</v>
      </c>
      <c r="I622" s="832" t="s">
        <v>3554</v>
      </c>
      <c r="J622" s="832" t="s">
        <v>3555</v>
      </c>
      <c r="K622" s="832" t="s">
        <v>3556</v>
      </c>
      <c r="L622" s="835">
        <v>1800</v>
      </c>
      <c r="M622" s="835">
        <v>1800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21</v>
      </c>
      <c r="B623" s="832" t="s">
        <v>2713</v>
      </c>
      <c r="C623" s="832" t="s">
        <v>2719</v>
      </c>
      <c r="D623" s="833" t="s">
        <v>4561</v>
      </c>
      <c r="E623" s="834" t="s">
        <v>2738</v>
      </c>
      <c r="F623" s="832" t="s">
        <v>2716</v>
      </c>
      <c r="G623" s="832" t="s">
        <v>3064</v>
      </c>
      <c r="H623" s="832" t="s">
        <v>567</v>
      </c>
      <c r="I623" s="832" t="s">
        <v>3557</v>
      </c>
      <c r="J623" s="832" t="s">
        <v>3558</v>
      </c>
      <c r="K623" s="832" t="s">
        <v>3559</v>
      </c>
      <c r="L623" s="835">
        <v>1800</v>
      </c>
      <c r="M623" s="835">
        <v>1800</v>
      </c>
      <c r="N623" s="832">
        <v>1</v>
      </c>
      <c r="O623" s="836">
        <v>1</v>
      </c>
      <c r="P623" s="835">
        <v>1800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21</v>
      </c>
      <c r="B624" s="832" t="s">
        <v>2713</v>
      </c>
      <c r="C624" s="832" t="s">
        <v>2719</v>
      </c>
      <c r="D624" s="833" t="s">
        <v>4561</v>
      </c>
      <c r="E624" s="834" t="s">
        <v>2738</v>
      </c>
      <c r="F624" s="832" t="s">
        <v>2716</v>
      </c>
      <c r="G624" s="832" t="s">
        <v>3064</v>
      </c>
      <c r="H624" s="832" t="s">
        <v>567</v>
      </c>
      <c r="I624" s="832" t="s">
        <v>3560</v>
      </c>
      <c r="J624" s="832" t="s">
        <v>3561</v>
      </c>
      <c r="K624" s="832" t="s">
        <v>3562</v>
      </c>
      <c r="L624" s="835">
        <v>1800</v>
      </c>
      <c r="M624" s="835">
        <v>3600</v>
      </c>
      <c r="N624" s="832">
        <v>2</v>
      </c>
      <c r="O624" s="836">
        <v>2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21</v>
      </c>
      <c r="B625" s="832" t="s">
        <v>2713</v>
      </c>
      <c r="C625" s="832" t="s">
        <v>2719</v>
      </c>
      <c r="D625" s="833" t="s">
        <v>4561</v>
      </c>
      <c r="E625" s="834" t="s">
        <v>2738</v>
      </c>
      <c r="F625" s="832" t="s">
        <v>2716</v>
      </c>
      <c r="G625" s="832" t="s">
        <v>3064</v>
      </c>
      <c r="H625" s="832" t="s">
        <v>567</v>
      </c>
      <c r="I625" s="832" t="s">
        <v>3563</v>
      </c>
      <c r="J625" s="832" t="s">
        <v>3564</v>
      </c>
      <c r="K625" s="832" t="s">
        <v>3565</v>
      </c>
      <c r="L625" s="835">
        <v>3000</v>
      </c>
      <c r="M625" s="835">
        <v>3000</v>
      </c>
      <c r="N625" s="832">
        <v>1</v>
      </c>
      <c r="O625" s="836">
        <v>1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21</v>
      </c>
      <c r="B626" s="832" t="s">
        <v>2713</v>
      </c>
      <c r="C626" s="832" t="s">
        <v>2719</v>
      </c>
      <c r="D626" s="833" t="s">
        <v>4561</v>
      </c>
      <c r="E626" s="834" t="s">
        <v>2738</v>
      </c>
      <c r="F626" s="832" t="s">
        <v>2716</v>
      </c>
      <c r="G626" s="832" t="s">
        <v>2834</v>
      </c>
      <c r="H626" s="832" t="s">
        <v>567</v>
      </c>
      <c r="I626" s="832" t="s">
        <v>2835</v>
      </c>
      <c r="J626" s="832" t="s">
        <v>2836</v>
      </c>
      <c r="K626" s="832" t="s">
        <v>2837</v>
      </c>
      <c r="L626" s="835">
        <v>1000</v>
      </c>
      <c r="M626" s="835">
        <v>18000</v>
      </c>
      <c r="N626" s="832">
        <v>18</v>
      </c>
      <c r="O626" s="836">
        <v>18</v>
      </c>
      <c r="P626" s="835">
        <v>5000</v>
      </c>
      <c r="Q626" s="837">
        <v>0.27777777777777779</v>
      </c>
      <c r="R626" s="832">
        <v>5</v>
      </c>
      <c r="S626" s="837">
        <v>0.27777777777777779</v>
      </c>
      <c r="T626" s="836">
        <v>5</v>
      </c>
      <c r="U626" s="838">
        <v>0.27777777777777779</v>
      </c>
    </row>
    <row r="627" spans="1:21" ht="14.4" customHeight="1" x14ac:dyDescent="0.3">
      <c r="A627" s="831">
        <v>21</v>
      </c>
      <c r="B627" s="832" t="s">
        <v>2713</v>
      </c>
      <c r="C627" s="832" t="s">
        <v>2719</v>
      </c>
      <c r="D627" s="833" t="s">
        <v>4561</v>
      </c>
      <c r="E627" s="834" t="s">
        <v>2739</v>
      </c>
      <c r="F627" s="832" t="s">
        <v>2714</v>
      </c>
      <c r="G627" s="832" t="s">
        <v>3566</v>
      </c>
      <c r="H627" s="832" t="s">
        <v>567</v>
      </c>
      <c r="I627" s="832" t="s">
        <v>3567</v>
      </c>
      <c r="J627" s="832" t="s">
        <v>3568</v>
      </c>
      <c r="K627" s="832" t="s">
        <v>3569</v>
      </c>
      <c r="L627" s="835">
        <v>18.809999999999999</v>
      </c>
      <c r="M627" s="835">
        <v>75.239999999999995</v>
      </c>
      <c r="N627" s="832">
        <v>4</v>
      </c>
      <c r="O627" s="836">
        <v>2</v>
      </c>
      <c r="P627" s="835">
        <v>37.619999999999997</v>
      </c>
      <c r="Q627" s="837">
        <v>0.5</v>
      </c>
      <c r="R627" s="832">
        <v>2</v>
      </c>
      <c r="S627" s="837">
        <v>0.5</v>
      </c>
      <c r="T627" s="836">
        <v>1</v>
      </c>
      <c r="U627" s="838">
        <v>0.5</v>
      </c>
    </row>
    <row r="628" spans="1:21" ht="14.4" customHeight="1" x14ac:dyDescent="0.3">
      <c r="A628" s="831">
        <v>21</v>
      </c>
      <c r="B628" s="832" t="s">
        <v>2713</v>
      </c>
      <c r="C628" s="832" t="s">
        <v>2719</v>
      </c>
      <c r="D628" s="833" t="s">
        <v>4561</v>
      </c>
      <c r="E628" s="834" t="s">
        <v>2739</v>
      </c>
      <c r="F628" s="832" t="s">
        <v>2714</v>
      </c>
      <c r="G628" s="832" t="s">
        <v>2978</v>
      </c>
      <c r="H628" s="832" t="s">
        <v>567</v>
      </c>
      <c r="I628" s="832" t="s">
        <v>2979</v>
      </c>
      <c r="J628" s="832" t="s">
        <v>906</v>
      </c>
      <c r="K628" s="832" t="s">
        <v>2980</v>
      </c>
      <c r="L628" s="835">
        <v>248.55</v>
      </c>
      <c r="M628" s="835">
        <v>248.55</v>
      </c>
      <c r="N628" s="832">
        <v>1</v>
      </c>
      <c r="O628" s="836">
        <v>1</v>
      </c>
      <c r="P628" s="835">
        <v>248.55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21</v>
      </c>
      <c r="B629" s="832" t="s">
        <v>2713</v>
      </c>
      <c r="C629" s="832" t="s">
        <v>2719</v>
      </c>
      <c r="D629" s="833" t="s">
        <v>4561</v>
      </c>
      <c r="E629" s="834" t="s">
        <v>2739</v>
      </c>
      <c r="F629" s="832" t="s">
        <v>2714</v>
      </c>
      <c r="G629" s="832" t="s">
        <v>3237</v>
      </c>
      <c r="H629" s="832" t="s">
        <v>567</v>
      </c>
      <c r="I629" s="832" t="s">
        <v>3238</v>
      </c>
      <c r="J629" s="832" t="s">
        <v>1287</v>
      </c>
      <c r="K629" s="832" t="s">
        <v>3239</v>
      </c>
      <c r="L629" s="835">
        <v>65.989999999999995</v>
      </c>
      <c r="M629" s="835">
        <v>395.93999999999994</v>
      </c>
      <c r="N629" s="832">
        <v>6</v>
      </c>
      <c r="O629" s="836">
        <v>3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21</v>
      </c>
      <c r="B630" s="832" t="s">
        <v>2713</v>
      </c>
      <c r="C630" s="832" t="s">
        <v>2719</v>
      </c>
      <c r="D630" s="833" t="s">
        <v>4561</v>
      </c>
      <c r="E630" s="834" t="s">
        <v>2739</v>
      </c>
      <c r="F630" s="832" t="s">
        <v>2714</v>
      </c>
      <c r="G630" s="832" t="s">
        <v>2774</v>
      </c>
      <c r="H630" s="832" t="s">
        <v>625</v>
      </c>
      <c r="I630" s="832" t="s">
        <v>2392</v>
      </c>
      <c r="J630" s="832" t="s">
        <v>1330</v>
      </c>
      <c r="K630" s="832" t="s">
        <v>2393</v>
      </c>
      <c r="L630" s="835">
        <v>0</v>
      </c>
      <c r="M630" s="835">
        <v>0</v>
      </c>
      <c r="N630" s="832">
        <v>3</v>
      </c>
      <c r="O630" s="836">
        <v>2</v>
      </c>
      <c r="P630" s="835">
        <v>0</v>
      </c>
      <c r="Q630" s="837"/>
      <c r="R630" s="832">
        <v>2</v>
      </c>
      <c r="S630" s="837">
        <v>0.66666666666666663</v>
      </c>
      <c r="T630" s="836">
        <v>1</v>
      </c>
      <c r="U630" s="838">
        <v>0.5</v>
      </c>
    </row>
    <row r="631" spans="1:21" ht="14.4" customHeight="1" x14ac:dyDescent="0.3">
      <c r="A631" s="831">
        <v>21</v>
      </c>
      <c r="B631" s="832" t="s">
        <v>2713</v>
      </c>
      <c r="C631" s="832" t="s">
        <v>2719</v>
      </c>
      <c r="D631" s="833" t="s">
        <v>4561</v>
      </c>
      <c r="E631" s="834" t="s">
        <v>2741</v>
      </c>
      <c r="F631" s="832" t="s">
        <v>2714</v>
      </c>
      <c r="G631" s="832" t="s">
        <v>2762</v>
      </c>
      <c r="H631" s="832" t="s">
        <v>567</v>
      </c>
      <c r="I631" s="832" t="s">
        <v>2763</v>
      </c>
      <c r="J631" s="832" t="s">
        <v>2764</v>
      </c>
      <c r="K631" s="832" t="s">
        <v>2765</v>
      </c>
      <c r="L631" s="835">
        <v>96.84</v>
      </c>
      <c r="M631" s="835">
        <v>193.68</v>
      </c>
      <c r="N631" s="832">
        <v>2</v>
      </c>
      <c r="O631" s="836">
        <v>1</v>
      </c>
      <c r="P631" s="835">
        <v>193.68</v>
      </c>
      <c r="Q631" s="837">
        <v>1</v>
      </c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21</v>
      </c>
      <c r="B632" s="832" t="s">
        <v>2713</v>
      </c>
      <c r="C632" s="832" t="s">
        <v>2719</v>
      </c>
      <c r="D632" s="833" t="s">
        <v>4561</v>
      </c>
      <c r="E632" s="834" t="s">
        <v>2741</v>
      </c>
      <c r="F632" s="832" t="s">
        <v>2714</v>
      </c>
      <c r="G632" s="832" t="s">
        <v>2766</v>
      </c>
      <c r="H632" s="832" t="s">
        <v>625</v>
      </c>
      <c r="I632" s="832" t="s">
        <v>2334</v>
      </c>
      <c r="J632" s="832" t="s">
        <v>640</v>
      </c>
      <c r="K632" s="832" t="s">
        <v>641</v>
      </c>
      <c r="L632" s="835">
        <v>21.76</v>
      </c>
      <c r="M632" s="835">
        <v>21.76</v>
      </c>
      <c r="N632" s="832">
        <v>1</v>
      </c>
      <c r="O632" s="836">
        <v>0.5</v>
      </c>
      <c r="P632" s="835">
        <v>21.76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21</v>
      </c>
      <c r="B633" s="832" t="s">
        <v>2713</v>
      </c>
      <c r="C633" s="832" t="s">
        <v>2719</v>
      </c>
      <c r="D633" s="833" t="s">
        <v>4561</v>
      </c>
      <c r="E633" s="834" t="s">
        <v>2741</v>
      </c>
      <c r="F633" s="832" t="s">
        <v>2714</v>
      </c>
      <c r="G633" s="832" t="s">
        <v>3076</v>
      </c>
      <c r="H633" s="832" t="s">
        <v>625</v>
      </c>
      <c r="I633" s="832" t="s">
        <v>2605</v>
      </c>
      <c r="J633" s="832" t="s">
        <v>2606</v>
      </c>
      <c r="K633" s="832" t="s">
        <v>2607</v>
      </c>
      <c r="L633" s="835">
        <v>18.809999999999999</v>
      </c>
      <c r="M633" s="835">
        <v>37.619999999999997</v>
      </c>
      <c r="N633" s="832">
        <v>2</v>
      </c>
      <c r="O633" s="836">
        <v>0.5</v>
      </c>
      <c r="P633" s="835">
        <v>37.619999999999997</v>
      </c>
      <c r="Q633" s="837">
        <v>1</v>
      </c>
      <c r="R633" s="832">
        <v>2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21</v>
      </c>
      <c r="B634" s="832" t="s">
        <v>2713</v>
      </c>
      <c r="C634" s="832" t="s">
        <v>2719</v>
      </c>
      <c r="D634" s="833" t="s">
        <v>4561</v>
      </c>
      <c r="E634" s="834" t="s">
        <v>2741</v>
      </c>
      <c r="F634" s="832" t="s">
        <v>2714</v>
      </c>
      <c r="G634" s="832" t="s">
        <v>3377</v>
      </c>
      <c r="H634" s="832" t="s">
        <v>567</v>
      </c>
      <c r="I634" s="832" t="s">
        <v>3378</v>
      </c>
      <c r="J634" s="832" t="s">
        <v>3379</v>
      </c>
      <c r="K634" s="832" t="s">
        <v>3380</v>
      </c>
      <c r="L634" s="835">
        <v>55.77</v>
      </c>
      <c r="M634" s="835">
        <v>111.54</v>
      </c>
      <c r="N634" s="832">
        <v>2</v>
      </c>
      <c r="O634" s="836">
        <v>0.5</v>
      </c>
      <c r="P634" s="835">
        <v>111.54</v>
      </c>
      <c r="Q634" s="837">
        <v>1</v>
      </c>
      <c r="R634" s="832">
        <v>2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21</v>
      </c>
      <c r="B635" s="832" t="s">
        <v>2713</v>
      </c>
      <c r="C635" s="832" t="s">
        <v>2719</v>
      </c>
      <c r="D635" s="833" t="s">
        <v>4561</v>
      </c>
      <c r="E635" s="834" t="s">
        <v>2741</v>
      </c>
      <c r="F635" s="832" t="s">
        <v>2714</v>
      </c>
      <c r="G635" s="832" t="s">
        <v>2895</v>
      </c>
      <c r="H635" s="832" t="s">
        <v>567</v>
      </c>
      <c r="I635" s="832" t="s">
        <v>2899</v>
      </c>
      <c r="J635" s="832" t="s">
        <v>2897</v>
      </c>
      <c r="K635" s="832" t="s">
        <v>2900</v>
      </c>
      <c r="L635" s="835">
        <v>550.39</v>
      </c>
      <c r="M635" s="835">
        <v>1651.17</v>
      </c>
      <c r="N635" s="832">
        <v>3</v>
      </c>
      <c r="O635" s="836">
        <v>1</v>
      </c>
      <c r="P635" s="835">
        <v>1651.17</v>
      </c>
      <c r="Q635" s="837">
        <v>1</v>
      </c>
      <c r="R635" s="832">
        <v>3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21</v>
      </c>
      <c r="B636" s="832" t="s">
        <v>2713</v>
      </c>
      <c r="C636" s="832" t="s">
        <v>2719</v>
      </c>
      <c r="D636" s="833" t="s">
        <v>4561</v>
      </c>
      <c r="E636" s="834" t="s">
        <v>2741</v>
      </c>
      <c r="F636" s="832" t="s">
        <v>2714</v>
      </c>
      <c r="G636" s="832" t="s">
        <v>2895</v>
      </c>
      <c r="H636" s="832" t="s">
        <v>567</v>
      </c>
      <c r="I636" s="832" t="s">
        <v>3088</v>
      </c>
      <c r="J636" s="832" t="s">
        <v>3089</v>
      </c>
      <c r="K636" s="832" t="s">
        <v>2900</v>
      </c>
      <c r="L636" s="835">
        <v>550.39</v>
      </c>
      <c r="M636" s="835">
        <v>3302.34</v>
      </c>
      <c r="N636" s="832">
        <v>6</v>
      </c>
      <c r="O636" s="836">
        <v>1.5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21</v>
      </c>
      <c r="B637" s="832" t="s">
        <v>2713</v>
      </c>
      <c r="C637" s="832" t="s">
        <v>2719</v>
      </c>
      <c r="D637" s="833" t="s">
        <v>4561</v>
      </c>
      <c r="E637" s="834" t="s">
        <v>2741</v>
      </c>
      <c r="F637" s="832" t="s">
        <v>2714</v>
      </c>
      <c r="G637" s="832" t="s">
        <v>3094</v>
      </c>
      <c r="H637" s="832" t="s">
        <v>567</v>
      </c>
      <c r="I637" s="832" t="s">
        <v>3095</v>
      </c>
      <c r="J637" s="832" t="s">
        <v>3096</v>
      </c>
      <c r="K637" s="832" t="s">
        <v>3097</v>
      </c>
      <c r="L637" s="835">
        <v>1561.54</v>
      </c>
      <c r="M637" s="835">
        <v>140538.60000000003</v>
      </c>
      <c r="N637" s="832">
        <v>90</v>
      </c>
      <c r="O637" s="836">
        <v>16</v>
      </c>
      <c r="P637" s="835">
        <v>118677.04000000002</v>
      </c>
      <c r="Q637" s="837">
        <v>0.84444444444444444</v>
      </c>
      <c r="R637" s="832">
        <v>76</v>
      </c>
      <c r="S637" s="837">
        <v>0.84444444444444444</v>
      </c>
      <c r="T637" s="836">
        <v>12</v>
      </c>
      <c r="U637" s="838">
        <v>0.75</v>
      </c>
    </row>
    <row r="638" spans="1:21" ht="14.4" customHeight="1" x14ac:dyDescent="0.3">
      <c r="A638" s="831">
        <v>21</v>
      </c>
      <c r="B638" s="832" t="s">
        <v>2713</v>
      </c>
      <c r="C638" s="832" t="s">
        <v>2719</v>
      </c>
      <c r="D638" s="833" t="s">
        <v>4561</v>
      </c>
      <c r="E638" s="834" t="s">
        <v>2741</v>
      </c>
      <c r="F638" s="832" t="s">
        <v>2714</v>
      </c>
      <c r="G638" s="832" t="s">
        <v>2916</v>
      </c>
      <c r="H638" s="832" t="s">
        <v>625</v>
      </c>
      <c r="I638" s="832" t="s">
        <v>2423</v>
      </c>
      <c r="J638" s="832" t="s">
        <v>1328</v>
      </c>
      <c r="K638" s="832" t="s">
        <v>2424</v>
      </c>
      <c r="L638" s="835">
        <v>176.32</v>
      </c>
      <c r="M638" s="835">
        <v>176.32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21</v>
      </c>
      <c r="B639" s="832" t="s">
        <v>2713</v>
      </c>
      <c r="C639" s="832" t="s">
        <v>2719</v>
      </c>
      <c r="D639" s="833" t="s">
        <v>4561</v>
      </c>
      <c r="E639" s="834" t="s">
        <v>2741</v>
      </c>
      <c r="F639" s="832" t="s">
        <v>2714</v>
      </c>
      <c r="G639" s="832" t="s">
        <v>2775</v>
      </c>
      <c r="H639" s="832" t="s">
        <v>625</v>
      </c>
      <c r="I639" s="832" t="s">
        <v>2841</v>
      </c>
      <c r="J639" s="832" t="s">
        <v>750</v>
      </c>
      <c r="K639" s="832" t="s">
        <v>2235</v>
      </c>
      <c r="L639" s="835">
        <v>132</v>
      </c>
      <c r="M639" s="835">
        <v>1056</v>
      </c>
      <c r="N639" s="832">
        <v>8</v>
      </c>
      <c r="O639" s="836">
        <v>2.5</v>
      </c>
      <c r="P639" s="835">
        <v>660</v>
      </c>
      <c r="Q639" s="837">
        <v>0.625</v>
      </c>
      <c r="R639" s="832">
        <v>5</v>
      </c>
      <c r="S639" s="837">
        <v>0.625</v>
      </c>
      <c r="T639" s="836">
        <v>2</v>
      </c>
      <c r="U639" s="838">
        <v>0.8</v>
      </c>
    </row>
    <row r="640" spans="1:21" ht="14.4" customHeight="1" x14ac:dyDescent="0.3">
      <c r="A640" s="831">
        <v>21</v>
      </c>
      <c r="B640" s="832" t="s">
        <v>2713</v>
      </c>
      <c r="C640" s="832" t="s">
        <v>2719</v>
      </c>
      <c r="D640" s="833" t="s">
        <v>4561</v>
      </c>
      <c r="E640" s="834" t="s">
        <v>2741</v>
      </c>
      <c r="F640" s="832" t="s">
        <v>2714</v>
      </c>
      <c r="G640" s="832" t="s">
        <v>2775</v>
      </c>
      <c r="H640" s="832" t="s">
        <v>625</v>
      </c>
      <c r="I640" s="832" t="s">
        <v>3570</v>
      </c>
      <c r="J640" s="832" t="s">
        <v>750</v>
      </c>
      <c r="K640" s="832" t="s">
        <v>2870</v>
      </c>
      <c r="L640" s="835">
        <v>264</v>
      </c>
      <c r="M640" s="835">
        <v>792</v>
      </c>
      <c r="N640" s="832">
        <v>3</v>
      </c>
      <c r="O640" s="836">
        <v>2</v>
      </c>
      <c r="P640" s="835">
        <v>528</v>
      </c>
      <c r="Q640" s="837">
        <v>0.66666666666666663</v>
      </c>
      <c r="R640" s="832">
        <v>2</v>
      </c>
      <c r="S640" s="837">
        <v>0.66666666666666663</v>
      </c>
      <c r="T640" s="836">
        <v>1</v>
      </c>
      <c r="U640" s="838">
        <v>0.5</v>
      </c>
    </row>
    <row r="641" spans="1:21" ht="14.4" customHeight="1" x14ac:dyDescent="0.3">
      <c r="A641" s="831">
        <v>21</v>
      </c>
      <c r="B641" s="832" t="s">
        <v>2713</v>
      </c>
      <c r="C641" s="832" t="s">
        <v>2719</v>
      </c>
      <c r="D641" s="833" t="s">
        <v>4561</v>
      </c>
      <c r="E641" s="834" t="s">
        <v>2741</v>
      </c>
      <c r="F641" s="832" t="s">
        <v>2714</v>
      </c>
      <c r="G641" s="832" t="s">
        <v>2775</v>
      </c>
      <c r="H641" s="832" t="s">
        <v>625</v>
      </c>
      <c r="I641" s="832" t="s">
        <v>2397</v>
      </c>
      <c r="J641" s="832" t="s">
        <v>748</v>
      </c>
      <c r="K641" s="832" t="s">
        <v>703</v>
      </c>
      <c r="L641" s="835">
        <v>65.989999999999995</v>
      </c>
      <c r="M641" s="835">
        <v>131.97999999999999</v>
      </c>
      <c r="N641" s="832">
        <v>2</v>
      </c>
      <c r="O641" s="836">
        <v>0.5</v>
      </c>
      <c r="P641" s="835">
        <v>131.97999999999999</v>
      </c>
      <c r="Q641" s="837">
        <v>1</v>
      </c>
      <c r="R641" s="832">
        <v>2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21</v>
      </c>
      <c r="B642" s="832" t="s">
        <v>2713</v>
      </c>
      <c r="C642" s="832" t="s">
        <v>2719</v>
      </c>
      <c r="D642" s="833" t="s">
        <v>4561</v>
      </c>
      <c r="E642" s="834" t="s">
        <v>2741</v>
      </c>
      <c r="F642" s="832" t="s">
        <v>2714</v>
      </c>
      <c r="G642" s="832" t="s">
        <v>2917</v>
      </c>
      <c r="H642" s="832" t="s">
        <v>567</v>
      </c>
      <c r="I642" s="832" t="s">
        <v>2918</v>
      </c>
      <c r="J642" s="832" t="s">
        <v>904</v>
      </c>
      <c r="K642" s="832" t="s">
        <v>2919</v>
      </c>
      <c r="L642" s="835">
        <v>236.03</v>
      </c>
      <c r="M642" s="835">
        <v>236.03</v>
      </c>
      <c r="N642" s="832">
        <v>1</v>
      </c>
      <c r="O642" s="836">
        <v>1</v>
      </c>
      <c r="P642" s="835">
        <v>236.03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21</v>
      </c>
      <c r="B643" s="832" t="s">
        <v>2713</v>
      </c>
      <c r="C643" s="832" t="s">
        <v>2719</v>
      </c>
      <c r="D643" s="833" t="s">
        <v>4561</v>
      </c>
      <c r="E643" s="834" t="s">
        <v>2741</v>
      </c>
      <c r="F643" s="832" t="s">
        <v>2714</v>
      </c>
      <c r="G643" s="832" t="s">
        <v>2917</v>
      </c>
      <c r="H643" s="832" t="s">
        <v>567</v>
      </c>
      <c r="I643" s="832" t="s">
        <v>3115</v>
      </c>
      <c r="J643" s="832" t="s">
        <v>904</v>
      </c>
      <c r="K643" s="832" t="s">
        <v>1164</v>
      </c>
      <c r="L643" s="835">
        <v>516</v>
      </c>
      <c r="M643" s="835">
        <v>7740</v>
      </c>
      <c r="N643" s="832">
        <v>15</v>
      </c>
      <c r="O643" s="836">
        <v>3.5</v>
      </c>
      <c r="P643" s="835">
        <v>5676</v>
      </c>
      <c r="Q643" s="837">
        <v>0.73333333333333328</v>
      </c>
      <c r="R643" s="832">
        <v>11</v>
      </c>
      <c r="S643" s="837">
        <v>0.73333333333333328</v>
      </c>
      <c r="T643" s="836">
        <v>2.5</v>
      </c>
      <c r="U643" s="838">
        <v>0.7142857142857143</v>
      </c>
    </row>
    <row r="644" spans="1:21" ht="14.4" customHeight="1" x14ac:dyDescent="0.3">
      <c r="A644" s="831">
        <v>21</v>
      </c>
      <c r="B644" s="832" t="s">
        <v>2713</v>
      </c>
      <c r="C644" s="832" t="s">
        <v>2719</v>
      </c>
      <c r="D644" s="833" t="s">
        <v>4561</v>
      </c>
      <c r="E644" s="834" t="s">
        <v>2741</v>
      </c>
      <c r="F644" s="832" t="s">
        <v>2714</v>
      </c>
      <c r="G644" s="832" t="s">
        <v>2917</v>
      </c>
      <c r="H644" s="832" t="s">
        <v>567</v>
      </c>
      <c r="I644" s="832" t="s">
        <v>3116</v>
      </c>
      <c r="J644" s="832" t="s">
        <v>904</v>
      </c>
      <c r="K644" s="832" t="s">
        <v>3117</v>
      </c>
      <c r="L644" s="835">
        <v>1719.99</v>
      </c>
      <c r="M644" s="835">
        <v>22359.870000000003</v>
      </c>
      <c r="N644" s="832">
        <v>13</v>
      </c>
      <c r="O644" s="836">
        <v>5</v>
      </c>
      <c r="P644" s="835">
        <v>20639.88</v>
      </c>
      <c r="Q644" s="837">
        <v>0.92307692307692302</v>
      </c>
      <c r="R644" s="832">
        <v>12</v>
      </c>
      <c r="S644" s="837">
        <v>0.92307692307692313</v>
      </c>
      <c r="T644" s="836">
        <v>4.5</v>
      </c>
      <c r="U644" s="838">
        <v>0.9</v>
      </c>
    </row>
    <row r="645" spans="1:21" ht="14.4" customHeight="1" x14ac:dyDescent="0.3">
      <c r="A645" s="831">
        <v>21</v>
      </c>
      <c r="B645" s="832" t="s">
        <v>2713</v>
      </c>
      <c r="C645" s="832" t="s">
        <v>2719</v>
      </c>
      <c r="D645" s="833" t="s">
        <v>4561</v>
      </c>
      <c r="E645" s="834" t="s">
        <v>2741</v>
      </c>
      <c r="F645" s="832" t="s">
        <v>2714</v>
      </c>
      <c r="G645" s="832" t="s">
        <v>3118</v>
      </c>
      <c r="H645" s="832" t="s">
        <v>567</v>
      </c>
      <c r="I645" s="832" t="s">
        <v>3119</v>
      </c>
      <c r="J645" s="832" t="s">
        <v>3120</v>
      </c>
      <c r="K645" s="832" t="s">
        <v>3121</v>
      </c>
      <c r="L645" s="835">
        <v>140.94999999999999</v>
      </c>
      <c r="M645" s="835">
        <v>140.94999999999999</v>
      </c>
      <c r="N645" s="832">
        <v>1</v>
      </c>
      <c r="O645" s="836">
        <v>0.5</v>
      </c>
      <c r="P645" s="835">
        <v>140.94999999999999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21</v>
      </c>
      <c r="B646" s="832" t="s">
        <v>2713</v>
      </c>
      <c r="C646" s="832" t="s">
        <v>2719</v>
      </c>
      <c r="D646" s="833" t="s">
        <v>4561</v>
      </c>
      <c r="E646" s="834" t="s">
        <v>2741</v>
      </c>
      <c r="F646" s="832" t="s">
        <v>2714</v>
      </c>
      <c r="G646" s="832" t="s">
        <v>2776</v>
      </c>
      <c r="H646" s="832" t="s">
        <v>567</v>
      </c>
      <c r="I646" s="832" t="s">
        <v>2848</v>
      </c>
      <c r="J646" s="832" t="s">
        <v>827</v>
      </c>
      <c r="K646" s="832" t="s">
        <v>2849</v>
      </c>
      <c r="L646" s="835">
        <v>48.42</v>
      </c>
      <c r="M646" s="835">
        <v>338.94</v>
      </c>
      <c r="N646" s="832">
        <v>7</v>
      </c>
      <c r="O646" s="836">
        <v>1</v>
      </c>
      <c r="P646" s="835">
        <v>338.94</v>
      </c>
      <c r="Q646" s="837">
        <v>1</v>
      </c>
      <c r="R646" s="832">
        <v>7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21</v>
      </c>
      <c r="B647" s="832" t="s">
        <v>2713</v>
      </c>
      <c r="C647" s="832" t="s">
        <v>2719</v>
      </c>
      <c r="D647" s="833" t="s">
        <v>4561</v>
      </c>
      <c r="E647" s="834" t="s">
        <v>2741</v>
      </c>
      <c r="F647" s="832" t="s">
        <v>2714</v>
      </c>
      <c r="G647" s="832" t="s">
        <v>2776</v>
      </c>
      <c r="H647" s="832" t="s">
        <v>567</v>
      </c>
      <c r="I647" s="832" t="s">
        <v>2777</v>
      </c>
      <c r="J647" s="832" t="s">
        <v>825</v>
      </c>
      <c r="K647" s="832" t="s">
        <v>2778</v>
      </c>
      <c r="L647" s="835">
        <v>64.56</v>
      </c>
      <c r="M647" s="835">
        <v>193.68</v>
      </c>
      <c r="N647" s="832">
        <v>3</v>
      </c>
      <c r="O647" s="836">
        <v>1</v>
      </c>
      <c r="P647" s="835">
        <v>129.12</v>
      </c>
      <c r="Q647" s="837">
        <v>0.66666666666666663</v>
      </c>
      <c r="R647" s="832">
        <v>2</v>
      </c>
      <c r="S647" s="837">
        <v>0.66666666666666663</v>
      </c>
      <c r="T647" s="836">
        <v>0.5</v>
      </c>
      <c r="U647" s="838">
        <v>0.5</v>
      </c>
    </row>
    <row r="648" spans="1:21" ht="14.4" customHeight="1" x14ac:dyDescent="0.3">
      <c r="A648" s="831">
        <v>21</v>
      </c>
      <c r="B648" s="832" t="s">
        <v>2713</v>
      </c>
      <c r="C648" s="832" t="s">
        <v>2719</v>
      </c>
      <c r="D648" s="833" t="s">
        <v>4561</v>
      </c>
      <c r="E648" s="834" t="s">
        <v>2741</v>
      </c>
      <c r="F648" s="832" t="s">
        <v>2714</v>
      </c>
      <c r="G648" s="832" t="s">
        <v>2850</v>
      </c>
      <c r="H648" s="832" t="s">
        <v>567</v>
      </c>
      <c r="I648" s="832" t="s">
        <v>3571</v>
      </c>
      <c r="J648" s="832" t="s">
        <v>789</v>
      </c>
      <c r="K648" s="832" t="s">
        <v>2852</v>
      </c>
      <c r="L648" s="835">
        <v>91.11</v>
      </c>
      <c r="M648" s="835">
        <v>91.11</v>
      </c>
      <c r="N648" s="832">
        <v>1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21</v>
      </c>
      <c r="B649" s="832" t="s">
        <v>2713</v>
      </c>
      <c r="C649" s="832" t="s">
        <v>2719</v>
      </c>
      <c r="D649" s="833" t="s">
        <v>4561</v>
      </c>
      <c r="E649" s="834" t="s">
        <v>2741</v>
      </c>
      <c r="F649" s="832" t="s">
        <v>2714</v>
      </c>
      <c r="G649" s="832" t="s">
        <v>3572</v>
      </c>
      <c r="H649" s="832" t="s">
        <v>567</v>
      </c>
      <c r="I649" s="832" t="s">
        <v>3573</v>
      </c>
      <c r="J649" s="832" t="s">
        <v>1182</v>
      </c>
      <c r="K649" s="832" t="s">
        <v>3574</v>
      </c>
      <c r="L649" s="835">
        <v>29.13</v>
      </c>
      <c r="M649" s="835">
        <v>233.04</v>
      </c>
      <c r="N649" s="832">
        <v>8</v>
      </c>
      <c r="O649" s="836">
        <v>1.5</v>
      </c>
      <c r="P649" s="835">
        <v>233.04</v>
      </c>
      <c r="Q649" s="837">
        <v>1</v>
      </c>
      <c r="R649" s="832">
        <v>8</v>
      </c>
      <c r="S649" s="837">
        <v>1</v>
      </c>
      <c r="T649" s="836">
        <v>1.5</v>
      </c>
      <c r="U649" s="838">
        <v>1</v>
      </c>
    </row>
    <row r="650" spans="1:21" ht="14.4" customHeight="1" x14ac:dyDescent="0.3">
      <c r="A650" s="831">
        <v>21</v>
      </c>
      <c r="B650" s="832" t="s">
        <v>2713</v>
      </c>
      <c r="C650" s="832" t="s">
        <v>2719</v>
      </c>
      <c r="D650" s="833" t="s">
        <v>4561</v>
      </c>
      <c r="E650" s="834" t="s">
        <v>2741</v>
      </c>
      <c r="F650" s="832" t="s">
        <v>2714</v>
      </c>
      <c r="G650" s="832" t="s">
        <v>3575</v>
      </c>
      <c r="H650" s="832" t="s">
        <v>567</v>
      </c>
      <c r="I650" s="832" t="s">
        <v>3576</v>
      </c>
      <c r="J650" s="832" t="s">
        <v>3577</v>
      </c>
      <c r="K650" s="832" t="s">
        <v>3578</v>
      </c>
      <c r="L650" s="835">
        <v>1847.49</v>
      </c>
      <c r="M650" s="835">
        <v>20322.39</v>
      </c>
      <c r="N650" s="832">
        <v>11</v>
      </c>
      <c r="O650" s="836">
        <v>2</v>
      </c>
      <c r="P650" s="835">
        <v>20322.39</v>
      </c>
      <c r="Q650" s="837">
        <v>1</v>
      </c>
      <c r="R650" s="832">
        <v>11</v>
      </c>
      <c r="S650" s="837">
        <v>1</v>
      </c>
      <c r="T650" s="836">
        <v>2</v>
      </c>
      <c r="U650" s="838">
        <v>1</v>
      </c>
    </row>
    <row r="651" spans="1:21" ht="14.4" customHeight="1" x14ac:dyDescent="0.3">
      <c r="A651" s="831">
        <v>21</v>
      </c>
      <c r="B651" s="832" t="s">
        <v>2713</v>
      </c>
      <c r="C651" s="832" t="s">
        <v>2719</v>
      </c>
      <c r="D651" s="833" t="s">
        <v>4561</v>
      </c>
      <c r="E651" s="834" t="s">
        <v>2741</v>
      </c>
      <c r="F651" s="832" t="s">
        <v>2714</v>
      </c>
      <c r="G651" s="832" t="s">
        <v>2926</v>
      </c>
      <c r="H651" s="832" t="s">
        <v>567</v>
      </c>
      <c r="I651" s="832" t="s">
        <v>3579</v>
      </c>
      <c r="J651" s="832" t="s">
        <v>2405</v>
      </c>
      <c r="K651" s="832" t="s">
        <v>2424</v>
      </c>
      <c r="L651" s="835">
        <v>395.98</v>
      </c>
      <c r="M651" s="835">
        <v>395.98</v>
      </c>
      <c r="N651" s="832">
        <v>1</v>
      </c>
      <c r="O651" s="836">
        <v>0.5</v>
      </c>
      <c r="P651" s="835">
        <v>395.98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21</v>
      </c>
      <c r="B652" s="832" t="s">
        <v>2713</v>
      </c>
      <c r="C652" s="832" t="s">
        <v>2719</v>
      </c>
      <c r="D652" s="833" t="s">
        <v>4561</v>
      </c>
      <c r="E652" s="834" t="s">
        <v>2741</v>
      </c>
      <c r="F652" s="832" t="s">
        <v>2714</v>
      </c>
      <c r="G652" s="832" t="s">
        <v>2929</v>
      </c>
      <c r="H652" s="832" t="s">
        <v>625</v>
      </c>
      <c r="I652" s="832" t="s">
        <v>2930</v>
      </c>
      <c r="J652" s="832" t="s">
        <v>2931</v>
      </c>
      <c r="K652" s="832" t="s">
        <v>2932</v>
      </c>
      <c r="L652" s="835">
        <v>550.39</v>
      </c>
      <c r="M652" s="835">
        <v>14860.53</v>
      </c>
      <c r="N652" s="832">
        <v>27</v>
      </c>
      <c r="O652" s="836">
        <v>8.5</v>
      </c>
      <c r="P652" s="835">
        <v>11558.19</v>
      </c>
      <c r="Q652" s="837">
        <v>0.77777777777777779</v>
      </c>
      <c r="R652" s="832">
        <v>21</v>
      </c>
      <c r="S652" s="837">
        <v>0.77777777777777779</v>
      </c>
      <c r="T652" s="836">
        <v>6.5</v>
      </c>
      <c r="U652" s="838">
        <v>0.76470588235294112</v>
      </c>
    </row>
    <row r="653" spans="1:21" ht="14.4" customHeight="1" x14ac:dyDescent="0.3">
      <c r="A653" s="831">
        <v>21</v>
      </c>
      <c r="B653" s="832" t="s">
        <v>2713</v>
      </c>
      <c r="C653" s="832" t="s">
        <v>2719</v>
      </c>
      <c r="D653" s="833" t="s">
        <v>4561</v>
      </c>
      <c r="E653" s="834" t="s">
        <v>2741</v>
      </c>
      <c r="F653" s="832" t="s">
        <v>2714</v>
      </c>
      <c r="G653" s="832" t="s">
        <v>2929</v>
      </c>
      <c r="H653" s="832" t="s">
        <v>567</v>
      </c>
      <c r="I653" s="832" t="s">
        <v>3580</v>
      </c>
      <c r="J653" s="832" t="s">
        <v>3422</v>
      </c>
      <c r="K653" s="832" t="s">
        <v>2932</v>
      </c>
      <c r="L653" s="835">
        <v>550.39</v>
      </c>
      <c r="M653" s="835">
        <v>1651.17</v>
      </c>
      <c r="N653" s="832">
        <v>3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21</v>
      </c>
      <c r="B654" s="832" t="s">
        <v>2713</v>
      </c>
      <c r="C654" s="832" t="s">
        <v>2719</v>
      </c>
      <c r="D654" s="833" t="s">
        <v>4561</v>
      </c>
      <c r="E654" s="834" t="s">
        <v>2741</v>
      </c>
      <c r="F654" s="832" t="s">
        <v>2714</v>
      </c>
      <c r="G654" s="832" t="s">
        <v>2779</v>
      </c>
      <c r="H654" s="832" t="s">
        <v>567</v>
      </c>
      <c r="I654" s="832" t="s">
        <v>3303</v>
      </c>
      <c r="J654" s="832" t="s">
        <v>3131</v>
      </c>
      <c r="K654" s="832" t="s">
        <v>3304</v>
      </c>
      <c r="L654" s="835">
        <v>484.75</v>
      </c>
      <c r="M654" s="835">
        <v>1939</v>
      </c>
      <c r="N654" s="832">
        <v>4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21</v>
      </c>
      <c r="B655" s="832" t="s">
        <v>2713</v>
      </c>
      <c r="C655" s="832" t="s">
        <v>2719</v>
      </c>
      <c r="D655" s="833" t="s">
        <v>4561</v>
      </c>
      <c r="E655" s="834" t="s">
        <v>2741</v>
      </c>
      <c r="F655" s="832" t="s">
        <v>2714</v>
      </c>
      <c r="G655" s="832" t="s">
        <v>2779</v>
      </c>
      <c r="H655" s="832" t="s">
        <v>625</v>
      </c>
      <c r="I655" s="832" t="s">
        <v>2343</v>
      </c>
      <c r="J655" s="832" t="s">
        <v>2339</v>
      </c>
      <c r="K655" s="832" t="s">
        <v>2344</v>
      </c>
      <c r="L655" s="835">
        <v>484.75</v>
      </c>
      <c r="M655" s="835">
        <v>9210.25</v>
      </c>
      <c r="N655" s="832">
        <v>19</v>
      </c>
      <c r="O655" s="836">
        <v>5</v>
      </c>
      <c r="P655" s="835">
        <v>9210.25</v>
      </c>
      <c r="Q655" s="837">
        <v>1</v>
      </c>
      <c r="R655" s="832">
        <v>19</v>
      </c>
      <c r="S655" s="837">
        <v>1</v>
      </c>
      <c r="T655" s="836">
        <v>5</v>
      </c>
      <c r="U655" s="838">
        <v>1</v>
      </c>
    </row>
    <row r="656" spans="1:21" ht="14.4" customHeight="1" x14ac:dyDescent="0.3">
      <c r="A656" s="831">
        <v>21</v>
      </c>
      <c r="B656" s="832" t="s">
        <v>2713</v>
      </c>
      <c r="C656" s="832" t="s">
        <v>2719</v>
      </c>
      <c r="D656" s="833" t="s">
        <v>4561</v>
      </c>
      <c r="E656" s="834" t="s">
        <v>2741</v>
      </c>
      <c r="F656" s="832" t="s">
        <v>2714</v>
      </c>
      <c r="G656" s="832" t="s">
        <v>2779</v>
      </c>
      <c r="H656" s="832" t="s">
        <v>625</v>
      </c>
      <c r="I656" s="832" t="s">
        <v>2345</v>
      </c>
      <c r="J656" s="832" t="s">
        <v>2339</v>
      </c>
      <c r="K656" s="832" t="s">
        <v>2346</v>
      </c>
      <c r="L656" s="835">
        <v>969.48</v>
      </c>
      <c r="M656" s="835">
        <v>18420.12</v>
      </c>
      <c r="N656" s="832">
        <v>19</v>
      </c>
      <c r="O656" s="836">
        <v>4</v>
      </c>
      <c r="P656" s="835">
        <v>14542.199999999999</v>
      </c>
      <c r="Q656" s="837">
        <v>0.78947368421052633</v>
      </c>
      <c r="R656" s="832">
        <v>15</v>
      </c>
      <c r="S656" s="837">
        <v>0.78947368421052633</v>
      </c>
      <c r="T656" s="836">
        <v>3</v>
      </c>
      <c r="U656" s="838">
        <v>0.75</v>
      </c>
    </row>
    <row r="657" spans="1:21" ht="14.4" customHeight="1" x14ac:dyDescent="0.3">
      <c r="A657" s="831">
        <v>21</v>
      </c>
      <c r="B657" s="832" t="s">
        <v>2713</v>
      </c>
      <c r="C657" s="832" t="s">
        <v>2719</v>
      </c>
      <c r="D657" s="833" t="s">
        <v>4561</v>
      </c>
      <c r="E657" s="834" t="s">
        <v>2741</v>
      </c>
      <c r="F657" s="832" t="s">
        <v>2714</v>
      </c>
      <c r="G657" s="832" t="s">
        <v>2779</v>
      </c>
      <c r="H657" s="832" t="s">
        <v>567</v>
      </c>
      <c r="I657" s="832" t="s">
        <v>3581</v>
      </c>
      <c r="J657" s="832" t="s">
        <v>3582</v>
      </c>
      <c r="K657" s="832" t="s">
        <v>3583</v>
      </c>
      <c r="L657" s="835">
        <v>4967.28</v>
      </c>
      <c r="M657" s="835">
        <v>19869.12</v>
      </c>
      <c r="N657" s="832">
        <v>4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21</v>
      </c>
      <c r="B658" s="832" t="s">
        <v>2713</v>
      </c>
      <c r="C658" s="832" t="s">
        <v>2719</v>
      </c>
      <c r="D658" s="833" t="s">
        <v>4561</v>
      </c>
      <c r="E658" s="834" t="s">
        <v>2741</v>
      </c>
      <c r="F658" s="832" t="s">
        <v>2714</v>
      </c>
      <c r="G658" s="832" t="s">
        <v>3584</v>
      </c>
      <c r="H658" s="832" t="s">
        <v>625</v>
      </c>
      <c r="I658" s="832" t="s">
        <v>3585</v>
      </c>
      <c r="J658" s="832" t="s">
        <v>2295</v>
      </c>
      <c r="K658" s="832" t="s">
        <v>3586</v>
      </c>
      <c r="L658" s="835">
        <v>173.12</v>
      </c>
      <c r="M658" s="835">
        <v>3462.4</v>
      </c>
      <c r="N658" s="832">
        <v>20</v>
      </c>
      <c r="O658" s="836">
        <v>3.5</v>
      </c>
      <c r="P658" s="835">
        <v>2596.8000000000002</v>
      </c>
      <c r="Q658" s="837">
        <v>0.75</v>
      </c>
      <c r="R658" s="832">
        <v>15</v>
      </c>
      <c r="S658" s="837">
        <v>0.75</v>
      </c>
      <c r="T658" s="836">
        <v>2.5</v>
      </c>
      <c r="U658" s="838">
        <v>0.7142857142857143</v>
      </c>
    </row>
    <row r="659" spans="1:21" ht="14.4" customHeight="1" x14ac:dyDescent="0.3">
      <c r="A659" s="831">
        <v>21</v>
      </c>
      <c r="B659" s="832" t="s">
        <v>2713</v>
      </c>
      <c r="C659" s="832" t="s">
        <v>2719</v>
      </c>
      <c r="D659" s="833" t="s">
        <v>4561</v>
      </c>
      <c r="E659" s="834" t="s">
        <v>2741</v>
      </c>
      <c r="F659" s="832" t="s">
        <v>2714</v>
      </c>
      <c r="G659" s="832" t="s">
        <v>2807</v>
      </c>
      <c r="H659" s="832" t="s">
        <v>625</v>
      </c>
      <c r="I659" s="832" t="s">
        <v>2131</v>
      </c>
      <c r="J659" s="832" t="s">
        <v>919</v>
      </c>
      <c r="K659" s="832" t="s">
        <v>2132</v>
      </c>
      <c r="L659" s="835">
        <v>42.51</v>
      </c>
      <c r="M659" s="835">
        <v>42.51</v>
      </c>
      <c r="N659" s="832">
        <v>1</v>
      </c>
      <c r="O659" s="836">
        <v>0.5</v>
      </c>
      <c r="P659" s="835">
        <v>42.51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21</v>
      </c>
      <c r="B660" s="832" t="s">
        <v>2713</v>
      </c>
      <c r="C660" s="832" t="s">
        <v>2719</v>
      </c>
      <c r="D660" s="833" t="s">
        <v>4561</v>
      </c>
      <c r="E660" s="834" t="s">
        <v>2741</v>
      </c>
      <c r="F660" s="832" t="s">
        <v>2714</v>
      </c>
      <c r="G660" s="832" t="s">
        <v>2754</v>
      </c>
      <c r="H660" s="832" t="s">
        <v>567</v>
      </c>
      <c r="I660" s="832" t="s">
        <v>2792</v>
      </c>
      <c r="J660" s="832" t="s">
        <v>2756</v>
      </c>
      <c r="K660" s="832" t="s">
        <v>2793</v>
      </c>
      <c r="L660" s="835">
        <v>537.12</v>
      </c>
      <c r="M660" s="835">
        <v>2148.48</v>
      </c>
      <c r="N660" s="832">
        <v>4</v>
      </c>
      <c r="O660" s="836">
        <v>1.5</v>
      </c>
      <c r="P660" s="835">
        <v>2148.48</v>
      </c>
      <c r="Q660" s="837">
        <v>1</v>
      </c>
      <c r="R660" s="832">
        <v>4</v>
      </c>
      <c r="S660" s="837">
        <v>1</v>
      </c>
      <c r="T660" s="836">
        <v>1.5</v>
      </c>
      <c r="U660" s="838">
        <v>1</v>
      </c>
    </row>
    <row r="661" spans="1:21" ht="14.4" customHeight="1" x14ac:dyDescent="0.3">
      <c r="A661" s="831">
        <v>21</v>
      </c>
      <c r="B661" s="832" t="s">
        <v>2713</v>
      </c>
      <c r="C661" s="832" t="s">
        <v>2719</v>
      </c>
      <c r="D661" s="833" t="s">
        <v>4561</v>
      </c>
      <c r="E661" s="834" t="s">
        <v>2741</v>
      </c>
      <c r="F661" s="832" t="s">
        <v>2714</v>
      </c>
      <c r="G661" s="832" t="s">
        <v>2754</v>
      </c>
      <c r="H661" s="832" t="s">
        <v>567</v>
      </c>
      <c r="I661" s="832" t="s">
        <v>2855</v>
      </c>
      <c r="J661" s="832" t="s">
        <v>2756</v>
      </c>
      <c r="K661" s="832" t="s">
        <v>2856</v>
      </c>
      <c r="L661" s="835">
        <v>848.49</v>
      </c>
      <c r="M661" s="835">
        <v>36485.07</v>
      </c>
      <c r="N661" s="832">
        <v>43</v>
      </c>
      <c r="O661" s="836">
        <v>16.5</v>
      </c>
      <c r="P661" s="835">
        <v>15272.820000000002</v>
      </c>
      <c r="Q661" s="837">
        <v>0.41860465116279072</v>
      </c>
      <c r="R661" s="832">
        <v>18</v>
      </c>
      <c r="S661" s="837">
        <v>0.41860465116279072</v>
      </c>
      <c r="T661" s="836">
        <v>5.5</v>
      </c>
      <c r="U661" s="838">
        <v>0.33333333333333331</v>
      </c>
    </row>
    <row r="662" spans="1:21" ht="14.4" customHeight="1" x14ac:dyDescent="0.3">
      <c r="A662" s="831">
        <v>21</v>
      </c>
      <c r="B662" s="832" t="s">
        <v>2713</v>
      </c>
      <c r="C662" s="832" t="s">
        <v>2719</v>
      </c>
      <c r="D662" s="833" t="s">
        <v>4561</v>
      </c>
      <c r="E662" s="834" t="s">
        <v>2741</v>
      </c>
      <c r="F662" s="832" t="s">
        <v>2714</v>
      </c>
      <c r="G662" s="832" t="s">
        <v>3587</v>
      </c>
      <c r="H662" s="832" t="s">
        <v>625</v>
      </c>
      <c r="I662" s="832" t="s">
        <v>3588</v>
      </c>
      <c r="J662" s="832" t="s">
        <v>3589</v>
      </c>
      <c r="K662" s="832" t="s">
        <v>3590</v>
      </c>
      <c r="L662" s="835">
        <v>453.18</v>
      </c>
      <c r="M662" s="835">
        <v>906.36</v>
      </c>
      <c r="N662" s="832">
        <v>2</v>
      </c>
      <c r="O662" s="836">
        <v>0.5</v>
      </c>
      <c r="P662" s="835">
        <v>906.36</v>
      </c>
      <c r="Q662" s="837">
        <v>1</v>
      </c>
      <c r="R662" s="832">
        <v>2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21</v>
      </c>
      <c r="B663" s="832" t="s">
        <v>2713</v>
      </c>
      <c r="C663" s="832" t="s">
        <v>2719</v>
      </c>
      <c r="D663" s="833" t="s">
        <v>4561</v>
      </c>
      <c r="E663" s="834" t="s">
        <v>2741</v>
      </c>
      <c r="F663" s="832" t="s">
        <v>2714</v>
      </c>
      <c r="G663" s="832" t="s">
        <v>3587</v>
      </c>
      <c r="H663" s="832" t="s">
        <v>567</v>
      </c>
      <c r="I663" s="832" t="s">
        <v>3591</v>
      </c>
      <c r="J663" s="832" t="s">
        <v>3592</v>
      </c>
      <c r="K663" s="832" t="s">
        <v>3590</v>
      </c>
      <c r="L663" s="835">
        <v>453.18</v>
      </c>
      <c r="M663" s="835">
        <v>906.36</v>
      </c>
      <c r="N663" s="832">
        <v>2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21</v>
      </c>
      <c r="B664" s="832" t="s">
        <v>2713</v>
      </c>
      <c r="C664" s="832" t="s">
        <v>2719</v>
      </c>
      <c r="D664" s="833" t="s">
        <v>4561</v>
      </c>
      <c r="E664" s="834" t="s">
        <v>2741</v>
      </c>
      <c r="F664" s="832" t="s">
        <v>2714</v>
      </c>
      <c r="G664" s="832" t="s">
        <v>2794</v>
      </c>
      <c r="H664" s="832" t="s">
        <v>567</v>
      </c>
      <c r="I664" s="832" t="s">
        <v>2795</v>
      </c>
      <c r="J664" s="832" t="s">
        <v>1080</v>
      </c>
      <c r="K664" s="832" t="s">
        <v>2796</v>
      </c>
      <c r="L664" s="835">
        <v>107.27</v>
      </c>
      <c r="M664" s="835">
        <v>3754.45</v>
      </c>
      <c r="N664" s="832">
        <v>35</v>
      </c>
      <c r="O664" s="836">
        <v>9</v>
      </c>
      <c r="P664" s="835">
        <v>1823.5900000000001</v>
      </c>
      <c r="Q664" s="837">
        <v>0.48571428571428577</v>
      </c>
      <c r="R664" s="832">
        <v>17</v>
      </c>
      <c r="S664" s="837">
        <v>0.48571428571428571</v>
      </c>
      <c r="T664" s="836">
        <v>5</v>
      </c>
      <c r="U664" s="838">
        <v>0.55555555555555558</v>
      </c>
    </row>
    <row r="665" spans="1:21" ht="14.4" customHeight="1" x14ac:dyDescent="0.3">
      <c r="A665" s="831">
        <v>21</v>
      </c>
      <c r="B665" s="832" t="s">
        <v>2713</v>
      </c>
      <c r="C665" s="832" t="s">
        <v>2719</v>
      </c>
      <c r="D665" s="833" t="s">
        <v>4561</v>
      </c>
      <c r="E665" s="834" t="s">
        <v>2741</v>
      </c>
      <c r="F665" s="832" t="s">
        <v>2714</v>
      </c>
      <c r="G665" s="832" t="s">
        <v>3593</v>
      </c>
      <c r="H665" s="832" t="s">
        <v>567</v>
      </c>
      <c r="I665" s="832" t="s">
        <v>3594</v>
      </c>
      <c r="J665" s="832" t="s">
        <v>1587</v>
      </c>
      <c r="K665" s="832" t="s">
        <v>3370</v>
      </c>
      <c r="L665" s="835">
        <v>79.64</v>
      </c>
      <c r="M665" s="835">
        <v>238.92000000000002</v>
      </c>
      <c r="N665" s="832">
        <v>3</v>
      </c>
      <c r="O665" s="836">
        <v>1</v>
      </c>
      <c r="P665" s="835">
        <v>238.92000000000002</v>
      </c>
      <c r="Q665" s="837">
        <v>1</v>
      </c>
      <c r="R665" s="832">
        <v>3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21</v>
      </c>
      <c r="B666" s="832" t="s">
        <v>2713</v>
      </c>
      <c r="C666" s="832" t="s">
        <v>2719</v>
      </c>
      <c r="D666" s="833" t="s">
        <v>4561</v>
      </c>
      <c r="E666" s="834" t="s">
        <v>2741</v>
      </c>
      <c r="F666" s="832" t="s">
        <v>2714</v>
      </c>
      <c r="G666" s="832" t="s">
        <v>3446</v>
      </c>
      <c r="H666" s="832" t="s">
        <v>567</v>
      </c>
      <c r="I666" s="832" t="s">
        <v>3595</v>
      </c>
      <c r="J666" s="832" t="s">
        <v>3596</v>
      </c>
      <c r="K666" s="832" t="s">
        <v>3597</v>
      </c>
      <c r="L666" s="835">
        <v>118.65</v>
      </c>
      <c r="M666" s="835">
        <v>237.3</v>
      </c>
      <c r="N666" s="832">
        <v>2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21</v>
      </c>
      <c r="B667" s="832" t="s">
        <v>2713</v>
      </c>
      <c r="C667" s="832" t="s">
        <v>2719</v>
      </c>
      <c r="D667" s="833" t="s">
        <v>4561</v>
      </c>
      <c r="E667" s="834" t="s">
        <v>2741</v>
      </c>
      <c r="F667" s="832" t="s">
        <v>2714</v>
      </c>
      <c r="G667" s="832" t="s">
        <v>3146</v>
      </c>
      <c r="H667" s="832" t="s">
        <v>567</v>
      </c>
      <c r="I667" s="832" t="s">
        <v>3147</v>
      </c>
      <c r="J667" s="832" t="s">
        <v>814</v>
      </c>
      <c r="K667" s="832" t="s">
        <v>3148</v>
      </c>
      <c r="L667" s="835">
        <v>27.28</v>
      </c>
      <c r="M667" s="835">
        <v>81.84</v>
      </c>
      <c r="N667" s="832">
        <v>3</v>
      </c>
      <c r="O667" s="836">
        <v>1.5</v>
      </c>
      <c r="P667" s="835">
        <v>81.84</v>
      </c>
      <c r="Q667" s="837">
        <v>1</v>
      </c>
      <c r="R667" s="832">
        <v>3</v>
      </c>
      <c r="S667" s="837">
        <v>1</v>
      </c>
      <c r="T667" s="836">
        <v>1.5</v>
      </c>
      <c r="U667" s="838">
        <v>1</v>
      </c>
    </row>
    <row r="668" spans="1:21" ht="14.4" customHeight="1" x14ac:dyDescent="0.3">
      <c r="A668" s="831">
        <v>21</v>
      </c>
      <c r="B668" s="832" t="s">
        <v>2713</v>
      </c>
      <c r="C668" s="832" t="s">
        <v>2719</v>
      </c>
      <c r="D668" s="833" t="s">
        <v>4561</v>
      </c>
      <c r="E668" s="834" t="s">
        <v>2741</v>
      </c>
      <c r="F668" s="832" t="s">
        <v>2714</v>
      </c>
      <c r="G668" s="832" t="s">
        <v>3320</v>
      </c>
      <c r="H668" s="832" t="s">
        <v>567</v>
      </c>
      <c r="I668" s="832" t="s">
        <v>3598</v>
      </c>
      <c r="J668" s="832" t="s">
        <v>1627</v>
      </c>
      <c r="K668" s="832" t="s">
        <v>3599</v>
      </c>
      <c r="L668" s="835">
        <v>0</v>
      </c>
      <c r="M668" s="835">
        <v>0</v>
      </c>
      <c r="N668" s="832">
        <v>3</v>
      </c>
      <c r="O668" s="836">
        <v>2.5</v>
      </c>
      <c r="P668" s="835">
        <v>0</v>
      </c>
      <c r="Q668" s="837"/>
      <c r="R668" s="832">
        <v>3</v>
      </c>
      <c r="S668" s="837">
        <v>1</v>
      </c>
      <c r="T668" s="836">
        <v>2.5</v>
      </c>
      <c r="U668" s="838">
        <v>1</v>
      </c>
    </row>
    <row r="669" spans="1:21" ht="14.4" customHeight="1" x14ac:dyDescent="0.3">
      <c r="A669" s="831">
        <v>21</v>
      </c>
      <c r="B669" s="832" t="s">
        <v>2713</v>
      </c>
      <c r="C669" s="832" t="s">
        <v>2719</v>
      </c>
      <c r="D669" s="833" t="s">
        <v>4561</v>
      </c>
      <c r="E669" s="834" t="s">
        <v>2741</v>
      </c>
      <c r="F669" s="832" t="s">
        <v>2714</v>
      </c>
      <c r="G669" s="832" t="s">
        <v>2950</v>
      </c>
      <c r="H669" s="832" t="s">
        <v>625</v>
      </c>
      <c r="I669" s="832" t="s">
        <v>2951</v>
      </c>
      <c r="J669" s="832" t="s">
        <v>2952</v>
      </c>
      <c r="K669" s="832" t="s">
        <v>2953</v>
      </c>
      <c r="L669" s="835">
        <v>3689.11</v>
      </c>
      <c r="M669" s="835">
        <v>33201.99</v>
      </c>
      <c r="N669" s="832">
        <v>9</v>
      </c>
      <c r="O669" s="836">
        <v>8.5</v>
      </c>
      <c r="P669" s="835">
        <v>29512.880000000001</v>
      </c>
      <c r="Q669" s="837">
        <v>0.88888888888888895</v>
      </c>
      <c r="R669" s="832">
        <v>8</v>
      </c>
      <c r="S669" s="837">
        <v>0.88888888888888884</v>
      </c>
      <c r="T669" s="836">
        <v>7.5</v>
      </c>
      <c r="U669" s="838">
        <v>0.88235294117647056</v>
      </c>
    </row>
    <row r="670" spans="1:21" ht="14.4" customHeight="1" x14ac:dyDescent="0.3">
      <c r="A670" s="831">
        <v>21</v>
      </c>
      <c r="B670" s="832" t="s">
        <v>2713</v>
      </c>
      <c r="C670" s="832" t="s">
        <v>2719</v>
      </c>
      <c r="D670" s="833" t="s">
        <v>4561</v>
      </c>
      <c r="E670" s="834" t="s">
        <v>2741</v>
      </c>
      <c r="F670" s="832" t="s">
        <v>2714</v>
      </c>
      <c r="G670" s="832" t="s">
        <v>2958</v>
      </c>
      <c r="H670" s="832" t="s">
        <v>567</v>
      </c>
      <c r="I670" s="832" t="s">
        <v>2959</v>
      </c>
      <c r="J670" s="832" t="s">
        <v>2960</v>
      </c>
      <c r="K670" s="832" t="s">
        <v>2961</v>
      </c>
      <c r="L670" s="835">
        <v>24.37</v>
      </c>
      <c r="M670" s="835">
        <v>48.74</v>
      </c>
      <c r="N670" s="832">
        <v>2</v>
      </c>
      <c r="O670" s="836">
        <v>1</v>
      </c>
      <c r="P670" s="835">
        <v>48.74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21</v>
      </c>
      <c r="B671" s="832" t="s">
        <v>2713</v>
      </c>
      <c r="C671" s="832" t="s">
        <v>2719</v>
      </c>
      <c r="D671" s="833" t="s">
        <v>4561</v>
      </c>
      <c r="E671" s="834" t="s">
        <v>2741</v>
      </c>
      <c r="F671" s="832" t="s">
        <v>2714</v>
      </c>
      <c r="G671" s="832" t="s">
        <v>2857</v>
      </c>
      <c r="H671" s="832" t="s">
        <v>567</v>
      </c>
      <c r="I671" s="832" t="s">
        <v>2858</v>
      </c>
      <c r="J671" s="832" t="s">
        <v>2859</v>
      </c>
      <c r="K671" s="832" t="s">
        <v>2860</v>
      </c>
      <c r="L671" s="835">
        <v>38.5</v>
      </c>
      <c r="M671" s="835">
        <v>346.5</v>
      </c>
      <c r="N671" s="832">
        <v>9</v>
      </c>
      <c r="O671" s="836">
        <v>3</v>
      </c>
      <c r="P671" s="835">
        <v>269.5</v>
      </c>
      <c r="Q671" s="837">
        <v>0.77777777777777779</v>
      </c>
      <c r="R671" s="832">
        <v>7</v>
      </c>
      <c r="S671" s="837">
        <v>0.77777777777777779</v>
      </c>
      <c r="T671" s="836">
        <v>2</v>
      </c>
      <c r="U671" s="838">
        <v>0.66666666666666663</v>
      </c>
    </row>
    <row r="672" spans="1:21" ht="14.4" customHeight="1" x14ac:dyDescent="0.3">
      <c r="A672" s="831">
        <v>21</v>
      </c>
      <c r="B672" s="832" t="s">
        <v>2713</v>
      </c>
      <c r="C672" s="832" t="s">
        <v>2719</v>
      </c>
      <c r="D672" s="833" t="s">
        <v>4561</v>
      </c>
      <c r="E672" s="834" t="s">
        <v>2741</v>
      </c>
      <c r="F672" s="832" t="s">
        <v>2714</v>
      </c>
      <c r="G672" s="832" t="s">
        <v>3600</v>
      </c>
      <c r="H672" s="832" t="s">
        <v>567</v>
      </c>
      <c r="I672" s="832" t="s">
        <v>3601</v>
      </c>
      <c r="J672" s="832" t="s">
        <v>1406</v>
      </c>
      <c r="K672" s="832" t="s">
        <v>3602</v>
      </c>
      <c r="L672" s="835">
        <v>61.97</v>
      </c>
      <c r="M672" s="835">
        <v>61.97</v>
      </c>
      <c r="N672" s="832">
        <v>1</v>
      </c>
      <c r="O672" s="836">
        <v>0.5</v>
      </c>
      <c r="P672" s="835">
        <v>61.97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21</v>
      </c>
      <c r="B673" s="832" t="s">
        <v>2713</v>
      </c>
      <c r="C673" s="832" t="s">
        <v>2719</v>
      </c>
      <c r="D673" s="833" t="s">
        <v>4561</v>
      </c>
      <c r="E673" s="834" t="s">
        <v>2741</v>
      </c>
      <c r="F673" s="832" t="s">
        <v>2714</v>
      </c>
      <c r="G673" s="832" t="s">
        <v>3158</v>
      </c>
      <c r="H673" s="832" t="s">
        <v>567</v>
      </c>
      <c r="I673" s="832" t="s">
        <v>3159</v>
      </c>
      <c r="J673" s="832" t="s">
        <v>3160</v>
      </c>
      <c r="K673" s="832" t="s">
        <v>3161</v>
      </c>
      <c r="L673" s="835">
        <v>69.59</v>
      </c>
      <c r="M673" s="835">
        <v>208.77</v>
      </c>
      <c r="N673" s="832">
        <v>3</v>
      </c>
      <c r="O673" s="836">
        <v>1.5</v>
      </c>
      <c r="P673" s="835">
        <v>208.77</v>
      </c>
      <c r="Q673" s="837">
        <v>1</v>
      </c>
      <c r="R673" s="832">
        <v>3</v>
      </c>
      <c r="S673" s="837">
        <v>1</v>
      </c>
      <c r="T673" s="836">
        <v>1.5</v>
      </c>
      <c r="U673" s="838">
        <v>1</v>
      </c>
    </row>
    <row r="674" spans="1:21" ht="14.4" customHeight="1" x14ac:dyDescent="0.3">
      <c r="A674" s="831">
        <v>21</v>
      </c>
      <c r="B674" s="832" t="s">
        <v>2713</v>
      </c>
      <c r="C674" s="832" t="s">
        <v>2719</v>
      </c>
      <c r="D674" s="833" t="s">
        <v>4561</v>
      </c>
      <c r="E674" s="834" t="s">
        <v>2741</v>
      </c>
      <c r="F674" s="832" t="s">
        <v>2714</v>
      </c>
      <c r="G674" s="832" t="s">
        <v>2974</v>
      </c>
      <c r="H674" s="832" t="s">
        <v>567</v>
      </c>
      <c r="I674" s="832" t="s">
        <v>2975</v>
      </c>
      <c r="J674" s="832" t="s">
        <v>2976</v>
      </c>
      <c r="K674" s="832" t="s">
        <v>2977</v>
      </c>
      <c r="L674" s="835">
        <v>550.39</v>
      </c>
      <c r="M674" s="835">
        <v>1651.17</v>
      </c>
      <c r="N674" s="832">
        <v>3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21</v>
      </c>
      <c r="B675" s="832" t="s">
        <v>2713</v>
      </c>
      <c r="C675" s="832" t="s">
        <v>2719</v>
      </c>
      <c r="D675" s="833" t="s">
        <v>4561</v>
      </c>
      <c r="E675" s="834" t="s">
        <v>2741</v>
      </c>
      <c r="F675" s="832" t="s">
        <v>2714</v>
      </c>
      <c r="G675" s="832" t="s">
        <v>2974</v>
      </c>
      <c r="H675" s="832" t="s">
        <v>567</v>
      </c>
      <c r="I675" s="832" t="s">
        <v>3169</v>
      </c>
      <c r="J675" s="832" t="s">
        <v>2976</v>
      </c>
      <c r="K675" s="832" t="s">
        <v>2325</v>
      </c>
      <c r="L675" s="835">
        <v>550.39</v>
      </c>
      <c r="M675" s="835">
        <v>6604.68</v>
      </c>
      <c r="N675" s="832">
        <v>12</v>
      </c>
      <c r="O675" s="836">
        <v>3</v>
      </c>
      <c r="P675" s="835">
        <v>4953.51</v>
      </c>
      <c r="Q675" s="837">
        <v>0.75</v>
      </c>
      <c r="R675" s="832">
        <v>9</v>
      </c>
      <c r="S675" s="837">
        <v>0.75</v>
      </c>
      <c r="T675" s="836">
        <v>2</v>
      </c>
      <c r="U675" s="838">
        <v>0.66666666666666663</v>
      </c>
    </row>
    <row r="676" spans="1:21" ht="14.4" customHeight="1" x14ac:dyDescent="0.3">
      <c r="A676" s="831">
        <v>21</v>
      </c>
      <c r="B676" s="832" t="s">
        <v>2713</v>
      </c>
      <c r="C676" s="832" t="s">
        <v>2719</v>
      </c>
      <c r="D676" s="833" t="s">
        <v>4561</v>
      </c>
      <c r="E676" s="834" t="s">
        <v>2741</v>
      </c>
      <c r="F676" s="832" t="s">
        <v>2714</v>
      </c>
      <c r="G676" s="832" t="s">
        <v>2974</v>
      </c>
      <c r="H676" s="832" t="s">
        <v>625</v>
      </c>
      <c r="I676" s="832" t="s">
        <v>2323</v>
      </c>
      <c r="J676" s="832" t="s">
        <v>2324</v>
      </c>
      <c r="K676" s="832" t="s">
        <v>2325</v>
      </c>
      <c r="L676" s="835">
        <v>550.39</v>
      </c>
      <c r="M676" s="835">
        <v>72651.479999999967</v>
      </c>
      <c r="N676" s="832">
        <v>132</v>
      </c>
      <c r="O676" s="836">
        <v>31.5</v>
      </c>
      <c r="P676" s="835">
        <v>39628.07999999998</v>
      </c>
      <c r="Q676" s="837">
        <v>0.54545454545454541</v>
      </c>
      <c r="R676" s="832">
        <v>72</v>
      </c>
      <c r="S676" s="837">
        <v>0.54545454545454541</v>
      </c>
      <c r="T676" s="836">
        <v>17</v>
      </c>
      <c r="U676" s="838">
        <v>0.53968253968253965</v>
      </c>
    </row>
    <row r="677" spans="1:21" ht="14.4" customHeight="1" x14ac:dyDescent="0.3">
      <c r="A677" s="831">
        <v>21</v>
      </c>
      <c r="B677" s="832" t="s">
        <v>2713</v>
      </c>
      <c r="C677" s="832" t="s">
        <v>2719</v>
      </c>
      <c r="D677" s="833" t="s">
        <v>4561</v>
      </c>
      <c r="E677" s="834" t="s">
        <v>2741</v>
      </c>
      <c r="F677" s="832" t="s">
        <v>2714</v>
      </c>
      <c r="G677" s="832" t="s">
        <v>2974</v>
      </c>
      <c r="H677" s="832" t="s">
        <v>567</v>
      </c>
      <c r="I677" s="832" t="s">
        <v>3331</v>
      </c>
      <c r="J677" s="832" t="s">
        <v>3332</v>
      </c>
      <c r="K677" s="832" t="s">
        <v>3333</v>
      </c>
      <c r="L677" s="835">
        <v>1834.64</v>
      </c>
      <c r="M677" s="835">
        <v>1834.64</v>
      </c>
      <c r="N677" s="832">
        <v>1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21</v>
      </c>
      <c r="B678" s="832" t="s">
        <v>2713</v>
      </c>
      <c r="C678" s="832" t="s">
        <v>2719</v>
      </c>
      <c r="D678" s="833" t="s">
        <v>4561</v>
      </c>
      <c r="E678" s="834" t="s">
        <v>2741</v>
      </c>
      <c r="F678" s="832" t="s">
        <v>2714</v>
      </c>
      <c r="G678" s="832" t="s">
        <v>3171</v>
      </c>
      <c r="H678" s="832" t="s">
        <v>567</v>
      </c>
      <c r="I678" s="832" t="s">
        <v>3603</v>
      </c>
      <c r="J678" s="832" t="s">
        <v>3604</v>
      </c>
      <c r="K678" s="832" t="s">
        <v>3460</v>
      </c>
      <c r="L678" s="835">
        <v>0</v>
      </c>
      <c r="M678" s="835">
        <v>0</v>
      </c>
      <c r="N678" s="832">
        <v>3</v>
      </c>
      <c r="O678" s="836">
        <v>1.5</v>
      </c>
      <c r="P678" s="835">
        <v>0</v>
      </c>
      <c r="Q678" s="837"/>
      <c r="R678" s="832">
        <v>3</v>
      </c>
      <c r="S678" s="837">
        <v>1</v>
      </c>
      <c r="T678" s="836">
        <v>1.5</v>
      </c>
      <c r="U678" s="838">
        <v>1</v>
      </c>
    </row>
    <row r="679" spans="1:21" ht="14.4" customHeight="1" x14ac:dyDescent="0.3">
      <c r="A679" s="831">
        <v>21</v>
      </c>
      <c r="B679" s="832" t="s">
        <v>2713</v>
      </c>
      <c r="C679" s="832" t="s">
        <v>2719</v>
      </c>
      <c r="D679" s="833" t="s">
        <v>4561</v>
      </c>
      <c r="E679" s="834" t="s">
        <v>2741</v>
      </c>
      <c r="F679" s="832" t="s">
        <v>2714</v>
      </c>
      <c r="G679" s="832" t="s">
        <v>3171</v>
      </c>
      <c r="H679" s="832" t="s">
        <v>567</v>
      </c>
      <c r="I679" s="832" t="s">
        <v>3605</v>
      </c>
      <c r="J679" s="832" t="s">
        <v>3604</v>
      </c>
      <c r="K679" s="832" t="s">
        <v>3460</v>
      </c>
      <c r="L679" s="835">
        <v>0</v>
      </c>
      <c r="M679" s="835">
        <v>0</v>
      </c>
      <c r="N679" s="832">
        <v>1</v>
      </c>
      <c r="O679" s="836">
        <v>1</v>
      </c>
      <c r="P679" s="835"/>
      <c r="Q679" s="837"/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21</v>
      </c>
      <c r="B680" s="832" t="s">
        <v>2713</v>
      </c>
      <c r="C680" s="832" t="s">
        <v>2719</v>
      </c>
      <c r="D680" s="833" t="s">
        <v>4561</v>
      </c>
      <c r="E680" s="834" t="s">
        <v>2741</v>
      </c>
      <c r="F680" s="832" t="s">
        <v>2714</v>
      </c>
      <c r="G680" s="832" t="s">
        <v>2874</v>
      </c>
      <c r="H680" s="832" t="s">
        <v>567</v>
      </c>
      <c r="I680" s="832" t="s">
        <v>3176</v>
      </c>
      <c r="J680" s="832" t="s">
        <v>1074</v>
      </c>
      <c r="K680" s="832" t="s">
        <v>3177</v>
      </c>
      <c r="L680" s="835">
        <v>0</v>
      </c>
      <c r="M680" s="835">
        <v>0</v>
      </c>
      <c r="N680" s="832">
        <v>2</v>
      </c>
      <c r="O680" s="836">
        <v>0.5</v>
      </c>
      <c r="P680" s="835">
        <v>0</v>
      </c>
      <c r="Q680" s="837"/>
      <c r="R680" s="832">
        <v>2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21</v>
      </c>
      <c r="B681" s="832" t="s">
        <v>2713</v>
      </c>
      <c r="C681" s="832" t="s">
        <v>2719</v>
      </c>
      <c r="D681" s="833" t="s">
        <v>4561</v>
      </c>
      <c r="E681" s="834" t="s">
        <v>2741</v>
      </c>
      <c r="F681" s="832" t="s">
        <v>2714</v>
      </c>
      <c r="G681" s="832" t="s">
        <v>2978</v>
      </c>
      <c r="H681" s="832" t="s">
        <v>567</v>
      </c>
      <c r="I681" s="832" t="s">
        <v>2979</v>
      </c>
      <c r="J681" s="832" t="s">
        <v>906</v>
      </c>
      <c r="K681" s="832" t="s">
        <v>2980</v>
      </c>
      <c r="L681" s="835">
        <v>248.55</v>
      </c>
      <c r="M681" s="835">
        <v>248.55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21</v>
      </c>
      <c r="B682" s="832" t="s">
        <v>2713</v>
      </c>
      <c r="C682" s="832" t="s">
        <v>2719</v>
      </c>
      <c r="D682" s="833" t="s">
        <v>4561</v>
      </c>
      <c r="E682" s="834" t="s">
        <v>2741</v>
      </c>
      <c r="F682" s="832" t="s">
        <v>2714</v>
      </c>
      <c r="G682" s="832" t="s">
        <v>3180</v>
      </c>
      <c r="H682" s="832" t="s">
        <v>567</v>
      </c>
      <c r="I682" s="832" t="s">
        <v>3181</v>
      </c>
      <c r="J682" s="832" t="s">
        <v>3182</v>
      </c>
      <c r="K682" s="832" t="s">
        <v>3183</v>
      </c>
      <c r="L682" s="835">
        <v>727.03</v>
      </c>
      <c r="M682" s="835">
        <v>17448.72</v>
      </c>
      <c r="N682" s="832">
        <v>24</v>
      </c>
      <c r="O682" s="836">
        <v>9</v>
      </c>
      <c r="P682" s="835">
        <v>11632.48</v>
      </c>
      <c r="Q682" s="837">
        <v>0.66666666666666663</v>
      </c>
      <c r="R682" s="832">
        <v>16</v>
      </c>
      <c r="S682" s="837">
        <v>0.66666666666666663</v>
      </c>
      <c r="T682" s="836">
        <v>6</v>
      </c>
      <c r="U682" s="838">
        <v>0.66666666666666663</v>
      </c>
    </row>
    <row r="683" spans="1:21" ht="14.4" customHeight="1" x14ac:dyDescent="0.3">
      <c r="A683" s="831">
        <v>21</v>
      </c>
      <c r="B683" s="832" t="s">
        <v>2713</v>
      </c>
      <c r="C683" s="832" t="s">
        <v>2719</v>
      </c>
      <c r="D683" s="833" t="s">
        <v>4561</v>
      </c>
      <c r="E683" s="834" t="s">
        <v>2741</v>
      </c>
      <c r="F683" s="832" t="s">
        <v>2714</v>
      </c>
      <c r="G683" s="832" t="s">
        <v>3469</v>
      </c>
      <c r="H683" s="832" t="s">
        <v>567</v>
      </c>
      <c r="I683" s="832" t="s">
        <v>3470</v>
      </c>
      <c r="J683" s="832" t="s">
        <v>3471</v>
      </c>
      <c r="K683" s="832" t="s">
        <v>3472</v>
      </c>
      <c r="L683" s="835">
        <v>0</v>
      </c>
      <c r="M683" s="835">
        <v>0</v>
      </c>
      <c r="N683" s="832">
        <v>1</v>
      </c>
      <c r="O683" s="836">
        <v>0.5</v>
      </c>
      <c r="P683" s="835">
        <v>0</v>
      </c>
      <c r="Q683" s="837"/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21</v>
      </c>
      <c r="B684" s="832" t="s">
        <v>2713</v>
      </c>
      <c r="C684" s="832" t="s">
        <v>2719</v>
      </c>
      <c r="D684" s="833" t="s">
        <v>4561</v>
      </c>
      <c r="E684" s="834" t="s">
        <v>2741</v>
      </c>
      <c r="F684" s="832" t="s">
        <v>2714</v>
      </c>
      <c r="G684" s="832" t="s">
        <v>2767</v>
      </c>
      <c r="H684" s="832" t="s">
        <v>567</v>
      </c>
      <c r="I684" s="832" t="s">
        <v>2768</v>
      </c>
      <c r="J684" s="832" t="s">
        <v>780</v>
      </c>
      <c r="K684" s="832" t="s">
        <v>2769</v>
      </c>
      <c r="L684" s="835">
        <v>53.57</v>
      </c>
      <c r="M684" s="835">
        <v>964.26</v>
      </c>
      <c r="N684" s="832">
        <v>18</v>
      </c>
      <c r="O684" s="836">
        <v>4</v>
      </c>
      <c r="P684" s="835">
        <v>857.12</v>
      </c>
      <c r="Q684" s="837">
        <v>0.88888888888888895</v>
      </c>
      <c r="R684" s="832">
        <v>16</v>
      </c>
      <c r="S684" s="837">
        <v>0.88888888888888884</v>
      </c>
      <c r="T684" s="836">
        <v>3.5</v>
      </c>
      <c r="U684" s="838">
        <v>0.875</v>
      </c>
    </row>
    <row r="685" spans="1:21" ht="14.4" customHeight="1" x14ac:dyDescent="0.3">
      <c r="A685" s="831">
        <v>21</v>
      </c>
      <c r="B685" s="832" t="s">
        <v>2713</v>
      </c>
      <c r="C685" s="832" t="s">
        <v>2719</v>
      </c>
      <c r="D685" s="833" t="s">
        <v>4561</v>
      </c>
      <c r="E685" s="834" t="s">
        <v>2741</v>
      </c>
      <c r="F685" s="832" t="s">
        <v>2714</v>
      </c>
      <c r="G685" s="832" t="s">
        <v>2842</v>
      </c>
      <c r="H685" s="832" t="s">
        <v>567</v>
      </c>
      <c r="I685" s="832" t="s">
        <v>3606</v>
      </c>
      <c r="J685" s="832" t="s">
        <v>3607</v>
      </c>
      <c r="K685" s="832" t="s">
        <v>2235</v>
      </c>
      <c r="L685" s="835">
        <v>383.18</v>
      </c>
      <c r="M685" s="835">
        <v>766.36</v>
      </c>
      <c r="N685" s="832">
        <v>2</v>
      </c>
      <c r="O685" s="836">
        <v>1</v>
      </c>
      <c r="P685" s="835">
        <v>766.36</v>
      </c>
      <c r="Q685" s="837">
        <v>1</v>
      </c>
      <c r="R685" s="832">
        <v>2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21</v>
      </c>
      <c r="B686" s="832" t="s">
        <v>2713</v>
      </c>
      <c r="C686" s="832" t="s">
        <v>2719</v>
      </c>
      <c r="D686" s="833" t="s">
        <v>4561</v>
      </c>
      <c r="E686" s="834" t="s">
        <v>2741</v>
      </c>
      <c r="F686" s="832" t="s">
        <v>2714</v>
      </c>
      <c r="G686" s="832" t="s">
        <v>2783</v>
      </c>
      <c r="H686" s="832" t="s">
        <v>625</v>
      </c>
      <c r="I686" s="832" t="s">
        <v>2784</v>
      </c>
      <c r="J686" s="832" t="s">
        <v>910</v>
      </c>
      <c r="K686" s="832" t="s">
        <v>2106</v>
      </c>
      <c r="L686" s="835">
        <v>490.89</v>
      </c>
      <c r="M686" s="835">
        <v>8836.02</v>
      </c>
      <c r="N686" s="832">
        <v>18</v>
      </c>
      <c r="O686" s="836">
        <v>4</v>
      </c>
      <c r="P686" s="835">
        <v>8836.02</v>
      </c>
      <c r="Q686" s="837">
        <v>1</v>
      </c>
      <c r="R686" s="832">
        <v>18</v>
      </c>
      <c r="S686" s="837">
        <v>1</v>
      </c>
      <c r="T686" s="836">
        <v>4</v>
      </c>
      <c r="U686" s="838">
        <v>1</v>
      </c>
    </row>
    <row r="687" spans="1:21" ht="14.4" customHeight="1" x14ac:dyDescent="0.3">
      <c r="A687" s="831">
        <v>21</v>
      </c>
      <c r="B687" s="832" t="s">
        <v>2713</v>
      </c>
      <c r="C687" s="832" t="s">
        <v>2719</v>
      </c>
      <c r="D687" s="833" t="s">
        <v>4561</v>
      </c>
      <c r="E687" s="834" t="s">
        <v>2741</v>
      </c>
      <c r="F687" s="832" t="s">
        <v>2714</v>
      </c>
      <c r="G687" s="832" t="s">
        <v>2783</v>
      </c>
      <c r="H687" s="832" t="s">
        <v>625</v>
      </c>
      <c r="I687" s="832" t="s">
        <v>2821</v>
      </c>
      <c r="J687" s="832" t="s">
        <v>910</v>
      </c>
      <c r="K687" s="832" t="s">
        <v>2102</v>
      </c>
      <c r="L687" s="835">
        <v>736.33</v>
      </c>
      <c r="M687" s="835">
        <v>9572.2900000000009</v>
      </c>
      <c r="N687" s="832">
        <v>13</v>
      </c>
      <c r="O687" s="836">
        <v>2.5</v>
      </c>
      <c r="P687" s="835">
        <v>9572.2900000000009</v>
      </c>
      <c r="Q687" s="837">
        <v>1</v>
      </c>
      <c r="R687" s="832">
        <v>13</v>
      </c>
      <c r="S687" s="837">
        <v>1</v>
      </c>
      <c r="T687" s="836">
        <v>2.5</v>
      </c>
      <c r="U687" s="838">
        <v>1</v>
      </c>
    </row>
    <row r="688" spans="1:21" ht="14.4" customHeight="1" x14ac:dyDescent="0.3">
      <c r="A688" s="831">
        <v>21</v>
      </c>
      <c r="B688" s="832" t="s">
        <v>2713</v>
      </c>
      <c r="C688" s="832" t="s">
        <v>2719</v>
      </c>
      <c r="D688" s="833" t="s">
        <v>4561</v>
      </c>
      <c r="E688" s="834" t="s">
        <v>2741</v>
      </c>
      <c r="F688" s="832" t="s">
        <v>2714</v>
      </c>
      <c r="G688" s="832" t="s">
        <v>2783</v>
      </c>
      <c r="H688" s="832" t="s">
        <v>625</v>
      </c>
      <c r="I688" s="832" t="s">
        <v>3188</v>
      </c>
      <c r="J688" s="832" t="s">
        <v>910</v>
      </c>
      <c r="K688" s="832" t="s">
        <v>3189</v>
      </c>
      <c r="L688" s="835">
        <v>923.74</v>
      </c>
      <c r="M688" s="835">
        <v>7389.92</v>
      </c>
      <c r="N688" s="832">
        <v>8</v>
      </c>
      <c r="O688" s="836">
        <v>2</v>
      </c>
      <c r="P688" s="835">
        <v>7389.92</v>
      </c>
      <c r="Q688" s="837">
        <v>1</v>
      </c>
      <c r="R688" s="832">
        <v>8</v>
      </c>
      <c r="S688" s="837">
        <v>1</v>
      </c>
      <c r="T688" s="836">
        <v>2</v>
      </c>
      <c r="U688" s="838">
        <v>1</v>
      </c>
    </row>
    <row r="689" spans="1:21" ht="14.4" customHeight="1" x14ac:dyDescent="0.3">
      <c r="A689" s="831">
        <v>21</v>
      </c>
      <c r="B689" s="832" t="s">
        <v>2713</v>
      </c>
      <c r="C689" s="832" t="s">
        <v>2719</v>
      </c>
      <c r="D689" s="833" t="s">
        <v>4561</v>
      </c>
      <c r="E689" s="834" t="s">
        <v>2741</v>
      </c>
      <c r="F689" s="832" t="s">
        <v>2714</v>
      </c>
      <c r="G689" s="832" t="s">
        <v>2783</v>
      </c>
      <c r="H689" s="832" t="s">
        <v>625</v>
      </c>
      <c r="I689" s="832" t="s">
        <v>2861</v>
      </c>
      <c r="J689" s="832" t="s">
        <v>914</v>
      </c>
      <c r="K689" s="832" t="s">
        <v>2096</v>
      </c>
      <c r="L689" s="835">
        <v>1385.62</v>
      </c>
      <c r="M689" s="835">
        <v>11084.96</v>
      </c>
      <c r="N689" s="832">
        <v>8</v>
      </c>
      <c r="O689" s="836">
        <v>2</v>
      </c>
      <c r="P689" s="835">
        <v>11084.96</v>
      </c>
      <c r="Q689" s="837">
        <v>1</v>
      </c>
      <c r="R689" s="832">
        <v>8</v>
      </c>
      <c r="S689" s="837">
        <v>1</v>
      </c>
      <c r="T689" s="836">
        <v>2</v>
      </c>
      <c r="U689" s="838">
        <v>1</v>
      </c>
    </row>
    <row r="690" spans="1:21" ht="14.4" customHeight="1" x14ac:dyDescent="0.3">
      <c r="A690" s="831">
        <v>21</v>
      </c>
      <c r="B690" s="832" t="s">
        <v>2713</v>
      </c>
      <c r="C690" s="832" t="s">
        <v>2719</v>
      </c>
      <c r="D690" s="833" t="s">
        <v>4561</v>
      </c>
      <c r="E690" s="834" t="s">
        <v>2741</v>
      </c>
      <c r="F690" s="832" t="s">
        <v>2714</v>
      </c>
      <c r="G690" s="832" t="s">
        <v>2785</v>
      </c>
      <c r="H690" s="832" t="s">
        <v>625</v>
      </c>
      <c r="I690" s="832" t="s">
        <v>2332</v>
      </c>
      <c r="J690" s="832" t="s">
        <v>676</v>
      </c>
      <c r="K690" s="832" t="s">
        <v>641</v>
      </c>
      <c r="L690" s="835">
        <v>48.42</v>
      </c>
      <c r="M690" s="835">
        <v>1404.18</v>
      </c>
      <c r="N690" s="832">
        <v>29</v>
      </c>
      <c r="O690" s="836">
        <v>8</v>
      </c>
      <c r="P690" s="835">
        <v>581.04</v>
      </c>
      <c r="Q690" s="837">
        <v>0.4137931034482758</v>
      </c>
      <c r="R690" s="832">
        <v>12</v>
      </c>
      <c r="S690" s="837">
        <v>0.41379310344827586</v>
      </c>
      <c r="T690" s="836">
        <v>4</v>
      </c>
      <c r="U690" s="838">
        <v>0.5</v>
      </c>
    </row>
    <row r="691" spans="1:21" ht="14.4" customHeight="1" x14ac:dyDescent="0.3">
      <c r="A691" s="831">
        <v>21</v>
      </c>
      <c r="B691" s="832" t="s">
        <v>2713</v>
      </c>
      <c r="C691" s="832" t="s">
        <v>2719</v>
      </c>
      <c r="D691" s="833" t="s">
        <v>4561</v>
      </c>
      <c r="E691" s="834" t="s">
        <v>2741</v>
      </c>
      <c r="F691" s="832" t="s">
        <v>2714</v>
      </c>
      <c r="G691" s="832" t="s">
        <v>3608</v>
      </c>
      <c r="H691" s="832" t="s">
        <v>567</v>
      </c>
      <c r="I691" s="832" t="s">
        <v>3609</v>
      </c>
      <c r="J691" s="832" t="s">
        <v>3610</v>
      </c>
      <c r="K691" s="832" t="s">
        <v>3611</v>
      </c>
      <c r="L691" s="835">
        <v>78.33</v>
      </c>
      <c r="M691" s="835">
        <v>469.98</v>
      </c>
      <c r="N691" s="832">
        <v>6</v>
      </c>
      <c r="O691" s="836">
        <v>4</v>
      </c>
      <c r="P691" s="835">
        <v>469.98</v>
      </c>
      <c r="Q691" s="837">
        <v>1</v>
      </c>
      <c r="R691" s="832">
        <v>6</v>
      </c>
      <c r="S691" s="837">
        <v>1</v>
      </c>
      <c r="T691" s="836">
        <v>4</v>
      </c>
      <c r="U691" s="838">
        <v>1</v>
      </c>
    </row>
    <row r="692" spans="1:21" ht="14.4" customHeight="1" x14ac:dyDescent="0.3">
      <c r="A692" s="831">
        <v>21</v>
      </c>
      <c r="B692" s="832" t="s">
        <v>2713</v>
      </c>
      <c r="C692" s="832" t="s">
        <v>2719</v>
      </c>
      <c r="D692" s="833" t="s">
        <v>4561</v>
      </c>
      <c r="E692" s="834" t="s">
        <v>2741</v>
      </c>
      <c r="F692" s="832" t="s">
        <v>2714</v>
      </c>
      <c r="G692" s="832" t="s">
        <v>2786</v>
      </c>
      <c r="H692" s="832" t="s">
        <v>567</v>
      </c>
      <c r="I692" s="832" t="s">
        <v>3493</v>
      </c>
      <c r="J692" s="832" t="s">
        <v>946</v>
      </c>
      <c r="K692" s="832" t="s">
        <v>2064</v>
      </c>
      <c r="L692" s="835">
        <v>32.25</v>
      </c>
      <c r="M692" s="835">
        <v>161.25</v>
      </c>
      <c r="N692" s="832">
        <v>5</v>
      </c>
      <c r="O692" s="836">
        <v>1</v>
      </c>
      <c r="P692" s="835">
        <v>129</v>
      </c>
      <c r="Q692" s="837">
        <v>0.8</v>
      </c>
      <c r="R692" s="832">
        <v>4</v>
      </c>
      <c r="S692" s="837">
        <v>0.8</v>
      </c>
      <c r="T692" s="836">
        <v>0.5</v>
      </c>
      <c r="U692" s="838">
        <v>0.5</v>
      </c>
    </row>
    <row r="693" spans="1:21" ht="14.4" customHeight="1" x14ac:dyDescent="0.3">
      <c r="A693" s="831">
        <v>21</v>
      </c>
      <c r="B693" s="832" t="s">
        <v>2713</v>
      </c>
      <c r="C693" s="832" t="s">
        <v>2719</v>
      </c>
      <c r="D693" s="833" t="s">
        <v>4561</v>
      </c>
      <c r="E693" s="834" t="s">
        <v>2741</v>
      </c>
      <c r="F693" s="832" t="s">
        <v>2714</v>
      </c>
      <c r="G693" s="832" t="s">
        <v>2786</v>
      </c>
      <c r="H693" s="832" t="s">
        <v>567</v>
      </c>
      <c r="I693" s="832" t="s">
        <v>3612</v>
      </c>
      <c r="J693" s="832" t="s">
        <v>3613</v>
      </c>
      <c r="K693" s="832" t="s">
        <v>2064</v>
      </c>
      <c r="L693" s="835">
        <v>32.25</v>
      </c>
      <c r="M693" s="835">
        <v>64.5</v>
      </c>
      <c r="N693" s="832">
        <v>2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21</v>
      </c>
      <c r="B694" s="832" t="s">
        <v>2713</v>
      </c>
      <c r="C694" s="832" t="s">
        <v>2719</v>
      </c>
      <c r="D694" s="833" t="s">
        <v>4561</v>
      </c>
      <c r="E694" s="834" t="s">
        <v>2741</v>
      </c>
      <c r="F694" s="832" t="s">
        <v>2714</v>
      </c>
      <c r="G694" s="832" t="s">
        <v>2786</v>
      </c>
      <c r="H694" s="832" t="s">
        <v>567</v>
      </c>
      <c r="I694" s="832" t="s">
        <v>2787</v>
      </c>
      <c r="J694" s="832" t="s">
        <v>946</v>
      </c>
      <c r="K694" s="832" t="s">
        <v>2064</v>
      </c>
      <c r="L694" s="835">
        <v>32.25</v>
      </c>
      <c r="M694" s="835">
        <v>483.75</v>
      </c>
      <c r="N694" s="832">
        <v>15</v>
      </c>
      <c r="O694" s="836">
        <v>4</v>
      </c>
      <c r="P694" s="835">
        <v>419.25</v>
      </c>
      <c r="Q694" s="837">
        <v>0.8666666666666667</v>
      </c>
      <c r="R694" s="832">
        <v>13</v>
      </c>
      <c r="S694" s="837">
        <v>0.8666666666666667</v>
      </c>
      <c r="T694" s="836">
        <v>3.5</v>
      </c>
      <c r="U694" s="838">
        <v>0.875</v>
      </c>
    </row>
    <row r="695" spans="1:21" ht="14.4" customHeight="1" x14ac:dyDescent="0.3">
      <c r="A695" s="831">
        <v>21</v>
      </c>
      <c r="B695" s="832" t="s">
        <v>2713</v>
      </c>
      <c r="C695" s="832" t="s">
        <v>2719</v>
      </c>
      <c r="D695" s="833" t="s">
        <v>4561</v>
      </c>
      <c r="E695" s="834" t="s">
        <v>2741</v>
      </c>
      <c r="F695" s="832" t="s">
        <v>2714</v>
      </c>
      <c r="G695" s="832" t="s">
        <v>2786</v>
      </c>
      <c r="H695" s="832" t="s">
        <v>567</v>
      </c>
      <c r="I695" s="832" t="s">
        <v>2797</v>
      </c>
      <c r="J695" s="832" t="s">
        <v>946</v>
      </c>
      <c r="K695" s="832" t="s">
        <v>2798</v>
      </c>
      <c r="L695" s="835">
        <v>103.67</v>
      </c>
      <c r="M695" s="835">
        <v>103.67</v>
      </c>
      <c r="N695" s="832">
        <v>1</v>
      </c>
      <c r="O695" s="836">
        <v>0.5</v>
      </c>
      <c r="P695" s="835">
        <v>103.67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21</v>
      </c>
      <c r="B696" s="832" t="s">
        <v>2713</v>
      </c>
      <c r="C696" s="832" t="s">
        <v>2719</v>
      </c>
      <c r="D696" s="833" t="s">
        <v>4561</v>
      </c>
      <c r="E696" s="834" t="s">
        <v>2741</v>
      </c>
      <c r="F696" s="832" t="s">
        <v>2714</v>
      </c>
      <c r="G696" s="832" t="s">
        <v>2786</v>
      </c>
      <c r="H696" s="832" t="s">
        <v>567</v>
      </c>
      <c r="I696" s="832" t="s">
        <v>2982</v>
      </c>
      <c r="J696" s="832" t="s">
        <v>946</v>
      </c>
      <c r="K696" s="832" t="s">
        <v>2798</v>
      </c>
      <c r="L696" s="835">
        <v>103.67</v>
      </c>
      <c r="M696" s="835">
        <v>207.34</v>
      </c>
      <c r="N696" s="832">
        <v>2</v>
      </c>
      <c r="O696" s="836">
        <v>0.5</v>
      </c>
      <c r="P696" s="835">
        <v>207.34</v>
      </c>
      <c r="Q696" s="837">
        <v>1</v>
      </c>
      <c r="R696" s="832">
        <v>2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21</v>
      </c>
      <c r="B697" s="832" t="s">
        <v>2713</v>
      </c>
      <c r="C697" s="832" t="s">
        <v>2719</v>
      </c>
      <c r="D697" s="833" t="s">
        <v>4561</v>
      </c>
      <c r="E697" s="834" t="s">
        <v>2741</v>
      </c>
      <c r="F697" s="832" t="s">
        <v>2714</v>
      </c>
      <c r="G697" s="832" t="s">
        <v>2786</v>
      </c>
      <c r="H697" s="832" t="s">
        <v>567</v>
      </c>
      <c r="I697" s="832" t="s">
        <v>2983</v>
      </c>
      <c r="J697" s="832" t="s">
        <v>946</v>
      </c>
      <c r="K697" s="832" t="s">
        <v>2064</v>
      </c>
      <c r="L697" s="835">
        <v>32.25</v>
      </c>
      <c r="M697" s="835">
        <v>258</v>
      </c>
      <c r="N697" s="832">
        <v>8</v>
      </c>
      <c r="O697" s="836">
        <v>1.5</v>
      </c>
      <c r="P697" s="835">
        <v>258</v>
      </c>
      <c r="Q697" s="837">
        <v>1</v>
      </c>
      <c r="R697" s="832">
        <v>8</v>
      </c>
      <c r="S697" s="837">
        <v>1</v>
      </c>
      <c r="T697" s="836">
        <v>1.5</v>
      </c>
      <c r="U697" s="838">
        <v>1</v>
      </c>
    </row>
    <row r="698" spans="1:21" ht="14.4" customHeight="1" x14ac:dyDescent="0.3">
      <c r="A698" s="831">
        <v>21</v>
      </c>
      <c r="B698" s="832" t="s">
        <v>2713</v>
      </c>
      <c r="C698" s="832" t="s">
        <v>2719</v>
      </c>
      <c r="D698" s="833" t="s">
        <v>4561</v>
      </c>
      <c r="E698" s="834" t="s">
        <v>2741</v>
      </c>
      <c r="F698" s="832" t="s">
        <v>2714</v>
      </c>
      <c r="G698" s="832" t="s">
        <v>2786</v>
      </c>
      <c r="H698" s="832" t="s">
        <v>567</v>
      </c>
      <c r="I698" s="832" t="s">
        <v>3497</v>
      </c>
      <c r="J698" s="832" t="s">
        <v>3498</v>
      </c>
      <c r="K698" s="832" t="s">
        <v>3499</v>
      </c>
      <c r="L698" s="835">
        <v>34.56</v>
      </c>
      <c r="M698" s="835">
        <v>69.12</v>
      </c>
      <c r="N698" s="832">
        <v>2</v>
      </c>
      <c r="O698" s="836">
        <v>0.5</v>
      </c>
      <c r="P698" s="835">
        <v>69.12</v>
      </c>
      <c r="Q698" s="837">
        <v>1</v>
      </c>
      <c r="R698" s="832">
        <v>2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21</v>
      </c>
      <c r="B699" s="832" t="s">
        <v>2713</v>
      </c>
      <c r="C699" s="832" t="s">
        <v>2719</v>
      </c>
      <c r="D699" s="833" t="s">
        <v>4561</v>
      </c>
      <c r="E699" s="834" t="s">
        <v>2741</v>
      </c>
      <c r="F699" s="832" t="s">
        <v>2714</v>
      </c>
      <c r="G699" s="832" t="s">
        <v>2786</v>
      </c>
      <c r="H699" s="832" t="s">
        <v>567</v>
      </c>
      <c r="I699" s="832" t="s">
        <v>3614</v>
      </c>
      <c r="J699" s="832" t="s">
        <v>3615</v>
      </c>
      <c r="K699" s="832" t="s">
        <v>3616</v>
      </c>
      <c r="L699" s="835">
        <v>64.5</v>
      </c>
      <c r="M699" s="835">
        <v>258</v>
      </c>
      <c r="N699" s="832">
        <v>4</v>
      </c>
      <c r="O699" s="836">
        <v>1.5</v>
      </c>
      <c r="P699" s="835">
        <v>258</v>
      </c>
      <c r="Q699" s="837">
        <v>1</v>
      </c>
      <c r="R699" s="832">
        <v>4</v>
      </c>
      <c r="S699" s="837">
        <v>1</v>
      </c>
      <c r="T699" s="836">
        <v>1.5</v>
      </c>
      <c r="U699" s="838">
        <v>1</v>
      </c>
    </row>
    <row r="700" spans="1:21" ht="14.4" customHeight="1" x14ac:dyDescent="0.3">
      <c r="A700" s="831">
        <v>21</v>
      </c>
      <c r="B700" s="832" t="s">
        <v>2713</v>
      </c>
      <c r="C700" s="832" t="s">
        <v>2719</v>
      </c>
      <c r="D700" s="833" t="s">
        <v>4561</v>
      </c>
      <c r="E700" s="834" t="s">
        <v>2741</v>
      </c>
      <c r="F700" s="832" t="s">
        <v>2714</v>
      </c>
      <c r="G700" s="832" t="s">
        <v>2770</v>
      </c>
      <c r="H700" s="832" t="s">
        <v>625</v>
      </c>
      <c r="I700" s="832" t="s">
        <v>2881</v>
      </c>
      <c r="J700" s="832" t="s">
        <v>2772</v>
      </c>
      <c r="K700" s="832" t="s">
        <v>2773</v>
      </c>
      <c r="L700" s="835">
        <v>453.18</v>
      </c>
      <c r="M700" s="835">
        <v>14954.94</v>
      </c>
      <c r="N700" s="832">
        <v>33</v>
      </c>
      <c r="O700" s="836">
        <v>7.5</v>
      </c>
      <c r="P700" s="835">
        <v>11329.5</v>
      </c>
      <c r="Q700" s="837">
        <v>0.75757575757575757</v>
      </c>
      <c r="R700" s="832">
        <v>25</v>
      </c>
      <c r="S700" s="837">
        <v>0.75757575757575757</v>
      </c>
      <c r="T700" s="836">
        <v>5.5</v>
      </c>
      <c r="U700" s="838">
        <v>0.73333333333333328</v>
      </c>
    </row>
    <row r="701" spans="1:21" ht="14.4" customHeight="1" x14ac:dyDescent="0.3">
      <c r="A701" s="831">
        <v>21</v>
      </c>
      <c r="B701" s="832" t="s">
        <v>2713</v>
      </c>
      <c r="C701" s="832" t="s">
        <v>2719</v>
      </c>
      <c r="D701" s="833" t="s">
        <v>4561</v>
      </c>
      <c r="E701" s="834" t="s">
        <v>2741</v>
      </c>
      <c r="F701" s="832" t="s">
        <v>2714</v>
      </c>
      <c r="G701" s="832" t="s">
        <v>2770</v>
      </c>
      <c r="H701" s="832" t="s">
        <v>567</v>
      </c>
      <c r="I701" s="832" t="s">
        <v>2771</v>
      </c>
      <c r="J701" s="832" t="s">
        <v>2772</v>
      </c>
      <c r="K701" s="832" t="s">
        <v>2773</v>
      </c>
      <c r="L701" s="835">
        <v>453.18</v>
      </c>
      <c r="M701" s="835">
        <v>35801.220000000008</v>
      </c>
      <c r="N701" s="832">
        <v>79</v>
      </c>
      <c r="O701" s="836">
        <v>20</v>
      </c>
      <c r="P701" s="835">
        <v>31722.600000000009</v>
      </c>
      <c r="Q701" s="837">
        <v>0.88607594936708867</v>
      </c>
      <c r="R701" s="832">
        <v>70</v>
      </c>
      <c r="S701" s="837">
        <v>0.88607594936708856</v>
      </c>
      <c r="T701" s="836">
        <v>17</v>
      </c>
      <c r="U701" s="838">
        <v>0.85</v>
      </c>
    </row>
    <row r="702" spans="1:21" ht="14.4" customHeight="1" x14ac:dyDescent="0.3">
      <c r="A702" s="831">
        <v>21</v>
      </c>
      <c r="B702" s="832" t="s">
        <v>2713</v>
      </c>
      <c r="C702" s="832" t="s">
        <v>2719</v>
      </c>
      <c r="D702" s="833" t="s">
        <v>4561</v>
      </c>
      <c r="E702" s="834" t="s">
        <v>2741</v>
      </c>
      <c r="F702" s="832" t="s">
        <v>2714</v>
      </c>
      <c r="G702" s="832" t="s">
        <v>3204</v>
      </c>
      <c r="H702" s="832" t="s">
        <v>625</v>
      </c>
      <c r="I702" s="832" t="s">
        <v>2175</v>
      </c>
      <c r="J702" s="832" t="s">
        <v>1177</v>
      </c>
      <c r="K702" s="832" t="s">
        <v>2176</v>
      </c>
      <c r="L702" s="835">
        <v>286.18</v>
      </c>
      <c r="M702" s="835">
        <v>286.18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21</v>
      </c>
      <c r="B703" s="832" t="s">
        <v>2713</v>
      </c>
      <c r="C703" s="832" t="s">
        <v>2719</v>
      </c>
      <c r="D703" s="833" t="s">
        <v>4561</v>
      </c>
      <c r="E703" s="834" t="s">
        <v>2741</v>
      </c>
      <c r="F703" s="832" t="s">
        <v>2714</v>
      </c>
      <c r="G703" s="832" t="s">
        <v>2987</v>
      </c>
      <c r="H703" s="832" t="s">
        <v>567</v>
      </c>
      <c r="I703" s="832" t="s">
        <v>2988</v>
      </c>
      <c r="J703" s="832" t="s">
        <v>636</v>
      </c>
      <c r="K703" s="832" t="s">
        <v>2989</v>
      </c>
      <c r="L703" s="835">
        <v>108.44</v>
      </c>
      <c r="M703" s="835">
        <v>1301.2800000000002</v>
      </c>
      <c r="N703" s="832">
        <v>12</v>
      </c>
      <c r="O703" s="836">
        <v>4.5</v>
      </c>
      <c r="P703" s="835">
        <v>1084.4000000000001</v>
      </c>
      <c r="Q703" s="837">
        <v>0.83333333333333326</v>
      </c>
      <c r="R703" s="832">
        <v>10</v>
      </c>
      <c r="S703" s="837">
        <v>0.83333333333333337</v>
      </c>
      <c r="T703" s="836">
        <v>4</v>
      </c>
      <c r="U703" s="838">
        <v>0.88888888888888884</v>
      </c>
    </row>
    <row r="704" spans="1:21" ht="14.4" customHeight="1" x14ac:dyDescent="0.3">
      <c r="A704" s="831">
        <v>21</v>
      </c>
      <c r="B704" s="832" t="s">
        <v>2713</v>
      </c>
      <c r="C704" s="832" t="s">
        <v>2719</v>
      </c>
      <c r="D704" s="833" t="s">
        <v>4561</v>
      </c>
      <c r="E704" s="834" t="s">
        <v>2741</v>
      </c>
      <c r="F704" s="832" t="s">
        <v>2714</v>
      </c>
      <c r="G704" s="832" t="s">
        <v>2987</v>
      </c>
      <c r="H704" s="832" t="s">
        <v>567</v>
      </c>
      <c r="I704" s="832" t="s">
        <v>3206</v>
      </c>
      <c r="J704" s="832" t="s">
        <v>636</v>
      </c>
      <c r="K704" s="832" t="s">
        <v>3207</v>
      </c>
      <c r="L704" s="835">
        <v>52.61</v>
      </c>
      <c r="M704" s="835">
        <v>473.49</v>
      </c>
      <c r="N704" s="832">
        <v>9</v>
      </c>
      <c r="O704" s="836">
        <v>4</v>
      </c>
      <c r="P704" s="835">
        <v>263.05</v>
      </c>
      <c r="Q704" s="837">
        <v>0.55555555555555558</v>
      </c>
      <c r="R704" s="832">
        <v>5</v>
      </c>
      <c r="S704" s="837">
        <v>0.55555555555555558</v>
      </c>
      <c r="T704" s="836">
        <v>2.5</v>
      </c>
      <c r="U704" s="838">
        <v>0.625</v>
      </c>
    </row>
    <row r="705" spans="1:21" ht="14.4" customHeight="1" x14ac:dyDescent="0.3">
      <c r="A705" s="831">
        <v>21</v>
      </c>
      <c r="B705" s="832" t="s">
        <v>2713</v>
      </c>
      <c r="C705" s="832" t="s">
        <v>2719</v>
      </c>
      <c r="D705" s="833" t="s">
        <v>4561</v>
      </c>
      <c r="E705" s="834" t="s">
        <v>2741</v>
      </c>
      <c r="F705" s="832" t="s">
        <v>2714</v>
      </c>
      <c r="G705" s="832" t="s">
        <v>2994</v>
      </c>
      <c r="H705" s="832" t="s">
        <v>567</v>
      </c>
      <c r="I705" s="832" t="s">
        <v>2995</v>
      </c>
      <c r="J705" s="832" t="s">
        <v>2996</v>
      </c>
      <c r="K705" s="832" t="s">
        <v>2997</v>
      </c>
      <c r="L705" s="835">
        <v>21.92</v>
      </c>
      <c r="M705" s="835">
        <v>43.84</v>
      </c>
      <c r="N705" s="832">
        <v>2</v>
      </c>
      <c r="O705" s="836">
        <v>0.5</v>
      </c>
      <c r="P705" s="835">
        <v>43.84</v>
      </c>
      <c r="Q705" s="837">
        <v>1</v>
      </c>
      <c r="R705" s="832">
        <v>2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21</v>
      </c>
      <c r="B706" s="832" t="s">
        <v>2713</v>
      </c>
      <c r="C706" s="832" t="s">
        <v>2719</v>
      </c>
      <c r="D706" s="833" t="s">
        <v>4561</v>
      </c>
      <c r="E706" s="834" t="s">
        <v>2741</v>
      </c>
      <c r="F706" s="832" t="s">
        <v>2714</v>
      </c>
      <c r="G706" s="832" t="s">
        <v>2994</v>
      </c>
      <c r="H706" s="832" t="s">
        <v>567</v>
      </c>
      <c r="I706" s="832" t="s">
        <v>2998</v>
      </c>
      <c r="J706" s="832" t="s">
        <v>2999</v>
      </c>
      <c r="K706" s="832" t="s">
        <v>796</v>
      </c>
      <c r="L706" s="835">
        <v>87.67</v>
      </c>
      <c r="M706" s="835">
        <v>789.03</v>
      </c>
      <c r="N706" s="832">
        <v>9</v>
      </c>
      <c r="O706" s="836">
        <v>4</v>
      </c>
      <c r="P706" s="835">
        <v>263.01</v>
      </c>
      <c r="Q706" s="837">
        <v>0.33333333333333331</v>
      </c>
      <c r="R706" s="832">
        <v>3</v>
      </c>
      <c r="S706" s="837">
        <v>0.33333333333333331</v>
      </c>
      <c r="T706" s="836">
        <v>1</v>
      </c>
      <c r="U706" s="838">
        <v>0.25</v>
      </c>
    </row>
    <row r="707" spans="1:21" ht="14.4" customHeight="1" x14ac:dyDescent="0.3">
      <c r="A707" s="831">
        <v>21</v>
      </c>
      <c r="B707" s="832" t="s">
        <v>2713</v>
      </c>
      <c r="C707" s="832" t="s">
        <v>2719</v>
      </c>
      <c r="D707" s="833" t="s">
        <v>4561</v>
      </c>
      <c r="E707" s="834" t="s">
        <v>2741</v>
      </c>
      <c r="F707" s="832" t="s">
        <v>2714</v>
      </c>
      <c r="G707" s="832" t="s">
        <v>3000</v>
      </c>
      <c r="H707" s="832" t="s">
        <v>625</v>
      </c>
      <c r="I707" s="832" t="s">
        <v>3617</v>
      </c>
      <c r="J707" s="832" t="s">
        <v>3002</v>
      </c>
      <c r="K707" s="832" t="s">
        <v>3618</v>
      </c>
      <c r="L707" s="835">
        <v>2391.48</v>
      </c>
      <c r="M707" s="835">
        <v>4782.96</v>
      </c>
      <c r="N707" s="832">
        <v>2</v>
      </c>
      <c r="O707" s="836">
        <v>1</v>
      </c>
      <c r="P707" s="835">
        <v>4782.96</v>
      </c>
      <c r="Q707" s="837">
        <v>1</v>
      </c>
      <c r="R707" s="832">
        <v>2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21</v>
      </c>
      <c r="B708" s="832" t="s">
        <v>2713</v>
      </c>
      <c r="C708" s="832" t="s">
        <v>2719</v>
      </c>
      <c r="D708" s="833" t="s">
        <v>4561</v>
      </c>
      <c r="E708" s="834" t="s">
        <v>2741</v>
      </c>
      <c r="F708" s="832" t="s">
        <v>2714</v>
      </c>
      <c r="G708" s="832" t="s">
        <v>3519</v>
      </c>
      <c r="H708" s="832" t="s">
        <v>567</v>
      </c>
      <c r="I708" s="832" t="s">
        <v>3520</v>
      </c>
      <c r="J708" s="832" t="s">
        <v>3521</v>
      </c>
      <c r="K708" s="832" t="s">
        <v>3522</v>
      </c>
      <c r="L708" s="835">
        <v>0</v>
      </c>
      <c r="M708" s="835">
        <v>0</v>
      </c>
      <c r="N708" s="832">
        <v>3</v>
      </c>
      <c r="O708" s="836">
        <v>2</v>
      </c>
      <c r="P708" s="835">
        <v>0</v>
      </c>
      <c r="Q708" s="837"/>
      <c r="R708" s="832">
        <v>2</v>
      </c>
      <c r="S708" s="837">
        <v>0.66666666666666663</v>
      </c>
      <c r="T708" s="836">
        <v>1</v>
      </c>
      <c r="U708" s="838">
        <v>0.5</v>
      </c>
    </row>
    <row r="709" spans="1:21" ht="14.4" customHeight="1" x14ac:dyDescent="0.3">
      <c r="A709" s="831">
        <v>21</v>
      </c>
      <c r="B709" s="832" t="s">
        <v>2713</v>
      </c>
      <c r="C709" s="832" t="s">
        <v>2719</v>
      </c>
      <c r="D709" s="833" t="s">
        <v>4561</v>
      </c>
      <c r="E709" s="834" t="s">
        <v>2741</v>
      </c>
      <c r="F709" s="832" t="s">
        <v>2714</v>
      </c>
      <c r="G709" s="832" t="s">
        <v>2761</v>
      </c>
      <c r="H709" s="832" t="s">
        <v>625</v>
      </c>
      <c r="I709" s="832" t="s">
        <v>2352</v>
      </c>
      <c r="J709" s="832" t="s">
        <v>2353</v>
      </c>
      <c r="K709" s="832" t="s">
        <v>2354</v>
      </c>
      <c r="L709" s="835">
        <v>0</v>
      </c>
      <c r="M709" s="835">
        <v>0</v>
      </c>
      <c r="N709" s="832">
        <v>31</v>
      </c>
      <c r="O709" s="836">
        <v>4.5</v>
      </c>
      <c r="P709" s="835">
        <v>0</v>
      </c>
      <c r="Q709" s="837"/>
      <c r="R709" s="832">
        <v>27</v>
      </c>
      <c r="S709" s="837">
        <v>0.87096774193548387</v>
      </c>
      <c r="T709" s="836">
        <v>3</v>
      </c>
      <c r="U709" s="838">
        <v>0.66666666666666663</v>
      </c>
    </row>
    <row r="710" spans="1:21" ht="14.4" customHeight="1" x14ac:dyDescent="0.3">
      <c r="A710" s="831">
        <v>21</v>
      </c>
      <c r="B710" s="832" t="s">
        <v>2713</v>
      </c>
      <c r="C710" s="832" t="s">
        <v>2719</v>
      </c>
      <c r="D710" s="833" t="s">
        <v>4561</v>
      </c>
      <c r="E710" s="834" t="s">
        <v>2741</v>
      </c>
      <c r="F710" s="832" t="s">
        <v>2714</v>
      </c>
      <c r="G710" s="832" t="s">
        <v>3224</v>
      </c>
      <c r="H710" s="832" t="s">
        <v>567</v>
      </c>
      <c r="I710" s="832" t="s">
        <v>3225</v>
      </c>
      <c r="J710" s="832" t="s">
        <v>1314</v>
      </c>
      <c r="K710" s="832" t="s">
        <v>2903</v>
      </c>
      <c r="L710" s="835">
        <v>210.38</v>
      </c>
      <c r="M710" s="835">
        <v>631.14</v>
      </c>
      <c r="N710" s="832">
        <v>3</v>
      </c>
      <c r="O710" s="836">
        <v>1.5</v>
      </c>
      <c r="P710" s="835">
        <v>631.14</v>
      </c>
      <c r="Q710" s="837">
        <v>1</v>
      </c>
      <c r="R710" s="832">
        <v>3</v>
      </c>
      <c r="S710" s="837">
        <v>1</v>
      </c>
      <c r="T710" s="836">
        <v>1.5</v>
      </c>
      <c r="U710" s="838">
        <v>1</v>
      </c>
    </row>
    <row r="711" spans="1:21" ht="14.4" customHeight="1" x14ac:dyDescent="0.3">
      <c r="A711" s="831">
        <v>21</v>
      </c>
      <c r="B711" s="832" t="s">
        <v>2713</v>
      </c>
      <c r="C711" s="832" t="s">
        <v>2719</v>
      </c>
      <c r="D711" s="833" t="s">
        <v>4561</v>
      </c>
      <c r="E711" s="834" t="s">
        <v>2741</v>
      </c>
      <c r="F711" s="832" t="s">
        <v>2714</v>
      </c>
      <c r="G711" s="832" t="s">
        <v>3011</v>
      </c>
      <c r="H711" s="832" t="s">
        <v>625</v>
      </c>
      <c r="I711" s="832" t="s">
        <v>3012</v>
      </c>
      <c r="J711" s="832" t="s">
        <v>3013</v>
      </c>
      <c r="K711" s="832" t="s">
        <v>3014</v>
      </c>
      <c r="L711" s="835">
        <v>502.31</v>
      </c>
      <c r="M711" s="835">
        <v>17078.540000000005</v>
      </c>
      <c r="N711" s="832">
        <v>34</v>
      </c>
      <c r="O711" s="836">
        <v>32.5</v>
      </c>
      <c r="P711" s="835">
        <v>8036.9600000000028</v>
      </c>
      <c r="Q711" s="837">
        <v>0.4705882352941177</v>
      </c>
      <c r="R711" s="832">
        <v>16</v>
      </c>
      <c r="S711" s="837">
        <v>0.47058823529411764</v>
      </c>
      <c r="T711" s="836">
        <v>15</v>
      </c>
      <c r="U711" s="838">
        <v>0.46153846153846156</v>
      </c>
    </row>
    <row r="712" spans="1:21" ht="14.4" customHeight="1" x14ac:dyDescent="0.3">
      <c r="A712" s="831">
        <v>21</v>
      </c>
      <c r="B712" s="832" t="s">
        <v>2713</v>
      </c>
      <c r="C712" s="832" t="s">
        <v>2719</v>
      </c>
      <c r="D712" s="833" t="s">
        <v>4561</v>
      </c>
      <c r="E712" s="834" t="s">
        <v>2741</v>
      </c>
      <c r="F712" s="832" t="s">
        <v>2714</v>
      </c>
      <c r="G712" s="832" t="s">
        <v>2799</v>
      </c>
      <c r="H712" s="832" t="s">
        <v>625</v>
      </c>
      <c r="I712" s="832" t="s">
        <v>2213</v>
      </c>
      <c r="J712" s="832" t="s">
        <v>2214</v>
      </c>
      <c r="K712" s="832" t="s">
        <v>2215</v>
      </c>
      <c r="L712" s="835">
        <v>79.11</v>
      </c>
      <c r="M712" s="835">
        <v>79.11</v>
      </c>
      <c r="N712" s="832">
        <v>1</v>
      </c>
      <c r="O712" s="836">
        <v>0.5</v>
      </c>
      <c r="P712" s="835">
        <v>79.11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21</v>
      </c>
      <c r="B713" s="832" t="s">
        <v>2713</v>
      </c>
      <c r="C713" s="832" t="s">
        <v>2719</v>
      </c>
      <c r="D713" s="833" t="s">
        <v>4561</v>
      </c>
      <c r="E713" s="834" t="s">
        <v>2741</v>
      </c>
      <c r="F713" s="832" t="s">
        <v>2714</v>
      </c>
      <c r="G713" s="832" t="s">
        <v>2799</v>
      </c>
      <c r="H713" s="832" t="s">
        <v>625</v>
      </c>
      <c r="I713" s="832" t="s">
        <v>3619</v>
      </c>
      <c r="J713" s="832" t="s">
        <v>2214</v>
      </c>
      <c r="K713" s="832" t="s">
        <v>3620</v>
      </c>
      <c r="L713" s="835">
        <v>263.68</v>
      </c>
      <c r="M713" s="835">
        <v>263.68</v>
      </c>
      <c r="N713" s="832">
        <v>1</v>
      </c>
      <c r="O713" s="836">
        <v>0.5</v>
      </c>
      <c r="P713" s="835">
        <v>263.68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21</v>
      </c>
      <c r="B714" s="832" t="s">
        <v>2713</v>
      </c>
      <c r="C714" s="832" t="s">
        <v>2719</v>
      </c>
      <c r="D714" s="833" t="s">
        <v>4561</v>
      </c>
      <c r="E714" s="834" t="s">
        <v>2741</v>
      </c>
      <c r="F714" s="832" t="s">
        <v>2714</v>
      </c>
      <c r="G714" s="832" t="s">
        <v>2788</v>
      </c>
      <c r="H714" s="832" t="s">
        <v>567</v>
      </c>
      <c r="I714" s="832" t="s">
        <v>2789</v>
      </c>
      <c r="J714" s="832" t="s">
        <v>1258</v>
      </c>
      <c r="K714" s="832" t="s">
        <v>2790</v>
      </c>
      <c r="L714" s="835">
        <v>55.16</v>
      </c>
      <c r="M714" s="835">
        <v>772.2399999999999</v>
      </c>
      <c r="N714" s="832">
        <v>14</v>
      </c>
      <c r="O714" s="836">
        <v>2.5</v>
      </c>
      <c r="P714" s="835">
        <v>551.59999999999991</v>
      </c>
      <c r="Q714" s="837">
        <v>0.7142857142857143</v>
      </c>
      <c r="R714" s="832">
        <v>10</v>
      </c>
      <c r="S714" s="837">
        <v>0.7142857142857143</v>
      </c>
      <c r="T714" s="836">
        <v>1.5</v>
      </c>
      <c r="U714" s="838">
        <v>0.6</v>
      </c>
    </row>
    <row r="715" spans="1:21" ht="14.4" customHeight="1" x14ac:dyDescent="0.3">
      <c r="A715" s="831">
        <v>21</v>
      </c>
      <c r="B715" s="832" t="s">
        <v>2713</v>
      </c>
      <c r="C715" s="832" t="s">
        <v>2719</v>
      </c>
      <c r="D715" s="833" t="s">
        <v>4561</v>
      </c>
      <c r="E715" s="834" t="s">
        <v>2741</v>
      </c>
      <c r="F715" s="832" t="s">
        <v>2714</v>
      </c>
      <c r="G715" s="832" t="s">
        <v>3347</v>
      </c>
      <c r="H715" s="832" t="s">
        <v>567</v>
      </c>
      <c r="I715" s="832" t="s">
        <v>3348</v>
      </c>
      <c r="J715" s="832" t="s">
        <v>3349</v>
      </c>
      <c r="K715" s="832" t="s">
        <v>2044</v>
      </c>
      <c r="L715" s="835">
        <v>77.13</v>
      </c>
      <c r="M715" s="835">
        <v>154.26</v>
      </c>
      <c r="N715" s="832">
        <v>2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21</v>
      </c>
      <c r="B716" s="832" t="s">
        <v>2713</v>
      </c>
      <c r="C716" s="832" t="s">
        <v>2719</v>
      </c>
      <c r="D716" s="833" t="s">
        <v>4561</v>
      </c>
      <c r="E716" s="834" t="s">
        <v>2741</v>
      </c>
      <c r="F716" s="832" t="s">
        <v>2714</v>
      </c>
      <c r="G716" s="832" t="s">
        <v>3024</v>
      </c>
      <c r="H716" s="832" t="s">
        <v>567</v>
      </c>
      <c r="I716" s="832" t="s">
        <v>3621</v>
      </c>
      <c r="J716" s="832" t="s">
        <v>1264</v>
      </c>
      <c r="K716" s="832" t="s">
        <v>3531</v>
      </c>
      <c r="L716" s="835">
        <v>93.96</v>
      </c>
      <c r="M716" s="835">
        <v>281.88</v>
      </c>
      <c r="N716" s="832">
        <v>3</v>
      </c>
      <c r="O716" s="836">
        <v>0.5</v>
      </c>
      <c r="P716" s="835">
        <v>281.88</v>
      </c>
      <c r="Q716" s="837">
        <v>1</v>
      </c>
      <c r="R716" s="832">
        <v>3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21</v>
      </c>
      <c r="B717" s="832" t="s">
        <v>2713</v>
      </c>
      <c r="C717" s="832" t="s">
        <v>2719</v>
      </c>
      <c r="D717" s="833" t="s">
        <v>4561</v>
      </c>
      <c r="E717" s="834" t="s">
        <v>2741</v>
      </c>
      <c r="F717" s="832" t="s">
        <v>2714</v>
      </c>
      <c r="G717" s="832" t="s">
        <v>3024</v>
      </c>
      <c r="H717" s="832" t="s">
        <v>567</v>
      </c>
      <c r="I717" s="832" t="s">
        <v>3622</v>
      </c>
      <c r="J717" s="832" t="s">
        <v>1070</v>
      </c>
      <c r="K717" s="832" t="s">
        <v>3623</v>
      </c>
      <c r="L717" s="835">
        <v>31.32</v>
      </c>
      <c r="M717" s="835">
        <v>62.64</v>
      </c>
      <c r="N717" s="832">
        <v>2</v>
      </c>
      <c r="O717" s="836">
        <v>1</v>
      </c>
      <c r="P717" s="835">
        <v>62.64</v>
      </c>
      <c r="Q717" s="837">
        <v>1</v>
      </c>
      <c r="R717" s="832">
        <v>2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21</v>
      </c>
      <c r="B718" s="832" t="s">
        <v>2713</v>
      </c>
      <c r="C718" s="832" t="s">
        <v>2719</v>
      </c>
      <c r="D718" s="833" t="s">
        <v>4561</v>
      </c>
      <c r="E718" s="834" t="s">
        <v>2741</v>
      </c>
      <c r="F718" s="832" t="s">
        <v>2714</v>
      </c>
      <c r="G718" s="832" t="s">
        <v>2803</v>
      </c>
      <c r="H718" s="832" t="s">
        <v>567</v>
      </c>
      <c r="I718" s="832" t="s">
        <v>3038</v>
      </c>
      <c r="J718" s="832" t="s">
        <v>1471</v>
      </c>
      <c r="K718" s="832" t="s">
        <v>3039</v>
      </c>
      <c r="L718" s="835">
        <v>311.02</v>
      </c>
      <c r="M718" s="835">
        <v>933.06</v>
      </c>
      <c r="N718" s="832">
        <v>3</v>
      </c>
      <c r="O718" s="836">
        <v>1.5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21</v>
      </c>
      <c r="B719" s="832" t="s">
        <v>2713</v>
      </c>
      <c r="C719" s="832" t="s">
        <v>2719</v>
      </c>
      <c r="D719" s="833" t="s">
        <v>4561</v>
      </c>
      <c r="E719" s="834" t="s">
        <v>2741</v>
      </c>
      <c r="F719" s="832" t="s">
        <v>2714</v>
      </c>
      <c r="G719" s="832" t="s">
        <v>2803</v>
      </c>
      <c r="H719" s="832" t="s">
        <v>567</v>
      </c>
      <c r="I719" s="832" t="s">
        <v>3243</v>
      </c>
      <c r="J719" s="832" t="s">
        <v>3244</v>
      </c>
      <c r="K719" s="832" t="s">
        <v>3245</v>
      </c>
      <c r="L719" s="835">
        <v>177.92</v>
      </c>
      <c r="M719" s="835">
        <v>2490.88</v>
      </c>
      <c r="N719" s="832">
        <v>14</v>
      </c>
      <c r="O719" s="836">
        <v>7.5</v>
      </c>
      <c r="P719" s="835">
        <v>1601.2800000000002</v>
      </c>
      <c r="Q719" s="837">
        <v>0.6428571428571429</v>
      </c>
      <c r="R719" s="832">
        <v>9</v>
      </c>
      <c r="S719" s="837">
        <v>0.6428571428571429</v>
      </c>
      <c r="T719" s="836">
        <v>4.5</v>
      </c>
      <c r="U719" s="838">
        <v>0.6</v>
      </c>
    </row>
    <row r="720" spans="1:21" ht="14.4" customHeight="1" x14ac:dyDescent="0.3">
      <c r="A720" s="831">
        <v>21</v>
      </c>
      <c r="B720" s="832" t="s">
        <v>2713</v>
      </c>
      <c r="C720" s="832" t="s">
        <v>2719</v>
      </c>
      <c r="D720" s="833" t="s">
        <v>4561</v>
      </c>
      <c r="E720" s="834" t="s">
        <v>2741</v>
      </c>
      <c r="F720" s="832" t="s">
        <v>2714</v>
      </c>
      <c r="G720" s="832" t="s">
        <v>2803</v>
      </c>
      <c r="H720" s="832" t="s">
        <v>567</v>
      </c>
      <c r="I720" s="832" t="s">
        <v>3350</v>
      </c>
      <c r="J720" s="832" t="s">
        <v>1465</v>
      </c>
      <c r="K720" s="832" t="s">
        <v>3351</v>
      </c>
      <c r="L720" s="835">
        <v>0</v>
      </c>
      <c r="M720" s="835">
        <v>0</v>
      </c>
      <c r="N720" s="832">
        <v>13</v>
      </c>
      <c r="O720" s="836">
        <v>6.5</v>
      </c>
      <c r="P720" s="835">
        <v>0</v>
      </c>
      <c r="Q720" s="837"/>
      <c r="R720" s="832">
        <v>9</v>
      </c>
      <c r="S720" s="837">
        <v>0.69230769230769229</v>
      </c>
      <c r="T720" s="836">
        <v>4.5</v>
      </c>
      <c r="U720" s="838">
        <v>0.69230769230769229</v>
      </c>
    </row>
    <row r="721" spans="1:21" ht="14.4" customHeight="1" x14ac:dyDescent="0.3">
      <c r="A721" s="831">
        <v>21</v>
      </c>
      <c r="B721" s="832" t="s">
        <v>2713</v>
      </c>
      <c r="C721" s="832" t="s">
        <v>2719</v>
      </c>
      <c r="D721" s="833" t="s">
        <v>4561</v>
      </c>
      <c r="E721" s="834" t="s">
        <v>2741</v>
      </c>
      <c r="F721" s="832" t="s">
        <v>2714</v>
      </c>
      <c r="G721" s="832" t="s">
        <v>2803</v>
      </c>
      <c r="H721" s="832" t="s">
        <v>567</v>
      </c>
      <c r="I721" s="832" t="s">
        <v>3624</v>
      </c>
      <c r="J721" s="832" t="s">
        <v>1465</v>
      </c>
      <c r="K721" s="832" t="s">
        <v>3625</v>
      </c>
      <c r="L721" s="835">
        <v>0</v>
      </c>
      <c r="M721" s="835">
        <v>0</v>
      </c>
      <c r="N721" s="832">
        <v>1</v>
      </c>
      <c r="O721" s="836">
        <v>0.5</v>
      </c>
      <c r="P721" s="835"/>
      <c r="Q721" s="837"/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21</v>
      </c>
      <c r="B722" s="832" t="s">
        <v>2713</v>
      </c>
      <c r="C722" s="832" t="s">
        <v>2719</v>
      </c>
      <c r="D722" s="833" t="s">
        <v>4561</v>
      </c>
      <c r="E722" s="834" t="s">
        <v>2741</v>
      </c>
      <c r="F722" s="832" t="s">
        <v>2714</v>
      </c>
      <c r="G722" s="832" t="s">
        <v>2803</v>
      </c>
      <c r="H722" s="832" t="s">
        <v>567</v>
      </c>
      <c r="I722" s="832" t="s">
        <v>3246</v>
      </c>
      <c r="J722" s="832" t="s">
        <v>3247</v>
      </c>
      <c r="K722" s="832" t="s">
        <v>3245</v>
      </c>
      <c r="L722" s="835">
        <v>177.92</v>
      </c>
      <c r="M722" s="835">
        <v>177.92</v>
      </c>
      <c r="N722" s="832">
        <v>1</v>
      </c>
      <c r="O722" s="836">
        <v>1</v>
      </c>
      <c r="P722" s="835">
        <v>177.92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21</v>
      </c>
      <c r="B723" s="832" t="s">
        <v>2713</v>
      </c>
      <c r="C723" s="832" t="s">
        <v>2719</v>
      </c>
      <c r="D723" s="833" t="s">
        <v>4561</v>
      </c>
      <c r="E723" s="834" t="s">
        <v>2741</v>
      </c>
      <c r="F723" s="832" t="s">
        <v>2714</v>
      </c>
      <c r="G723" s="832" t="s">
        <v>1706</v>
      </c>
      <c r="H723" s="832" t="s">
        <v>567</v>
      </c>
      <c r="I723" s="832" t="s">
        <v>3626</v>
      </c>
      <c r="J723" s="832" t="s">
        <v>2465</v>
      </c>
      <c r="K723" s="832" t="s">
        <v>3627</v>
      </c>
      <c r="L723" s="835">
        <v>184.74</v>
      </c>
      <c r="M723" s="835">
        <v>369.48</v>
      </c>
      <c r="N723" s="832">
        <v>2</v>
      </c>
      <c r="O723" s="836">
        <v>1.5</v>
      </c>
      <c r="P723" s="835">
        <v>369.48</v>
      </c>
      <c r="Q723" s="837">
        <v>1</v>
      </c>
      <c r="R723" s="832">
        <v>2</v>
      </c>
      <c r="S723" s="837">
        <v>1</v>
      </c>
      <c r="T723" s="836">
        <v>1.5</v>
      </c>
      <c r="U723" s="838">
        <v>1</v>
      </c>
    </row>
    <row r="724" spans="1:21" ht="14.4" customHeight="1" x14ac:dyDescent="0.3">
      <c r="A724" s="831">
        <v>21</v>
      </c>
      <c r="B724" s="832" t="s">
        <v>2713</v>
      </c>
      <c r="C724" s="832" t="s">
        <v>2719</v>
      </c>
      <c r="D724" s="833" t="s">
        <v>4561</v>
      </c>
      <c r="E724" s="834" t="s">
        <v>2741</v>
      </c>
      <c r="F724" s="832" t="s">
        <v>2714</v>
      </c>
      <c r="G724" s="832" t="s">
        <v>2774</v>
      </c>
      <c r="H724" s="832" t="s">
        <v>625</v>
      </c>
      <c r="I724" s="832" t="s">
        <v>2392</v>
      </c>
      <c r="J724" s="832" t="s">
        <v>1330</v>
      </c>
      <c r="K724" s="832" t="s">
        <v>2393</v>
      </c>
      <c r="L724" s="835">
        <v>0</v>
      </c>
      <c r="M724" s="835">
        <v>0</v>
      </c>
      <c r="N724" s="832">
        <v>4</v>
      </c>
      <c r="O724" s="836">
        <v>2.5</v>
      </c>
      <c r="P724" s="835">
        <v>0</v>
      </c>
      <c r="Q724" s="837"/>
      <c r="R724" s="832">
        <v>2</v>
      </c>
      <c r="S724" s="837">
        <v>0.5</v>
      </c>
      <c r="T724" s="836">
        <v>2</v>
      </c>
      <c r="U724" s="838">
        <v>0.8</v>
      </c>
    </row>
    <row r="725" spans="1:21" ht="14.4" customHeight="1" x14ac:dyDescent="0.3">
      <c r="A725" s="831">
        <v>21</v>
      </c>
      <c r="B725" s="832" t="s">
        <v>2713</v>
      </c>
      <c r="C725" s="832" t="s">
        <v>2719</v>
      </c>
      <c r="D725" s="833" t="s">
        <v>4561</v>
      </c>
      <c r="E725" s="834" t="s">
        <v>2741</v>
      </c>
      <c r="F725" s="832" t="s">
        <v>2714</v>
      </c>
      <c r="G725" s="832" t="s">
        <v>2774</v>
      </c>
      <c r="H725" s="832" t="s">
        <v>625</v>
      </c>
      <c r="I725" s="832" t="s">
        <v>2394</v>
      </c>
      <c r="J725" s="832" t="s">
        <v>1330</v>
      </c>
      <c r="K725" s="832" t="s">
        <v>2395</v>
      </c>
      <c r="L725" s="835">
        <v>0</v>
      </c>
      <c r="M725" s="835">
        <v>0</v>
      </c>
      <c r="N725" s="832">
        <v>6</v>
      </c>
      <c r="O725" s="836">
        <v>4</v>
      </c>
      <c r="P725" s="835">
        <v>0</v>
      </c>
      <c r="Q725" s="837"/>
      <c r="R725" s="832">
        <v>2</v>
      </c>
      <c r="S725" s="837">
        <v>0.33333333333333331</v>
      </c>
      <c r="T725" s="836">
        <v>2</v>
      </c>
      <c r="U725" s="838">
        <v>0.5</v>
      </c>
    </row>
    <row r="726" spans="1:21" ht="14.4" customHeight="1" x14ac:dyDescent="0.3">
      <c r="A726" s="831">
        <v>21</v>
      </c>
      <c r="B726" s="832" t="s">
        <v>2713</v>
      </c>
      <c r="C726" s="832" t="s">
        <v>2719</v>
      </c>
      <c r="D726" s="833" t="s">
        <v>4561</v>
      </c>
      <c r="E726" s="834" t="s">
        <v>2741</v>
      </c>
      <c r="F726" s="832" t="s">
        <v>2714</v>
      </c>
      <c r="G726" s="832" t="s">
        <v>2774</v>
      </c>
      <c r="H726" s="832" t="s">
        <v>567</v>
      </c>
      <c r="I726" s="832" t="s">
        <v>3628</v>
      </c>
      <c r="J726" s="832" t="s">
        <v>3044</v>
      </c>
      <c r="K726" s="832" t="s">
        <v>2393</v>
      </c>
      <c r="L726" s="835">
        <v>0</v>
      </c>
      <c r="M726" s="835">
        <v>0</v>
      </c>
      <c r="N726" s="832">
        <v>2</v>
      </c>
      <c r="O726" s="836">
        <v>0.5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21</v>
      </c>
      <c r="B727" s="832" t="s">
        <v>2713</v>
      </c>
      <c r="C727" s="832" t="s">
        <v>2719</v>
      </c>
      <c r="D727" s="833" t="s">
        <v>4561</v>
      </c>
      <c r="E727" s="834" t="s">
        <v>2741</v>
      </c>
      <c r="F727" s="832" t="s">
        <v>2714</v>
      </c>
      <c r="G727" s="832" t="s">
        <v>2826</v>
      </c>
      <c r="H727" s="832" t="s">
        <v>567</v>
      </c>
      <c r="I727" s="832" t="s">
        <v>3051</v>
      </c>
      <c r="J727" s="832" t="s">
        <v>2828</v>
      </c>
      <c r="K727" s="832" t="s">
        <v>3052</v>
      </c>
      <c r="L727" s="835">
        <v>50.32</v>
      </c>
      <c r="M727" s="835">
        <v>754.80000000000007</v>
      </c>
      <c r="N727" s="832">
        <v>15</v>
      </c>
      <c r="O727" s="836">
        <v>4.5</v>
      </c>
      <c r="P727" s="835">
        <v>603.84</v>
      </c>
      <c r="Q727" s="837">
        <v>0.79999999999999993</v>
      </c>
      <c r="R727" s="832">
        <v>12</v>
      </c>
      <c r="S727" s="837">
        <v>0.8</v>
      </c>
      <c r="T727" s="836">
        <v>3.5</v>
      </c>
      <c r="U727" s="838">
        <v>0.77777777777777779</v>
      </c>
    </row>
    <row r="728" spans="1:21" ht="14.4" customHeight="1" x14ac:dyDescent="0.3">
      <c r="A728" s="831">
        <v>21</v>
      </c>
      <c r="B728" s="832" t="s">
        <v>2713</v>
      </c>
      <c r="C728" s="832" t="s">
        <v>2719</v>
      </c>
      <c r="D728" s="833" t="s">
        <v>4561</v>
      </c>
      <c r="E728" s="834" t="s">
        <v>2741</v>
      </c>
      <c r="F728" s="832" t="s">
        <v>2714</v>
      </c>
      <c r="G728" s="832" t="s">
        <v>2826</v>
      </c>
      <c r="H728" s="832" t="s">
        <v>567</v>
      </c>
      <c r="I728" s="832" t="s">
        <v>2827</v>
      </c>
      <c r="J728" s="832" t="s">
        <v>2828</v>
      </c>
      <c r="K728" s="832" t="s">
        <v>2829</v>
      </c>
      <c r="L728" s="835">
        <v>50.32</v>
      </c>
      <c r="M728" s="835">
        <v>805.12</v>
      </c>
      <c r="N728" s="832">
        <v>16</v>
      </c>
      <c r="O728" s="836">
        <v>6.5</v>
      </c>
      <c r="P728" s="835">
        <v>452.88</v>
      </c>
      <c r="Q728" s="837">
        <v>0.5625</v>
      </c>
      <c r="R728" s="832">
        <v>9</v>
      </c>
      <c r="S728" s="837">
        <v>0.5625</v>
      </c>
      <c r="T728" s="836">
        <v>4</v>
      </c>
      <c r="U728" s="838">
        <v>0.61538461538461542</v>
      </c>
    </row>
    <row r="729" spans="1:21" ht="14.4" customHeight="1" x14ac:dyDescent="0.3">
      <c r="A729" s="831">
        <v>21</v>
      </c>
      <c r="B729" s="832" t="s">
        <v>2713</v>
      </c>
      <c r="C729" s="832" t="s">
        <v>2719</v>
      </c>
      <c r="D729" s="833" t="s">
        <v>4561</v>
      </c>
      <c r="E729" s="834" t="s">
        <v>2741</v>
      </c>
      <c r="F729" s="832" t="s">
        <v>2714</v>
      </c>
      <c r="G729" s="832" t="s">
        <v>3629</v>
      </c>
      <c r="H729" s="832" t="s">
        <v>567</v>
      </c>
      <c r="I729" s="832" t="s">
        <v>3630</v>
      </c>
      <c r="J729" s="832" t="s">
        <v>3631</v>
      </c>
      <c r="K729" s="832" t="s">
        <v>3632</v>
      </c>
      <c r="L729" s="835">
        <v>13192.4</v>
      </c>
      <c r="M729" s="835">
        <v>197885.99999999997</v>
      </c>
      <c r="N729" s="832">
        <v>15</v>
      </c>
      <c r="O729" s="836">
        <v>3.5</v>
      </c>
      <c r="P729" s="835">
        <v>197885.99999999997</v>
      </c>
      <c r="Q729" s="837">
        <v>1</v>
      </c>
      <c r="R729" s="832">
        <v>15</v>
      </c>
      <c r="S729" s="837">
        <v>1</v>
      </c>
      <c r="T729" s="836">
        <v>3.5</v>
      </c>
      <c r="U729" s="838">
        <v>1</v>
      </c>
    </row>
    <row r="730" spans="1:21" ht="14.4" customHeight="1" x14ac:dyDescent="0.3">
      <c r="A730" s="831">
        <v>21</v>
      </c>
      <c r="B730" s="832" t="s">
        <v>2713</v>
      </c>
      <c r="C730" s="832" t="s">
        <v>2719</v>
      </c>
      <c r="D730" s="833" t="s">
        <v>4561</v>
      </c>
      <c r="E730" s="834" t="s">
        <v>2741</v>
      </c>
      <c r="F730" s="832" t="s">
        <v>2714</v>
      </c>
      <c r="G730" s="832" t="s">
        <v>2805</v>
      </c>
      <c r="H730" s="832" t="s">
        <v>625</v>
      </c>
      <c r="I730" s="832" t="s">
        <v>2267</v>
      </c>
      <c r="J730" s="832" t="s">
        <v>1377</v>
      </c>
      <c r="K730" s="832" t="s">
        <v>2268</v>
      </c>
      <c r="L730" s="835">
        <v>154.36000000000001</v>
      </c>
      <c r="M730" s="835">
        <v>154.36000000000001</v>
      </c>
      <c r="N730" s="832">
        <v>1</v>
      </c>
      <c r="O730" s="836">
        <v>1</v>
      </c>
      <c r="P730" s="835">
        <v>154.36000000000001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21</v>
      </c>
      <c r="B731" s="832" t="s">
        <v>2713</v>
      </c>
      <c r="C731" s="832" t="s">
        <v>2719</v>
      </c>
      <c r="D731" s="833" t="s">
        <v>4561</v>
      </c>
      <c r="E731" s="834" t="s">
        <v>2741</v>
      </c>
      <c r="F731" s="832" t="s">
        <v>2714</v>
      </c>
      <c r="G731" s="832" t="s">
        <v>3053</v>
      </c>
      <c r="H731" s="832" t="s">
        <v>567</v>
      </c>
      <c r="I731" s="832" t="s">
        <v>3546</v>
      </c>
      <c r="J731" s="832" t="s">
        <v>1041</v>
      </c>
      <c r="K731" s="832" t="s">
        <v>3055</v>
      </c>
      <c r="L731" s="835">
        <v>374.79</v>
      </c>
      <c r="M731" s="835">
        <v>2248.7400000000002</v>
      </c>
      <c r="N731" s="832">
        <v>6</v>
      </c>
      <c r="O731" s="836">
        <v>1.5</v>
      </c>
      <c r="P731" s="835">
        <v>2248.7400000000002</v>
      </c>
      <c r="Q731" s="837">
        <v>1</v>
      </c>
      <c r="R731" s="832">
        <v>6</v>
      </c>
      <c r="S731" s="837">
        <v>1</v>
      </c>
      <c r="T731" s="836">
        <v>1.5</v>
      </c>
      <c r="U731" s="838">
        <v>1</v>
      </c>
    </row>
    <row r="732" spans="1:21" ht="14.4" customHeight="1" x14ac:dyDescent="0.3">
      <c r="A732" s="831">
        <v>21</v>
      </c>
      <c r="B732" s="832" t="s">
        <v>2713</v>
      </c>
      <c r="C732" s="832" t="s">
        <v>2719</v>
      </c>
      <c r="D732" s="833" t="s">
        <v>4561</v>
      </c>
      <c r="E732" s="834" t="s">
        <v>2741</v>
      </c>
      <c r="F732" s="832" t="s">
        <v>2714</v>
      </c>
      <c r="G732" s="832" t="s">
        <v>3053</v>
      </c>
      <c r="H732" s="832" t="s">
        <v>567</v>
      </c>
      <c r="I732" s="832" t="s">
        <v>3054</v>
      </c>
      <c r="J732" s="832" t="s">
        <v>1041</v>
      </c>
      <c r="K732" s="832" t="s">
        <v>3055</v>
      </c>
      <c r="L732" s="835">
        <v>374.79</v>
      </c>
      <c r="M732" s="835">
        <v>1124.3700000000001</v>
      </c>
      <c r="N732" s="832">
        <v>3</v>
      </c>
      <c r="O732" s="836">
        <v>0.5</v>
      </c>
      <c r="P732" s="835">
        <v>1124.3700000000001</v>
      </c>
      <c r="Q732" s="837">
        <v>1</v>
      </c>
      <c r="R732" s="832">
        <v>3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21</v>
      </c>
      <c r="B733" s="832" t="s">
        <v>2713</v>
      </c>
      <c r="C733" s="832" t="s">
        <v>2719</v>
      </c>
      <c r="D733" s="833" t="s">
        <v>4561</v>
      </c>
      <c r="E733" s="834" t="s">
        <v>2741</v>
      </c>
      <c r="F733" s="832" t="s">
        <v>2714</v>
      </c>
      <c r="G733" s="832" t="s">
        <v>3633</v>
      </c>
      <c r="H733" s="832" t="s">
        <v>625</v>
      </c>
      <c r="I733" s="832" t="s">
        <v>3634</v>
      </c>
      <c r="J733" s="832" t="s">
        <v>838</v>
      </c>
      <c r="K733" s="832" t="s">
        <v>3635</v>
      </c>
      <c r="L733" s="835">
        <v>0</v>
      </c>
      <c r="M733" s="835">
        <v>0</v>
      </c>
      <c r="N733" s="832">
        <v>1</v>
      </c>
      <c r="O733" s="836">
        <v>1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21</v>
      </c>
      <c r="B734" s="832" t="s">
        <v>2713</v>
      </c>
      <c r="C734" s="832" t="s">
        <v>2719</v>
      </c>
      <c r="D734" s="833" t="s">
        <v>4561</v>
      </c>
      <c r="E734" s="834" t="s">
        <v>2741</v>
      </c>
      <c r="F734" s="832" t="s">
        <v>2714</v>
      </c>
      <c r="G734" s="832" t="s">
        <v>3056</v>
      </c>
      <c r="H734" s="832" t="s">
        <v>625</v>
      </c>
      <c r="I734" s="832" t="s">
        <v>2257</v>
      </c>
      <c r="J734" s="832" t="s">
        <v>2258</v>
      </c>
      <c r="K734" s="832" t="s">
        <v>2259</v>
      </c>
      <c r="L734" s="835">
        <v>84.18</v>
      </c>
      <c r="M734" s="835">
        <v>252.54000000000002</v>
      </c>
      <c r="N734" s="832">
        <v>3</v>
      </c>
      <c r="O734" s="836">
        <v>2</v>
      </c>
      <c r="P734" s="835">
        <v>168.36</v>
      </c>
      <c r="Q734" s="837">
        <v>0.66666666666666663</v>
      </c>
      <c r="R734" s="832">
        <v>2</v>
      </c>
      <c r="S734" s="837">
        <v>0.66666666666666663</v>
      </c>
      <c r="T734" s="836">
        <v>1</v>
      </c>
      <c r="U734" s="838">
        <v>0.5</v>
      </c>
    </row>
    <row r="735" spans="1:21" ht="14.4" customHeight="1" x14ac:dyDescent="0.3">
      <c r="A735" s="831">
        <v>21</v>
      </c>
      <c r="B735" s="832" t="s">
        <v>2713</v>
      </c>
      <c r="C735" s="832" t="s">
        <v>2719</v>
      </c>
      <c r="D735" s="833" t="s">
        <v>4561</v>
      </c>
      <c r="E735" s="834" t="s">
        <v>2741</v>
      </c>
      <c r="F735" s="832" t="s">
        <v>2714</v>
      </c>
      <c r="G735" s="832" t="s">
        <v>3056</v>
      </c>
      <c r="H735" s="832" t="s">
        <v>625</v>
      </c>
      <c r="I735" s="832" t="s">
        <v>2541</v>
      </c>
      <c r="J735" s="832" t="s">
        <v>2258</v>
      </c>
      <c r="K735" s="832" t="s">
        <v>2263</v>
      </c>
      <c r="L735" s="835">
        <v>49.08</v>
      </c>
      <c r="M735" s="835">
        <v>49.08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21</v>
      </c>
      <c r="B736" s="832" t="s">
        <v>2713</v>
      </c>
      <c r="C736" s="832" t="s">
        <v>2719</v>
      </c>
      <c r="D736" s="833" t="s">
        <v>4561</v>
      </c>
      <c r="E736" s="834" t="s">
        <v>2741</v>
      </c>
      <c r="F736" s="832" t="s">
        <v>2714</v>
      </c>
      <c r="G736" s="832" t="s">
        <v>3636</v>
      </c>
      <c r="H736" s="832" t="s">
        <v>567</v>
      </c>
      <c r="I736" s="832" t="s">
        <v>3637</v>
      </c>
      <c r="J736" s="832" t="s">
        <v>3638</v>
      </c>
      <c r="K736" s="832" t="s">
        <v>3639</v>
      </c>
      <c r="L736" s="835">
        <v>79.069999999999993</v>
      </c>
      <c r="M736" s="835">
        <v>711.63</v>
      </c>
      <c r="N736" s="832">
        <v>9</v>
      </c>
      <c r="O736" s="836">
        <v>4.5</v>
      </c>
      <c r="P736" s="835">
        <v>553.49</v>
      </c>
      <c r="Q736" s="837">
        <v>0.77777777777777779</v>
      </c>
      <c r="R736" s="832">
        <v>7</v>
      </c>
      <c r="S736" s="837">
        <v>0.77777777777777779</v>
      </c>
      <c r="T736" s="836">
        <v>4</v>
      </c>
      <c r="U736" s="838">
        <v>0.88888888888888884</v>
      </c>
    </row>
    <row r="737" spans="1:21" ht="14.4" customHeight="1" x14ac:dyDescent="0.3">
      <c r="A737" s="831">
        <v>21</v>
      </c>
      <c r="B737" s="832" t="s">
        <v>2713</v>
      </c>
      <c r="C737" s="832" t="s">
        <v>2719</v>
      </c>
      <c r="D737" s="833" t="s">
        <v>4561</v>
      </c>
      <c r="E737" s="834" t="s">
        <v>2741</v>
      </c>
      <c r="F737" s="832" t="s">
        <v>2716</v>
      </c>
      <c r="G737" s="832" t="s">
        <v>2890</v>
      </c>
      <c r="H737" s="832" t="s">
        <v>567</v>
      </c>
      <c r="I737" s="832" t="s">
        <v>3640</v>
      </c>
      <c r="J737" s="832" t="s">
        <v>2892</v>
      </c>
      <c r="K737" s="832"/>
      <c r="L737" s="835">
        <v>0</v>
      </c>
      <c r="M737" s="835">
        <v>0</v>
      </c>
      <c r="N737" s="832">
        <v>2</v>
      </c>
      <c r="O737" s="836">
        <v>2</v>
      </c>
      <c r="P737" s="835">
        <v>0</v>
      </c>
      <c r="Q737" s="837"/>
      <c r="R737" s="832">
        <v>2</v>
      </c>
      <c r="S737" s="837">
        <v>1</v>
      </c>
      <c r="T737" s="836">
        <v>2</v>
      </c>
      <c r="U737" s="838">
        <v>1</v>
      </c>
    </row>
    <row r="738" spans="1:21" ht="14.4" customHeight="1" x14ac:dyDescent="0.3">
      <c r="A738" s="831">
        <v>21</v>
      </c>
      <c r="B738" s="832" t="s">
        <v>2713</v>
      </c>
      <c r="C738" s="832" t="s">
        <v>2719</v>
      </c>
      <c r="D738" s="833" t="s">
        <v>4561</v>
      </c>
      <c r="E738" s="834" t="s">
        <v>2741</v>
      </c>
      <c r="F738" s="832" t="s">
        <v>2716</v>
      </c>
      <c r="G738" s="832" t="s">
        <v>3064</v>
      </c>
      <c r="H738" s="832" t="s">
        <v>567</v>
      </c>
      <c r="I738" s="832" t="s">
        <v>3065</v>
      </c>
      <c r="J738" s="832" t="s">
        <v>3066</v>
      </c>
      <c r="K738" s="832" t="s">
        <v>3067</v>
      </c>
      <c r="L738" s="835">
        <v>1800</v>
      </c>
      <c r="M738" s="835">
        <v>5400</v>
      </c>
      <c r="N738" s="832">
        <v>3</v>
      </c>
      <c r="O738" s="836">
        <v>3</v>
      </c>
      <c r="P738" s="835">
        <v>5400</v>
      </c>
      <c r="Q738" s="837">
        <v>1</v>
      </c>
      <c r="R738" s="832">
        <v>3</v>
      </c>
      <c r="S738" s="837">
        <v>1</v>
      </c>
      <c r="T738" s="836">
        <v>3</v>
      </c>
      <c r="U738" s="838">
        <v>1</v>
      </c>
    </row>
    <row r="739" spans="1:21" ht="14.4" customHeight="1" x14ac:dyDescent="0.3">
      <c r="A739" s="831">
        <v>21</v>
      </c>
      <c r="B739" s="832" t="s">
        <v>2713</v>
      </c>
      <c r="C739" s="832" t="s">
        <v>2719</v>
      </c>
      <c r="D739" s="833" t="s">
        <v>4561</v>
      </c>
      <c r="E739" s="834" t="s">
        <v>2741</v>
      </c>
      <c r="F739" s="832" t="s">
        <v>2716</v>
      </c>
      <c r="G739" s="832" t="s">
        <v>2834</v>
      </c>
      <c r="H739" s="832" t="s">
        <v>567</v>
      </c>
      <c r="I739" s="832" t="s">
        <v>2835</v>
      </c>
      <c r="J739" s="832" t="s">
        <v>2836</v>
      </c>
      <c r="K739" s="832" t="s">
        <v>2837</v>
      </c>
      <c r="L739" s="835">
        <v>1000</v>
      </c>
      <c r="M739" s="835">
        <v>14000</v>
      </c>
      <c r="N739" s="832">
        <v>14</v>
      </c>
      <c r="O739" s="836">
        <v>14</v>
      </c>
      <c r="P739" s="835">
        <v>1000</v>
      </c>
      <c r="Q739" s="837">
        <v>7.1428571428571425E-2</v>
      </c>
      <c r="R739" s="832">
        <v>1</v>
      </c>
      <c r="S739" s="837">
        <v>7.1428571428571425E-2</v>
      </c>
      <c r="T739" s="836">
        <v>1</v>
      </c>
      <c r="U739" s="838">
        <v>7.1428571428571425E-2</v>
      </c>
    </row>
    <row r="740" spans="1:21" ht="14.4" customHeight="1" x14ac:dyDescent="0.3">
      <c r="A740" s="831">
        <v>21</v>
      </c>
      <c r="B740" s="832" t="s">
        <v>2713</v>
      </c>
      <c r="C740" s="832" t="s">
        <v>2719</v>
      </c>
      <c r="D740" s="833" t="s">
        <v>4561</v>
      </c>
      <c r="E740" s="834" t="s">
        <v>2742</v>
      </c>
      <c r="F740" s="832" t="s">
        <v>2714</v>
      </c>
      <c r="G740" s="832" t="s">
        <v>2766</v>
      </c>
      <c r="H740" s="832" t="s">
        <v>625</v>
      </c>
      <c r="I740" s="832" t="s">
        <v>2334</v>
      </c>
      <c r="J740" s="832" t="s">
        <v>640</v>
      </c>
      <c r="K740" s="832" t="s">
        <v>641</v>
      </c>
      <c r="L740" s="835">
        <v>21.76</v>
      </c>
      <c r="M740" s="835">
        <v>21.76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21</v>
      </c>
      <c r="B741" s="832" t="s">
        <v>2713</v>
      </c>
      <c r="C741" s="832" t="s">
        <v>2719</v>
      </c>
      <c r="D741" s="833" t="s">
        <v>4561</v>
      </c>
      <c r="E741" s="834" t="s">
        <v>2742</v>
      </c>
      <c r="F741" s="832" t="s">
        <v>2714</v>
      </c>
      <c r="G741" s="832" t="s">
        <v>3076</v>
      </c>
      <c r="H741" s="832" t="s">
        <v>625</v>
      </c>
      <c r="I741" s="832" t="s">
        <v>2382</v>
      </c>
      <c r="J741" s="832" t="s">
        <v>2383</v>
      </c>
      <c r="K741" s="832" t="s">
        <v>2384</v>
      </c>
      <c r="L741" s="835">
        <v>4.7</v>
      </c>
      <c r="M741" s="835">
        <v>4.7</v>
      </c>
      <c r="N741" s="832">
        <v>1</v>
      </c>
      <c r="O741" s="836">
        <v>0.5</v>
      </c>
      <c r="P741" s="835">
        <v>4.7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21</v>
      </c>
      <c r="B742" s="832" t="s">
        <v>2713</v>
      </c>
      <c r="C742" s="832" t="s">
        <v>2719</v>
      </c>
      <c r="D742" s="833" t="s">
        <v>4561</v>
      </c>
      <c r="E742" s="834" t="s">
        <v>2742</v>
      </c>
      <c r="F742" s="832" t="s">
        <v>2714</v>
      </c>
      <c r="G742" s="832" t="s">
        <v>2901</v>
      </c>
      <c r="H742" s="832" t="s">
        <v>625</v>
      </c>
      <c r="I742" s="832" t="s">
        <v>2488</v>
      </c>
      <c r="J742" s="832" t="s">
        <v>1446</v>
      </c>
      <c r="K742" s="832" t="s">
        <v>2489</v>
      </c>
      <c r="L742" s="835">
        <v>16.5</v>
      </c>
      <c r="M742" s="835">
        <v>16.5</v>
      </c>
      <c r="N742" s="832">
        <v>1</v>
      </c>
      <c r="O742" s="836">
        <v>0.5</v>
      </c>
      <c r="P742" s="835">
        <v>16.5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21</v>
      </c>
      <c r="B743" s="832" t="s">
        <v>2713</v>
      </c>
      <c r="C743" s="832" t="s">
        <v>2719</v>
      </c>
      <c r="D743" s="833" t="s">
        <v>4561</v>
      </c>
      <c r="E743" s="834" t="s">
        <v>2742</v>
      </c>
      <c r="F743" s="832" t="s">
        <v>2714</v>
      </c>
      <c r="G743" s="832" t="s">
        <v>2775</v>
      </c>
      <c r="H743" s="832" t="s">
        <v>625</v>
      </c>
      <c r="I743" s="832" t="s">
        <v>2398</v>
      </c>
      <c r="J743" s="832" t="s">
        <v>750</v>
      </c>
      <c r="K743" s="832" t="s">
        <v>2235</v>
      </c>
      <c r="L743" s="835">
        <v>132</v>
      </c>
      <c r="M743" s="835">
        <v>132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21</v>
      </c>
      <c r="B744" s="832" t="s">
        <v>2713</v>
      </c>
      <c r="C744" s="832" t="s">
        <v>2719</v>
      </c>
      <c r="D744" s="833" t="s">
        <v>4561</v>
      </c>
      <c r="E744" s="834" t="s">
        <v>2742</v>
      </c>
      <c r="F744" s="832" t="s">
        <v>2714</v>
      </c>
      <c r="G744" s="832" t="s">
        <v>2917</v>
      </c>
      <c r="H744" s="832" t="s">
        <v>567</v>
      </c>
      <c r="I744" s="832" t="s">
        <v>2918</v>
      </c>
      <c r="J744" s="832" t="s">
        <v>904</v>
      </c>
      <c r="K744" s="832" t="s">
        <v>2919</v>
      </c>
      <c r="L744" s="835">
        <v>236.03</v>
      </c>
      <c r="M744" s="835">
        <v>1180.1500000000001</v>
      </c>
      <c r="N744" s="832">
        <v>5</v>
      </c>
      <c r="O744" s="836">
        <v>2</v>
      </c>
      <c r="P744" s="835">
        <v>708.09</v>
      </c>
      <c r="Q744" s="837">
        <v>0.6</v>
      </c>
      <c r="R744" s="832">
        <v>3</v>
      </c>
      <c r="S744" s="837">
        <v>0.6</v>
      </c>
      <c r="T744" s="836">
        <v>1</v>
      </c>
      <c r="U744" s="838">
        <v>0.5</v>
      </c>
    </row>
    <row r="745" spans="1:21" ht="14.4" customHeight="1" x14ac:dyDescent="0.3">
      <c r="A745" s="831">
        <v>21</v>
      </c>
      <c r="B745" s="832" t="s">
        <v>2713</v>
      </c>
      <c r="C745" s="832" t="s">
        <v>2719</v>
      </c>
      <c r="D745" s="833" t="s">
        <v>4561</v>
      </c>
      <c r="E745" s="834" t="s">
        <v>2742</v>
      </c>
      <c r="F745" s="832" t="s">
        <v>2714</v>
      </c>
      <c r="G745" s="832" t="s">
        <v>2917</v>
      </c>
      <c r="H745" s="832" t="s">
        <v>567</v>
      </c>
      <c r="I745" s="832" t="s">
        <v>3115</v>
      </c>
      <c r="J745" s="832" t="s">
        <v>904</v>
      </c>
      <c r="K745" s="832" t="s">
        <v>1164</v>
      </c>
      <c r="L745" s="835">
        <v>516</v>
      </c>
      <c r="M745" s="835">
        <v>516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21</v>
      </c>
      <c r="B746" s="832" t="s">
        <v>2713</v>
      </c>
      <c r="C746" s="832" t="s">
        <v>2719</v>
      </c>
      <c r="D746" s="833" t="s">
        <v>4561</v>
      </c>
      <c r="E746" s="834" t="s">
        <v>2742</v>
      </c>
      <c r="F746" s="832" t="s">
        <v>2714</v>
      </c>
      <c r="G746" s="832" t="s">
        <v>2776</v>
      </c>
      <c r="H746" s="832" t="s">
        <v>567</v>
      </c>
      <c r="I746" s="832" t="s">
        <v>2848</v>
      </c>
      <c r="J746" s="832" t="s">
        <v>827</v>
      </c>
      <c r="K746" s="832" t="s">
        <v>2849</v>
      </c>
      <c r="L746" s="835">
        <v>48.42</v>
      </c>
      <c r="M746" s="835">
        <v>145.26</v>
      </c>
      <c r="N746" s="832">
        <v>3</v>
      </c>
      <c r="O746" s="836">
        <v>2.5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21</v>
      </c>
      <c r="B747" s="832" t="s">
        <v>2713</v>
      </c>
      <c r="C747" s="832" t="s">
        <v>2719</v>
      </c>
      <c r="D747" s="833" t="s">
        <v>4561</v>
      </c>
      <c r="E747" s="834" t="s">
        <v>2742</v>
      </c>
      <c r="F747" s="832" t="s">
        <v>2714</v>
      </c>
      <c r="G747" s="832" t="s">
        <v>2776</v>
      </c>
      <c r="H747" s="832" t="s">
        <v>567</v>
      </c>
      <c r="I747" s="832" t="s">
        <v>3641</v>
      </c>
      <c r="J747" s="832" t="s">
        <v>3642</v>
      </c>
      <c r="K747" s="832" t="s">
        <v>3643</v>
      </c>
      <c r="L747" s="835">
        <v>48.42</v>
      </c>
      <c r="M747" s="835">
        <v>48.42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21</v>
      </c>
      <c r="B748" s="832" t="s">
        <v>2713</v>
      </c>
      <c r="C748" s="832" t="s">
        <v>2719</v>
      </c>
      <c r="D748" s="833" t="s">
        <v>4561</v>
      </c>
      <c r="E748" s="834" t="s">
        <v>2742</v>
      </c>
      <c r="F748" s="832" t="s">
        <v>2714</v>
      </c>
      <c r="G748" s="832" t="s">
        <v>3575</v>
      </c>
      <c r="H748" s="832" t="s">
        <v>567</v>
      </c>
      <c r="I748" s="832" t="s">
        <v>3644</v>
      </c>
      <c r="J748" s="832" t="s">
        <v>1481</v>
      </c>
      <c r="K748" s="832" t="s">
        <v>3645</v>
      </c>
      <c r="L748" s="835">
        <v>4618.72</v>
      </c>
      <c r="M748" s="835">
        <v>46187.200000000004</v>
      </c>
      <c r="N748" s="832">
        <v>10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21</v>
      </c>
      <c r="B749" s="832" t="s">
        <v>2713</v>
      </c>
      <c r="C749" s="832" t="s">
        <v>2719</v>
      </c>
      <c r="D749" s="833" t="s">
        <v>4561</v>
      </c>
      <c r="E749" s="834" t="s">
        <v>2742</v>
      </c>
      <c r="F749" s="832" t="s">
        <v>2714</v>
      </c>
      <c r="G749" s="832" t="s">
        <v>3646</v>
      </c>
      <c r="H749" s="832" t="s">
        <v>567</v>
      </c>
      <c r="I749" s="832" t="s">
        <v>3647</v>
      </c>
      <c r="J749" s="832" t="s">
        <v>1143</v>
      </c>
      <c r="K749" s="832" t="s">
        <v>3648</v>
      </c>
      <c r="L749" s="835">
        <v>0</v>
      </c>
      <c r="M749" s="835">
        <v>0</v>
      </c>
      <c r="N749" s="832">
        <v>1</v>
      </c>
      <c r="O749" s="836">
        <v>1</v>
      </c>
      <c r="P749" s="835">
        <v>0</v>
      </c>
      <c r="Q749" s="837"/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21</v>
      </c>
      <c r="B750" s="832" t="s">
        <v>2713</v>
      </c>
      <c r="C750" s="832" t="s">
        <v>2719</v>
      </c>
      <c r="D750" s="833" t="s">
        <v>4561</v>
      </c>
      <c r="E750" s="834" t="s">
        <v>2742</v>
      </c>
      <c r="F750" s="832" t="s">
        <v>2714</v>
      </c>
      <c r="G750" s="832" t="s">
        <v>2807</v>
      </c>
      <c r="H750" s="832" t="s">
        <v>625</v>
      </c>
      <c r="I750" s="832" t="s">
        <v>2135</v>
      </c>
      <c r="J750" s="832" t="s">
        <v>916</v>
      </c>
      <c r="K750" s="832" t="s">
        <v>2136</v>
      </c>
      <c r="L750" s="835">
        <v>98.29</v>
      </c>
      <c r="M750" s="835">
        <v>98.29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21</v>
      </c>
      <c r="B751" s="832" t="s">
        <v>2713</v>
      </c>
      <c r="C751" s="832" t="s">
        <v>2719</v>
      </c>
      <c r="D751" s="833" t="s">
        <v>4561</v>
      </c>
      <c r="E751" s="834" t="s">
        <v>2742</v>
      </c>
      <c r="F751" s="832" t="s">
        <v>2714</v>
      </c>
      <c r="G751" s="832" t="s">
        <v>2754</v>
      </c>
      <c r="H751" s="832" t="s">
        <v>567</v>
      </c>
      <c r="I751" s="832" t="s">
        <v>3649</v>
      </c>
      <c r="J751" s="832" t="s">
        <v>3650</v>
      </c>
      <c r="K751" s="832" t="s">
        <v>2757</v>
      </c>
      <c r="L751" s="835">
        <v>424.24</v>
      </c>
      <c r="M751" s="835">
        <v>424.24</v>
      </c>
      <c r="N751" s="832">
        <v>1</v>
      </c>
      <c r="O751" s="836">
        <v>0.5</v>
      </c>
      <c r="P751" s="835">
        <v>424.24</v>
      </c>
      <c r="Q751" s="837">
        <v>1</v>
      </c>
      <c r="R751" s="832">
        <v>1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21</v>
      </c>
      <c r="B752" s="832" t="s">
        <v>2713</v>
      </c>
      <c r="C752" s="832" t="s">
        <v>2719</v>
      </c>
      <c r="D752" s="833" t="s">
        <v>4561</v>
      </c>
      <c r="E752" s="834" t="s">
        <v>2742</v>
      </c>
      <c r="F752" s="832" t="s">
        <v>2714</v>
      </c>
      <c r="G752" s="832" t="s">
        <v>3651</v>
      </c>
      <c r="H752" s="832" t="s">
        <v>567</v>
      </c>
      <c r="I752" s="832" t="s">
        <v>3652</v>
      </c>
      <c r="J752" s="832" t="s">
        <v>847</v>
      </c>
      <c r="K752" s="832" t="s">
        <v>3653</v>
      </c>
      <c r="L752" s="835">
        <v>0</v>
      </c>
      <c r="M752" s="835">
        <v>0</v>
      </c>
      <c r="N752" s="832">
        <v>1</v>
      </c>
      <c r="O752" s="836">
        <v>1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21</v>
      </c>
      <c r="B753" s="832" t="s">
        <v>2713</v>
      </c>
      <c r="C753" s="832" t="s">
        <v>2719</v>
      </c>
      <c r="D753" s="833" t="s">
        <v>4561</v>
      </c>
      <c r="E753" s="834" t="s">
        <v>2742</v>
      </c>
      <c r="F753" s="832" t="s">
        <v>2714</v>
      </c>
      <c r="G753" s="832" t="s">
        <v>2857</v>
      </c>
      <c r="H753" s="832" t="s">
        <v>567</v>
      </c>
      <c r="I753" s="832" t="s">
        <v>2858</v>
      </c>
      <c r="J753" s="832" t="s">
        <v>2859</v>
      </c>
      <c r="K753" s="832" t="s">
        <v>2860</v>
      </c>
      <c r="L753" s="835">
        <v>38.5</v>
      </c>
      <c r="M753" s="835">
        <v>38.5</v>
      </c>
      <c r="N753" s="832">
        <v>1</v>
      </c>
      <c r="O753" s="836">
        <v>1</v>
      </c>
      <c r="P753" s="835">
        <v>38.5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21</v>
      </c>
      <c r="B754" s="832" t="s">
        <v>2713</v>
      </c>
      <c r="C754" s="832" t="s">
        <v>2719</v>
      </c>
      <c r="D754" s="833" t="s">
        <v>4561</v>
      </c>
      <c r="E754" s="834" t="s">
        <v>2742</v>
      </c>
      <c r="F754" s="832" t="s">
        <v>2714</v>
      </c>
      <c r="G754" s="832" t="s">
        <v>2971</v>
      </c>
      <c r="H754" s="832" t="s">
        <v>625</v>
      </c>
      <c r="I754" s="832" t="s">
        <v>3654</v>
      </c>
      <c r="J754" s="832" t="s">
        <v>2059</v>
      </c>
      <c r="K754" s="832" t="s">
        <v>3655</v>
      </c>
      <c r="L754" s="835">
        <v>32.25</v>
      </c>
      <c r="M754" s="835">
        <v>32.25</v>
      </c>
      <c r="N754" s="832">
        <v>1</v>
      </c>
      <c r="O754" s="836">
        <v>0.5</v>
      </c>
      <c r="P754" s="835">
        <v>32.25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21</v>
      </c>
      <c r="B755" s="832" t="s">
        <v>2713</v>
      </c>
      <c r="C755" s="832" t="s">
        <v>2719</v>
      </c>
      <c r="D755" s="833" t="s">
        <v>4561</v>
      </c>
      <c r="E755" s="834" t="s">
        <v>2742</v>
      </c>
      <c r="F755" s="832" t="s">
        <v>2714</v>
      </c>
      <c r="G755" s="832" t="s">
        <v>2974</v>
      </c>
      <c r="H755" s="832" t="s">
        <v>625</v>
      </c>
      <c r="I755" s="832" t="s">
        <v>2323</v>
      </c>
      <c r="J755" s="832" t="s">
        <v>2324</v>
      </c>
      <c r="K755" s="832" t="s">
        <v>2325</v>
      </c>
      <c r="L755" s="835">
        <v>550.39</v>
      </c>
      <c r="M755" s="835">
        <v>2201.56</v>
      </c>
      <c r="N755" s="832">
        <v>4</v>
      </c>
      <c r="O755" s="836">
        <v>2.5</v>
      </c>
      <c r="P755" s="835">
        <v>1100.78</v>
      </c>
      <c r="Q755" s="837">
        <v>0.5</v>
      </c>
      <c r="R755" s="832">
        <v>2</v>
      </c>
      <c r="S755" s="837">
        <v>0.5</v>
      </c>
      <c r="T755" s="836">
        <v>1</v>
      </c>
      <c r="U755" s="838">
        <v>0.4</v>
      </c>
    </row>
    <row r="756" spans="1:21" ht="14.4" customHeight="1" x14ac:dyDescent="0.3">
      <c r="A756" s="831">
        <v>21</v>
      </c>
      <c r="B756" s="832" t="s">
        <v>2713</v>
      </c>
      <c r="C756" s="832" t="s">
        <v>2719</v>
      </c>
      <c r="D756" s="833" t="s">
        <v>4561</v>
      </c>
      <c r="E756" s="834" t="s">
        <v>2742</v>
      </c>
      <c r="F756" s="832" t="s">
        <v>2714</v>
      </c>
      <c r="G756" s="832" t="s">
        <v>3171</v>
      </c>
      <c r="H756" s="832" t="s">
        <v>567</v>
      </c>
      <c r="I756" s="832" t="s">
        <v>3172</v>
      </c>
      <c r="J756" s="832" t="s">
        <v>3173</v>
      </c>
      <c r="K756" s="832" t="s">
        <v>3174</v>
      </c>
      <c r="L756" s="835">
        <v>0</v>
      </c>
      <c r="M756" s="835">
        <v>0</v>
      </c>
      <c r="N756" s="832">
        <v>1</v>
      </c>
      <c r="O756" s="836">
        <v>1</v>
      </c>
      <c r="P756" s="835">
        <v>0</v>
      </c>
      <c r="Q756" s="837"/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21</v>
      </c>
      <c r="B757" s="832" t="s">
        <v>2713</v>
      </c>
      <c r="C757" s="832" t="s">
        <v>2719</v>
      </c>
      <c r="D757" s="833" t="s">
        <v>4561</v>
      </c>
      <c r="E757" s="834" t="s">
        <v>2742</v>
      </c>
      <c r="F757" s="832" t="s">
        <v>2714</v>
      </c>
      <c r="G757" s="832" t="s">
        <v>3180</v>
      </c>
      <c r="H757" s="832" t="s">
        <v>567</v>
      </c>
      <c r="I757" s="832" t="s">
        <v>3181</v>
      </c>
      <c r="J757" s="832" t="s">
        <v>3182</v>
      </c>
      <c r="K757" s="832" t="s">
        <v>3183</v>
      </c>
      <c r="L757" s="835">
        <v>727.03</v>
      </c>
      <c r="M757" s="835">
        <v>727.03</v>
      </c>
      <c r="N757" s="832">
        <v>1</v>
      </c>
      <c r="O757" s="836">
        <v>1</v>
      </c>
      <c r="P757" s="835">
        <v>727.03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21</v>
      </c>
      <c r="B758" s="832" t="s">
        <v>2713</v>
      </c>
      <c r="C758" s="832" t="s">
        <v>2719</v>
      </c>
      <c r="D758" s="833" t="s">
        <v>4561</v>
      </c>
      <c r="E758" s="834" t="s">
        <v>2742</v>
      </c>
      <c r="F758" s="832" t="s">
        <v>2714</v>
      </c>
      <c r="G758" s="832" t="s">
        <v>2842</v>
      </c>
      <c r="H758" s="832" t="s">
        <v>567</v>
      </c>
      <c r="I758" s="832" t="s">
        <v>3606</v>
      </c>
      <c r="J758" s="832" t="s">
        <v>3607</v>
      </c>
      <c r="K758" s="832" t="s">
        <v>2235</v>
      </c>
      <c r="L758" s="835">
        <v>383.18</v>
      </c>
      <c r="M758" s="835">
        <v>383.18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21</v>
      </c>
      <c r="B759" s="832" t="s">
        <v>2713</v>
      </c>
      <c r="C759" s="832" t="s">
        <v>2719</v>
      </c>
      <c r="D759" s="833" t="s">
        <v>4561</v>
      </c>
      <c r="E759" s="834" t="s">
        <v>2742</v>
      </c>
      <c r="F759" s="832" t="s">
        <v>2714</v>
      </c>
      <c r="G759" s="832" t="s">
        <v>2783</v>
      </c>
      <c r="H759" s="832" t="s">
        <v>625</v>
      </c>
      <c r="I759" s="832" t="s">
        <v>2784</v>
      </c>
      <c r="J759" s="832" t="s">
        <v>910</v>
      </c>
      <c r="K759" s="832" t="s">
        <v>2106</v>
      </c>
      <c r="L759" s="835">
        <v>490.89</v>
      </c>
      <c r="M759" s="835">
        <v>3436.23</v>
      </c>
      <c r="N759" s="832">
        <v>7</v>
      </c>
      <c r="O759" s="836">
        <v>5.5</v>
      </c>
      <c r="P759" s="835">
        <v>490.89</v>
      </c>
      <c r="Q759" s="837">
        <v>0.14285714285714285</v>
      </c>
      <c r="R759" s="832">
        <v>1</v>
      </c>
      <c r="S759" s="837">
        <v>0.14285714285714285</v>
      </c>
      <c r="T759" s="836">
        <v>1</v>
      </c>
      <c r="U759" s="838">
        <v>0.18181818181818182</v>
      </c>
    </row>
    <row r="760" spans="1:21" ht="14.4" customHeight="1" x14ac:dyDescent="0.3">
      <c r="A760" s="831">
        <v>21</v>
      </c>
      <c r="B760" s="832" t="s">
        <v>2713</v>
      </c>
      <c r="C760" s="832" t="s">
        <v>2719</v>
      </c>
      <c r="D760" s="833" t="s">
        <v>4561</v>
      </c>
      <c r="E760" s="834" t="s">
        <v>2742</v>
      </c>
      <c r="F760" s="832" t="s">
        <v>2714</v>
      </c>
      <c r="G760" s="832" t="s">
        <v>2783</v>
      </c>
      <c r="H760" s="832" t="s">
        <v>625</v>
      </c>
      <c r="I760" s="832" t="s">
        <v>2821</v>
      </c>
      <c r="J760" s="832" t="s">
        <v>910</v>
      </c>
      <c r="K760" s="832" t="s">
        <v>2102</v>
      </c>
      <c r="L760" s="835">
        <v>736.33</v>
      </c>
      <c r="M760" s="835">
        <v>736.33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21</v>
      </c>
      <c r="B761" s="832" t="s">
        <v>2713</v>
      </c>
      <c r="C761" s="832" t="s">
        <v>2719</v>
      </c>
      <c r="D761" s="833" t="s">
        <v>4561</v>
      </c>
      <c r="E761" s="834" t="s">
        <v>2742</v>
      </c>
      <c r="F761" s="832" t="s">
        <v>2714</v>
      </c>
      <c r="G761" s="832" t="s">
        <v>2783</v>
      </c>
      <c r="H761" s="832" t="s">
        <v>625</v>
      </c>
      <c r="I761" s="832" t="s">
        <v>2861</v>
      </c>
      <c r="J761" s="832" t="s">
        <v>914</v>
      </c>
      <c r="K761" s="832" t="s">
        <v>2096</v>
      </c>
      <c r="L761" s="835">
        <v>1385.62</v>
      </c>
      <c r="M761" s="835">
        <v>2771.24</v>
      </c>
      <c r="N761" s="832">
        <v>2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21</v>
      </c>
      <c r="B762" s="832" t="s">
        <v>2713</v>
      </c>
      <c r="C762" s="832" t="s">
        <v>2719</v>
      </c>
      <c r="D762" s="833" t="s">
        <v>4561</v>
      </c>
      <c r="E762" s="834" t="s">
        <v>2742</v>
      </c>
      <c r="F762" s="832" t="s">
        <v>2714</v>
      </c>
      <c r="G762" s="832" t="s">
        <v>2783</v>
      </c>
      <c r="H762" s="832" t="s">
        <v>625</v>
      </c>
      <c r="I762" s="832" t="s">
        <v>2105</v>
      </c>
      <c r="J762" s="832" t="s">
        <v>910</v>
      </c>
      <c r="K762" s="832" t="s">
        <v>2106</v>
      </c>
      <c r="L762" s="835">
        <v>490.89</v>
      </c>
      <c r="M762" s="835">
        <v>490.89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21</v>
      </c>
      <c r="B763" s="832" t="s">
        <v>2713</v>
      </c>
      <c r="C763" s="832" t="s">
        <v>2719</v>
      </c>
      <c r="D763" s="833" t="s">
        <v>4561</v>
      </c>
      <c r="E763" s="834" t="s">
        <v>2742</v>
      </c>
      <c r="F763" s="832" t="s">
        <v>2714</v>
      </c>
      <c r="G763" s="832" t="s">
        <v>3656</v>
      </c>
      <c r="H763" s="832" t="s">
        <v>567</v>
      </c>
      <c r="I763" s="832" t="s">
        <v>3657</v>
      </c>
      <c r="J763" s="832" t="s">
        <v>3658</v>
      </c>
      <c r="K763" s="832" t="s">
        <v>3659</v>
      </c>
      <c r="L763" s="835">
        <v>77.62</v>
      </c>
      <c r="M763" s="835">
        <v>77.62</v>
      </c>
      <c r="N763" s="832">
        <v>1</v>
      </c>
      <c r="O763" s="836">
        <v>0.5</v>
      </c>
      <c r="P763" s="835">
        <v>77.62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21</v>
      </c>
      <c r="B764" s="832" t="s">
        <v>2713</v>
      </c>
      <c r="C764" s="832" t="s">
        <v>2719</v>
      </c>
      <c r="D764" s="833" t="s">
        <v>4561</v>
      </c>
      <c r="E764" s="834" t="s">
        <v>2742</v>
      </c>
      <c r="F764" s="832" t="s">
        <v>2714</v>
      </c>
      <c r="G764" s="832" t="s">
        <v>3608</v>
      </c>
      <c r="H764" s="832" t="s">
        <v>567</v>
      </c>
      <c r="I764" s="832" t="s">
        <v>3609</v>
      </c>
      <c r="J764" s="832" t="s">
        <v>3610</v>
      </c>
      <c r="K764" s="832" t="s">
        <v>3611</v>
      </c>
      <c r="L764" s="835">
        <v>78.33</v>
      </c>
      <c r="M764" s="835">
        <v>78.33</v>
      </c>
      <c r="N764" s="832">
        <v>1</v>
      </c>
      <c r="O764" s="836">
        <v>1</v>
      </c>
      <c r="P764" s="835">
        <v>78.33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21</v>
      </c>
      <c r="B765" s="832" t="s">
        <v>2713</v>
      </c>
      <c r="C765" s="832" t="s">
        <v>2719</v>
      </c>
      <c r="D765" s="833" t="s">
        <v>4561</v>
      </c>
      <c r="E765" s="834" t="s">
        <v>2742</v>
      </c>
      <c r="F765" s="832" t="s">
        <v>2714</v>
      </c>
      <c r="G765" s="832" t="s">
        <v>2786</v>
      </c>
      <c r="H765" s="832" t="s">
        <v>567</v>
      </c>
      <c r="I765" s="832" t="s">
        <v>3660</v>
      </c>
      <c r="J765" s="832" t="s">
        <v>946</v>
      </c>
      <c r="K765" s="832" t="s">
        <v>3661</v>
      </c>
      <c r="L765" s="835">
        <v>16.12</v>
      </c>
      <c r="M765" s="835">
        <v>64.48</v>
      </c>
      <c r="N765" s="832">
        <v>4</v>
      </c>
      <c r="O765" s="836">
        <v>3</v>
      </c>
      <c r="P765" s="835">
        <v>48.36</v>
      </c>
      <c r="Q765" s="837">
        <v>0.75</v>
      </c>
      <c r="R765" s="832">
        <v>3</v>
      </c>
      <c r="S765" s="837">
        <v>0.75</v>
      </c>
      <c r="T765" s="836">
        <v>2</v>
      </c>
      <c r="U765" s="838">
        <v>0.66666666666666663</v>
      </c>
    </row>
    <row r="766" spans="1:21" ht="14.4" customHeight="1" x14ac:dyDescent="0.3">
      <c r="A766" s="831">
        <v>21</v>
      </c>
      <c r="B766" s="832" t="s">
        <v>2713</v>
      </c>
      <c r="C766" s="832" t="s">
        <v>2719</v>
      </c>
      <c r="D766" s="833" t="s">
        <v>4561</v>
      </c>
      <c r="E766" s="834" t="s">
        <v>2742</v>
      </c>
      <c r="F766" s="832" t="s">
        <v>2714</v>
      </c>
      <c r="G766" s="832" t="s">
        <v>2786</v>
      </c>
      <c r="H766" s="832" t="s">
        <v>567</v>
      </c>
      <c r="I766" s="832" t="s">
        <v>2787</v>
      </c>
      <c r="J766" s="832" t="s">
        <v>946</v>
      </c>
      <c r="K766" s="832" t="s">
        <v>2064</v>
      </c>
      <c r="L766" s="835">
        <v>32.25</v>
      </c>
      <c r="M766" s="835">
        <v>32.25</v>
      </c>
      <c r="N766" s="832">
        <v>1</v>
      </c>
      <c r="O766" s="836">
        <v>0.5</v>
      </c>
      <c r="P766" s="835">
        <v>32.25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21</v>
      </c>
      <c r="B767" s="832" t="s">
        <v>2713</v>
      </c>
      <c r="C767" s="832" t="s">
        <v>2719</v>
      </c>
      <c r="D767" s="833" t="s">
        <v>4561</v>
      </c>
      <c r="E767" s="834" t="s">
        <v>2742</v>
      </c>
      <c r="F767" s="832" t="s">
        <v>2714</v>
      </c>
      <c r="G767" s="832" t="s">
        <v>2770</v>
      </c>
      <c r="H767" s="832" t="s">
        <v>625</v>
      </c>
      <c r="I767" s="832" t="s">
        <v>2812</v>
      </c>
      <c r="J767" s="832" t="s">
        <v>2813</v>
      </c>
      <c r="K767" s="832" t="s">
        <v>2814</v>
      </c>
      <c r="L767" s="835">
        <v>453.18</v>
      </c>
      <c r="M767" s="835">
        <v>453.18</v>
      </c>
      <c r="N767" s="832">
        <v>1</v>
      </c>
      <c r="O767" s="836">
        <v>1</v>
      </c>
      <c r="P767" s="835">
        <v>453.18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21</v>
      </c>
      <c r="B768" s="832" t="s">
        <v>2713</v>
      </c>
      <c r="C768" s="832" t="s">
        <v>2719</v>
      </c>
      <c r="D768" s="833" t="s">
        <v>4561</v>
      </c>
      <c r="E768" s="834" t="s">
        <v>2742</v>
      </c>
      <c r="F768" s="832" t="s">
        <v>2714</v>
      </c>
      <c r="G768" s="832" t="s">
        <v>2815</v>
      </c>
      <c r="H768" s="832" t="s">
        <v>625</v>
      </c>
      <c r="I768" s="832" t="s">
        <v>3662</v>
      </c>
      <c r="J768" s="832" t="s">
        <v>2049</v>
      </c>
      <c r="K768" s="832" t="s">
        <v>2050</v>
      </c>
      <c r="L768" s="835">
        <v>16.12</v>
      </c>
      <c r="M768" s="835">
        <v>16.12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21</v>
      </c>
      <c r="B769" s="832" t="s">
        <v>2713</v>
      </c>
      <c r="C769" s="832" t="s">
        <v>2719</v>
      </c>
      <c r="D769" s="833" t="s">
        <v>4561</v>
      </c>
      <c r="E769" s="834" t="s">
        <v>2742</v>
      </c>
      <c r="F769" s="832" t="s">
        <v>2714</v>
      </c>
      <c r="G769" s="832" t="s">
        <v>3509</v>
      </c>
      <c r="H769" s="832" t="s">
        <v>567</v>
      </c>
      <c r="I769" s="832" t="s">
        <v>3510</v>
      </c>
      <c r="J769" s="832" t="s">
        <v>993</v>
      </c>
      <c r="K769" s="832" t="s">
        <v>994</v>
      </c>
      <c r="L769" s="835">
        <v>79.099999999999994</v>
      </c>
      <c r="M769" s="835">
        <v>79.099999999999994</v>
      </c>
      <c r="N769" s="832">
        <v>1</v>
      </c>
      <c r="O769" s="836">
        <v>0.5</v>
      </c>
      <c r="P769" s="835">
        <v>79.099999999999994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21</v>
      </c>
      <c r="B770" s="832" t="s">
        <v>2713</v>
      </c>
      <c r="C770" s="832" t="s">
        <v>2719</v>
      </c>
      <c r="D770" s="833" t="s">
        <v>4561</v>
      </c>
      <c r="E770" s="834" t="s">
        <v>2742</v>
      </c>
      <c r="F770" s="832" t="s">
        <v>2714</v>
      </c>
      <c r="G770" s="832" t="s">
        <v>2994</v>
      </c>
      <c r="H770" s="832" t="s">
        <v>567</v>
      </c>
      <c r="I770" s="832" t="s">
        <v>2998</v>
      </c>
      <c r="J770" s="832" t="s">
        <v>2999</v>
      </c>
      <c r="K770" s="832" t="s">
        <v>796</v>
      </c>
      <c r="L770" s="835">
        <v>87.67</v>
      </c>
      <c r="M770" s="835">
        <v>87.67</v>
      </c>
      <c r="N770" s="832">
        <v>1</v>
      </c>
      <c r="O770" s="836">
        <v>0.5</v>
      </c>
      <c r="P770" s="835">
        <v>87.67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21</v>
      </c>
      <c r="B771" s="832" t="s">
        <v>2713</v>
      </c>
      <c r="C771" s="832" t="s">
        <v>2719</v>
      </c>
      <c r="D771" s="833" t="s">
        <v>4561</v>
      </c>
      <c r="E771" s="834" t="s">
        <v>2742</v>
      </c>
      <c r="F771" s="832" t="s">
        <v>2714</v>
      </c>
      <c r="G771" s="832" t="s">
        <v>3217</v>
      </c>
      <c r="H771" s="832" t="s">
        <v>567</v>
      </c>
      <c r="I771" s="832" t="s">
        <v>3663</v>
      </c>
      <c r="J771" s="832" t="s">
        <v>3664</v>
      </c>
      <c r="K771" s="832" t="s">
        <v>3665</v>
      </c>
      <c r="L771" s="835">
        <v>739.17</v>
      </c>
      <c r="M771" s="835">
        <v>739.17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21</v>
      </c>
      <c r="B772" s="832" t="s">
        <v>2713</v>
      </c>
      <c r="C772" s="832" t="s">
        <v>2719</v>
      </c>
      <c r="D772" s="833" t="s">
        <v>4561</v>
      </c>
      <c r="E772" s="834" t="s">
        <v>2742</v>
      </c>
      <c r="F772" s="832" t="s">
        <v>2714</v>
      </c>
      <c r="G772" s="832" t="s">
        <v>2761</v>
      </c>
      <c r="H772" s="832" t="s">
        <v>625</v>
      </c>
      <c r="I772" s="832" t="s">
        <v>2352</v>
      </c>
      <c r="J772" s="832" t="s">
        <v>2353</v>
      </c>
      <c r="K772" s="832" t="s">
        <v>2354</v>
      </c>
      <c r="L772" s="835">
        <v>0</v>
      </c>
      <c r="M772" s="835">
        <v>0</v>
      </c>
      <c r="N772" s="832">
        <v>3</v>
      </c>
      <c r="O772" s="836">
        <v>2.5</v>
      </c>
      <c r="P772" s="835">
        <v>0</v>
      </c>
      <c r="Q772" s="837"/>
      <c r="R772" s="832">
        <v>2</v>
      </c>
      <c r="S772" s="837">
        <v>0.66666666666666663</v>
      </c>
      <c r="T772" s="836">
        <v>1.5</v>
      </c>
      <c r="U772" s="838">
        <v>0.6</v>
      </c>
    </row>
    <row r="773" spans="1:21" ht="14.4" customHeight="1" x14ac:dyDescent="0.3">
      <c r="A773" s="831">
        <v>21</v>
      </c>
      <c r="B773" s="832" t="s">
        <v>2713</v>
      </c>
      <c r="C773" s="832" t="s">
        <v>2719</v>
      </c>
      <c r="D773" s="833" t="s">
        <v>4561</v>
      </c>
      <c r="E773" s="834" t="s">
        <v>2742</v>
      </c>
      <c r="F773" s="832" t="s">
        <v>2714</v>
      </c>
      <c r="G773" s="832" t="s">
        <v>3224</v>
      </c>
      <c r="H773" s="832" t="s">
        <v>567</v>
      </c>
      <c r="I773" s="832" t="s">
        <v>3226</v>
      </c>
      <c r="J773" s="832" t="s">
        <v>1314</v>
      </c>
      <c r="K773" s="832" t="s">
        <v>3227</v>
      </c>
      <c r="L773" s="835">
        <v>42.08</v>
      </c>
      <c r="M773" s="835">
        <v>42.08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21</v>
      </c>
      <c r="B774" s="832" t="s">
        <v>2713</v>
      </c>
      <c r="C774" s="832" t="s">
        <v>2719</v>
      </c>
      <c r="D774" s="833" t="s">
        <v>4561</v>
      </c>
      <c r="E774" s="834" t="s">
        <v>2742</v>
      </c>
      <c r="F774" s="832" t="s">
        <v>2714</v>
      </c>
      <c r="G774" s="832" t="s">
        <v>2774</v>
      </c>
      <c r="H774" s="832" t="s">
        <v>625</v>
      </c>
      <c r="I774" s="832" t="s">
        <v>2392</v>
      </c>
      <c r="J774" s="832" t="s">
        <v>1330</v>
      </c>
      <c r="K774" s="832" t="s">
        <v>2393</v>
      </c>
      <c r="L774" s="835">
        <v>0</v>
      </c>
      <c r="M774" s="835">
        <v>0</v>
      </c>
      <c r="N774" s="832">
        <v>1</v>
      </c>
      <c r="O774" s="836">
        <v>0.5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21</v>
      </c>
      <c r="B775" s="832" t="s">
        <v>2713</v>
      </c>
      <c r="C775" s="832" t="s">
        <v>2719</v>
      </c>
      <c r="D775" s="833" t="s">
        <v>4561</v>
      </c>
      <c r="E775" s="834" t="s">
        <v>2742</v>
      </c>
      <c r="F775" s="832" t="s">
        <v>2714</v>
      </c>
      <c r="G775" s="832" t="s">
        <v>2774</v>
      </c>
      <c r="H775" s="832" t="s">
        <v>567</v>
      </c>
      <c r="I775" s="832" t="s">
        <v>3666</v>
      </c>
      <c r="J775" s="832" t="s">
        <v>3667</v>
      </c>
      <c r="K775" s="832" t="s">
        <v>2393</v>
      </c>
      <c r="L775" s="835">
        <v>0</v>
      </c>
      <c r="M775" s="835">
        <v>0</v>
      </c>
      <c r="N775" s="832">
        <v>2</v>
      </c>
      <c r="O775" s="836">
        <v>1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21</v>
      </c>
      <c r="B776" s="832" t="s">
        <v>2713</v>
      </c>
      <c r="C776" s="832" t="s">
        <v>2719</v>
      </c>
      <c r="D776" s="833" t="s">
        <v>4561</v>
      </c>
      <c r="E776" s="834" t="s">
        <v>2742</v>
      </c>
      <c r="F776" s="832" t="s">
        <v>2714</v>
      </c>
      <c r="G776" s="832" t="s">
        <v>2826</v>
      </c>
      <c r="H776" s="832" t="s">
        <v>567</v>
      </c>
      <c r="I776" s="832" t="s">
        <v>2827</v>
      </c>
      <c r="J776" s="832" t="s">
        <v>2828</v>
      </c>
      <c r="K776" s="832" t="s">
        <v>2829</v>
      </c>
      <c r="L776" s="835">
        <v>50.32</v>
      </c>
      <c r="M776" s="835">
        <v>50.32</v>
      </c>
      <c r="N776" s="832">
        <v>1</v>
      </c>
      <c r="O776" s="836">
        <v>0.5</v>
      </c>
      <c r="P776" s="835">
        <v>50.32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21</v>
      </c>
      <c r="B777" s="832" t="s">
        <v>2713</v>
      </c>
      <c r="C777" s="832" t="s">
        <v>2719</v>
      </c>
      <c r="D777" s="833" t="s">
        <v>4561</v>
      </c>
      <c r="E777" s="834" t="s">
        <v>2742</v>
      </c>
      <c r="F777" s="832" t="s">
        <v>2714</v>
      </c>
      <c r="G777" s="832" t="s">
        <v>2805</v>
      </c>
      <c r="H777" s="832" t="s">
        <v>625</v>
      </c>
      <c r="I777" s="832" t="s">
        <v>2267</v>
      </c>
      <c r="J777" s="832" t="s">
        <v>1377</v>
      </c>
      <c r="K777" s="832" t="s">
        <v>2268</v>
      </c>
      <c r="L777" s="835">
        <v>154.36000000000001</v>
      </c>
      <c r="M777" s="835">
        <v>463.08000000000004</v>
      </c>
      <c r="N777" s="832">
        <v>3</v>
      </c>
      <c r="O777" s="836">
        <v>2.5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21</v>
      </c>
      <c r="B778" s="832" t="s">
        <v>2713</v>
      </c>
      <c r="C778" s="832" t="s">
        <v>2719</v>
      </c>
      <c r="D778" s="833" t="s">
        <v>4561</v>
      </c>
      <c r="E778" s="834" t="s">
        <v>2742</v>
      </c>
      <c r="F778" s="832" t="s">
        <v>2716</v>
      </c>
      <c r="G778" s="832" t="s">
        <v>2834</v>
      </c>
      <c r="H778" s="832" t="s">
        <v>567</v>
      </c>
      <c r="I778" s="832" t="s">
        <v>2835</v>
      </c>
      <c r="J778" s="832" t="s">
        <v>2836</v>
      </c>
      <c r="K778" s="832" t="s">
        <v>2837</v>
      </c>
      <c r="L778" s="835">
        <v>1000</v>
      </c>
      <c r="M778" s="835">
        <v>1000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21</v>
      </c>
      <c r="B779" s="832" t="s">
        <v>2713</v>
      </c>
      <c r="C779" s="832" t="s">
        <v>2719</v>
      </c>
      <c r="D779" s="833" t="s">
        <v>4561</v>
      </c>
      <c r="E779" s="834" t="s">
        <v>2746</v>
      </c>
      <c r="F779" s="832" t="s">
        <v>2714</v>
      </c>
      <c r="G779" s="832" t="s">
        <v>2766</v>
      </c>
      <c r="H779" s="832" t="s">
        <v>567</v>
      </c>
      <c r="I779" s="832" t="s">
        <v>3668</v>
      </c>
      <c r="J779" s="832" t="s">
        <v>3074</v>
      </c>
      <c r="K779" s="832" t="s">
        <v>643</v>
      </c>
      <c r="L779" s="835">
        <v>65.28</v>
      </c>
      <c r="M779" s="835">
        <v>65.28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21</v>
      </c>
      <c r="B780" s="832" t="s">
        <v>2713</v>
      </c>
      <c r="C780" s="832" t="s">
        <v>2719</v>
      </c>
      <c r="D780" s="833" t="s">
        <v>4561</v>
      </c>
      <c r="E780" s="834" t="s">
        <v>2746</v>
      </c>
      <c r="F780" s="832" t="s">
        <v>2714</v>
      </c>
      <c r="G780" s="832" t="s">
        <v>2766</v>
      </c>
      <c r="H780" s="832" t="s">
        <v>567</v>
      </c>
      <c r="I780" s="832" t="s">
        <v>3669</v>
      </c>
      <c r="J780" s="832" t="s">
        <v>3670</v>
      </c>
      <c r="K780" s="832" t="s">
        <v>3648</v>
      </c>
      <c r="L780" s="835">
        <v>36.270000000000003</v>
      </c>
      <c r="M780" s="835">
        <v>36.270000000000003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21</v>
      </c>
      <c r="B781" s="832" t="s">
        <v>2713</v>
      </c>
      <c r="C781" s="832" t="s">
        <v>2719</v>
      </c>
      <c r="D781" s="833" t="s">
        <v>4561</v>
      </c>
      <c r="E781" s="834" t="s">
        <v>2746</v>
      </c>
      <c r="F781" s="832" t="s">
        <v>2714</v>
      </c>
      <c r="G781" s="832" t="s">
        <v>2766</v>
      </c>
      <c r="H781" s="832" t="s">
        <v>567</v>
      </c>
      <c r="I781" s="832" t="s">
        <v>3671</v>
      </c>
      <c r="J781" s="832" t="s">
        <v>3670</v>
      </c>
      <c r="K781" s="832" t="s">
        <v>3648</v>
      </c>
      <c r="L781" s="835">
        <v>36.270000000000003</v>
      </c>
      <c r="M781" s="835">
        <v>36.270000000000003</v>
      </c>
      <c r="N781" s="832">
        <v>1</v>
      </c>
      <c r="O781" s="836">
        <v>1</v>
      </c>
      <c r="P781" s="835">
        <v>36.270000000000003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21</v>
      </c>
      <c r="B782" s="832" t="s">
        <v>2713</v>
      </c>
      <c r="C782" s="832" t="s">
        <v>2719</v>
      </c>
      <c r="D782" s="833" t="s">
        <v>4561</v>
      </c>
      <c r="E782" s="834" t="s">
        <v>2746</v>
      </c>
      <c r="F782" s="832" t="s">
        <v>2714</v>
      </c>
      <c r="G782" s="832" t="s">
        <v>2766</v>
      </c>
      <c r="H782" s="832" t="s">
        <v>625</v>
      </c>
      <c r="I782" s="832" t="s">
        <v>2335</v>
      </c>
      <c r="J782" s="832" t="s">
        <v>640</v>
      </c>
      <c r="K782" s="832" t="s">
        <v>642</v>
      </c>
      <c r="L782" s="835">
        <v>72.55</v>
      </c>
      <c r="M782" s="835">
        <v>145.1</v>
      </c>
      <c r="N782" s="832">
        <v>2</v>
      </c>
      <c r="O782" s="836">
        <v>2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21</v>
      </c>
      <c r="B783" s="832" t="s">
        <v>2713</v>
      </c>
      <c r="C783" s="832" t="s">
        <v>2719</v>
      </c>
      <c r="D783" s="833" t="s">
        <v>4561</v>
      </c>
      <c r="E783" s="834" t="s">
        <v>2746</v>
      </c>
      <c r="F783" s="832" t="s">
        <v>2714</v>
      </c>
      <c r="G783" s="832" t="s">
        <v>2766</v>
      </c>
      <c r="H783" s="832" t="s">
        <v>625</v>
      </c>
      <c r="I783" s="832" t="s">
        <v>2336</v>
      </c>
      <c r="J783" s="832" t="s">
        <v>640</v>
      </c>
      <c r="K783" s="832" t="s">
        <v>643</v>
      </c>
      <c r="L783" s="835">
        <v>65.28</v>
      </c>
      <c r="M783" s="835">
        <v>65.28</v>
      </c>
      <c r="N783" s="832">
        <v>1</v>
      </c>
      <c r="O783" s="836">
        <v>1</v>
      </c>
      <c r="P783" s="835">
        <v>65.28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21</v>
      </c>
      <c r="B784" s="832" t="s">
        <v>2713</v>
      </c>
      <c r="C784" s="832" t="s">
        <v>2719</v>
      </c>
      <c r="D784" s="833" t="s">
        <v>4561</v>
      </c>
      <c r="E784" s="834" t="s">
        <v>2746</v>
      </c>
      <c r="F784" s="832" t="s">
        <v>2714</v>
      </c>
      <c r="G784" s="832" t="s">
        <v>3076</v>
      </c>
      <c r="H784" s="832" t="s">
        <v>625</v>
      </c>
      <c r="I784" s="832" t="s">
        <v>2382</v>
      </c>
      <c r="J784" s="832" t="s">
        <v>2383</v>
      </c>
      <c r="K784" s="832" t="s">
        <v>2384</v>
      </c>
      <c r="L784" s="835">
        <v>4.7</v>
      </c>
      <c r="M784" s="835">
        <v>14.100000000000001</v>
      </c>
      <c r="N784" s="832">
        <v>3</v>
      </c>
      <c r="O784" s="836">
        <v>0.5</v>
      </c>
      <c r="P784" s="835">
        <v>14.100000000000001</v>
      </c>
      <c r="Q784" s="837">
        <v>1</v>
      </c>
      <c r="R784" s="832">
        <v>3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21</v>
      </c>
      <c r="B785" s="832" t="s">
        <v>2713</v>
      </c>
      <c r="C785" s="832" t="s">
        <v>2719</v>
      </c>
      <c r="D785" s="833" t="s">
        <v>4561</v>
      </c>
      <c r="E785" s="834" t="s">
        <v>2746</v>
      </c>
      <c r="F785" s="832" t="s">
        <v>2714</v>
      </c>
      <c r="G785" s="832" t="s">
        <v>3276</v>
      </c>
      <c r="H785" s="832" t="s">
        <v>567</v>
      </c>
      <c r="I785" s="832" t="s">
        <v>3672</v>
      </c>
      <c r="J785" s="832" t="s">
        <v>1109</v>
      </c>
      <c r="K785" s="832" t="s">
        <v>3673</v>
      </c>
      <c r="L785" s="835">
        <v>0</v>
      </c>
      <c r="M785" s="835">
        <v>0</v>
      </c>
      <c r="N785" s="832">
        <v>2</v>
      </c>
      <c r="O785" s="836">
        <v>1.5</v>
      </c>
      <c r="P785" s="835">
        <v>0</v>
      </c>
      <c r="Q785" s="837"/>
      <c r="R785" s="832">
        <v>1</v>
      </c>
      <c r="S785" s="837">
        <v>0.5</v>
      </c>
      <c r="T785" s="836">
        <v>1</v>
      </c>
      <c r="U785" s="838">
        <v>0.66666666666666663</v>
      </c>
    </row>
    <row r="786" spans="1:21" ht="14.4" customHeight="1" x14ac:dyDescent="0.3">
      <c r="A786" s="831">
        <v>21</v>
      </c>
      <c r="B786" s="832" t="s">
        <v>2713</v>
      </c>
      <c r="C786" s="832" t="s">
        <v>2719</v>
      </c>
      <c r="D786" s="833" t="s">
        <v>4561</v>
      </c>
      <c r="E786" s="834" t="s">
        <v>2746</v>
      </c>
      <c r="F786" s="832" t="s">
        <v>2714</v>
      </c>
      <c r="G786" s="832" t="s">
        <v>3276</v>
      </c>
      <c r="H786" s="832" t="s">
        <v>567</v>
      </c>
      <c r="I786" s="832" t="s">
        <v>3277</v>
      </c>
      <c r="J786" s="832" t="s">
        <v>3278</v>
      </c>
      <c r="K786" s="832" t="s">
        <v>3279</v>
      </c>
      <c r="L786" s="835">
        <v>0</v>
      </c>
      <c r="M786" s="835">
        <v>0</v>
      </c>
      <c r="N786" s="832">
        <v>4</v>
      </c>
      <c r="O786" s="836">
        <v>2</v>
      </c>
      <c r="P786" s="835">
        <v>0</v>
      </c>
      <c r="Q786" s="837"/>
      <c r="R786" s="832">
        <v>4</v>
      </c>
      <c r="S786" s="837">
        <v>1</v>
      </c>
      <c r="T786" s="836">
        <v>2</v>
      </c>
      <c r="U786" s="838">
        <v>1</v>
      </c>
    </row>
    <row r="787" spans="1:21" ht="14.4" customHeight="1" x14ac:dyDescent="0.3">
      <c r="A787" s="831">
        <v>21</v>
      </c>
      <c r="B787" s="832" t="s">
        <v>2713</v>
      </c>
      <c r="C787" s="832" t="s">
        <v>2719</v>
      </c>
      <c r="D787" s="833" t="s">
        <v>4561</v>
      </c>
      <c r="E787" s="834" t="s">
        <v>2746</v>
      </c>
      <c r="F787" s="832" t="s">
        <v>2714</v>
      </c>
      <c r="G787" s="832" t="s">
        <v>2894</v>
      </c>
      <c r="H787" s="832" t="s">
        <v>567</v>
      </c>
      <c r="I787" s="832" t="s">
        <v>3674</v>
      </c>
      <c r="J787" s="832" t="s">
        <v>3087</v>
      </c>
      <c r="K787" s="832" t="s">
        <v>3627</v>
      </c>
      <c r="L787" s="835">
        <v>103.64</v>
      </c>
      <c r="M787" s="835">
        <v>103.64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21</v>
      </c>
      <c r="B788" s="832" t="s">
        <v>2713</v>
      </c>
      <c r="C788" s="832" t="s">
        <v>2719</v>
      </c>
      <c r="D788" s="833" t="s">
        <v>4561</v>
      </c>
      <c r="E788" s="834" t="s">
        <v>2746</v>
      </c>
      <c r="F788" s="832" t="s">
        <v>2714</v>
      </c>
      <c r="G788" s="832" t="s">
        <v>2895</v>
      </c>
      <c r="H788" s="832" t="s">
        <v>625</v>
      </c>
      <c r="I788" s="832" t="s">
        <v>3675</v>
      </c>
      <c r="J788" s="832" t="s">
        <v>2897</v>
      </c>
      <c r="K788" s="832" t="s">
        <v>3282</v>
      </c>
      <c r="L788" s="835">
        <v>513.70000000000005</v>
      </c>
      <c r="M788" s="835">
        <v>1541.1000000000001</v>
      </c>
      <c r="N788" s="832">
        <v>3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21</v>
      </c>
      <c r="B789" s="832" t="s">
        <v>2713</v>
      </c>
      <c r="C789" s="832" t="s">
        <v>2719</v>
      </c>
      <c r="D789" s="833" t="s">
        <v>4561</v>
      </c>
      <c r="E789" s="834" t="s">
        <v>2746</v>
      </c>
      <c r="F789" s="832" t="s">
        <v>2714</v>
      </c>
      <c r="G789" s="832" t="s">
        <v>2895</v>
      </c>
      <c r="H789" s="832" t="s">
        <v>567</v>
      </c>
      <c r="I789" s="832" t="s">
        <v>3088</v>
      </c>
      <c r="J789" s="832" t="s">
        <v>3089</v>
      </c>
      <c r="K789" s="832" t="s">
        <v>2900</v>
      </c>
      <c r="L789" s="835">
        <v>550.39</v>
      </c>
      <c r="M789" s="835">
        <v>1651.17</v>
      </c>
      <c r="N789" s="832">
        <v>3</v>
      </c>
      <c r="O789" s="836">
        <v>1</v>
      </c>
      <c r="P789" s="835">
        <v>1651.17</v>
      </c>
      <c r="Q789" s="837">
        <v>1</v>
      </c>
      <c r="R789" s="832">
        <v>3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21</v>
      </c>
      <c r="B790" s="832" t="s">
        <v>2713</v>
      </c>
      <c r="C790" s="832" t="s">
        <v>2719</v>
      </c>
      <c r="D790" s="833" t="s">
        <v>4561</v>
      </c>
      <c r="E790" s="834" t="s">
        <v>2746</v>
      </c>
      <c r="F790" s="832" t="s">
        <v>2714</v>
      </c>
      <c r="G790" s="832" t="s">
        <v>3094</v>
      </c>
      <c r="H790" s="832" t="s">
        <v>567</v>
      </c>
      <c r="I790" s="832" t="s">
        <v>3095</v>
      </c>
      <c r="J790" s="832" t="s">
        <v>3096</v>
      </c>
      <c r="K790" s="832" t="s">
        <v>3097</v>
      </c>
      <c r="L790" s="835">
        <v>1561.54</v>
      </c>
      <c r="M790" s="835">
        <v>1561.54</v>
      </c>
      <c r="N790" s="832">
        <v>1</v>
      </c>
      <c r="O790" s="836">
        <v>0.5</v>
      </c>
      <c r="P790" s="835">
        <v>1561.54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21</v>
      </c>
      <c r="B791" s="832" t="s">
        <v>2713</v>
      </c>
      <c r="C791" s="832" t="s">
        <v>2719</v>
      </c>
      <c r="D791" s="833" t="s">
        <v>4561</v>
      </c>
      <c r="E791" s="834" t="s">
        <v>2746</v>
      </c>
      <c r="F791" s="832" t="s">
        <v>2714</v>
      </c>
      <c r="G791" s="832" t="s">
        <v>3676</v>
      </c>
      <c r="H791" s="832" t="s">
        <v>567</v>
      </c>
      <c r="I791" s="832" t="s">
        <v>3677</v>
      </c>
      <c r="J791" s="832" t="s">
        <v>3678</v>
      </c>
      <c r="K791" s="832" t="s">
        <v>2557</v>
      </c>
      <c r="L791" s="835">
        <v>119.7</v>
      </c>
      <c r="M791" s="835">
        <v>119.7</v>
      </c>
      <c r="N791" s="832">
        <v>1</v>
      </c>
      <c r="O791" s="836">
        <v>1</v>
      </c>
      <c r="P791" s="835">
        <v>119.7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21</v>
      </c>
      <c r="B792" s="832" t="s">
        <v>2713</v>
      </c>
      <c r="C792" s="832" t="s">
        <v>2719</v>
      </c>
      <c r="D792" s="833" t="s">
        <v>4561</v>
      </c>
      <c r="E792" s="834" t="s">
        <v>2746</v>
      </c>
      <c r="F792" s="832" t="s">
        <v>2714</v>
      </c>
      <c r="G792" s="832" t="s">
        <v>2910</v>
      </c>
      <c r="H792" s="832" t="s">
        <v>625</v>
      </c>
      <c r="I792" s="832" t="s">
        <v>3679</v>
      </c>
      <c r="J792" s="832" t="s">
        <v>702</v>
      </c>
      <c r="K792" s="832" t="s">
        <v>3042</v>
      </c>
      <c r="L792" s="835">
        <v>234.07</v>
      </c>
      <c r="M792" s="835">
        <v>234.07</v>
      </c>
      <c r="N792" s="832">
        <v>1</v>
      </c>
      <c r="O792" s="836">
        <v>0.5</v>
      </c>
      <c r="P792" s="835">
        <v>234.07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21</v>
      </c>
      <c r="B793" s="832" t="s">
        <v>2713</v>
      </c>
      <c r="C793" s="832" t="s">
        <v>2719</v>
      </c>
      <c r="D793" s="833" t="s">
        <v>4561</v>
      </c>
      <c r="E793" s="834" t="s">
        <v>2746</v>
      </c>
      <c r="F793" s="832" t="s">
        <v>2714</v>
      </c>
      <c r="G793" s="832" t="s">
        <v>2910</v>
      </c>
      <c r="H793" s="832" t="s">
        <v>567</v>
      </c>
      <c r="I793" s="832" t="s">
        <v>3680</v>
      </c>
      <c r="J793" s="832" t="s">
        <v>3681</v>
      </c>
      <c r="K793" s="832" t="s">
        <v>1527</v>
      </c>
      <c r="L793" s="835">
        <v>117.03</v>
      </c>
      <c r="M793" s="835">
        <v>117.03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21</v>
      </c>
      <c r="B794" s="832" t="s">
        <v>2713</v>
      </c>
      <c r="C794" s="832" t="s">
        <v>2719</v>
      </c>
      <c r="D794" s="833" t="s">
        <v>4561</v>
      </c>
      <c r="E794" s="834" t="s">
        <v>2746</v>
      </c>
      <c r="F794" s="832" t="s">
        <v>2714</v>
      </c>
      <c r="G794" s="832" t="s">
        <v>2838</v>
      </c>
      <c r="H794" s="832" t="s">
        <v>567</v>
      </c>
      <c r="I794" s="832" t="s">
        <v>2911</v>
      </c>
      <c r="J794" s="832" t="s">
        <v>1051</v>
      </c>
      <c r="K794" s="832" t="s">
        <v>2840</v>
      </c>
      <c r="L794" s="835">
        <v>0</v>
      </c>
      <c r="M794" s="835">
        <v>0</v>
      </c>
      <c r="N794" s="832">
        <v>1</v>
      </c>
      <c r="O794" s="836">
        <v>0.5</v>
      </c>
      <c r="P794" s="835">
        <v>0</v>
      </c>
      <c r="Q794" s="837"/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21</v>
      </c>
      <c r="B795" s="832" t="s">
        <v>2713</v>
      </c>
      <c r="C795" s="832" t="s">
        <v>2719</v>
      </c>
      <c r="D795" s="833" t="s">
        <v>4561</v>
      </c>
      <c r="E795" s="834" t="s">
        <v>2746</v>
      </c>
      <c r="F795" s="832" t="s">
        <v>2714</v>
      </c>
      <c r="G795" s="832" t="s">
        <v>2838</v>
      </c>
      <c r="H795" s="832" t="s">
        <v>567</v>
      </c>
      <c r="I795" s="832" t="s">
        <v>3394</v>
      </c>
      <c r="J795" s="832" t="s">
        <v>1053</v>
      </c>
      <c r="K795" s="832" t="s">
        <v>1054</v>
      </c>
      <c r="L795" s="835">
        <v>0</v>
      </c>
      <c r="M795" s="835">
        <v>0</v>
      </c>
      <c r="N795" s="832">
        <v>5</v>
      </c>
      <c r="O795" s="836">
        <v>1.5</v>
      </c>
      <c r="P795" s="835">
        <v>0</v>
      </c>
      <c r="Q795" s="837"/>
      <c r="R795" s="832">
        <v>5</v>
      </c>
      <c r="S795" s="837">
        <v>1</v>
      </c>
      <c r="T795" s="836">
        <v>1.5</v>
      </c>
      <c r="U795" s="838">
        <v>1</v>
      </c>
    </row>
    <row r="796" spans="1:21" ht="14.4" customHeight="1" x14ac:dyDescent="0.3">
      <c r="A796" s="831">
        <v>21</v>
      </c>
      <c r="B796" s="832" t="s">
        <v>2713</v>
      </c>
      <c r="C796" s="832" t="s">
        <v>2719</v>
      </c>
      <c r="D796" s="833" t="s">
        <v>4561</v>
      </c>
      <c r="E796" s="834" t="s">
        <v>2746</v>
      </c>
      <c r="F796" s="832" t="s">
        <v>2714</v>
      </c>
      <c r="G796" s="832" t="s">
        <v>2838</v>
      </c>
      <c r="H796" s="832" t="s">
        <v>567</v>
      </c>
      <c r="I796" s="832" t="s">
        <v>3290</v>
      </c>
      <c r="J796" s="832" t="s">
        <v>1053</v>
      </c>
      <c r="K796" s="832" t="s">
        <v>1054</v>
      </c>
      <c r="L796" s="835">
        <v>0</v>
      </c>
      <c r="M796" s="835">
        <v>0</v>
      </c>
      <c r="N796" s="832">
        <v>1</v>
      </c>
      <c r="O796" s="836">
        <v>1</v>
      </c>
      <c r="P796" s="835">
        <v>0</v>
      </c>
      <c r="Q796" s="837"/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21</v>
      </c>
      <c r="B797" s="832" t="s">
        <v>2713</v>
      </c>
      <c r="C797" s="832" t="s">
        <v>2719</v>
      </c>
      <c r="D797" s="833" t="s">
        <v>4561</v>
      </c>
      <c r="E797" s="834" t="s">
        <v>2746</v>
      </c>
      <c r="F797" s="832" t="s">
        <v>2714</v>
      </c>
      <c r="G797" s="832" t="s">
        <v>2838</v>
      </c>
      <c r="H797" s="832" t="s">
        <v>567</v>
      </c>
      <c r="I797" s="832" t="s">
        <v>2839</v>
      </c>
      <c r="J797" s="832" t="s">
        <v>1051</v>
      </c>
      <c r="K797" s="832" t="s">
        <v>2840</v>
      </c>
      <c r="L797" s="835">
        <v>0</v>
      </c>
      <c r="M797" s="835">
        <v>0</v>
      </c>
      <c r="N797" s="832">
        <v>2</v>
      </c>
      <c r="O797" s="836">
        <v>0.5</v>
      </c>
      <c r="P797" s="835">
        <v>0</v>
      </c>
      <c r="Q797" s="837"/>
      <c r="R797" s="832">
        <v>2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21</v>
      </c>
      <c r="B798" s="832" t="s">
        <v>2713</v>
      </c>
      <c r="C798" s="832" t="s">
        <v>2719</v>
      </c>
      <c r="D798" s="833" t="s">
        <v>4561</v>
      </c>
      <c r="E798" s="834" t="s">
        <v>2746</v>
      </c>
      <c r="F798" s="832" t="s">
        <v>2714</v>
      </c>
      <c r="G798" s="832" t="s">
        <v>2838</v>
      </c>
      <c r="H798" s="832" t="s">
        <v>567</v>
      </c>
      <c r="I798" s="832" t="s">
        <v>3682</v>
      </c>
      <c r="J798" s="832" t="s">
        <v>1053</v>
      </c>
      <c r="K798" s="832" t="s">
        <v>3683</v>
      </c>
      <c r="L798" s="835">
        <v>0</v>
      </c>
      <c r="M798" s="835">
        <v>0</v>
      </c>
      <c r="N798" s="832">
        <v>4</v>
      </c>
      <c r="O798" s="836">
        <v>2</v>
      </c>
      <c r="P798" s="835">
        <v>0</v>
      </c>
      <c r="Q798" s="837"/>
      <c r="R798" s="832">
        <v>2</v>
      </c>
      <c r="S798" s="837">
        <v>0.5</v>
      </c>
      <c r="T798" s="836">
        <v>1</v>
      </c>
      <c r="U798" s="838">
        <v>0.5</v>
      </c>
    </row>
    <row r="799" spans="1:21" ht="14.4" customHeight="1" x14ac:dyDescent="0.3">
      <c r="A799" s="831">
        <v>21</v>
      </c>
      <c r="B799" s="832" t="s">
        <v>2713</v>
      </c>
      <c r="C799" s="832" t="s">
        <v>2719</v>
      </c>
      <c r="D799" s="833" t="s">
        <v>4561</v>
      </c>
      <c r="E799" s="834" t="s">
        <v>2746</v>
      </c>
      <c r="F799" s="832" t="s">
        <v>2714</v>
      </c>
      <c r="G799" s="832" t="s">
        <v>2838</v>
      </c>
      <c r="H799" s="832" t="s">
        <v>567</v>
      </c>
      <c r="I799" s="832" t="s">
        <v>3684</v>
      </c>
      <c r="J799" s="832" t="s">
        <v>1051</v>
      </c>
      <c r="K799" s="832" t="s">
        <v>3685</v>
      </c>
      <c r="L799" s="835">
        <v>0</v>
      </c>
      <c r="M799" s="835">
        <v>0</v>
      </c>
      <c r="N799" s="832">
        <v>1</v>
      </c>
      <c r="O799" s="836">
        <v>0.5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21</v>
      </c>
      <c r="B800" s="832" t="s">
        <v>2713</v>
      </c>
      <c r="C800" s="832" t="s">
        <v>2719</v>
      </c>
      <c r="D800" s="833" t="s">
        <v>4561</v>
      </c>
      <c r="E800" s="834" t="s">
        <v>2746</v>
      </c>
      <c r="F800" s="832" t="s">
        <v>2714</v>
      </c>
      <c r="G800" s="832" t="s">
        <v>2838</v>
      </c>
      <c r="H800" s="832" t="s">
        <v>567</v>
      </c>
      <c r="I800" s="832" t="s">
        <v>3686</v>
      </c>
      <c r="J800" s="832" t="s">
        <v>1053</v>
      </c>
      <c r="K800" s="832" t="s">
        <v>3683</v>
      </c>
      <c r="L800" s="835">
        <v>0</v>
      </c>
      <c r="M800" s="835">
        <v>0</v>
      </c>
      <c r="N800" s="832">
        <v>1</v>
      </c>
      <c r="O800" s="836">
        <v>1</v>
      </c>
      <c r="P800" s="835"/>
      <c r="Q800" s="837"/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21</v>
      </c>
      <c r="B801" s="832" t="s">
        <v>2713</v>
      </c>
      <c r="C801" s="832" t="s">
        <v>2719</v>
      </c>
      <c r="D801" s="833" t="s">
        <v>4561</v>
      </c>
      <c r="E801" s="834" t="s">
        <v>2746</v>
      </c>
      <c r="F801" s="832" t="s">
        <v>2714</v>
      </c>
      <c r="G801" s="832" t="s">
        <v>2916</v>
      </c>
      <c r="H801" s="832" t="s">
        <v>625</v>
      </c>
      <c r="I801" s="832" t="s">
        <v>2623</v>
      </c>
      <c r="J801" s="832" t="s">
        <v>1328</v>
      </c>
      <c r="K801" s="832" t="s">
        <v>703</v>
      </c>
      <c r="L801" s="835">
        <v>58.77</v>
      </c>
      <c r="M801" s="835">
        <v>176.31</v>
      </c>
      <c r="N801" s="832">
        <v>3</v>
      </c>
      <c r="O801" s="836">
        <v>3</v>
      </c>
      <c r="P801" s="835">
        <v>58.77</v>
      </c>
      <c r="Q801" s="837">
        <v>0.33333333333333337</v>
      </c>
      <c r="R801" s="832">
        <v>1</v>
      </c>
      <c r="S801" s="837">
        <v>0.33333333333333331</v>
      </c>
      <c r="T801" s="836">
        <v>1</v>
      </c>
      <c r="U801" s="838">
        <v>0.33333333333333331</v>
      </c>
    </row>
    <row r="802" spans="1:21" ht="14.4" customHeight="1" x14ac:dyDescent="0.3">
      <c r="A802" s="831">
        <v>21</v>
      </c>
      <c r="B802" s="832" t="s">
        <v>2713</v>
      </c>
      <c r="C802" s="832" t="s">
        <v>2719</v>
      </c>
      <c r="D802" s="833" t="s">
        <v>4561</v>
      </c>
      <c r="E802" s="834" t="s">
        <v>2746</v>
      </c>
      <c r="F802" s="832" t="s">
        <v>2714</v>
      </c>
      <c r="G802" s="832" t="s">
        <v>3687</v>
      </c>
      <c r="H802" s="832" t="s">
        <v>567</v>
      </c>
      <c r="I802" s="832" t="s">
        <v>3688</v>
      </c>
      <c r="J802" s="832" t="s">
        <v>1415</v>
      </c>
      <c r="K802" s="832" t="s">
        <v>3689</v>
      </c>
      <c r="L802" s="835">
        <v>58.86</v>
      </c>
      <c r="M802" s="835">
        <v>58.86</v>
      </c>
      <c r="N802" s="832">
        <v>1</v>
      </c>
      <c r="O802" s="836">
        <v>0.5</v>
      </c>
      <c r="P802" s="835">
        <v>58.86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21</v>
      </c>
      <c r="B803" s="832" t="s">
        <v>2713</v>
      </c>
      <c r="C803" s="832" t="s">
        <v>2719</v>
      </c>
      <c r="D803" s="833" t="s">
        <v>4561</v>
      </c>
      <c r="E803" s="834" t="s">
        <v>2746</v>
      </c>
      <c r="F803" s="832" t="s">
        <v>2714</v>
      </c>
      <c r="G803" s="832" t="s">
        <v>3687</v>
      </c>
      <c r="H803" s="832" t="s">
        <v>567</v>
      </c>
      <c r="I803" s="832" t="s">
        <v>3690</v>
      </c>
      <c r="J803" s="832" t="s">
        <v>1766</v>
      </c>
      <c r="K803" s="832" t="s">
        <v>1767</v>
      </c>
      <c r="L803" s="835">
        <v>58.86</v>
      </c>
      <c r="M803" s="835">
        <v>58.86</v>
      </c>
      <c r="N803" s="832">
        <v>1</v>
      </c>
      <c r="O803" s="836">
        <v>0.5</v>
      </c>
      <c r="P803" s="835">
        <v>58.86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21</v>
      </c>
      <c r="B804" s="832" t="s">
        <v>2713</v>
      </c>
      <c r="C804" s="832" t="s">
        <v>2719</v>
      </c>
      <c r="D804" s="833" t="s">
        <v>4561</v>
      </c>
      <c r="E804" s="834" t="s">
        <v>2746</v>
      </c>
      <c r="F804" s="832" t="s">
        <v>2714</v>
      </c>
      <c r="G804" s="832" t="s">
        <v>2775</v>
      </c>
      <c r="H804" s="832" t="s">
        <v>625</v>
      </c>
      <c r="I804" s="832" t="s">
        <v>2397</v>
      </c>
      <c r="J804" s="832" t="s">
        <v>748</v>
      </c>
      <c r="K804" s="832" t="s">
        <v>703</v>
      </c>
      <c r="L804" s="835">
        <v>65.989999999999995</v>
      </c>
      <c r="M804" s="835">
        <v>791.87999999999988</v>
      </c>
      <c r="N804" s="832">
        <v>12</v>
      </c>
      <c r="O804" s="836">
        <v>3.5</v>
      </c>
      <c r="P804" s="835">
        <v>725.88999999999987</v>
      </c>
      <c r="Q804" s="837">
        <v>0.91666666666666663</v>
      </c>
      <c r="R804" s="832">
        <v>11</v>
      </c>
      <c r="S804" s="837">
        <v>0.91666666666666663</v>
      </c>
      <c r="T804" s="836">
        <v>3</v>
      </c>
      <c r="U804" s="838">
        <v>0.8571428571428571</v>
      </c>
    </row>
    <row r="805" spans="1:21" ht="14.4" customHeight="1" x14ac:dyDescent="0.3">
      <c r="A805" s="831">
        <v>21</v>
      </c>
      <c r="B805" s="832" t="s">
        <v>2713</v>
      </c>
      <c r="C805" s="832" t="s">
        <v>2719</v>
      </c>
      <c r="D805" s="833" t="s">
        <v>4561</v>
      </c>
      <c r="E805" s="834" t="s">
        <v>2746</v>
      </c>
      <c r="F805" s="832" t="s">
        <v>2714</v>
      </c>
      <c r="G805" s="832" t="s">
        <v>2775</v>
      </c>
      <c r="H805" s="832" t="s">
        <v>625</v>
      </c>
      <c r="I805" s="832" t="s">
        <v>2398</v>
      </c>
      <c r="J805" s="832" t="s">
        <v>750</v>
      </c>
      <c r="K805" s="832" t="s">
        <v>2235</v>
      </c>
      <c r="L805" s="835">
        <v>132</v>
      </c>
      <c r="M805" s="835">
        <v>264</v>
      </c>
      <c r="N805" s="832">
        <v>2</v>
      </c>
      <c r="O805" s="836">
        <v>1</v>
      </c>
      <c r="P805" s="835">
        <v>264</v>
      </c>
      <c r="Q805" s="837">
        <v>1</v>
      </c>
      <c r="R805" s="832">
        <v>2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21</v>
      </c>
      <c r="B806" s="832" t="s">
        <v>2713</v>
      </c>
      <c r="C806" s="832" t="s">
        <v>2719</v>
      </c>
      <c r="D806" s="833" t="s">
        <v>4561</v>
      </c>
      <c r="E806" s="834" t="s">
        <v>2746</v>
      </c>
      <c r="F806" s="832" t="s">
        <v>2714</v>
      </c>
      <c r="G806" s="832" t="s">
        <v>2775</v>
      </c>
      <c r="H806" s="832" t="s">
        <v>625</v>
      </c>
      <c r="I806" s="832" t="s">
        <v>2869</v>
      </c>
      <c r="J806" s="832" t="s">
        <v>750</v>
      </c>
      <c r="K806" s="832" t="s">
        <v>2870</v>
      </c>
      <c r="L806" s="835">
        <v>264</v>
      </c>
      <c r="M806" s="835">
        <v>1056</v>
      </c>
      <c r="N806" s="832">
        <v>4</v>
      </c>
      <c r="O806" s="836">
        <v>1.5</v>
      </c>
      <c r="P806" s="835">
        <v>792</v>
      </c>
      <c r="Q806" s="837">
        <v>0.75</v>
      </c>
      <c r="R806" s="832">
        <v>3</v>
      </c>
      <c r="S806" s="837">
        <v>0.75</v>
      </c>
      <c r="T806" s="836">
        <v>1</v>
      </c>
      <c r="U806" s="838">
        <v>0.66666666666666663</v>
      </c>
    </row>
    <row r="807" spans="1:21" ht="14.4" customHeight="1" x14ac:dyDescent="0.3">
      <c r="A807" s="831">
        <v>21</v>
      </c>
      <c r="B807" s="832" t="s">
        <v>2713</v>
      </c>
      <c r="C807" s="832" t="s">
        <v>2719</v>
      </c>
      <c r="D807" s="833" t="s">
        <v>4561</v>
      </c>
      <c r="E807" s="834" t="s">
        <v>2746</v>
      </c>
      <c r="F807" s="832" t="s">
        <v>2714</v>
      </c>
      <c r="G807" s="832" t="s">
        <v>2775</v>
      </c>
      <c r="H807" s="832" t="s">
        <v>625</v>
      </c>
      <c r="I807" s="832" t="s">
        <v>3691</v>
      </c>
      <c r="J807" s="832" t="s">
        <v>750</v>
      </c>
      <c r="K807" s="832" t="s">
        <v>2870</v>
      </c>
      <c r="L807" s="835">
        <v>264</v>
      </c>
      <c r="M807" s="835">
        <v>264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21</v>
      </c>
      <c r="B808" s="832" t="s">
        <v>2713</v>
      </c>
      <c r="C808" s="832" t="s">
        <v>2719</v>
      </c>
      <c r="D808" s="833" t="s">
        <v>4561</v>
      </c>
      <c r="E808" s="834" t="s">
        <v>2746</v>
      </c>
      <c r="F808" s="832" t="s">
        <v>2714</v>
      </c>
      <c r="G808" s="832" t="s">
        <v>3295</v>
      </c>
      <c r="H808" s="832" t="s">
        <v>625</v>
      </c>
      <c r="I808" s="832" t="s">
        <v>2627</v>
      </c>
      <c r="J808" s="832" t="s">
        <v>2628</v>
      </c>
      <c r="K808" s="832" t="s">
        <v>2156</v>
      </c>
      <c r="L808" s="835">
        <v>58.77</v>
      </c>
      <c r="M808" s="835">
        <v>58.77</v>
      </c>
      <c r="N808" s="832">
        <v>1</v>
      </c>
      <c r="O808" s="836">
        <v>1</v>
      </c>
      <c r="P808" s="835">
        <v>58.77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21</v>
      </c>
      <c r="B809" s="832" t="s">
        <v>2713</v>
      </c>
      <c r="C809" s="832" t="s">
        <v>2719</v>
      </c>
      <c r="D809" s="833" t="s">
        <v>4561</v>
      </c>
      <c r="E809" s="834" t="s">
        <v>2746</v>
      </c>
      <c r="F809" s="832" t="s">
        <v>2714</v>
      </c>
      <c r="G809" s="832" t="s">
        <v>3295</v>
      </c>
      <c r="H809" s="832" t="s">
        <v>567</v>
      </c>
      <c r="I809" s="832" t="s">
        <v>3408</v>
      </c>
      <c r="J809" s="832" t="s">
        <v>3409</v>
      </c>
      <c r="K809" s="832" t="s">
        <v>2156</v>
      </c>
      <c r="L809" s="835">
        <v>58.77</v>
      </c>
      <c r="M809" s="835">
        <v>58.77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21</v>
      </c>
      <c r="B810" s="832" t="s">
        <v>2713</v>
      </c>
      <c r="C810" s="832" t="s">
        <v>2719</v>
      </c>
      <c r="D810" s="833" t="s">
        <v>4561</v>
      </c>
      <c r="E810" s="834" t="s">
        <v>2746</v>
      </c>
      <c r="F810" s="832" t="s">
        <v>2714</v>
      </c>
      <c r="G810" s="832" t="s">
        <v>3692</v>
      </c>
      <c r="H810" s="832" t="s">
        <v>567</v>
      </c>
      <c r="I810" s="832" t="s">
        <v>3693</v>
      </c>
      <c r="J810" s="832" t="s">
        <v>3694</v>
      </c>
      <c r="K810" s="832" t="s">
        <v>3695</v>
      </c>
      <c r="L810" s="835">
        <v>0</v>
      </c>
      <c r="M810" s="835">
        <v>0</v>
      </c>
      <c r="N810" s="832">
        <v>2</v>
      </c>
      <c r="O810" s="836">
        <v>2</v>
      </c>
      <c r="P810" s="835">
        <v>0</v>
      </c>
      <c r="Q810" s="837"/>
      <c r="R810" s="832">
        <v>1</v>
      </c>
      <c r="S810" s="837">
        <v>0.5</v>
      </c>
      <c r="T810" s="836">
        <v>1</v>
      </c>
      <c r="U810" s="838">
        <v>0.5</v>
      </c>
    </row>
    <row r="811" spans="1:21" ht="14.4" customHeight="1" x14ac:dyDescent="0.3">
      <c r="A811" s="831">
        <v>21</v>
      </c>
      <c r="B811" s="832" t="s">
        <v>2713</v>
      </c>
      <c r="C811" s="832" t="s">
        <v>2719</v>
      </c>
      <c r="D811" s="833" t="s">
        <v>4561</v>
      </c>
      <c r="E811" s="834" t="s">
        <v>2746</v>
      </c>
      <c r="F811" s="832" t="s">
        <v>2714</v>
      </c>
      <c r="G811" s="832" t="s">
        <v>2917</v>
      </c>
      <c r="H811" s="832" t="s">
        <v>567</v>
      </c>
      <c r="I811" s="832" t="s">
        <v>3116</v>
      </c>
      <c r="J811" s="832" t="s">
        <v>904</v>
      </c>
      <c r="K811" s="832" t="s">
        <v>3117</v>
      </c>
      <c r="L811" s="835">
        <v>1719.99</v>
      </c>
      <c r="M811" s="835">
        <v>1719.99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21</v>
      </c>
      <c r="B812" s="832" t="s">
        <v>2713</v>
      </c>
      <c r="C812" s="832" t="s">
        <v>2719</v>
      </c>
      <c r="D812" s="833" t="s">
        <v>4561</v>
      </c>
      <c r="E812" s="834" t="s">
        <v>2746</v>
      </c>
      <c r="F812" s="832" t="s">
        <v>2714</v>
      </c>
      <c r="G812" s="832" t="s">
        <v>2917</v>
      </c>
      <c r="H812" s="832" t="s">
        <v>567</v>
      </c>
      <c r="I812" s="832" t="s">
        <v>3696</v>
      </c>
      <c r="J812" s="832" t="s">
        <v>793</v>
      </c>
      <c r="K812" s="832" t="s">
        <v>3697</v>
      </c>
      <c r="L812" s="835">
        <v>85.15</v>
      </c>
      <c r="M812" s="835">
        <v>170.3</v>
      </c>
      <c r="N812" s="832">
        <v>2</v>
      </c>
      <c r="O812" s="836">
        <v>1</v>
      </c>
      <c r="P812" s="835">
        <v>170.3</v>
      </c>
      <c r="Q812" s="837">
        <v>1</v>
      </c>
      <c r="R812" s="832">
        <v>2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21</v>
      </c>
      <c r="B813" s="832" t="s">
        <v>2713</v>
      </c>
      <c r="C813" s="832" t="s">
        <v>2719</v>
      </c>
      <c r="D813" s="833" t="s">
        <v>4561</v>
      </c>
      <c r="E813" s="834" t="s">
        <v>2746</v>
      </c>
      <c r="F813" s="832" t="s">
        <v>2714</v>
      </c>
      <c r="G813" s="832" t="s">
        <v>3410</v>
      </c>
      <c r="H813" s="832" t="s">
        <v>567</v>
      </c>
      <c r="I813" s="832" t="s">
        <v>3698</v>
      </c>
      <c r="J813" s="832" t="s">
        <v>3699</v>
      </c>
      <c r="K813" s="832" t="s">
        <v>3700</v>
      </c>
      <c r="L813" s="835">
        <v>0</v>
      </c>
      <c r="M813" s="835">
        <v>0</v>
      </c>
      <c r="N813" s="832">
        <v>1</v>
      </c>
      <c r="O813" s="836">
        <v>1</v>
      </c>
      <c r="P813" s="835">
        <v>0</v>
      </c>
      <c r="Q813" s="837"/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21</v>
      </c>
      <c r="B814" s="832" t="s">
        <v>2713</v>
      </c>
      <c r="C814" s="832" t="s">
        <v>2719</v>
      </c>
      <c r="D814" s="833" t="s">
        <v>4561</v>
      </c>
      <c r="E814" s="834" t="s">
        <v>2746</v>
      </c>
      <c r="F814" s="832" t="s">
        <v>2714</v>
      </c>
      <c r="G814" s="832" t="s">
        <v>2920</v>
      </c>
      <c r="H814" s="832" t="s">
        <v>567</v>
      </c>
      <c r="I814" s="832" t="s">
        <v>3701</v>
      </c>
      <c r="J814" s="832" t="s">
        <v>799</v>
      </c>
      <c r="K814" s="832" t="s">
        <v>3702</v>
      </c>
      <c r="L814" s="835">
        <v>18.809999999999999</v>
      </c>
      <c r="M814" s="835">
        <v>75.239999999999995</v>
      </c>
      <c r="N814" s="832">
        <v>4</v>
      </c>
      <c r="O814" s="836">
        <v>2.5</v>
      </c>
      <c r="P814" s="835">
        <v>56.429999999999993</v>
      </c>
      <c r="Q814" s="837">
        <v>0.75</v>
      </c>
      <c r="R814" s="832">
        <v>3</v>
      </c>
      <c r="S814" s="837">
        <v>0.75</v>
      </c>
      <c r="T814" s="836">
        <v>2</v>
      </c>
      <c r="U814" s="838">
        <v>0.8</v>
      </c>
    </row>
    <row r="815" spans="1:21" ht="14.4" customHeight="1" x14ac:dyDescent="0.3">
      <c r="A815" s="831">
        <v>21</v>
      </c>
      <c r="B815" s="832" t="s">
        <v>2713</v>
      </c>
      <c r="C815" s="832" t="s">
        <v>2719</v>
      </c>
      <c r="D815" s="833" t="s">
        <v>4561</v>
      </c>
      <c r="E815" s="834" t="s">
        <v>2746</v>
      </c>
      <c r="F815" s="832" t="s">
        <v>2714</v>
      </c>
      <c r="G815" s="832" t="s">
        <v>2920</v>
      </c>
      <c r="H815" s="832" t="s">
        <v>567</v>
      </c>
      <c r="I815" s="832" t="s">
        <v>2921</v>
      </c>
      <c r="J815" s="832" t="s">
        <v>799</v>
      </c>
      <c r="K815" s="832" t="s">
        <v>2922</v>
      </c>
      <c r="L815" s="835">
        <v>37.61</v>
      </c>
      <c r="M815" s="835">
        <v>413.71</v>
      </c>
      <c r="N815" s="832">
        <v>11</v>
      </c>
      <c r="O815" s="836">
        <v>8</v>
      </c>
      <c r="P815" s="835">
        <v>300.88</v>
      </c>
      <c r="Q815" s="837">
        <v>0.72727272727272729</v>
      </c>
      <c r="R815" s="832">
        <v>8</v>
      </c>
      <c r="S815" s="837">
        <v>0.72727272727272729</v>
      </c>
      <c r="T815" s="836">
        <v>6</v>
      </c>
      <c r="U815" s="838">
        <v>0.75</v>
      </c>
    </row>
    <row r="816" spans="1:21" ht="14.4" customHeight="1" x14ac:dyDescent="0.3">
      <c r="A816" s="831">
        <v>21</v>
      </c>
      <c r="B816" s="832" t="s">
        <v>2713</v>
      </c>
      <c r="C816" s="832" t="s">
        <v>2719</v>
      </c>
      <c r="D816" s="833" t="s">
        <v>4561</v>
      </c>
      <c r="E816" s="834" t="s">
        <v>2746</v>
      </c>
      <c r="F816" s="832" t="s">
        <v>2714</v>
      </c>
      <c r="G816" s="832" t="s">
        <v>2776</v>
      </c>
      <c r="H816" s="832" t="s">
        <v>567</v>
      </c>
      <c r="I816" s="832" t="s">
        <v>3703</v>
      </c>
      <c r="J816" s="832" t="s">
        <v>3704</v>
      </c>
      <c r="K816" s="832" t="s">
        <v>3705</v>
      </c>
      <c r="L816" s="835">
        <v>322.8</v>
      </c>
      <c r="M816" s="835">
        <v>322.8</v>
      </c>
      <c r="N816" s="832">
        <v>1</v>
      </c>
      <c r="O816" s="836">
        <v>0.5</v>
      </c>
      <c r="P816" s="835">
        <v>322.8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21</v>
      </c>
      <c r="B817" s="832" t="s">
        <v>2713</v>
      </c>
      <c r="C817" s="832" t="s">
        <v>2719</v>
      </c>
      <c r="D817" s="833" t="s">
        <v>4561</v>
      </c>
      <c r="E817" s="834" t="s">
        <v>2746</v>
      </c>
      <c r="F817" s="832" t="s">
        <v>2714</v>
      </c>
      <c r="G817" s="832" t="s">
        <v>2776</v>
      </c>
      <c r="H817" s="832" t="s">
        <v>567</v>
      </c>
      <c r="I817" s="832" t="s">
        <v>2848</v>
      </c>
      <c r="J817" s="832" t="s">
        <v>827</v>
      </c>
      <c r="K817" s="832" t="s">
        <v>2849</v>
      </c>
      <c r="L817" s="835">
        <v>48.42</v>
      </c>
      <c r="M817" s="835">
        <v>96.84</v>
      </c>
      <c r="N817" s="832">
        <v>2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21</v>
      </c>
      <c r="B818" s="832" t="s">
        <v>2713</v>
      </c>
      <c r="C818" s="832" t="s">
        <v>2719</v>
      </c>
      <c r="D818" s="833" t="s">
        <v>4561</v>
      </c>
      <c r="E818" s="834" t="s">
        <v>2746</v>
      </c>
      <c r="F818" s="832" t="s">
        <v>2714</v>
      </c>
      <c r="G818" s="832" t="s">
        <v>2776</v>
      </c>
      <c r="H818" s="832" t="s">
        <v>567</v>
      </c>
      <c r="I818" s="832" t="s">
        <v>2777</v>
      </c>
      <c r="J818" s="832" t="s">
        <v>825</v>
      </c>
      <c r="K818" s="832" t="s">
        <v>2778</v>
      </c>
      <c r="L818" s="835">
        <v>64.56</v>
      </c>
      <c r="M818" s="835">
        <v>258.24</v>
      </c>
      <c r="N818" s="832">
        <v>4</v>
      </c>
      <c r="O818" s="836">
        <v>3.5</v>
      </c>
      <c r="P818" s="835">
        <v>129.12</v>
      </c>
      <c r="Q818" s="837">
        <v>0.5</v>
      </c>
      <c r="R818" s="832">
        <v>2</v>
      </c>
      <c r="S818" s="837">
        <v>0.5</v>
      </c>
      <c r="T818" s="836">
        <v>1.5</v>
      </c>
      <c r="U818" s="838">
        <v>0.42857142857142855</v>
      </c>
    </row>
    <row r="819" spans="1:21" ht="14.4" customHeight="1" x14ac:dyDescent="0.3">
      <c r="A819" s="831">
        <v>21</v>
      </c>
      <c r="B819" s="832" t="s">
        <v>2713</v>
      </c>
      <c r="C819" s="832" t="s">
        <v>2719</v>
      </c>
      <c r="D819" s="833" t="s">
        <v>4561</v>
      </c>
      <c r="E819" s="834" t="s">
        <v>2746</v>
      </c>
      <c r="F819" s="832" t="s">
        <v>2714</v>
      </c>
      <c r="G819" s="832" t="s">
        <v>2776</v>
      </c>
      <c r="H819" s="832" t="s">
        <v>567</v>
      </c>
      <c r="I819" s="832" t="s">
        <v>3706</v>
      </c>
      <c r="J819" s="832" t="s">
        <v>3707</v>
      </c>
      <c r="K819" s="832" t="s">
        <v>3708</v>
      </c>
      <c r="L819" s="835">
        <v>39.020000000000003</v>
      </c>
      <c r="M819" s="835">
        <v>390.20000000000005</v>
      </c>
      <c r="N819" s="832">
        <v>10</v>
      </c>
      <c r="O819" s="836">
        <v>1</v>
      </c>
      <c r="P819" s="835">
        <v>390.20000000000005</v>
      </c>
      <c r="Q819" s="837">
        <v>1</v>
      </c>
      <c r="R819" s="832">
        <v>10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21</v>
      </c>
      <c r="B820" s="832" t="s">
        <v>2713</v>
      </c>
      <c r="C820" s="832" t="s">
        <v>2719</v>
      </c>
      <c r="D820" s="833" t="s">
        <v>4561</v>
      </c>
      <c r="E820" s="834" t="s">
        <v>2746</v>
      </c>
      <c r="F820" s="832" t="s">
        <v>2714</v>
      </c>
      <c r="G820" s="832" t="s">
        <v>2850</v>
      </c>
      <c r="H820" s="832" t="s">
        <v>567</v>
      </c>
      <c r="I820" s="832" t="s">
        <v>3125</v>
      </c>
      <c r="J820" s="832" t="s">
        <v>789</v>
      </c>
      <c r="K820" s="832" t="s">
        <v>3126</v>
      </c>
      <c r="L820" s="835">
        <v>182.22</v>
      </c>
      <c r="M820" s="835">
        <v>1822.1999999999998</v>
      </c>
      <c r="N820" s="832">
        <v>10</v>
      </c>
      <c r="O820" s="836">
        <v>7</v>
      </c>
      <c r="P820" s="835">
        <v>1093.32</v>
      </c>
      <c r="Q820" s="837">
        <v>0.6</v>
      </c>
      <c r="R820" s="832">
        <v>6</v>
      </c>
      <c r="S820" s="837">
        <v>0.6</v>
      </c>
      <c r="T820" s="836">
        <v>3.5</v>
      </c>
      <c r="U820" s="838">
        <v>0.5</v>
      </c>
    </row>
    <row r="821" spans="1:21" ht="14.4" customHeight="1" x14ac:dyDescent="0.3">
      <c r="A821" s="831">
        <v>21</v>
      </c>
      <c r="B821" s="832" t="s">
        <v>2713</v>
      </c>
      <c r="C821" s="832" t="s">
        <v>2719</v>
      </c>
      <c r="D821" s="833" t="s">
        <v>4561</v>
      </c>
      <c r="E821" s="834" t="s">
        <v>2746</v>
      </c>
      <c r="F821" s="832" t="s">
        <v>2714</v>
      </c>
      <c r="G821" s="832" t="s">
        <v>3575</v>
      </c>
      <c r="H821" s="832" t="s">
        <v>567</v>
      </c>
      <c r="I821" s="832" t="s">
        <v>3709</v>
      </c>
      <c r="J821" s="832" t="s">
        <v>1481</v>
      </c>
      <c r="K821" s="832" t="s">
        <v>3710</v>
      </c>
      <c r="L821" s="835">
        <v>923.74</v>
      </c>
      <c r="M821" s="835">
        <v>2771.2200000000003</v>
      </c>
      <c r="N821" s="832">
        <v>3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21</v>
      </c>
      <c r="B822" s="832" t="s">
        <v>2713</v>
      </c>
      <c r="C822" s="832" t="s">
        <v>2719</v>
      </c>
      <c r="D822" s="833" t="s">
        <v>4561</v>
      </c>
      <c r="E822" s="834" t="s">
        <v>2746</v>
      </c>
      <c r="F822" s="832" t="s">
        <v>2714</v>
      </c>
      <c r="G822" s="832" t="s">
        <v>3711</v>
      </c>
      <c r="H822" s="832" t="s">
        <v>567</v>
      </c>
      <c r="I822" s="832" t="s">
        <v>3712</v>
      </c>
      <c r="J822" s="832" t="s">
        <v>3713</v>
      </c>
      <c r="K822" s="832" t="s">
        <v>3282</v>
      </c>
      <c r="L822" s="835">
        <v>56.9</v>
      </c>
      <c r="M822" s="835">
        <v>56.9</v>
      </c>
      <c r="N822" s="832">
        <v>1</v>
      </c>
      <c r="O822" s="836">
        <v>0.5</v>
      </c>
      <c r="P822" s="835">
        <v>56.9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21</v>
      </c>
      <c r="B823" s="832" t="s">
        <v>2713</v>
      </c>
      <c r="C823" s="832" t="s">
        <v>2719</v>
      </c>
      <c r="D823" s="833" t="s">
        <v>4561</v>
      </c>
      <c r="E823" s="834" t="s">
        <v>2746</v>
      </c>
      <c r="F823" s="832" t="s">
        <v>2714</v>
      </c>
      <c r="G823" s="832" t="s">
        <v>2929</v>
      </c>
      <c r="H823" s="832" t="s">
        <v>625</v>
      </c>
      <c r="I823" s="832" t="s">
        <v>2930</v>
      </c>
      <c r="J823" s="832" t="s">
        <v>2931</v>
      </c>
      <c r="K823" s="832" t="s">
        <v>2932</v>
      </c>
      <c r="L823" s="835">
        <v>550.39</v>
      </c>
      <c r="M823" s="835">
        <v>1651.17</v>
      </c>
      <c r="N823" s="832">
        <v>3</v>
      </c>
      <c r="O823" s="836">
        <v>1</v>
      </c>
      <c r="P823" s="835">
        <v>1651.17</v>
      </c>
      <c r="Q823" s="837">
        <v>1</v>
      </c>
      <c r="R823" s="832">
        <v>3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21</v>
      </c>
      <c r="B824" s="832" t="s">
        <v>2713</v>
      </c>
      <c r="C824" s="832" t="s">
        <v>2719</v>
      </c>
      <c r="D824" s="833" t="s">
        <v>4561</v>
      </c>
      <c r="E824" s="834" t="s">
        <v>2746</v>
      </c>
      <c r="F824" s="832" t="s">
        <v>2714</v>
      </c>
      <c r="G824" s="832" t="s">
        <v>2929</v>
      </c>
      <c r="H824" s="832" t="s">
        <v>567</v>
      </c>
      <c r="I824" s="832" t="s">
        <v>3714</v>
      </c>
      <c r="J824" s="832" t="s">
        <v>2931</v>
      </c>
      <c r="K824" s="832" t="s">
        <v>3423</v>
      </c>
      <c r="L824" s="835">
        <v>1651.18</v>
      </c>
      <c r="M824" s="835">
        <v>1651.18</v>
      </c>
      <c r="N824" s="832">
        <v>1</v>
      </c>
      <c r="O824" s="836">
        <v>1</v>
      </c>
      <c r="P824" s="835">
        <v>1651.18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21</v>
      </c>
      <c r="B825" s="832" t="s">
        <v>2713</v>
      </c>
      <c r="C825" s="832" t="s">
        <v>2719</v>
      </c>
      <c r="D825" s="833" t="s">
        <v>4561</v>
      </c>
      <c r="E825" s="834" t="s">
        <v>2746</v>
      </c>
      <c r="F825" s="832" t="s">
        <v>2714</v>
      </c>
      <c r="G825" s="832" t="s">
        <v>3715</v>
      </c>
      <c r="H825" s="832" t="s">
        <v>567</v>
      </c>
      <c r="I825" s="832" t="s">
        <v>3716</v>
      </c>
      <c r="J825" s="832" t="s">
        <v>3717</v>
      </c>
      <c r="K825" s="832" t="s">
        <v>3718</v>
      </c>
      <c r="L825" s="835">
        <v>0</v>
      </c>
      <c r="M825" s="835">
        <v>0</v>
      </c>
      <c r="N825" s="832">
        <v>1</v>
      </c>
      <c r="O825" s="836">
        <v>1</v>
      </c>
      <c r="P825" s="835"/>
      <c r="Q825" s="837"/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21</v>
      </c>
      <c r="B826" s="832" t="s">
        <v>2713</v>
      </c>
      <c r="C826" s="832" t="s">
        <v>2719</v>
      </c>
      <c r="D826" s="833" t="s">
        <v>4561</v>
      </c>
      <c r="E826" s="834" t="s">
        <v>2746</v>
      </c>
      <c r="F826" s="832" t="s">
        <v>2714</v>
      </c>
      <c r="G826" s="832" t="s">
        <v>3584</v>
      </c>
      <c r="H826" s="832" t="s">
        <v>567</v>
      </c>
      <c r="I826" s="832" t="s">
        <v>3719</v>
      </c>
      <c r="J826" s="832" t="s">
        <v>3720</v>
      </c>
      <c r="K826" s="832" t="s">
        <v>3721</v>
      </c>
      <c r="L826" s="835">
        <v>136.04</v>
      </c>
      <c r="M826" s="835">
        <v>136.04</v>
      </c>
      <c r="N826" s="832">
        <v>1</v>
      </c>
      <c r="O826" s="836">
        <v>1</v>
      </c>
      <c r="P826" s="835">
        <v>136.04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21</v>
      </c>
      <c r="B827" s="832" t="s">
        <v>2713</v>
      </c>
      <c r="C827" s="832" t="s">
        <v>2719</v>
      </c>
      <c r="D827" s="833" t="s">
        <v>4561</v>
      </c>
      <c r="E827" s="834" t="s">
        <v>2746</v>
      </c>
      <c r="F827" s="832" t="s">
        <v>2714</v>
      </c>
      <c r="G827" s="832" t="s">
        <v>3584</v>
      </c>
      <c r="H827" s="832" t="s">
        <v>567</v>
      </c>
      <c r="I827" s="832" t="s">
        <v>3722</v>
      </c>
      <c r="J827" s="832" t="s">
        <v>3720</v>
      </c>
      <c r="K827" s="832" t="s">
        <v>2296</v>
      </c>
      <c r="L827" s="835">
        <v>846.47</v>
      </c>
      <c r="M827" s="835">
        <v>846.47</v>
      </c>
      <c r="N827" s="832">
        <v>1</v>
      </c>
      <c r="O827" s="836">
        <v>1</v>
      </c>
      <c r="P827" s="835">
        <v>846.47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21</v>
      </c>
      <c r="B828" s="832" t="s">
        <v>2713</v>
      </c>
      <c r="C828" s="832" t="s">
        <v>2719</v>
      </c>
      <c r="D828" s="833" t="s">
        <v>4561</v>
      </c>
      <c r="E828" s="834" t="s">
        <v>2746</v>
      </c>
      <c r="F828" s="832" t="s">
        <v>2714</v>
      </c>
      <c r="G828" s="832" t="s">
        <v>3584</v>
      </c>
      <c r="H828" s="832" t="s">
        <v>567</v>
      </c>
      <c r="I828" s="832" t="s">
        <v>3723</v>
      </c>
      <c r="J828" s="832" t="s">
        <v>3720</v>
      </c>
      <c r="K828" s="832" t="s">
        <v>3586</v>
      </c>
      <c r="L828" s="835">
        <v>45.35</v>
      </c>
      <c r="M828" s="835">
        <v>45.35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21</v>
      </c>
      <c r="B829" s="832" t="s">
        <v>2713</v>
      </c>
      <c r="C829" s="832" t="s">
        <v>2719</v>
      </c>
      <c r="D829" s="833" t="s">
        <v>4561</v>
      </c>
      <c r="E829" s="834" t="s">
        <v>2746</v>
      </c>
      <c r="F829" s="832" t="s">
        <v>2714</v>
      </c>
      <c r="G829" s="832" t="s">
        <v>3424</v>
      </c>
      <c r="H829" s="832" t="s">
        <v>567</v>
      </c>
      <c r="I829" s="832" t="s">
        <v>3425</v>
      </c>
      <c r="J829" s="832" t="s">
        <v>3426</v>
      </c>
      <c r="K829" s="832" t="s">
        <v>3427</v>
      </c>
      <c r="L829" s="835">
        <v>121.07</v>
      </c>
      <c r="M829" s="835">
        <v>121.07</v>
      </c>
      <c r="N829" s="832">
        <v>1</v>
      </c>
      <c r="O829" s="836">
        <v>1</v>
      </c>
      <c r="P829" s="835">
        <v>121.07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21</v>
      </c>
      <c r="B830" s="832" t="s">
        <v>2713</v>
      </c>
      <c r="C830" s="832" t="s">
        <v>2719</v>
      </c>
      <c r="D830" s="833" t="s">
        <v>4561</v>
      </c>
      <c r="E830" s="834" t="s">
        <v>2746</v>
      </c>
      <c r="F830" s="832" t="s">
        <v>2714</v>
      </c>
      <c r="G830" s="832" t="s">
        <v>2807</v>
      </c>
      <c r="H830" s="832" t="s">
        <v>625</v>
      </c>
      <c r="I830" s="832" t="s">
        <v>2853</v>
      </c>
      <c r="J830" s="832" t="s">
        <v>919</v>
      </c>
      <c r="K830" s="832" t="s">
        <v>2854</v>
      </c>
      <c r="L830" s="835">
        <v>85.02</v>
      </c>
      <c r="M830" s="835">
        <v>85.02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21</v>
      </c>
      <c r="B831" s="832" t="s">
        <v>2713</v>
      </c>
      <c r="C831" s="832" t="s">
        <v>2719</v>
      </c>
      <c r="D831" s="833" t="s">
        <v>4561</v>
      </c>
      <c r="E831" s="834" t="s">
        <v>2746</v>
      </c>
      <c r="F831" s="832" t="s">
        <v>2714</v>
      </c>
      <c r="G831" s="832" t="s">
        <v>2807</v>
      </c>
      <c r="H831" s="832" t="s">
        <v>567</v>
      </c>
      <c r="I831" s="832" t="s">
        <v>2940</v>
      </c>
      <c r="J831" s="832" t="s">
        <v>2941</v>
      </c>
      <c r="K831" s="832" t="s">
        <v>2132</v>
      </c>
      <c r="L831" s="835">
        <v>42.51</v>
      </c>
      <c r="M831" s="835">
        <v>255.06</v>
      </c>
      <c r="N831" s="832">
        <v>6</v>
      </c>
      <c r="O831" s="836">
        <v>4.5</v>
      </c>
      <c r="P831" s="835">
        <v>85.02</v>
      </c>
      <c r="Q831" s="837">
        <v>0.33333333333333331</v>
      </c>
      <c r="R831" s="832">
        <v>2</v>
      </c>
      <c r="S831" s="837">
        <v>0.33333333333333331</v>
      </c>
      <c r="T831" s="836">
        <v>1.5</v>
      </c>
      <c r="U831" s="838">
        <v>0.33333333333333331</v>
      </c>
    </row>
    <row r="832" spans="1:21" ht="14.4" customHeight="1" x14ac:dyDescent="0.3">
      <c r="A832" s="831">
        <v>21</v>
      </c>
      <c r="B832" s="832" t="s">
        <v>2713</v>
      </c>
      <c r="C832" s="832" t="s">
        <v>2719</v>
      </c>
      <c r="D832" s="833" t="s">
        <v>4561</v>
      </c>
      <c r="E832" s="834" t="s">
        <v>2746</v>
      </c>
      <c r="F832" s="832" t="s">
        <v>2714</v>
      </c>
      <c r="G832" s="832" t="s">
        <v>2807</v>
      </c>
      <c r="H832" s="832" t="s">
        <v>567</v>
      </c>
      <c r="I832" s="832" t="s">
        <v>3724</v>
      </c>
      <c r="J832" s="832" t="s">
        <v>3725</v>
      </c>
      <c r="K832" s="832" t="s">
        <v>3726</v>
      </c>
      <c r="L832" s="835">
        <v>39.31</v>
      </c>
      <c r="M832" s="835">
        <v>39.31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21</v>
      </c>
      <c r="B833" s="832" t="s">
        <v>2713</v>
      </c>
      <c r="C833" s="832" t="s">
        <v>2719</v>
      </c>
      <c r="D833" s="833" t="s">
        <v>4561</v>
      </c>
      <c r="E833" s="834" t="s">
        <v>2746</v>
      </c>
      <c r="F833" s="832" t="s">
        <v>2714</v>
      </c>
      <c r="G833" s="832" t="s">
        <v>3727</v>
      </c>
      <c r="H833" s="832" t="s">
        <v>567</v>
      </c>
      <c r="I833" s="832" t="s">
        <v>3728</v>
      </c>
      <c r="J833" s="832" t="s">
        <v>1023</v>
      </c>
      <c r="K833" s="832" t="s">
        <v>3729</v>
      </c>
      <c r="L833" s="835">
        <v>105.63</v>
      </c>
      <c r="M833" s="835">
        <v>105.63</v>
      </c>
      <c r="N833" s="832">
        <v>1</v>
      </c>
      <c r="O833" s="836">
        <v>1</v>
      </c>
      <c r="P833" s="835">
        <v>105.63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21</v>
      </c>
      <c r="B834" s="832" t="s">
        <v>2713</v>
      </c>
      <c r="C834" s="832" t="s">
        <v>2719</v>
      </c>
      <c r="D834" s="833" t="s">
        <v>4561</v>
      </c>
      <c r="E834" s="834" t="s">
        <v>2746</v>
      </c>
      <c r="F834" s="832" t="s">
        <v>2714</v>
      </c>
      <c r="G834" s="832" t="s">
        <v>3727</v>
      </c>
      <c r="H834" s="832" t="s">
        <v>567</v>
      </c>
      <c r="I834" s="832" t="s">
        <v>3730</v>
      </c>
      <c r="J834" s="832" t="s">
        <v>1023</v>
      </c>
      <c r="K834" s="832" t="s">
        <v>3731</v>
      </c>
      <c r="L834" s="835">
        <v>52.19</v>
      </c>
      <c r="M834" s="835">
        <v>52.19</v>
      </c>
      <c r="N834" s="832">
        <v>1</v>
      </c>
      <c r="O834" s="836">
        <v>0.5</v>
      </c>
      <c r="P834" s="835">
        <v>52.19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21</v>
      </c>
      <c r="B835" s="832" t="s">
        <v>2713</v>
      </c>
      <c r="C835" s="832" t="s">
        <v>2719</v>
      </c>
      <c r="D835" s="833" t="s">
        <v>4561</v>
      </c>
      <c r="E835" s="834" t="s">
        <v>2746</v>
      </c>
      <c r="F835" s="832" t="s">
        <v>2714</v>
      </c>
      <c r="G835" s="832" t="s">
        <v>2754</v>
      </c>
      <c r="H835" s="832" t="s">
        <v>567</v>
      </c>
      <c r="I835" s="832" t="s">
        <v>2855</v>
      </c>
      <c r="J835" s="832" t="s">
        <v>2756</v>
      </c>
      <c r="K835" s="832" t="s">
        <v>2856</v>
      </c>
      <c r="L835" s="835">
        <v>848.49</v>
      </c>
      <c r="M835" s="835">
        <v>2545.4700000000003</v>
      </c>
      <c r="N835" s="832">
        <v>3</v>
      </c>
      <c r="O835" s="836">
        <v>1</v>
      </c>
      <c r="P835" s="835">
        <v>1696.98</v>
      </c>
      <c r="Q835" s="837">
        <v>0.66666666666666663</v>
      </c>
      <c r="R835" s="832">
        <v>2</v>
      </c>
      <c r="S835" s="837">
        <v>0.66666666666666663</v>
      </c>
      <c r="T835" s="836">
        <v>1</v>
      </c>
      <c r="U835" s="838">
        <v>1</v>
      </c>
    </row>
    <row r="836" spans="1:21" ht="14.4" customHeight="1" x14ac:dyDescent="0.3">
      <c r="A836" s="831">
        <v>21</v>
      </c>
      <c r="B836" s="832" t="s">
        <v>2713</v>
      </c>
      <c r="C836" s="832" t="s">
        <v>2719</v>
      </c>
      <c r="D836" s="833" t="s">
        <v>4561</v>
      </c>
      <c r="E836" s="834" t="s">
        <v>2746</v>
      </c>
      <c r="F836" s="832" t="s">
        <v>2714</v>
      </c>
      <c r="G836" s="832" t="s">
        <v>3732</v>
      </c>
      <c r="H836" s="832" t="s">
        <v>567</v>
      </c>
      <c r="I836" s="832" t="s">
        <v>3733</v>
      </c>
      <c r="J836" s="832" t="s">
        <v>3734</v>
      </c>
      <c r="K836" s="832" t="s">
        <v>3735</v>
      </c>
      <c r="L836" s="835">
        <v>0</v>
      </c>
      <c r="M836" s="835">
        <v>0</v>
      </c>
      <c r="N836" s="832">
        <v>1</v>
      </c>
      <c r="O836" s="836">
        <v>1</v>
      </c>
      <c r="P836" s="835"/>
      <c r="Q836" s="837"/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21</v>
      </c>
      <c r="B837" s="832" t="s">
        <v>2713</v>
      </c>
      <c r="C837" s="832" t="s">
        <v>2719</v>
      </c>
      <c r="D837" s="833" t="s">
        <v>4561</v>
      </c>
      <c r="E837" s="834" t="s">
        <v>2746</v>
      </c>
      <c r="F837" s="832" t="s">
        <v>2714</v>
      </c>
      <c r="G837" s="832" t="s">
        <v>2794</v>
      </c>
      <c r="H837" s="832" t="s">
        <v>567</v>
      </c>
      <c r="I837" s="832" t="s">
        <v>2942</v>
      </c>
      <c r="J837" s="832" t="s">
        <v>1080</v>
      </c>
      <c r="K837" s="832" t="s">
        <v>2796</v>
      </c>
      <c r="L837" s="835">
        <v>107.27</v>
      </c>
      <c r="M837" s="835">
        <v>8259.7900000000009</v>
      </c>
      <c r="N837" s="832">
        <v>77</v>
      </c>
      <c r="O837" s="836">
        <v>22</v>
      </c>
      <c r="P837" s="835">
        <v>4827.1500000000005</v>
      </c>
      <c r="Q837" s="837">
        <v>0.58441558441558439</v>
      </c>
      <c r="R837" s="832">
        <v>45</v>
      </c>
      <c r="S837" s="837">
        <v>0.58441558441558439</v>
      </c>
      <c r="T837" s="836">
        <v>12</v>
      </c>
      <c r="U837" s="838">
        <v>0.54545454545454541</v>
      </c>
    </row>
    <row r="838" spans="1:21" ht="14.4" customHeight="1" x14ac:dyDescent="0.3">
      <c r="A838" s="831">
        <v>21</v>
      </c>
      <c r="B838" s="832" t="s">
        <v>2713</v>
      </c>
      <c r="C838" s="832" t="s">
        <v>2719</v>
      </c>
      <c r="D838" s="833" t="s">
        <v>4561</v>
      </c>
      <c r="E838" s="834" t="s">
        <v>2746</v>
      </c>
      <c r="F838" s="832" t="s">
        <v>2714</v>
      </c>
      <c r="G838" s="832" t="s">
        <v>3736</v>
      </c>
      <c r="H838" s="832" t="s">
        <v>567</v>
      </c>
      <c r="I838" s="832" t="s">
        <v>3737</v>
      </c>
      <c r="J838" s="832" t="s">
        <v>1098</v>
      </c>
      <c r="K838" s="832" t="s">
        <v>3738</v>
      </c>
      <c r="L838" s="835">
        <v>50.64</v>
      </c>
      <c r="M838" s="835">
        <v>50.64</v>
      </c>
      <c r="N838" s="832">
        <v>1</v>
      </c>
      <c r="O838" s="836">
        <v>1</v>
      </c>
      <c r="P838" s="835">
        <v>50.64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21</v>
      </c>
      <c r="B839" s="832" t="s">
        <v>2713</v>
      </c>
      <c r="C839" s="832" t="s">
        <v>2719</v>
      </c>
      <c r="D839" s="833" t="s">
        <v>4561</v>
      </c>
      <c r="E839" s="834" t="s">
        <v>2746</v>
      </c>
      <c r="F839" s="832" t="s">
        <v>2714</v>
      </c>
      <c r="G839" s="832" t="s">
        <v>2758</v>
      </c>
      <c r="H839" s="832" t="s">
        <v>567</v>
      </c>
      <c r="I839" s="832" t="s">
        <v>3739</v>
      </c>
      <c r="J839" s="832" t="s">
        <v>1017</v>
      </c>
      <c r="K839" s="832" t="s">
        <v>3740</v>
      </c>
      <c r="L839" s="835">
        <v>75.05</v>
      </c>
      <c r="M839" s="835">
        <v>150.1</v>
      </c>
      <c r="N839" s="832">
        <v>2</v>
      </c>
      <c r="O839" s="836">
        <v>1</v>
      </c>
      <c r="P839" s="835">
        <v>75.05</v>
      </c>
      <c r="Q839" s="837">
        <v>0.5</v>
      </c>
      <c r="R839" s="832">
        <v>1</v>
      </c>
      <c r="S839" s="837">
        <v>0.5</v>
      </c>
      <c r="T839" s="836">
        <v>0.5</v>
      </c>
      <c r="U839" s="838">
        <v>0.5</v>
      </c>
    </row>
    <row r="840" spans="1:21" ht="14.4" customHeight="1" x14ac:dyDescent="0.3">
      <c r="A840" s="831">
        <v>21</v>
      </c>
      <c r="B840" s="832" t="s">
        <v>2713</v>
      </c>
      <c r="C840" s="832" t="s">
        <v>2719</v>
      </c>
      <c r="D840" s="833" t="s">
        <v>4561</v>
      </c>
      <c r="E840" s="834" t="s">
        <v>2746</v>
      </c>
      <c r="F840" s="832" t="s">
        <v>2714</v>
      </c>
      <c r="G840" s="832" t="s">
        <v>2758</v>
      </c>
      <c r="H840" s="832" t="s">
        <v>567</v>
      </c>
      <c r="I840" s="832" t="s">
        <v>2759</v>
      </c>
      <c r="J840" s="832" t="s">
        <v>1021</v>
      </c>
      <c r="K840" s="832" t="s">
        <v>2760</v>
      </c>
      <c r="L840" s="835">
        <v>45.03</v>
      </c>
      <c r="M840" s="835">
        <v>585.3900000000001</v>
      </c>
      <c r="N840" s="832">
        <v>13</v>
      </c>
      <c r="O840" s="836">
        <v>8</v>
      </c>
      <c r="P840" s="835">
        <v>450.30000000000007</v>
      </c>
      <c r="Q840" s="837">
        <v>0.76923076923076916</v>
      </c>
      <c r="R840" s="832">
        <v>10</v>
      </c>
      <c r="S840" s="837">
        <v>0.76923076923076927</v>
      </c>
      <c r="T840" s="836">
        <v>5</v>
      </c>
      <c r="U840" s="838">
        <v>0.625</v>
      </c>
    </row>
    <row r="841" spans="1:21" ht="14.4" customHeight="1" x14ac:dyDescent="0.3">
      <c r="A841" s="831">
        <v>21</v>
      </c>
      <c r="B841" s="832" t="s">
        <v>2713</v>
      </c>
      <c r="C841" s="832" t="s">
        <v>2719</v>
      </c>
      <c r="D841" s="833" t="s">
        <v>4561</v>
      </c>
      <c r="E841" s="834" t="s">
        <v>2746</v>
      </c>
      <c r="F841" s="832" t="s">
        <v>2714</v>
      </c>
      <c r="G841" s="832" t="s">
        <v>3434</v>
      </c>
      <c r="H841" s="832" t="s">
        <v>567</v>
      </c>
      <c r="I841" s="832" t="s">
        <v>3435</v>
      </c>
      <c r="J841" s="832" t="s">
        <v>3436</v>
      </c>
      <c r="K841" s="832" t="s">
        <v>3437</v>
      </c>
      <c r="L841" s="835">
        <v>34.15</v>
      </c>
      <c r="M841" s="835">
        <v>68.3</v>
      </c>
      <c r="N841" s="832">
        <v>2</v>
      </c>
      <c r="O841" s="836">
        <v>1.5</v>
      </c>
      <c r="P841" s="835">
        <v>68.3</v>
      </c>
      <c r="Q841" s="837">
        <v>1</v>
      </c>
      <c r="R841" s="832">
        <v>2</v>
      </c>
      <c r="S841" s="837">
        <v>1</v>
      </c>
      <c r="T841" s="836">
        <v>1.5</v>
      </c>
      <c r="U841" s="838">
        <v>1</v>
      </c>
    </row>
    <row r="842" spans="1:21" ht="14.4" customHeight="1" x14ac:dyDescent="0.3">
      <c r="A842" s="831">
        <v>21</v>
      </c>
      <c r="B842" s="832" t="s">
        <v>2713</v>
      </c>
      <c r="C842" s="832" t="s">
        <v>2719</v>
      </c>
      <c r="D842" s="833" t="s">
        <v>4561</v>
      </c>
      <c r="E842" s="834" t="s">
        <v>2746</v>
      </c>
      <c r="F842" s="832" t="s">
        <v>2714</v>
      </c>
      <c r="G842" s="832" t="s">
        <v>3434</v>
      </c>
      <c r="H842" s="832" t="s">
        <v>567</v>
      </c>
      <c r="I842" s="832" t="s">
        <v>3741</v>
      </c>
      <c r="J842" s="832" t="s">
        <v>3436</v>
      </c>
      <c r="K842" s="832" t="s">
        <v>3437</v>
      </c>
      <c r="L842" s="835">
        <v>34.15</v>
      </c>
      <c r="M842" s="835">
        <v>68.3</v>
      </c>
      <c r="N842" s="832">
        <v>2</v>
      </c>
      <c r="O842" s="836">
        <v>0.5</v>
      </c>
      <c r="P842" s="835">
        <v>68.3</v>
      </c>
      <c r="Q842" s="837">
        <v>1</v>
      </c>
      <c r="R842" s="832">
        <v>2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21</v>
      </c>
      <c r="B843" s="832" t="s">
        <v>2713</v>
      </c>
      <c r="C843" s="832" t="s">
        <v>2719</v>
      </c>
      <c r="D843" s="833" t="s">
        <v>4561</v>
      </c>
      <c r="E843" s="834" t="s">
        <v>2746</v>
      </c>
      <c r="F843" s="832" t="s">
        <v>2714</v>
      </c>
      <c r="G843" s="832" t="s">
        <v>3316</v>
      </c>
      <c r="H843" s="832" t="s">
        <v>567</v>
      </c>
      <c r="I843" s="832" t="s">
        <v>3742</v>
      </c>
      <c r="J843" s="832" t="s">
        <v>981</v>
      </c>
      <c r="K843" s="832" t="s">
        <v>3743</v>
      </c>
      <c r="L843" s="835">
        <v>0</v>
      </c>
      <c r="M843" s="835">
        <v>0</v>
      </c>
      <c r="N843" s="832">
        <v>1</v>
      </c>
      <c r="O843" s="836">
        <v>0.5</v>
      </c>
      <c r="P843" s="835">
        <v>0</v>
      </c>
      <c r="Q843" s="837"/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21</v>
      </c>
      <c r="B844" s="832" t="s">
        <v>2713</v>
      </c>
      <c r="C844" s="832" t="s">
        <v>2719</v>
      </c>
      <c r="D844" s="833" t="s">
        <v>4561</v>
      </c>
      <c r="E844" s="834" t="s">
        <v>2746</v>
      </c>
      <c r="F844" s="832" t="s">
        <v>2714</v>
      </c>
      <c r="G844" s="832" t="s">
        <v>3442</v>
      </c>
      <c r="H844" s="832" t="s">
        <v>567</v>
      </c>
      <c r="I844" s="832" t="s">
        <v>3443</v>
      </c>
      <c r="J844" s="832" t="s">
        <v>3444</v>
      </c>
      <c r="K844" s="832" t="s">
        <v>3445</v>
      </c>
      <c r="L844" s="835">
        <v>2615.92</v>
      </c>
      <c r="M844" s="835">
        <v>54934.319999999992</v>
      </c>
      <c r="N844" s="832">
        <v>21</v>
      </c>
      <c r="O844" s="836">
        <v>10</v>
      </c>
      <c r="P844" s="835">
        <v>49702.479999999996</v>
      </c>
      <c r="Q844" s="837">
        <v>0.90476190476190477</v>
      </c>
      <c r="R844" s="832">
        <v>19</v>
      </c>
      <c r="S844" s="837">
        <v>0.90476190476190477</v>
      </c>
      <c r="T844" s="836">
        <v>9</v>
      </c>
      <c r="U844" s="838">
        <v>0.9</v>
      </c>
    </row>
    <row r="845" spans="1:21" ht="14.4" customHeight="1" x14ac:dyDescent="0.3">
      <c r="A845" s="831">
        <v>21</v>
      </c>
      <c r="B845" s="832" t="s">
        <v>2713</v>
      </c>
      <c r="C845" s="832" t="s">
        <v>2719</v>
      </c>
      <c r="D845" s="833" t="s">
        <v>4561</v>
      </c>
      <c r="E845" s="834" t="s">
        <v>2746</v>
      </c>
      <c r="F845" s="832" t="s">
        <v>2714</v>
      </c>
      <c r="G845" s="832" t="s">
        <v>3446</v>
      </c>
      <c r="H845" s="832" t="s">
        <v>567</v>
      </c>
      <c r="I845" s="832" t="s">
        <v>3744</v>
      </c>
      <c r="J845" s="832" t="s">
        <v>3745</v>
      </c>
      <c r="K845" s="832" t="s">
        <v>2854</v>
      </c>
      <c r="L845" s="835">
        <v>258.20999999999998</v>
      </c>
      <c r="M845" s="835">
        <v>516.41999999999996</v>
      </c>
      <c r="N845" s="832">
        <v>2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21</v>
      </c>
      <c r="B846" s="832" t="s">
        <v>2713</v>
      </c>
      <c r="C846" s="832" t="s">
        <v>2719</v>
      </c>
      <c r="D846" s="833" t="s">
        <v>4561</v>
      </c>
      <c r="E846" s="834" t="s">
        <v>2746</v>
      </c>
      <c r="F846" s="832" t="s">
        <v>2714</v>
      </c>
      <c r="G846" s="832" t="s">
        <v>2890</v>
      </c>
      <c r="H846" s="832" t="s">
        <v>567</v>
      </c>
      <c r="I846" s="832" t="s">
        <v>3640</v>
      </c>
      <c r="J846" s="832" t="s">
        <v>2892</v>
      </c>
      <c r="K846" s="832"/>
      <c r="L846" s="835">
        <v>0</v>
      </c>
      <c r="M846" s="835">
        <v>0</v>
      </c>
      <c r="N846" s="832">
        <v>2</v>
      </c>
      <c r="O846" s="836">
        <v>1.5</v>
      </c>
      <c r="P846" s="835">
        <v>0</v>
      </c>
      <c r="Q846" s="837"/>
      <c r="R846" s="832">
        <v>2</v>
      </c>
      <c r="S846" s="837">
        <v>1</v>
      </c>
      <c r="T846" s="836">
        <v>1.5</v>
      </c>
      <c r="U846" s="838">
        <v>1</v>
      </c>
    </row>
    <row r="847" spans="1:21" ht="14.4" customHeight="1" x14ac:dyDescent="0.3">
      <c r="A847" s="831">
        <v>21</v>
      </c>
      <c r="B847" s="832" t="s">
        <v>2713</v>
      </c>
      <c r="C847" s="832" t="s">
        <v>2719</v>
      </c>
      <c r="D847" s="833" t="s">
        <v>4561</v>
      </c>
      <c r="E847" s="834" t="s">
        <v>2746</v>
      </c>
      <c r="F847" s="832" t="s">
        <v>2714</v>
      </c>
      <c r="G847" s="832" t="s">
        <v>2808</v>
      </c>
      <c r="H847" s="832" t="s">
        <v>567</v>
      </c>
      <c r="I847" s="832" t="s">
        <v>2809</v>
      </c>
      <c r="J847" s="832" t="s">
        <v>1396</v>
      </c>
      <c r="K847" s="832" t="s">
        <v>2810</v>
      </c>
      <c r="L847" s="835">
        <v>48.09</v>
      </c>
      <c r="M847" s="835">
        <v>288.54000000000002</v>
      </c>
      <c r="N847" s="832">
        <v>6</v>
      </c>
      <c r="O847" s="836">
        <v>3.5</v>
      </c>
      <c r="P847" s="835">
        <v>192.36</v>
      </c>
      <c r="Q847" s="837">
        <v>0.66666666666666663</v>
      </c>
      <c r="R847" s="832">
        <v>4</v>
      </c>
      <c r="S847" s="837">
        <v>0.66666666666666663</v>
      </c>
      <c r="T847" s="836">
        <v>2.5</v>
      </c>
      <c r="U847" s="838">
        <v>0.7142857142857143</v>
      </c>
    </row>
    <row r="848" spans="1:21" ht="14.4" customHeight="1" x14ac:dyDescent="0.3">
      <c r="A848" s="831">
        <v>21</v>
      </c>
      <c r="B848" s="832" t="s">
        <v>2713</v>
      </c>
      <c r="C848" s="832" t="s">
        <v>2719</v>
      </c>
      <c r="D848" s="833" t="s">
        <v>4561</v>
      </c>
      <c r="E848" s="834" t="s">
        <v>2746</v>
      </c>
      <c r="F848" s="832" t="s">
        <v>2714</v>
      </c>
      <c r="G848" s="832" t="s">
        <v>3746</v>
      </c>
      <c r="H848" s="832" t="s">
        <v>567</v>
      </c>
      <c r="I848" s="832" t="s">
        <v>3747</v>
      </c>
      <c r="J848" s="832" t="s">
        <v>686</v>
      </c>
      <c r="K848" s="832" t="s">
        <v>3748</v>
      </c>
      <c r="L848" s="835">
        <v>0</v>
      </c>
      <c r="M848" s="835">
        <v>0</v>
      </c>
      <c r="N848" s="832">
        <v>1</v>
      </c>
      <c r="O848" s="836">
        <v>0.5</v>
      </c>
      <c r="P848" s="835">
        <v>0</v>
      </c>
      <c r="Q848" s="837"/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21</v>
      </c>
      <c r="B849" s="832" t="s">
        <v>2713</v>
      </c>
      <c r="C849" s="832" t="s">
        <v>2719</v>
      </c>
      <c r="D849" s="833" t="s">
        <v>4561</v>
      </c>
      <c r="E849" s="834" t="s">
        <v>2746</v>
      </c>
      <c r="F849" s="832" t="s">
        <v>2714</v>
      </c>
      <c r="G849" s="832" t="s">
        <v>2950</v>
      </c>
      <c r="H849" s="832" t="s">
        <v>567</v>
      </c>
      <c r="I849" s="832" t="s">
        <v>3749</v>
      </c>
      <c r="J849" s="832" t="s">
        <v>3750</v>
      </c>
      <c r="K849" s="832" t="s">
        <v>3751</v>
      </c>
      <c r="L849" s="835">
        <v>3689.11</v>
      </c>
      <c r="M849" s="835">
        <v>11067.33</v>
      </c>
      <c r="N849" s="832">
        <v>3</v>
      </c>
      <c r="O849" s="836">
        <v>3</v>
      </c>
      <c r="P849" s="835">
        <v>7378.22</v>
      </c>
      <c r="Q849" s="837">
        <v>0.66666666666666674</v>
      </c>
      <c r="R849" s="832">
        <v>2</v>
      </c>
      <c r="S849" s="837">
        <v>0.66666666666666663</v>
      </c>
      <c r="T849" s="836">
        <v>2</v>
      </c>
      <c r="U849" s="838">
        <v>0.66666666666666663</v>
      </c>
    </row>
    <row r="850" spans="1:21" ht="14.4" customHeight="1" x14ac:dyDescent="0.3">
      <c r="A850" s="831">
        <v>21</v>
      </c>
      <c r="B850" s="832" t="s">
        <v>2713</v>
      </c>
      <c r="C850" s="832" t="s">
        <v>2719</v>
      </c>
      <c r="D850" s="833" t="s">
        <v>4561</v>
      </c>
      <c r="E850" s="834" t="s">
        <v>2746</v>
      </c>
      <c r="F850" s="832" t="s">
        <v>2714</v>
      </c>
      <c r="G850" s="832" t="s">
        <v>2950</v>
      </c>
      <c r="H850" s="832" t="s">
        <v>567</v>
      </c>
      <c r="I850" s="832" t="s">
        <v>3752</v>
      </c>
      <c r="J850" s="832" t="s">
        <v>3753</v>
      </c>
      <c r="K850" s="832" t="s">
        <v>3754</v>
      </c>
      <c r="L850" s="835">
        <v>3689.11</v>
      </c>
      <c r="M850" s="835">
        <v>7378.22</v>
      </c>
      <c r="N850" s="832">
        <v>2</v>
      </c>
      <c r="O850" s="836">
        <v>1.5</v>
      </c>
      <c r="P850" s="835">
        <v>7378.22</v>
      </c>
      <c r="Q850" s="837">
        <v>1</v>
      </c>
      <c r="R850" s="832">
        <v>2</v>
      </c>
      <c r="S850" s="837">
        <v>1</v>
      </c>
      <c r="T850" s="836">
        <v>1.5</v>
      </c>
      <c r="U850" s="838">
        <v>1</v>
      </c>
    </row>
    <row r="851" spans="1:21" ht="14.4" customHeight="1" x14ac:dyDescent="0.3">
      <c r="A851" s="831">
        <v>21</v>
      </c>
      <c r="B851" s="832" t="s">
        <v>2713</v>
      </c>
      <c r="C851" s="832" t="s">
        <v>2719</v>
      </c>
      <c r="D851" s="833" t="s">
        <v>4561</v>
      </c>
      <c r="E851" s="834" t="s">
        <v>2746</v>
      </c>
      <c r="F851" s="832" t="s">
        <v>2714</v>
      </c>
      <c r="G851" s="832" t="s">
        <v>2950</v>
      </c>
      <c r="H851" s="832" t="s">
        <v>625</v>
      </c>
      <c r="I851" s="832" t="s">
        <v>2951</v>
      </c>
      <c r="J851" s="832" t="s">
        <v>2952</v>
      </c>
      <c r="K851" s="832" t="s">
        <v>2953</v>
      </c>
      <c r="L851" s="835">
        <v>3689.11</v>
      </c>
      <c r="M851" s="835">
        <v>22134.66</v>
      </c>
      <c r="N851" s="832">
        <v>6</v>
      </c>
      <c r="O851" s="836">
        <v>5</v>
      </c>
      <c r="P851" s="835">
        <v>22134.66</v>
      </c>
      <c r="Q851" s="837">
        <v>1</v>
      </c>
      <c r="R851" s="832">
        <v>6</v>
      </c>
      <c r="S851" s="837">
        <v>1</v>
      </c>
      <c r="T851" s="836">
        <v>5</v>
      </c>
      <c r="U851" s="838">
        <v>1</v>
      </c>
    </row>
    <row r="852" spans="1:21" ht="14.4" customHeight="1" x14ac:dyDescent="0.3">
      <c r="A852" s="831">
        <v>21</v>
      </c>
      <c r="B852" s="832" t="s">
        <v>2713</v>
      </c>
      <c r="C852" s="832" t="s">
        <v>2719</v>
      </c>
      <c r="D852" s="833" t="s">
        <v>4561</v>
      </c>
      <c r="E852" s="834" t="s">
        <v>2746</v>
      </c>
      <c r="F852" s="832" t="s">
        <v>2714</v>
      </c>
      <c r="G852" s="832" t="s">
        <v>2950</v>
      </c>
      <c r="H852" s="832" t="s">
        <v>567</v>
      </c>
      <c r="I852" s="832" t="s">
        <v>3755</v>
      </c>
      <c r="J852" s="832" t="s">
        <v>3753</v>
      </c>
      <c r="K852" s="832" t="s">
        <v>1663</v>
      </c>
      <c r="L852" s="835">
        <v>3689.11</v>
      </c>
      <c r="M852" s="835">
        <v>3689.11</v>
      </c>
      <c r="N852" s="832">
        <v>1</v>
      </c>
      <c r="O852" s="836">
        <v>0.5</v>
      </c>
      <c r="P852" s="835">
        <v>3689.11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21</v>
      </c>
      <c r="B853" s="832" t="s">
        <v>2713</v>
      </c>
      <c r="C853" s="832" t="s">
        <v>2719</v>
      </c>
      <c r="D853" s="833" t="s">
        <v>4561</v>
      </c>
      <c r="E853" s="834" t="s">
        <v>2746</v>
      </c>
      <c r="F853" s="832" t="s">
        <v>2714</v>
      </c>
      <c r="G853" s="832" t="s">
        <v>3756</v>
      </c>
      <c r="H853" s="832" t="s">
        <v>567</v>
      </c>
      <c r="I853" s="832" t="s">
        <v>3757</v>
      </c>
      <c r="J853" s="832" t="s">
        <v>3758</v>
      </c>
      <c r="K853" s="832" t="s">
        <v>3759</v>
      </c>
      <c r="L853" s="835">
        <v>76.180000000000007</v>
      </c>
      <c r="M853" s="835">
        <v>76.180000000000007</v>
      </c>
      <c r="N853" s="832">
        <v>1</v>
      </c>
      <c r="O853" s="836">
        <v>0.5</v>
      </c>
      <c r="P853" s="835">
        <v>76.180000000000007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21</v>
      </c>
      <c r="B854" s="832" t="s">
        <v>2713</v>
      </c>
      <c r="C854" s="832" t="s">
        <v>2719</v>
      </c>
      <c r="D854" s="833" t="s">
        <v>4561</v>
      </c>
      <c r="E854" s="834" t="s">
        <v>2746</v>
      </c>
      <c r="F854" s="832" t="s">
        <v>2714</v>
      </c>
      <c r="G854" s="832" t="s">
        <v>2954</v>
      </c>
      <c r="H854" s="832" t="s">
        <v>567</v>
      </c>
      <c r="I854" s="832" t="s">
        <v>3151</v>
      </c>
      <c r="J854" s="832" t="s">
        <v>1756</v>
      </c>
      <c r="K854" s="832" t="s">
        <v>3111</v>
      </c>
      <c r="L854" s="835">
        <v>98.75</v>
      </c>
      <c r="M854" s="835">
        <v>197.5</v>
      </c>
      <c r="N854" s="832">
        <v>2</v>
      </c>
      <c r="O854" s="836">
        <v>2</v>
      </c>
      <c r="P854" s="835">
        <v>98.75</v>
      </c>
      <c r="Q854" s="837">
        <v>0.5</v>
      </c>
      <c r="R854" s="832">
        <v>1</v>
      </c>
      <c r="S854" s="837">
        <v>0.5</v>
      </c>
      <c r="T854" s="836">
        <v>1</v>
      </c>
      <c r="U854" s="838">
        <v>0.5</v>
      </c>
    </row>
    <row r="855" spans="1:21" ht="14.4" customHeight="1" x14ac:dyDescent="0.3">
      <c r="A855" s="831">
        <v>21</v>
      </c>
      <c r="B855" s="832" t="s">
        <v>2713</v>
      </c>
      <c r="C855" s="832" t="s">
        <v>2719</v>
      </c>
      <c r="D855" s="833" t="s">
        <v>4561</v>
      </c>
      <c r="E855" s="834" t="s">
        <v>2746</v>
      </c>
      <c r="F855" s="832" t="s">
        <v>2714</v>
      </c>
      <c r="G855" s="832" t="s">
        <v>3760</v>
      </c>
      <c r="H855" s="832" t="s">
        <v>567</v>
      </c>
      <c r="I855" s="832" t="s">
        <v>3761</v>
      </c>
      <c r="J855" s="832" t="s">
        <v>3762</v>
      </c>
      <c r="K855" s="832" t="s">
        <v>3763</v>
      </c>
      <c r="L855" s="835">
        <v>0</v>
      </c>
      <c r="M855" s="835">
        <v>0</v>
      </c>
      <c r="N855" s="832">
        <v>1</v>
      </c>
      <c r="O855" s="836">
        <v>1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21</v>
      </c>
      <c r="B856" s="832" t="s">
        <v>2713</v>
      </c>
      <c r="C856" s="832" t="s">
        <v>2719</v>
      </c>
      <c r="D856" s="833" t="s">
        <v>4561</v>
      </c>
      <c r="E856" s="834" t="s">
        <v>2746</v>
      </c>
      <c r="F856" s="832" t="s">
        <v>2714</v>
      </c>
      <c r="G856" s="832" t="s">
        <v>3764</v>
      </c>
      <c r="H856" s="832" t="s">
        <v>567</v>
      </c>
      <c r="I856" s="832" t="s">
        <v>3765</v>
      </c>
      <c r="J856" s="832" t="s">
        <v>656</v>
      </c>
      <c r="K856" s="832" t="s">
        <v>3643</v>
      </c>
      <c r="L856" s="835">
        <v>53.54</v>
      </c>
      <c r="M856" s="835">
        <v>107.08</v>
      </c>
      <c r="N856" s="832">
        <v>2</v>
      </c>
      <c r="O856" s="836">
        <v>1</v>
      </c>
      <c r="P856" s="835">
        <v>107.08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21</v>
      </c>
      <c r="B857" s="832" t="s">
        <v>2713</v>
      </c>
      <c r="C857" s="832" t="s">
        <v>2719</v>
      </c>
      <c r="D857" s="833" t="s">
        <v>4561</v>
      </c>
      <c r="E857" s="834" t="s">
        <v>2746</v>
      </c>
      <c r="F857" s="832" t="s">
        <v>2714</v>
      </c>
      <c r="G857" s="832" t="s">
        <v>2857</v>
      </c>
      <c r="H857" s="832" t="s">
        <v>567</v>
      </c>
      <c r="I857" s="832" t="s">
        <v>2858</v>
      </c>
      <c r="J857" s="832" t="s">
        <v>2859</v>
      </c>
      <c r="K857" s="832" t="s">
        <v>2860</v>
      </c>
      <c r="L857" s="835">
        <v>38.5</v>
      </c>
      <c r="M857" s="835">
        <v>77</v>
      </c>
      <c r="N857" s="832">
        <v>2</v>
      </c>
      <c r="O857" s="836">
        <v>1.5</v>
      </c>
      <c r="P857" s="835">
        <v>77</v>
      </c>
      <c r="Q857" s="837">
        <v>1</v>
      </c>
      <c r="R857" s="832">
        <v>2</v>
      </c>
      <c r="S857" s="837">
        <v>1</v>
      </c>
      <c r="T857" s="836">
        <v>1.5</v>
      </c>
      <c r="U857" s="838">
        <v>1</v>
      </c>
    </row>
    <row r="858" spans="1:21" ht="14.4" customHeight="1" x14ac:dyDescent="0.3">
      <c r="A858" s="831">
        <v>21</v>
      </c>
      <c r="B858" s="832" t="s">
        <v>2713</v>
      </c>
      <c r="C858" s="832" t="s">
        <v>2719</v>
      </c>
      <c r="D858" s="833" t="s">
        <v>4561</v>
      </c>
      <c r="E858" s="834" t="s">
        <v>2746</v>
      </c>
      <c r="F858" s="832" t="s">
        <v>2714</v>
      </c>
      <c r="G858" s="832" t="s">
        <v>2857</v>
      </c>
      <c r="H858" s="832" t="s">
        <v>567</v>
      </c>
      <c r="I858" s="832" t="s">
        <v>3453</v>
      </c>
      <c r="J858" s="832" t="s">
        <v>2859</v>
      </c>
      <c r="K858" s="832" t="s">
        <v>3454</v>
      </c>
      <c r="L858" s="835">
        <v>73.989999999999995</v>
      </c>
      <c r="M858" s="835">
        <v>1923.74</v>
      </c>
      <c r="N858" s="832">
        <v>26</v>
      </c>
      <c r="O858" s="836">
        <v>8.5</v>
      </c>
      <c r="P858" s="835">
        <v>1923.74</v>
      </c>
      <c r="Q858" s="837">
        <v>1</v>
      </c>
      <c r="R858" s="832">
        <v>26</v>
      </c>
      <c r="S858" s="837">
        <v>1</v>
      </c>
      <c r="T858" s="836">
        <v>8.5</v>
      </c>
      <c r="U858" s="838">
        <v>1</v>
      </c>
    </row>
    <row r="859" spans="1:21" ht="14.4" customHeight="1" x14ac:dyDescent="0.3">
      <c r="A859" s="831">
        <v>21</v>
      </c>
      <c r="B859" s="832" t="s">
        <v>2713</v>
      </c>
      <c r="C859" s="832" t="s">
        <v>2719</v>
      </c>
      <c r="D859" s="833" t="s">
        <v>4561</v>
      </c>
      <c r="E859" s="834" t="s">
        <v>2746</v>
      </c>
      <c r="F859" s="832" t="s">
        <v>2714</v>
      </c>
      <c r="G859" s="832" t="s">
        <v>3455</v>
      </c>
      <c r="H859" s="832" t="s">
        <v>567</v>
      </c>
      <c r="I859" s="832" t="s">
        <v>3456</v>
      </c>
      <c r="J859" s="832" t="s">
        <v>3457</v>
      </c>
      <c r="K859" s="832" t="s">
        <v>3458</v>
      </c>
      <c r="L859" s="835">
        <v>57.48</v>
      </c>
      <c r="M859" s="835">
        <v>57.48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21</v>
      </c>
      <c r="B860" s="832" t="s">
        <v>2713</v>
      </c>
      <c r="C860" s="832" t="s">
        <v>2719</v>
      </c>
      <c r="D860" s="833" t="s">
        <v>4561</v>
      </c>
      <c r="E860" s="834" t="s">
        <v>2746</v>
      </c>
      <c r="F860" s="832" t="s">
        <v>2714</v>
      </c>
      <c r="G860" s="832" t="s">
        <v>2962</v>
      </c>
      <c r="H860" s="832" t="s">
        <v>567</v>
      </c>
      <c r="I860" s="832" t="s">
        <v>3766</v>
      </c>
      <c r="J860" s="832" t="s">
        <v>3156</v>
      </c>
      <c r="K860" s="832" t="s">
        <v>3767</v>
      </c>
      <c r="L860" s="835">
        <v>58.63</v>
      </c>
      <c r="M860" s="835">
        <v>58.63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21</v>
      </c>
      <c r="B861" s="832" t="s">
        <v>2713</v>
      </c>
      <c r="C861" s="832" t="s">
        <v>2719</v>
      </c>
      <c r="D861" s="833" t="s">
        <v>4561</v>
      </c>
      <c r="E861" s="834" t="s">
        <v>2746</v>
      </c>
      <c r="F861" s="832" t="s">
        <v>2714</v>
      </c>
      <c r="G861" s="832" t="s">
        <v>2965</v>
      </c>
      <c r="H861" s="832" t="s">
        <v>567</v>
      </c>
      <c r="I861" s="832" t="s">
        <v>3768</v>
      </c>
      <c r="J861" s="832" t="s">
        <v>3769</v>
      </c>
      <c r="K861" s="832" t="s">
        <v>3770</v>
      </c>
      <c r="L861" s="835">
        <v>663.86</v>
      </c>
      <c r="M861" s="835">
        <v>1327.72</v>
      </c>
      <c r="N861" s="832">
        <v>2</v>
      </c>
      <c r="O861" s="836">
        <v>2</v>
      </c>
      <c r="P861" s="835">
        <v>663.86</v>
      </c>
      <c r="Q861" s="837">
        <v>0.5</v>
      </c>
      <c r="R861" s="832">
        <v>1</v>
      </c>
      <c r="S861" s="837">
        <v>0.5</v>
      </c>
      <c r="T861" s="836">
        <v>1</v>
      </c>
      <c r="U861" s="838">
        <v>0.5</v>
      </c>
    </row>
    <row r="862" spans="1:21" ht="14.4" customHeight="1" x14ac:dyDescent="0.3">
      <c r="A862" s="831">
        <v>21</v>
      </c>
      <c r="B862" s="832" t="s">
        <v>2713</v>
      </c>
      <c r="C862" s="832" t="s">
        <v>2719</v>
      </c>
      <c r="D862" s="833" t="s">
        <v>4561</v>
      </c>
      <c r="E862" s="834" t="s">
        <v>2746</v>
      </c>
      <c r="F862" s="832" t="s">
        <v>2714</v>
      </c>
      <c r="G862" s="832" t="s">
        <v>2965</v>
      </c>
      <c r="H862" s="832" t="s">
        <v>567</v>
      </c>
      <c r="I862" s="832" t="s">
        <v>3771</v>
      </c>
      <c r="J862" s="832" t="s">
        <v>3772</v>
      </c>
      <c r="K862" s="832" t="s">
        <v>2907</v>
      </c>
      <c r="L862" s="835">
        <v>2950.43</v>
      </c>
      <c r="M862" s="835">
        <v>2950.43</v>
      </c>
      <c r="N862" s="832">
        <v>1</v>
      </c>
      <c r="O862" s="836">
        <v>1</v>
      </c>
      <c r="P862" s="835">
        <v>2950.43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21</v>
      </c>
      <c r="B863" s="832" t="s">
        <v>2713</v>
      </c>
      <c r="C863" s="832" t="s">
        <v>2719</v>
      </c>
      <c r="D863" s="833" t="s">
        <v>4561</v>
      </c>
      <c r="E863" s="834" t="s">
        <v>2746</v>
      </c>
      <c r="F863" s="832" t="s">
        <v>2714</v>
      </c>
      <c r="G863" s="832" t="s">
        <v>2968</v>
      </c>
      <c r="H863" s="832" t="s">
        <v>567</v>
      </c>
      <c r="I863" s="832" t="s">
        <v>2969</v>
      </c>
      <c r="J863" s="832" t="s">
        <v>1697</v>
      </c>
      <c r="K863" s="832" t="s">
        <v>2970</v>
      </c>
      <c r="L863" s="835">
        <v>760.22</v>
      </c>
      <c r="M863" s="835">
        <v>1520.44</v>
      </c>
      <c r="N863" s="832">
        <v>2</v>
      </c>
      <c r="O863" s="836">
        <v>1.5</v>
      </c>
      <c r="P863" s="835">
        <v>760.22</v>
      </c>
      <c r="Q863" s="837">
        <v>0.5</v>
      </c>
      <c r="R863" s="832">
        <v>1</v>
      </c>
      <c r="S863" s="837">
        <v>0.5</v>
      </c>
      <c r="T863" s="836">
        <v>0.5</v>
      </c>
      <c r="U863" s="838">
        <v>0.33333333333333331</v>
      </c>
    </row>
    <row r="864" spans="1:21" ht="14.4" customHeight="1" x14ac:dyDescent="0.3">
      <c r="A864" s="831">
        <v>21</v>
      </c>
      <c r="B864" s="832" t="s">
        <v>2713</v>
      </c>
      <c r="C864" s="832" t="s">
        <v>2719</v>
      </c>
      <c r="D864" s="833" t="s">
        <v>4561</v>
      </c>
      <c r="E864" s="834" t="s">
        <v>2746</v>
      </c>
      <c r="F864" s="832" t="s">
        <v>2714</v>
      </c>
      <c r="G864" s="832" t="s">
        <v>2974</v>
      </c>
      <c r="H864" s="832" t="s">
        <v>567</v>
      </c>
      <c r="I864" s="832" t="s">
        <v>2975</v>
      </c>
      <c r="J864" s="832" t="s">
        <v>2976</v>
      </c>
      <c r="K864" s="832" t="s">
        <v>2977</v>
      </c>
      <c r="L864" s="835">
        <v>550.39</v>
      </c>
      <c r="M864" s="835">
        <v>8255.85</v>
      </c>
      <c r="N864" s="832">
        <v>15</v>
      </c>
      <c r="O864" s="836">
        <v>5</v>
      </c>
      <c r="P864" s="835">
        <v>3302.34</v>
      </c>
      <c r="Q864" s="837">
        <v>0.4</v>
      </c>
      <c r="R864" s="832">
        <v>6</v>
      </c>
      <c r="S864" s="837">
        <v>0.4</v>
      </c>
      <c r="T864" s="836">
        <v>2</v>
      </c>
      <c r="U864" s="838">
        <v>0.4</v>
      </c>
    </row>
    <row r="865" spans="1:21" ht="14.4" customHeight="1" x14ac:dyDescent="0.3">
      <c r="A865" s="831">
        <v>21</v>
      </c>
      <c r="B865" s="832" t="s">
        <v>2713</v>
      </c>
      <c r="C865" s="832" t="s">
        <v>2719</v>
      </c>
      <c r="D865" s="833" t="s">
        <v>4561</v>
      </c>
      <c r="E865" s="834" t="s">
        <v>2746</v>
      </c>
      <c r="F865" s="832" t="s">
        <v>2714</v>
      </c>
      <c r="G865" s="832" t="s">
        <v>2974</v>
      </c>
      <c r="H865" s="832" t="s">
        <v>567</v>
      </c>
      <c r="I865" s="832" t="s">
        <v>3169</v>
      </c>
      <c r="J865" s="832" t="s">
        <v>2976</v>
      </c>
      <c r="K865" s="832" t="s">
        <v>2325</v>
      </c>
      <c r="L865" s="835">
        <v>550.39</v>
      </c>
      <c r="M865" s="835">
        <v>7705.46</v>
      </c>
      <c r="N865" s="832">
        <v>14</v>
      </c>
      <c r="O865" s="836">
        <v>5</v>
      </c>
      <c r="P865" s="835">
        <v>3302.34</v>
      </c>
      <c r="Q865" s="837">
        <v>0.4285714285714286</v>
      </c>
      <c r="R865" s="832">
        <v>6</v>
      </c>
      <c r="S865" s="837">
        <v>0.42857142857142855</v>
      </c>
      <c r="T865" s="836">
        <v>2</v>
      </c>
      <c r="U865" s="838">
        <v>0.4</v>
      </c>
    </row>
    <row r="866" spans="1:21" ht="14.4" customHeight="1" x14ac:dyDescent="0.3">
      <c r="A866" s="831">
        <v>21</v>
      </c>
      <c r="B866" s="832" t="s">
        <v>2713</v>
      </c>
      <c r="C866" s="832" t="s">
        <v>2719</v>
      </c>
      <c r="D866" s="833" t="s">
        <v>4561</v>
      </c>
      <c r="E866" s="834" t="s">
        <v>2746</v>
      </c>
      <c r="F866" s="832" t="s">
        <v>2714</v>
      </c>
      <c r="G866" s="832" t="s">
        <v>2974</v>
      </c>
      <c r="H866" s="832" t="s">
        <v>625</v>
      </c>
      <c r="I866" s="832" t="s">
        <v>2323</v>
      </c>
      <c r="J866" s="832" t="s">
        <v>2324</v>
      </c>
      <c r="K866" s="832" t="s">
        <v>2325</v>
      </c>
      <c r="L866" s="835">
        <v>550.39</v>
      </c>
      <c r="M866" s="835">
        <v>66046.799999999988</v>
      </c>
      <c r="N866" s="832">
        <v>120</v>
      </c>
      <c r="O866" s="836">
        <v>40</v>
      </c>
      <c r="P866" s="835">
        <v>40728.859999999979</v>
      </c>
      <c r="Q866" s="837">
        <v>0.61666666666666647</v>
      </c>
      <c r="R866" s="832">
        <v>74</v>
      </c>
      <c r="S866" s="837">
        <v>0.6166666666666667</v>
      </c>
      <c r="T866" s="836">
        <v>25</v>
      </c>
      <c r="U866" s="838">
        <v>0.625</v>
      </c>
    </row>
    <row r="867" spans="1:21" ht="14.4" customHeight="1" x14ac:dyDescent="0.3">
      <c r="A867" s="831">
        <v>21</v>
      </c>
      <c r="B867" s="832" t="s">
        <v>2713</v>
      </c>
      <c r="C867" s="832" t="s">
        <v>2719</v>
      </c>
      <c r="D867" s="833" t="s">
        <v>4561</v>
      </c>
      <c r="E867" s="834" t="s">
        <v>2746</v>
      </c>
      <c r="F867" s="832" t="s">
        <v>2714</v>
      </c>
      <c r="G867" s="832" t="s">
        <v>2978</v>
      </c>
      <c r="H867" s="832" t="s">
        <v>567</v>
      </c>
      <c r="I867" s="832" t="s">
        <v>2979</v>
      </c>
      <c r="J867" s="832" t="s">
        <v>906</v>
      </c>
      <c r="K867" s="832" t="s">
        <v>2980</v>
      </c>
      <c r="L867" s="835">
        <v>248.55</v>
      </c>
      <c r="M867" s="835">
        <v>3479.7</v>
      </c>
      <c r="N867" s="832">
        <v>14</v>
      </c>
      <c r="O867" s="836">
        <v>14</v>
      </c>
      <c r="P867" s="835">
        <v>1988.3999999999999</v>
      </c>
      <c r="Q867" s="837">
        <v>0.5714285714285714</v>
      </c>
      <c r="R867" s="832">
        <v>8</v>
      </c>
      <c r="S867" s="837">
        <v>0.5714285714285714</v>
      </c>
      <c r="T867" s="836">
        <v>8</v>
      </c>
      <c r="U867" s="838">
        <v>0.5714285714285714</v>
      </c>
    </row>
    <row r="868" spans="1:21" ht="14.4" customHeight="1" x14ac:dyDescent="0.3">
      <c r="A868" s="831">
        <v>21</v>
      </c>
      <c r="B868" s="832" t="s">
        <v>2713</v>
      </c>
      <c r="C868" s="832" t="s">
        <v>2719</v>
      </c>
      <c r="D868" s="833" t="s">
        <v>4561</v>
      </c>
      <c r="E868" s="834" t="s">
        <v>2746</v>
      </c>
      <c r="F868" s="832" t="s">
        <v>2714</v>
      </c>
      <c r="G868" s="832" t="s">
        <v>3465</v>
      </c>
      <c r="H868" s="832" t="s">
        <v>567</v>
      </c>
      <c r="I868" s="832" t="s">
        <v>3773</v>
      </c>
      <c r="J868" s="832" t="s">
        <v>3467</v>
      </c>
      <c r="K868" s="832" t="s">
        <v>3468</v>
      </c>
      <c r="L868" s="835">
        <v>140.72</v>
      </c>
      <c r="M868" s="835">
        <v>562.88</v>
      </c>
      <c r="N868" s="832">
        <v>4</v>
      </c>
      <c r="O868" s="836">
        <v>1</v>
      </c>
      <c r="P868" s="835">
        <v>562.88</v>
      </c>
      <c r="Q868" s="837">
        <v>1</v>
      </c>
      <c r="R868" s="832">
        <v>4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21</v>
      </c>
      <c r="B869" s="832" t="s">
        <v>2713</v>
      </c>
      <c r="C869" s="832" t="s">
        <v>2719</v>
      </c>
      <c r="D869" s="833" t="s">
        <v>4561</v>
      </c>
      <c r="E869" s="834" t="s">
        <v>2746</v>
      </c>
      <c r="F869" s="832" t="s">
        <v>2714</v>
      </c>
      <c r="G869" s="832" t="s">
        <v>3180</v>
      </c>
      <c r="H869" s="832" t="s">
        <v>567</v>
      </c>
      <c r="I869" s="832" t="s">
        <v>3181</v>
      </c>
      <c r="J869" s="832" t="s">
        <v>3182</v>
      </c>
      <c r="K869" s="832" t="s">
        <v>3183</v>
      </c>
      <c r="L869" s="835">
        <v>727.03</v>
      </c>
      <c r="M869" s="835">
        <v>9451.39</v>
      </c>
      <c r="N869" s="832">
        <v>13</v>
      </c>
      <c r="O869" s="836">
        <v>4</v>
      </c>
      <c r="P869" s="835">
        <v>2908.12</v>
      </c>
      <c r="Q869" s="837">
        <v>0.30769230769230771</v>
      </c>
      <c r="R869" s="832">
        <v>4</v>
      </c>
      <c r="S869" s="837">
        <v>0.30769230769230771</v>
      </c>
      <c r="T869" s="836">
        <v>2</v>
      </c>
      <c r="U869" s="838">
        <v>0.5</v>
      </c>
    </row>
    <row r="870" spans="1:21" ht="14.4" customHeight="1" x14ac:dyDescent="0.3">
      <c r="A870" s="831">
        <v>21</v>
      </c>
      <c r="B870" s="832" t="s">
        <v>2713</v>
      </c>
      <c r="C870" s="832" t="s">
        <v>2719</v>
      </c>
      <c r="D870" s="833" t="s">
        <v>4561</v>
      </c>
      <c r="E870" s="834" t="s">
        <v>2746</v>
      </c>
      <c r="F870" s="832" t="s">
        <v>2714</v>
      </c>
      <c r="G870" s="832" t="s">
        <v>3180</v>
      </c>
      <c r="H870" s="832" t="s">
        <v>567</v>
      </c>
      <c r="I870" s="832" t="s">
        <v>3774</v>
      </c>
      <c r="J870" s="832" t="s">
        <v>3775</v>
      </c>
      <c r="K870" s="832" t="s">
        <v>3776</v>
      </c>
      <c r="L870" s="835">
        <v>1454.05</v>
      </c>
      <c r="M870" s="835">
        <v>21810.749999999993</v>
      </c>
      <c r="N870" s="832">
        <v>15</v>
      </c>
      <c r="O870" s="836">
        <v>11.5</v>
      </c>
      <c r="P870" s="835">
        <v>20356.699999999993</v>
      </c>
      <c r="Q870" s="837">
        <v>0.93333333333333335</v>
      </c>
      <c r="R870" s="832">
        <v>14</v>
      </c>
      <c r="S870" s="837">
        <v>0.93333333333333335</v>
      </c>
      <c r="T870" s="836">
        <v>11</v>
      </c>
      <c r="U870" s="838">
        <v>0.95652173913043481</v>
      </c>
    </row>
    <row r="871" spans="1:21" ht="14.4" customHeight="1" x14ac:dyDescent="0.3">
      <c r="A871" s="831">
        <v>21</v>
      </c>
      <c r="B871" s="832" t="s">
        <v>2713</v>
      </c>
      <c r="C871" s="832" t="s">
        <v>2719</v>
      </c>
      <c r="D871" s="833" t="s">
        <v>4561</v>
      </c>
      <c r="E871" s="834" t="s">
        <v>2746</v>
      </c>
      <c r="F871" s="832" t="s">
        <v>2714</v>
      </c>
      <c r="G871" s="832" t="s">
        <v>3180</v>
      </c>
      <c r="H871" s="832" t="s">
        <v>567</v>
      </c>
      <c r="I871" s="832" t="s">
        <v>3777</v>
      </c>
      <c r="J871" s="832" t="s">
        <v>3778</v>
      </c>
      <c r="K871" s="832" t="s">
        <v>3779</v>
      </c>
      <c r="L871" s="835">
        <v>727.03</v>
      </c>
      <c r="M871" s="835">
        <v>2181.09</v>
      </c>
      <c r="N871" s="832">
        <v>3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21</v>
      </c>
      <c r="B872" s="832" t="s">
        <v>2713</v>
      </c>
      <c r="C872" s="832" t="s">
        <v>2719</v>
      </c>
      <c r="D872" s="833" t="s">
        <v>4561</v>
      </c>
      <c r="E872" s="834" t="s">
        <v>2746</v>
      </c>
      <c r="F872" s="832" t="s">
        <v>2714</v>
      </c>
      <c r="G872" s="832" t="s">
        <v>3469</v>
      </c>
      <c r="H872" s="832" t="s">
        <v>567</v>
      </c>
      <c r="I872" s="832" t="s">
        <v>3780</v>
      </c>
      <c r="J872" s="832" t="s">
        <v>3781</v>
      </c>
      <c r="K872" s="832" t="s">
        <v>3474</v>
      </c>
      <c r="L872" s="835">
        <v>0</v>
      </c>
      <c r="M872" s="835">
        <v>0</v>
      </c>
      <c r="N872" s="832">
        <v>1</v>
      </c>
      <c r="O872" s="836">
        <v>1</v>
      </c>
      <c r="P872" s="835">
        <v>0</v>
      </c>
      <c r="Q872" s="837"/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21</v>
      </c>
      <c r="B873" s="832" t="s">
        <v>2713</v>
      </c>
      <c r="C873" s="832" t="s">
        <v>2719</v>
      </c>
      <c r="D873" s="833" t="s">
        <v>4561</v>
      </c>
      <c r="E873" s="834" t="s">
        <v>2746</v>
      </c>
      <c r="F873" s="832" t="s">
        <v>2714</v>
      </c>
      <c r="G873" s="832" t="s">
        <v>3782</v>
      </c>
      <c r="H873" s="832" t="s">
        <v>625</v>
      </c>
      <c r="I873" s="832" t="s">
        <v>3783</v>
      </c>
      <c r="J873" s="832" t="s">
        <v>3784</v>
      </c>
      <c r="K873" s="832" t="s">
        <v>3785</v>
      </c>
      <c r="L873" s="835">
        <v>146.9</v>
      </c>
      <c r="M873" s="835">
        <v>146.9</v>
      </c>
      <c r="N873" s="832">
        <v>1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21</v>
      </c>
      <c r="B874" s="832" t="s">
        <v>2713</v>
      </c>
      <c r="C874" s="832" t="s">
        <v>2719</v>
      </c>
      <c r="D874" s="833" t="s">
        <v>4561</v>
      </c>
      <c r="E874" s="834" t="s">
        <v>2746</v>
      </c>
      <c r="F874" s="832" t="s">
        <v>2714</v>
      </c>
      <c r="G874" s="832" t="s">
        <v>3184</v>
      </c>
      <c r="H874" s="832" t="s">
        <v>625</v>
      </c>
      <c r="I874" s="832" t="s">
        <v>2249</v>
      </c>
      <c r="J874" s="832" t="s">
        <v>1226</v>
      </c>
      <c r="K874" s="832" t="s">
        <v>2250</v>
      </c>
      <c r="L874" s="835">
        <v>13.74</v>
      </c>
      <c r="M874" s="835">
        <v>82.44</v>
      </c>
      <c r="N874" s="832">
        <v>6</v>
      </c>
      <c r="O874" s="836">
        <v>1</v>
      </c>
      <c r="P874" s="835">
        <v>82.44</v>
      </c>
      <c r="Q874" s="837">
        <v>1</v>
      </c>
      <c r="R874" s="832">
        <v>6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21</v>
      </c>
      <c r="B875" s="832" t="s">
        <v>2713</v>
      </c>
      <c r="C875" s="832" t="s">
        <v>2719</v>
      </c>
      <c r="D875" s="833" t="s">
        <v>4561</v>
      </c>
      <c r="E875" s="834" t="s">
        <v>2746</v>
      </c>
      <c r="F875" s="832" t="s">
        <v>2714</v>
      </c>
      <c r="G875" s="832" t="s">
        <v>2767</v>
      </c>
      <c r="H875" s="832" t="s">
        <v>567</v>
      </c>
      <c r="I875" s="832" t="s">
        <v>2768</v>
      </c>
      <c r="J875" s="832" t="s">
        <v>780</v>
      </c>
      <c r="K875" s="832" t="s">
        <v>2769</v>
      </c>
      <c r="L875" s="835">
        <v>53.57</v>
      </c>
      <c r="M875" s="835">
        <v>107.14</v>
      </c>
      <c r="N875" s="832">
        <v>2</v>
      </c>
      <c r="O875" s="836">
        <v>1.5</v>
      </c>
      <c r="P875" s="835">
        <v>107.14</v>
      </c>
      <c r="Q875" s="837">
        <v>1</v>
      </c>
      <c r="R875" s="832">
        <v>2</v>
      </c>
      <c r="S875" s="837">
        <v>1</v>
      </c>
      <c r="T875" s="836">
        <v>1.5</v>
      </c>
      <c r="U875" s="838">
        <v>1</v>
      </c>
    </row>
    <row r="876" spans="1:21" ht="14.4" customHeight="1" x14ac:dyDescent="0.3">
      <c r="A876" s="831">
        <v>21</v>
      </c>
      <c r="B876" s="832" t="s">
        <v>2713</v>
      </c>
      <c r="C876" s="832" t="s">
        <v>2719</v>
      </c>
      <c r="D876" s="833" t="s">
        <v>4561</v>
      </c>
      <c r="E876" s="834" t="s">
        <v>2746</v>
      </c>
      <c r="F876" s="832" t="s">
        <v>2714</v>
      </c>
      <c r="G876" s="832" t="s">
        <v>3187</v>
      </c>
      <c r="H876" s="832" t="s">
        <v>625</v>
      </c>
      <c r="I876" s="832" t="s">
        <v>3786</v>
      </c>
      <c r="J876" s="832" t="s">
        <v>3787</v>
      </c>
      <c r="K876" s="832" t="s">
        <v>3648</v>
      </c>
      <c r="L876" s="835">
        <v>54.99</v>
      </c>
      <c r="M876" s="835">
        <v>109.98</v>
      </c>
      <c r="N876" s="832">
        <v>2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21</v>
      </c>
      <c r="B877" s="832" t="s">
        <v>2713</v>
      </c>
      <c r="C877" s="832" t="s">
        <v>2719</v>
      </c>
      <c r="D877" s="833" t="s">
        <v>4561</v>
      </c>
      <c r="E877" s="834" t="s">
        <v>2746</v>
      </c>
      <c r="F877" s="832" t="s">
        <v>2714</v>
      </c>
      <c r="G877" s="832" t="s">
        <v>3187</v>
      </c>
      <c r="H877" s="832" t="s">
        <v>567</v>
      </c>
      <c r="I877" s="832" t="s">
        <v>3788</v>
      </c>
      <c r="J877" s="832" t="s">
        <v>3787</v>
      </c>
      <c r="K877" s="832" t="s">
        <v>3648</v>
      </c>
      <c r="L877" s="835">
        <v>54.99</v>
      </c>
      <c r="M877" s="835">
        <v>109.98</v>
      </c>
      <c r="N877" s="832">
        <v>2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21</v>
      </c>
      <c r="B878" s="832" t="s">
        <v>2713</v>
      </c>
      <c r="C878" s="832" t="s">
        <v>2719</v>
      </c>
      <c r="D878" s="833" t="s">
        <v>4561</v>
      </c>
      <c r="E878" s="834" t="s">
        <v>2746</v>
      </c>
      <c r="F878" s="832" t="s">
        <v>2714</v>
      </c>
      <c r="G878" s="832" t="s">
        <v>3478</v>
      </c>
      <c r="H878" s="832" t="s">
        <v>567</v>
      </c>
      <c r="I878" s="832" t="s">
        <v>3789</v>
      </c>
      <c r="J878" s="832" t="s">
        <v>3790</v>
      </c>
      <c r="K878" s="832" t="s">
        <v>3480</v>
      </c>
      <c r="L878" s="835">
        <v>80.53</v>
      </c>
      <c r="M878" s="835">
        <v>80.53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21</v>
      </c>
      <c r="B879" s="832" t="s">
        <v>2713</v>
      </c>
      <c r="C879" s="832" t="s">
        <v>2719</v>
      </c>
      <c r="D879" s="833" t="s">
        <v>4561</v>
      </c>
      <c r="E879" s="834" t="s">
        <v>2746</v>
      </c>
      <c r="F879" s="832" t="s">
        <v>2714</v>
      </c>
      <c r="G879" s="832" t="s">
        <v>2783</v>
      </c>
      <c r="H879" s="832" t="s">
        <v>625</v>
      </c>
      <c r="I879" s="832" t="s">
        <v>3791</v>
      </c>
      <c r="J879" s="832" t="s">
        <v>910</v>
      </c>
      <c r="K879" s="832" t="s">
        <v>3792</v>
      </c>
      <c r="L879" s="835">
        <v>147.26</v>
      </c>
      <c r="M879" s="835">
        <v>147.26</v>
      </c>
      <c r="N879" s="832">
        <v>1</v>
      </c>
      <c r="O879" s="836"/>
      <c r="P879" s="835">
        <v>147.26</v>
      </c>
      <c r="Q879" s="837">
        <v>1</v>
      </c>
      <c r="R879" s="832">
        <v>1</v>
      </c>
      <c r="S879" s="837">
        <v>1</v>
      </c>
      <c r="T879" s="836"/>
      <c r="U879" s="838"/>
    </row>
    <row r="880" spans="1:21" ht="14.4" customHeight="1" x14ac:dyDescent="0.3">
      <c r="A880" s="831">
        <v>21</v>
      </c>
      <c r="B880" s="832" t="s">
        <v>2713</v>
      </c>
      <c r="C880" s="832" t="s">
        <v>2719</v>
      </c>
      <c r="D880" s="833" t="s">
        <v>4561</v>
      </c>
      <c r="E880" s="834" t="s">
        <v>2746</v>
      </c>
      <c r="F880" s="832" t="s">
        <v>2714</v>
      </c>
      <c r="G880" s="832" t="s">
        <v>2783</v>
      </c>
      <c r="H880" s="832" t="s">
        <v>625</v>
      </c>
      <c r="I880" s="832" t="s">
        <v>3188</v>
      </c>
      <c r="J880" s="832" t="s">
        <v>910</v>
      </c>
      <c r="K880" s="832" t="s">
        <v>3189</v>
      </c>
      <c r="L880" s="835">
        <v>923.74</v>
      </c>
      <c r="M880" s="835">
        <v>12932.360000000002</v>
      </c>
      <c r="N880" s="832">
        <v>14</v>
      </c>
      <c r="O880" s="836">
        <v>5</v>
      </c>
      <c r="P880" s="835">
        <v>12932.360000000002</v>
      </c>
      <c r="Q880" s="837">
        <v>1</v>
      </c>
      <c r="R880" s="832">
        <v>14</v>
      </c>
      <c r="S880" s="837">
        <v>1</v>
      </c>
      <c r="T880" s="836">
        <v>5</v>
      </c>
      <c r="U880" s="838">
        <v>1</v>
      </c>
    </row>
    <row r="881" spans="1:21" ht="14.4" customHeight="1" x14ac:dyDescent="0.3">
      <c r="A881" s="831">
        <v>21</v>
      </c>
      <c r="B881" s="832" t="s">
        <v>2713</v>
      </c>
      <c r="C881" s="832" t="s">
        <v>2719</v>
      </c>
      <c r="D881" s="833" t="s">
        <v>4561</v>
      </c>
      <c r="E881" s="834" t="s">
        <v>2746</v>
      </c>
      <c r="F881" s="832" t="s">
        <v>2714</v>
      </c>
      <c r="G881" s="832" t="s">
        <v>2783</v>
      </c>
      <c r="H881" s="832" t="s">
        <v>625</v>
      </c>
      <c r="I881" s="832" t="s">
        <v>3487</v>
      </c>
      <c r="J881" s="832" t="s">
        <v>910</v>
      </c>
      <c r="K881" s="832" t="s">
        <v>2104</v>
      </c>
      <c r="L881" s="835">
        <v>1154.68</v>
      </c>
      <c r="M881" s="835">
        <v>3464.04</v>
      </c>
      <c r="N881" s="832">
        <v>3</v>
      </c>
      <c r="O881" s="836">
        <v>1</v>
      </c>
      <c r="P881" s="835">
        <v>3464.04</v>
      </c>
      <c r="Q881" s="837">
        <v>1</v>
      </c>
      <c r="R881" s="832">
        <v>3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21</v>
      </c>
      <c r="B882" s="832" t="s">
        <v>2713</v>
      </c>
      <c r="C882" s="832" t="s">
        <v>2719</v>
      </c>
      <c r="D882" s="833" t="s">
        <v>4561</v>
      </c>
      <c r="E882" s="834" t="s">
        <v>2746</v>
      </c>
      <c r="F882" s="832" t="s">
        <v>2714</v>
      </c>
      <c r="G882" s="832" t="s">
        <v>2783</v>
      </c>
      <c r="H882" s="832" t="s">
        <v>625</v>
      </c>
      <c r="I882" s="832" t="s">
        <v>2861</v>
      </c>
      <c r="J882" s="832" t="s">
        <v>914</v>
      </c>
      <c r="K882" s="832" t="s">
        <v>2096</v>
      </c>
      <c r="L882" s="835">
        <v>1385.62</v>
      </c>
      <c r="M882" s="835">
        <v>4156.8599999999997</v>
      </c>
      <c r="N882" s="832">
        <v>3</v>
      </c>
      <c r="O882" s="836">
        <v>1</v>
      </c>
      <c r="P882" s="835">
        <v>4156.8599999999997</v>
      </c>
      <c r="Q882" s="837">
        <v>1</v>
      </c>
      <c r="R882" s="832">
        <v>3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21</v>
      </c>
      <c r="B883" s="832" t="s">
        <v>2713</v>
      </c>
      <c r="C883" s="832" t="s">
        <v>2719</v>
      </c>
      <c r="D883" s="833" t="s">
        <v>4561</v>
      </c>
      <c r="E883" s="834" t="s">
        <v>2746</v>
      </c>
      <c r="F883" s="832" t="s">
        <v>2714</v>
      </c>
      <c r="G883" s="832" t="s">
        <v>2783</v>
      </c>
      <c r="H883" s="832" t="s">
        <v>625</v>
      </c>
      <c r="I883" s="832" t="s">
        <v>3793</v>
      </c>
      <c r="J883" s="832" t="s">
        <v>914</v>
      </c>
      <c r="K883" s="832" t="s">
        <v>3794</v>
      </c>
      <c r="L883" s="835">
        <v>369.5</v>
      </c>
      <c r="M883" s="835">
        <v>369.5</v>
      </c>
      <c r="N883" s="832">
        <v>1</v>
      </c>
      <c r="O883" s="836"/>
      <c r="P883" s="835"/>
      <c r="Q883" s="837">
        <v>0</v>
      </c>
      <c r="R883" s="832"/>
      <c r="S883" s="837">
        <v>0</v>
      </c>
      <c r="T883" s="836"/>
      <c r="U883" s="838"/>
    </row>
    <row r="884" spans="1:21" ht="14.4" customHeight="1" x14ac:dyDescent="0.3">
      <c r="A884" s="831">
        <v>21</v>
      </c>
      <c r="B884" s="832" t="s">
        <v>2713</v>
      </c>
      <c r="C884" s="832" t="s">
        <v>2719</v>
      </c>
      <c r="D884" s="833" t="s">
        <v>4561</v>
      </c>
      <c r="E884" s="834" t="s">
        <v>2746</v>
      </c>
      <c r="F884" s="832" t="s">
        <v>2714</v>
      </c>
      <c r="G884" s="832" t="s">
        <v>2783</v>
      </c>
      <c r="H884" s="832" t="s">
        <v>625</v>
      </c>
      <c r="I884" s="832" t="s">
        <v>2877</v>
      </c>
      <c r="J884" s="832" t="s">
        <v>914</v>
      </c>
      <c r="K884" s="832" t="s">
        <v>2098</v>
      </c>
      <c r="L884" s="835">
        <v>1847.49</v>
      </c>
      <c r="M884" s="835">
        <v>16627.41</v>
      </c>
      <c r="N884" s="832">
        <v>9</v>
      </c>
      <c r="O884" s="836">
        <v>2.5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21</v>
      </c>
      <c r="B885" s="832" t="s">
        <v>2713</v>
      </c>
      <c r="C885" s="832" t="s">
        <v>2719</v>
      </c>
      <c r="D885" s="833" t="s">
        <v>4561</v>
      </c>
      <c r="E885" s="834" t="s">
        <v>2746</v>
      </c>
      <c r="F885" s="832" t="s">
        <v>2714</v>
      </c>
      <c r="G885" s="832" t="s">
        <v>2783</v>
      </c>
      <c r="H885" s="832" t="s">
        <v>625</v>
      </c>
      <c r="I885" s="832" t="s">
        <v>2811</v>
      </c>
      <c r="J885" s="832" t="s">
        <v>914</v>
      </c>
      <c r="K885" s="832" t="s">
        <v>2100</v>
      </c>
      <c r="L885" s="835">
        <v>2309.36</v>
      </c>
      <c r="M885" s="835">
        <v>34640.400000000001</v>
      </c>
      <c r="N885" s="832">
        <v>15</v>
      </c>
      <c r="O885" s="836">
        <v>4</v>
      </c>
      <c r="P885" s="835">
        <v>34640.400000000001</v>
      </c>
      <c r="Q885" s="837">
        <v>1</v>
      </c>
      <c r="R885" s="832">
        <v>15</v>
      </c>
      <c r="S885" s="837">
        <v>1</v>
      </c>
      <c r="T885" s="836">
        <v>4</v>
      </c>
      <c r="U885" s="838">
        <v>1</v>
      </c>
    </row>
    <row r="886" spans="1:21" ht="14.4" customHeight="1" x14ac:dyDescent="0.3">
      <c r="A886" s="831">
        <v>21</v>
      </c>
      <c r="B886" s="832" t="s">
        <v>2713</v>
      </c>
      <c r="C886" s="832" t="s">
        <v>2719</v>
      </c>
      <c r="D886" s="833" t="s">
        <v>4561</v>
      </c>
      <c r="E886" s="834" t="s">
        <v>2746</v>
      </c>
      <c r="F886" s="832" t="s">
        <v>2714</v>
      </c>
      <c r="G886" s="832" t="s">
        <v>2783</v>
      </c>
      <c r="H886" s="832" t="s">
        <v>625</v>
      </c>
      <c r="I886" s="832" t="s">
        <v>3192</v>
      </c>
      <c r="J886" s="832" t="s">
        <v>910</v>
      </c>
      <c r="K886" s="832" t="s">
        <v>3189</v>
      </c>
      <c r="L886" s="835">
        <v>923.74</v>
      </c>
      <c r="M886" s="835">
        <v>2771.2200000000003</v>
      </c>
      <c r="N886" s="832">
        <v>3</v>
      </c>
      <c r="O886" s="836">
        <v>1</v>
      </c>
      <c r="P886" s="835">
        <v>2771.2200000000003</v>
      </c>
      <c r="Q886" s="837">
        <v>1</v>
      </c>
      <c r="R886" s="832">
        <v>3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21</v>
      </c>
      <c r="B887" s="832" t="s">
        <v>2713</v>
      </c>
      <c r="C887" s="832" t="s">
        <v>2719</v>
      </c>
      <c r="D887" s="833" t="s">
        <v>4561</v>
      </c>
      <c r="E887" s="834" t="s">
        <v>2746</v>
      </c>
      <c r="F887" s="832" t="s">
        <v>2714</v>
      </c>
      <c r="G887" s="832" t="s">
        <v>3795</v>
      </c>
      <c r="H887" s="832" t="s">
        <v>567</v>
      </c>
      <c r="I887" s="832" t="s">
        <v>3796</v>
      </c>
      <c r="J887" s="832" t="s">
        <v>3797</v>
      </c>
      <c r="K887" s="832" t="s">
        <v>2161</v>
      </c>
      <c r="L887" s="835">
        <v>105.29</v>
      </c>
      <c r="M887" s="835">
        <v>105.29</v>
      </c>
      <c r="N887" s="832">
        <v>1</v>
      </c>
      <c r="O887" s="836">
        <v>1</v>
      </c>
      <c r="P887" s="835">
        <v>105.29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21</v>
      </c>
      <c r="B888" s="832" t="s">
        <v>2713</v>
      </c>
      <c r="C888" s="832" t="s">
        <v>2719</v>
      </c>
      <c r="D888" s="833" t="s">
        <v>4561</v>
      </c>
      <c r="E888" s="834" t="s">
        <v>2746</v>
      </c>
      <c r="F888" s="832" t="s">
        <v>2714</v>
      </c>
      <c r="G888" s="832" t="s">
        <v>2785</v>
      </c>
      <c r="H888" s="832" t="s">
        <v>567</v>
      </c>
      <c r="I888" s="832" t="s">
        <v>3193</v>
      </c>
      <c r="J888" s="832" t="s">
        <v>676</v>
      </c>
      <c r="K888" s="832" t="s">
        <v>3194</v>
      </c>
      <c r="L888" s="835">
        <v>48.42</v>
      </c>
      <c r="M888" s="835">
        <v>629.46</v>
      </c>
      <c r="N888" s="832">
        <v>13</v>
      </c>
      <c r="O888" s="836">
        <v>5.5</v>
      </c>
      <c r="P888" s="835">
        <v>290.52</v>
      </c>
      <c r="Q888" s="837">
        <v>0.46153846153846151</v>
      </c>
      <c r="R888" s="832">
        <v>6</v>
      </c>
      <c r="S888" s="837">
        <v>0.46153846153846156</v>
      </c>
      <c r="T888" s="836">
        <v>2.5</v>
      </c>
      <c r="U888" s="838">
        <v>0.45454545454545453</v>
      </c>
    </row>
    <row r="889" spans="1:21" ht="14.4" customHeight="1" x14ac:dyDescent="0.3">
      <c r="A889" s="831">
        <v>21</v>
      </c>
      <c r="B889" s="832" t="s">
        <v>2713</v>
      </c>
      <c r="C889" s="832" t="s">
        <v>2719</v>
      </c>
      <c r="D889" s="833" t="s">
        <v>4561</v>
      </c>
      <c r="E889" s="834" t="s">
        <v>2746</v>
      </c>
      <c r="F889" s="832" t="s">
        <v>2714</v>
      </c>
      <c r="G889" s="832" t="s">
        <v>2785</v>
      </c>
      <c r="H889" s="832" t="s">
        <v>567</v>
      </c>
      <c r="I889" s="832" t="s">
        <v>3798</v>
      </c>
      <c r="J889" s="832" t="s">
        <v>3799</v>
      </c>
      <c r="K889" s="832" t="s">
        <v>3800</v>
      </c>
      <c r="L889" s="835">
        <v>48.42</v>
      </c>
      <c r="M889" s="835">
        <v>145.26</v>
      </c>
      <c r="N889" s="832">
        <v>3</v>
      </c>
      <c r="O889" s="836">
        <v>1</v>
      </c>
      <c r="P889" s="835">
        <v>145.26</v>
      </c>
      <c r="Q889" s="837">
        <v>1</v>
      </c>
      <c r="R889" s="832">
        <v>3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21</v>
      </c>
      <c r="B890" s="832" t="s">
        <v>2713</v>
      </c>
      <c r="C890" s="832" t="s">
        <v>2719</v>
      </c>
      <c r="D890" s="833" t="s">
        <v>4561</v>
      </c>
      <c r="E890" s="834" t="s">
        <v>2746</v>
      </c>
      <c r="F890" s="832" t="s">
        <v>2714</v>
      </c>
      <c r="G890" s="832" t="s">
        <v>3801</v>
      </c>
      <c r="H890" s="832" t="s">
        <v>567</v>
      </c>
      <c r="I890" s="832" t="s">
        <v>3802</v>
      </c>
      <c r="J890" s="832" t="s">
        <v>1760</v>
      </c>
      <c r="K890" s="832" t="s">
        <v>3803</v>
      </c>
      <c r="L890" s="835">
        <v>168.9</v>
      </c>
      <c r="M890" s="835">
        <v>168.9</v>
      </c>
      <c r="N890" s="832">
        <v>1</v>
      </c>
      <c r="O890" s="836">
        <v>1</v>
      </c>
      <c r="P890" s="835">
        <v>168.9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21</v>
      </c>
      <c r="B891" s="832" t="s">
        <v>2713</v>
      </c>
      <c r="C891" s="832" t="s">
        <v>2719</v>
      </c>
      <c r="D891" s="833" t="s">
        <v>4561</v>
      </c>
      <c r="E891" s="834" t="s">
        <v>2746</v>
      </c>
      <c r="F891" s="832" t="s">
        <v>2714</v>
      </c>
      <c r="G891" s="832" t="s">
        <v>2786</v>
      </c>
      <c r="H891" s="832" t="s">
        <v>567</v>
      </c>
      <c r="I891" s="832" t="s">
        <v>2981</v>
      </c>
      <c r="J891" s="832" t="s">
        <v>946</v>
      </c>
      <c r="K891" s="832" t="s">
        <v>2798</v>
      </c>
      <c r="L891" s="835">
        <v>103.67</v>
      </c>
      <c r="M891" s="835">
        <v>933.03</v>
      </c>
      <c r="N891" s="832">
        <v>9</v>
      </c>
      <c r="O891" s="836">
        <v>6</v>
      </c>
      <c r="P891" s="835">
        <v>725.68999999999994</v>
      </c>
      <c r="Q891" s="837">
        <v>0.77777777777777779</v>
      </c>
      <c r="R891" s="832">
        <v>7</v>
      </c>
      <c r="S891" s="837">
        <v>0.77777777777777779</v>
      </c>
      <c r="T891" s="836">
        <v>4.5</v>
      </c>
      <c r="U891" s="838">
        <v>0.75</v>
      </c>
    </row>
    <row r="892" spans="1:21" ht="14.4" customHeight="1" x14ac:dyDescent="0.3">
      <c r="A892" s="831">
        <v>21</v>
      </c>
      <c r="B892" s="832" t="s">
        <v>2713</v>
      </c>
      <c r="C892" s="832" t="s">
        <v>2719</v>
      </c>
      <c r="D892" s="833" t="s">
        <v>4561</v>
      </c>
      <c r="E892" s="834" t="s">
        <v>2746</v>
      </c>
      <c r="F892" s="832" t="s">
        <v>2714</v>
      </c>
      <c r="G892" s="832" t="s">
        <v>2786</v>
      </c>
      <c r="H892" s="832" t="s">
        <v>567</v>
      </c>
      <c r="I892" s="832" t="s">
        <v>3804</v>
      </c>
      <c r="J892" s="832" t="s">
        <v>2846</v>
      </c>
      <c r="K892" s="832" t="s">
        <v>3805</v>
      </c>
      <c r="L892" s="835">
        <v>115.18</v>
      </c>
      <c r="M892" s="835">
        <v>115.18</v>
      </c>
      <c r="N892" s="832">
        <v>1</v>
      </c>
      <c r="O892" s="836">
        <v>1</v>
      </c>
      <c r="P892" s="835">
        <v>115.18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21</v>
      </c>
      <c r="B893" s="832" t="s">
        <v>2713</v>
      </c>
      <c r="C893" s="832" t="s">
        <v>2719</v>
      </c>
      <c r="D893" s="833" t="s">
        <v>4561</v>
      </c>
      <c r="E893" s="834" t="s">
        <v>2746</v>
      </c>
      <c r="F893" s="832" t="s">
        <v>2714</v>
      </c>
      <c r="G893" s="832" t="s">
        <v>2786</v>
      </c>
      <c r="H893" s="832" t="s">
        <v>567</v>
      </c>
      <c r="I893" s="832" t="s">
        <v>2797</v>
      </c>
      <c r="J893" s="832" t="s">
        <v>946</v>
      </c>
      <c r="K893" s="832" t="s">
        <v>2798</v>
      </c>
      <c r="L893" s="835">
        <v>103.67</v>
      </c>
      <c r="M893" s="835">
        <v>933.03</v>
      </c>
      <c r="N893" s="832">
        <v>9</v>
      </c>
      <c r="O893" s="836">
        <v>7.5</v>
      </c>
      <c r="P893" s="835">
        <v>414.68</v>
      </c>
      <c r="Q893" s="837">
        <v>0.44444444444444448</v>
      </c>
      <c r="R893" s="832">
        <v>4</v>
      </c>
      <c r="S893" s="837">
        <v>0.44444444444444442</v>
      </c>
      <c r="T893" s="836">
        <v>4</v>
      </c>
      <c r="U893" s="838">
        <v>0.53333333333333333</v>
      </c>
    </row>
    <row r="894" spans="1:21" ht="14.4" customHeight="1" x14ac:dyDescent="0.3">
      <c r="A894" s="831">
        <v>21</v>
      </c>
      <c r="B894" s="832" t="s">
        <v>2713</v>
      </c>
      <c r="C894" s="832" t="s">
        <v>2719</v>
      </c>
      <c r="D894" s="833" t="s">
        <v>4561</v>
      </c>
      <c r="E894" s="834" t="s">
        <v>2746</v>
      </c>
      <c r="F894" s="832" t="s">
        <v>2714</v>
      </c>
      <c r="G894" s="832" t="s">
        <v>2786</v>
      </c>
      <c r="H894" s="832" t="s">
        <v>567</v>
      </c>
      <c r="I894" s="832" t="s">
        <v>2982</v>
      </c>
      <c r="J894" s="832" t="s">
        <v>946</v>
      </c>
      <c r="K894" s="832" t="s">
        <v>2798</v>
      </c>
      <c r="L894" s="835">
        <v>103.67</v>
      </c>
      <c r="M894" s="835">
        <v>103.67</v>
      </c>
      <c r="N894" s="832">
        <v>1</v>
      </c>
      <c r="O894" s="836">
        <v>0.5</v>
      </c>
      <c r="P894" s="835">
        <v>103.67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21</v>
      </c>
      <c r="B895" s="832" t="s">
        <v>2713</v>
      </c>
      <c r="C895" s="832" t="s">
        <v>2719</v>
      </c>
      <c r="D895" s="833" t="s">
        <v>4561</v>
      </c>
      <c r="E895" s="834" t="s">
        <v>2746</v>
      </c>
      <c r="F895" s="832" t="s">
        <v>2714</v>
      </c>
      <c r="G895" s="832" t="s">
        <v>2786</v>
      </c>
      <c r="H895" s="832" t="s">
        <v>567</v>
      </c>
      <c r="I895" s="832" t="s">
        <v>3806</v>
      </c>
      <c r="J895" s="832" t="s">
        <v>3615</v>
      </c>
      <c r="K895" s="832" t="s">
        <v>3807</v>
      </c>
      <c r="L895" s="835">
        <v>64.5</v>
      </c>
      <c r="M895" s="835">
        <v>64.5</v>
      </c>
      <c r="N895" s="832">
        <v>1</v>
      </c>
      <c r="O895" s="836">
        <v>0.5</v>
      </c>
      <c r="P895" s="835">
        <v>64.5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21</v>
      </c>
      <c r="B896" s="832" t="s">
        <v>2713</v>
      </c>
      <c r="C896" s="832" t="s">
        <v>2719</v>
      </c>
      <c r="D896" s="833" t="s">
        <v>4561</v>
      </c>
      <c r="E896" s="834" t="s">
        <v>2746</v>
      </c>
      <c r="F896" s="832" t="s">
        <v>2714</v>
      </c>
      <c r="G896" s="832" t="s">
        <v>2770</v>
      </c>
      <c r="H896" s="832" t="s">
        <v>625</v>
      </c>
      <c r="I896" s="832" t="s">
        <v>2881</v>
      </c>
      <c r="J896" s="832" t="s">
        <v>2772</v>
      </c>
      <c r="K896" s="832" t="s">
        <v>2773</v>
      </c>
      <c r="L896" s="835">
        <v>453.18</v>
      </c>
      <c r="M896" s="835">
        <v>24924.900000000005</v>
      </c>
      <c r="N896" s="832">
        <v>55</v>
      </c>
      <c r="O896" s="836">
        <v>42</v>
      </c>
      <c r="P896" s="835">
        <v>19939.920000000006</v>
      </c>
      <c r="Q896" s="837">
        <v>0.8</v>
      </c>
      <c r="R896" s="832">
        <v>44</v>
      </c>
      <c r="S896" s="837">
        <v>0.8</v>
      </c>
      <c r="T896" s="836">
        <v>32</v>
      </c>
      <c r="U896" s="838">
        <v>0.76190476190476186</v>
      </c>
    </row>
    <row r="897" spans="1:21" ht="14.4" customHeight="1" x14ac:dyDescent="0.3">
      <c r="A897" s="831">
        <v>21</v>
      </c>
      <c r="B897" s="832" t="s">
        <v>2713</v>
      </c>
      <c r="C897" s="832" t="s">
        <v>2719</v>
      </c>
      <c r="D897" s="833" t="s">
        <v>4561</v>
      </c>
      <c r="E897" s="834" t="s">
        <v>2746</v>
      </c>
      <c r="F897" s="832" t="s">
        <v>2714</v>
      </c>
      <c r="G897" s="832" t="s">
        <v>2770</v>
      </c>
      <c r="H897" s="832" t="s">
        <v>567</v>
      </c>
      <c r="I897" s="832" t="s">
        <v>2771</v>
      </c>
      <c r="J897" s="832" t="s">
        <v>2772</v>
      </c>
      <c r="K897" s="832" t="s">
        <v>2773</v>
      </c>
      <c r="L897" s="835">
        <v>453.18</v>
      </c>
      <c r="M897" s="835">
        <v>1812.72</v>
      </c>
      <c r="N897" s="832">
        <v>4</v>
      </c>
      <c r="O897" s="836">
        <v>3.5</v>
      </c>
      <c r="P897" s="835">
        <v>906.36</v>
      </c>
      <c r="Q897" s="837">
        <v>0.5</v>
      </c>
      <c r="R897" s="832">
        <v>2</v>
      </c>
      <c r="S897" s="837">
        <v>0.5</v>
      </c>
      <c r="T897" s="836">
        <v>2</v>
      </c>
      <c r="U897" s="838">
        <v>0.5714285714285714</v>
      </c>
    </row>
    <row r="898" spans="1:21" ht="14.4" customHeight="1" x14ac:dyDescent="0.3">
      <c r="A898" s="831">
        <v>21</v>
      </c>
      <c r="B898" s="832" t="s">
        <v>2713</v>
      </c>
      <c r="C898" s="832" t="s">
        <v>2719</v>
      </c>
      <c r="D898" s="833" t="s">
        <v>4561</v>
      </c>
      <c r="E898" s="834" t="s">
        <v>2746</v>
      </c>
      <c r="F898" s="832" t="s">
        <v>2714</v>
      </c>
      <c r="G898" s="832" t="s">
        <v>2862</v>
      </c>
      <c r="H898" s="832" t="s">
        <v>625</v>
      </c>
      <c r="I898" s="832" t="s">
        <v>3197</v>
      </c>
      <c r="J898" s="832" t="s">
        <v>2597</v>
      </c>
      <c r="K898" s="832" t="s">
        <v>3198</v>
      </c>
      <c r="L898" s="835">
        <v>1019.46</v>
      </c>
      <c r="M898" s="835">
        <v>1019.46</v>
      </c>
      <c r="N898" s="832">
        <v>1</v>
      </c>
      <c r="O898" s="836">
        <v>1</v>
      </c>
      <c r="P898" s="835">
        <v>1019.46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21</v>
      </c>
      <c r="B899" s="832" t="s">
        <v>2713</v>
      </c>
      <c r="C899" s="832" t="s">
        <v>2719</v>
      </c>
      <c r="D899" s="833" t="s">
        <v>4561</v>
      </c>
      <c r="E899" s="834" t="s">
        <v>2746</v>
      </c>
      <c r="F899" s="832" t="s">
        <v>2714</v>
      </c>
      <c r="G899" s="832" t="s">
        <v>2815</v>
      </c>
      <c r="H899" s="832" t="s">
        <v>625</v>
      </c>
      <c r="I899" s="832" t="s">
        <v>3504</v>
      </c>
      <c r="J899" s="832" t="s">
        <v>2049</v>
      </c>
      <c r="K899" s="832" t="s">
        <v>2056</v>
      </c>
      <c r="L899" s="835">
        <v>115.18</v>
      </c>
      <c r="M899" s="835">
        <v>115.18</v>
      </c>
      <c r="N899" s="832">
        <v>1</v>
      </c>
      <c r="O899" s="836">
        <v>0.5</v>
      </c>
      <c r="P899" s="835">
        <v>115.18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21</v>
      </c>
      <c r="B900" s="832" t="s">
        <v>2713</v>
      </c>
      <c r="C900" s="832" t="s">
        <v>2719</v>
      </c>
      <c r="D900" s="833" t="s">
        <v>4561</v>
      </c>
      <c r="E900" s="834" t="s">
        <v>2746</v>
      </c>
      <c r="F900" s="832" t="s">
        <v>2714</v>
      </c>
      <c r="G900" s="832" t="s">
        <v>2815</v>
      </c>
      <c r="H900" s="832" t="s">
        <v>567</v>
      </c>
      <c r="I900" s="832" t="s">
        <v>3808</v>
      </c>
      <c r="J900" s="832" t="s">
        <v>2049</v>
      </c>
      <c r="K900" s="832" t="s">
        <v>3809</v>
      </c>
      <c r="L900" s="835">
        <v>34.56</v>
      </c>
      <c r="M900" s="835">
        <v>34.56</v>
      </c>
      <c r="N900" s="832">
        <v>1</v>
      </c>
      <c r="O900" s="836">
        <v>0.5</v>
      </c>
      <c r="P900" s="835">
        <v>34.56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21</v>
      </c>
      <c r="B901" s="832" t="s">
        <v>2713</v>
      </c>
      <c r="C901" s="832" t="s">
        <v>2719</v>
      </c>
      <c r="D901" s="833" t="s">
        <v>4561</v>
      </c>
      <c r="E901" s="834" t="s">
        <v>2746</v>
      </c>
      <c r="F901" s="832" t="s">
        <v>2714</v>
      </c>
      <c r="G901" s="832" t="s">
        <v>2815</v>
      </c>
      <c r="H901" s="832" t="s">
        <v>567</v>
      </c>
      <c r="I901" s="832" t="s">
        <v>3810</v>
      </c>
      <c r="J901" s="832" t="s">
        <v>3811</v>
      </c>
      <c r="K901" s="832" t="s">
        <v>3812</v>
      </c>
      <c r="L901" s="835">
        <v>16.12</v>
      </c>
      <c r="M901" s="835">
        <v>16.12</v>
      </c>
      <c r="N901" s="832">
        <v>1</v>
      </c>
      <c r="O901" s="836">
        <v>1</v>
      </c>
      <c r="P901" s="835">
        <v>16.12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21</v>
      </c>
      <c r="B902" s="832" t="s">
        <v>2713</v>
      </c>
      <c r="C902" s="832" t="s">
        <v>2719</v>
      </c>
      <c r="D902" s="833" t="s">
        <v>4561</v>
      </c>
      <c r="E902" s="834" t="s">
        <v>2746</v>
      </c>
      <c r="F902" s="832" t="s">
        <v>2714</v>
      </c>
      <c r="G902" s="832" t="s">
        <v>2815</v>
      </c>
      <c r="H902" s="832" t="s">
        <v>567</v>
      </c>
      <c r="I902" s="832" t="s">
        <v>3813</v>
      </c>
      <c r="J902" s="832" t="s">
        <v>3814</v>
      </c>
      <c r="K902" s="832" t="s">
        <v>3815</v>
      </c>
      <c r="L902" s="835">
        <v>0</v>
      </c>
      <c r="M902" s="835">
        <v>0</v>
      </c>
      <c r="N902" s="832">
        <v>2</v>
      </c>
      <c r="O902" s="836">
        <v>1</v>
      </c>
      <c r="P902" s="835"/>
      <c r="Q902" s="837"/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21</v>
      </c>
      <c r="B903" s="832" t="s">
        <v>2713</v>
      </c>
      <c r="C903" s="832" t="s">
        <v>2719</v>
      </c>
      <c r="D903" s="833" t="s">
        <v>4561</v>
      </c>
      <c r="E903" s="834" t="s">
        <v>2746</v>
      </c>
      <c r="F903" s="832" t="s">
        <v>2714</v>
      </c>
      <c r="G903" s="832" t="s">
        <v>2984</v>
      </c>
      <c r="H903" s="832" t="s">
        <v>567</v>
      </c>
      <c r="I903" s="832" t="s">
        <v>2985</v>
      </c>
      <c r="J903" s="832" t="s">
        <v>1160</v>
      </c>
      <c r="K903" s="832" t="s">
        <v>2986</v>
      </c>
      <c r="L903" s="835">
        <v>0</v>
      </c>
      <c r="M903" s="835">
        <v>0</v>
      </c>
      <c r="N903" s="832">
        <v>1</v>
      </c>
      <c r="O903" s="836">
        <v>0.5</v>
      </c>
      <c r="P903" s="835">
        <v>0</v>
      </c>
      <c r="Q903" s="837"/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21</v>
      </c>
      <c r="B904" s="832" t="s">
        <v>2713</v>
      </c>
      <c r="C904" s="832" t="s">
        <v>2719</v>
      </c>
      <c r="D904" s="833" t="s">
        <v>4561</v>
      </c>
      <c r="E904" s="834" t="s">
        <v>2746</v>
      </c>
      <c r="F904" s="832" t="s">
        <v>2714</v>
      </c>
      <c r="G904" s="832" t="s">
        <v>3204</v>
      </c>
      <c r="H904" s="832" t="s">
        <v>625</v>
      </c>
      <c r="I904" s="832" t="s">
        <v>2636</v>
      </c>
      <c r="J904" s="832" t="s">
        <v>1172</v>
      </c>
      <c r="K904" s="832" t="s">
        <v>2637</v>
      </c>
      <c r="L904" s="835">
        <v>143.09</v>
      </c>
      <c r="M904" s="835">
        <v>143.09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21</v>
      </c>
      <c r="B905" s="832" t="s">
        <v>2713</v>
      </c>
      <c r="C905" s="832" t="s">
        <v>2719</v>
      </c>
      <c r="D905" s="833" t="s">
        <v>4561</v>
      </c>
      <c r="E905" s="834" t="s">
        <v>2746</v>
      </c>
      <c r="F905" s="832" t="s">
        <v>2714</v>
      </c>
      <c r="G905" s="832" t="s">
        <v>3204</v>
      </c>
      <c r="H905" s="832" t="s">
        <v>567</v>
      </c>
      <c r="I905" s="832" t="s">
        <v>3816</v>
      </c>
      <c r="J905" s="832" t="s">
        <v>3817</v>
      </c>
      <c r="K905" s="832" t="s">
        <v>1164</v>
      </c>
      <c r="L905" s="835">
        <v>47.7</v>
      </c>
      <c r="M905" s="835">
        <v>143.10000000000002</v>
      </c>
      <c r="N905" s="832">
        <v>3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21</v>
      </c>
      <c r="B906" s="832" t="s">
        <v>2713</v>
      </c>
      <c r="C906" s="832" t="s">
        <v>2719</v>
      </c>
      <c r="D906" s="833" t="s">
        <v>4561</v>
      </c>
      <c r="E906" s="834" t="s">
        <v>2746</v>
      </c>
      <c r="F906" s="832" t="s">
        <v>2714</v>
      </c>
      <c r="G906" s="832" t="s">
        <v>3505</v>
      </c>
      <c r="H906" s="832" t="s">
        <v>625</v>
      </c>
      <c r="I906" s="832" t="s">
        <v>3818</v>
      </c>
      <c r="J906" s="832" t="s">
        <v>2513</v>
      </c>
      <c r="K906" s="832" t="s">
        <v>3819</v>
      </c>
      <c r="L906" s="835">
        <v>407.03</v>
      </c>
      <c r="M906" s="835">
        <v>407.03</v>
      </c>
      <c r="N906" s="832">
        <v>1</v>
      </c>
      <c r="O906" s="836">
        <v>1</v>
      </c>
      <c r="P906" s="835">
        <v>407.03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21</v>
      </c>
      <c r="B907" s="832" t="s">
        <v>2713</v>
      </c>
      <c r="C907" s="832" t="s">
        <v>2719</v>
      </c>
      <c r="D907" s="833" t="s">
        <v>4561</v>
      </c>
      <c r="E907" s="834" t="s">
        <v>2746</v>
      </c>
      <c r="F907" s="832" t="s">
        <v>2714</v>
      </c>
      <c r="G907" s="832" t="s">
        <v>2987</v>
      </c>
      <c r="H907" s="832" t="s">
        <v>567</v>
      </c>
      <c r="I907" s="832" t="s">
        <v>2988</v>
      </c>
      <c r="J907" s="832" t="s">
        <v>636</v>
      </c>
      <c r="K907" s="832" t="s">
        <v>2989</v>
      </c>
      <c r="L907" s="835">
        <v>108.44</v>
      </c>
      <c r="M907" s="835">
        <v>108.44</v>
      </c>
      <c r="N907" s="832">
        <v>1</v>
      </c>
      <c r="O907" s="836">
        <v>1</v>
      </c>
      <c r="P907" s="835">
        <v>108.44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21</v>
      </c>
      <c r="B908" s="832" t="s">
        <v>2713</v>
      </c>
      <c r="C908" s="832" t="s">
        <v>2719</v>
      </c>
      <c r="D908" s="833" t="s">
        <v>4561</v>
      </c>
      <c r="E908" s="834" t="s">
        <v>2746</v>
      </c>
      <c r="F908" s="832" t="s">
        <v>2714</v>
      </c>
      <c r="G908" s="832" t="s">
        <v>2987</v>
      </c>
      <c r="H908" s="832" t="s">
        <v>567</v>
      </c>
      <c r="I908" s="832" t="s">
        <v>3206</v>
      </c>
      <c r="J908" s="832" t="s">
        <v>636</v>
      </c>
      <c r="K908" s="832" t="s">
        <v>3207</v>
      </c>
      <c r="L908" s="835">
        <v>52.61</v>
      </c>
      <c r="M908" s="835">
        <v>1473.0800000000002</v>
      </c>
      <c r="N908" s="832">
        <v>28</v>
      </c>
      <c r="O908" s="836">
        <v>19.5</v>
      </c>
      <c r="P908" s="835">
        <v>946.98000000000013</v>
      </c>
      <c r="Q908" s="837">
        <v>0.6428571428571429</v>
      </c>
      <c r="R908" s="832">
        <v>18</v>
      </c>
      <c r="S908" s="837">
        <v>0.6428571428571429</v>
      </c>
      <c r="T908" s="836">
        <v>12.5</v>
      </c>
      <c r="U908" s="838">
        <v>0.64102564102564108</v>
      </c>
    </row>
    <row r="909" spans="1:21" ht="14.4" customHeight="1" x14ac:dyDescent="0.3">
      <c r="A909" s="831">
        <v>21</v>
      </c>
      <c r="B909" s="832" t="s">
        <v>2713</v>
      </c>
      <c r="C909" s="832" t="s">
        <v>2719</v>
      </c>
      <c r="D909" s="833" t="s">
        <v>4561</v>
      </c>
      <c r="E909" s="834" t="s">
        <v>2746</v>
      </c>
      <c r="F909" s="832" t="s">
        <v>2714</v>
      </c>
      <c r="G909" s="832" t="s">
        <v>2987</v>
      </c>
      <c r="H909" s="832" t="s">
        <v>567</v>
      </c>
      <c r="I909" s="832" t="s">
        <v>2990</v>
      </c>
      <c r="J909" s="832" t="s">
        <v>2991</v>
      </c>
      <c r="K909" s="832" t="s">
        <v>2992</v>
      </c>
      <c r="L909" s="835">
        <v>42.09</v>
      </c>
      <c r="M909" s="835">
        <v>42.09</v>
      </c>
      <c r="N909" s="832">
        <v>1</v>
      </c>
      <c r="O909" s="836">
        <v>0.5</v>
      </c>
      <c r="P909" s="835">
        <v>42.09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21</v>
      </c>
      <c r="B910" s="832" t="s">
        <v>2713</v>
      </c>
      <c r="C910" s="832" t="s">
        <v>2719</v>
      </c>
      <c r="D910" s="833" t="s">
        <v>4561</v>
      </c>
      <c r="E910" s="834" t="s">
        <v>2746</v>
      </c>
      <c r="F910" s="832" t="s">
        <v>2714</v>
      </c>
      <c r="G910" s="832" t="s">
        <v>2993</v>
      </c>
      <c r="H910" s="832" t="s">
        <v>625</v>
      </c>
      <c r="I910" s="832" t="s">
        <v>3820</v>
      </c>
      <c r="J910" s="832" t="s">
        <v>1373</v>
      </c>
      <c r="K910" s="832" t="s">
        <v>3821</v>
      </c>
      <c r="L910" s="835">
        <v>1451.04</v>
      </c>
      <c r="M910" s="835">
        <v>2902.08</v>
      </c>
      <c r="N910" s="832">
        <v>2</v>
      </c>
      <c r="O910" s="836">
        <v>1</v>
      </c>
      <c r="P910" s="835">
        <v>2902.08</v>
      </c>
      <c r="Q910" s="837">
        <v>1</v>
      </c>
      <c r="R910" s="832">
        <v>2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21</v>
      </c>
      <c r="B911" s="832" t="s">
        <v>2713</v>
      </c>
      <c r="C911" s="832" t="s">
        <v>2719</v>
      </c>
      <c r="D911" s="833" t="s">
        <v>4561</v>
      </c>
      <c r="E911" s="834" t="s">
        <v>2746</v>
      </c>
      <c r="F911" s="832" t="s">
        <v>2714</v>
      </c>
      <c r="G911" s="832" t="s">
        <v>2993</v>
      </c>
      <c r="H911" s="832" t="s">
        <v>625</v>
      </c>
      <c r="I911" s="832" t="s">
        <v>2631</v>
      </c>
      <c r="J911" s="832" t="s">
        <v>2632</v>
      </c>
      <c r="K911" s="832" t="s">
        <v>1732</v>
      </c>
      <c r="L911" s="835">
        <v>194.26</v>
      </c>
      <c r="M911" s="835">
        <v>971.3</v>
      </c>
      <c r="N911" s="832">
        <v>5</v>
      </c>
      <c r="O911" s="836">
        <v>1</v>
      </c>
      <c r="P911" s="835">
        <v>971.3</v>
      </c>
      <c r="Q911" s="837">
        <v>1</v>
      </c>
      <c r="R911" s="832">
        <v>5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21</v>
      </c>
      <c r="B912" s="832" t="s">
        <v>2713</v>
      </c>
      <c r="C912" s="832" t="s">
        <v>2719</v>
      </c>
      <c r="D912" s="833" t="s">
        <v>4561</v>
      </c>
      <c r="E912" s="834" t="s">
        <v>2746</v>
      </c>
      <c r="F912" s="832" t="s">
        <v>2714</v>
      </c>
      <c r="G912" s="832" t="s">
        <v>3509</v>
      </c>
      <c r="H912" s="832" t="s">
        <v>567</v>
      </c>
      <c r="I912" s="832" t="s">
        <v>3510</v>
      </c>
      <c r="J912" s="832" t="s">
        <v>993</v>
      </c>
      <c r="K912" s="832" t="s">
        <v>994</v>
      </c>
      <c r="L912" s="835">
        <v>79.099999999999994</v>
      </c>
      <c r="M912" s="835">
        <v>79.099999999999994</v>
      </c>
      <c r="N912" s="832">
        <v>1</v>
      </c>
      <c r="O912" s="836">
        <v>0.5</v>
      </c>
      <c r="P912" s="835">
        <v>79.099999999999994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21</v>
      </c>
      <c r="B913" s="832" t="s">
        <v>2713</v>
      </c>
      <c r="C913" s="832" t="s">
        <v>2719</v>
      </c>
      <c r="D913" s="833" t="s">
        <v>4561</v>
      </c>
      <c r="E913" s="834" t="s">
        <v>2746</v>
      </c>
      <c r="F913" s="832" t="s">
        <v>2714</v>
      </c>
      <c r="G913" s="832" t="s">
        <v>3509</v>
      </c>
      <c r="H913" s="832" t="s">
        <v>567</v>
      </c>
      <c r="I913" s="832" t="s">
        <v>3822</v>
      </c>
      <c r="J913" s="832" t="s">
        <v>993</v>
      </c>
      <c r="K913" s="832" t="s">
        <v>994</v>
      </c>
      <c r="L913" s="835">
        <v>79.099999999999994</v>
      </c>
      <c r="M913" s="835">
        <v>158.19999999999999</v>
      </c>
      <c r="N913" s="832">
        <v>2</v>
      </c>
      <c r="O913" s="836">
        <v>2</v>
      </c>
      <c r="P913" s="835">
        <v>79.099999999999994</v>
      </c>
      <c r="Q913" s="837">
        <v>0.5</v>
      </c>
      <c r="R913" s="832">
        <v>1</v>
      </c>
      <c r="S913" s="837">
        <v>0.5</v>
      </c>
      <c r="T913" s="836">
        <v>1</v>
      </c>
      <c r="U913" s="838">
        <v>0.5</v>
      </c>
    </row>
    <row r="914" spans="1:21" ht="14.4" customHeight="1" x14ac:dyDescent="0.3">
      <c r="A914" s="831">
        <v>21</v>
      </c>
      <c r="B914" s="832" t="s">
        <v>2713</v>
      </c>
      <c r="C914" s="832" t="s">
        <v>2719</v>
      </c>
      <c r="D914" s="833" t="s">
        <v>4561</v>
      </c>
      <c r="E914" s="834" t="s">
        <v>2746</v>
      </c>
      <c r="F914" s="832" t="s">
        <v>2714</v>
      </c>
      <c r="G914" s="832" t="s">
        <v>2994</v>
      </c>
      <c r="H914" s="832" t="s">
        <v>567</v>
      </c>
      <c r="I914" s="832" t="s">
        <v>2998</v>
      </c>
      <c r="J914" s="832" t="s">
        <v>2999</v>
      </c>
      <c r="K914" s="832" t="s">
        <v>796</v>
      </c>
      <c r="L914" s="835">
        <v>87.67</v>
      </c>
      <c r="M914" s="835">
        <v>438.35</v>
      </c>
      <c r="N914" s="832">
        <v>5</v>
      </c>
      <c r="O914" s="836">
        <v>2</v>
      </c>
      <c r="P914" s="835">
        <v>263.01</v>
      </c>
      <c r="Q914" s="837">
        <v>0.6</v>
      </c>
      <c r="R914" s="832">
        <v>3</v>
      </c>
      <c r="S914" s="837">
        <v>0.6</v>
      </c>
      <c r="T914" s="836">
        <v>1.5</v>
      </c>
      <c r="U914" s="838">
        <v>0.75</v>
      </c>
    </row>
    <row r="915" spans="1:21" ht="14.4" customHeight="1" x14ac:dyDescent="0.3">
      <c r="A915" s="831">
        <v>21</v>
      </c>
      <c r="B915" s="832" t="s">
        <v>2713</v>
      </c>
      <c r="C915" s="832" t="s">
        <v>2719</v>
      </c>
      <c r="D915" s="833" t="s">
        <v>4561</v>
      </c>
      <c r="E915" s="834" t="s">
        <v>2746</v>
      </c>
      <c r="F915" s="832" t="s">
        <v>2714</v>
      </c>
      <c r="G915" s="832" t="s">
        <v>3823</v>
      </c>
      <c r="H915" s="832" t="s">
        <v>567</v>
      </c>
      <c r="I915" s="832" t="s">
        <v>3824</v>
      </c>
      <c r="J915" s="832" t="s">
        <v>3825</v>
      </c>
      <c r="K915" s="832" t="s">
        <v>3826</v>
      </c>
      <c r="L915" s="835">
        <v>1321.53</v>
      </c>
      <c r="M915" s="835">
        <v>1321.53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21</v>
      </c>
      <c r="B916" s="832" t="s">
        <v>2713</v>
      </c>
      <c r="C916" s="832" t="s">
        <v>2719</v>
      </c>
      <c r="D916" s="833" t="s">
        <v>4561</v>
      </c>
      <c r="E916" s="834" t="s">
        <v>2746</v>
      </c>
      <c r="F916" s="832" t="s">
        <v>2714</v>
      </c>
      <c r="G916" s="832" t="s">
        <v>3010</v>
      </c>
      <c r="H916" s="832" t="s">
        <v>625</v>
      </c>
      <c r="I916" s="832" t="s">
        <v>2415</v>
      </c>
      <c r="J916" s="832" t="s">
        <v>1310</v>
      </c>
      <c r="K916" s="832" t="s">
        <v>2416</v>
      </c>
      <c r="L916" s="835">
        <v>63.75</v>
      </c>
      <c r="M916" s="835">
        <v>63.75</v>
      </c>
      <c r="N916" s="832">
        <v>1</v>
      </c>
      <c r="O916" s="836">
        <v>0.5</v>
      </c>
      <c r="P916" s="835">
        <v>63.75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21</v>
      </c>
      <c r="B917" s="832" t="s">
        <v>2713</v>
      </c>
      <c r="C917" s="832" t="s">
        <v>2719</v>
      </c>
      <c r="D917" s="833" t="s">
        <v>4561</v>
      </c>
      <c r="E917" s="834" t="s">
        <v>2746</v>
      </c>
      <c r="F917" s="832" t="s">
        <v>2714</v>
      </c>
      <c r="G917" s="832" t="s">
        <v>3220</v>
      </c>
      <c r="H917" s="832" t="s">
        <v>567</v>
      </c>
      <c r="I917" s="832" t="s">
        <v>3827</v>
      </c>
      <c r="J917" s="832" t="s">
        <v>1044</v>
      </c>
      <c r="K917" s="832" t="s">
        <v>3828</v>
      </c>
      <c r="L917" s="835">
        <v>0</v>
      </c>
      <c r="M917" s="835">
        <v>0</v>
      </c>
      <c r="N917" s="832">
        <v>4</v>
      </c>
      <c r="O917" s="836">
        <v>3</v>
      </c>
      <c r="P917" s="835">
        <v>0</v>
      </c>
      <c r="Q917" s="837"/>
      <c r="R917" s="832">
        <v>4</v>
      </c>
      <c r="S917" s="837">
        <v>1</v>
      </c>
      <c r="T917" s="836">
        <v>3</v>
      </c>
      <c r="U917" s="838">
        <v>1</v>
      </c>
    </row>
    <row r="918" spans="1:21" ht="14.4" customHeight="1" x14ac:dyDescent="0.3">
      <c r="A918" s="831">
        <v>21</v>
      </c>
      <c r="B918" s="832" t="s">
        <v>2713</v>
      </c>
      <c r="C918" s="832" t="s">
        <v>2719</v>
      </c>
      <c r="D918" s="833" t="s">
        <v>4561</v>
      </c>
      <c r="E918" s="834" t="s">
        <v>2746</v>
      </c>
      <c r="F918" s="832" t="s">
        <v>2714</v>
      </c>
      <c r="G918" s="832" t="s">
        <v>2761</v>
      </c>
      <c r="H918" s="832" t="s">
        <v>625</v>
      </c>
      <c r="I918" s="832" t="s">
        <v>2352</v>
      </c>
      <c r="J918" s="832" t="s">
        <v>2353</v>
      </c>
      <c r="K918" s="832" t="s">
        <v>2354</v>
      </c>
      <c r="L918" s="835">
        <v>0</v>
      </c>
      <c r="M918" s="835">
        <v>0</v>
      </c>
      <c r="N918" s="832">
        <v>11</v>
      </c>
      <c r="O918" s="836">
        <v>5.5</v>
      </c>
      <c r="P918" s="835">
        <v>0</v>
      </c>
      <c r="Q918" s="837"/>
      <c r="R918" s="832">
        <v>2</v>
      </c>
      <c r="S918" s="837">
        <v>0.18181818181818182</v>
      </c>
      <c r="T918" s="836">
        <v>0.5</v>
      </c>
      <c r="U918" s="838">
        <v>9.0909090909090912E-2</v>
      </c>
    </row>
    <row r="919" spans="1:21" ht="14.4" customHeight="1" x14ac:dyDescent="0.3">
      <c r="A919" s="831">
        <v>21</v>
      </c>
      <c r="B919" s="832" t="s">
        <v>2713</v>
      </c>
      <c r="C919" s="832" t="s">
        <v>2719</v>
      </c>
      <c r="D919" s="833" t="s">
        <v>4561</v>
      </c>
      <c r="E919" s="834" t="s">
        <v>2746</v>
      </c>
      <c r="F919" s="832" t="s">
        <v>2714</v>
      </c>
      <c r="G919" s="832" t="s">
        <v>3829</v>
      </c>
      <c r="H919" s="832" t="s">
        <v>567</v>
      </c>
      <c r="I919" s="832" t="s">
        <v>3830</v>
      </c>
      <c r="J919" s="832" t="s">
        <v>3831</v>
      </c>
      <c r="K919" s="832" t="s">
        <v>3832</v>
      </c>
      <c r="L919" s="835">
        <v>83.74</v>
      </c>
      <c r="M919" s="835">
        <v>502.43999999999994</v>
      </c>
      <c r="N919" s="832">
        <v>6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21</v>
      </c>
      <c r="B920" s="832" t="s">
        <v>2713</v>
      </c>
      <c r="C920" s="832" t="s">
        <v>2719</v>
      </c>
      <c r="D920" s="833" t="s">
        <v>4561</v>
      </c>
      <c r="E920" s="834" t="s">
        <v>2746</v>
      </c>
      <c r="F920" s="832" t="s">
        <v>2714</v>
      </c>
      <c r="G920" s="832" t="s">
        <v>3833</v>
      </c>
      <c r="H920" s="832" t="s">
        <v>625</v>
      </c>
      <c r="I920" s="832" t="s">
        <v>3834</v>
      </c>
      <c r="J920" s="832" t="s">
        <v>3835</v>
      </c>
      <c r="K920" s="832" t="s">
        <v>3836</v>
      </c>
      <c r="L920" s="835">
        <v>145.15</v>
      </c>
      <c r="M920" s="835">
        <v>580.6</v>
      </c>
      <c r="N920" s="832">
        <v>4</v>
      </c>
      <c r="O920" s="836">
        <v>1</v>
      </c>
      <c r="P920" s="835">
        <v>580.6</v>
      </c>
      <c r="Q920" s="837">
        <v>1</v>
      </c>
      <c r="R920" s="832">
        <v>4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21</v>
      </c>
      <c r="B921" s="832" t="s">
        <v>2713</v>
      </c>
      <c r="C921" s="832" t="s">
        <v>2719</v>
      </c>
      <c r="D921" s="833" t="s">
        <v>4561</v>
      </c>
      <c r="E921" s="834" t="s">
        <v>2746</v>
      </c>
      <c r="F921" s="832" t="s">
        <v>2714</v>
      </c>
      <c r="G921" s="832" t="s">
        <v>3011</v>
      </c>
      <c r="H921" s="832" t="s">
        <v>625</v>
      </c>
      <c r="I921" s="832" t="s">
        <v>3012</v>
      </c>
      <c r="J921" s="832" t="s">
        <v>3013</v>
      </c>
      <c r="K921" s="832" t="s">
        <v>3014</v>
      </c>
      <c r="L921" s="835">
        <v>502.31</v>
      </c>
      <c r="M921" s="835">
        <v>14064.680000000004</v>
      </c>
      <c r="N921" s="832">
        <v>28</v>
      </c>
      <c r="O921" s="836">
        <v>27</v>
      </c>
      <c r="P921" s="835">
        <v>8539.2700000000023</v>
      </c>
      <c r="Q921" s="837">
        <v>0.6071428571428571</v>
      </c>
      <c r="R921" s="832">
        <v>17</v>
      </c>
      <c r="S921" s="837">
        <v>0.6071428571428571</v>
      </c>
      <c r="T921" s="836">
        <v>16.5</v>
      </c>
      <c r="U921" s="838">
        <v>0.61111111111111116</v>
      </c>
    </row>
    <row r="922" spans="1:21" ht="14.4" customHeight="1" x14ac:dyDescent="0.3">
      <c r="A922" s="831">
        <v>21</v>
      </c>
      <c r="B922" s="832" t="s">
        <v>2713</v>
      </c>
      <c r="C922" s="832" t="s">
        <v>2719</v>
      </c>
      <c r="D922" s="833" t="s">
        <v>4561</v>
      </c>
      <c r="E922" s="834" t="s">
        <v>2746</v>
      </c>
      <c r="F922" s="832" t="s">
        <v>2714</v>
      </c>
      <c r="G922" s="832" t="s">
        <v>2799</v>
      </c>
      <c r="H922" s="832" t="s">
        <v>567</v>
      </c>
      <c r="I922" s="832" t="s">
        <v>3837</v>
      </c>
      <c r="J922" s="832" t="s">
        <v>3838</v>
      </c>
      <c r="K922" s="832" t="s">
        <v>3839</v>
      </c>
      <c r="L922" s="835">
        <v>258.41000000000003</v>
      </c>
      <c r="M922" s="835">
        <v>258.41000000000003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21</v>
      </c>
      <c r="B923" s="832" t="s">
        <v>2713</v>
      </c>
      <c r="C923" s="832" t="s">
        <v>2719</v>
      </c>
      <c r="D923" s="833" t="s">
        <v>4561</v>
      </c>
      <c r="E923" s="834" t="s">
        <v>2746</v>
      </c>
      <c r="F923" s="832" t="s">
        <v>2714</v>
      </c>
      <c r="G923" s="832" t="s">
        <v>3015</v>
      </c>
      <c r="H923" s="832" t="s">
        <v>625</v>
      </c>
      <c r="I923" s="832" t="s">
        <v>3840</v>
      </c>
      <c r="J923" s="832" t="s">
        <v>3017</v>
      </c>
      <c r="K923" s="832" t="s">
        <v>3841</v>
      </c>
      <c r="L923" s="835">
        <v>25382.080000000002</v>
      </c>
      <c r="M923" s="835">
        <v>25382.080000000002</v>
      </c>
      <c r="N923" s="832">
        <v>1</v>
      </c>
      <c r="O923" s="836">
        <v>0.5</v>
      </c>
      <c r="P923" s="835">
        <v>25382.080000000002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21</v>
      </c>
      <c r="B924" s="832" t="s">
        <v>2713</v>
      </c>
      <c r="C924" s="832" t="s">
        <v>2719</v>
      </c>
      <c r="D924" s="833" t="s">
        <v>4561</v>
      </c>
      <c r="E924" s="834" t="s">
        <v>2746</v>
      </c>
      <c r="F924" s="832" t="s">
        <v>2714</v>
      </c>
      <c r="G924" s="832" t="s">
        <v>3015</v>
      </c>
      <c r="H924" s="832" t="s">
        <v>625</v>
      </c>
      <c r="I924" s="832" t="s">
        <v>3842</v>
      </c>
      <c r="J924" s="832" t="s">
        <v>3017</v>
      </c>
      <c r="K924" s="832" t="s">
        <v>3020</v>
      </c>
      <c r="L924" s="835">
        <v>14213.96</v>
      </c>
      <c r="M924" s="835">
        <v>42641.88</v>
      </c>
      <c r="N924" s="832">
        <v>3</v>
      </c>
      <c r="O924" s="836">
        <v>1</v>
      </c>
      <c r="P924" s="835">
        <v>14213.96</v>
      </c>
      <c r="Q924" s="837">
        <v>0.33333333333333331</v>
      </c>
      <c r="R924" s="832">
        <v>1</v>
      </c>
      <c r="S924" s="837">
        <v>0.33333333333333331</v>
      </c>
      <c r="T924" s="836">
        <v>1</v>
      </c>
      <c r="U924" s="838">
        <v>1</v>
      </c>
    </row>
    <row r="925" spans="1:21" ht="14.4" customHeight="1" x14ac:dyDescent="0.3">
      <c r="A925" s="831">
        <v>21</v>
      </c>
      <c r="B925" s="832" t="s">
        <v>2713</v>
      </c>
      <c r="C925" s="832" t="s">
        <v>2719</v>
      </c>
      <c r="D925" s="833" t="s">
        <v>4561</v>
      </c>
      <c r="E925" s="834" t="s">
        <v>2746</v>
      </c>
      <c r="F925" s="832" t="s">
        <v>2714</v>
      </c>
      <c r="G925" s="832" t="s">
        <v>3015</v>
      </c>
      <c r="H925" s="832" t="s">
        <v>625</v>
      </c>
      <c r="I925" s="832" t="s">
        <v>3019</v>
      </c>
      <c r="J925" s="832" t="s">
        <v>3017</v>
      </c>
      <c r="K925" s="832" t="s">
        <v>3020</v>
      </c>
      <c r="L925" s="835">
        <v>14213.96</v>
      </c>
      <c r="M925" s="835">
        <v>28427.919999999998</v>
      </c>
      <c r="N925" s="832">
        <v>2</v>
      </c>
      <c r="O925" s="836">
        <v>1</v>
      </c>
      <c r="P925" s="835">
        <v>28427.919999999998</v>
      </c>
      <c r="Q925" s="837">
        <v>1</v>
      </c>
      <c r="R925" s="832">
        <v>2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21</v>
      </c>
      <c r="B926" s="832" t="s">
        <v>2713</v>
      </c>
      <c r="C926" s="832" t="s">
        <v>2719</v>
      </c>
      <c r="D926" s="833" t="s">
        <v>4561</v>
      </c>
      <c r="E926" s="834" t="s">
        <v>2746</v>
      </c>
      <c r="F926" s="832" t="s">
        <v>2714</v>
      </c>
      <c r="G926" s="832" t="s">
        <v>2788</v>
      </c>
      <c r="H926" s="832" t="s">
        <v>567</v>
      </c>
      <c r="I926" s="832" t="s">
        <v>3527</v>
      </c>
      <c r="J926" s="832" t="s">
        <v>1258</v>
      </c>
      <c r="K926" s="832" t="s">
        <v>3528</v>
      </c>
      <c r="L926" s="835">
        <v>98.2</v>
      </c>
      <c r="M926" s="835">
        <v>196.4</v>
      </c>
      <c r="N926" s="832">
        <v>2</v>
      </c>
      <c r="O926" s="836">
        <v>1</v>
      </c>
      <c r="P926" s="835">
        <v>98.2</v>
      </c>
      <c r="Q926" s="837">
        <v>0.5</v>
      </c>
      <c r="R926" s="832">
        <v>1</v>
      </c>
      <c r="S926" s="837">
        <v>0.5</v>
      </c>
      <c r="T926" s="836">
        <v>0.5</v>
      </c>
      <c r="U926" s="838">
        <v>0.5</v>
      </c>
    </row>
    <row r="927" spans="1:21" ht="14.4" customHeight="1" x14ac:dyDescent="0.3">
      <c r="A927" s="831">
        <v>21</v>
      </c>
      <c r="B927" s="832" t="s">
        <v>2713</v>
      </c>
      <c r="C927" s="832" t="s">
        <v>2719</v>
      </c>
      <c r="D927" s="833" t="s">
        <v>4561</v>
      </c>
      <c r="E927" s="834" t="s">
        <v>2746</v>
      </c>
      <c r="F927" s="832" t="s">
        <v>2714</v>
      </c>
      <c r="G927" s="832" t="s">
        <v>2788</v>
      </c>
      <c r="H927" s="832" t="s">
        <v>567</v>
      </c>
      <c r="I927" s="832" t="s">
        <v>2789</v>
      </c>
      <c r="J927" s="832" t="s">
        <v>1258</v>
      </c>
      <c r="K927" s="832" t="s">
        <v>2790</v>
      </c>
      <c r="L927" s="835">
        <v>55.16</v>
      </c>
      <c r="M927" s="835">
        <v>165.48</v>
      </c>
      <c r="N927" s="832">
        <v>3</v>
      </c>
      <c r="O927" s="836">
        <v>1</v>
      </c>
      <c r="P927" s="835">
        <v>165.48</v>
      </c>
      <c r="Q927" s="837">
        <v>1</v>
      </c>
      <c r="R927" s="832">
        <v>3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21</v>
      </c>
      <c r="B928" s="832" t="s">
        <v>2713</v>
      </c>
      <c r="C928" s="832" t="s">
        <v>2719</v>
      </c>
      <c r="D928" s="833" t="s">
        <v>4561</v>
      </c>
      <c r="E928" s="834" t="s">
        <v>2746</v>
      </c>
      <c r="F928" s="832" t="s">
        <v>2714</v>
      </c>
      <c r="G928" s="832" t="s">
        <v>3843</v>
      </c>
      <c r="H928" s="832" t="s">
        <v>567</v>
      </c>
      <c r="I928" s="832" t="s">
        <v>3844</v>
      </c>
      <c r="J928" s="832" t="s">
        <v>3845</v>
      </c>
      <c r="K928" s="832" t="s">
        <v>3846</v>
      </c>
      <c r="L928" s="835">
        <v>132</v>
      </c>
      <c r="M928" s="835">
        <v>4092</v>
      </c>
      <c r="N928" s="832">
        <v>31</v>
      </c>
      <c r="O928" s="836">
        <v>10</v>
      </c>
      <c r="P928" s="835">
        <v>1188</v>
      </c>
      <c r="Q928" s="837">
        <v>0.29032258064516131</v>
      </c>
      <c r="R928" s="832">
        <v>9</v>
      </c>
      <c r="S928" s="837">
        <v>0.29032258064516131</v>
      </c>
      <c r="T928" s="836">
        <v>2.5</v>
      </c>
      <c r="U928" s="838">
        <v>0.25</v>
      </c>
    </row>
    <row r="929" spans="1:21" ht="14.4" customHeight="1" x14ac:dyDescent="0.3">
      <c r="A929" s="831">
        <v>21</v>
      </c>
      <c r="B929" s="832" t="s">
        <v>2713</v>
      </c>
      <c r="C929" s="832" t="s">
        <v>2719</v>
      </c>
      <c r="D929" s="833" t="s">
        <v>4561</v>
      </c>
      <c r="E929" s="834" t="s">
        <v>2746</v>
      </c>
      <c r="F929" s="832" t="s">
        <v>2714</v>
      </c>
      <c r="G929" s="832" t="s">
        <v>3847</v>
      </c>
      <c r="H929" s="832" t="s">
        <v>567</v>
      </c>
      <c r="I929" s="832" t="s">
        <v>3848</v>
      </c>
      <c r="J929" s="832" t="s">
        <v>3849</v>
      </c>
      <c r="K929" s="832" t="s">
        <v>1164</v>
      </c>
      <c r="L929" s="835">
        <v>77.13</v>
      </c>
      <c r="M929" s="835">
        <v>77.13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21</v>
      </c>
      <c r="B930" s="832" t="s">
        <v>2713</v>
      </c>
      <c r="C930" s="832" t="s">
        <v>2719</v>
      </c>
      <c r="D930" s="833" t="s">
        <v>4561</v>
      </c>
      <c r="E930" s="834" t="s">
        <v>2746</v>
      </c>
      <c r="F930" s="832" t="s">
        <v>2714</v>
      </c>
      <c r="G930" s="832" t="s">
        <v>3347</v>
      </c>
      <c r="H930" s="832" t="s">
        <v>567</v>
      </c>
      <c r="I930" s="832" t="s">
        <v>3348</v>
      </c>
      <c r="J930" s="832" t="s">
        <v>3349</v>
      </c>
      <c r="K930" s="832" t="s">
        <v>2044</v>
      </c>
      <c r="L930" s="835">
        <v>77.13</v>
      </c>
      <c r="M930" s="835">
        <v>77.13</v>
      </c>
      <c r="N930" s="832">
        <v>1</v>
      </c>
      <c r="O930" s="836">
        <v>0.5</v>
      </c>
      <c r="P930" s="835">
        <v>77.13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21</v>
      </c>
      <c r="B931" s="832" t="s">
        <v>2713</v>
      </c>
      <c r="C931" s="832" t="s">
        <v>2719</v>
      </c>
      <c r="D931" s="833" t="s">
        <v>4561</v>
      </c>
      <c r="E931" s="834" t="s">
        <v>2746</v>
      </c>
      <c r="F931" s="832" t="s">
        <v>2714</v>
      </c>
      <c r="G931" s="832" t="s">
        <v>3024</v>
      </c>
      <c r="H931" s="832" t="s">
        <v>567</v>
      </c>
      <c r="I931" s="832" t="s">
        <v>3850</v>
      </c>
      <c r="J931" s="832" t="s">
        <v>3851</v>
      </c>
      <c r="K931" s="832" t="s">
        <v>3234</v>
      </c>
      <c r="L931" s="835">
        <v>140.94999999999999</v>
      </c>
      <c r="M931" s="835">
        <v>563.79999999999995</v>
      </c>
      <c r="N931" s="832">
        <v>4</v>
      </c>
      <c r="O931" s="836">
        <v>2</v>
      </c>
      <c r="P931" s="835">
        <v>563.79999999999995</v>
      </c>
      <c r="Q931" s="837">
        <v>1</v>
      </c>
      <c r="R931" s="832">
        <v>4</v>
      </c>
      <c r="S931" s="837">
        <v>1</v>
      </c>
      <c r="T931" s="836">
        <v>2</v>
      </c>
      <c r="U931" s="838">
        <v>1</v>
      </c>
    </row>
    <row r="932" spans="1:21" ht="14.4" customHeight="1" x14ac:dyDescent="0.3">
      <c r="A932" s="831">
        <v>21</v>
      </c>
      <c r="B932" s="832" t="s">
        <v>2713</v>
      </c>
      <c r="C932" s="832" t="s">
        <v>2719</v>
      </c>
      <c r="D932" s="833" t="s">
        <v>4561</v>
      </c>
      <c r="E932" s="834" t="s">
        <v>2746</v>
      </c>
      <c r="F932" s="832" t="s">
        <v>2714</v>
      </c>
      <c r="G932" s="832" t="s">
        <v>3024</v>
      </c>
      <c r="H932" s="832" t="s">
        <v>567</v>
      </c>
      <c r="I932" s="832" t="s">
        <v>3025</v>
      </c>
      <c r="J932" s="832" t="s">
        <v>1687</v>
      </c>
      <c r="K932" s="832" t="s">
        <v>3026</v>
      </c>
      <c r="L932" s="835">
        <v>300.68</v>
      </c>
      <c r="M932" s="835">
        <v>902.04</v>
      </c>
      <c r="N932" s="832">
        <v>3</v>
      </c>
      <c r="O932" s="836">
        <v>1.5</v>
      </c>
      <c r="P932" s="835">
        <v>902.04</v>
      </c>
      <c r="Q932" s="837">
        <v>1</v>
      </c>
      <c r="R932" s="832">
        <v>3</v>
      </c>
      <c r="S932" s="837">
        <v>1</v>
      </c>
      <c r="T932" s="836">
        <v>1.5</v>
      </c>
      <c r="U932" s="838">
        <v>1</v>
      </c>
    </row>
    <row r="933" spans="1:21" ht="14.4" customHeight="1" x14ac:dyDescent="0.3">
      <c r="A933" s="831">
        <v>21</v>
      </c>
      <c r="B933" s="832" t="s">
        <v>2713</v>
      </c>
      <c r="C933" s="832" t="s">
        <v>2719</v>
      </c>
      <c r="D933" s="833" t="s">
        <v>4561</v>
      </c>
      <c r="E933" s="834" t="s">
        <v>2746</v>
      </c>
      <c r="F933" s="832" t="s">
        <v>2714</v>
      </c>
      <c r="G933" s="832" t="s">
        <v>3024</v>
      </c>
      <c r="H933" s="832" t="s">
        <v>567</v>
      </c>
      <c r="I933" s="832" t="s">
        <v>3027</v>
      </c>
      <c r="J933" s="832" t="s">
        <v>3028</v>
      </c>
      <c r="K933" s="832" t="s">
        <v>3029</v>
      </c>
      <c r="L933" s="835">
        <v>300.68</v>
      </c>
      <c r="M933" s="835">
        <v>601.36</v>
      </c>
      <c r="N933" s="832">
        <v>2</v>
      </c>
      <c r="O933" s="836">
        <v>1.5</v>
      </c>
      <c r="P933" s="835">
        <v>601.36</v>
      </c>
      <c r="Q933" s="837">
        <v>1</v>
      </c>
      <c r="R933" s="832">
        <v>2</v>
      </c>
      <c r="S933" s="837">
        <v>1</v>
      </c>
      <c r="T933" s="836">
        <v>1.5</v>
      </c>
      <c r="U933" s="838">
        <v>1</v>
      </c>
    </row>
    <row r="934" spans="1:21" ht="14.4" customHeight="1" x14ac:dyDescent="0.3">
      <c r="A934" s="831">
        <v>21</v>
      </c>
      <c r="B934" s="832" t="s">
        <v>2713</v>
      </c>
      <c r="C934" s="832" t="s">
        <v>2719</v>
      </c>
      <c r="D934" s="833" t="s">
        <v>4561</v>
      </c>
      <c r="E934" s="834" t="s">
        <v>2746</v>
      </c>
      <c r="F934" s="832" t="s">
        <v>2714</v>
      </c>
      <c r="G934" s="832" t="s">
        <v>3024</v>
      </c>
      <c r="H934" s="832" t="s">
        <v>567</v>
      </c>
      <c r="I934" s="832" t="s">
        <v>3852</v>
      </c>
      <c r="J934" s="832" t="s">
        <v>3853</v>
      </c>
      <c r="K934" s="832" t="s">
        <v>3854</v>
      </c>
      <c r="L934" s="835">
        <v>140.94999999999999</v>
      </c>
      <c r="M934" s="835">
        <v>422.84999999999997</v>
      </c>
      <c r="N934" s="832">
        <v>3</v>
      </c>
      <c r="O934" s="836">
        <v>0.5</v>
      </c>
      <c r="P934" s="835">
        <v>422.84999999999997</v>
      </c>
      <c r="Q934" s="837">
        <v>1</v>
      </c>
      <c r="R934" s="832">
        <v>3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21</v>
      </c>
      <c r="B935" s="832" t="s">
        <v>2713</v>
      </c>
      <c r="C935" s="832" t="s">
        <v>2719</v>
      </c>
      <c r="D935" s="833" t="s">
        <v>4561</v>
      </c>
      <c r="E935" s="834" t="s">
        <v>2746</v>
      </c>
      <c r="F935" s="832" t="s">
        <v>2714</v>
      </c>
      <c r="G935" s="832" t="s">
        <v>3024</v>
      </c>
      <c r="H935" s="832" t="s">
        <v>567</v>
      </c>
      <c r="I935" s="832" t="s">
        <v>3855</v>
      </c>
      <c r="J935" s="832" t="s">
        <v>3530</v>
      </c>
      <c r="K935" s="832" t="s">
        <v>3531</v>
      </c>
      <c r="L935" s="835">
        <v>93.96</v>
      </c>
      <c r="M935" s="835">
        <v>281.88</v>
      </c>
      <c r="N935" s="832">
        <v>3</v>
      </c>
      <c r="O935" s="836">
        <v>0.5</v>
      </c>
      <c r="P935" s="835">
        <v>281.88</v>
      </c>
      <c r="Q935" s="837">
        <v>1</v>
      </c>
      <c r="R935" s="832">
        <v>3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21</v>
      </c>
      <c r="B936" s="832" t="s">
        <v>2713</v>
      </c>
      <c r="C936" s="832" t="s">
        <v>2719</v>
      </c>
      <c r="D936" s="833" t="s">
        <v>4561</v>
      </c>
      <c r="E936" s="834" t="s">
        <v>2746</v>
      </c>
      <c r="F936" s="832" t="s">
        <v>2714</v>
      </c>
      <c r="G936" s="832" t="s">
        <v>3024</v>
      </c>
      <c r="H936" s="832" t="s">
        <v>567</v>
      </c>
      <c r="I936" s="832" t="s">
        <v>3856</v>
      </c>
      <c r="J936" s="832" t="s">
        <v>3028</v>
      </c>
      <c r="K936" s="832" t="s">
        <v>3029</v>
      </c>
      <c r="L936" s="835">
        <v>300.68</v>
      </c>
      <c r="M936" s="835">
        <v>300.68</v>
      </c>
      <c r="N936" s="832">
        <v>1</v>
      </c>
      <c r="O936" s="836">
        <v>1</v>
      </c>
      <c r="P936" s="835">
        <v>300.68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21</v>
      </c>
      <c r="B937" s="832" t="s">
        <v>2713</v>
      </c>
      <c r="C937" s="832" t="s">
        <v>2719</v>
      </c>
      <c r="D937" s="833" t="s">
        <v>4561</v>
      </c>
      <c r="E937" s="834" t="s">
        <v>2746</v>
      </c>
      <c r="F937" s="832" t="s">
        <v>2714</v>
      </c>
      <c r="G937" s="832" t="s">
        <v>3537</v>
      </c>
      <c r="H937" s="832" t="s">
        <v>567</v>
      </c>
      <c r="I937" s="832" t="s">
        <v>3857</v>
      </c>
      <c r="J937" s="832" t="s">
        <v>1278</v>
      </c>
      <c r="K937" s="832" t="s">
        <v>3858</v>
      </c>
      <c r="L937" s="835">
        <v>75.349999999999994</v>
      </c>
      <c r="M937" s="835">
        <v>75.349999999999994</v>
      </c>
      <c r="N937" s="832">
        <v>1</v>
      </c>
      <c r="O937" s="836">
        <v>1</v>
      </c>
      <c r="P937" s="835">
        <v>75.349999999999994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21</v>
      </c>
      <c r="B938" s="832" t="s">
        <v>2713</v>
      </c>
      <c r="C938" s="832" t="s">
        <v>2719</v>
      </c>
      <c r="D938" s="833" t="s">
        <v>4561</v>
      </c>
      <c r="E938" s="834" t="s">
        <v>2746</v>
      </c>
      <c r="F938" s="832" t="s">
        <v>2714</v>
      </c>
      <c r="G938" s="832" t="s">
        <v>2803</v>
      </c>
      <c r="H938" s="832" t="s">
        <v>567</v>
      </c>
      <c r="I938" s="832" t="s">
        <v>3038</v>
      </c>
      <c r="J938" s="832" t="s">
        <v>1471</v>
      </c>
      <c r="K938" s="832" t="s">
        <v>3039</v>
      </c>
      <c r="L938" s="835">
        <v>311.02</v>
      </c>
      <c r="M938" s="835">
        <v>933.06</v>
      </c>
      <c r="N938" s="832">
        <v>3</v>
      </c>
      <c r="O938" s="836">
        <v>1.5</v>
      </c>
      <c r="P938" s="835">
        <v>622.04</v>
      </c>
      <c r="Q938" s="837">
        <v>0.66666666666666663</v>
      </c>
      <c r="R938" s="832">
        <v>2</v>
      </c>
      <c r="S938" s="837">
        <v>0.66666666666666663</v>
      </c>
      <c r="T938" s="836">
        <v>1</v>
      </c>
      <c r="U938" s="838">
        <v>0.66666666666666663</v>
      </c>
    </row>
    <row r="939" spans="1:21" ht="14.4" customHeight="1" x14ac:dyDescent="0.3">
      <c r="A939" s="831">
        <v>21</v>
      </c>
      <c r="B939" s="832" t="s">
        <v>2713</v>
      </c>
      <c r="C939" s="832" t="s">
        <v>2719</v>
      </c>
      <c r="D939" s="833" t="s">
        <v>4561</v>
      </c>
      <c r="E939" s="834" t="s">
        <v>2746</v>
      </c>
      <c r="F939" s="832" t="s">
        <v>2714</v>
      </c>
      <c r="G939" s="832" t="s">
        <v>2803</v>
      </c>
      <c r="H939" s="832" t="s">
        <v>567</v>
      </c>
      <c r="I939" s="832" t="s">
        <v>3350</v>
      </c>
      <c r="J939" s="832" t="s">
        <v>1465</v>
      </c>
      <c r="K939" s="832" t="s">
        <v>3351</v>
      </c>
      <c r="L939" s="835">
        <v>0</v>
      </c>
      <c r="M939" s="835">
        <v>0</v>
      </c>
      <c r="N939" s="832">
        <v>1</v>
      </c>
      <c r="O939" s="836">
        <v>0.5</v>
      </c>
      <c r="P939" s="835">
        <v>0</v>
      </c>
      <c r="Q939" s="837"/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21</v>
      </c>
      <c r="B940" s="832" t="s">
        <v>2713</v>
      </c>
      <c r="C940" s="832" t="s">
        <v>2719</v>
      </c>
      <c r="D940" s="833" t="s">
        <v>4561</v>
      </c>
      <c r="E940" s="834" t="s">
        <v>2746</v>
      </c>
      <c r="F940" s="832" t="s">
        <v>2714</v>
      </c>
      <c r="G940" s="832" t="s">
        <v>2774</v>
      </c>
      <c r="H940" s="832" t="s">
        <v>625</v>
      </c>
      <c r="I940" s="832" t="s">
        <v>2394</v>
      </c>
      <c r="J940" s="832" t="s">
        <v>1330</v>
      </c>
      <c r="K940" s="832" t="s">
        <v>2395</v>
      </c>
      <c r="L940" s="835">
        <v>0</v>
      </c>
      <c r="M940" s="835">
        <v>0</v>
      </c>
      <c r="N940" s="832">
        <v>7</v>
      </c>
      <c r="O940" s="836">
        <v>3.5</v>
      </c>
      <c r="P940" s="835">
        <v>0</v>
      </c>
      <c r="Q940" s="837"/>
      <c r="R940" s="832">
        <v>4</v>
      </c>
      <c r="S940" s="837">
        <v>0.5714285714285714</v>
      </c>
      <c r="T940" s="836">
        <v>1</v>
      </c>
      <c r="U940" s="838">
        <v>0.2857142857142857</v>
      </c>
    </row>
    <row r="941" spans="1:21" ht="14.4" customHeight="1" x14ac:dyDescent="0.3">
      <c r="A941" s="831">
        <v>21</v>
      </c>
      <c r="B941" s="832" t="s">
        <v>2713</v>
      </c>
      <c r="C941" s="832" t="s">
        <v>2719</v>
      </c>
      <c r="D941" s="833" t="s">
        <v>4561</v>
      </c>
      <c r="E941" s="834" t="s">
        <v>2746</v>
      </c>
      <c r="F941" s="832" t="s">
        <v>2714</v>
      </c>
      <c r="G941" s="832" t="s">
        <v>2774</v>
      </c>
      <c r="H941" s="832" t="s">
        <v>567</v>
      </c>
      <c r="I941" s="832" t="s">
        <v>3628</v>
      </c>
      <c r="J941" s="832" t="s">
        <v>3044</v>
      </c>
      <c r="K941" s="832" t="s">
        <v>2393</v>
      </c>
      <c r="L941" s="835">
        <v>0</v>
      </c>
      <c r="M941" s="835">
        <v>0</v>
      </c>
      <c r="N941" s="832">
        <v>3</v>
      </c>
      <c r="O941" s="836">
        <v>1.5</v>
      </c>
      <c r="P941" s="835">
        <v>0</v>
      </c>
      <c r="Q941" s="837"/>
      <c r="R941" s="832">
        <v>3</v>
      </c>
      <c r="S941" s="837">
        <v>1</v>
      </c>
      <c r="T941" s="836">
        <v>1.5</v>
      </c>
      <c r="U941" s="838">
        <v>1</v>
      </c>
    </row>
    <row r="942" spans="1:21" ht="14.4" customHeight="1" x14ac:dyDescent="0.3">
      <c r="A942" s="831">
        <v>21</v>
      </c>
      <c r="B942" s="832" t="s">
        <v>2713</v>
      </c>
      <c r="C942" s="832" t="s">
        <v>2719</v>
      </c>
      <c r="D942" s="833" t="s">
        <v>4561</v>
      </c>
      <c r="E942" s="834" t="s">
        <v>2746</v>
      </c>
      <c r="F942" s="832" t="s">
        <v>2714</v>
      </c>
      <c r="G942" s="832" t="s">
        <v>2774</v>
      </c>
      <c r="H942" s="832" t="s">
        <v>567</v>
      </c>
      <c r="I942" s="832" t="s">
        <v>3859</v>
      </c>
      <c r="J942" s="832" t="s">
        <v>3860</v>
      </c>
      <c r="K942" s="832" t="s">
        <v>3042</v>
      </c>
      <c r="L942" s="835">
        <v>0</v>
      </c>
      <c r="M942" s="835">
        <v>0</v>
      </c>
      <c r="N942" s="832">
        <v>2</v>
      </c>
      <c r="O942" s="836">
        <v>1</v>
      </c>
      <c r="P942" s="835">
        <v>0</v>
      </c>
      <c r="Q942" s="837"/>
      <c r="R942" s="832">
        <v>1</v>
      </c>
      <c r="S942" s="837">
        <v>0.5</v>
      </c>
      <c r="T942" s="836"/>
      <c r="U942" s="838">
        <v>0</v>
      </c>
    </row>
    <row r="943" spans="1:21" ht="14.4" customHeight="1" x14ac:dyDescent="0.3">
      <c r="A943" s="831">
        <v>21</v>
      </c>
      <c r="B943" s="832" t="s">
        <v>2713</v>
      </c>
      <c r="C943" s="832" t="s">
        <v>2719</v>
      </c>
      <c r="D943" s="833" t="s">
        <v>4561</v>
      </c>
      <c r="E943" s="834" t="s">
        <v>2746</v>
      </c>
      <c r="F943" s="832" t="s">
        <v>2714</v>
      </c>
      <c r="G943" s="832" t="s">
        <v>2774</v>
      </c>
      <c r="H943" s="832" t="s">
        <v>567</v>
      </c>
      <c r="I943" s="832" t="s">
        <v>3861</v>
      </c>
      <c r="J943" s="832" t="s">
        <v>3044</v>
      </c>
      <c r="K943" s="832" t="s">
        <v>2393</v>
      </c>
      <c r="L943" s="835">
        <v>0</v>
      </c>
      <c r="M943" s="835">
        <v>0</v>
      </c>
      <c r="N943" s="832">
        <v>2</v>
      </c>
      <c r="O943" s="836">
        <v>0.5</v>
      </c>
      <c r="P943" s="835">
        <v>0</v>
      </c>
      <c r="Q943" s="837"/>
      <c r="R943" s="832">
        <v>2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21</v>
      </c>
      <c r="B944" s="832" t="s">
        <v>2713</v>
      </c>
      <c r="C944" s="832" t="s">
        <v>2719</v>
      </c>
      <c r="D944" s="833" t="s">
        <v>4561</v>
      </c>
      <c r="E944" s="834" t="s">
        <v>2746</v>
      </c>
      <c r="F944" s="832" t="s">
        <v>2714</v>
      </c>
      <c r="G944" s="832" t="s">
        <v>2774</v>
      </c>
      <c r="H944" s="832" t="s">
        <v>567</v>
      </c>
      <c r="I944" s="832" t="s">
        <v>3862</v>
      </c>
      <c r="J944" s="832" t="s">
        <v>3667</v>
      </c>
      <c r="K944" s="832" t="s">
        <v>3042</v>
      </c>
      <c r="L944" s="835">
        <v>0</v>
      </c>
      <c r="M944" s="835">
        <v>0</v>
      </c>
      <c r="N944" s="832">
        <v>12</v>
      </c>
      <c r="O944" s="836">
        <v>10</v>
      </c>
      <c r="P944" s="835">
        <v>0</v>
      </c>
      <c r="Q944" s="837"/>
      <c r="R944" s="832">
        <v>3</v>
      </c>
      <c r="S944" s="837">
        <v>0.25</v>
      </c>
      <c r="T944" s="836">
        <v>3</v>
      </c>
      <c r="U944" s="838">
        <v>0.3</v>
      </c>
    </row>
    <row r="945" spans="1:21" ht="14.4" customHeight="1" x14ac:dyDescent="0.3">
      <c r="A945" s="831">
        <v>21</v>
      </c>
      <c r="B945" s="832" t="s">
        <v>2713</v>
      </c>
      <c r="C945" s="832" t="s">
        <v>2719</v>
      </c>
      <c r="D945" s="833" t="s">
        <v>4561</v>
      </c>
      <c r="E945" s="834" t="s">
        <v>2746</v>
      </c>
      <c r="F945" s="832" t="s">
        <v>2714</v>
      </c>
      <c r="G945" s="832" t="s">
        <v>2774</v>
      </c>
      <c r="H945" s="832" t="s">
        <v>567</v>
      </c>
      <c r="I945" s="832" t="s">
        <v>3863</v>
      </c>
      <c r="J945" s="832" t="s">
        <v>3864</v>
      </c>
      <c r="K945" s="832" t="s">
        <v>3042</v>
      </c>
      <c r="L945" s="835">
        <v>0</v>
      </c>
      <c r="M945" s="835">
        <v>0</v>
      </c>
      <c r="N945" s="832">
        <v>1</v>
      </c>
      <c r="O945" s="836">
        <v>1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21</v>
      </c>
      <c r="B946" s="832" t="s">
        <v>2713</v>
      </c>
      <c r="C946" s="832" t="s">
        <v>2719</v>
      </c>
      <c r="D946" s="833" t="s">
        <v>4561</v>
      </c>
      <c r="E946" s="834" t="s">
        <v>2746</v>
      </c>
      <c r="F946" s="832" t="s">
        <v>2714</v>
      </c>
      <c r="G946" s="832" t="s">
        <v>2774</v>
      </c>
      <c r="H946" s="832" t="s">
        <v>567</v>
      </c>
      <c r="I946" s="832" t="s">
        <v>3045</v>
      </c>
      <c r="J946" s="832" t="s">
        <v>3044</v>
      </c>
      <c r="K946" s="832" t="s">
        <v>2393</v>
      </c>
      <c r="L946" s="835">
        <v>0</v>
      </c>
      <c r="M946" s="835">
        <v>0</v>
      </c>
      <c r="N946" s="832">
        <v>1</v>
      </c>
      <c r="O946" s="836">
        <v>0.5</v>
      </c>
      <c r="P946" s="835">
        <v>0</v>
      </c>
      <c r="Q946" s="837"/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21</v>
      </c>
      <c r="B947" s="832" t="s">
        <v>2713</v>
      </c>
      <c r="C947" s="832" t="s">
        <v>2719</v>
      </c>
      <c r="D947" s="833" t="s">
        <v>4561</v>
      </c>
      <c r="E947" s="834" t="s">
        <v>2746</v>
      </c>
      <c r="F947" s="832" t="s">
        <v>2714</v>
      </c>
      <c r="G947" s="832" t="s">
        <v>2774</v>
      </c>
      <c r="H947" s="832" t="s">
        <v>567</v>
      </c>
      <c r="I947" s="832" t="s">
        <v>3865</v>
      </c>
      <c r="J947" s="832" t="s">
        <v>3252</v>
      </c>
      <c r="K947" s="832" t="s">
        <v>3042</v>
      </c>
      <c r="L947" s="835">
        <v>0</v>
      </c>
      <c r="M947" s="835">
        <v>0</v>
      </c>
      <c r="N947" s="832">
        <v>3</v>
      </c>
      <c r="O947" s="836">
        <v>2</v>
      </c>
      <c r="P947" s="835">
        <v>0</v>
      </c>
      <c r="Q947" s="837"/>
      <c r="R947" s="832">
        <v>1</v>
      </c>
      <c r="S947" s="837">
        <v>0.33333333333333331</v>
      </c>
      <c r="T947" s="836">
        <v>0.5</v>
      </c>
      <c r="U947" s="838">
        <v>0.25</v>
      </c>
    </row>
    <row r="948" spans="1:21" ht="14.4" customHeight="1" x14ac:dyDescent="0.3">
      <c r="A948" s="831">
        <v>21</v>
      </c>
      <c r="B948" s="832" t="s">
        <v>2713</v>
      </c>
      <c r="C948" s="832" t="s">
        <v>2719</v>
      </c>
      <c r="D948" s="833" t="s">
        <v>4561</v>
      </c>
      <c r="E948" s="834" t="s">
        <v>2746</v>
      </c>
      <c r="F948" s="832" t="s">
        <v>2714</v>
      </c>
      <c r="G948" s="832" t="s">
        <v>2774</v>
      </c>
      <c r="H948" s="832" t="s">
        <v>567</v>
      </c>
      <c r="I948" s="832" t="s">
        <v>3866</v>
      </c>
      <c r="J948" s="832" t="s">
        <v>3867</v>
      </c>
      <c r="K948" s="832" t="s">
        <v>3042</v>
      </c>
      <c r="L948" s="835">
        <v>0</v>
      </c>
      <c r="M948" s="835">
        <v>0</v>
      </c>
      <c r="N948" s="832">
        <v>1</v>
      </c>
      <c r="O948" s="836">
        <v>1</v>
      </c>
      <c r="P948" s="835">
        <v>0</v>
      </c>
      <c r="Q948" s="837"/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21</v>
      </c>
      <c r="B949" s="832" t="s">
        <v>2713</v>
      </c>
      <c r="C949" s="832" t="s">
        <v>2719</v>
      </c>
      <c r="D949" s="833" t="s">
        <v>4561</v>
      </c>
      <c r="E949" s="834" t="s">
        <v>2746</v>
      </c>
      <c r="F949" s="832" t="s">
        <v>2714</v>
      </c>
      <c r="G949" s="832" t="s">
        <v>3253</v>
      </c>
      <c r="H949" s="832" t="s">
        <v>567</v>
      </c>
      <c r="I949" s="832" t="s">
        <v>3868</v>
      </c>
      <c r="J949" s="832" t="s">
        <v>3869</v>
      </c>
      <c r="K949" s="832" t="s">
        <v>3256</v>
      </c>
      <c r="L949" s="835">
        <v>0</v>
      </c>
      <c r="M949" s="835">
        <v>0</v>
      </c>
      <c r="N949" s="832">
        <v>1</v>
      </c>
      <c r="O949" s="836">
        <v>1</v>
      </c>
      <c r="P949" s="835">
        <v>0</v>
      </c>
      <c r="Q949" s="837"/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21</v>
      </c>
      <c r="B950" s="832" t="s">
        <v>2713</v>
      </c>
      <c r="C950" s="832" t="s">
        <v>2719</v>
      </c>
      <c r="D950" s="833" t="s">
        <v>4561</v>
      </c>
      <c r="E950" s="834" t="s">
        <v>2746</v>
      </c>
      <c r="F950" s="832" t="s">
        <v>2714</v>
      </c>
      <c r="G950" s="832" t="s">
        <v>3870</v>
      </c>
      <c r="H950" s="832" t="s">
        <v>567</v>
      </c>
      <c r="I950" s="832" t="s">
        <v>3871</v>
      </c>
      <c r="J950" s="832" t="s">
        <v>3872</v>
      </c>
      <c r="K950" s="832" t="s">
        <v>3873</v>
      </c>
      <c r="L950" s="835">
        <v>101.99</v>
      </c>
      <c r="M950" s="835">
        <v>305.96999999999997</v>
      </c>
      <c r="N950" s="832">
        <v>3</v>
      </c>
      <c r="O950" s="836">
        <v>3</v>
      </c>
      <c r="P950" s="835">
        <v>305.96999999999997</v>
      </c>
      <c r="Q950" s="837">
        <v>1</v>
      </c>
      <c r="R950" s="832">
        <v>3</v>
      </c>
      <c r="S950" s="837">
        <v>1</v>
      </c>
      <c r="T950" s="836">
        <v>3</v>
      </c>
      <c r="U950" s="838">
        <v>1</v>
      </c>
    </row>
    <row r="951" spans="1:21" ht="14.4" customHeight="1" x14ac:dyDescent="0.3">
      <c r="A951" s="831">
        <v>21</v>
      </c>
      <c r="B951" s="832" t="s">
        <v>2713</v>
      </c>
      <c r="C951" s="832" t="s">
        <v>2719</v>
      </c>
      <c r="D951" s="833" t="s">
        <v>4561</v>
      </c>
      <c r="E951" s="834" t="s">
        <v>2746</v>
      </c>
      <c r="F951" s="832" t="s">
        <v>2714</v>
      </c>
      <c r="G951" s="832" t="s">
        <v>2826</v>
      </c>
      <c r="H951" s="832" t="s">
        <v>567</v>
      </c>
      <c r="I951" s="832" t="s">
        <v>3049</v>
      </c>
      <c r="J951" s="832" t="s">
        <v>2888</v>
      </c>
      <c r="K951" s="832" t="s">
        <v>3050</v>
      </c>
      <c r="L951" s="835">
        <v>99.94</v>
      </c>
      <c r="M951" s="835">
        <v>299.82</v>
      </c>
      <c r="N951" s="832">
        <v>3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21</v>
      </c>
      <c r="B952" s="832" t="s">
        <v>2713</v>
      </c>
      <c r="C952" s="832" t="s">
        <v>2719</v>
      </c>
      <c r="D952" s="833" t="s">
        <v>4561</v>
      </c>
      <c r="E952" s="834" t="s">
        <v>2746</v>
      </c>
      <c r="F952" s="832" t="s">
        <v>2714</v>
      </c>
      <c r="G952" s="832" t="s">
        <v>2826</v>
      </c>
      <c r="H952" s="832" t="s">
        <v>567</v>
      </c>
      <c r="I952" s="832" t="s">
        <v>3354</v>
      </c>
      <c r="J952" s="832" t="s">
        <v>2888</v>
      </c>
      <c r="K952" s="832" t="s">
        <v>3355</v>
      </c>
      <c r="L952" s="835">
        <v>299.83999999999997</v>
      </c>
      <c r="M952" s="835">
        <v>899.52</v>
      </c>
      <c r="N952" s="832">
        <v>3</v>
      </c>
      <c r="O952" s="836">
        <v>3</v>
      </c>
      <c r="P952" s="835">
        <v>299.83999999999997</v>
      </c>
      <c r="Q952" s="837">
        <v>0.33333333333333331</v>
      </c>
      <c r="R952" s="832">
        <v>1</v>
      </c>
      <c r="S952" s="837">
        <v>0.33333333333333331</v>
      </c>
      <c r="T952" s="836">
        <v>1</v>
      </c>
      <c r="U952" s="838">
        <v>0.33333333333333331</v>
      </c>
    </row>
    <row r="953" spans="1:21" ht="14.4" customHeight="1" x14ac:dyDescent="0.3">
      <c r="A953" s="831">
        <v>21</v>
      </c>
      <c r="B953" s="832" t="s">
        <v>2713</v>
      </c>
      <c r="C953" s="832" t="s">
        <v>2719</v>
      </c>
      <c r="D953" s="833" t="s">
        <v>4561</v>
      </c>
      <c r="E953" s="834" t="s">
        <v>2746</v>
      </c>
      <c r="F953" s="832" t="s">
        <v>2714</v>
      </c>
      <c r="G953" s="832" t="s">
        <v>2826</v>
      </c>
      <c r="H953" s="832" t="s">
        <v>567</v>
      </c>
      <c r="I953" s="832" t="s">
        <v>3051</v>
      </c>
      <c r="J953" s="832" t="s">
        <v>2828</v>
      </c>
      <c r="K953" s="832" t="s">
        <v>3052</v>
      </c>
      <c r="L953" s="835">
        <v>50.32</v>
      </c>
      <c r="M953" s="835">
        <v>1408.96</v>
      </c>
      <c r="N953" s="832">
        <v>28</v>
      </c>
      <c r="O953" s="836">
        <v>11</v>
      </c>
      <c r="P953" s="835">
        <v>855.44</v>
      </c>
      <c r="Q953" s="837">
        <v>0.60714285714285721</v>
      </c>
      <c r="R953" s="832">
        <v>17</v>
      </c>
      <c r="S953" s="837">
        <v>0.6071428571428571</v>
      </c>
      <c r="T953" s="836">
        <v>6.5</v>
      </c>
      <c r="U953" s="838">
        <v>0.59090909090909094</v>
      </c>
    </row>
    <row r="954" spans="1:21" ht="14.4" customHeight="1" x14ac:dyDescent="0.3">
      <c r="A954" s="831">
        <v>21</v>
      </c>
      <c r="B954" s="832" t="s">
        <v>2713</v>
      </c>
      <c r="C954" s="832" t="s">
        <v>2719</v>
      </c>
      <c r="D954" s="833" t="s">
        <v>4561</v>
      </c>
      <c r="E954" s="834" t="s">
        <v>2746</v>
      </c>
      <c r="F954" s="832" t="s">
        <v>2714</v>
      </c>
      <c r="G954" s="832" t="s">
        <v>2826</v>
      </c>
      <c r="H954" s="832" t="s">
        <v>567</v>
      </c>
      <c r="I954" s="832" t="s">
        <v>2827</v>
      </c>
      <c r="J954" s="832" t="s">
        <v>2828</v>
      </c>
      <c r="K954" s="832" t="s">
        <v>2829</v>
      </c>
      <c r="L954" s="835">
        <v>50.32</v>
      </c>
      <c r="M954" s="835">
        <v>1408.96</v>
      </c>
      <c r="N954" s="832">
        <v>28</v>
      </c>
      <c r="O954" s="836">
        <v>7.5</v>
      </c>
      <c r="P954" s="835">
        <v>956.08</v>
      </c>
      <c r="Q954" s="837">
        <v>0.6785714285714286</v>
      </c>
      <c r="R954" s="832">
        <v>19</v>
      </c>
      <c r="S954" s="837">
        <v>0.6785714285714286</v>
      </c>
      <c r="T954" s="836">
        <v>4.5</v>
      </c>
      <c r="U954" s="838">
        <v>0.6</v>
      </c>
    </row>
    <row r="955" spans="1:21" ht="14.4" customHeight="1" x14ac:dyDescent="0.3">
      <c r="A955" s="831">
        <v>21</v>
      </c>
      <c r="B955" s="832" t="s">
        <v>2713</v>
      </c>
      <c r="C955" s="832" t="s">
        <v>2719</v>
      </c>
      <c r="D955" s="833" t="s">
        <v>4561</v>
      </c>
      <c r="E955" s="834" t="s">
        <v>2746</v>
      </c>
      <c r="F955" s="832" t="s">
        <v>2714</v>
      </c>
      <c r="G955" s="832" t="s">
        <v>2805</v>
      </c>
      <c r="H955" s="832" t="s">
        <v>625</v>
      </c>
      <c r="I955" s="832" t="s">
        <v>2267</v>
      </c>
      <c r="J955" s="832" t="s">
        <v>1377</v>
      </c>
      <c r="K955" s="832" t="s">
        <v>2268</v>
      </c>
      <c r="L955" s="835">
        <v>154.36000000000001</v>
      </c>
      <c r="M955" s="835">
        <v>308.72000000000003</v>
      </c>
      <c r="N955" s="832">
        <v>2</v>
      </c>
      <c r="O955" s="836">
        <v>2</v>
      </c>
      <c r="P955" s="835">
        <v>308.72000000000003</v>
      </c>
      <c r="Q955" s="837">
        <v>1</v>
      </c>
      <c r="R955" s="832">
        <v>2</v>
      </c>
      <c r="S955" s="837">
        <v>1</v>
      </c>
      <c r="T955" s="836">
        <v>2</v>
      </c>
      <c r="U955" s="838">
        <v>1</v>
      </c>
    </row>
    <row r="956" spans="1:21" ht="14.4" customHeight="1" x14ac:dyDescent="0.3">
      <c r="A956" s="831">
        <v>21</v>
      </c>
      <c r="B956" s="832" t="s">
        <v>2713</v>
      </c>
      <c r="C956" s="832" t="s">
        <v>2719</v>
      </c>
      <c r="D956" s="833" t="s">
        <v>4561</v>
      </c>
      <c r="E956" s="834" t="s">
        <v>2746</v>
      </c>
      <c r="F956" s="832" t="s">
        <v>2714</v>
      </c>
      <c r="G956" s="832" t="s">
        <v>2805</v>
      </c>
      <c r="H956" s="832" t="s">
        <v>567</v>
      </c>
      <c r="I956" s="832" t="s">
        <v>3874</v>
      </c>
      <c r="J956" s="832" t="s">
        <v>3875</v>
      </c>
      <c r="K956" s="832" t="s">
        <v>3876</v>
      </c>
      <c r="L956" s="835">
        <v>154.36000000000001</v>
      </c>
      <c r="M956" s="835">
        <v>308.72000000000003</v>
      </c>
      <c r="N956" s="832">
        <v>2</v>
      </c>
      <c r="O956" s="836">
        <v>1.5</v>
      </c>
      <c r="P956" s="835">
        <v>308.72000000000003</v>
      </c>
      <c r="Q956" s="837">
        <v>1</v>
      </c>
      <c r="R956" s="832">
        <v>2</v>
      </c>
      <c r="S956" s="837">
        <v>1</v>
      </c>
      <c r="T956" s="836">
        <v>1.5</v>
      </c>
      <c r="U956" s="838">
        <v>1</v>
      </c>
    </row>
    <row r="957" spans="1:21" ht="14.4" customHeight="1" x14ac:dyDescent="0.3">
      <c r="A957" s="831">
        <v>21</v>
      </c>
      <c r="B957" s="832" t="s">
        <v>2713</v>
      </c>
      <c r="C957" s="832" t="s">
        <v>2719</v>
      </c>
      <c r="D957" s="833" t="s">
        <v>4561</v>
      </c>
      <c r="E957" s="834" t="s">
        <v>2746</v>
      </c>
      <c r="F957" s="832" t="s">
        <v>2714</v>
      </c>
      <c r="G957" s="832" t="s">
        <v>2805</v>
      </c>
      <c r="H957" s="832" t="s">
        <v>567</v>
      </c>
      <c r="I957" s="832" t="s">
        <v>3877</v>
      </c>
      <c r="J957" s="832" t="s">
        <v>3875</v>
      </c>
      <c r="K957" s="832" t="s">
        <v>2268</v>
      </c>
      <c r="L957" s="835">
        <v>154.36000000000001</v>
      </c>
      <c r="M957" s="835">
        <v>1697.96</v>
      </c>
      <c r="N957" s="832">
        <v>11</v>
      </c>
      <c r="O957" s="836">
        <v>8.5</v>
      </c>
      <c r="P957" s="835">
        <v>1234.8800000000001</v>
      </c>
      <c r="Q957" s="837">
        <v>0.72727272727272729</v>
      </c>
      <c r="R957" s="832">
        <v>8</v>
      </c>
      <c r="S957" s="837">
        <v>0.72727272727272729</v>
      </c>
      <c r="T957" s="836">
        <v>6.5</v>
      </c>
      <c r="U957" s="838">
        <v>0.76470588235294112</v>
      </c>
    </row>
    <row r="958" spans="1:21" ht="14.4" customHeight="1" x14ac:dyDescent="0.3">
      <c r="A958" s="831">
        <v>21</v>
      </c>
      <c r="B958" s="832" t="s">
        <v>2713</v>
      </c>
      <c r="C958" s="832" t="s">
        <v>2719</v>
      </c>
      <c r="D958" s="833" t="s">
        <v>4561</v>
      </c>
      <c r="E958" s="834" t="s">
        <v>2746</v>
      </c>
      <c r="F958" s="832" t="s">
        <v>2714</v>
      </c>
      <c r="G958" s="832" t="s">
        <v>3053</v>
      </c>
      <c r="H958" s="832" t="s">
        <v>567</v>
      </c>
      <c r="I958" s="832" t="s">
        <v>3546</v>
      </c>
      <c r="J958" s="832" t="s">
        <v>1041</v>
      </c>
      <c r="K958" s="832" t="s">
        <v>3055</v>
      </c>
      <c r="L958" s="835">
        <v>374.79</v>
      </c>
      <c r="M958" s="835">
        <v>1124.3700000000001</v>
      </c>
      <c r="N958" s="832">
        <v>3</v>
      </c>
      <c r="O958" s="836">
        <v>1</v>
      </c>
      <c r="P958" s="835">
        <v>1124.3700000000001</v>
      </c>
      <c r="Q958" s="837">
        <v>1</v>
      </c>
      <c r="R958" s="832">
        <v>3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21</v>
      </c>
      <c r="B959" s="832" t="s">
        <v>2713</v>
      </c>
      <c r="C959" s="832" t="s">
        <v>2719</v>
      </c>
      <c r="D959" s="833" t="s">
        <v>4561</v>
      </c>
      <c r="E959" s="834" t="s">
        <v>2746</v>
      </c>
      <c r="F959" s="832" t="s">
        <v>2714</v>
      </c>
      <c r="G959" s="832" t="s">
        <v>3053</v>
      </c>
      <c r="H959" s="832" t="s">
        <v>567</v>
      </c>
      <c r="I959" s="832" t="s">
        <v>3054</v>
      </c>
      <c r="J959" s="832" t="s">
        <v>1041</v>
      </c>
      <c r="K959" s="832" t="s">
        <v>3055</v>
      </c>
      <c r="L959" s="835">
        <v>374.79</v>
      </c>
      <c r="M959" s="835">
        <v>749.58</v>
      </c>
      <c r="N959" s="832">
        <v>2</v>
      </c>
      <c r="O959" s="836">
        <v>0.5</v>
      </c>
      <c r="P959" s="835">
        <v>749.58</v>
      </c>
      <c r="Q959" s="837">
        <v>1</v>
      </c>
      <c r="R959" s="832">
        <v>2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21</v>
      </c>
      <c r="B960" s="832" t="s">
        <v>2713</v>
      </c>
      <c r="C960" s="832" t="s">
        <v>2719</v>
      </c>
      <c r="D960" s="833" t="s">
        <v>4561</v>
      </c>
      <c r="E960" s="834" t="s">
        <v>2746</v>
      </c>
      <c r="F960" s="832" t="s">
        <v>2714</v>
      </c>
      <c r="G960" s="832" t="s">
        <v>3633</v>
      </c>
      <c r="H960" s="832" t="s">
        <v>625</v>
      </c>
      <c r="I960" s="832" t="s">
        <v>3634</v>
      </c>
      <c r="J960" s="832" t="s">
        <v>838</v>
      </c>
      <c r="K960" s="832" t="s">
        <v>3635</v>
      </c>
      <c r="L960" s="835">
        <v>0</v>
      </c>
      <c r="M960" s="835">
        <v>0</v>
      </c>
      <c r="N960" s="832">
        <v>1</v>
      </c>
      <c r="O960" s="836">
        <v>1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21</v>
      </c>
      <c r="B961" s="832" t="s">
        <v>2713</v>
      </c>
      <c r="C961" s="832" t="s">
        <v>2719</v>
      </c>
      <c r="D961" s="833" t="s">
        <v>4561</v>
      </c>
      <c r="E961" s="834" t="s">
        <v>2746</v>
      </c>
      <c r="F961" s="832" t="s">
        <v>2714</v>
      </c>
      <c r="G961" s="832" t="s">
        <v>3056</v>
      </c>
      <c r="H961" s="832" t="s">
        <v>625</v>
      </c>
      <c r="I961" s="832" t="s">
        <v>2262</v>
      </c>
      <c r="J961" s="832" t="s">
        <v>2255</v>
      </c>
      <c r="K961" s="832" t="s">
        <v>2263</v>
      </c>
      <c r="L961" s="835">
        <v>49.08</v>
      </c>
      <c r="M961" s="835">
        <v>49.08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21</v>
      </c>
      <c r="B962" s="832" t="s">
        <v>2713</v>
      </c>
      <c r="C962" s="832" t="s">
        <v>2719</v>
      </c>
      <c r="D962" s="833" t="s">
        <v>4561</v>
      </c>
      <c r="E962" s="834" t="s">
        <v>2746</v>
      </c>
      <c r="F962" s="832" t="s">
        <v>2714</v>
      </c>
      <c r="G962" s="832" t="s">
        <v>3056</v>
      </c>
      <c r="H962" s="832" t="s">
        <v>625</v>
      </c>
      <c r="I962" s="832" t="s">
        <v>2541</v>
      </c>
      <c r="J962" s="832" t="s">
        <v>2258</v>
      </c>
      <c r="K962" s="832" t="s">
        <v>2263</v>
      </c>
      <c r="L962" s="835">
        <v>49.08</v>
      </c>
      <c r="M962" s="835">
        <v>49.08</v>
      </c>
      <c r="N962" s="832">
        <v>1</v>
      </c>
      <c r="O962" s="836">
        <v>1</v>
      </c>
      <c r="P962" s="835">
        <v>49.08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21</v>
      </c>
      <c r="B963" s="832" t="s">
        <v>2713</v>
      </c>
      <c r="C963" s="832" t="s">
        <v>2719</v>
      </c>
      <c r="D963" s="833" t="s">
        <v>4561</v>
      </c>
      <c r="E963" s="834" t="s">
        <v>2746</v>
      </c>
      <c r="F963" s="832" t="s">
        <v>2714</v>
      </c>
      <c r="G963" s="832" t="s">
        <v>3547</v>
      </c>
      <c r="H963" s="832" t="s">
        <v>567</v>
      </c>
      <c r="I963" s="832" t="s">
        <v>3878</v>
      </c>
      <c r="J963" s="832" t="s">
        <v>622</v>
      </c>
      <c r="K963" s="832" t="s">
        <v>3879</v>
      </c>
      <c r="L963" s="835">
        <v>0</v>
      </c>
      <c r="M963" s="835">
        <v>0</v>
      </c>
      <c r="N963" s="832">
        <v>8</v>
      </c>
      <c r="O963" s="836">
        <v>7</v>
      </c>
      <c r="P963" s="835">
        <v>0</v>
      </c>
      <c r="Q963" s="837"/>
      <c r="R963" s="832">
        <v>4</v>
      </c>
      <c r="S963" s="837">
        <v>0.5</v>
      </c>
      <c r="T963" s="836">
        <v>3</v>
      </c>
      <c r="U963" s="838">
        <v>0.42857142857142855</v>
      </c>
    </row>
    <row r="964" spans="1:21" ht="14.4" customHeight="1" x14ac:dyDescent="0.3">
      <c r="A964" s="831">
        <v>21</v>
      </c>
      <c r="B964" s="832" t="s">
        <v>2713</v>
      </c>
      <c r="C964" s="832" t="s">
        <v>2719</v>
      </c>
      <c r="D964" s="833" t="s">
        <v>4561</v>
      </c>
      <c r="E964" s="834" t="s">
        <v>2746</v>
      </c>
      <c r="F964" s="832" t="s">
        <v>2714</v>
      </c>
      <c r="G964" s="832" t="s">
        <v>3880</v>
      </c>
      <c r="H964" s="832" t="s">
        <v>567</v>
      </c>
      <c r="I964" s="832" t="s">
        <v>3881</v>
      </c>
      <c r="J964" s="832" t="s">
        <v>3882</v>
      </c>
      <c r="K964" s="832" t="s">
        <v>3883</v>
      </c>
      <c r="L964" s="835">
        <v>248.55</v>
      </c>
      <c r="M964" s="835">
        <v>248.55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21</v>
      </c>
      <c r="B965" s="832" t="s">
        <v>2713</v>
      </c>
      <c r="C965" s="832" t="s">
        <v>2719</v>
      </c>
      <c r="D965" s="833" t="s">
        <v>4561</v>
      </c>
      <c r="E965" s="834" t="s">
        <v>2746</v>
      </c>
      <c r="F965" s="832" t="s">
        <v>2714</v>
      </c>
      <c r="G965" s="832" t="s">
        <v>3636</v>
      </c>
      <c r="H965" s="832" t="s">
        <v>567</v>
      </c>
      <c r="I965" s="832" t="s">
        <v>3884</v>
      </c>
      <c r="J965" s="832" t="s">
        <v>3885</v>
      </c>
      <c r="K965" s="832" t="s">
        <v>3886</v>
      </c>
      <c r="L965" s="835">
        <v>79.069999999999993</v>
      </c>
      <c r="M965" s="835">
        <v>79.069999999999993</v>
      </c>
      <c r="N965" s="832">
        <v>1</v>
      </c>
      <c r="O965" s="836">
        <v>1</v>
      </c>
      <c r="P965" s="835">
        <v>79.069999999999993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21</v>
      </c>
      <c r="B966" s="832" t="s">
        <v>2713</v>
      </c>
      <c r="C966" s="832" t="s">
        <v>2719</v>
      </c>
      <c r="D966" s="833" t="s">
        <v>4561</v>
      </c>
      <c r="E966" s="834" t="s">
        <v>2746</v>
      </c>
      <c r="F966" s="832" t="s">
        <v>2714</v>
      </c>
      <c r="G966" s="832" t="s">
        <v>3636</v>
      </c>
      <c r="H966" s="832" t="s">
        <v>567</v>
      </c>
      <c r="I966" s="832" t="s">
        <v>3637</v>
      </c>
      <c r="J966" s="832" t="s">
        <v>3638</v>
      </c>
      <c r="K966" s="832" t="s">
        <v>3639</v>
      </c>
      <c r="L966" s="835">
        <v>79.069999999999993</v>
      </c>
      <c r="M966" s="835">
        <v>79.069999999999993</v>
      </c>
      <c r="N966" s="832">
        <v>1</v>
      </c>
      <c r="O966" s="836">
        <v>1</v>
      </c>
      <c r="P966" s="835">
        <v>79.069999999999993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21</v>
      </c>
      <c r="B967" s="832" t="s">
        <v>2713</v>
      </c>
      <c r="C967" s="832" t="s">
        <v>2719</v>
      </c>
      <c r="D967" s="833" t="s">
        <v>4561</v>
      </c>
      <c r="E967" s="834" t="s">
        <v>2746</v>
      </c>
      <c r="F967" s="832" t="s">
        <v>2715</v>
      </c>
      <c r="G967" s="832" t="s">
        <v>2890</v>
      </c>
      <c r="H967" s="832" t="s">
        <v>567</v>
      </c>
      <c r="I967" s="832" t="s">
        <v>2891</v>
      </c>
      <c r="J967" s="832" t="s">
        <v>2892</v>
      </c>
      <c r="K967" s="832"/>
      <c r="L967" s="835">
        <v>0</v>
      </c>
      <c r="M967" s="835">
        <v>0</v>
      </c>
      <c r="N967" s="832">
        <v>10</v>
      </c>
      <c r="O967" s="836">
        <v>10</v>
      </c>
      <c r="P967" s="835">
        <v>0</v>
      </c>
      <c r="Q967" s="837"/>
      <c r="R967" s="832">
        <v>8</v>
      </c>
      <c r="S967" s="837">
        <v>0.8</v>
      </c>
      <c r="T967" s="836">
        <v>8</v>
      </c>
      <c r="U967" s="838">
        <v>0.8</v>
      </c>
    </row>
    <row r="968" spans="1:21" ht="14.4" customHeight="1" x14ac:dyDescent="0.3">
      <c r="A968" s="831">
        <v>21</v>
      </c>
      <c r="B968" s="832" t="s">
        <v>2713</v>
      </c>
      <c r="C968" s="832" t="s">
        <v>2719</v>
      </c>
      <c r="D968" s="833" t="s">
        <v>4561</v>
      </c>
      <c r="E968" s="834" t="s">
        <v>2746</v>
      </c>
      <c r="F968" s="832" t="s">
        <v>2715</v>
      </c>
      <c r="G968" s="832" t="s">
        <v>2890</v>
      </c>
      <c r="H968" s="832" t="s">
        <v>567</v>
      </c>
      <c r="I968" s="832" t="s">
        <v>3551</v>
      </c>
      <c r="J968" s="832" t="s">
        <v>2892</v>
      </c>
      <c r="K968" s="832"/>
      <c r="L968" s="835">
        <v>0</v>
      </c>
      <c r="M968" s="835">
        <v>0</v>
      </c>
      <c r="N968" s="832">
        <v>7</v>
      </c>
      <c r="O968" s="836">
        <v>7</v>
      </c>
      <c r="P968" s="835">
        <v>0</v>
      </c>
      <c r="Q968" s="837"/>
      <c r="R968" s="832">
        <v>2</v>
      </c>
      <c r="S968" s="837">
        <v>0.2857142857142857</v>
      </c>
      <c r="T968" s="836">
        <v>2</v>
      </c>
      <c r="U968" s="838">
        <v>0.2857142857142857</v>
      </c>
    </row>
    <row r="969" spans="1:21" ht="14.4" customHeight="1" x14ac:dyDescent="0.3">
      <c r="A969" s="831">
        <v>21</v>
      </c>
      <c r="B969" s="832" t="s">
        <v>2713</v>
      </c>
      <c r="C969" s="832" t="s">
        <v>2719</v>
      </c>
      <c r="D969" s="833" t="s">
        <v>4561</v>
      </c>
      <c r="E969" s="834" t="s">
        <v>2746</v>
      </c>
      <c r="F969" s="832" t="s">
        <v>2716</v>
      </c>
      <c r="G969" s="832" t="s">
        <v>2890</v>
      </c>
      <c r="H969" s="832" t="s">
        <v>567</v>
      </c>
      <c r="I969" s="832" t="s">
        <v>3640</v>
      </c>
      <c r="J969" s="832" t="s">
        <v>2892</v>
      </c>
      <c r="K969" s="832"/>
      <c r="L969" s="835">
        <v>0</v>
      </c>
      <c r="M969" s="835">
        <v>0</v>
      </c>
      <c r="N969" s="832">
        <v>56</v>
      </c>
      <c r="O969" s="836">
        <v>48</v>
      </c>
      <c r="P969" s="835">
        <v>0</v>
      </c>
      <c r="Q969" s="837"/>
      <c r="R969" s="832">
        <v>51</v>
      </c>
      <c r="S969" s="837">
        <v>0.9107142857142857</v>
      </c>
      <c r="T969" s="836">
        <v>43</v>
      </c>
      <c r="U969" s="838">
        <v>0.89583333333333337</v>
      </c>
    </row>
    <row r="970" spans="1:21" ht="14.4" customHeight="1" x14ac:dyDescent="0.3">
      <c r="A970" s="831">
        <v>21</v>
      </c>
      <c r="B970" s="832" t="s">
        <v>2713</v>
      </c>
      <c r="C970" s="832" t="s">
        <v>2719</v>
      </c>
      <c r="D970" s="833" t="s">
        <v>4561</v>
      </c>
      <c r="E970" s="834" t="s">
        <v>2746</v>
      </c>
      <c r="F970" s="832" t="s">
        <v>2716</v>
      </c>
      <c r="G970" s="832" t="s">
        <v>3064</v>
      </c>
      <c r="H970" s="832" t="s">
        <v>567</v>
      </c>
      <c r="I970" s="832" t="s">
        <v>3065</v>
      </c>
      <c r="J970" s="832" t="s">
        <v>3066</v>
      </c>
      <c r="K970" s="832" t="s">
        <v>3067</v>
      </c>
      <c r="L970" s="835">
        <v>1800</v>
      </c>
      <c r="M970" s="835">
        <v>23400</v>
      </c>
      <c r="N970" s="832">
        <v>13</v>
      </c>
      <c r="O970" s="836">
        <v>10</v>
      </c>
      <c r="P970" s="835">
        <v>12600</v>
      </c>
      <c r="Q970" s="837">
        <v>0.53846153846153844</v>
      </c>
      <c r="R970" s="832">
        <v>7</v>
      </c>
      <c r="S970" s="837">
        <v>0.53846153846153844</v>
      </c>
      <c r="T970" s="836">
        <v>5</v>
      </c>
      <c r="U970" s="838">
        <v>0.5</v>
      </c>
    </row>
    <row r="971" spans="1:21" ht="14.4" customHeight="1" x14ac:dyDescent="0.3">
      <c r="A971" s="831">
        <v>21</v>
      </c>
      <c r="B971" s="832" t="s">
        <v>2713</v>
      </c>
      <c r="C971" s="832" t="s">
        <v>2719</v>
      </c>
      <c r="D971" s="833" t="s">
        <v>4561</v>
      </c>
      <c r="E971" s="834" t="s">
        <v>2746</v>
      </c>
      <c r="F971" s="832" t="s">
        <v>2716</v>
      </c>
      <c r="G971" s="832" t="s">
        <v>3064</v>
      </c>
      <c r="H971" s="832" t="s">
        <v>567</v>
      </c>
      <c r="I971" s="832" t="s">
        <v>3887</v>
      </c>
      <c r="J971" s="832" t="s">
        <v>3888</v>
      </c>
      <c r="K971" s="832" t="s">
        <v>3889</v>
      </c>
      <c r="L971" s="835">
        <v>1739.38</v>
      </c>
      <c r="M971" s="835">
        <v>1739.38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21</v>
      </c>
      <c r="B972" s="832" t="s">
        <v>2713</v>
      </c>
      <c r="C972" s="832" t="s">
        <v>2719</v>
      </c>
      <c r="D972" s="833" t="s">
        <v>4561</v>
      </c>
      <c r="E972" s="834" t="s">
        <v>2746</v>
      </c>
      <c r="F972" s="832" t="s">
        <v>2716</v>
      </c>
      <c r="G972" s="832" t="s">
        <v>2834</v>
      </c>
      <c r="H972" s="832" t="s">
        <v>567</v>
      </c>
      <c r="I972" s="832" t="s">
        <v>2835</v>
      </c>
      <c r="J972" s="832" t="s">
        <v>2836</v>
      </c>
      <c r="K972" s="832" t="s">
        <v>2837</v>
      </c>
      <c r="L972" s="835">
        <v>1000</v>
      </c>
      <c r="M972" s="835">
        <v>3000</v>
      </c>
      <c r="N972" s="832">
        <v>3</v>
      </c>
      <c r="O972" s="836">
        <v>3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21</v>
      </c>
      <c r="B973" s="832" t="s">
        <v>2713</v>
      </c>
      <c r="C973" s="832" t="s">
        <v>2719</v>
      </c>
      <c r="D973" s="833" t="s">
        <v>4561</v>
      </c>
      <c r="E973" s="834" t="s">
        <v>2747</v>
      </c>
      <c r="F973" s="832" t="s">
        <v>2714</v>
      </c>
      <c r="G973" s="832" t="s">
        <v>2754</v>
      </c>
      <c r="H973" s="832" t="s">
        <v>567</v>
      </c>
      <c r="I973" s="832" t="s">
        <v>2855</v>
      </c>
      <c r="J973" s="832" t="s">
        <v>2756</v>
      </c>
      <c r="K973" s="832" t="s">
        <v>2856</v>
      </c>
      <c r="L973" s="835">
        <v>848.49</v>
      </c>
      <c r="M973" s="835">
        <v>848.49</v>
      </c>
      <c r="N973" s="832">
        <v>1</v>
      </c>
      <c r="O973" s="836">
        <v>1</v>
      </c>
      <c r="P973" s="835">
        <v>848.49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21</v>
      </c>
      <c r="B974" s="832" t="s">
        <v>2713</v>
      </c>
      <c r="C974" s="832" t="s">
        <v>2719</v>
      </c>
      <c r="D974" s="833" t="s">
        <v>4561</v>
      </c>
      <c r="E974" s="834" t="s">
        <v>2747</v>
      </c>
      <c r="F974" s="832" t="s">
        <v>2714</v>
      </c>
      <c r="G974" s="832" t="s">
        <v>2987</v>
      </c>
      <c r="H974" s="832" t="s">
        <v>567</v>
      </c>
      <c r="I974" s="832" t="s">
        <v>2990</v>
      </c>
      <c r="J974" s="832" t="s">
        <v>2991</v>
      </c>
      <c r="K974" s="832" t="s">
        <v>2992</v>
      </c>
      <c r="L974" s="835">
        <v>42.09</v>
      </c>
      <c r="M974" s="835">
        <v>84.18</v>
      </c>
      <c r="N974" s="832">
        <v>2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21</v>
      </c>
      <c r="B975" s="832" t="s">
        <v>2713</v>
      </c>
      <c r="C975" s="832" t="s">
        <v>2719</v>
      </c>
      <c r="D975" s="833" t="s">
        <v>4561</v>
      </c>
      <c r="E975" s="834" t="s">
        <v>2747</v>
      </c>
      <c r="F975" s="832" t="s">
        <v>2714</v>
      </c>
      <c r="G975" s="832" t="s">
        <v>2993</v>
      </c>
      <c r="H975" s="832" t="s">
        <v>625</v>
      </c>
      <c r="I975" s="832" t="s">
        <v>3890</v>
      </c>
      <c r="J975" s="832" t="s">
        <v>1373</v>
      </c>
      <c r="K975" s="832" t="s">
        <v>3891</v>
      </c>
      <c r="L975" s="835">
        <v>242.63</v>
      </c>
      <c r="M975" s="835">
        <v>4367.34</v>
      </c>
      <c r="N975" s="832">
        <v>18</v>
      </c>
      <c r="O975" s="836">
        <v>1</v>
      </c>
      <c r="P975" s="835">
        <v>4367.34</v>
      </c>
      <c r="Q975" s="837">
        <v>1</v>
      </c>
      <c r="R975" s="832">
        <v>18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21</v>
      </c>
      <c r="B976" s="832" t="s">
        <v>2713</v>
      </c>
      <c r="C976" s="832" t="s">
        <v>2719</v>
      </c>
      <c r="D976" s="833" t="s">
        <v>4561</v>
      </c>
      <c r="E976" s="834" t="s">
        <v>2747</v>
      </c>
      <c r="F976" s="832" t="s">
        <v>2714</v>
      </c>
      <c r="G976" s="832" t="s">
        <v>2826</v>
      </c>
      <c r="H976" s="832" t="s">
        <v>567</v>
      </c>
      <c r="I976" s="832" t="s">
        <v>2827</v>
      </c>
      <c r="J976" s="832" t="s">
        <v>2828</v>
      </c>
      <c r="K976" s="832" t="s">
        <v>2829</v>
      </c>
      <c r="L976" s="835">
        <v>50.32</v>
      </c>
      <c r="M976" s="835">
        <v>100.64</v>
      </c>
      <c r="N976" s="832">
        <v>2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21</v>
      </c>
      <c r="B977" s="832" t="s">
        <v>2713</v>
      </c>
      <c r="C977" s="832" t="s">
        <v>2719</v>
      </c>
      <c r="D977" s="833" t="s">
        <v>4561</v>
      </c>
      <c r="E977" s="834" t="s">
        <v>2747</v>
      </c>
      <c r="F977" s="832" t="s">
        <v>2715</v>
      </c>
      <c r="G977" s="832" t="s">
        <v>2890</v>
      </c>
      <c r="H977" s="832" t="s">
        <v>567</v>
      </c>
      <c r="I977" s="832" t="s">
        <v>2891</v>
      </c>
      <c r="J977" s="832" t="s">
        <v>2892</v>
      </c>
      <c r="K977" s="832"/>
      <c r="L977" s="835">
        <v>0</v>
      </c>
      <c r="M977" s="835">
        <v>0</v>
      </c>
      <c r="N977" s="832">
        <v>1</v>
      </c>
      <c r="O977" s="836">
        <v>1</v>
      </c>
      <c r="P977" s="835"/>
      <c r="Q977" s="837"/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21</v>
      </c>
      <c r="B978" s="832" t="s">
        <v>2713</v>
      </c>
      <c r="C978" s="832" t="s">
        <v>2719</v>
      </c>
      <c r="D978" s="833" t="s">
        <v>4561</v>
      </c>
      <c r="E978" s="834" t="s">
        <v>2749</v>
      </c>
      <c r="F978" s="832" t="s">
        <v>2714</v>
      </c>
      <c r="G978" s="832" t="s">
        <v>2762</v>
      </c>
      <c r="H978" s="832" t="s">
        <v>567</v>
      </c>
      <c r="I978" s="832" t="s">
        <v>3071</v>
      </c>
      <c r="J978" s="832" t="s">
        <v>2764</v>
      </c>
      <c r="K978" s="832" t="s">
        <v>3072</v>
      </c>
      <c r="L978" s="835">
        <v>32.28</v>
      </c>
      <c r="M978" s="835">
        <v>32.28</v>
      </c>
      <c r="N978" s="832">
        <v>1</v>
      </c>
      <c r="O978" s="836">
        <v>1</v>
      </c>
      <c r="P978" s="835">
        <v>32.28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21</v>
      </c>
      <c r="B979" s="832" t="s">
        <v>2713</v>
      </c>
      <c r="C979" s="832" t="s">
        <v>2719</v>
      </c>
      <c r="D979" s="833" t="s">
        <v>4561</v>
      </c>
      <c r="E979" s="834" t="s">
        <v>2749</v>
      </c>
      <c r="F979" s="832" t="s">
        <v>2714</v>
      </c>
      <c r="G979" s="832" t="s">
        <v>2762</v>
      </c>
      <c r="H979" s="832" t="s">
        <v>567</v>
      </c>
      <c r="I979" s="832" t="s">
        <v>2763</v>
      </c>
      <c r="J979" s="832" t="s">
        <v>2764</v>
      </c>
      <c r="K979" s="832" t="s">
        <v>2765</v>
      </c>
      <c r="L979" s="835">
        <v>96.84</v>
      </c>
      <c r="M979" s="835">
        <v>1162.0800000000002</v>
      </c>
      <c r="N979" s="832">
        <v>12</v>
      </c>
      <c r="O979" s="836">
        <v>10</v>
      </c>
      <c r="P979" s="835">
        <v>774.72000000000014</v>
      </c>
      <c r="Q979" s="837">
        <v>0.66666666666666674</v>
      </c>
      <c r="R979" s="832">
        <v>8</v>
      </c>
      <c r="S979" s="837">
        <v>0.66666666666666663</v>
      </c>
      <c r="T979" s="836">
        <v>6.5</v>
      </c>
      <c r="U979" s="838">
        <v>0.65</v>
      </c>
    </row>
    <row r="980" spans="1:21" ht="14.4" customHeight="1" x14ac:dyDescent="0.3">
      <c r="A980" s="831">
        <v>21</v>
      </c>
      <c r="B980" s="832" t="s">
        <v>2713</v>
      </c>
      <c r="C980" s="832" t="s">
        <v>2719</v>
      </c>
      <c r="D980" s="833" t="s">
        <v>4561</v>
      </c>
      <c r="E980" s="834" t="s">
        <v>2749</v>
      </c>
      <c r="F980" s="832" t="s">
        <v>2714</v>
      </c>
      <c r="G980" s="832" t="s">
        <v>2762</v>
      </c>
      <c r="H980" s="832" t="s">
        <v>567</v>
      </c>
      <c r="I980" s="832" t="s">
        <v>3892</v>
      </c>
      <c r="J980" s="832" t="s">
        <v>2764</v>
      </c>
      <c r="K980" s="832" t="s">
        <v>3893</v>
      </c>
      <c r="L980" s="835">
        <v>0</v>
      </c>
      <c r="M980" s="835">
        <v>0</v>
      </c>
      <c r="N980" s="832">
        <v>2</v>
      </c>
      <c r="O980" s="836">
        <v>2</v>
      </c>
      <c r="P980" s="835">
        <v>0</v>
      </c>
      <c r="Q980" s="837"/>
      <c r="R980" s="832">
        <v>2</v>
      </c>
      <c r="S980" s="837">
        <v>1</v>
      </c>
      <c r="T980" s="836">
        <v>2</v>
      </c>
      <c r="U980" s="838">
        <v>1</v>
      </c>
    </row>
    <row r="981" spans="1:21" ht="14.4" customHeight="1" x14ac:dyDescent="0.3">
      <c r="A981" s="831">
        <v>21</v>
      </c>
      <c r="B981" s="832" t="s">
        <v>2713</v>
      </c>
      <c r="C981" s="832" t="s">
        <v>2719</v>
      </c>
      <c r="D981" s="833" t="s">
        <v>4561</v>
      </c>
      <c r="E981" s="834" t="s">
        <v>2749</v>
      </c>
      <c r="F981" s="832" t="s">
        <v>2714</v>
      </c>
      <c r="G981" s="832" t="s">
        <v>2766</v>
      </c>
      <c r="H981" s="832" t="s">
        <v>567</v>
      </c>
      <c r="I981" s="832" t="s">
        <v>3894</v>
      </c>
      <c r="J981" s="832" t="s">
        <v>3074</v>
      </c>
      <c r="K981" s="832" t="s">
        <v>3648</v>
      </c>
      <c r="L981" s="835">
        <v>36.270000000000003</v>
      </c>
      <c r="M981" s="835">
        <v>36.270000000000003</v>
      </c>
      <c r="N981" s="832">
        <v>1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21</v>
      </c>
      <c r="B982" s="832" t="s">
        <v>2713</v>
      </c>
      <c r="C982" s="832" t="s">
        <v>2719</v>
      </c>
      <c r="D982" s="833" t="s">
        <v>4561</v>
      </c>
      <c r="E982" s="834" t="s">
        <v>2749</v>
      </c>
      <c r="F982" s="832" t="s">
        <v>2714</v>
      </c>
      <c r="G982" s="832" t="s">
        <v>2766</v>
      </c>
      <c r="H982" s="832" t="s">
        <v>625</v>
      </c>
      <c r="I982" s="832" t="s">
        <v>2335</v>
      </c>
      <c r="J982" s="832" t="s">
        <v>640</v>
      </c>
      <c r="K982" s="832" t="s">
        <v>642</v>
      </c>
      <c r="L982" s="835">
        <v>72.55</v>
      </c>
      <c r="M982" s="835">
        <v>145.1</v>
      </c>
      <c r="N982" s="832">
        <v>2</v>
      </c>
      <c r="O982" s="836">
        <v>1.5</v>
      </c>
      <c r="P982" s="835">
        <v>145.1</v>
      </c>
      <c r="Q982" s="837">
        <v>1</v>
      </c>
      <c r="R982" s="832">
        <v>2</v>
      </c>
      <c r="S982" s="837">
        <v>1</v>
      </c>
      <c r="T982" s="836">
        <v>1.5</v>
      </c>
      <c r="U982" s="838">
        <v>1</v>
      </c>
    </row>
    <row r="983" spans="1:21" ht="14.4" customHeight="1" x14ac:dyDescent="0.3">
      <c r="A983" s="831">
        <v>21</v>
      </c>
      <c r="B983" s="832" t="s">
        <v>2713</v>
      </c>
      <c r="C983" s="832" t="s">
        <v>2719</v>
      </c>
      <c r="D983" s="833" t="s">
        <v>4561</v>
      </c>
      <c r="E983" s="834" t="s">
        <v>2749</v>
      </c>
      <c r="F983" s="832" t="s">
        <v>2714</v>
      </c>
      <c r="G983" s="832" t="s">
        <v>2766</v>
      </c>
      <c r="H983" s="832" t="s">
        <v>625</v>
      </c>
      <c r="I983" s="832" t="s">
        <v>2334</v>
      </c>
      <c r="J983" s="832" t="s">
        <v>640</v>
      </c>
      <c r="K983" s="832" t="s">
        <v>641</v>
      </c>
      <c r="L983" s="835">
        <v>21.76</v>
      </c>
      <c r="M983" s="835">
        <v>21.76</v>
      </c>
      <c r="N983" s="832">
        <v>1</v>
      </c>
      <c r="O983" s="836">
        <v>0.5</v>
      </c>
      <c r="P983" s="835">
        <v>21.76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21</v>
      </c>
      <c r="B984" s="832" t="s">
        <v>2713</v>
      </c>
      <c r="C984" s="832" t="s">
        <v>2719</v>
      </c>
      <c r="D984" s="833" t="s">
        <v>4561</v>
      </c>
      <c r="E984" s="834" t="s">
        <v>2749</v>
      </c>
      <c r="F984" s="832" t="s">
        <v>2714</v>
      </c>
      <c r="G984" s="832" t="s">
        <v>3076</v>
      </c>
      <c r="H984" s="832" t="s">
        <v>625</v>
      </c>
      <c r="I984" s="832" t="s">
        <v>2379</v>
      </c>
      <c r="J984" s="832" t="s">
        <v>2380</v>
      </c>
      <c r="K984" s="832" t="s">
        <v>2381</v>
      </c>
      <c r="L984" s="835">
        <v>9.4</v>
      </c>
      <c r="M984" s="835">
        <v>9.4</v>
      </c>
      <c r="N984" s="832">
        <v>1</v>
      </c>
      <c r="O984" s="836">
        <v>0.5</v>
      </c>
      <c r="P984" s="835">
        <v>9.4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21</v>
      </c>
      <c r="B985" s="832" t="s">
        <v>2713</v>
      </c>
      <c r="C985" s="832" t="s">
        <v>2719</v>
      </c>
      <c r="D985" s="833" t="s">
        <v>4561</v>
      </c>
      <c r="E985" s="834" t="s">
        <v>2749</v>
      </c>
      <c r="F985" s="832" t="s">
        <v>2714</v>
      </c>
      <c r="G985" s="832" t="s">
        <v>3076</v>
      </c>
      <c r="H985" s="832" t="s">
        <v>625</v>
      </c>
      <c r="I985" s="832" t="s">
        <v>2382</v>
      </c>
      <c r="J985" s="832" t="s">
        <v>2383</v>
      </c>
      <c r="K985" s="832" t="s">
        <v>2384</v>
      </c>
      <c r="L985" s="835">
        <v>4.7</v>
      </c>
      <c r="M985" s="835">
        <v>9.4</v>
      </c>
      <c r="N985" s="832">
        <v>2</v>
      </c>
      <c r="O985" s="836">
        <v>2</v>
      </c>
      <c r="P985" s="835">
        <v>4.7</v>
      </c>
      <c r="Q985" s="837">
        <v>0.5</v>
      </c>
      <c r="R985" s="832">
        <v>1</v>
      </c>
      <c r="S985" s="837">
        <v>0.5</v>
      </c>
      <c r="T985" s="836">
        <v>1</v>
      </c>
      <c r="U985" s="838">
        <v>0.5</v>
      </c>
    </row>
    <row r="986" spans="1:21" ht="14.4" customHeight="1" x14ac:dyDescent="0.3">
      <c r="A986" s="831">
        <v>21</v>
      </c>
      <c r="B986" s="832" t="s">
        <v>2713</v>
      </c>
      <c r="C986" s="832" t="s">
        <v>2719</v>
      </c>
      <c r="D986" s="833" t="s">
        <v>4561</v>
      </c>
      <c r="E986" s="834" t="s">
        <v>2749</v>
      </c>
      <c r="F986" s="832" t="s">
        <v>2714</v>
      </c>
      <c r="G986" s="832" t="s">
        <v>3276</v>
      </c>
      <c r="H986" s="832" t="s">
        <v>567</v>
      </c>
      <c r="I986" s="832" t="s">
        <v>3895</v>
      </c>
      <c r="J986" s="832" t="s">
        <v>3896</v>
      </c>
      <c r="K986" s="832" t="s">
        <v>3897</v>
      </c>
      <c r="L986" s="835">
        <v>0</v>
      </c>
      <c r="M986" s="835">
        <v>0</v>
      </c>
      <c r="N986" s="832">
        <v>1</v>
      </c>
      <c r="O986" s="836">
        <v>1</v>
      </c>
      <c r="P986" s="835">
        <v>0</v>
      </c>
      <c r="Q986" s="837"/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21</v>
      </c>
      <c r="B987" s="832" t="s">
        <v>2713</v>
      </c>
      <c r="C987" s="832" t="s">
        <v>2719</v>
      </c>
      <c r="D987" s="833" t="s">
        <v>4561</v>
      </c>
      <c r="E987" s="834" t="s">
        <v>2749</v>
      </c>
      <c r="F987" s="832" t="s">
        <v>2714</v>
      </c>
      <c r="G987" s="832" t="s">
        <v>3285</v>
      </c>
      <c r="H987" s="832" t="s">
        <v>625</v>
      </c>
      <c r="I987" s="832" t="s">
        <v>2228</v>
      </c>
      <c r="J987" s="832" t="s">
        <v>1295</v>
      </c>
      <c r="K987" s="832" t="s">
        <v>2229</v>
      </c>
      <c r="L987" s="835">
        <v>93.18</v>
      </c>
      <c r="M987" s="835">
        <v>93.18</v>
      </c>
      <c r="N987" s="832">
        <v>1</v>
      </c>
      <c r="O987" s="836">
        <v>1</v>
      </c>
      <c r="P987" s="835">
        <v>93.18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21</v>
      </c>
      <c r="B988" s="832" t="s">
        <v>2713</v>
      </c>
      <c r="C988" s="832" t="s">
        <v>2719</v>
      </c>
      <c r="D988" s="833" t="s">
        <v>4561</v>
      </c>
      <c r="E988" s="834" t="s">
        <v>2749</v>
      </c>
      <c r="F988" s="832" t="s">
        <v>2714</v>
      </c>
      <c r="G988" s="832" t="s">
        <v>2838</v>
      </c>
      <c r="H988" s="832" t="s">
        <v>567</v>
      </c>
      <c r="I988" s="832" t="s">
        <v>2911</v>
      </c>
      <c r="J988" s="832" t="s">
        <v>1051</v>
      </c>
      <c r="K988" s="832" t="s">
        <v>2840</v>
      </c>
      <c r="L988" s="835">
        <v>0</v>
      </c>
      <c r="M988" s="835">
        <v>0</v>
      </c>
      <c r="N988" s="832">
        <v>1</v>
      </c>
      <c r="O988" s="836">
        <v>0.5</v>
      </c>
      <c r="P988" s="835"/>
      <c r="Q988" s="837"/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21</v>
      </c>
      <c r="B989" s="832" t="s">
        <v>2713</v>
      </c>
      <c r="C989" s="832" t="s">
        <v>2719</v>
      </c>
      <c r="D989" s="833" t="s">
        <v>4561</v>
      </c>
      <c r="E989" s="834" t="s">
        <v>2749</v>
      </c>
      <c r="F989" s="832" t="s">
        <v>2714</v>
      </c>
      <c r="G989" s="832" t="s">
        <v>2838</v>
      </c>
      <c r="H989" s="832" t="s">
        <v>567</v>
      </c>
      <c r="I989" s="832" t="s">
        <v>3682</v>
      </c>
      <c r="J989" s="832" t="s">
        <v>1053</v>
      </c>
      <c r="K989" s="832" t="s">
        <v>3683</v>
      </c>
      <c r="L989" s="835">
        <v>0</v>
      </c>
      <c r="M989" s="835">
        <v>0</v>
      </c>
      <c r="N989" s="832">
        <v>1</v>
      </c>
      <c r="O989" s="836">
        <v>1</v>
      </c>
      <c r="P989" s="835">
        <v>0</v>
      </c>
      <c r="Q989" s="837"/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21</v>
      </c>
      <c r="B990" s="832" t="s">
        <v>2713</v>
      </c>
      <c r="C990" s="832" t="s">
        <v>2719</v>
      </c>
      <c r="D990" s="833" t="s">
        <v>4561</v>
      </c>
      <c r="E990" s="834" t="s">
        <v>2749</v>
      </c>
      <c r="F990" s="832" t="s">
        <v>2714</v>
      </c>
      <c r="G990" s="832" t="s">
        <v>2912</v>
      </c>
      <c r="H990" s="832" t="s">
        <v>625</v>
      </c>
      <c r="I990" s="832" t="s">
        <v>3898</v>
      </c>
      <c r="J990" s="832" t="s">
        <v>2914</v>
      </c>
      <c r="K990" s="832" t="s">
        <v>3899</v>
      </c>
      <c r="L990" s="835">
        <v>1131.06</v>
      </c>
      <c r="M990" s="835">
        <v>1131.06</v>
      </c>
      <c r="N990" s="832">
        <v>1</v>
      </c>
      <c r="O990" s="836">
        <v>1</v>
      </c>
      <c r="P990" s="835">
        <v>1131.06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21</v>
      </c>
      <c r="B991" s="832" t="s">
        <v>2713</v>
      </c>
      <c r="C991" s="832" t="s">
        <v>2719</v>
      </c>
      <c r="D991" s="833" t="s">
        <v>4561</v>
      </c>
      <c r="E991" s="834" t="s">
        <v>2749</v>
      </c>
      <c r="F991" s="832" t="s">
        <v>2714</v>
      </c>
      <c r="G991" s="832" t="s">
        <v>3900</v>
      </c>
      <c r="H991" s="832" t="s">
        <v>567</v>
      </c>
      <c r="I991" s="832" t="s">
        <v>3901</v>
      </c>
      <c r="J991" s="832" t="s">
        <v>3902</v>
      </c>
      <c r="K991" s="832" t="s">
        <v>3903</v>
      </c>
      <c r="L991" s="835">
        <v>0</v>
      </c>
      <c r="M991" s="835">
        <v>0</v>
      </c>
      <c r="N991" s="832">
        <v>2</v>
      </c>
      <c r="O991" s="836">
        <v>0.5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21</v>
      </c>
      <c r="B992" s="832" t="s">
        <v>2713</v>
      </c>
      <c r="C992" s="832" t="s">
        <v>2719</v>
      </c>
      <c r="D992" s="833" t="s">
        <v>4561</v>
      </c>
      <c r="E992" s="834" t="s">
        <v>2749</v>
      </c>
      <c r="F992" s="832" t="s">
        <v>2714</v>
      </c>
      <c r="G992" s="832" t="s">
        <v>3900</v>
      </c>
      <c r="H992" s="832" t="s">
        <v>567</v>
      </c>
      <c r="I992" s="832" t="s">
        <v>3904</v>
      </c>
      <c r="J992" s="832" t="s">
        <v>3902</v>
      </c>
      <c r="K992" s="832" t="s">
        <v>3905</v>
      </c>
      <c r="L992" s="835">
        <v>0</v>
      </c>
      <c r="M992" s="835">
        <v>0</v>
      </c>
      <c r="N992" s="832">
        <v>1</v>
      </c>
      <c r="O992" s="836">
        <v>0.5</v>
      </c>
      <c r="P992" s="835"/>
      <c r="Q992" s="837"/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21</v>
      </c>
      <c r="B993" s="832" t="s">
        <v>2713</v>
      </c>
      <c r="C993" s="832" t="s">
        <v>2719</v>
      </c>
      <c r="D993" s="833" t="s">
        <v>4561</v>
      </c>
      <c r="E993" s="834" t="s">
        <v>2749</v>
      </c>
      <c r="F993" s="832" t="s">
        <v>2714</v>
      </c>
      <c r="G993" s="832" t="s">
        <v>2775</v>
      </c>
      <c r="H993" s="832" t="s">
        <v>625</v>
      </c>
      <c r="I993" s="832" t="s">
        <v>2397</v>
      </c>
      <c r="J993" s="832" t="s">
        <v>748</v>
      </c>
      <c r="K993" s="832" t="s">
        <v>703</v>
      </c>
      <c r="L993" s="835">
        <v>65.989999999999995</v>
      </c>
      <c r="M993" s="835">
        <v>131.97999999999999</v>
      </c>
      <c r="N993" s="832">
        <v>2</v>
      </c>
      <c r="O993" s="836">
        <v>1</v>
      </c>
      <c r="P993" s="835">
        <v>131.97999999999999</v>
      </c>
      <c r="Q993" s="837">
        <v>1</v>
      </c>
      <c r="R993" s="832">
        <v>2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21</v>
      </c>
      <c r="B994" s="832" t="s">
        <v>2713</v>
      </c>
      <c r="C994" s="832" t="s">
        <v>2719</v>
      </c>
      <c r="D994" s="833" t="s">
        <v>4561</v>
      </c>
      <c r="E994" s="834" t="s">
        <v>2749</v>
      </c>
      <c r="F994" s="832" t="s">
        <v>2714</v>
      </c>
      <c r="G994" s="832" t="s">
        <v>2917</v>
      </c>
      <c r="H994" s="832" t="s">
        <v>567</v>
      </c>
      <c r="I994" s="832" t="s">
        <v>2918</v>
      </c>
      <c r="J994" s="832" t="s">
        <v>904</v>
      </c>
      <c r="K994" s="832" t="s">
        <v>2919</v>
      </c>
      <c r="L994" s="835">
        <v>236.03</v>
      </c>
      <c r="M994" s="835">
        <v>472.06</v>
      </c>
      <c r="N994" s="832">
        <v>2</v>
      </c>
      <c r="O994" s="836">
        <v>2</v>
      </c>
      <c r="P994" s="835">
        <v>472.06</v>
      </c>
      <c r="Q994" s="837">
        <v>1</v>
      </c>
      <c r="R994" s="832">
        <v>2</v>
      </c>
      <c r="S994" s="837">
        <v>1</v>
      </c>
      <c r="T994" s="836">
        <v>2</v>
      </c>
      <c r="U994" s="838">
        <v>1</v>
      </c>
    </row>
    <row r="995" spans="1:21" ht="14.4" customHeight="1" x14ac:dyDescent="0.3">
      <c r="A995" s="831">
        <v>21</v>
      </c>
      <c r="B995" s="832" t="s">
        <v>2713</v>
      </c>
      <c r="C995" s="832" t="s">
        <v>2719</v>
      </c>
      <c r="D995" s="833" t="s">
        <v>4561</v>
      </c>
      <c r="E995" s="834" t="s">
        <v>2749</v>
      </c>
      <c r="F995" s="832" t="s">
        <v>2714</v>
      </c>
      <c r="G995" s="832" t="s">
        <v>2917</v>
      </c>
      <c r="H995" s="832" t="s">
        <v>567</v>
      </c>
      <c r="I995" s="832" t="s">
        <v>3115</v>
      </c>
      <c r="J995" s="832" t="s">
        <v>904</v>
      </c>
      <c r="K995" s="832" t="s">
        <v>1164</v>
      </c>
      <c r="L995" s="835">
        <v>516</v>
      </c>
      <c r="M995" s="835">
        <v>1032</v>
      </c>
      <c r="N995" s="832">
        <v>2</v>
      </c>
      <c r="O995" s="836">
        <v>1.5</v>
      </c>
      <c r="P995" s="835">
        <v>1032</v>
      </c>
      <c r="Q995" s="837">
        <v>1</v>
      </c>
      <c r="R995" s="832">
        <v>2</v>
      </c>
      <c r="S995" s="837">
        <v>1</v>
      </c>
      <c r="T995" s="836">
        <v>1.5</v>
      </c>
      <c r="U995" s="838">
        <v>1</v>
      </c>
    </row>
    <row r="996" spans="1:21" ht="14.4" customHeight="1" x14ac:dyDescent="0.3">
      <c r="A996" s="831">
        <v>21</v>
      </c>
      <c r="B996" s="832" t="s">
        <v>2713</v>
      </c>
      <c r="C996" s="832" t="s">
        <v>2719</v>
      </c>
      <c r="D996" s="833" t="s">
        <v>4561</v>
      </c>
      <c r="E996" s="834" t="s">
        <v>2749</v>
      </c>
      <c r="F996" s="832" t="s">
        <v>2714</v>
      </c>
      <c r="G996" s="832" t="s">
        <v>2917</v>
      </c>
      <c r="H996" s="832" t="s">
        <v>567</v>
      </c>
      <c r="I996" s="832" t="s">
        <v>3116</v>
      </c>
      <c r="J996" s="832" t="s">
        <v>904</v>
      </c>
      <c r="K996" s="832" t="s">
        <v>3117</v>
      </c>
      <c r="L996" s="835">
        <v>1719.99</v>
      </c>
      <c r="M996" s="835">
        <v>1719.99</v>
      </c>
      <c r="N996" s="832">
        <v>1</v>
      </c>
      <c r="O996" s="836">
        <v>1</v>
      </c>
      <c r="P996" s="835">
        <v>1719.99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21</v>
      </c>
      <c r="B997" s="832" t="s">
        <v>2713</v>
      </c>
      <c r="C997" s="832" t="s">
        <v>2719</v>
      </c>
      <c r="D997" s="833" t="s">
        <v>4561</v>
      </c>
      <c r="E997" s="834" t="s">
        <v>2749</v>
      </c>
      <c r="F997" s="832" t="s">
        <v>2714</v>
      </c>
      <c r="G997" s="832" t="s">
        <v>2920</v>
      </c>
      <c r="H997" s="832" t="s">
        <v>567</v>
      </c>
      <c r="I997" s="832" t="s">
        <v>3701</v>
      </c>
      <c r="J997" s="832" t="s">
        <v>799</v>
      </c>
      <c r="K997" s="832" t="s">
        <v>3702</v>
      </c>
      <c r="L997" s="835">
        <v>18.809999999999999</v>
      </c>
      <c r="M997" s="835">
        <v>18.809999999999999</v>
      </c>
      <c r="N997" s="832">
        <v>1</v>
      </c>
      <c r="O997" s="836">
        <v>1</v>
      </c>
      <c r="P997" s="835">
        <v>18.809999999999999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21</v>
      </c>
      <c r="B998" s="832" t="s">
        <v>2713</v>
      </c>
      <c r="C998" s="832" t="s">
        <v>2719</v>
      </c>
      <c r="D998" s="833" t="s">
        <v>4561</v>
      </c>
      <c r="E998" s="834" t="s">
        <v>2749</v>
      </c>
      <c r="F998" s="832" t="s">
        <v>2714</v>
      </c>
      <c r="G998" s="832" t="s">
        <v>2776</v>
      </c>
      <c r="H998" s="832" t="s">
        <v>567</v>
      </c>
      <c r="I998" s="832" t="s">
        <v>2848</v>
      </c>
      <c r="J998" s="832" t="s">
        <v>827</v>
      </c>
      <c r="K998" s="832" t="s">
        <v>2849</v>
      </c>
      <c r="L998" s="835">
        <v>48.42</v>
      </c>
      <c r="M998" s="835">
        <v>96.84</v>
      </c>
      <c r="N998" s="832">
        <v>2</v>
      </c>
      <c r="O998" s="836">
        <v>1</v>
      </c>
      <c r="P998" s="835">
        <v>48.42</v>
      </c>
      <c r="Q998" s="837">
        <v>0.5</v>
      </c>
      <c r="R998" s="832">
        <v>1</v>
      </c>
      <c r="S998" s="837">
        <v>0.5</v>
      </c>
      <c r="T998" s="836">
        <v>0.5</v>
      </c>
      <c r="U998" s="838">
        <v>0.5</v>
      </c>
    </row>
    <row r="999" spans="1:21" ht="14.4" customHeight="1" x14ac:dyDescent="0.3">
      <c r="A999" s="831">
        <v>21</v>
      </c>
      <c r="B999" s="832" t="s">
        <v>2713</v>
      </c>
      <c r="C999" s="832" t="s">
        <v>2719</v>
      </c>
      <c r="D999" s="833" t="s">
        <v>4561</v>
      </c>
      <c r="E999" s="834" t="s">
        <v>2749</v>
      </c>
      <c r="F999" s="832" t="s">
        <v>2714</v>
      </c>
      <c r="G999" s="832" t="s">
        <v>2776</v>
      </c>
      <c r="H999" s="832" t="s">
        <v>567</v>
      </c>
      <c r="I999" s="832" t="s">
        <v>3296</v>
      </c>
      <c r="J999" s="832" t="s">
        <v>3123</v>
      </c>
      <c r="K999" s="832" t="s">
        <v>3297</v>
      </c>
      <c r="L999" s="835">
        <v>161.4</v>
      </c>
      <c r="M999" s="835">
        <v>161.4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21</v>
      </c>
      <c r="B1000" s="832" t="s">
        <v>2713</v>
      </c>
      <c r="C1000" s="832" t="s">
        <v>2719</v>
      </c>
      <c r="D1000" s="833" t="s">
        <v>4561</v>
      </c>
      <c r="E1000" s="834" t="s">
        <v>2749</v>
      </c>
      <c r="F1000" s="832" t="s">
        <v>2714</v>
      </c>
      <c r="G1000" s="832" t="s">
        <v>2850</v>
      </c>
      <c r="H1000" s="832" t="s">
        <v>567</v>
      </c>
      <c r="I1000" s="832" t="s">
        <v>3301</v>
      </c>
      <c r="J1000" s="832" t="s">
        <v>789</v>
      </c>
      <c r="K1000" s="832" t="s">
        <v>2852</v>
      </c>
      <c r="L1000" s="835">
        <v>91.11</v>
      </c>
      <c r="M1000" s="835">
        <v>728.88</v>
      </c>
      <c r="N1000" s="832">
        <v>8</v>
      </c>
      <c r="O1000" s="836">
        <v>5.5</v>
      </c>
      <c r="P1000" s="835">
        <v>728.88</v>
      </c>
      <c r="Q1000" s="837">
        <v>1</v>
      </c>
      <c r="R1000" s="832">
        <v>8</v>
      </c>
      <c r="S1000" s="837">
        <v>1</v>
      </c>
      <c r="T1000" s="836">
        <v>5.5</v>
      </c>
      <c r="U1000" s="838">
        <v>1</v>
      </c>
    </row>
    <row r="1001" spans="1:21" ht="14.4" customHeight="1" x14ac:dyDescent="0.3">
      <c r="A1001" s="831">
        <v>21</v>
      </c>
      <c r="B1001" s="832" t="s">
        <v>2713</v>
      </c>
      <c r="C1001" s="832" t="s">
        <v>2719</v>
      </c>
      <c r="D1001" s="833" t="s">
        <v>4561</v>
      </c>
      <c r="E1001" s="834" t="s">
        <v>2749</v>
      </c>
      <c r="F1001" s="832" t="s">
        <v>2714</v>
      </c>
      <c r="G1001" s="832" t="s">
        <v>2850</v>
      </c>
      <c r="H1001" s="832" t="s">
        <v>567</v>
      </c>
      <c r="I1001" s="832" t="s">
        <v>3906</v>
      </c>
      <c r="J1001" s="832" t="s">
        <v>789</v>
      </c>
      <c r="K1001" s="832" t="s">
        <v>2852</v>
      </c>
      <c r="L1001" s="835">
        <v>91.11</v>
      </c>
      <c r="M1001" s="835">
        <v>364.44</v>
      </c>
      <c r="N1001" s="832">
        <v>4</v>
      </c>
      <c r="O1001" s="836">
        <v>3</v>
      </c>
      <c r="P1001" s="835">
        <v>364.44</v>
      </c>
      <c r="Q1001" s="837">
        <v>1</v>
      </c>
      <c r="R1001" s="832">
        <v>4</v>
      </c>
      <c r="S1001" s="837">
        <v>1</v>
      </c>
      <c r="T1001" s="836">
        <v>3</v>
      </c>
      <c r="U1001" s="838">
        <v>1</v>
      </c>
    </row>
    <row r="1002" spans="1:21" ht="14.4" customHeight="1" x14ac:dyDescent="0.3">
      <c r="A1002" s="831">
        <v>21</v>
      </c>
      <c r="B1002" s="832" t="s">
        <v>2713</v>
      </c>
      <c r="C1002" s="832" t="s">
        <v>2719</v>
      </c>
      <c r="D1002" s="833" t="s">
        <v>4561</v>
      </c>
      <c r="E1002" s="834" t="s">
        <v>2749</v>
      </c>
      <c r="F1002" s="832" t="s">
        <v>2714</v>
      </c>
      <c r="G1002" s="832" t="s">
        <v>2850</v>
      </c>
      <c r="H1002" s="832" t="s">
        <v>567</v>
      </c>
      <c r="I1002" s="832" t="s">
        <v>3125</v>
      </c>
      <c r="J1002" s="832" t="s">
        <v>789</v>
      </c>
      <c r="K1002" s="832" t="s">
        <v>3126</v>
      </c>
      <c r="L1002" s="835">
        <v>182.22</v>
      </c>
      <c r="M1002" s="835">
        <v>546.66</v>
      </c>
      <c r="N1002" s="832">
        <v>3</v>
      </c>
      <c r="O1002" s="836">
        <v>2.5</v>
      </c>
      <c r="P1002" s="835">
        <v>364.44</v>
      </c>
      <c r="Q1002" s="837">
        <v>0.66666666666666674</v>
      </c>
      <c r="R1002" s="832">
        <v>2</v>
      </c>
      <c r="S1002" s="837">
        <v>0.66666666666666663</v>
      </c>
      <c r="T1002" s="836">
        <v>1.5</v>
      </c>
      <c r="U1002" s="838">
        <v>0.6</v>
      </c>
    </row>
    <row r="1003" spans="1:21" ht="14.4" customHeight="1" x14ac:dyDescent="0.3">
      <c r="A1003" s="831">
        <v>21</v>
      </c>
      <c r="B1003" s="832" t="s">
        <v>2713</v>
      </c>
      <c r="C1003" s="832" t="s">
        <v>2719</v>
      </c>
      <c r="D1003" s="833" t="s">
        <v>4561</v>
      </c>
      <c r="E1003" s="834" t="s">
        <v>2749</v>
      </c>
      <c r="F1003" s="832" t="s">
        <v>2714</v>
      </c>
      <c r="G1003" s="832" t="s">
        <v>3572</v>
      </c>
      <c r="H1003" s="832" t="s">
        <v>567</v>
      </c>
      <c r="I1003" s="832" t="s">
        <v>3573</v>
      </c>
      <c r="J1003" s="832" t="s">
        <v>1182</v>
      </c>
      <c r="K1003" s="832" t="s">
        <v>3574</v>
      </c>
      <c r="L1003" s="835">
        <v>29.13</v>
      </c>
      <c r="M1003" s="835">
        <v>87.39</v>
      </c>
      <c r="N1003" s="832">
        <v>3</v>
      </c>
      <c r="O1003" s="836">
        <v>2</v>
      </c>
      <c r="P1003" s="835">
        <v>58.26</v>
      </c>
      <c r="Q1003" s="837">
        <v>0.66666666666666663</v>
      </c>
      <c r="R1003" s="832">
        <v>2</v>
      </c>
      <c r="S1003" s="837">
        <v>0.66666666666666663</v>
      </c>
      <c r="T1003" s="836">
        <v>1</v>
      </c>
      <c r="U1003" s="838">
        <v>0.5</v>
      </c>
    </row>
    <row r="1004" spans="1:21" ht="14.4" customHeight="1" x14ac:dyDescent="0.3">
      <c r="A1004" s="831">
        <v>21</v>
      </c>
      <c r="B1004" s="832" t="s">
        <v>2713</v>
      </c>
      <c r="C1004" s="832" t="s">
        <v>2719</v>
      </c>
      <c r="D1004" s="833" t="s">
        <v>4561</v>
      </c>
      <c r="E1004" s="834" t="s">
        <v>2749</v>
      </c>
      <c r="F1004" s="832" t="s">
        <v>2714</v>
      </c>
      <c r="G1004" s="832" t="s">
        <v>3418</v>
      </c>
      <c r="H1004" s="832" t="s">
        <v>567</v>
      </c>
      <c r="I1004" s="832" t="s">
        <v>3419</v>
      </c>
      <c r="J1004" s="832" t="s">
        <v>1128</v>
      </c>
      <c r="K1004" s="832" t="s">
        <v>3420</v>
      </c>
      <c r="L1004" s="835">
        <v>37.520000000000003</v>
      </c>
      <c r="M1004" s="835">
        <v>37.520000000000003</v>
      </c>
      <c r="N1004" s="832">
        <v>1</v>
      </c>
      <c r="O1004" s="836">
        <v>1</v>
      </c>
      <c r="P1004" s="835">
        <v>37.520000000000003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21</v>
      </c>
      <c r="B1005" s="832" t="s">
        <v>2713</v>
      </c>
      <c r="C1005" s="832" t="s">
        <v>2719</v>
      </c>
      <c r="D1005" s="833" t="s">
        <v>4561</v>
      </c>
      <c r="E1005" s="834" t="s">
        <v>2749</v>
      </c>
      <c r="F1005" s="832" t="s">
        <v>2714</v>
      </c>
      <c r="G1005" s="832" t="s">
        <v>3907</v>
      </c>
      <c r="H1005" s="832" t="s">
        <v>625</v>
      </c>
      <c r="I1005" s="832" t="s">
        <v>3908</v>
      </c>
      <c r="J1005" s="832" t="s">
        <v>3909</v>
      </c>
      <c r="K1005" s="832" t="s">
        <v>3910</v>
      </c>
      <c r="L1005" s="835">
        <v>561.76</v>
      </c>
      <c r="M1005" s="835">
        <v>2808.8</v>
      </c>
      <c r="N1005" s="832">
        <v>5</v>
      </c>
      <c r="O1005" s="836">
        <v>1.5</v>
      </c>
      <c r="P1005" s="835">
        <v>2808.8</v>
      </c>
      <c r="Q1005" s="837">
        <v>1</v>
      </c>
      <c r="R1005" s="832">
        <v>5</v>
      </c>
      <c r="S1005" s="837">
        <v>1</v>
      </c>
      <c r="T1005" s="836">
        <v>1.5</v>
      </c>
      <c r="U1005" s="838">
        <v>1</v>
      </c>
    </row>
    <row r="1006" spans="1:21" ht="14.4" customHeight="1" x14ac:dyDescent="0.3">
      <c r="A1006" s="831">
        <v>21</v>
      </c>
      <c r="B1006" s="832" t="s">
        <v>2713</v>
      </c>
      <c r="C1006" s="832" t="s">
        <v>2719</v>
      </c>
      <c r="D1006" s="833" t="s">
        <v>4561</v>
      </c>
      <c r="E1006" s="834" t="s">
        <v>2749</v>
      </c>
      <c r="F1006" s="832" t="s">
        <v>2714</v>
      </c>
      <c r="G1006" s="832" t="s">
        <v>3575</v>
      </c>
      <c r="H1006" s="832" t="s">
        <v>567</v>
      </c>
      <c r="I1006" s="832" t="s">
        <v>3911</v>
      </c>
      <c r="J1006" s="832" t="s">
        <v>1481</v>
      </c>
      <c r="K1006" s="832" t="s">
        <v>3912</v>
      </c>
      <c r="L1006" s="835">
        <v>1231.6600000000001</v>
      </c>
      <c r="M1006" s="835">
        <v>2463.3200000000002</v>
      </c>
      <c r="N1006" s="832">
        <v>2</v>
      </c>
      <c r="O1006" s="836">
        <v>1</v>
      </c>
      <c r="P1006" s="835">
        <v>2463.3200000000002</v>
      </c>
      <c r="Q1006" s="837">
        <v>1</v>
      </c>
      <c r="R1006" s="832">
        <v>2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21</v>
      </c>
      <c r="B1007" s="832" t="s">
        <v>2713</v>
      </c>
      <c r="C1007" s="832" t="s">
        <v>2719</v>
      </c>
      <c r="D1007" s="833" t="s">
        <v>4561</v>
      </c>
      <c r="E1007" s="834" t="s">
        <v>2749</v>
      </c>
      <c r="F1007" s="832" t="s">
        <v>2714</v>
      </c>
      <c r="G1007" s="832" t="s">
        <v>3913</v>
      </c>
      <c r="H1007" s="832" t="s">
        <v>567</v>
      </c>
      <c r="I1007" s="832" t="s">
        <v>3914</v>
      </c>
      <c r="J1007" s="832" t="s">
        <v>3915</v>
      </c>
      <c r="K1007" s="832" t="s">
        <v>3916</v>
      </c>
      <c r="L1007" s="835">
        <v>422.19</v>
      </c>
      <c r="M1007" s="835">
        <v>422.19</v>
      </c>
      <c r="N1007" s="832">
        <v>1</v>
      </c>
      <c r="O1007" s="836">
        <v>1</v>
      </c>
      <c r="P1007" s="835">
        <v>422.19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21</v>
      </c>
      <c r="B1008" s="832" t="s">
        <v>2713</v>
      </c>
      <c r="C1008" s="832" t="s">
        <v>2719</v>
      </c>
      <c r="D1008" s="833" t="s">
        <v>4561</v>
      </c>
      <c r="E1008" s="834" t="s">
        <v>2749</v>
      </c>
      <c r="F1008" s="832" t="s">
        <v>2714</v>
      </c>
      <c r="G1008" s="832" t="s">
        <v>2779</v>
      </c>
      <c r="H1008" s="832" t="s">
        <v>567</v>
      </c>
      <c r="I1008" s="832" t="s">
        <v>2780</v>
      </c>
      <c r="J1008" s="832" t="s">
        <v>2781</v>
      </c>
      <c r="K1008" s="832" t="s">
        <v>2782</v>
      </c>
      <c r="L1008" s="835">
        <v>5322.08</v>
      </c>
      <c r="M1008" s="835">
        <v>21288.32</v>
      </c>
      <c r="N1008" s="832">
        <v>4</v>
      </c>
      <c r="O1008" s="836">
        <v>1</v>
      </c>
      <c r="P1008" s="835">
        <v>21288.32</v>
      </c>
      <c r="Q1008" s="837">
        <v>1</v>
      </c>
      <c r="R1008" s="832">
        <v>4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21</v>
      </c>
      <c r="B1009" s="832" t="s">
        <v>2713</v>
      </c>
      <c r="C1009" s="832" t="s">
        <v>2719</v>
      </c>
      <c r="D1009" s="833" t="s">
        <v>4561</v>
      </c>
      <c r="E1009" s="834" t="s">
        <v>2749</v>
      </c>
      <c r="F1009" s="832" t="s">
        <v>2714</v>
      </c>
      <c r="G1009" s="832" t="s">
        <v>2779</v>
      </c>
      <c r="H1009" s="832" t="s">
        <v>567</v>
      </c>
      <c r="I1009" s="832" t="s">
        <v>3917</v>
      </c>
      <c r="J1009" s="832" t="s">
        <v>3131</v>
      </c>
      <c r="K1009" s="832" t="s">
        <v>3918</v>
      </c>
      <c r="L1009" s="835">
        <v>1454.23</v>
      </c>
      <c r="M1009" s="835">
        <v>2908.46</v>
      </c>
      <c r="N1009" s="832">
        <v>2</v>
      </c>
      <c r="O1009" s="836">
        <v>0.5</v>
      </c>
      <c r="P1009" s="835">
        <v>2908.46</v>
      </c>
      <c r="Q1009" s="837">
        <v>1</v>
      </c>
      <c r="R1009" s="832">
        <v>2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21</v>
      </c>
      <c r="B1010" s="832" t="s">
        <v>2713</v>
      </c>
      <c r="C1010" s="832" t="s">
        <v>2719</v>
      </c>
      <c r="D1010" s="833" t="s">
        <v>4561</v>
      </c>
      <c r="E1010" s="834" t="s">
        <v>2749</v>
      </c>
      <c r="F1010" s="832" t="s">
        <v>2714</v>
      </c>
      <c r="G1010" s="832" t="s">
        <v>2779</v>
      </c>
      <c r="H1010" s="832" t="s">
        <v>567</v>
      </c>
      <c r="I1010" s="832" t="s">
        <v>3303</v>
      </c>
      <c r="J1010" s="832" t="s">
        <v>3131</v>
      </c>
      <c r="K1010" s="832" t="s">
        <v>3304</v>
      </c>
      <c r="L1010" s="835">
        <v>484.75</v>
      </c>
      <c r="M1010" s="835">
        <v>969.5</v>
      </c>
      <c r="N1010" s="832">
        <v>2</v>
      </c>
      <c r="O1010" s="836">
        <v>0.5</v>
      </c>
      <c r="P1010" s="835">
        <v>969.5</v>
      </c>
      <c r="Q1010" s="837">
        <v>1</v>
      </c>
      <c r="R1010" s="832">
        <v>2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21</v>
      </c>
      <c r="B1011" s="832" t="s">
        <v>2713</v>
      </c>
      <c r="C1011" s="832" t="s">
        <v>2719</v>
      </c>
      <c r="D1011" s="833" t="s">
        <v>4561</v>
      </c>
      <c r="E1011" s="834" t="s">
        <v>2749</v>
      </c>
      <c r="F1011" s="832" t="s">
        <v>2714</v>
      </c>
      <c r="G1011" s="832" t="s">
        <v>2779</v>
      </c>
      <c r="H1011" s="832" t="s">
        <v>625</v>
      </c>
      <c r="I1011" s="832" t="s">
        <v>2343</v>
      </c>
      <c r="J1011" s="832" t="s">
        <v>2339</v>
      </c>
      <c r="K1011" s="832" t="s">
        <v>2344</v>
      </c>
      <c r="L1011" s="835">
        <v>484.75</v>
      </c>
      <c r="M1011" s="835">
        <v>2423.75</v>
      </c>
      <c r="N1011" s="832">
        <v>5</v>
      </c>
      <c r="O1011" s="836">
        <v>1.5</v>
      </c>
      <c r="P1011" s="835">
        <v>2423.75</v>
      </c>
      <c r="Q1011" s="837">
        <v>1</v>
      </c>
      <c r="R1011" s="832">
        <v>5</v>
      </c>
      <c r="S1011" s="837">
        <v>1</v>
      </c>
      <c r="T1011" s="836">
        <v>1.5</v>
      </c>
      <c r="U1011" s="838">
        <v>1</v>
      </c>
    </row>
    <row r="1012" spans="1:21" ht="14.4" customHeight="1" x14ac:dyDescent="0.3">
      <c r="A1012" s="831">
        <v>21</v>
      </c>
      <c r="B1012" s="832" t="s">
        <v>2713</v>
      </c>
      <c r="C1012" s="832" t="s">
        <v>2719</v>
      </c>
      <c r="D1012" s="833" t="s">
        <v>4561</v>
      </c>
      <c r="E1012" s="834" t="s">
        <v>2749</v>
      </c>
      <c r="F1012" s="832" t="s">
        <v>2714</v>
      </c>
      <c r="G1012" s="832" t="s">
        <v>2779</v>
      </c>
      <c r="H1012" s="832" t="s">
        <v>567</v>
      </c>
      <c r="I1012" s="832" t="s">
        <v>3919</v>
      </c>
      <c r="J1012" s="832" t="s">
        <v>2781</v>
      </c>
      <c r="K1012" s="832" t="s">
        <v>3920</v>
      </c>
      <c r="L1012" s="835">
        <v>5322.08</v>
      </c>
      <c r="M1012" s="835">
        <v>10644.16</v>
      </c>
      <c r="N1012" s="832">
        <v>2</v>
      </c>
      <c r="O1012" s="836">
        <v>0.5</v>
      </c>
      <c r="P1012" s="835">
        <v>10644.16</v>
      </c>
      <c r="Q1012" s="837">
        <v>1</v>
      </c>
      <c r="R1012" s="832">
        <v>2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21</v>
      </c>
      <c r="B1013" s="832" t="s">
        <v>2713</v>
      </c>
      <c r="C1013" s="832" t="s">
        <v>2719</v>
      </c>
      <c r="D1013" s="833" t="s">
        <v>4561</v>
      </c>
      <c r="E1013" s="834" t="s">
        <v>2749</v>
      </c>
      <c r="F1013" s="832" t="s">
        <v>2714</v>
      </c>
      <c r="G1013" s="832" t="s">
        <v>2779</v>
      </c>
      <c r="H1013" s="832" t="s">
        <v>625</v>
      </c>
      <c r="I1013" s="832" t="s">
        <v>2345</v>
      </c>
      <c r="J1013" s="832" t="s">
        <v>2339</v>
      </c>
      <c r="K1013" s="832" t="s">
        <v>2346</v>
      </c>
      <c r="L1013" s="835">
        <v>969.48</v>
      </c>
      <c r="M1013" s="835">
        <v>1938.96</v>
      </c>
      <c r="N1013" s="832">
        <v>2</v>
      </c>
      <c r="O1013" s="836">
        <v>0.5</v>
      </c>
      <c r="P1013" s="835">
        <v>1938.96</v>
      </c>
      <c r="Q1013" s="837">
        <v>1</v>
      </c>
      <c r="R1013" s="832">
        <v>2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21</v>
      </c>
      <c r="B1014" s="832" t="s">
        <v>2713</v>
      </c>
      <c r="C1014" s="832" t="s">
        <v>2719</v>
      </c>
      <c r="D1014" s="833" t="s">
        <v>4561</v>
      </c>
      <c r="E1014" s="834" t="s">
        <v>2749</v>
      </c>
      <c r="F1014" s="832" t="s">
        <v>2714</v>
      </c>
      <c r="G1014" s="832" t="s">
        <v>3921</v>
      </c>
      <c r="H1014" s="832" t="s">
        <v>567</v>
      </c>
      <c r="I1014" s="832" t="s">
        <v>3922</v>
      </c>
      <c r="J1014" s="832" t="s">
        <v>3923</v>
      </c>
      <c r="K1014" s="832" t="s">
        <v>3924</v>
      </c>
      <c r="L1014" s="835">
        <v>229.72</v>
      </c>
      <c r="M1014" s="835">
        <v>229.72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21</v>
      </c>
      <c r="B1015" s="832" t="s">
        <v>2713</v>
      </c>
      <c r="C1015" s="832" t="s">
        <v>2719</v>
      </c>
      <c r="D1015" s="833" t="s">
        <v>4561</v>
      </c>
      <c r="E1015" s="834" t="s">
        <v>2749</v>
      </c>
      <c r="F1015" s="832" t="s">
        <v>2714</v>
      </c>
      <c r="G1015" s="832" t="s">
        <v>2807</v>
      </c>
      <c r="H1015" s="832" t="s">
        <v>625</v>
      </c>
      <c r="I1015" s="832" t="s">
        <v>2131</v>
      </c>
      <c r="J1015" s="832" t="s">
        <v>919</v>
      </c>
      <c r="K1015" s="832" t="s">
        <v>2132</v>
      </c>
      <c r="L1015" s="835">
        <v>42.51</v>
      </c>
      <c r="M1015" s="835">
        <v>85.02</v>
      </c>
      <c r="N1015" s="832">
        <v>2</v>
      </c>
      <c r="O1015" s="836">
        <v>1</v>
      </c>
      <c r="P1015" s="835">
        <v>42.51</v>
      </c>
      <c r="Q1015" s="837">
        <v>0.5</v>
      </c>
      <c r="R1015" s="832">
        <v>1</v>
      </c>
      <c r="S1015" s="837">
        <v>0.5</v>
      </c>
      <c r="T1015" s="836">
        <v>0.5</v>
      </c>
      <c r="U1015" s="838">
        <v>0.5</v>
      </c>
    </row>
    <row r="1016" spans="1:21" ht="14.4" customHeight="1" x14ac:dyDescent="0.3">
      <c r="A1016" s="831">
        <v>21</v>
      </c>
      <c r="B1016" s="832" t="s">
        <v>2713</v>
      </c>
      <c r="C1016" s="832" t="s">
        <v>2719</v>
      </c>
      <c r="D1016" s="833" t="s">
        <v>4561</v>
      </c>
      <c r="E1016" s="834" t="s">
        <v>2749</v>
      </c>
      <c r="F1016" s="832" t="s">
        <v>2714</v>
      </c>
      <c r="G1016" s="832" t="s">
        <v>2807</v>
      </c>
      <c r="H1016" s="832" t="s">
        <v>625</v>
      </c>
      <c r="I1016" s="832" t="s">
        <v>2853</v>
      </c>
      <c r="J1016" s="832" t="s">
        <v>919</v>
      </c>
      <c r="K1016" s="832" t="s">
        <v>2854</v>
      </c>
      <c r="L1016" s="835">
        <v>85.02</v>
      </c>
      <c r="M1016" s="835">
        <v>85.02</v>
      </c>
      <c r="N1016" s="832">
        <v>1</v>
      </c>
      <c r="O1016" s="836">
        <v>0.5</v>
      </c>
      <c r="P1016" s="835">
        <v>85.02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21</v>
      </c>
      <c r="B1017" s="832" t="s">
        <v>2713</v>
      </c>
      <c r="C1017" s="832" t="s">
        <v>2719</v>
      </c>
      <c r="D1017" s="833" t="s">
        <v>4561</v>
      </c>
      <c r="E1017" s="834" t="s">
        <v>2749</v>
      </c>
      <c r="F1017" s="832" t="s">
        <v>2714</v>
      </c>
      <c r="G1017" s="832" t="s">
        <v>2807</v>
      </c>
      <c r="H1017" s="832" t="s">
        <v>625</v>
      </c>
      <c r="I1017" s="832" t="s">
        <v>2133</v>
      </c>
      <c r="J1017" s="832" t="s">
        <v>916</v>
      </c>
      <c r="K1017" s="832" t="s">
        <v>2134</v>
      </c>
      <c r="L1017" s="835">
        <v>58.97</v>
      </c>
      <c r="M1017" s="835">
        <v>58.97</v>
      </c>
      <c r="N1017" s="832">
        <v>1</v>
      </c>
      <c r="O1017" s="836">
        <v>1</v>
      </c>
      <c r="P1017" s="835">
        <v>58.97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21</v>
      </c>
      <c r="B1018" s="832" t="s">
        <v>2713</v>
      </c>
      <c r="C1018" s="832" t="s">
        <v>2719</v>
      </c>
      <c r="D1018" s="833" t="s">
        <v>4561</v>
      </c>
      <c r="E1018" s="834" t="s">
        <v>2749</v>
      </c>
      <c r="F1018" s="832" t="s">
        <v>2714</v>
      </c>
      <c r="G1018" s="832" t="s">
        <v>2807</v>
      </c>
      <c r="H1018" s="832" t="s">
        <v>567</v>
      </c>
      <c r="I1018" s="832" t="s">
        <v>2940</v>
      </c>
      <c r="J1018" s="832" t="s">
        <v>2941</v>
      </c>
      <c r="K1018" s="832" t="s">
        <v>2132</v>
      </c>
      <c r="L1018" s="835">
        <v>42.51</v>
      </c>
      <c r="M1018" s="835">
        <v>382.59</v>
      </c>
      <c r="N1018" s="832">
        <v>9</v>
      </c>
      <c r="O1018" s="836">
        <v>7</v>
      </c>
      <c r="P1018" s="835">
        <v>297.57</v>
      </c>
      <c r="Q1018" s="837">
        <v>0.77777777777777779</v>
      </c>
      <c r="R1018" s="832">
        <v>7</v>
      </c>
      <c r="S1018" s="837">
        <v>0.77777777777777779</v>
      </c>
      <c r="T1018" s="836">
        <v>5.5</v>
      </c>
      <c r="U1018" s="838">
        <v>0.7857142857142857</v>
      </c>
    </row>
    <row r="1019" spans="1:21" ht="14.4" customHeight="1" x14ac:dyDescent="0.3">
      <c r="A1019" s="831">
        <v>21</v>
      </c>
      <c r="B1019" s="832" t="s">
        <v>2713</v>
      </c>
      <c r="C1019" s="832" t="s">
        <v>2719</v>
      </c>
      <c r="D1019" s="833" t="s">
        <v>4561</v>
      </c>
      <c r="E1019" s="834" t="s">
        <v>2749</v>
      </c>
      <c r="F1019" s="832" t="s">
        <v>2714</v>
      </c>
      <c r="G1019" s="832" t="s">
        <v>3925</v>
      </c>
      <c r="H1019" s="832" t="s">
        <v>567</v>
      </c>
      <c r="I1019" s="832" t="s">
        <v>3926</v>
      </c>
      <c r="J1019" s="832" t="s">
        <v>3927</v>
      </c>
      <c r="K1019" s="832" t="s">
        <v>3928</v>
      </c>
      <c r="L1019" s="835">
        <v>0</v>
      </c>
      <c r="M1019" s="835">
        <v>0</v>
      </c>
      <c r="N1019" s="832">
        <v>1</v>
      </c>
      <c r="O1019" s="836">
        <v>0.5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21</v>
      </c>
      <c r="B1020" s="832" t="s">
        <v>2713</v>
      </c>
      <c r="C1020" s="832" t="s">
        <v>2719</v>
      </c>
      <c r="D1020" s="833" t="s">
        <v>4561</v>
      </c>
      <c r="E1020" s="834" t="s">
        <v>2749</v>
      </c>
      <c r="F1020" s="832" t="s">
        <v>2714</v>
      </c>
      <c r="G1020" s="832" t="s">
        <v>3727</v>
      </c>
      <c r="H1020" s="832" t="s">
        <v>567</v>
      </c>
      <c r="I1020" s="832" t="s">
        <v>3728</v>
      </c>
      <c r="J1020" s="832" t="s">
        <v>1023</v>
      </c>
      <c r="K1020" s="832" t="s">
        <v>3729</v>
      </c>
      <c r="L1020" s="835">
        <v>105.63</v>
      </c>
      <c r="M1020" s="835">
        <v>211.26</v>
      </c>
      <c r="N1020" s="832">
        <v>2</v>
      </c>
      <c r="O1020" s="836">
        <v>2</v>
      </c>
      <c r="P1020" s="835">
        <v>211.26</v>
      </c>
      <c r="Q1020" s="837">
        <v>1</v>
      </c>
      <c r="R1020" s="832">
        <v>2</v>
      </c>
      <c r="S1020" s="837">
        <v>1</v>
      </c>
      <c r="T1020" s="836">
        <v>2</v>
      </c>
      <c r="U1020" s="838">
        <v>1</v>
      </c>
    </row>
    <row r="1021" spans="1:21" ht="14.4" customHeight="1" x14ac:dyDescent="0.3">
      <c r="A1021" s="831">
        <v>21</v>
      </c>
      <c r="B1021" s="832" t="s">
        <v>2713</v>
      </c>
      <c r="C1021" s="832" t="s">
        <v>2719</v>
      </c>
      <c r="D1021" s="833" t="s">
        <v>4561</v>
      </c>
      <c r="E1021" s="834" t="s">
        <v>2749</v>
      </c>
      <c r="F1021" s="832" t="s">
        <v>2714</v>
      </c>
      <c r="G1021" s="832" t="s">
        <v>2754</v>
      </c>
      <c r="H1021" s="832" t="s">
        <v>567</v>
      </c>
      <c r="I1021" s="832" t="s">
        <v>3428</v>
      </c>
      <c r="J1021" s="832" t="s">
        <v>2756</v>
      </c>
      <c r="K1021" s="832" t="s">
        <v>3429</v>
      </c>
      <c r="L1021" s="835">
        <v>565.94000000000005</v>
      </c>
      <c r="M1021" s="835">
        <v>565.94000000000005</v>
      </c>
      <c r="N1021" s="832">
        <v>1</v>
      </c>
      <c r="O1021" s="836">
        <v>0.5</v>
      </c>
      <c r="P1021" s="835">
        <v>565.94000000000005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21</v>
      </c>
      <c r="B1022" s="832" t="s">
        <v>2713</v>
      </c>
      <c r="C1022" s="832" t="s">
        <v>2719</v>
      </c>
      <c r="D1022" s="833" t="s">
        <v>4561</v>
      </c>
      <c r="E1022" s="834" t="s">
        <v>2749</v>
      </c>
      <c r="F1022" s="832" t="s">
        <v>2714</v>
      </c>
      <c r="G1022" s="832" t="s">
        <v>2754</v>
      </c>
      <c r="H1022" s="832" t="s">
        <v>567</v>
      </c>
      <c r="I1022" s="832" t="s">
        <v>2755</v>
      </c>
      <c r="J1022" s="832" t="s">
        <v>2756</v>
      </c>
      <c r="K1022" s="832" t="s">
        <v>2757</v>
      </c>
      <c r="L1022" s="835">
        <v>424.24</v>
      </c>
      <c r="M1022" s="835">
        <v>1696.96</v>
      </c>
      <c r="N1022" s="832">
        <v>4</v>
      </c>
      <c r="O1022" s="836">
        <v>3</v>
      </c>
      <c r="P1022" s="835">
        <v>1696.96</v>
      </c>
      <c r="Q1022" s="837">
        <v>1</v>
      </c>
      <c r="R1022" s="832">
        <v>4</v>
      </c>
      <c r="S1022" s="837">
        <v>1</v>
      </c>
      <c r="T1022" s="836">
        <v>3</v>
      </c>
      <c r="U1022" s="838">
        <v>1</v>
      </c>
    </row>
    <row r="1023" spans="1:21" ht="14.4" customHeight="1" x14ac:dyDescent="0.3">
      <c r="A1023" s="831">
        <v>21</v>
      </c>
      <c r="B1023" s="832" t="s">
        <v>2713</v>
      </c>
      <c r="C1023" s="832" t="s">
        <v>2719</v>
      </c>
      <c r="D1023" s="833" t="s">
        <v>4561</v>
      </c>
      <c r="E1023" s="834" t="s">
        <v>2749</v>
      </c>
      <c r="F1023" s="832" t="s">
        <v>2714</v>
      </c>
      <c r="G1023" s="832" t="s">
        <v>2754</v>
      </c>
      <c r="H1023" s="832" t="s">
        <v>567</v>
      </c>
      <c r="I1023" s="832" t="s">
        <v>2855</v>
      </c>
      <c r="J1023" s="832" t="s">
        <v>2756</v>
      </c>
      <c r="K1023" s="832" t="s">
        <v>2856</v>
      </c>
      <c r="L1023" s="835">
        <v>848.49</v>
      </c>
      <c r="M1023" s="835">
        <v>1696.98</v>
      </c>
      <c r="N1023" s="832">
        <v>2</v>
      </c>
      <c r="O1023" s="836">
        <v>1</v>
      </c>
      <c r="P1023" s="835">
        <v>1696.98</v>
      </c>
      <c r="Q1023" s="837">
        <v>1</v>
      </c>
      <c r="R1023" s="832">
        <v>2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21</v>
      </c>
      <c r="B1024" s="832" t="s">
        <v>2713</v>
      </c>
      <c r="C1024" s="832" t="s">
        <v>2719</v>
      </c>
      <c r="D1024" s="833" t="s">
        <v>4561</v>
      </c>
      <c r="E1024" s="834" t="s">
        <v>2749</v>
      </c>
      <c r="F1024" s="832" t="s">
        <v>2714</v>
      </c>
      <c r="G1024" s="832" t="s">
        <v>1540</v>
      </c>
      <c r="H1024" s="832" t="s">
        <v>567</v>
      </c>
      <c r="I1024" s="832" t="s">
        <v>3929</v>
      </c>
      <c r="J1024" s="832" t="s">
        <v>3930</v>
      </c>
      <c r="K1024" s="832" t="s">
        <v>3931</v>
      </c>
      <c r="L1024" s="835">
        <v>13.73</v>
      </c>
      <c r="M1024" s="835">
        <v>27.46</v>
      </c>
      <c r="N1024" s="832">
        <v>2</v>
      </c>
      <c r="O1024" s="836">
        <v>1.5</v>
      </c>
      <c r="P1024" s="835">
        <v>27.46</v>
      </c>
      <c r="Q1024" s="837">
        <v>1</v>
      </c>
      <c r="R1024" s="832">
        <v>2</v>
      </c>
      <c r="S1024" s="837">
        <v>1</v>
      </c>
      <c r="T1024" s="836">
        <v>1.5</v>
      </c>
      <c r="U1024" s="838">
        <v>1</v>
      </c>
    </row>
    <row r="1025" spans="1:21" ht="14.4" customHeight="1" x14ac:dyDescent="0.3">
      <c r="A1025" s="831">
        <v>21</v>
      </c>
      <c r="B1025" s="832" t="s">
        <v>2713</v>
      </c>
      <c r="C1025" s="832" t="s">
        <v>2719</v>
      </c>
      <c r="D1025" s="833" t="s">
        <v>4561</v>
      </c>
      <c r="E1025" s="834" t="s">
        <v>2749</v>
      </c>
      <c r="F1025" s="832" t="s">
        <v>2714</v>
      </c>
      <c r="G1025" s="832" t="s">
        <v>2794</v>
      </c>
      <c r="H1025" s="832" t="s">
        <v>567</v>
      </c>
      <c r="I1025" s="832" t="s">
        <v>2795</v>
      </c>
      <c r="J1025" s="832" t="s">
        <v>1080</v>
      </c>
      <c r="K1025" s="832" t="s">
        <v>2796</v>
      </c>
      <c r="L1025" s="835">
        <v>107.27</v>
      </c>
      <c r="M1025" s="835">
        <v>429.08</v>
      </c>
      <c r="N1025" s="832">
        <v>4</v>
      </c>
      <c r="O1025" s="836">
        <v>3.5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21</v>
      </c>
      <c r="B1026" s="832" t="s">
        <v>2713</v>
      </c>
      <c r="C1026" s="832" t="s">
        <v>2719</v>
      </c>
      <c r="D1026" s="833" t="s">
        <v>4561</v>
      </c>
      <c r="E1026" s="834" t="s">
        <v>2749</v>
      </c>
      <c r="F1026" s="832" t="s">
        <v>2714</v>
      </c>
      <c r="G1026" s="832" t="s">
        <v>2758</v>
      </c>
      <c r="H1026" s="832" t="s">
        <v>567</v>
      </c>
      <c r="I1026" s="832" t="s">
        <v>3739</v>
      </c>
      <c r="J1026" s="832" t="s">
        <v>1017</v>
      </c>
      <c r="K1026" s="832" t="s">
        <v>3740</v>
      </c>
      <c r="L1026" s="835">
        <v>75.05</v>
      </c>
      <c r="M1026" s="835">
        <v>1125.75</v>
      </c>
      <c r="N1026" s="832">
        <v>15</v>
      </c>
      <c r="O1026" s="836">
        <v>8.5</v>
      </c>
      <c r="P1026" s="835">
        <v>450.3</v>
      </c>
      <c r="Q1026" s="837">
        <v>0.4</v>
      </c>
      <c r="R1026" s="832">
        <v>6</v>
      </c>
      <c r="S1026" s="837">
        <v>0.4</v>
      </c>
      <c r="T1026" s="836">
        <v>3</v>
      </c>
      <c r="U1026" s="838">
        <v>0.35294117647058826</v>
      </c>
    </row>
    <row r="1027" spans="1:21" ht="14.4" customHeight="1" x14ac:dyDescent="0.3">
      <c r="A1027" s="831">
        <v>21</v>
      </c>
      <c r="B1027" s="832" t="s">
        <v>2713</v>
      </c>
      <c r="C1027" s="832" t="s">
        <v>2719</v>
      </c>
      <c r="D1027" s="833" t="s">
        <v>4561</v>
      </c>
      <c r="E1027" s="834" t="s">
        <v>2749</v>
      </c>
      <c r="F1027" s="832" t="s">
        <v>2714</v>
      </c>
      <c r="G1027" s="832" t="s">
        <v>2758</v>
      </c>
      <c r="H1027" s="832" t="s">
        <v>567</v>
      </c>
      <c r="I1027" s="832" t="s">
        <v>2759</v>
      </c>
      <c r="J1027" s="832" t="s">
        <v>1021</v>
      </c>
      <c r="K1027" s="832" t="s">
        <v>2760</v>
      </c>
      <c r="L1027" s="835">
        <v>45.03</v>
      </c>
      <c r="M1027" s="835">
        <v>45.03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21</v>
      </c>
      <c r="B1028" s="832" t="s">
        <v>2713</v>
      </c>
      <c r="C1028" s="832" t="s">
        <v>2719</v>
      </c>
      <c r="D1028" s="833" t="s">
        <v>4561</v>
      </c>
      <c r="E1028" s="834" t="s">
        <v>2749</v>
      </c>
      <c r="F1028" s="832" t="s">
        <v>2714</v>
      </c>
      <c r="G1028" s="832" t="s">
        <v>3142</v>
      </c>
      <c r="H1028" s="832" t="s">
        <v>567</v>
      </c>
      <c r="I1028" s="832" t="s">
        <v>3440</v>
      </c>
      <c r="J1028" s="832" t="s">
        <v>3144</v>
      </c>
      <c r="K1028" s="832" t="s">
        <v>3441</v>
      </c>
      <c r="L1028" s="835">
        <v>30.46</v>
      </c>
      <c r="M1028" s="835">
        <v>121.84</v>
      </c>
      <c r="N1028" s="832">
        <v>4</v>
      </c>
      <c r="O1028" s="836">
        <v>1.5</v>
      </c>
      <c r="P1028" s="835">
        <v>121.84</v>
      </c>
      <c r="Q1028" s="837">
        <v>1</v>
      </c>
      <c r="R1028" s="832">
        <v>4</v>
      </c>
      <c r="S1028" s="837">
        <v>1</v>
      </c>
      <c r="T1028" s="836">
        <v>1.5</v>
      </c>
      <c r="U1028" s="838">
        <v>1</v>
      </c>
    </row>
    <row r="1029" spans="1:21" ht="14.4" customHeight="1" x14ac:dyDescent="0.3">
      <c r="A1029" s="831">
        <v>21</v>
      </c>
      <c r="B1029" s="832" t="s">
        <v>2713</v>
      </c>
      <c r="C1029" s="832" t="s">
        <v>2719</v>
      </c>
      <c r="D1029" s="833" t="s">
        <v>4561</v>
      </c>
      <c r="E1029" s="834" t="s">
        <v>2749</v>
      </c>
      <c r="F1029" s="832" t="s">
        <v>2714</v>
      </c>
      <c r="G1029" s="832" t="s">
        <v>3142</v>
      </c>
      <c r="H1029" s="832" t="s">
        <v>567</v>
      </c>
      <c r="I1029" s="832" t="s">
        <v>3143</v>
      </c>
      <c r="J1029" s="832" t="s">
        <v>3144</v>
      </c>
      <c r="K1029" s="832" t="s">
        <v>3145</v>
      </c>
      <c r="L1029" s="835">
        <v>60.9</v>
      </c>
      <c r="M1029" s="835">
        <v>548.1</v>
      </c>
      <c r="N1029" s="832">
        <v>9</v>
      </c>
      <c r="O1029" s="836">
        <v>3.5</v>
      </c>
      <c r="P1029" s="835">
        <v>426.3</v>
      </c>
      <c r="Q1029" s="837">
        <v>0.77777777777777779</v>
      </c>
      <c r="R1029" s="832">
        <v>7</v>
      </c>
      <c r="S1029" s="837">
        <v>0.77777777777777779</v>
      </c>
      <c r="T1029" s="836">
        <v>2.5</v>
      </c>
      <c r="U1029" s="838">
        <v>0.7142857142857143</v>
      </c>
    </row>
    <row r="1030" spans="1:21" ht="14.4" customHeight="1" x14ac:dyDescent="0.3">
      <c r="A1030" s="831">
        <v>21</v>
      </c>
      <c r="B1030" s="832" t="s">
        <v>2713</v>
      </c>
      <c r="C1030" s="832" t="s">
        <v>2719</v>
      </c>
      <c r="D1030" s="833" t="s">
        <v>4561</v>
      </c>
      <c r="E1030" s="834" t="s">
        <v>2749</v>
      </c>
      <c r="F1030" s="832" t="s">
        <v>2714</v>
      </c>
      <c r="G1030" s="832" t="s">
        <v>3442</v>
      </c>
      <c r="H1030" s="832" t="s">
        <v>567</v>
      </c>
      <c r="I1030" s="832" t="s">
        <v>3443</v>
      </c>
      <c r="J1030" s="832" t="s">
        <v>3444</v>
      </c>
      <c r="K1030" s="832" t="s">
        <v>3445</v>
      </c>
      <c r="L1030" s="835">
        <v>2615.92</v>
      </c>
      <c r="M1030" s="835">
        <v>96789.04</v>
      </c>
      <c r="N1030" s="832">
        <v>37</v>
      </c>
      <c r="O1030" s="836">
        <v>16</v>
      </c>
      <c r="P1030" s="835">
        <v>78477.599999999991</v>
      </c>
      <c r="Q1030" s="837">
        <v>0.81081081081081074</v>
      </c>
      <c r="R1030" s="832">
        <v>30</v>
      </c>
      <c r="S1030" s="837">
        <v>0.81081081081081086</v>
      </c>
      <c r="T1030" s="836">
        <v>12</v>
      </c>
      <c r="U1030" s="838">
        <v>0.75</v>
      </c>
    </row>
    <row r="1031" spans="1:21" ht="14.4" customHeight="1" x14ac:dyDescent="0.3">
      <c r="A1031" s="831">
        <v>21</v>
      </c>
      <c r="B1031" s="832" t="s">
        <v>2713</v>
      </c>
      <c r="C1031" s="832" t="s">
        <v>2719</v>
      </c>
      <c r="D1031" s="833" t="s">
        <v>4561</v>
      </c>
      <c r="E1031" s="834" t="s">
        <v>2749</v>
      </c>
      <c r="F1031" s="832" t="s">
        <v>2714</v>
      </c>
      <c r="G1031" s="832" t="s">
        <v>3146</v>
      </c>
      <c r="H1031" s="832" t="s">
        <v>567</v>
      </c>
      <c r="I1031" s="832" t="s">
        <v>3147</v>
      </c>
      <c r="J1031" s="832" t="s">
        <v>814</v>
      </c>
      <c r="K1031" s="832" t="s">
        <v>3148</v>
      </c>
      <c r="L1031" s="835">
        <v>27.28</v>
      </c>
      <c r="M1031" s="835">
        <v>81.84</v>
      </c>
      <c r="N1031" s="832">
        <v>3</v>
      </c>
      <c r="O1031" s="836">
        <v>3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21</v>
      </c>
      <c r="B1032" s="832" t="s">
        <v>2713</v>
      </c>
      <c r="C1032" s="832" t="s">
        <v>2719</v>
      </c>
      <c r="D1032" s="833" t="s">
        <v>4561</v>
      </c>
      <c r="E1032" s="834" t="s">
        <v>2749</v>
      </c>
      <c r="F1032" s="832" t="s">
        <v>2714</v>
      </c>
      <c r="G1032" s="832" t="s">
        <v>3320</v>
      </c>
      <c r="H1032" s="832" t="s">
        <v>567</v>
      </c>
      <c r="I1032" s="832" t="s">
        <v>3598</v>
      </c>
      <c r="J1032" s="832" t="s">
        <v>1627</v>
      </c>
      <c r="K1032" s="832" t="s">
        <v>3599</v>
      </c>
      <c r="L1032" s="835">
        <v>0</v>
      </c>
      <c r="M1032" s="835">
        <v>0</v>
      </c>
      <c r="N1032" s="832">
        <v>1</v>
      </c>
      <c r="O1032" s="836">
        <v>1</v>
      </c>
      <c r="P1032" s="835"/>
      <c r="Q1032" s="837"/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21</v>
      </c>
      <c r="B1033" s="832" t="s">
        <v>2713</v>
      </c>
      <c r="C1033" s="832" t="s">
        <v>2719</v>
      </c>
      <c r="D1033" s="833" t="s">
        <v>4561</v>
      </c>
      <c r="E1033" s="834" t="s">
        <v>2749</v>
      </c>
      <c r="F1033" s="832" t="s">
        <v>2714</v>
      </c>
      <c r="G1033" s="832" t="s">
        <v>3651</v>
      </c>
      <c r="H1033" s="832" t="s">
        <v>567</v>
      </c>
      <c r="I1033" s="832" t="s">
        <v>3932</v>
      </c>
      <c r="J1033" s="832" t="s">
        <v>847</v>
      </c>
      <c r="K1033" s="832" t="s">
        <v>3933</v>
      </c>
      <c r="L1033" s="835">
        <v>0</v>
      </c>
      <c r="M1033" s="835">
        <v>0</v>
      </c>
      <c r="N1033" s="832">
        <v>1</v>
      </c>
      <c r="O1033" s="836">
        <v>1</v>
      </c>
      <c r="P1033" s="835"/>
      <c r="Q1033" s="837"/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21</v>
      </c>
      <c r="B1034" s="832" t="s">
        <v>2713</v>
      </c>
      <c r="C1034" s="832" t="s">
        <v>2719</v>
      </c>
      <c r="D1034" s="833" t="s">
        <v>4561</v>
      </c>
      <c r="E1034" s="834" t="s">
        <v>2749</v>
      </c>
      <c r="F1034" s="832" t="s">
        <v>2714</v>
      </c>
      <c r="G1034" s="832" t="s">
        <v>3651</v>
      </c>
      <c r="H1034" s="832" t="s">
        <v>567</v>
      </c>
      <c r="I1034" s="832" t="s">
        <v>3652</v>
      </c>
      <c r="J1034" s="832" t="s">
        <v>847</v>
      </c>
      <c r="K1034" s="832" t="s">
        <v>3653</v>
      </c>
      <c r="L1034" s="835">
        <v>0</v>
      </c>
      <c r="M1034" s="835">
        <v>0</v>
      </c>
      <c r="N1034" s="832">
        <v>1</v>
      </c>
      <c r="O1034" s="836">
        <v>1</v>
      </c>
      <c r="P1034" s="835"/>
      <c r="Q1034" s="837"/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21</v>
      </c>
      <c r="B1035" s="832" t="s">
        <v>2713</v>
      </c>
      <c r="C1035" s="832" t="s">
        <v>2719</v>
      </c>
      <c r="D1035" s="833" t="s">
        <v>4561</v>
      </c>
      <c r="E1035" s="834" t="s">
        <v>2749</v>
      </c>
      <c r="F1035" s="832" t="s">
        <v>2714</v>
      </c>
      <c r="G1035" s="832" t="s">
        <v>2950</v>
      </c>
      <c r="H1035" s="832" t="s">
        <v>625</v>
      </c>
      <c r="I1035" s="832" t="s">
        <v>2951</v>
      </c>
      <c r="J1035" s="832" t="s">
        <v>2952</v>
      </c>
      <c r="K1035" s="832" t="s">
        <v>2953</v>
      </c>
      <c r="L1035" s="835">
        <v>3689.11</v>
      </c>
      <c r="M1035" s="835">
        <v>11067.33</v>
      </c>
      <c r="N1035" s="832">
        <v>3</v>
      </c>
      <c r="O1035" s="836">
        <v>3</v>
      </c>
      <c r="P1035" s="835">
        <v>11067.33</v>
      </c>
      <c r="Q1035" s="837">
        <v>1</v>
      </c>
      <c r="R1035" s="832">
        <v>3</v>
      </c>
      <c r="S1035" s="837">
        <v>1</v>
      </c>
      <c r="T1035" s="836">
        <v>3</v>
      </c>
      <c r="U1035" s="838">
        <v>1</v>
      </c>
    </row>
    <row r="1036" spans="1:21" ht="14.4" customHeight="1" x14ac:dyDescent="0.3">
      <c r="A1036" s="831">
        <v>21</v>
      </c>
      <c r="B1036" s="832" t="s">
        <v>2713</v>
      </c>
      <c r="C1036" s="832" t="s">
        <v>2719</v>
      </c>
      <c r="D1036" s="833" t="s">
        <v>4561</v>
      </c>
      <c r="E1036" s="834" t="s">
        <v>2749</v>
      </c>
      <c r="F1036" s="832" t="s">
        <v>2714</v>
      </c>
      <c r="G1036" s="832" t="s">
        <v>2954</v>
      </c>
      <c r="H1036" s="832" t="s">
        <v>567</v>
      </c>
      <c r="I1036" s="832" t="s">
        <v>3151</v>
      </c>
      <c r="J1036" s="832" t="s">
        <v>1756</v>
      </c>
      <c r="K1036" s="832" t="s">
        <v>3111</v>
      </c>
      <c r="L1036" s="835">
        <v>98.75</v>
      </c>
      <c r="M1036" s="835">
        <v>98.75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21</v>
      </c>
      <c r="B1037" s="832" t="s">
        <v>2713</v>
      </c>
      <c r="C1037" s="832" t="s">
        <v>2719</v>
      </c>
      <c r="D1037" s="833" t="s">
        <v>4561</v>
      </c>
      <c r="E1037" s="834" t="s">
        <v>2749</v>
      </c>
      <c r="F1037" s="832" t="s">
        <v>2714</v>
      </c>
      <c r="G1037" s="832" t="s">
        <v>2954</v>
      </c>
      <c r="H1037" s="832" t="s">
        <v>567</v>
      </c>
      <c r="I1037" s="832" t="s">
        <v>3934</v>
      </c>
      <c r="J1037" s="832" t="s">
        <v>3935</v>
      </c>
      <c r="K1037" s="832" t="s">
        <v>2957</v>
      </c>
      <c r="L1037" s="835">
        <v>49.38</v>
      </c>
      <c r="M1037" s="835">
        <v>49.38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21</v>
      </c>
      <c r="B1038" s="832" t="s">
        <v>2713</v>
      </c>
      <c r="C1038" s="832" t="s">
        <v>2719</v>
      </c>
      <c r="D1038" s="833" t="s">
        <v>4561</v>
      </c>
      <c r="E1038" s="834" t="s">
        <v>2749</v>
      </c>
      <c r="F1038" s="832" t="s">
        <v>2714</v>
      </c>
      <c r="G1038" s="832" t="s">
        <v>2954</v>
      </c>
      <c r="H1038" s="832" t="s">
        <v>567</v>
      </c>
      <c r="I1038" s="832" t="s">
        <v>3152</v>
      </c>
      <c r="J1038" s="832" t="s">
        <v>1756</v>
      </c>
      <c r="K1038" s="832" t="s">
        <v>3111</v>
      </c>
      <c r="L1038" s="835">
        <v>98.75</v>
      </c>
      <c r="M1038" s="835">
        <v>197.5</v>
      </c>
      <c r="N1038" s="832">
        <v>2</v>
      </c>
      <c r="O1038" s="836">
        <v>2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21</v>
      </c>
      <c r="B1039" s="832" t="s">
        <v>2713</v>
      </c>
      <c r="C1039" s="832" t="s">
        <v>2719</v>
      </c>
      <c r="D1039" s="833" t="s">
        <v>4561</v>
      </c>
      <c r="E1039" s="834" t="s">
        <v>2749</v>
      </c>
      <c r="F1039" s="832" t="s">
        <v>2714</v>
      </c>
      <c r="G1039" s="832" t="s">
        <v>2954</v>
      </c>
      <c r="H1039" s="832" t="s">
        <v>567</v>
      </c>
      <c r="I1039" s="832" t="s">
        <v>3153</v>
      </c>
      <c r="J1039" s="832" t="s">
        <v>2956</v>
      </c>
      <c r="K1039" s="832" t="s">
        <v>3111</v>
      </c>
      <c r="L1039" s="835">
        <v>98.75</v>
      </c>
      <c r="M1039" s="835">
        <v>197.5</v>
      </c>
      <c r="N1039" s="832">
        <v>2</v>
      </c>
      <c r="O1039" s="836">
        <v>1</v>
      </c>
      <c r="P1039" s="835">
        <v>197.5</v>
      </c>
      <c r="Q1039" s="837">
        <v>1</v>
      </c>
      <c r="R1039" s="832">
        <v>2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21</v>
      </c>
      <c r="B1040" s="832" t="s">
        <v>2713</v>
      </c>
      <c r="C1040" s="832" t="s">
        <v>2719</v>
      </c>
      <c r="D1040" s="833" t="s">
        <v>4561</v>
      </c>
      <c r="E1040" s="834" t="s">
        <v>2749</v>
      </c>
      <c r="F1040" s="832" t="s">
        <v>2714</v>
      </c>
      <c r="G1040" s="832" t="s">
        <v>3455</v>
      </c>
      <c r="H1040" s="832" t="s">
        <v>567</v>
      </c>
      <c r="I1040" s="832" t="s">
        <v>3456</v>
      </c>
      <c r="J1040" s="832" t="s">
        <v>3457</v>
      </c>
      <c r="K1040" s="832" t="s">
        <v>3458</v>
      </c>
      <c r="L1040" s="835">
        <v>57.48</v>
      </c>
      <c r="M1040" s="835">
        <v>57.48</v>
      </c>
      <c r="N1040" s="832">
        <v>1</v>
      </c>
      <c r="O1040" s="836">
        <v>0.5</v>
      </c>
      <c r="P1040" s="835">
        <v>57.48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21</v>
      </c>
      <c r="B1041" s="832" t="s">
        <v>2713</v>
      </c>
      <c r="C1041" s="832" t="s">
        <v>2719</v>
      </c>
      <c r="D1041" s="833" t="s">
        <v>4561</v>
      </c>
      <c r="E1041" s="834" t="s">
        <v>2749</v>
      </c>
      <c r="F1041" s="832" t="s">
        <v>2714</v>
      </c>
      <c r="G1041" s="832" t="s">
        <v>2965</v>
      </c>
      <c r="H1041" s="832" t="s">
        <v>567</v>
      </c>
      <c r="I1041" s="832" t="s">
        <v>2966</v>
      </c>
      <c r="J1041" s="832" t="s">
        <v>2967</v>
      </c>
      <c r="K1041" s="832" t="s">
        <v>2907</v>
      </c>
      <c r="L1041" s="835">
        <v>2950.43</v>
      </c>
      <c r="M1041" s="835">
        <v>26553.869999999995</v>
      </c>
      <c r="N1041" s="832">
        <v>9</v>
      </c>
      <c r="O1041" s="836">
        <v>2</v>
      </c>
      <c r="P1041" s="835">
        <v>26553.869999999995</v>
      </c>
      <c r="Q1041" s="837">
        <v>1</v>
      </c>
      <c r="R1041" s="832">
        <v>9</v>
      </c>
      <c r="S1041" s="837">
        <v>1</v>
      </c>
      <c r="T1041" s="836">
        <v>2</v>
      </c>
      <c r="U1041" s="838">
        <v>1</v>
      </c>
    </row>
    <row r="1042" spans="1:21" ht="14.4" customHeight="1" x14ac:dyDescent="0.3">
      <c r="A1042" s="831">
        <v>21</v>
      </c>
      <c r="B1042" s="832" t="s">
        <v>2713</v>
      </c>
      <c r="C1042" s="832" t="s">
        <v>2719</v>
      </c>
      <c r="D1042" s="833" t="s">
        <v>4561</v>
      </c>
      <c r="E1042" s="834" t="s">
        <v>2749</v>
      </c>
      <c r="F1042" s="832" t="s">
        <v>2714</v>
      </c>
      <c r="G1042" s="832" t="s">
        <v>3162</v>
      </c>
      <c r="H1042" s="832" t="s">
        <v>567</v>
      </c>
      <c r="I1042" s="832" t="s">
        <v>3163</v>
      </c>
      <c r="J1042" s="832" t="s">
        <v>3164</v>
      </c>
      <c r="K1042" s="832" t="s">
        <v>3165</v>
      </c>
      <c r="L1042" s="835">
        <v>88.76</v>
      </c>
      <c r="M1042" s="835">
        <v>88.76</v>
      </c>
      <c r="N1042" s="832">
        <v>1</v>
      </c>
      <c r="O1042" s="836">
        <v>0.5</v>
      </c>
      <c r="P1042" s="835">
        <v>88.76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21</v>
      </c>
      <c r="B1043" s="832" t="s">
        <v>2713</v>
      </c>
      <c r="C1043" s="832" t="s">
        <v>2719</v>
      </c>
      <c r="D1043" s="833" t="s">
        <v>4561</v>
      </c>
      <c r="E1043" s="834" t="s">
        <v>2749</v>
      </c>
      <c r="F1043" s="832" t="s">
        <v>2714</v>
      </c>
      <c r="G1043" s="832" t="s">
        <v>2968</v>
      </c>
      <c r="H1043" s="832" t="s">
        <v>567</v>
      </c>
      <c r="I1043" s="832" t="s">
        <v>2969</v>
      </c>
      <c r="J1043" s="832" t="s">
        <v>1697</v>
      </c>
      <c r="K1043" s="832" t="s">
        <v>2970</v>
      </c>
      <c r="L1043" s="835">
        <v>760.22</v>
      </c>
      <c r="M1043" s="835">
        <v>760.22</v>
      </c>
      <c r="N1043" s="832">
        <v>1</v>
      </c>
      <c r="O1043" s="836">
        <v>1</v>
      </c>
      <c r="P1043" s="835">
        <v>760.22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21</v>
      </c>
      <c r="B1044" s="832" t="s">
        <v>2713</v>
      </c>
      <c r="C1044" s="832" t="s">
        <v>2719</v>
      </c>
      <c r="D1044" s="833" t="s">
        <v>4561</v>
      </c>
      <c r="E1044" s="834" t="s">
        <v>2749</v>
      </c>
      <c r="F1044" s="832" t="s">
        <v>2714</v>
      </c>
      <c r="G1044" s="832" t="s">
        <v>3166</v>
      </c>
      <c r="H1044" s="832" t="s">
        <v>567</v>
      </c>
      <c r="I1044" s="832" t="s">
        <v>3167</v>
      </c>
      <c r="J1044" s="832" t="s">
        <v>869</v>
      </c>
      <c r="K1044" s="832" t="s">
        <v>2757</v>
      </c>
      <c r="L1044" s="835">
        <v>0</v>
      </c>
      <c r="M1044" s="835">
        <v>0</v>
      </c>
      <c r="N1044" s="832">
        <v>1</v>
      </c>
      <c r="O1044" s="836">
        <v>0.5</v>
      </c>
      <c r="P1044" s="835">
        <v>0</v>
      </c>
      <c r="Q1044" s="837"/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21</v>
      </c>
      <c r="B1045" s="832" t="s">
        <v>2713</v>
      </c>
      <c r="C1045" s="832" t="s">
        <v>2719</v>
      </c>
      <c r="D1045" s="833" t="s">
        <v>4561</v>
      </c>
      <c r="E1045" s="834" t="s">
        <v>2749</v>
      </c>
      <c r="F1045" s="832" t="s">
        <v>2714</v>
      </c>
      <c r="G1045" s="832" t="s">
        <v>3166</v>
      </c>
      <c r="H1045" s="832" t="s">
        <v>567</v>
      </c>
      <c r="I1045" s="832" t="s">
        <v>3936</v>
      </c>
      <c r="J1045" s="832" t="s">
        <v>869</v>
      </c>
      <c r="K1045" s="832" t="s">
        <v>2856</v>
      </c>
      <c r="L1045" s="835">
        <v>0</v>
      </c>
      <c r="M1045" s="835">
        <v>0</v>
      </c>
      <c r="N1045" s="832">
        <v>2</v>
      </c>
      <c r="O1045" s="836">
        <v>1</v>
      </c>
      <c r="P1045" s="835"/>
      <c r="Q1045" s="837"/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21</v>
      </c>
      <c r="B1046" s="832" t="s">
        <v>2713</v>
      </c>
      <c r="C1046" s="832" t="s">
        <v>2719</v>
      </c>
      <c r="D1046" s="833" t="s">
        <v>4561</v>
      </c>
      <c r="E1046" s="834" t="s">
        <v>2749</v>
      </c>
      <c r="F1046" s="832" t="s">
        <v>2714</v>
      </c>
      <c r="G1046" s="832" t="s">
        <v>2974</v>
      </c>
      <c r="H1046" s="832" t="s">
        <v>567</v>
      </c>
      <c r="I1046" s="832" t="s">
        <v>2975</v>
      </c>
      <c r="J1046" s="832" t="s">
        <v>2976</v>
      </c>
      <c r="K1046" s="832" t="s">
        <v>2977</v>
      </c>
      <c r="L1046" s="835">
        <v>550.39</v>
      </c>
      <c r="M1046" s="835">
        <v>39077.689999999995</v>
      </c>
      <c r="N1046" s="832">
        <v>71</v>
      </c>
      <c r="O1046" s="836">
        <v>26</v>
      </c>
      <c r="P1046" s="835">
        <v>19263.650000000001</v>
      </c>
      <c r="Q1046" s="837">
        <v>0.49295774647887336</v>
      </c>
      <c r="R1046" s="832">
        <v>35</v>
      </c>
      <c r="S1046" s="837">
        <v>0.49295774647887325</v>
      </c>
      <c r="T1046" s="836">
        <v>12</v>
      </c>
      <c r="U1046" s="838">
        <v>0.46153846153846156</v>
      </c>
    </row>
    <row r="1047" spans="1:21" ht="14.4" customHeight="1" x14ac:dyDescent="0.3">
      <c r="A1047" s="831">
        <v>21</v>
      </c>
      <c r="B1047" s="832" t="s">
        <v>2713</v>
      </c>
      <c r="C1047" s="832" t="s">
        <v>2719</v>
      </c>
      <c r="D1047" s="833" t="s">
        <v>4561</v>
      </c>
      <c r="E1047" s="834" t="s">
        <v>2749</v>
      </c>
      <c r="F1047" s="832" t="s">
        <v>2714</v>
      </c>
      <c r="G1047" s="832" t="s">
        <v>2974</v>
      </c>
      <c r="H1047" s="832" t="s">
        <v>625</v>
      </c>
      <c r="I1047" s="832" t="s">
        <v>2323</v>
      </c>
      <c r="J1047" s="832" t="s">
        <v>2324</v>
      </c>
      <c r="K1047" s="832" t="s">
        <v>2325</v>
      </c>
      <c r="L1047" s="835">
        <v>550.39</v>
      </c>
      <c r="M1047" s="835">
        <v>23116.380000000005</v>
      </c>
      <c r="N1047" s="832">
        <v>42</v>
      </c>
      <c r="O1047" s="836">
        <v>14</v>
      </c>
      <c r="P1047" s="835">
        <v>17062.090000000004</v>
      </c>
      <c r="Q1047" s="837">
        <v>0.73809523809523814</v>
      </c>
      <c r="R1047" s="832">
        <v>31</v>
      </c>
      <c r="S1047" s="837">
        <v>0.73809523809523814</v>
      </c>
      <c r="T1047" s="836">
        <v>10</v>
      </c>
      <c r="U1047" s="838">
        <v>0.7142857142857143</v>
      </c>
    </row>
    <row r="1048" spans="1:21" ht="14.4" customHeight="1" x14ac:dyDescent="0.3">
      <c r="A1048" s="831">
        <v>21</v>
      </c>
      <c r="B1048" s="832" t="s">
        <v>2713</v>
      </c>
      <c r="C1048" s="832" t="s">
        <v>2719</v>
      </c>
      <c r="D1048" s="833" t="s">
        <v>4561</v>
      </c>
      <c r="E1048" s="834" t="s">
        <v>2749</v>
      </c>
      <c r="F1048" s="832" t="s">
        <v>2714</v>
      </c>
      <c r="G1048" s="832" t="s">
        <v>2978</v>
      </c>
      <c r="H1048" s="832" t="s">
        <v>567</v>
      </c>
      <c r="I1048" s="832" t="s">
        <v>2979</v>
      </c>
      <c r="J1048" s="832" t="s">
        <v>906</v>
      </c>
      <c r="K1048" s="832" t="s">
        <v>2980</v>
      </c>
      <c r="L1048" s="835">
        <v>248.55</v>
      </c>
      <c r="M1048" s="835">
        <v>497.1</v>
      </c>
      <c r="N1048" s="832">
        <v>2</v>
      </c>
      <c r="O1048" s="836">
        <v>2</v>
      </c>
      <c r="P1048" s="835">
        <v>248.55</v>
      </c>
      <c r="Q1048" s="837">
        <v>0.5</v>
      </c>
      <c r="R1048" s="832">
        <v>1</v>
      </c>
      <c r="S1048" s="837">
        <v>0.5</v>
      </c>
      <c r="T1048" s="836">
        <v>1</v>
      </c>
      <c r="U1048" s="838">
        <v>0.5</v>
      </c>
    </row>
    <row r="1049" spans="1:21" ht="14.4" customHeight="1" x14ac:dyDescent="0.3">
      <c r="A1049" s="831">
        <v>21</v>
      </c>
      <c r="B1049" s="832" t="s">
        <v>2713</v>
      </c>
      <c r="C1049" s="832" t="s">
        <v>2719</v>
      </c>
      <c r="D1049" s="833" t="s">
        <v>4561</v>
      </c>
      <c r="E1049" s="834" t="s">
        <v>2749</v>
      </c>
      <c r="F1049" s="832" t="s">
        <v>2714</v>
      </c>
      <c r="G1049" s="832" t="s">
        <v>3937</v>
      </c>
      <c r="H1049" s="832" t="s">
        <v>567</v>
      </c>
      <c r="I1049" s="832" t="s">
        <v>3938</v>
      </c>
      <c r="J1049" s="832" t="s">
        <v>3939</v>
      </c>
      <c r="K1049" s="832" t="s">
        <v>642</v>
      </c>
      <c r="L1049" s="835">
        <v>1496.23</v>
      </c>
      <c r="M1049" s="835">
        <v>2992.46</v>
      </c>
      <c r="N1049" s="832">
        <v>2</v>
      </c>
      <c r="O1049" s="836">
        <v>2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21</v>
      </c>
      <c r="B1050" s="832" t="s">
        <v>2713</v>
      </c>
      <c r="C1050" s="832" t="s">
        <v>2719</v>
      </c>
      <c r="D1050" s="833" t="s">
        <v>4561</v>
      </c>
      <c r="E1050" s="834" t="s">
        <v>2749</v>
      </c>
      <c r="F1050" s="832" t="s">
        <v>2714</v>
      </c>
      <c r="G1050" s="832" t="s">
        <v>3180</v>
      </c>
      <c r="H1050" s="832" t="s">
        <v>567</v>
      </c>
      <c r="I1050" s="832" t="s">
        <v>3181</v>
      </c>
      <c r="J1050" s="832" t="s">
        <v>3182</v>
      </c>
      <c r="K1050" s="832" t="s">
        <v>3183</v>
      </c>
      <c r="L1050" s="835">
        <v>727.03</v>
      </c>
      <c r="M1050" s="835">
        <v>1454.06</v>
      </c>
      <c r="N1050" s="832">
        <v>2</v>
      </c>
      <c r="O1050" s="836">
        <v>1</v>
      </c>
      <c r="P1050" s="835">
        <v>1454.06</v>
      </c>
      <c r="Q1050" s="837">
        <v>1</v>
      </c>
      <c r="R1050" s="832">
        <v>2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21</v>
      </c>
      <c r="B1051" s="832" t="s">
        <v>2713</v>
      </c>
      <c r="C1051" s="832" t="s">
        <v>2719</v>
      </c>
      <c r="D1051" s="833" t="s">
        <v>4561</v>
      </c>
      <c r="E1051" s="834" t="s">
        <v>2749</v>
      </c>
      <c r="F1051" s="832" t="s">
        <v>2714</v>
      </c>
      <c r="G1051" s="832" t="s">
        <v>3180</v>
      </c>
      <c r="H1051" s="832" t="s">
        <v>567</v>
      </c>
      <c r="I1051" s="832" t="s">
        <v>3774</v>
      </c>
      <c r="J1051" s="832" t="s">
        <v>3775</v>
      </c>
      <c r="K1051" s="832" t="s">
        <v>3776</v>
      </c>
      <c r="L1051" s="835">
        <v>1454.05</v>
      </c>
      <c r="M1051" s="835">
        <v>1454.05</v>
      </c>
      <c r="N1051" s="832">
        <v>1</v>
      </c>
      <c r="O1051" s="836">
        <v>0.5</v>
      </c>
      <c r="P1051" s="835">
        <v>1454.05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21</v>
      </c>
      <c r="B1052" s="832" t="s">
        <v>2713</v>
      </c>
      <c r="C1052" s="832" t="s">
        <v>2719</v>
      </c>
      <c r="D1052" s="833" t="s">
        <v>4561</v>
      </c>
      <c r="E1052" s="834" t="s">
        <v>2749</v>
      </c>
      <c r="F1052" s="832" t="s">
        <v>2714</v>
      </c>
      <c r="G1052" s="832" t="s">
        <v>2767</v>
      </c>
      <c r="H1052" s="832" t="s">
        <v>567</v>
      </c>
      <c r="I1052" s="832" t="s">
        <v>2768</v>
      </c>
      <c r="J1052" s="832" t="s">
        <v>780</v>
      </c>
      <c r="K1052" s="832" t="s">
        <v>2769</v>
      </c>
      <c r="L1052" s="835">
        <v>53.57</v>
      </c>
      <c r="M1052" s="835">
        <v>589.27</v>
      </c>
      <c r="N1052" s="832">
        <v>11</v>
      </c>
      <c r="O1052" s="836">
        <v>9</v>
      </c>
      <c r="P1052" s="835">
        <v>267.85000000000002</v>
      </c>
      <c r="Q1052" s="837">
        <v>0.45454545454545459</v>
      </c>
      <c r="R1052" s="832">
        <v>5</v>
      </c>
      <c r="S1052" s="837">
        <v>0.45454545454545453</v>
      </c>
      <c r="T1052" s="836">
        <v>5</v>
      </c>
      <c r="U1052" s="838">
        <v>0.55555555555555558</v>
      </c>
    </row>
    <row r="1053" spans="1:21" ht="14.4" customHeight="1" x14ac:dyDescent="0.3">
      <c r="A1053" s="831">
        <v>21</v>
      </c>
      <c r="B1053" s="832" t="s">
        <v>2713</v>
      </c>
      <c r="C1053" s="832" t="s">
        <v>2719</v>
      </c>
      <c r="D1053" s="833" t="s">
        <v>4561</v>
      </c>
      <c r="E1053" s="834" t="s">
        <v>2749</v>
      </c>
      <c r="F1053" s="832" t="s">
        <v>2714</v>
      </c>
      <c r="G1053" s="832" t="s">
        <v>3187</v>
      </c>
      <c r="H1053" s="832" t="s">
        <v>625</v>
      </c>
      <c r="I1053" s="832" t="s">
        <v>2480</v>
      </c>
      <c r="J1053" s="832" t="s">
        <v>2481</v>
      </c>
      <c r="K1053" s="832" t="s">
        <v>2482</v>
      </c>
      <c r="L1053" s="835">
        <v>70.23</v>
      </c>
      <c r="M1053" s="835">
        <v>70.23</v>
      </c>
      <c r="N1053" s="832">
        <v>1</v>
      </c>
      <c r="O1053" s="836">
        <v>0.5</v>
      </c>
      <c r="P1053" s="835">
        <v>70.23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21</v>
      </c>
      <c r="B1054" s="832" t="s">
        <v>2713</v>
      </c>
      <c r="C1054" s="832" t="s">
        <v>2719</v>
      </c>
      <c r="D1054" s="833" t="s">
        <v>4561</v>
      </c>
      <c r="E1054" s="834" t="s">
        <v>2749</v>
      </c>
      <c r="F1054" s="832" t="s">
        <v>2714</v>
      </c>
      <c r="G1054" s="832" t="s">
        <v>3477</v>
      </c>
      <c r="H1054" s="832" t="s">
        <v>625</v>
      </c>
      <c r="I1054" s="832" t="s">
        <v>2386</v>
      </c>
      <c r="J1054" s="832" t="s">
        <v>2387</v>
      </c>
      <c r="K1054" s="832" t="s">
        <v>2388</v>
      </c>
      <c r="L1054" s="835">
        <v>0</v>
      </c>
      <c r="M1054" s="835">
        <v>0</v>
      </c>
      <c r="N1054" s="832">
        <v>1</v>
      </c>
      <c r="O1054" s="836"/>
      <c r="P1054" s="835">
        <v>0</v>
      </c>
      <c r="Q1054" s="837"/>
      <c r="R1054" s="832">
        <v>1</v>
      </c>
      <c r="S1054" s="837">
        <v>1</v>
      </c>
      <c r="T1054" s="836"/>
      <c r="U1054" s="838"/>
    </row>
    <row r="1055" spans="1:21" ht="14.4" customHeight="1" x14ac:dyDescent="0.3">
      <c r="A1055" s="831">
        <v>21</v>
      </c>
      <c r="B1055" s="832" t="s">
        <v>2713</v>
      </c>
      <c r="C1055" s="832" t="s">
        <v>2719</v>
      </c>
      <c r="D1055" s="833" t="s">
        <v>4561</v>
      </c>
      <c r="E1055" s="834" t="s">
        <v>2749</v>
      </c>
      <c r="F1055" s="832" t="s">
        <v>2714</v>
      </c>
      <c r="G1055" s="832" t="s">
        <v>3477</v>
      </c>
      <c r="H1055" s="832" t="s">
        <v>625</v>
      </c>
      <c r="I1055" s="832" t="s">
        <v>2389</v>
      </c>
      <c r="J1055" s="832" t="s">
        <v>2387</v>
      </c>
      <c r="K1055" s="832" t="s">
        <v>2390</v>
      </c>
      <c r="L1055" s="835">
        <v>0</v>
      </c>
      <c r="M1055" s="835">
        <v>0</v>
      </c>
      <c r="N1055" s="832">
        <v>2</v>
      </c>
      <c r="O1055" s="836">
        <v>1.5</v>
      </c>
      <c r="P1055" s="835">
        <v>0</v>
      </c>
      <c r="Q1055" s="837"/>
      <c r="R1055" s="832">
        <v>2</v>
      </c>
      <c r="S1055" s="837">
        <v>1</v>
      </c>
      <c r="T1055" s="836">
        <v>1.5</v>
      </c>
      <c r="U1055" s="838">
        <v>1</v>
      </c>
    </row>
    <row r="1056" spans="1:21" ht="14.4" customHeight="1" x14ac:dyDescent="0.3">
      <c r="A1056" s="831">
        <v>21</v>
      </c>
      <c r="B1056" s="832" t="s">
        <v>2713</v>
      </c>
      <c r="C1056" s="832" t="s">
        <v>2719</v>
      </c>
      <c r="D1056" s="833" t="s">
        <v>4561</v>
      </c>
      <c r="E1056" s="834" t="s">
        <v>2749</v>
      </c>
      <c r="F1056" s="832" t="s">
        <v>2714</v>
      </c>
      <c r="G1056" s="832" t="s">
        <v>2783</v>
      </c>
      <c r="H1056" s="832" t="s">
        <v>625</v>
      </c>
      <c r="I1056" s="832" t="s">
        <v>2877</v>
      </c>
      <c r="J1056" s="832" t="s">
        <v>914</v>
      </c>
      <c r="K1056" s="832" t="s">
        <v>2098</v>
      </c>
      <c r="L1056" s="835">
        <v>1847.49</v>
      </c>
      <c r="M1056" s="835">
        <v>16627.41</v>
      </c>
      <c r="N1056" s="832">
        <v>9</v>
      </c>
      <c r="O1056" s="836">
        <v>4</v>
      </c>
      <c r="P1056" s="835">
        <v>14779.92</v>
      </c>
      <c r="Q1056" s="837">
        <v>0.88888888888888895</v>
      </c>
      <c r="R1056" s="832">
        <v>8</v>
      </c>
      <c r="S1056" s="837">
        <v>0.88888888888888884</v>
      </c>
      <c r="T1056" s="836">
        <v>3.5</v>
      </c>
      <c r="U1056" s="838">
        <v>0.875</v>
      </c>
    </row>
    <row r="1057" spans="1:21" ht="14.4" customHeight="1" x14ac:dyDescent="0.3">
      <c r="A1057" s="831">
        <v>21</v>
      </c>
      <c r="B1057" s="832" t="s">
        <v>2713</v>
      </c>
      <c r="C1057" s="832" t="s">
        <v>2719</v>
      </c>
      <c r="D1057" s="833" t="s">
        <v>4561</v>
      </c>
      <c r="E1057" s="834" t="s">
        <v>2749</v>
      </c>
      <c r="F1057" s="832" t="s">
        <v>2714</v>
      </c>
      <c r="G1057" s="832" t="s">
        <v>3940</v>
      </c>
      <c r="H1057" s="832" t="s">
        <v>567</v>
      </c>
      <c r="I1057" s="832" t="s">
        <v>3941</v>
      </c>
      <c r="J1057" s="832" t="s">
        <v>3942</v>
      </c>
      <c r="K1057" s="832" t="s">
        <v>3943</v>
      </c>
      <c r="L1057" s="835">
        <v>75.739999999999995</v>
      </c>
      <c r="M1057" s="835">
        <v>378.7</v>
      </c>
      <c r="N1057" s="832">
        <v>5</v>
      </c>
      <c r="O1057" s="836">
        <v>3</v>
      </c>
      <c r="P1057" s="835">
        <v>378.7</v>
      </c>
      <c r="Q1057" s="837">
        <v>1</v>
      </c>
      <c r="R1057" s="832">
        <v>5</v>
      </c>
      <c r="S1057" s="837">
        <v>1</v>
      </c>
      <c r="T1057" s="836">
        <v>3</v>
      </c>
      <c r="U1057" s="838">
        <v>1</v>
      </c>
    </row>
    <row r="1058" spans="1:21" ht="14.4" customHeight="1" x14ac:dyDescent="0.3">
      <c r="A1058" s="831">
        <v>21</v>
      </c>
      <c r="B1058" s="832" t="s">
        <v>2713</v>
      </c>
      <c r="C1058" s="832" t="s">
        <v>2719</v>
      </c>
      <c r="D1058" s="833" t="s">
        <v>4561</v>
      </c>
      <c r="E1058" s="834" t="s">
        <v>2749</v>
      </c>
      <c r="F1058" s="832" t="s">
        <v>2714</v>
      </c>
      <c r="G1058" s="832" t="s">
        <v>2786</v>
      </c>
      <c r="H1058" s="832" t="s">
        <v>567</v>
      </c>
      <c r="I1058" s="832" t="s">
        <v>3612</v>
      </c>
      <c r="J1058" s="832" t="s">
        <v>3613</v>
      </c>
      <c r="K1058" s="832" t="s">
        <v>2064</v>
      </c>
      <c r="L1058" s="835">
        <v>32.25</v>
      </c>
      <c r="M1058" s="835">
        <v>32.25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21</v>
      </c>
      <c r="B1059" s="832" t="s">
        <v>2713</v>
      </c>
      <c r="C1059" s="832" t="s">
        <v>2719</v>
      </c>
      <c r="D1059" s="833" t="s">
        <v>4561</v>
      </c>
      <c r="E1059" s="834" t="s">
        <v>2749</v>
      </c>
      <c r="F1059" s="832" t="s">
        <v>2714</v>
      </c>
      <c r="G1059" s="832" t="s">
        <v>2786</v>
      </c>
      <c r="H1059" s="832" t="s">
        <v>567</v>
      </c>
      <c r="I1059" s="832" t="s">
        <v>3660</v>
      </c>
      <c r="J1059" s="832" t="s">
        <v>946</v>
      </c>
      <c r="K1059" s="832" t="s">
        <v>3661</v>
      </c>
      <c r="L1059" s="835">
        <v>16.12</v>
      </c>
      <c r="M1059" s="835">
        <v>16.12</v>
      </c>
      <c r="N1059" s="832">
        <v>1</v>
      </c>
      <c r="O1059" s="836">
        <v>0.5</v>
      </c>
      <c r="P1059" s="835">
        <v>16.12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21</v>
      </c>
      <c r="B1060" s="832" t="s">
        <v>2713</v>
      </c>
      <c r="C1060" s="832" t="s">
        <v>2719</v>
      </c>
      <c r="D1060" s="833" t="s">
        <v>4561</v>
      </c>
      <c r="E1060" s="834" t="s">
        <v>2749</v>
      </c>
      <c r="F1060" s="832" t="s">
        <v>2714</v>
      </c>
      <c r="G1060" s="832" t="s">
        <v>2786</v>
      </c>
      <c r="H1060" s="832" t="s">
        <v>567</v>
      </c>
      <c r="I1060" s="832" t="s">
        <v>2787</v>
      </c>
      <c r="J1060" s="832" t="s">
        <v>946</v>
      </c>
      <c r="K1060" s="832" t="s">
        <v>2064</v>
      </c>
      <c r="L1060" s="835">
        <v>32.25</v>
      </c>
      <c r="M1060" s="835">
        <v>96.75</v>
      </c>
      <c r="N1060" s="832">
        <v>3</v>
      </c>
      <c r="O1060" s="836">
        <v>1.5</v>
      </c>
      <c r="P1060" s="835">
        <v>64.5</v>
      </c>
      <c r="Q1060" s="837">
        <v>0.66666666666666663</v>
      </c>
      <c r="R1060" s="832">
        <v>2</v>
      </c>
      <c r="S1060" s="837">
        <v>0.66666666666666663</v>
      </c>
      <c r="T1060" s="836">
        <v>1</v>
      </c>
      <c r="U1060" s="838">
        <v>0.66666666666666663</v>
      </c>
    </row>
    <row r="1061" spans="1:21" ht="14.4" customHeight="1" x14ac:dyDescent="0.3">
      <c r="A1061" s="831">
        <v>21</v>
      </c>
      <c r="B1061" s="832" t="s">
        <v>2713</v>
      </c>
      <c r="C1061" s="832" t="s">
        <v>2719</v>
      </c>
      <c r="D1061" s="833" t="s">
        <v>4561</v>
      </c>
      <c r="E1061" s="834" t="s">
        <v>2749</v>
      </c>
      <c r="F1061" s="832" t="s">
        <v>2714</v>
      </c>
      <c r="G1061" s="832" t="s">
        <v>2786</v>
      </c>
      <c r="H1061" s="832" t="s">
        <v>567</v>
      </c>
      <c r="I1061" s="832" t="s">
        <v>2797</v>
      </c>
      <c r="J1061" s="832" t="s">
        <v>946</v>
      </c>
      <c r="K1061" s="832" t="s">
        <v>2798</v>
      </c>
      <c r="L1061" s="835">
        <v>103.67</v>
      </c>
      <c r="M1061" s="835">
        <v>518.35</v>
      </c>
      <c r="N1061" s="832">
        <v>5</v>
      </c>
      <c r="O1061" s="836">
        <v>2</v>
      </c>
      <c r="P1061" s="835">
        <v>311.01</v>
      </c>
      <c r="Q1061" s="837">
        <v>0.6</v>
      </c>
      <c r="R1061" s="832">
        <v>3</v>
      </c>
      <c r="S1061" s="837">
        <v>0.6</v>
      </c>
      <c r="T1061" s="836">
        <v>1</v>
      </c>
      <c r="U1061" s="838">
        <v>0.5</v>
      </c>
    </row>
    <row r="1062" spans="1:21" ht="14.4" customHeight="1" x14ac:dyDescent="0.3">
      <c r="A1062" s="831">
        <v>21</v>
      </c>
      <c r="B1062" s="832" t="s">
        <v>2713</v>
      </c>
      <c r="C1062" s="832" t="s">
        <v>2719</v>
      </c>
      <c r="D1062" s="833" t="s">
        <v>4561</v>
      </c>
      <c r="E1062" s="834" t="s">
        <v>2749</v>
      </c>
      <c r="F1062" s="832" t="s">
        <v>2714</v>
      </c>
      <c r="G1062" s="832" t="s">
        <v>2786</v>
      </c>
      <c r="H1062" s="832" t="s">
        <v>567</v>
      </c>
      <c r="I1062" s="832" t="s">
        <v>3497</v>
      </c>
      <c r="J1062" s="832" t="s">
        <v>3498</v>
      </c>
      <c r="K1062" s="832" t="s">
        <v>3499</v>
      </c>
      <c r="L1062" s="835">
        <v>34.56</v>
      </c>
      <c r="M1062" s="835">
        <v>34.56</v>
      </c>
      <c r="N1062" s="832">
        <v>1</v>
      </c>
      <c r="O1062" s="836">
        <v>0.5</v>
      </c>
      <c r="P1062" s="835">
        <v>34.56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21</v>
      </c>
      <c r="B1063" s="832" t="s">
        <v>2713</v>
      </c>
      <c r="C1063" s="832" t="s">
        <v>2719</v>
      </c>
      <c r="D1063" s="833" t="s">
        <v>4561</v>
      </c>
      <c r="E1063" s="834" t="s">
        <v>2749</v>
      </c>
      <c r="F1063" s="832" t="s">
        <v>2714</v>
      </c>
      <c r="G1063" s="832" t="s">
        <v>2770</v>
      </c>
      <c r="H1063" s="832" t="s">
        <v>567</v>
      </c>
      <c r="I1063" s="832" t="s">
        <v>2771</v>
      </c>
      <c r="J1063" s="832" t="s">
        <v>2772</v>
      </c>
      <c r="K1063" s="832" t="s">
        <v>2773</v>
      </c>
      <c r="L1063" s="835">
        <v>453.18</v>
      </c>
      <c r="M1063" s="835">
        <v>4531.7999999999993</v>
      </c>
      <c r="N1063" s="832">
        <v>10</v>
      </c>
      <c r="O1063" s="836">
        <v>8.5</v>
      </c>
      <c r="P1063" s="835">
        <v>4078.6199999999994</v>
      </c>
      <c r="Q1063" s="837">
        <v>0.9</v>
      </c>
      <c r="R1063" s="832">
        <v>9</v>
      </c>
      <c r="S1063" s="837">
        <v>0.9</v>
      </c>
      <c r="T1063" s="836">
        <v>7.5</v>
      </c>
      <c r="U1063" s="838">
        <v>0.88235294117647056</v>
      </c>
    </row>
    <row r="1064" spans="1:21" ht="14.4" customHeight="1" x14ac:dyDescent="0.3">
      <c r="A1064" s="831">
        <v>21</v>
      </c>
      <c r="B1064" s="832" t="s">
        <v>2713</v>
      </c>
      <c r="C1064" s="832" t="s">
        <v>2719</v>
      </c>
      <c r="D1064" s="833" t="s">
        <v>4561</v>
      </c>
      <c r="E1064" s="834" t="s">
        <v>2749</v>
      </c>
      <c r="F1064" s="832" t="s">
        <v>2714</v>
      </c>
      <c r="G1064" s="832" t="s">
        <v>3334</v>
      </c>
      <c r="H1064" s="832" t="s">
        <v>567</v>
      </c>
      <c r="I1064" s="832" t="s">
        <v>3335</v>
      </c>
      <c r="J1064" s="832" t="s">
        <v>3336</v>
      </c>
      <c r="K1064" s="832" t="s">
        <v>3337</v>
      </c>
      <c r="L1064" s="835">
        <v>453.18</v>
      </c>
      <c r="M1064" s="835">
        <v>906.36</v>
      </c>
      <c r="N1064" s="832">
        <v>2</v>
      </c>
      <c r="O1064" s="836">
        <v>1</v>
      </c>
      <c r="P1064" s="835">
        <v>906.36</v>
      </c>
      <c r="Q1064" s="837">
        <v>1</v>
      </c>
      <c r="R1064" s="832">
        <v>2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21</v>
      </c>
      <c r="B1065" s="832" t="s">
        <v>2713</v>
      </c>
      <c r="C1065" s="832" t="s">
        <v>2719</v>
      </c>
      <c r="D1065" s="833" t="s">
        <v>4561</v>
      </c>
      <c r="E1065" s="834" t="s">
        <v>2749</v>
      </c>
      <c r="F1065" s="832" t="s">
        <v>2714</v>
      </c>
      <c r="G1065" s="832" t="s">
        <v>2815</v>
      </c>
      <c r="H1065" s="832" t="s">
        <v>625</v>
      </c>
      <c r="I1065" s="832" t="s">
        <v>3662</v>
      </c>
      <c r="J1065" s="832" t="s">
        <v>2049</v>
      </c>
      <c r="K1065" s="832" t="s">
        <v>2050</v>
      </c>
      <c r="L1065" s="835">
        <v>16.12</v>
      </c>
      <c r="M1065" s="835">
        <v>16.12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21</v>
      </c>
      <c r="B1066" s="832" t="s">
        <v>2713</v>
      </c>
      <c r="C1066" s="832" t="s">
        <v>2719</v>
      </c>
      <c r="D1066" s="833" t="s">
        <v>4561</v>
      </c>
      <c r="E1066" s="834" t="s">
        <v>2749</v>
      </c>
      <c r="F1066" s="832" t="s">
        <v>2714</v>
      </c>
      <c r="G1066" s="832" t="s">
        <v>2815</v>
      </c>
      <c r="H1066" s="832" t="s">
        <v>625</v>
      </c>
      <c r="I1066" s="832" t="s">
        <v>2816</v>
      </c>
      <c r="J1066" s="832" t="s">
        <v>2049</v>
      </c>
      <c r="K1066" s="832" t="s">
        <v>2052</v>
      </c>
      <c r="L1066" s="835">
        <v>57.6</v>
      </c>
      <c r="M1066" s="835">
        <v>172.8</v>
      </c>
      <c r="N1066" s="832">
        <v>3</v>
      </c>
      <c r="O1066" s="836">
        <v>2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21</v>
      </c>
      <c r="B1067" s="832" t="s">
        <v>2713</v>
      </c>
      <c r="C1067" s="832" t="s">
        <v>2719</v>
      </c>
      <c r="D1067" s="833" t="s">
        <v>4561</v>
      </c>
      <c r="E1067" s="834" t="s">
        <v>2749</v>
      </c>
      <c r="F1067" s="832" t="s">
        <v>2714</v>
      </c>
      <c r="G1067" s="832" t="s">
        <v>2984</v>
      </c>
      <c r="H1067" s="832" t="s">
        <v>567</v>
      </c>
      <c r="I1067" s="832" t="s">
        <v>3944</v>
      </c>
      <c r="J1067" s="832" t="s">
        <v>3945</v>
      </c>
      <c r="K1067" s="832" t="s">
        <v>3946</v>
      </c>
      <c r="L1067" s="835">
        <v>0</v>
      </c>
      <c r="M1067" s="835">
        <v>0</v>
      </c>
      <c r="N1067" s="832">
        <v>1</v>
      </c>
      <c r="O1067" s="836">
        <v>1</v>
      </c>
      <c r="P1067" s="835"/>
      <c r="Q1067" s="837"/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21</v>
      </c>
      <c r="B1068" s="832" t="s">
        <v>2713</v>
      </c>
      <c r="C1068" s="832" t="s">
        <v>2719</v>
      </c>
      <c r="D1068" s="833" t="s">
        <v>4561</v>
      </c>
      <c r="E1068" s="834" t="s">
        <v>2749</v>
      </c>
      <c r="F1068" s="832" t="s">
        <v>2714</v>
      </c>
      <c r="G1068" s="832" t="s">
        <v>2987</v>
      </c>
      <c r="H1068" s="832" t="s">
        <v>567</v>
      </c>
      <c r="I1068" s="832" t="s">
        <v>3206</v>
      </c>
      <c r="J1068" s="832" t="s">
        <v>636</v>
      </c>
      <c r="K1068" s="832" t="s">
        <v>3207</v>
      </c>
      <c r="L1068" s="835">
        <v>52.61</v>
      </c>
      <c r="M1068" s="835">
        <v>526.1</v>
      </c>
      <c r="N1068" s="832">
        <v>10</v>
      </c>
      <c r="O1068" s="836">
        <v>7</v>
      </c>
      <c r="P1068" s="835">
        <v>315.66000000000003</v>
      </c>
      <c r="Q1068" s="837">
        <v>0.6</v>
      </c>
      <c r="R1068" s="832">
        <v>6</v>
      </c>
      <c r="S1068" s="837">
        <v>0.6</v>
      </c>
      <c r="T1068" s="836">
        <v>3.5</v>
      </c>
      <c r="U1068" s="838">
        <v>0.5</v>
      </c>
    </row>
    <row r="1069" spans="1:21" ht="14.4" customHeight="1" x14ac:dyDescent="0.3">
      <c r="A1069" s="831">
        <v>21</v>
      </c>
      <c r="B1069" s="832" t="s">
        <v>2713</v>
      </c>
      <c r="C1069" s="832" t="s">
        <v>2719</v>
      </c>
      <c r="D1069" s="833" t="s">
        <v>4561</v>
      </c>
      <c r="E1069" s="834" t="s">
        <v>2749</v>
      </c>
      <c r="F1069" s="832" t="s">
        <v>2714</v>
      </c>
      <c r="G1069" s="832" t="s">
        <v>2993</v>
      </c>
      <c r="H1069" s="832" t="s">
        <v>625</v>
      </c>
      <c r="I1069" s="832" t="s">
        <v>3508</v>
      </c>
      <c r="J1069" s="832" t="s">
        <v>1731</v>
      </c>
      <c r="K1069" s="832" t="s">
        <v>1732</v>
      </c>
      <c r="L1069" s="835">
        <v>194.26</v>
      </c>
      <c r="M1069" s="835">
        <v>1942.6</v>
      </c>
      <c r="N1069" s="832">
        <v>10</v>
      </c>
      <c r="O1069" s="836">
        <v>1</v>
      </c>
      <c r="P1069" s="835">
        <v>1942.6</v>
      </c>
      <c r="Q1069" s="837">
        <v>1</v>
      </c>
      <c r="R1069" s="832">
        <v>10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21</v>
      </c>
      <c r="B1070" s="832" t="s">
        <v>2713</v>
      </c>
      <c r="C1070" s="832" t="s">
        <v>2719</v>
      </c>
      <c r="D1070" s="833" t="s">
        <v>4561</v>
      </c>
      <c r="E1070" s="834" t="s">
        <v>2749</v>
      </c>
      <c r="F1070" s="832" t="s">
        <v>2714</v>
      </c>
      <c r="G1070" s="832" t="s">
        <v>2993</v>
      </c>
      <c r="H1070" s="832" t="s">
        <v>625</v>
      </c>
      <c r="I1070" s="832" t="s">
        <v>3947</v>
      </c>
      <c r="J1070" s="832" t="s">
        <v>1370</v>
      </c>
      <c r="K1070" s="832" t="s">
        <v>2630</v>
      </c>
      <c r="L1070" s="835">
        <v>145.88999999999999</v>
      </c>
      <c r="M1070" s="835">
        <v>1313.0099999999998</v>
      </c>
      <c r="N1070" s="832">
        <v>9</v>
      </c>
      <c r="O1070" s="836">
        <v>1</v>
      </c>
      <c r="P1070" s="835">
        <v>1313.0099999999998</v>
      </c>
      <c r="Q1070" s="837">
        <v>1</v>
      </c>
      <c r="R1070" s="832">
        <v>9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21</v>
      </c>
      <c r="B1071" s="832" t="s">
        <v>2713</v>
      </c>
      <c r="C1071" s="832" t="s">
        <v>2719</v>
      </c>
      <c r="D1071" s="833" t="s">
        <v>4561</v>
      </c>
      <c r="E1071" s="834" t="s">
        <v>2749</v>
      </c>
      <c r="F1071" s="832" t="s">
        <v>2714</v>
      </c>
      <c r="G1071" s="832" t="s">
        <v>2993</v>
      </c>
      <c r="H1071" s="832" t="s">
        <v>625</v>
      </c>
      <c r="I1071" s="832" t="s">
        <v>2438</v>
      </c>
      <c r="J1071" s="832" t="s">
        <v>1353</v>
      </c>
      <c r="K1071" s="832" t="s">
        <v>1354</v>
      </c>
      <c r="L1071" s="835">
        <v>127.34</v>
      </c>
      <c r="M1071" s="835">
        <v>3565.5199999999995</v>
      </c>
      <c r="N1071" s="832">
        <v>28</v>
      </c>
      <c r="O1071" s="836">
        <v>3</v>
      </c>
      <c r="P1071" s="835">
        <v>2928.8199999999997</v>
      </c>
      <c r="Q1071" s="837">
        <v>0.82142857142857151</v>
      </c>
      <c r="R1071" s="832">
        <v>23</v>
      </c>
      <c r="S1071" s="837">
        <v>0.8214285714285714</v>
      </c>
      <c r="T1071" s="836">
        <v>2.5</v>
      </c>
      <c r="U1071" s="838">
        <v>0.83333333333333337</v>
      </c>
    </row>
    <row r="1072" spans="1:21" ht="14.4" customHeight="1" x14ac:dyDescent="0.3">
      <c r="A1072" s="831">
        <v>21</v>
      </c>
      <c r="B1072" s="832" t="s">
        <v>2713</v>
      </c>
      <c r="C1072" s="832" t="s">
        <v>2719</v>
      </c>
      <c r="D1072" s="833" t="s">
        <v>4561</v>
      </c>
      <c r="E1072" s="834" t="s">
        <v>2749</v>
      </c>
      <c r="F1072" s="832" t="s">
        <v>2714</v>
      </c>
      <c r="G1072" s="832" t="s">
        <v>2993</v>
      </c>
      <c r="H1072" s="832" t="s">
        <v>625</v>
      </c>
      <c r="I1072" s="832" t="s">
        <v>3948</v>
      </c>
      <c r="J1072" s="832" t="s">
        <v>3949</v>
      </c>
      <c r="K1072" s="832" t="s">
        <v>1354</v>
      </c>
      <c r="L1072" s="835">
        <v>127.34</v>
      </c>
      <c r="M1072" s="835">
        <v>1910.1000000000001</v>
      </c>
      <c r="N1072" s="832">
        <v>15</v>
      </c>
      <c r="O1072" s="836">
        <v>1.5</v>
      </c>
      <c r="P1072" s="835">
        <v>1910.1000000000001</v>
      </c>
      <c r="Q1072" s="837">
        <v>1</v>
      </c>
      <c r="R1072" s="832">
        <v>15</v>
      </c>
      <c r="S1072" s="837">
        <v>1</v>
      </c>
      <c r="T1072" s="836">
        <v>1.5</v>
      </c>
      <c r="U1072" s="838">
        <v>1</v>
      </c>
    </row>
    <row r="1073" spans="1:21" ht="14.4" customHeight="1" x14ac:dyDescent="0.3">
      <c r="A1073" s="831">
        <v>21</v>
      </c>
      <c r="B1073" s="832" t="s">
        <v>2713</v>
      </c>
      <c r="C1073" s="832" t="s">
        <v>2719</v>
      </c>
      <c r="D1073" s="833" t="s">
        <v>4561</v>
      </c>
      <c r="E1073" s="834" t="s">
        <v>2749</v>
      </c>
      <c r="F1073" s="832" t="s">
        <v>2714</v>
      </c>
      <c r="G1073" s="832" t="s">
        <v>2993</v>
      </c>
      <c r="H1073" s="832" t="s">
        <v>625</v>
      </c>
      <c r="I1073" s="832" t="s">
        <v>3950</v>
      </c>
      <c r="J1073" s="832" t="s">
        <v>3951</v>
      </c>
      <c r="K1073" s="832" t="s">
        <v>1354</v>
      </c>
      <c r="L1073" s="835">
        <v>127.34</v>
      </c>
      <c r="M1073" s="835">
        <v>6494.3399999999992</v>
      </c>
      <c r="N1073" s="832">
        <v>51</v>
      </c>
      <c r="O1073" s="836">
        <v>8</v>
      </c>
      <c r="P1073" s="835">
        <v>6494.3399999999992</v>
      </c>
      <c r="Q1073" s="837">
        <v>1</v>
      </c>
      <c r="R1073" s="832">
        <v>51</v>
      </c>
      <c r="S1073" s="837">
        <v>1</v>
      </c>
      <c r="T1073" s="836">
        <v>8</v>
      </c>
      <c r="U1073" s="838">
        <v>1</v>
      </c>
    </row>
    <row r="1074" spans="1:21" ht="14.4" customHeight="1" x14ac:dyDescent="0.3">
      <c r="A1074" s="831">
        <v>21</v>
      </c>
      <c r="B1074" s="832" t="s">
        <v>2713</v>
      </c>
      <c r="C1074" s="832" t="s">
        <v>2719</v>
      </c>
      <c r="D1074" s="833" t="s">
        <v>4561</v>
      </c>
      <c r="E1074" s="834" t="s">
        <v>2749</v>
      </c>
      <c r="F1074" s="832" t="s">
        <v>2714</v>
      </c>
      <c r="G1074" s="832" t="s">
        <v>2993</v>
      </c>
      <c r="H1074" s="832" t="s">
        <v>625</v>
      </c>
      <c r="I1074" s="832" t="s">
        <v>3952</v>
      </c>
      <c r="J1074" s="832" t="s">
        <v>3953</v>
      </c>
      <c r="K1074" s="832" t="s">
        <v>1354</v>
      </c>
      <c r="L1074" s="835">
        <v>127.34</v>
      </c>
      <c r="M1074" s="835">
        <v>2674.1400000000003</v>
      </c>
      <c r="N1074" s="832">
        <v>21</v>
      </c>
      <c r="O1074" s="836">
        <v>2.5</v>
      </c>
      <c r="P1074" s="835">
        <v>2037.44</v>
      </c>
      <c r="Q1074" s="837">
        <v>0.76190476190476186</v>
      </c>
      <c r="R1074" s="832">
        <v>16</v>
      </c>
      <c r="S1074" s="837">
        <v>0.76190476190476186</v>
      </c>
      <c r="T1074" s="836">
        <v>2</v>
      </c>
      <c r="U1074" s="838">
        <v>0.8</v>
      </c>
    </row>
    <row r="1075" spans="1:21" ht="14.4" customHeight="1" x14ac:dyDescent="0.3">
      <c r="A1075" s="831">
        <v>21</v>
      </c>
      <c r="B1075" s="832" t="s">
        <v>2713</v>
      </c>
      <c r="C1075" s="832" t="s">
        <v>2719</v>
      </c>
      <c r="D1075" s="833" t="s">
        <v>4561</v>
      </c>
      <c r="E1075" s="834" t="s">
        <v>2749</v>
      </c>
      <c r="F1075" s="832" t="s">
        <v>2714</v>
      </c>
      <c r="G1075" s="832" t="s">
        <v>2993</v>
      </c>
      <c r="H1075" s="832" t="s">
        <v>625</v>
      </c>
      <c r="I1075" s="832" t="s">
        <v>3954</v>
      </c>
      <c r="J1075" s="832" t="s">
        <v>3955</v>
      </c>
      <c r="K1075" s="832" t="s">
        <v>1354</v>
      </c>
      <c r="L1075" s="835">
        <v>176.47</v>
      </c>
      <c r="M1075" s="835">
        <v>1058.82</v>
      </c>
      <c r="N1075" s="832">
        <v>6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21</v>
      </c>
      <c r="B1076" s="832" t="s">
        <v>2713</v>
      </c>
      <c r="C1076" s="832" t="s">
        <v>2719</v>
      </c>
      <c r="D1076" s="833" t="s">
        <v>4561</v>
      </c>
      <c r="E1076" s="834" t="s">
        <v>2749</v>
      </c>
      <c r="F1076" s="832" t="s">
        <v>2714</v>
      </c>
      <c r="G1076" s="832" t="s">
        <v>2993</v>
      </c>
      <c r="H1076" s="832" t="s">
        <v>625</v>
      </c>
      <c r="I1076" s="832" t="s">
        <v>3956</v>
      </c>
      <c r="J1076" s="832" t="s">
        <v>3957</v>
      </c>
      <c r="K1076" s="832" t="s">
        <v>1354</v>
      </c>
      <c r="L1076" s="835">
        <v>176.47</v>
      </c>
      <c r="M1076" s="835">
        <v>705.88</v>
      </c>
      <c r="N1076" s="832">
        <v>4</v>
      </c>
      <c r="O1076" s="836">
        <v>1</v>
      </c>
      <c r="P1076" s="835">
        <v>705.88</v>
      </c>
      <c r="Q1076" s="837">
        <v>1</v>
      </c>
      <c r="R1076" s="832">
        <v>4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21</v>
      </c>
      <c r="B1077" s="832" t="s">
        <v>2713</v>
      </c>
      <c r="C1077" s="832" t="s">
        <v>2719</v>
      </c>
      <c r="D1077" s="833" t="s">
        <v>4561</v>
      </c>
      <c r="E1077" s="834" t="s">
        <v>2749</v>
      </c>
      <c r="F1077" s="832" t="s">
        <v>2714</v>
      </c>
      <c r="G1077" s="832" t="s">
        <v>2993</v>
      </c>
      <c r="H1077" s="832" t="s">
        <v>625</v>
      </c>
      <c r="I1077" s="832" t="s">
        <v>3820</v>
      </c>
      <c r="J1077" s="832" t="s">
        <v>1373</v>
      </c>
      <c r="K1077" s="832" t="s">
        <v>3821</v>
      </c>
      <c r="L1077" s="835">
        <v>1451.04</v>
      </c>
      <c r="M1077" s="835">
        <v>329386.08</v>
      </c>
      <c r="N1077" s="832">
        <v>227</v>
      </c>
      <c r="O1077" s="836">
        <v>72</v>
      </c>
      <c r="P1077" s="835">
        <v>251029.91999999998</v>
      </c>
      <c r="Q1077" s="837">
        <v>0.76211453744493385</v>
      </c>
      <c r="R1077" s="832">
        <v>173</v>
      </c>
      <c r="S1077" s="837">
        <v>0.76211453744493396</v>
      </c>
      <c r="T1077" s="836">
        <v>59</v>
      </c>
      <c r="U1077" s="838">
        <v>0.81944444444444442</v>
      </c>
    </row>
    <row r="1078" spans="1:21" ht="14.4" customHeight="1" x14ac:dyDescent="0.3">
      <c r="A1078" s="831">
        <v>21</v>
      </c>
      <c r="B1078" s="832" t="s">
        <v>2713</v>
      </c>
      <c r="C1078" s="832" t="s">
        <v>2719</v>
      </c>
      <c r="D1078" s="833" t="s">
        <v>4561</v>
      </c>
      <c r="E1078" s="834" t="s">
        <v>2749</v>
      </c>
      <c r="F1078" s="832" t="s">
        <v>2714</v>
      </c>
      <c r="G1078" s="832" t="s">
        <v>2993</v>
      </c>
      <c r="H1078" s="832" t="s">
        <v>625</v>
      </c>
      <c r="I1078" s="832" t="s">
        <v>2631</v>
      </c>
      <c r="J1078" s="832" t="s">
        <v>2632</v>
      </c>
      <c r="K1078" s="832" t="s">
        <v>1732</v>
      </c>
      <c r="L1078" s="835">
        <v>194.26</v>
      </c>
      <c r="M1078" s="835">
        <v>111699.5</v>
      </c>
      <c r="N1078" s="832">
        <v>575</v>
      </c>
      <c r="O1078" s="836">
        <v>90.5</v>
      </c>
      <c r="P1078" s="835">
        <v>82366.24000000002</v>
      </c>
      <c r="Q1078" s="837">
        <v>0.73739130434782629</v>
      </c>
      <c r="R1078" s="832">
        <v>424</v>
      </c>
      <c r="S1078" s="837">
        <v>0.73739130434782607</v>
      </c>
      <c r="T1078" s="836">
        <v>66</v>
      </c>
      <c r="U1078" s="838">
        <v>0.72928176795580113</v>
      </c>
    </row>
    <row r="1079" spans="1:21" ht="14.4" customHeight="1" x14ac:dyDescent="0.3">
      <c r="A1079" s="831">
        <v>21</v>
      </c>
      <c r="B1079" s="832" t="s">
        <v>2713</v>
      </c>
      <c r="C1079" s="832" t="s">
        <v>2719</v>
      </c>
      <c r="D1079" s="833" t="s">
        <v>4561</v>
      </c>
      <c r="E1079" s="834" t="s">
        <v>2749</v>
      </c>
      <c r="F1079" s="832" t="s">
        <v>2714</v>
      </c>
      <c r="G1079" s="832" t="s">
        <v>2993</v>
      </c>
      <c r="H1079" s="832" t="s">
        <v>625</v>
      </c>
      <c r="I1079" s="832" t="s">
        <v>2446</v>
      </c>
      <c r="J1079" s="832" t="s">
        <v>1369</v>
      </c>
      <c r="K1079" s="832" t="s">
        <v>1349</v>
      </c>
      <c r="L1079" s="835">
        <v>129.51</v>
      </c>
      <c r="M1079" s="835">
        <v>1165.5899999999999</v>
      </c>
      <c r="N1079" s="832">
        <v>9</v>
      </c>
      <c r="O1079" s="836">
        <v>2</v>
      </c>
      <c r="P1079" s="835">
        <v>1165.5899999999999</v>
      </c>
      <c r="Q1079" s="837">
        <v>1</v>
      </c>
      <c r="R1079" s="832">
        <v>9</v>
      </c>
      <c r="S1079" s="837">
        <v>1</v>
      </c>
      <c r="T1079" s="836">
        <v>2</v>
      </c>
      <c r="U1079" s="838">
        <v>1</v>
      </c>
    </row>
    <row r="1080" spans="1:21" ht="14.4" customHeight="1" x14ac:dyDescent="0.3">
      <c r="A1080" s="831">
        <v>21</v>
      </c>
      <c r="B1080" s="832" t="s">
        <v>2713</v>
      </c>
      <c r="C1080" s="832" t="s">
        <v>2719</v>
      </c>
      <c r="D1080" s="833" t="s">
        <v>4561</v>
      </c>
      <c r="E1080" s="834" t="s">
        <v>2749</v>
      </c>
      <c r="F1080" s="832" t="s">
        <v>2714</v>
      </c>
      <c r="G1080" s="832" t="s">
        <v>2993</v>
      </c>
      <c r="H1080" s="832" t="s">
        <v>625</v>
      </c>
      <c r="I1080" s="832" t="s">
        <v>2450</v>
      </c>
      <c r="J1080" s="832" t="s">
        <v>1363</v>
      </c>
      <c r="K1080" s="832" t="s">
        <v>1349</v>
      </c>
      <c r="L1080" s="835">
        <v>132.34</v>
      </c>
      <c r="M1080" s="835">
        <v>661.7</v>
      </c>
      <c r="N1080" s="832">
        <v>5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21</v>
      </c>
      <c r="B1081" s="832" t="s">
        <v>2713</v>
      </c>
      <c r="C1081" s="832" t="s">
        <v>2719</v>
      </c>
      <c r="D1081" s="833" t="s">
        <v>4561</v>
      </c>
      <c r="E1081" s="834" t="s">
        <v>2749</v>
      </c>
      <c r="F1081" s="832" t="s">
        <v>2714</v>
      </c>
      <c r="G1081" s="832" t="s">
        <v>2993</v>
      </c>
      <c r="H1081" s="832" t="s">
        <v>625</v>
      </c>
      <c r="I1081" s="832" t="s">
        <v>3958</v>
      </c>
      <c r="J1081" s="832" t="s">
        <v>3959</v>
      </c>
      <c r="K1081" s="832" t="s">
        <v>1349</v>
      </c>
      <c r="L1081" s="835">
        <v>132.34</v>
      </c>
      <c r="M1081" s="835">
        <v>3308.5</v>
      </c>
      <c r="N1081" s="832">
        <v>25</v>
      </c>
      <c r="O1081" s="836">
        <v>2.5</v>
      </c>
      <c r="P1081" s="835">
        <v>661.7</v>
      </c>
      <c r="Q1081" s="837">
        <v>0.2</v>
      </c>
      <c r="R1081" s="832">
        <v>5</v>
      </c>
      <c r="S1081" s="837">
        <v>0.2</v>
      </c>
      <c r="T1081" s="836">
        <v>1</v>
      </c>
      <c r="U1081" s="838">
        <v>0.4</v>
      </c>
    </row>
    <row r="1082" spans="1:21" ht="14.4" customHeight="1" x14ac:dyDescent="0.3">
      <c r="A1082" s="831">
        <v>21</v>
      </c>
      <c r="B1082" s="832" t="s">
        <v>2713</v>
      </c>
      <c r="C1082" s="832" t="s">
        <v>2719</v>
      </c>
      <c r="D1082" s="833" t="s">
        <v>4561</v>
      </c>
      <c r="E1082" s="834" t="s">
        <v>2749</v>
      </c>
      <c r="F1082" s="832" t="s">
        <v>2714</v>
      </c>
      <c r="G1082" s="832" t="s">
        <v>2993</v>
      </c>
      <c r="H1082" s="832" t="s">
        <v>625</v>
      </c>
      <c r="I1082" s="832" t="s">
        <v>2445</v>
      </c>
      <c r="J1082" s="832" t="s">
        <v>1348</v>
      </c>
      <c r="K1082" s="832" t="s">
        <v>1349</v>
      </c>
      <c r="L1082" s="835">
        <v>87.82</v>
      </c>
      <c r="M1082" s="835">
        <v>1580.7599999999998</v>
      </c>
      <c r="N1082" s="832">
        <v>18</v>
      </c>
      <c r="O1082" s="836">
        <v>4.5</v>
      </c>
      <c r="P1082" s="835">
        <v>1141.6599999999999</v>
      </c>
      <c r="Q1082" s="837">
        <v>0.72222222222222221</v>
      </c>
      <c r="R1082" s="832">
        <v>13</v>
      </c>
      <c r="S1082" s="837">
        <v>0.72222222222222221</v>
      </c>
      <c r="T1082" s="836">
        <v>4</v>
      </c>
      <c r="U1082" s="838">
        <v>0.88888888888888884</v>
      </c>
    </row>
    <row r="1083" spans="1:21" ht="14.4" customHeight="1" x14ac:dyDescent="0.3">
      <c r="A1083" s="831">
        <v>21</v>
      </c>
      <c r="B1083" s="832" t="s">
        <v>2713</v>
      </c>
      <c r="C1083" s="832" t="s">
        <v>2719</v>
      </c>
      <c r="D1083" s="833" t="s">
        <v>4561</v>
      </c>
      <c r="E1083" s="834" t="s">
        <v>2749</v>
      </c>
      <c r="F1083" s="832" t="s">
        <v>2714</v>
      </c>
      <c r="G1083" s="832" t="s">
        <v>2993</v>
      </c>
      <c r="H1083" s="832" t="s">
        <v>625</v>
      </c>
      <c r="I1083" s="832" t="s">
        <v>3960</v>
      </c>
      <c r="J1083" s="832" t="s">
        <v>3961</v>
      </c>
      <c r="K1083" s="832" t="s">
        <v>1349</v>
      </c>
      <c r="L1083" s="835">
        <v>131.93</v>
      </c>
      <c r="M1083" s="835">
        <v>1319.3000000000002</v>
      </c>
      <c r="N1083" s="832">
        <v>10</v>
      </c>
      <c r="O1083" s="836">
        <v>1</v>
      </c>
      <c r="P1083" s="835">
        <v>659.65000000000009</v>
      </c>
      <c r="Q1083" s="837">
        <v>0.5</v>
      </c>
      <c r="R1083" s="832">
        <v>5</v>
      </c>
      <c r="S1083" s="837">
        <v>0.5</v>
      </c>
      <c r="T1083" s="836">
        <v>0.5</v>
      </c>
      <c r="U1083" s="838">
        <v>0.5</v>
      </c>
    </row>
    <row r="1084" spans="1:21" ht="14.4" customHeight="1" x14ac:dyDescent="0.3">
      <c r="A1084" s="831">
        <v>21</v>
      </c>
      <c r="B1084" s="832" t="s">
        <v>2713</v>
      </c>
      <c r="C1084" s="832" t="s">
        <v>2719</v>
      </c>
      <c r="D1084" s="833" t="s">
        <v>4561</v>
      </c>
      <c r="E1084" s="834" t="s">
        <v>2749</v>
      </c>
      <c r="F1084" s="832" t="s">
        <v>2714</v>
      </c>
      <c r="G1084" s="832" t="s">
        <v>2993</v>
      </c>
      <c r="H1084" s="832" t="s">
        <v>625</v>
      </c>
      <c r="I1084" s="832" t="s">
        <v>3962</v>
      </c>
      <c r="J1084" s="832" t="s">
        <v>3963</v>
      </c>
      <c r="K1084" s="832" t="s">
        <v>1354</v>
      </c>
      <c r="L1084" s="835">
        <v>127.34</v>
      </c>
      <c r="M1084" s="835">
        <v>3565.5199999999995</v>
      </c>
      <c r="N1084" s="832">
        <v>28</v>
      </c>
      <c r="O1084" s="836">
        <v>3</v>
      </c>
      <c r="P1084" s="835">
        <v>3565.5199999999995</v>
      </c>
      <c r="Q1084" s="837">
        <v>1</v>
      </c>
      <c r="R1084" s="832">
        <v>28</v>
      </c>
      <c r="S1084" s="837">
        <v>1</v>
      </c>
      <c r="T1084" s="836">
        <v>3</v>
      </c>
      <c r="U1084" s="838">
        <v>1</v>
      </c>
    </row>
    <row r="1085" spans="1:21" ht="14.4" customHeight="1" x14ac:dyDescent="0.3">
      <c r="A1085" s="831">
        <v>21</v>
      </c>
      <c r="B1085" s="832" t="s">
        <v>2713</v>
      </c>
      <c r="C1085" s="832" t="s">
        <v>2719</v>
      </c>
      <c r="D1085" s="833" t="s">
        <v>4561</v>
      </c>
      <c r="E1085" s="834" t="s">
        <v>2749</v>
      </c>
      <c r="F1085" s="832" t="s">
        <v>2714</v>
      </c>
      <c r="G1085" s="832" t="s">
        <v>2993</v>
      </c>
      <c r="H1085" s="832" t="s">
        <v>567</v>
      </c>
      <c r="I1085" s="832" t="s">
        <v>3964</v>
      </c>
      <c r="J1085" s="832" t="s">
        <v>1370</v>
      </c>
      <c r="K1085" s="832" t="s">
        <v>1371</v>
      </c>
      <c r="L1085" s="835">
        <v>842.51</v>
      </c>
      <c r="M1085" s="835">
        <v>2527.5299999999997</v>
      </c>
      <c r="N1085" s="832">
        <v>3</v>
      </c>
      <c r="O1085" s="836">
        <v>1</v>
      </c>
      <c r="P1085" s="835">
        <v>2527.5299999999997</v>
      </c>
      <c r="Q1085" s="837">
        <v>1</v>
      </c>
      <c r="R1085" s="832">
        <v>3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21</v>
      </c>
      <c r="B1086" s="832" t="s">
        <v>2713</v>
      </c>
      <c r="C1086" s="832" t="s">
        <v>2719</v>
      </c>
      <c r="D1086" s="833" t="s">
        <v>4561</v>
      </c>
      <c r="E1086" s="834" t="s">
        <v>2749</v>
      </c>
      <c r="F1086" s="832" t="s">
        <v>2714</v>
      </c>
      <c r="G1086" s="832" t="s">
        <v>2993</v>
      </c>
      <c r="H1086" s="832" t="s">
        <v>625</v>
      </c>
      <c r="I1086" s="832" t="s">
        <v>2448</v>
      </c>
      <c r="J1086" s="832" t="s">
        <v>1364</v>
      </c>
      <c r="K1086" s="832" t="s">
        <v>1349</v>
      </c>
      <c r="L1086" s="835">
        <v>131.93</v>
      </c>
      <c r="M1086" s="835">
        <v>659.65000000000009</v>
      </c>
      <c r="N1086" s="832">
        <v>5</v>
      </c>
      <c r="O1086" s="836">
        <v>0.5</v>
      </c>
      <c r="P1086" s="835">
        <v>659.65000000000009</v>
      </c>
      <c r="Q1086" s="837">
        <v>1</v>
      </c>
      <c r="R1086" s="832">
        <v>5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21</v>
      </c>
      <c r="B1087" s="832" t="s">
        <v>2713</v>
      </c>
      <c r="C1087" s="832" t="s">
        <v>2719</v>
      </c>
      <c r="D1087" s="833" t="s">
        <v>4561</v>
      </c>
      <c r="E1087" s="834" t="s">
        <v>2749</v>
      </c>
      <c r="F1087" s="832" t="s">
        <v>2714</v>
      </c>
      <c r="G1087" s="832" t="s">
        <v>2993</v>
      </c>
      <c r="H1087" s="832" t="s">
        <v>567</v>
      </c>
      <c r="I1087" s="832" t="s">
        <v>3965</v>
      </c>
      <c r="J1087" s="832" t="s">
        <v>1352</v>
      </c>
      <c r="K1087" s="832" t="s">
        <v>1349</v>
      </c>
      <c r="L1087" s="835">
        <v>87.82</v>
      </c>
      <c r="M1087" s="835">
        <v>439.09999999999997</v>
      </c>
      <c r="N1087" s="832">
        <v>5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21</v>
      </c>
      <c r="B1088" s="832" t="s">
        <v>2713</v>
      </c>
      <c r="C1088" s="832" t="s">
        <v>2719</v>
      </c>
      <c r="D1088" s="833" t="s">
        <v>4561</v>
      </c>
      <c r="E1088" s="834" t="s">
        <v>2749</v>
      </c>
      <c r="F1088" s="832" t="s">
        <v>2714</v>
      </c>
      <c r="G1088" s="832" t="s">
        <v>2993</v>
      </c>
      <c r="H1088" s="832" t="s">
        <v>567</v>
      </c>
      <c r="I1088" s="832" t="s">
        <v>3966</v>
      </c>
      <c r="J1088" s="832" t="s">
        <v>3967</v>
      </c>
      <c r="K1088" s="832" t="s">
        <v>2440</v>
      </c>
      <c r="L1088" s="835">
        <v>143.59</v>
      </c>
      <c r="M1088" s="835">
        <v>287.18</v>
      </c>
      <c r="N1088" s="832">
        <v>2</v>
      </c>
      <c r="O1088" s="836">
        <v>0.5</v>
      </c>
      <c r="P1088" s="835">
        <v>287.18</v>
      </c>
      <c r="Q1088" s="837">
        <v>1</v>
      </c>
      <c r="R1088" s="832">
        <v>2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21</v>
      </c>
      <c r="B1089" s="832" t="s">
        <v>2713</v>
      </c>
      <c r="C1089" s="832" t="s">
        <v>2719</v>
      </c>
      <c r="D1089" s="833" t="s">
        <v>4561</v>
      </c>
      <c r="E1089" s="834" t="s">
        <v>2749</v>
      </c>
      <c r="F1089" s="832" t="s">
        <v>2714</v>
      </c>
      <c r="G1089" s="832" t="s">
        <v>2993</v>
      </c>
      <c r="H1089" s="832" t="s">
        <v>567</v>
      </c>
      <c r="I1089" s="832" t="s">
        <v>3968</v>
      </c>
      <c r="J1089" s="832" t="s">
        <v>3969</v>
      </c>
      <c r="K1089" s="832" t="s">
        <v>1349</v>
      </c>
      <c r="L1089" s="835">
        <v>132.34</v>
      </c>
      <c r="M1089" s="835">
        <v>264.68</v>
      </c>
      <c r="N1089" s="832">
        <v>2</v>
      </c>
      <c r="O1089" s="836">
        <v>0.5</v>
      </c>
      <c r="P1089" s="835">
        <v>264.68</v>
      </c>
      <c r="Q1089" s="837">
        <v>1</v>
      </c>
      <c r="R1089" s="832">
        <v>2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21</v>
      </c>
      <c r="B1090" s="832" t="s">
        <v>2713</v>
      </c>
      <c r="C1090" s="832" t="s">
        <v>2719</v>
      </c>
      <c r="D1090" s="833" t="s">
        <v>4561</v>
      </c>
      <c r="E1090" s="834" t="s">
        <v>2749</v>
      </c>
      <c r="F1090" s="832" t="s">
        <v>2714</v>
      </c>
      <c r="G1090" s="832" t="s">
        <v>2993</v>
      </c>
      <c r="H1090" s="832" t="s">
        <v>625</v>
      </c>
      <c r="I1090" s="832" t="s">
        <v>3970</v>
      </c>
      <c r="J1090" s="832" t="s">
        <v>3971</v>
      </c>
      <c r="K1090" s="832" t="s">
        <v>1351</v>
      </c>
      <c r="L1090" s="835">
        <v>33.090000000000003</v>
      </c>
      <c r="M1090" s="835">
        <v>330.90000000000003</v>
      </c>
      <c r="N1090" s="832">
        <v>10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21</v>
      </c>
      <c r="B1091" s="832" t="s">
        <v>2713</v>
      </c>
      <c r="C1091" s="832" t="s">
        <v>2719</v>
      </c>
      <c r="D1091" s="833" t="s">
        <v>4561</v>
      </c>
      <c r="E1091" s="834" t="s">
        <v>2749</v>
      </c>
      <c r="F1091" s="832" t="s">
        <v>2714</v>
      </c>
      <c r="G1091" s="832" t="s">
        <v>3509</v>
      </c>
      <c r="H1091" s="832" t="s">
        <v>567</v>
      </c>
      <c r="I1091" s="832" t="s">
        <v>3510</v>
      </c>
      <c r="J1091" s="832" t="s">
        <v>993</v>
      </c>
      <c r="K1091" s="832" t="s">
        <v>994</v>
      </c>
      <c r="L1091" s="835">
        <v>79.099999999999994</v>
      </c>
      <c r="M1091" s="835">
        <v>158.19999999999999</v>
      </c>
      <c r="N1091" s="832">
        <v>2</v>
      </c>
      <c r="O1091" s="836">
        <v>2</v>
      </c>
      <c r="P1091" s="835">
        <v>158.19999999999999</v>
      </c>
      <c r="Q1091" s="837">
        <v>1</v>
      </c>
      <c r="R1091" s="832">
        <v>2</v>
      </c>
      <c r="S1091" s="837">
        <v>1</v>
      </c>
      <c r="T1091" s="836">
        <v>2</v>
      </c>
      <c r="U1091" s="838">
        <v>1</v>
      </c>
    </row>
    <row r="1092" spans="1:21" ht="14.4" customHeight="1" x14ac:dyDescent="0.3">
      <c r="A1092" s="831">
        <v>21</v>
      </c>
      <c r="B1092" s="832" t="s">
        <v>2713</v>
      </c>
      <c r="C1092" s="832" t="s">
        <v>2719</v>
      </c>
      <c r="D1092" s="833" t="s">
        <v>4561</v>
      </c>
      <c r="E1092" s="834" t="s">
        <v>2749</v>
      </c>
      <c r="F1092" s="832" t="s">
        <v>2714</v>
      </c>
      <c r="G1092" s="832" t="s">
        <v>2994</v>
      </c>
      <c r="H1092" s="832" t="s">
        <v>567</v>
      </c>
      <c r="I1092" s="832" t="s">
        <v>2995</v>
      </c>
      <c r="J1092" s="832" t="s">
        <v>2996</v>
      </c>
      <c r="K1092" s="832" t="s">
        <v>2997</v>
      </c>
      <c r="L1092" s="835">
        <v>21.92</v>
      </c>
      <c r="M1092" s="835">
        <v>175.36</v>
      </c>
      <c r="N1092" s="832">
        <v>8</v>
      </c>
      <c r="O1092" s="836">
        <v>2.5</v>
      </c>
      <c r="P1092" s="835">
        <v>131.52000000000001</v>
      </c>
      <c r="Q1092" s="837">
        <v>0.75</v>
      </c>
      <c r="R1092" s="832">
        <v>6</v>
      </c>
      <c r="S1092" s="837">
        <v>0.75</v>
      </c>
      <c r="T1092" s="836">
        <v>2</v>
      </c>
      <c r="U1092" s="838">
        <v>0.8</v>
      </c>
    </row>
    <row r="1093" spans="1:21" ht="14.4" customHeight="1" x14ac:dyDescent="0.3">
      <c r="A1093" s="831">
        <v>21</v>
      </c>
      <c r="B1093" s="832" t="s">
        <v>2713</v>
      </c>
      <c r="C1093" s="832" t="s">
        <v>2719</v>
      </c>
      <c r="D1093" s="833" t="s">
        <v>4561</v>
      </c>
      <c r="E1093" s="834" t="s">
        <v>2749</v>
      </c>
      <c r="F1093" s="832" t="s">
        <v>2714</v>
      </c>
      <c r="G1093" s="832" t="s">
        <v>3000</v>
      </c>
      <c r="H1093" s="832" t="s">
        <v>567</v>
      </c>
      <c r="I1093" s="832" t="s">
        <v>3212</v>
      </c>
      <c r="J1093" s="832" t="s">
        <v>3213</v>
      </c>
      <c r="K1093" s="832" t="s">
        <v>3211</v>
      </c>
      <c r="L1093" s="835">
        <v>1286.19</v>
      </c>
      <c r="M1093" s="835">
        <v>1286.19</v>
      </c>
      <c r="N1093" s="832">
        <v>1</v>
      </c>
      <c r="O1093" s="836">
        <v>0.5</v>
      </c>
      <c r="P1093" s="835">
        <v>1286.19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21</v>
      </c>
      <c r="B1094" s="832" t="s">
        <v>2713</v>
      </c>
      <c r="C1094" s="832" t="s">
        <v>2719</v>
      </c>
      <c r="D1094" s="833" t="s">
        <v>4561</v>
      </c>
      <c r="E1094" s="834" t="s">
        <v>2749</v>
      </c>
      <c r="F1094" s="832" t="s">
        <v>2714</v>
      </c>
      <c r="G1094" s="832" t="s">
        <v>2882</v>
      </c>
      <c r="H1094" s="832" t="s">
        <v>567</v>
      </c>
      <c r="I1094" s="832" t="s">
        <v>3972</v>
      </c>
      <c r="J1094" s="832" t="s">
        <v>3973</v>
      </c>
      <c r="K1094" s="832" t="s">
        <v>3974</v>
      </c>
      <c r="L1094" s="835">
        <v>83.25</v>
      </c>
      <c r="M1094" s="835">
        <v>166.5</v>
      </c>
      <c r="N1094" s="832">
        <v>2</v>
      </c>
      <c r="O1094" s="836">
        <v>1</v>
      </c>
      <c r="P1094" s="835">
        <v>166.5</v>
      </c>
      <c r="Q1094" s="837">
        <v>1</v>
      </c>
      <c r="R1094" s="832">
        <v>2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21</v>
      </c>
      <c r="B1095" s="832" t="s">
        <v>2713</v>
      </c>
      <c r="C1095" s="832" t="s">
        <v>2719</v>
      </c>
      <c r="D1095" s="833" t="s">
        <v>4561</v>
      </c>
      <c r="E1095" s="834" t="s">
        <v>2749</v>
      </c>
      <c r="F1095" s="832" t="s">
        <v>2714</v>
      </c>
      <c r="G1095" s="832" t="s">
        <v>2882</v>
      </c>
      <c r="H1095" s="832" t="s">
        <v>625</v>
      </c>
      <c r="I1095" s="832" t="s">
        <v>2043</v>
      </c>
      <c r="J1095" s="832" t="s">
        <v>1191</v>
      </c>
      <c r="K1095" s="832" t="s">
        <v>2044</v>
      </c>
      <c r="L1095" s="835">
        <v>41.63</v>
      </c>
      <c r="M1095" s="835">
        <v>41.63</v>
      </c>
      <c r="N1095" s="832">
        <v>1</v>
      </c>
      <c r="O1095" s="836">
        <v>1</v>
      </c>
      <c r="P1095" s="835">
        <v>41.63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21</v>
      </c>
      <c r="B1096" s="832" t="s">
        <v>2713</v>
      </c>
      <c r="C1096" s="832" t="s">
        <v>2719</v>
      </c>
      <c r="D1096" s="833" t="s">
        <v>4561</v>
      </c>
      <c r="E1096" s="834" t="s">
        <v>2749</v>
      </c>
      <c r="F1096" s="832" t="s">
        <v>2714</v>
      </c>
      <c r="G1096" s="832" t="s">
        <v>3975</v>
      </c>
      <c r="H1096" s="832" t="s">
        <v>567</v>
      </c>
      <c r="I1096" s="832" t="s">
        <v>3976</v>
      </c>
      <c r="J1096" s="832" t="s">
        <v>3977</v>
      </c>
      <c r="K1096" s="832" t="s">
        <v>3978</v>
      </c>
      <c r="L1096" s="835">
        <v>0</v>
      </c>
      <c r="M1096" s="835">
        <v>0</v>
      </c>
      <c r="N1096" s="832">
        <v>1</v>
      </c>
      <c r="O1096" s="836">
        <v>1</v>
      </c>
      <c r="P1096" s="835"/>
      <c r="Q1096" s="837"/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21</v>
      </c>
      <c r="B1097" s="832" t="s">
        <v>2713</v>
      </c>
      <c r="C1097" s="832" t="s">
        <v>2719</v>
      </c>
      <c r="D1097" s="833" t="s">
        <v>4561</v>
      </c>
      <c r="E1097" s="834" t="s">
        <v>2749</v>
      </c>
      <c r="F1097" s="832" t="s">
        <v>2714</v>
      </c>
      <c r="G1097" s="832" t="s">
        <v>3220</v>
      </c>
      <c r="H1097" s="832" t="s">
        <v>567</v>
      </c>
      <c r="I1097" s="832" t="s">
        <v>3827</v>
      </c>
      <c r="J1097" s="832" t="s">
        <v>1044</v>
      </c>
      <c r="K1097" s="832" t="s">
        <v>3828</v>
      </c>
      <c r="L1097" s="835">
        <v>0</v>
      </c>
      <c r="M1097" s="835">
        <v>0</v>
      </c>
      <c r="N1097" s="832">
        <v>2</v>
      </c>
      <c r="O1097" s="836">
        <v>1</v>
      </c>
      <c r="P1097" s="835">
        <v>0</v>
      </c>
      <c r="Q1097" s="837"/>
      <c r="R1097" s="832">
        <v>2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21</v>
      </c>
      <c r="B1098" s="832" t="s">
        <v>2713</v>
      </c>
      <c r="C1098" s="832" t="s">
        <v>2719</v>
      </c>
      <c r="D1098" s="833" t="s">
        <v>4561</v>
      </c>
      <c r="E1098" s="834" t="s">
        <v>2749</v>
      </c>
      <c r="F1098" s="832" t="s">
        <v>2714</v>
      </c>
      <c r="G1098" s="832" t="s">
        <v>3979</v>
      </c>
      <c r="H1098" s="832" t="s">
        <v>567</v>
      </c>
      <c r="I1098" s="832" t="s">
        <v>3980</v>
      </c>
      <c r="J1098" s="832" t="s">
        <v>3981</v>
      </c>
      <c r="K1098" s="832" t="s">
        <v>3982</v>
      </c>
      <c r="L1098" s="835">
        <v>140.97</v>
      </c>
      <c r="M1098" s="835">
        <v>140.97</v>
      </c>
      <c r="N1098" s="832">
        <v>1</v>
      </c>
      <c r="O1098" s="836">
        <v>1</v>
      </c>
      <c r="P1098" s="835">
        <v>140.97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21</v>
      </c>
      <c r="B1099" s="832" t="s">
        <v>2713</v>
      </c>
      <c r="C1099" s="832" t="s">
        <v>2719</v>
      </c>
      <c r="D1099" s="833" t="s">
        <v>4561</v>
      </c>
      <c r="E1099" s="834" t="s">
        <v>2749</v>
      </c>
      <c r="F1099" s="832" t="s">
        <v>2714</v>
      </c>
      <c r="G1099" s="832" t="s">
        <v>2761</v>
      </c>
      <c r="H1099" s="832" t="s">
        <v>625</v>
      </c>
      <c r="I1099" s="832" t="s">
        <v>2352</v>
      </c>
      <c r="J1099" s="832" t="s">
        <v>2353</v>
      </c>
      <c r="K1099" s="832" t="s">
        <v>2354</v>
      </c>
      <c r="L1099" s="835">
        <v>0</v>
      </c>
      <c r="M1099" s="835">
        <v>0</v>
      </c>
      <c r="N1099" s="832">
        <v>42</v>
      </c>
      <c r="O1099" s="836">
        <v>18.5</v>
      </c>
      <c r="P1099" s="835">
        <v>0</v>
      </c>
      <c r="Q1099" s="837"/>
      <c r="R1099" s="832">
        <v>33</v>
      </c>
      <c r="S1099" s="837">
        <v>0.7857142857142857</v>
      </c>
      <c r="T1099" s="836">
        <v>14.5</v>
      </c>
      <c r="U1099" s="838">
        <v>0.78378378378378377</v>
      </c>
    </row>
    <row r="1100" spans="1:21" ht="14.4" customHeight="1" x14ac:dyDescent="0.3">
      <c r="A1100" s="831">
        <v>21</v>
      </c>
      <c r="B1100" s="832" t="s">
        <v>2713</v>
      </c>
      <c r="C1100" s="832" t="s">
        <v>2719</v>
      </c>
      <c r="D1100" s="833" t="s">
        <v>4561</v>
      </c>
      <c r="E1100" s="834" t="s">
        <v>2749</v>
      </c>
      <c r="F1100" s="832" t="s">
        <v>2714</v>
      </c>
      <c r="G1100" s="832" t="s">
        <v>2761</v>
      </c>
      <c r="H1100" s="832" t="s">
        <v>567</v>
      </c>
      <c r="I1100" s="832" t="s">
        <v>3983</v>
      </c>
      <c r="J1100" s="832" t="s">
        <v>3984</v>
      </c>
      <c r="K1100" s="832" t="s">
        <v>3985</v>
      </c>
      <c r="L1100" s="835">
        <v>227.69</v>
      </c>
      <c r="M1100" s="835">
        <v>227.69</v>
      </c>
      <c r="N1100" s="832">
        <v>1</v>
      </c>
      <c r="O1100" s="836">
        <v>0.5</v>
      </c>
      <c r="P1100" s="835">
        <v>227.69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21</v>
      </c>
      <c r="B1101" s="832" t="s">
        <v>2713</v>
      </c>
      <c r="C1101" s="832" t="s">
        <v>2719</v>
      </c>
      <c r="D1101" s="833" t="s">
        <v>4561</v>
      </c>
      <c r="E1101" s="834" t="s">
        <v>2749</v>
      </c>
      <c r="F1101" s="832" t="s">
        <v>2714</v>
      </c>
      <c r="G1101" s="832" t="s">
        <v>3224</v>
      </c>
      <c r="H1101" s="832" t="s">
        <v>567</v>
      </c>
      <c r="I1101" s="832" t="s">
        <v>3225</v>
      </c>
      <c r="J1101" s="832" t="s">
        <v>1314</v>
      </c>
      <c r="K1101" s="832" t="s">
        <v>2903</v>
      </c>
      <c r="L1101" s="835">
        <v>210.38</v>
      </c>
      <c r="M1101" s="835">
        <v>420.76</v>
      </c>
      <c r="N1101" s="832">
        <v>2</v>
      </c>
      <c r="O1101" s="836">
        <v>1</v>
      </c>
      <c r="P1101" s="835">
        <v>420.76</v>
      </c>
      <c r="Q1101" s="837">
        <v>1</v>
      </c>
      <c r="R1101" s="832">
        <v>2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21</v>
      </c>
      <c r="B1102" s="832" t="s">
        <v>2713</v>
      </c>
      <c r="C1102" s="832" t="s">
        <v>2719</v>
      </c>
      <c r="D1102" s="833" t="s">
        <v>4561</v>
      </c>
      <c r="E1102" s="834" t="s">
        <v>2749</v>
      </c>
      <c r="F1102" s="832" t="s">
        <v>2714</v>
      </c>
      <c r="G1102" s="832" t="s">
        <v>3011</v>
      </c>
      <c r="H1102" s="832" t="s">
        <v>625</v>
      </c>
      <c r="I1102" s="832" t="s">
        <v>3012</v>
      </c>
      <c r="J1102" s="832" t="s">
        <v>3013</v>
      </c>
      <c r="K1102" s="832" t="s">
        <v>3014</v>
      </c>
      <c r="L1102" s="835">
        <v>502.31</v>
      </c>
      <c r="M1102" s="835">
        <v>10046.200000000001</v>
      </c>
      <c r="N1102" s="832">
        <v>20</v>
      </c>
      <c r="O1102" s="836">
        <v>20</v>
      </c>
      <c r="P1102" s="835">
        <v>5023.1000000000004</v>
      </c>
      <c r="Q1102" s="837">
        <v>0.5</v>
      </c>
      <c r="R1102" s="832">
        <v>10</v>
      </c>
      <c r="S1102" s="837">
        <v>0.5</v>
      </c>
      <c r="T1102" s="836">
        <v>10</v>
      </c>
      <c r="U1102" s="838">
        <v>0.5</v>
      </c>
    </row>
    <row r="1103" spans="1:21" ht="14.4" customHeight="1" x14ac:dyDescent="0.3">
      <c r="A1103" s="831">
        <v>21</v>
      </c>
      <c r="B1103" s="832" t="s">
        <v>2713</v>
      </c>
      <c r="C1103" s="832" t="s">
        <v>2719</v>
      </c>
      <c r="D1103" s="833" t="s">
        <v>4561</v>
      </c>
      <c r="E1103" s="834" t="s">
        <v>2749</v>
      </c>
      <c r="F1103" s="832" t="s">
        <v>2714</v>
      </c>
      <c r="G1103" s="832" t="s">
        <v>2788</v>
      </c>
      <c r="H1103" s="832" t="s">
        <v>567</v>
      </c>
      <c r="I1103" s="832" t="s">
        <v>3527</v>
      </c>
      <c r="J1103" s="832" t="s">
        <v>1258</v>
      </c>
      <c r="K1103" s="832" t="s">
        <v>3528</v>
      </c>
      <c r="L1103" s="835">
        <v>98.2</v>
      </c>
      <c r="M1103" s="835">
        <v>98.2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21</v>
      </c>
      <c r="B1104" s="832" t="s">
        <v>2713</v>
      </c>
      <c r="C1104" s="832" t="s">
        <v>2719</v>
      </c>
      <c r="D1104" s="833" t="s">
        <v>4561</v>
      </c>
      <c r="E1104" s="834" t="s">
        <v>2749</v>
      </c>
      <c r="F1104" s="832" t="s">
        <v>2714</v>
      </c>
      <c r="G1104" s="832" t="s">
        <v>2788</v>
      </c>
      <c r="H1104" s="832" t="s">
        <v>567</v>
      </c>
      <c r="I1104" s="832" t="s">
        <v>2789</v>
      </c>
      <c r="J1104" s="832" t="s">
        <v>1258</v>
      </c>
      <c r="K1104" s="832" t="s">
        <v>2790</v>
      </c>
      <c r="L1104" s="835">
        <v>55.16</v>
      </c>
      <c r="M1104" s="835">
        <v>110.32</v>
      </c>
      <c r="N1104" s="832">
        <v>2</v>
      </c>
      <c r="O1104" s="836">
        <v>0.5</v>
      </c>
      <c r="P1104" s="835">
        <v>110.32</v>
      </c>
      <c r="Q1104" s="837">
        <v>1</v>
      </c>
      <c r="R1104" s="832">
        <v>2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21</v>
      </c>
      <c r="B1105" s="832" t="s">
        <v>2713</v>
      </c>
      <c r="C1105" s="832" t="s">
        <v>2719</v>
      </c>
      <c r="D1105" s="833" t="s">
        <v>4561</v>
      </c>
      <c r="E1105" s="834" t="s">
        <v>2749</v>
      </c>
      <c r="F1105" s="832" t="s">
        <v>2714</v>
      </c>
      <c r="G1105" s="832" t="s">
        <v>3024</v>
      </c>
      <c r="H1105" s="832" t="s">
        <v>567</v>
      </c>
      <c r="I1105" s="832" t="s">
        <v>3986</v>
      </c>
      <c r="J1105" s="832" t="s">
        <v>3987</v>
      </c>
      <c r="K1105" s="832" t="s">
        <v>3623</v>
      </c>
      <c r="L1105" s="835">
        <v>31.32</v>
      </c>
      <c r="M1105" s="835">
        <v>62.64</v>
      </c>
      <c r="N1105" s="832">
        <v>2</v>
      </c>
      <c r="O1105" s="836">
        <v>2</v>
      </c>
      <c r="P1105" s="835">
        <v>62.64</v>
      </c>
      <c r="Q1105" s="837">
        <v>1</v>
      </c>
      <c r="R1105" s="832">
        <v>2</v>
      </c>
      <c r="S1105" s="837">
        <v>1</v>
      </c>
      <c r="T1105" s="836">
        <v>2</v>
      </c>
      <c r="U1105" s="838">
        <v>1</v>
      </c>
    </row>
    <row r="1106" spans="1:21" ht="14.4" customHeight="1" x14ac:dyDescent="0.3">
      <c r="A1106" s="831">
        <v>21</v>
      </c>
      <c r="B1106" s="832" t="s">
        <v>2713</v>
      </c>
      <c r="C1106" s="832" t="s">
        <v>2719</v>
      </c>
      <c r="D1106" s="833" t="s">
        <v>4561</v>
      </c>
      <c r="E1106" s="834" t="s">
        <v>2749</v>
      </c>
      <c r="F1106" s="832" t="s">
        <v>2714</v>
      </c>
      <c r="G1106" s="832" t="s">
        <v>2803</v>
      </c>
      <c r="H1106" s="832" t="s">
        <v>567</v>
      </c>
      <c r="I1106" s="832" t="s">
        <v>3624</v>
      </c>
      <c r="J1106" s="832" t="s">
        <v>1465</v>
      </c>
      <c r="K1106" s="832" t="s">
        <v>3625</v>
      </c>
      <c r="L1106" s="835">
        <v>0</v>
      </c>
      <c r="M1106" s="835">
        <v>0</v>
      </c>
      <c r="N1106" s="832">
        <v>2</v>
      </c>
      <c r="O1106" s="836">
        <v>1.5</v>
      </c>
      <c r="P1106" s="835"/>
      <c r="Q1106" s="837"/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21</v>
      </c>
      <c r="B1107" s="832" t="s">
        <v>2713</v>
      </c>
      <c r="C1107" s="832" t="s">
        <v>2719</v>
      </c>
      <c r="D1107" s="833" t="s">
        <v>4561</v>
      </c>
      <c r="E1107" s="834" t="s">
        <v>2749</v>
      </c>
      <c r="F1107" s="832" t="s">
        <v>2714</v>
      </c>
      <c r="G1107" s="832" t="s">
        <v>3248</v>
      </c>
      <c r="H1107" s="832" t="s">
        <v>625</v>
      </c>
      <c r="I1107" s="832" t="s">
        <v>3249</v>
      </c>
      <c r="J1107" s="832" t="s">
        <v>3250</v>
      </c>
      <c r="K1107" s="832" t="s">
        <v>2163</v>
      </c>
      <c r="L1107" s="835">
        <v>0</v>
      </c>
      <c r="M1107" s="835">
        <v>0</v>
      </c>
      <c r="N1107" s="832">
        <v>1</v>
      </c>
      <c r="O1107" s="836">
        <v>1</v>
      </c>
      <c r="P1107" s="835"/>
      <c r="Q1107" s="837"/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21</v>
      </c>
      <c r="B1108" s="832" t="s">
        <v>2713</v>
      </c>
      <c r="C1108" s="832" t="s">
        <v>2719</v>
      </c>
      <c r="D1108" s="833" t="s">
        <v>4561</v>
      </c>
      <c r="E1108" s="834" t="s">
        <v>2749</v>
      </c>
      <c r="F1108" s="832" t="s">
        <v>2714</v>
      </c>
      <c r="G1108" s="832" t="s">
        <v>2774</v>
      </c>
      <c r="H1108" s="832" t="s">
        <v>625</v>
      </c>
      <c r="I1108" s="832" t="s">
        <v>2392</v>
      </c>
      <c r="J1108" s="832" t="s">
        <v>1330</v>
      </c>
      <c r="K1108" s="832" t="s">
        <v>2393</v>
      </c>
      <c r="L1108" s="835">
        <v>0</v>
      </c>
      <c r="M1108" s="835">
        <v>0</v>
      </c>
      <c r="N1108" s="832">
        <v>5</v>
      </c>
      <c r="O1108" s="836">
        <v>4.5</v>
      </c>
      <c r="P1108" s="835">
        <v>0</v>
      </c>
      <c r="Q1108" s="837"/>
      <c r="R1108" s="832">
        <v>1</v>
      </c>
      <c r="S1108" s="837">
        <v>0.2</v>
      </c>
      <c r="T1108" s="836">
        <v>1</v>
      </c>
      <c r="U1108" s="838">
        <v>0.22222222222222221</v>
      </c>
    </row>
    <row r="1109" spans="1:21" ht="14.4" customHeight="1" x14ac:dyDescent="0.3">
      <c r="A1109" s="831">
        <v>21</v>
      </c>
      <c r="B1109" s="832" t="s">
        <v>2713</v>
      </c>
      <c r="C1109" s="832" t="s">
        <v>2719</v>
      </c>
      <c r="D1109" s="833" t="s">
        <v>4561</v>
      </c>
      <c r="E1109" s="834" t="s">
        <v>2749</v>
      </c>
      <c r="F1109" s="832" t="s">
        <v>2714</v>
      </c>
      <c r="G1109" s="832" t="s">
        <v>2774</v>
      </c>
      <c r="H1109" s="832" t="s">
        <v>567</v>
      </c>
      <c r="I1109" s="832" t="s">
        <v>3988</v>
      </c>
      <c r="J1109" s="832" t="s">
        <v>3044</v>
      </c>
      <c r="K1109" s="832" t="s">
        <v>3989</v>
      </c>
      <c r="L1109" s="835">
        <v>0</v>
      </c>
      <c r="M1109" s="835">
        <v>0</v>
      </c>
      <c r="N1109" s="832">
        <v>2</v>
      </c>
      <c r="O1109" s="836">
        <v>1</v>
      </c>
      <c r="P1109" s="835">
        <v>0</v>
      </c>
      <c r="Q1109" s="837"/>
      <c r="R1109" s="832">
        <v>1</v>
      </c>
      <c r="S1109" s="837">
        <v>0.5</v>
      </c>
      <c r="T1109" s="836">
        <v>0.5</v>
      </c>
      <c r="U1109" s="838">
        <v>0.5</v>
      </c>
    </row>
    <row r="1110" spans="1:21" ht="14.4" customHeight="1" x14ac:dyDescent="0.3">
      <c r="A1110" s="831">
        <v>21</v>
      </c>
      <c r="B1110" s="832" t="s">
        <v>2713</v>
      </c>
      <c r="C1110" s="832" t="s">
        <v>2719</v>
      </c>
      <c r="D1110" s="833" t="s">
        <v>4561</v>
      </c>
      <c r="E1110" s="834" t="s">
        <v>2749</v>
      </c>
      <c r="F1110" s="832" t="s">
        <v>2714</v>
      </c>
      <c r="G1110" s="832" t="s">
        <v>3990</v>
      </c>
      <c r="H1110" s="832" t="s">
        <v>567</v>
      </c>
      <c r="I1110" s="832" t="s">
        <v>3991</v>
      </c>
      <c r="J1110" s="832" t="s">
        <v>3992</v>
      </c>
      <c r="K1110" s="832" t="s">
        <v>3993</v>
      </c>
      <c r="L1110" s="835">
        <v>69.28</v>
      </c>
      <c r="M1110" s="835">
        <v>138.56</v>
      </c>
      <c r="N1110" s="832">
        <v>2</v>
      </c>
      <c r="O1110" s="836">
        <v>1</v>
      </c>
      <c r="P1110" s="835">
        <v>138.56</v>
      </c>
      <c r="Q1110" s="837">
        <v>1</v>
      </c>
      <c r="R1110" s="832">
        <v>2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21</v>
      </c>
      <c r="B1111" s="832" t="s">
        <v>2713</v>
      </c>
      <c r="C1111" s="832" t="s">
        <v>2719</v>
      </c>
      <c r="D1111" s="833" t="s">
        <v>4561</v>
      </c>
      <c r="E1111" s="834" t="s">
        <v>2749</v>
      </c>
      <c r="F1111" s="832" t="s">
        <v>2714</v>
      </c>
      <c r="G1111" s="832" t="s">
        <v>3994</v>
      </c>
      <c r="H1111" s="832" t="s">
        <v>567</v>
      </c>
      <c r="I1111" s="832" t="s">
        <v>3995</v>
      </c>
      <c r="J1111" s="832" t="s">
        <v>3996</v>
      </c>
      <c r="K1111" s="832" t="s">
        <v>3997</v>
      </c>
      <c r="L1111" s="835">
        <v>0</v>
      </c>
      <c r="M1111" s="835">
        <v>0</v>
      </c>
      <c r="N1111" s="832">
        <v>1</v>
      </c>
      <c r="O1111" s="836">
        <v>1</v>
      </c>
      <c r="P1111" s="835">
        <v>0</v>
      </c>
      <c r="Q1111" s="837"/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21</v>
      </c>
      <c r="B1112" s="832" t="s">
        <v>2713</v>
      </c>
      <c r="C1112" s="832" t="s">
        <v>2719</v>
      </c>
      <c r="D1112" s="833" t="s">
        <v>4561</v>
      </c>
      <c r="E1112" s="834" t="s">
        <v>2749</v>
      </c>
      <c r="F1112" s="832" t="s">
        <v>2714</v>
      </c>
      <c r="G1112" s="832" t="s">
        <v>3998</v>
      </c>
      <c r="H1112" s="832" t="s">
        <v>567</v>
      </c>
      <c r="I1112" s="832" t="s">
        <v>3999</v>
      </c>
      <c r="J1112" s="832" t="s">
        <v>4000</v>
      </c>
      <c r="K1112" s="832" t="s">
        <v>4001</v>
      </c>
      <c r="L1112" s="835">
        <v>16407.43</v>
      </c>
      <c r="M1112" s="835">
        <v>196889.15999999997</v>
      </c>
      <c r="N1112" s="832">
        <v>12</v>
      </c>
      <c r="O1112" s="836">
        <v>6.5</v>
      </c>
      <c r="P1112" s="835">
        <v>16407.43</v>
      </c>
      <c r="Q1112" s="837">
        <v>8.3333333333333343E-2</v>
      </c>
      <c r="R1112" s="832">
        <v>1</v>
      </c>
      <c r="S1112" s="837">
        <v>8.3333333333333329E-2</v>
      </c>
      <c r="T1112" s="836">
        <v>1</v>
      </c>
      <c r="U1112" s="838">
        <v>0.15384615384615385</v>
      </c>
    </row>
    <row r="1113" spans="1:21" ht="14.4" customHeight="1" x14ac:dyDescent="0.3">
      <c r="A1113" s="831">
        <v>21</v>
      </c>
      <c r="B1113" s="832" t="s">
        <v>2713</v>
      </c>
      <c r="C1113" s="832" t="s">
        <v>2719</v>
      </c>
      <c r="D1113" s="833" t="s">
        <v>4561</v>
      </c>
      <c r="E1113" s="834" t="s">
        <v>2749</v>
      </c>
      <c r="F1113" s="832" t="s">
        <v>2714</v>
      </c>
      <c r="G1113" s="832" t="s">
        <v>3046</v>
      </c>
      <c r="H1113" s="832" t="s">
        <v>625</v>
      </c>
      <c r="I1113" s="832" t="s">
        <v>2069</v>
      </c>
      <c r="J1113" s="832" t="s">
        <v>2067</v>
      </c>
      <c r="K1113" s="832" t="s">
        <v>2070</v>
      </c>
      <c r="L1113" s="835">
        <v>414.07</v>
      </c>
      <c r="M1113" s="835">
        <v>1242.21</v>
      </c>
      <c r="N1113" s="832">
        <v>3</v>
      </c>
      <c r="O1113" s="836">
        <v>2</v>
      </c>
      <c r="P1113" s="835">
        <v>414.07</v>
      </c>
      <c r="Q1113" s="837">
        <v>0.33333333333333331</v>
      </c>
      <c r="R1113" s="832">
        <v>1</v>
      </c>
      <c r="S1113" s="837">
        <v>0.33333333333333331</v>
      </c>
      <c r="T1113" s="836">
        <v>0.5</v>
      </c>
      <c r="U1113" s="838">
        <v>0.25</v>
      </c>
    </row>
    <row r="1114" spans="1:21" ht="14.4" customHeight="1" x14ac:dyDescent="0.3">
      <c r="A1114" s="831">
        <v>21</v>
      </c>
      <c r="B1114" s="832" t="s">
        <v>2713</v>
      </c>
      <c r="C1114" s="832" t="s">
        <v>2719</v>
      </c>
      <c r="D1114" s="833" t="s">
        <v>4561</v>
      </c>
      <c r="E1114" s="834" t="s">
        <v>2749</v>
      </c>
      <c r="F1114" s="832" t="s">
        <v>2714</v>
      </c>
      <c r="G1114" s="832" t="s">
        <v>2826</v>
      </c>
      <c r="H1114" s="832" t="s">
        <v>567</v>
      </c>
      <c r="I1114" s="832" t="s">
        <v>4002</v>
      </c>
      <c r="J1114" s="832" t="s">
        <v>2888</v>
      </c>
      <c r="K1114" s="832" t="s">
        <v>4003</v>
      </c>
      <c r="L1114" s="835">
        <v>50.32</v>
      </c>
      <c r="M1114" s="835">
        <v>50.32</v>
      </c>
      <c r="N1114" s="832">
        <v>1</v>
      </c>
      <c r="O1114" s="836">
        <v>1</v>
      </c>
      <c r="P1114" s="835">
        <v>50.32</v>
      </c>
      <c r="Q1114" s="837">
        <v>1</v>
      </c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21</v>
      </c>
      <c r="B1115" s="832" t="s">
        <v>2713</v>
      </c>
      <c r="C1115" s="832" t="s">
        <v>2719</v>
      </c>
      <c r="D1115" s="833" t="s">
        <v>4561</v>
      </c>
      <c r="E1115" s="834" t="s">
        <v>2749</v>
      </c>
      <c r="F1115" s="832" t="s">
        <v>2714</v>
      </c>
      <c r="G1115" s="832" t="s">
        <v>2826</v>
      </c>
      <c r="H1115" s="832" t="s">
        <v>567</v>
      </c>
      <c r="I1115" s="832" t="s">
        <v>3356</v>
      </c>
      <c r="J1115" s="832" t="s">
        <v>3357</v>
      </c>
      <c r="K1115" s="832" t="s">
        <v>3358</v>
      </c>
      <c r="L1115" s="835">
        <v>99.94</v>
      </c>
      <c r="M1115" s="835">
        <v>99.94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21</v>
      </c>
      <c r="B1116" s="832" t="s">
        <v>2713</v>
      </c>
      <c r="C1116" s="832" t="s">
        <v>2719</v>
      </c>
      <c r="D1116" s="833" t="s">
        <v>4561</v>
      </c>
      <c r="E1116" s="834" t="s">
        <v>2749</v>
      </c>
      <c r="F1116" s="832" t="s">
        <v>2714</v>
      </c>
      <c r="G1116" s="832" t="s">
        <v>2826</v>
      </c>
      <c r="H1116" s="832" t="s">
        <v>567</v>
      </c>
      <c r="I1116" s="832" t="s">
        <v>2827</v>
      </c>
      <c r="J1116" s="832" t="s">
        <v>2828</v>
      </c>
      <c r="K1116" s="832" t="s">
        <v>2829</v>
      </c>
      <c r="L1116" s="835">
        <v>50.32</v>
      </c>
      <c r="M1116" s="835">
        <v>150.96</v>
      </c>
      <c r="N1116" s="832">
        <v>3</v>
      </c>
      <c r="O1116" s="836">
        <v>1.5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21</v>
      </c>
      <c r="B1117" s="832" t="s">
        <v>2713</v>
      </c>
      <c r="C1117" s="832" t="s">
        <v>2719</v>
      </c>
      <c r="D1117" s="833" t="s">
        <v>4561</v>
      </c>
      <c r="E1117" s="834" t="s">
        <v>2749</v>
      </c>
      <c r="F1117" s="832" t="s">
        <v>2714</v>
      </c>
      <c r="G1117" s="832" t="s">
        <v>2805</v>
      </c>
      <c r="H1117" s="832" t="s">
        <v>567</v>
      </c>
      <c r="I1117" s="832" t="s">
        <v>4004</v>
      </c>
      <c r="J1117" s="832" t="s">
        <v>3875</v>
      </c>
      <c r="K1117" s="832" t="s">
        <v>4005</v>
      </c>
      <c r="L1117" s="835">
        <v>154.36000000000001</v>
      </c>
      <c r="M1117" s="835">
        <v>308.72000000000003</v>
      </c>
      <c r="N1117" s="832">
        <v>2</v>
      </c>
      <c r="O1117" s="836">
        <v>1</v>
      </c>
      <c r="P1117" s="835">
        <v>308.72000000000003</v>
      </c>
      <c r="Q1117" s="837">
        <v>1</v>
      </c>
      <c r="R1117" s="832">
        <v>2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21</v>
      </c>
      <c r="B1118" s="832" t="s">
        <v>2713</v>
      </c>
      <c r="C1118" s="832" t="s">
        <v>2719</v>
      </c>
      <c r="D1118" s="833" t="s">
        <v>4561</v>
      </c>
      <c r="E1118" s="834" t="s">
        <v>2749</v>
      </c>
      <c r="F1118" s="832" t="s">
        <v>2714</v>
      </c>
      <c r="G1118" s="832" t="s">
        <v>2805</v>
      </c>
      <c r="H1118" s="832" t="s">
        <v>625</v>
      </c>
      <c r="I1118" s="832" t="s">
        <v>2267</v>
      </c>
      <c r="J1118" s="832" t="s">
        <v>1377</v>
      </c>
      <c r="K1118" s="832" t="s">
        <v>2268</v>
      </c>
      <c r="L1118" s="835">
        <v>154.36000000000001</v>
      </c>
      <c r="M1118" s="835">
        <v>926.16000000000008</v>
      </c>
      <c r="N1118" s="832">
        <v>6</v>
      </c>
      <c r="O1118" s="836">
        <v>3.5</v>
      </c>
      <c r="P1118" s="835">
        <v>771.80000000000007</v>
      </c>
      <c r="Q1118" s="837">
        <v>0.83333333333333337</v>
      </c>
      <c r="R1118" s="832">
        <v>5</v>
      </c>
      <c r="S1118" s="837">
        <v>0.83333333333333337</v>
      </c>
      <c r="T1118" s="836">
        <v>3</v>
      </c>
      <c r="U1118" s="838">
        <v>0.8571428571428571</v>
      </c>
    </row>
    <row r="1119" spans="1:21" ht="14.4" customHeight="1" x14ac:dyDescent="0.3">
      <c r="A1119" s="831">
        <v>21</v>
      </c>
      <c r="B1119" s="832" t="s">
        <v>2713</v>
      </c>
      <c r="C1119" s="832" t="s">
        <v>2719</v>
      </c>
      <c r="D1119" s="833" t="s">
        <v>4561</v>
      </c>
      <c r="E1119" s="834" t="s">
        <v>2749</v>
      </c>
      <c r="F1119" s="832" t="s">
        <v>2714</v>
      </c>
      <c r="G1119" s="832" t="s">
        <v>3053</v>
      </c>
      <c r="H1119" s="832" t="s">
        <v>567</v>
      </c>
      <c r="I1119" s="832" t="s">
        <v>4006</v>
      </c>
      <c r="J1119" s="832" t="s">
        <v>4007</v>
      </c>
      <c r="K1119" s="832" t="s">
        <v>4008</v>
      </c>
      <c r="L1119" s="835">
        <v>240.7</v>
      </c>
      <c r="M1119" s="835">
        <v>481.4</v>
      </c>
      <c r="N1119" s="832">
        <v>2</v>
      </c>
      <c r="O1119" s="836">
        <v>2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21</v>
      </c>
      <c r="B1120" s="832" t="s">
        <v>2713</v>
      </c>
      <c r="C1120" s="832" t="s">
        <v>2719</v>
      </c>
      <c r="D1120" s="833" t="s">
        <v>4561</v>
      </c>
      <c r="E1120" s="834" t="s">
        <v>2749</v>
      </c>
      <c r="F1120" s="832" t="s">
        <v>2714</v>
      </c>
      <c r="G1120" s="832" t="s">
        <v>3053</v>
      </c>
      <c r="H1120" s="832" t="s">
        <v>567</v>
      </c>
      <c r="I1120" s="832" t="s">
        <v>3546</v>
      </c>
      <c r="J1120" s="832" t="s">
        <v>1041</v>
      </c>
      <c r="K1120" s="832" t="s">
        <v>3055</v>
      </c>
      <c r="L1120" s="835">
        <v>374.79</v>
      </c>
      <c r="M1120" s="835">
        <v>12368.070000000002</v>
      </c>
      <c r="N1120" s="832">
        <v>33</v>
      </c>
      <c r="O1120" s="836">
        <v>15</v>
      </c>
      <c r="P1120" s="835">
        <v>10494.12</v>
      </c>
      <c r="Q1120" s="837">
        <v>0.8484848484848484</v>
      </c>
      <c r="R1120" s="832">
        <v>28</v>
      </c>
      <c r="S1120" s="837">
        <v>0.84848484848484851</v>
      </c>
      <c r="T1120" s="836">
        <v>12</v>
      </c>
      <c r="U1120" s="838">
        <v>0.8</v>
      </c>
    </row>
    <row r="1121" spans="1:21" ht="14.4" customHeight="1" x14ac:dyDescent="0.3">
      <c r="A1121" s="831">
        <v>21</v>
      </c>
      <c r="B1121" s="832" t="s">
        <v>2713</v>
      </c>
      <c r="C1121" s="832" t="s">
        <v>2719</v>
      </c>
      <c r="D1121" s="833" t="s">
        <v>4561</v>
      </c>
      <c r="E1121" s="834" t="s">
        <v>2749</v>
      </c>
      <c r="F1121" s="832" t="s">
        <v>2714</v>
      </c>
      <c r="G1121" s="832" t="s">
        <v>3053</v>
      </c>
      <c r="H1121" s="832" t="s">
        <v>567</v>
      </c>
      <c r="I1121" s="832" t="s">
        <v>3054</v>
      </c>
      <c r="J1121" s="832" t="s">
        <v>1041</v>
      </c>
      <c r="K1121" s="832" t="s">
        <v>3055</v>
      </c>
      <c r="L1121" s="835">
        <v>374.79</v>
      </c>
      <c r="M1121" s="835">
        <v>8245.380000000001</v>
      </c>
      <c r="N1121" s="832">
        <v>22</v>
      </c>
      <c r="O1121" s="836">
        <v>11.5</v>
      </c>
      <c r="P1121" s="835">
        <v>6371.43</v>
      </c>
      <c r="Q1121" s="837">
        <v>0.77272727272727271</v>
      </c>
      <c r="R1121" s="832">
        <v>17</v>
      </c>
      <c r="S1121" s="837">
        <v>0.77272727272727271</v>
      </c>
      <c r="T1121" s="836">
        <v>7</v>
      </c>
      <c r="U1121" s="838">
        <v>0.60869565217391308</v>
      </c>
    </row>
    <row r="1122" spans="1:21" ht="14.4" customHeight="1" x14ac:dyDescent="0.3">
      <c r="A1122" s="831">
        <v>21</v>
      </c>
      <c r="B1122" s="832" t="s">
        <v>2713</v>
      </c>
      <c r="C1122" s="832" t="s">
        <v>2719</v>
      </c>
      <c r="D1122" s="833" t="s">
        <v>4561</v>
      </c>
      <c r="E1122" s="834" t="s">
        <v>2749</v>
      </c>
      <c r="F1122" s="832" t="s">
        <v>2714</v>
      </c>
      <c r="G1122" s="832" t="s">
        <v>3056</v>
      </c>
      <c r="H1122" s="832" t="s">
        <v>625</v>
      </c>
      <c r="I1122" s="832" t="s">
        <v>2542</v>
      </c>
      <c r="J1122" s="832" t="s">
        <v>2255</v>
      </c>
      <c r="K1122" s="832" t="s">
        <v>2543</v>
      </c>
      <c r="L1122" s="835">
        <v>126.27</v>
      </c>
      <c r="M1122" s="835">
        <v>252.54</v>
      </c>
      <c r="N1122" s="832">
        <v>2</v>
      </c>
      <c r="O1122" s="836">
        <v>2</v>
      </c>
      <c r="P1122" s="835">
        <v>126.27</v>
      </c>
      <c r="Q1122" s="837">
        <v>0.5</v>
      </c>
      <c r="R1122" s="832">
        <v>1</v>
      </c>
      <c r="S1122" s="837">
        <v>0.5</v>
      </c>
      <c r="T1122" s="836">
        <v>1</v>
      </c>
      <c r="U1122" s="838">
        <v>0.5</v>
      </c>
    </row>
    <row r="1123" spans="1:21" ht="14.4" customHeight="1" x14ac:dyDescent="0.3">
      <c r="A1123" s="831">
        <v>21</v>
      </c>
      <c r="B1123" s="832" t="s">
        <v>2713</v>
      </c>
      <c r="C1123" s="832" t="s">
        <v>2719</v>
      </c>
      <c r="D1123" s="833" t="s">
        <v>4561</v>
      </c>
      <c r="E1123" s="834" t="s">
        <v>2749</v>
      </c>
      <c r="F1123" s="832" t="s">
        <v>2714</v>
      </c>
      <c r="G1123" s="832" t="s">
        <v>3547</v>
      </c>
      <c r="H1123" s="832" t="s">
        <v>567</v>
      </c>
      <c r="I1123" s="832" t="s">
        <v>3548</v>
      </c>
      <c r="J1123" s="832" t="s">
        <v>622</v>
      </c>
      <c r="K1123" s="832" t="s">
        <v>3549</v>
      </c>
      <c r="L1123" s="835">
        <v>0</v>
      </c>
      <c r="M1123" s="835">
        <v>0</v>
      </c>
      <c r="N1123" s="832">
        <v>1</v>
      </c>
      <c r="O1123" s="836">
        <v>0.5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21</v>
      </c>
      <c r="B1124" s="832" t="s">
        <v>2713</v>
      </c>
      <c r="C1124" s="832" t="s">
        <v>2719</v>
      </c>
      <c r="D1124" s="833" t="s">
        <v>4561</v>
      </c>
      <c r="E1124" s="834" t="s">
        <v>2749</v>
      </c>
      <c r="F1124" s="832" t="s">
        <v>2714</v>
      </c>
      <c r="G1124" s="832" t="s">
        <v>3547</v>
      </c>
      <c r="H1124" s="832" t="s">
        <v>567</v>
      </c>
      <c r="I1124" s="832" t="s">
        <v>3878</v>
      </c>
      <c r="J1124" s="832" t="s">
        <v>622</v>
      </c>
      <c r="K1124" s="832" t="s">
        <v>3879</v>
      </c>
      <c r="L1124" s="835">
        <v>0</v>
      </c>
      <c r="M1124" s="835">
        <v>0</v>
      </c>
      <c r="N1124" s="832">
        <v>1</v>
      </c>
      <c r="O1124" s="836">
        <v>1</v>
      </c>
      <c r="P1124" s="835">
        <v>0</v>
      </c>
      <c r="Q1124" s="837"/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21</v>
      </c>
      <c r="B1125" s="832" t="s">
        <v>2713</v>
      </c>
      <c r="C1125" s="832" t="s">
        <v>2719</v>
      </c>
      <c r="D1125" s="833" t="s">
        <v>4561</v>
      </c>
      <c r="E1125" s="834" t="s">
        <v>2749</v>
      </c>
      <c r="F1125" s="832" t="s">
        <v>2715</v>
      </c>
      <c r="G1125" s="832" t="s">
        <v>2890</v>
      </c>
      <c r="H1125" s="832" t="s">
        <v>567</v>
      </c>
      <c r="I1125" s="832" t="s">
        <v>2891</v>
      </c>
      <c r="J1125" s="832" t="s">
        <v>2892</v>
      </c>
      <c r="K1125" s="832"/>
      <c r="L1125" s="835">
        <v>0</v>
      </c>
      <c r="M1125" s="835">
        <v>0</v>
      </c>
      <c r="N1125" s="832">
        <v>22</v>
      </c>
      <c r="O1125" s="836">
        <v>22</v>
      </c>
      <c r="P1125" s="835">
        <v>0</v>
      </c>
      <c r="Q1125" s="837"/>
      <c r="R1125" s="832">
        <v>20</v>
      </c>
      <c r="S1125" s="837">
        <v>0.90909090909090906</v>
      </c>
      <c r="T1125" s="836">
        <v>20</v>
      </c>
      <c r="U1125" s="838">
        <v>0.90909090909090906</v>
      </c>
    </row>
    <row r="1126" spans="1:21" ht="14.4" customHeight="1" x14ac:dyDescent="0.3">
      <c r="A1126" s="831">
        <v>21</v>
      </c>
      <c r="B1126" s="832" t="s">
        <v>2713</v>
      </c>
      <c r="C1126" s="832" t="s">
        <v>2719</v>
      </c>
      <c r="D1126" s="833" t="s">
        <v>4561</v>
      </c>
      <c r="E1126" s="834" t="s">
        <v>2749</v>
      </c>
      <c r="F1126" s="832" t="s">
        <v>2715</v>
      </c>
      <c r="G1126" s="832" t="s">
        <v>2890</v>
      </c>
      <c r="H1126" s="832" t="s">
        <v>567</v>
      </c>
      <c r="I1126" s="832" t="s">
        <v>3551</v>
      </c>
      <c r="J1126" s="832" t="s">
        <v>2892</v>
      </c>
      <c r="K1126" s="832"/>
      <c r="L1126" s="835">
        <v>0</v>
      </c>
      <c r="M1126" s="835">
        <v>0</v>
      </c>
      <c r="N1126" s="832">
        <v>4</v>
      </c>
      <c r="O1126" s="836">
        <v>4</v>
      </c>
      <c r="P1126" s="835">
        <v>0</v>
      </c>
      <c r="Q1126" s="837"/>
      <c r="R1126" s="832">
        <v>3</v>
      </c>
      <c r="S1126" s="837">
        <v>0.75</v>
      </c>
      <c r="T1126" s="836">
        <v>3</v>
      </c>
      <c r="U1126" s="838">
        <v>0.75</v>
      </c>
    </row>
    <row r="1127" spans="1:21" ht="14.4" customHeight="1" x14ac:dyDescent="0.3">
      <c r="A1127" s="831">
        <v>21</v>
      </c>
      <c r="B1127" s="832" t="s">
        <v>2713</v>
      </c>
      <c r="C1127" s="832" t="s">
        <v>2719</v>
      </c>
      <c r="D1127" s="833" t="s">
        <v>4561</v>
      </c>
      <c r="E1127" s="834" t="s">
        <v>2749</v>
      </c>
      <c r="F1127" s="832" t="s">
        <v>2716</v>
      </c>
      <c r="G1127" s="832" t="s">
        <v>3064</v>
      </c>
      <c r="H1127" s="832" t="s">
        <v>567</v>
      </c>
      <c r="I1127" s="832" t="s">
        <v>3065</v>
      </c>
      <c r="J1127" s="832" t="s">
        <v>3066</v>
      </c>
      <c r="K1127" s="832" t="s">
        <v>3067</v>
      </c>
      <c r="L1127" s="835">
        <v>1800</v>
      </c>
      <c r="M1127" s="835">
        <v>12600</v>
      </c>
      <c r="N1127" s="832">
        <v>7</v>
      </c>
      <c r="O1127" s="836">
        <v>6</v>
      </c>
      <c r="P1127" s="835">
        <v>3600</v>
      </c>
      <c r="Q1127" s="837">
        <v>0.2857142857142857</v>
      </c>
      <c r="R1127" s="832">
        <v>2</v>
      </c>
      <c r="S1127" s="837">
        <v>0.2857142857142857</v>
      </c>
      <c r="T1127" s="836">
        <v>2</v>
      </c>
      <c r="U1127" s="838">
        <v>0.33333333333333331</v>
      </c>
    </row>
    <row r="1128" spans="1:21" ht="14.4" customHeight="1" x14ac:dyDescent="0.3">
      <c r="A1128" s="831">
        <v>21</v>
      </c>
      <c r="B1128" s="832" t="s">
        <v>2713</v>
      </c>
      <c r="C1128" s="832" t="s">
        <v>2719</v>
      </c>
      <c r="D1128" s="833" t="s">
        <v>4561</v>
      </c>
      <c r="E1128" s="834" t="s">
        <v>2749</v>
      </c>
      <c r="F1128" s="832" t="s">
        <v>2716</v>
      </c>
      <c r="G1128" s="832" t="s">
        <v>3064</v>
      </c>
      <c r="H1128" s="832" t="s">
        <v>567</v>
      </c>
      <c r="I1128" s="832" t="s">
        <v>4009</v>
      </c>
      <c r="J1128" s="832" t="s">
        <v>4010</v>
      </c>
      <c r="K1128" s="832" t="s">
        <v>4011</v>
      </c>
      <c r="L1128" s="835">
        <v>1300</v>
      </c>
      <c r="M1128" s="835">
        <v>1300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21</v>
      </c>
      <c r="B1129" s="832" t="s">
        <v>2713</v>
      </c>
      <c r="C1129" s="832" t="s">
        <v>2719</v>
      </c>
      <c r="D1129" s="833" t="s">
        <v>4561</v>
      </c>
      <c r="E1129" s="834" t="s">
        <v>2749</v>
      </c>
      <c r="F1129" s="832" t="s">
        <v>2716</v>
      </c>
      <c r="G1129" s="832" t="s">
        <v>2834</v>
      </c>
      <c r="H1129" s="832" t="s">
        <v>567</v>
      </c>
      <c r="I1129" s="832" t="s">
        <v>2835</v>
      </c>
      <c r="J1129" s="832" t="s">
        <v>2836</v>
      </c>
      <c r="K1129" s="832" t="s">
        <v>2837</v>
      </c>
      <c r="L1129" s="835">
        <v>1000</v>
      </c>
      <c r="M1129" s="835">
        <v>6000</v>
      </c>
      <c r="N1129" s="832">
        <v>6</v>
      </c>
      <c r="O1129" s="836">
        <v>6</v>
      </c>
      <c r="P1129" s="835">
        <v>4000</v>
      </c>
      <c r="Q1129" s="837">
        <v>0.66666666666666663</v>
      </c>
      <c r="R1129" s="832">
        <v>4</v>
      </c>
      <c r="S1129" s="837">
        <v>0.66666666666666663</v>
      </c>
      <c r="T1129" s="836">
        <v>4</v>
      </c>
      <c r="U1129" s="838">
        <v>0.66666666666666663</v>
      </c>
    </row>
    <row r="1130" spans="1:21" ht="14.4" customHeight="1" x14ac:dyDescent="0.3">
      <c r="A1130" s="831">
        <v>21</v>
      </c>
      <c r="B1130" s="832" t="s">
        <v>2713</v>
      </c>
      <c r="C1130" s="832" t="s">
        <v>2719</v>
      </c>
      <c r="D1130" s="833" t="s">
        <v>4561</v>
      </c>
      <c r="E1130" s="834" t="s">
        <v>2750</v>
      </c>
      <c r="F1130" s="832" t="s">
        <v>2714</v>
      </c>
      <c r="G1130" s="832" t="s">
        <v>2762</v>
      </c>
      <c r="H1130" s="832" t="s">
        <v>567</v>
      </c>
      <c r="I1130" s="832" t="s">
        <v>2763</v>
      </c>
      <c r="J1130" s="832" t="s">
        <v>2764</v>
      </c>
      <c r="K1130" s="832" t="s">
        <v>2765</v>
      </c>
      <c r="L1130" s="835">
        <v>96.84</v>
      </c>
      <c r="M1130" s="835">
        <v>1549.4400000000003</v>
      </c>
      <c r="N1130" s="832">
        <v>16</v>
      </c>
      <c r="O1130" s="836">
        <v>10</v>
      </c>
      <c r="P1130" s="835">
        <v>193.68</v>
      </c>
      <c r="Q1130" s="837">
        <v>0.12499999999999999</v>
      </c>
      <c r="R1130" s="832">
        <v>2</v>
      </c>
      <c r="S1130" s="837">
        <v>0.125</v>
      </c>
      <c r="T1130" s="836">
        <v>2</v>
      </c>
      <c r="U1130" s="838">
        <v>0.2</v>
      </c>
    </row>
    <row r="1131" spans="1:21" ht="14.4" customHeight="1" x14ac:dyDescent="0.3">
      <c r="A1131" s="831">
        <v>21</v>
      </c>
      <c r="B1131" s="832" t="s">
        <v>2713</v>
      </c>
      <c r="C1131" s="832" t="s">
        <v>2719</v>
      </c>
      <c r="D1131" s="833" t="s">
        <v>4561</v>
      </c>
      <c r="E1131" s="834" t="s">
        <v>2750</v>
      </c>
      <c r="F1131" s="832" t="s">
        <v>2714</v>
      </c>
      <c r="G1131" s="832" t="s">
        <v>2766</v>
      </c>
      <c r="H1131" s="832" t="s">
        <v>625</v>
      </c>
      <c r="I1131" s="832" t="s">
        <v>2335</v>
      </c>
      <c r="J1131" s="832" t="s">
        <v>640</v>
      </c>
      <c r="K1131" s="832" t="s">
        <v>642</v>
      </c>
      <c r="L1131" s="835">
        <v>72.55</v>
      </c>
      <c r="M1131" s="835">
        <v>72.55</v>
      </c>
      <c r="N1131" s="832">
        <v>1</v>
      </c>
      <c r="O1131" s="836">
        <v>0.5</v>
      </c>
      <c r="P1131" s="835">
        <v>72.55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21</v>
      </c>
      <c r="B1132" s="832" t="s">
        <v>2713</v>
      </c>
      <c r="C1132" s="832" t="s">
        <v>2719</v>
      </c>
      <c r="D1132" s="833" t="s">
        <v>4561</v>
      </c>
      <c r="E1132" s="834" t="s">
        <v>2750</v>
      </c>
      <c r="F1132" s="832" t="s">
        <v>2714</v>
      </c>
      <c r="G1132" s="832" t="s">
        <v>2766</v>
      </c>
      <c r="H1132" s="832" t="s">
        <v>625</v>
      </c>
      <c r="I1132" s="832" t="s">
        <v>2336</v>
      </c>
      <c r="J1132" s="832" t="s">
        <v>640</v>
      </c>
      <c r="K1132" s="832" t="s">
        <v>643</v>
      </c>
      <c r="L1132" s="835">
        <v>65.28</v>
      </c>
      <c r="M1132" s="835">
        <v>65.28</v>
      </c>
      <c r="N1132" s="832">
        <v>1</v>
      </c>
      <c r="O1132" s="836">
        <v>0.5</v>
      </c>
      <c r="P1132" s="835">
        <v>65.28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21</v>
      </c>
      <c r="B1133" s="832" t="s">
        <v>2713</v>
      </c>
      <c r="C1133" s="832" t="s">
        <v>2719</v>
      </c>
      <c r="D1133" s="833" t="s">
        <v>4561</v>
      </c>
      <c r="E1133" s="834" t="s">
        <v>2750</v>
      </c>
      <c r="F1133" s="832" t="s">
        <v>2714</v>
      </c>
      <c r="G1133" s="832" t="s">
        <v>3076</v>
      </c>
      <c r="H1133" s="832" t="s">
        <v>625</v>
      </c>
      <c r="I1133" s="832" t="s">
        <v>2379</v>
      </c>
      <c r="J1133" s="832" t="s">
        <v>2380</v>
      </c>
      <c r="K1133" s="832" t="s">
        <v>2381</v>
      </c>
      <c r="L1133" s="835">
        <v>9.4</v>
      </c>
      <c r="M1133" s="835">
        <v>18.8</v>
      </c>
      <c r="N1133" s="832">
        <v>2</v>
      </c>
      <c r="O1133" s="836">
        <v>1</v>
      </c>
      <c r="P1133" s="835">
        <v>18.8</v>
      </c>
      <c r="Q1133" s="837">
        <v>1</v>
      </c>
      <c r="R1133" s="832">
        <v>2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21</v>
      </c>
      <c r="B1134" s="832" t="s">
        <v>2713</v>
      </c>
      <c r="C1134" s="832" t="s">
        <v>2719</v>
      </c>
      <c r="D1134" s="833" t="s">
        <v>4561</v>
      </c>
      <c r="E1134" s="834" t="s">
        <v>2750</v>
      </c>
      <c r="F1134" s="832" t="s">
        <v>2714</v>
      </c>
      <c r="G1134" s="832" t="s">
        <v>3076</v>
      </c>
      <c r="H1134" s="832" t="s">
        <v>567</v>
      </c>
      <c r="I1134" s="832" t="s">
        <v>3082</v>
      </c>
      <c r="J1134" s="832" t="s">
        <v>3081</v>
      </c>
      <c r="K1134" s="832" t="s">
        <v>2381</v>
      </c>
      <c r="L1134" s="835">
        <v>9.4</v>
      </c>
      <c r="M1134" s="835">
        <v>28.200000000000003</v>
      </c>
      <c r="N1134" s="832">
        <v>3</v>
      </c>
      <c r="O1134" s="836">
        <v>0.5</v>
      </c>
      <c r="P1134" s="835">
        <v>28.200000000000003</v>
      </c>
      <c r="Q1134" s="837">
        <v>1</v>
      </c>
      <c r="R1134" s="832">
        <v>3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21</v>
      </c>
      <c r="B1135" s="832" t="s">
        <v>2713</v>
      </c>
      <c r="C1135" s="832" t="s">
        <v>2719</v>
      </c>
      <c r="D1135" s="833" t="s">
        <v>4561</v>
      </c>
      <c r="E1135" s="834" t="s">
        <v>2750</v>
      </c>
      <c r="F1135" s="832" t="s">
        <v>2714</v>
      </c>
      <c r="G1135" s="832" t="s">
        <v>3076</v>
      </c>
      <c r="H1135" s="832" t="s">
        <v>625</v>
      </c>
      <c r="I1135" s="832" t="s">
        <v>2382</v>
      </c>
      <c r="J1135" s="832" t="s">
        <v>2383</v>
      </c>
      <c r="K1135" s="832" t="s">
        <v>2384</v>
      </c>
      <c r="L1135" s="835">
        <v>4.7</v>
      </c>
      <c r="M1135" s="835">
        <v>37.6</v>
      </c>
      <c r="N1135" s="832">
        <v>8</v>
      </c>
      <c r="O1135" s="836">
        <v>2.5</v>
      </c>
      <c r="P1135" s="835">
        <v>18.8</v>
      </c>
      <c r="Q1135" s="837">
        <v>0.5</v>
      </c>
      <c r="R1135" s="832">
        <v>4</v>
      </c>
      <c r="S1135" s="837">
        <v>0.5</v>
      </c>
      <c r="T1135" s="836">
        <v>1.5</v>
      </c>
      <c r="U1135" s="838">
        <v>0.6</v>
      </c>
    </row>
    <row r="1136" spans="1:21" ht="14.4" customHeight="1" x14ac:dyDescent="0.3">
      <c r="A1136" s="831">
        <v>21</v>
      </c>
      <c r="B1136" s="832" t="s">
        <v>2713</v>
      </c>
      <c r="C1136" s="832" t="s">
        <v>2719</v>
      </c>
      <c r="D1136" s="833" t="s">
        <v>4561</v>
      </c>
      <c r="E1136" s="834" t="s">
        <v>2750</v>
      </c>
      <c r="F1136" s="832" t="s">
        <v>2714</v>
      </c>
      <c r="G1136" s="832" t="s">
        <v>2894</v>
      </c>
      <c r="H1136" s="832" t="s">
        <v>625</v>
      </c>
      <c r="I1136" s="832" t="s">
        <v>2159</v>
      </c>
      <c r="J1136" s="832" t="s">
        <v>2160</v>
      </c>
      <c r="K1136" s="832" t="s">
        <v>2161</v>
      </c>
      <c r="L1136" s="835">
        <v>93.27</v>
      </c>
      <c r="M1136" s="835">
        <v>186.54</v>
      </c>
      <c r="N1136" s="832">
        <v>2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21</v>
      </c>
      <c r="B1137" s="832" t="s">
        <v>2713</v>
      </c>
      <c r="C1137" s="832" t="s">
        <v>2719</v>
      </c>
      <c r="D1137" s="833" t="s">
        <v>4561</v>
      </c>
      <c r="E1137" s="834" t="s">
        <v>2750</v>
      </c>
      <c r="F1137" s="832" t="s">
        <v>2714</v>
      </c>
      <c r="G1137" s="832" t="s">
        <v>2894</v>
      </c>
      <c r="H1137" s="832" t="s">
        <v>625</v>
      </c>
      <c r="I1137" s="832" t="s">
        <v>2164</v>
      </c>
      <c r="J1137" s="832" t="s">
        <v>2160</v>
      </c>
      <c r="K1137" s="832" t="s">
        <v>2165</v>
      </c>
      <c r="L1137" s="835">
        <v>31.09</v>
      </c>
      <c r="M1137" s="835">
        <v>62.18</v>
      </c>
      <c r="N1137" s="832">
        <v>2</v>
      </c>
      <c r="O1137" s="836">
        <v>2</v>
      </c>
      <c r="P1137" s="835">
        <v>62.18</v>
      </c>
      <c r="Q1137" s="837">
        <v>1</v>
      </c>
      <c r="R1137" s="832">
        <v>2</v>
      </c>
      <c r="S1137" s="837">
        <v>1</v>
      </c>
      <c r="T1137" s="836">
        <v>2</v>
      </c>
      <c r="U1137" s="838">
        <v>1</v>
      </c>
    </row>
    <row r="1138" spans="1:21" ht="14.4" customHeight="1" x14ac:dyDescent="0.3">
      <c r="A1138" s="831">
        <v>21</v>
      </c>
      <c r="B1138" s="832" t="s">
        <v>2713</v>
      </c>
      <c r="C1138" s="832" t="s">
        <v>2719</v>
      </c>
      <c r="D1138" s="833" t="s">
        <v>4561</v>
      </c>
      <c r="E1138" s="834" t="s">
        <v>2750</v>
      </c>
      <c r="F1138" s="832" t="s">
        <v>2714</v>
      </c>
      <c r="G1138" s="832" t="s">
        <v>2894</v>
      </c>
      <c r="H1138" s="832" t="s">
        <v>625</v>
      </c>
      <c r="I1138" s="832" t="s">
        <v>2166</v>
      </c>
      <c r="J1138" s="832" t="s">
        <v>2160</v>
      </c>
      <c r="K1138" s="832" t="s">
        <v>2167</v>
      </c>
      <c r="L1138" s="835">
        <v>62.18</v>
      </c>
      <c r="M1138" s="835">
        <v>62.18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21</v>
      </c>
      <c r="B1139" s="832" t="s">
        <v>2713</v>
      </c>
      <c r="C1139" s="832" t="s">
        <v>2719</v>
      </c>
      <c r="D1139" s="833" t="s">
        <v>4561</v>
      </c>
      <c r="E1139" s="834" t="s">
        <v>2750</v>
      </c>
      <c r="F1139" s="832" t="s">
        <v>2714</v>
      </c>
      <c r="G1139" s="832" t="s">
        <v>4012</v>
      </c>
      <c r="H1139" s="832" t="s">
        <v>567</v>
      </c>
      <c r="I1139" s="832" t="s">
        <v>4013</v>
      </c>
      <c r="J1139" s="832" t="s">
        <v>4014</v>
      </c>
      <c r="K1139" s="832" t="s">
        <v>4015</v>
      </c>
      <c r="L1139" s="835">
        <v>590.26</v>
      </c>
      <c r="M1139" s="835">
        <v>1770.78</v>
      </c>
      <c r="N1139" s="832">
        <v>3</v>
      </c>
      <c r="O1139" s="836">
        <v>1.5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21</v>
      </c>
      <c r="B1140" s="832" t="s">
        <v>2713</v>
      </c>
      <c r="C1140" s="832" t="s">
        <v>2719</v>
      </c>
      <c r="D1140" s="833" t="s">
        <v>4561</v>
      </c>
      <c r="E1140" s="834" t="s">
        <v>2750</v>
      </c>
      <c r="F1140" s="832" t="s">
        <v>2714</v>
      </c>
      <c r="G1140" s="832" t="s">
        <v>2895</v>
      </c>
      <c r="H1140" s="832" t="s">
        <v>567</v>
      </c>
      <c r="I1140" s="832" t="s">
        <v>3280</v>
      </c>
      <c r="J1140" s="832" t="s">
        <v>3281</v>
      </c>
      <c r="K1140" s="832" t="s">
        <v>3282</v>
      </c>
      <c r="L1140" s="835">
        <v>513.70000000000005</v>
      </c>
      <c r="M1140" s="835">
        <v>3082.2000000000003</v>
      </c>
      <c r="N1140" s="832">
        <v>6</v>
      </c>
      <c r="O1140" s="836">
        <v>2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21</v>
      </c>
      <c r="B1141" s="832" t="s">
        <v>2713</v>
      </c>
      <c r="C1141" s="832" t="s">
        <v>2719</v>
      </c>
      <c r="D1141" s="833" t="s">
        <v>4561</v>
      </c>
      <c r="E1141" s="834" t="s">
        <v>2750</v>
      </c>
      <c r="F1141" s="832" t="s">
        <v>2714</v>
      </c>
      <c r="G1141" s="832" t="s">
        <v>4016</v>
      </c>
      <c r="H1141" s="832" t="s">
        <v>625</v>
      </c>
      <c r="I1141" s="832" t="s">
        <v>2078</v>
      </c>
      <c r="J1141" s="832" t="s">
        <v>1193</v>
      </c>
      <c r="K1141" s="832" t="s">
        <v>2079</v>
      </c>
      <c r="L1141" s="835">
        <v>0</v>
      </c>
      <c r="M1141" s="835">
        <v>0</v>
      </c>
      <c r="N1141" s="832">
        <v>15</v>
      </c>
      <c r="O1141" s="836">
        <v>8</v>
      </c>
      <c r="P1141" s="835">
        <v>0</v>
      </c>
      <c r="Q1141" s="837"/>
      <c r="R1141" s="832">
        <v>7</v>
      </c>
      <c r="S1141" s="837">
        <v>0.46666666666666667</v>
      </c>
      <c r="T1141" s="836">
        <v>4</v>
      </c>
      <c r="U1141" s="838">
        <v>0.5</v>
      </c>
    </row>
    <row r="1142" spans="1:21" ht="14.4" customHeight="1" x14ac:dyDescent="0.3">
      <c r="A1142" s="831">
        <v>21</v>
      </c>
      <c r="B1142" s="832" t="s">
        <v>2713</v>
      </c>
      <c r="C1142" s="832" t="s">
        <v>2719</v>
      </c>
      <c r="D1142" s="833" t="s">
        <v>4561</v>
      </c>
      <c r="E1142" s="834" t="s">
        <v>2750</v>
      </c>
      <c r="F1142" s="832" t="s">
        <v>2714</v>
      </c>
      <c r="G1142" s="832" t="s">
        <v>3094</v>
      </c>
      <c r="H1142" s="832" t="s">
        <v>567</v>
      </c>
      <c r="I1142" s="832" t="s">
        <v>3095</v>
      </c>
      <c r="J1142" s="832" t="s">
        <v>3096</v>
      </c>
      <c r="K1142" s="832" t="s">
        <v>3097</v>
      </c>
      <c r="L1142" s="835">
        <v>1561.54</v>
      </c>
      <c r="M1142" s="835">
        <v>14053.859999999999</v>
      </c>
      <c r="N1142" s="832">
        <v>9</v>
      </c>
      <c r="O1142" s="836">
        <v>2.5</v>
      </c>
      <c r="P1142" s="835">
        <v>10930.779999999999</v>
      </c>
      <c r="Q1142" s="837">
        <v>0.77777777777777779</v>
      </c>
      <c r="R1142" s="832">
        <v>7</v>
      </c>
      <c r="S1142" s="837">
        <v>0.77777777777777779</v>
      </c>
      <c r="T1142" s="836">
        <v>2</v>
      </c>
      <c r="U1142" s="838">
        <v>0.8</v>
      </c>
    </row>
    <row r="1143" spans="1:21" ht="14.4" customHeight="1" x14ac:dyDescent="0.3">
      <c r="A1143" s="831">
        <v>21</v>
      </c>
      <c r="B1143" s="832" t="s">
        <v>2713</v>
      </c>
      <c r="C1143" s="832" t="s">
        <v>2719</v>
      </c>
      <c r="D1143" s="833" t="s">
        <v>4561</v>
      </c>
      <c r="E1143" s="834" t="s">
        <v>2750</v>
      </c>
      <c r="F1143" s="832" t="s">
        <v>2714</v>
      </c>
      <c r="G1143" s="832" t="s">
        <v>3285</v>
      </c>
      <c r="H1143" s="832" t="s">
        <v>625</v>
      </c>
      <c r="I1143" s="832" t="s">
        <v>2230</v>
      </c>
      <c r="J1143" s="832" t="s">
        <v>1295</v>
      </c>
      <c r="K1143" s="832" t="s">
        <v>2231</v>
      </c>
      <c r="L1143" s="835">
        <v>279.52999999999997</v>
      </c>
      <c r="M1143" s="835">
        <v>279.52999999999997</v>
      </c>
      <c r="N1143" s="832">
        <v>1</v>
      </c>
      <c r="O1143" s="836">
        <v>0.5</v>
      </c>
      <c r="P1143" s="835">
        <v>279.52999999999997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21</v>
      </c>
      <c r="B1144" s="832" t="s">
        <v>2713</v>
      </c>
      <c r="C1144" s="832" t="s">
        <v>2719</v>
      </c>
      <c r="D1144" s="833" t="s">
        <v>4561</v>
      </c>
      <c r="E1144" s="834" t="s">
        <v>2750</v>
      </c>
      <c r="F1144" s="832" t="s">
        <v>2714</v>
      </c>
      <c r="G1144" s="832" t="s">
        <v>3676</v>
      </c>
      <c r="H1144" s="832" t="s">
        <v>625</v>
      </c>
      <c r="I1144" s="832" t="s">
        <v>2555</v>
      </c>
      <c r="J1144" s="832" t="s">
        <v>2556</v>
      </c>
      <c r="K1144" s="832" t="s">
        <v>2557</v>
      </c>
      <c r="L1144" s="835">
        <v>70.540000000000006</v>
      </c>
      <c r="M1144" s="835">
        <v>70.540000000000006</v>
      </c>
      <c r="N1144" s="832">
        <v>1</v>
      </c>
      <c r="O1144" s="836">
        <v>1</v>
      </c>
      <c r="P1144" s="835">
        <v>70.540000000000006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21</v>
      </c>
      <c r="B1145" s="832" t="s">
        <v>2713</v>
      </c>
      <c r="C1145" s="832" t="s">
        <v>2719</v>
      </c>
      <c r="D1145" s="833" t="s">
        <v>4561</v>
      </c>
      <c r="E1145" s="834" t="s">
        <v>2750</v>
      </c>
      <c r="F1145" s="832" t="s">
        <v>2714</v>
      </c>
      <c r="G1145" s="832" t="s">
        <v>4017</v>
      </c>
      <c r="H1145" s="832" t="s">
        <v>567</v>
      </c>
      <c r="I1145" s="832" t="s">
        <v>4018</v>
      </c>
      <c r="J1145" s="832" t="s">
        <v>4019</v>
      </c>
      <c r="K1145" s="832" t="s">
        <v>3009</v>
      </c>
      <c r="L1145" s="835">
        <v>55.95</v>
      </c>
      <c r="M1145" s="835">
        <v>55.95</v>
      </c>
      <c r="N1145" s="832">
        <v>1</v>
      </c>
      <c r="O1145" s="836">
        <v>1</v>
      </c>
      <c r="P1145" s="835">
        <v>55.95</v>
      </c>
      <c r="Q1145" s="837">
        <v>1</v>
      </c>
      <c r="R1145" s="832">
        <v>1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21</v>
      </c>
      <c r="B1146" s="832" t="s">
        <v>2713</v>
      </c>
      <c r="C1146" s="832" t="s">
        <v>2719</v>
      </c>
      <c r="D1146" s="833" t="s">
        <v>4561</v>
      </c>
      <c r="E1146" s="834" t="s">
        <v>2750</v>
      </c>
      <c r="F1146" s="832" t="s">
        <v>2714</v>
      </c>
      <c r="G1146" s="832" t="s">
        <v>4020</v>
      </c>
      <c r="H1146" s="832" t="s">
        <v>567</v>
      </c>
      <c r="I1146" s="832" t="s">
        <v>4021</v>
      </c>
      <c r="J1146" s="832" t="s">
        <v>2619</v>
      </c>
      <c r="K1146" s="832" t="s">
        <v>4022</v>
      </c>
      <c r="L1146" s="835">
        <v>103.8</v>
      </c>
      <c r="M1146" s="835">
        <v>207.6</v>
      </c>
      <c r="N1146" s="832">
        <v>2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21</v>
      </c>
      <c r="B1147" s="832" t="s">
        <v>2713</v>
      </c>
      <c r="C1147" s="832" t="s">
        <v>2719</v>
      </c>
      <c r="D1147" s="833" t="s">
        <v>4561</v>
      </c>
      <c r="E1147" s="834" t="s">
        <v>2750</v>
      </c>
      <c r="F1147" s="832" t="s">
        <v>2714</v>
      </c>
      <c r="G1147" s="832" t="s">
        <v>3098</v>
      </c>
      <c r="H1147" s="832" t="s">
        <v>567</v>
      </c>
      <c r="I1147" s="832" t="s">
        <v>3099</v>
      </c>
      <c r="J1147" s="832" t="s">
        <v>3100</v>
      </c>
      <c r="K1147" s="832" t="s">
        <v>3101</v>
      </c>
      <c r="L1147" s="835">
        <v>46.03</v>
      </c>
      <c r="M1147" s="835">
        <v>92.06</v>
      </c>
      <c r="N1147" s="832">
        <v>2</v>
      </c>
      <c r="O1147" s="836">
        <v>0.5</v>
      </c>
      <c r="P1147" s="835">
        <v>92.06</v>
      </c>
      <c r="Q1147" s="837">
        <v>1</v>
      </c>
      <c r="R1147" s="832">
        <v>2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21</v>
      </c>
      <c r="B1148" s="832" t="s">
        <v>2713</v>
      </c>
      <c r="C1148" s="832" t="s">
        <v>2719</v>
      </c>
      <c r="D1148" s="833" t="s">
        <v>4561</v>
      </c>
      <c r="E1148" s="834" t="s">
        <v>2750</v>
      </c>
      <c r="F1148" s="832" t="s">
        <v>2714</v>
      </c>
      <c r="G1148" s="832" t="s">
        <v>3098</v>
      </c>
      <c r="H1148" s="832" t="s">
        <v>567</v>
      </c>
      <c r="I1148" s="832" t="s">
        <v>3288</v>
      </c>
      <c r="J1148" s="832" t="s">
        <v>3100</v>
      </c>
      <c r="K1148" s="832" t="s">
        <v>3289</v>
      </c>
      <c r="L1148" s="835">
        <v>46.03</v>
      </c>
      <c r="M1148" s="835">
        <v>184.12</v>
      </c>
      <c r="N1148" s="832">
        <v>4</v>
      </c>
      <c r="O1148" s="836">
        <v>1.5</v>
      </c>
      <c r="P1148" s="835">
        <v>184.12</v>
      </c>
      <c r="Q1148" s="837">
        <v>1</v>
      </c>
      <c r="R1148" s="832">
        <v>4</v>
      </c>
      <c r="S1148" s="837">
        <v>1</v>
      </c>
      <c r="T1148" s="836">
        <v>1.5</v>
      </c>
      <c r="U1148" s="838">
        <v>1</v>
      </c>
    </row>
    <row r="1149" spans="1:21" ht="14.4" customHeight="1" x14ac:dyDescent="0.3">
      <c r="A1149" s="831">
        <v>21</v>
      </c>
      <c r="B1149" s="832" t="s">
        <v>2713</v>
      </c>
      <c r="C1149" s="832" t="s">
        <v>2719</v>
      </c>
      <c r="D1149" s="833" t="s">
        <v>4561</v>
      </c>
      <c r="E1149" s="834" t="s">
        <v>2750</v>
      </c>
      <c r="F1149" s="832" t="s">
        <v>2714</v>
      </c>
      <c r="G1149" s="832" t="s">
        <v>2865</v>
      </c>
      <c r="H1149" s="832" t="s">
        <v>567</v>
      </c>
      <c r="I1149" s="832" t="s">
        <v>3386</v>
      </c>
      <c r="J1149" s="832" t="s">
        <v>2867</v>
      </c>
      <c r="K1149" s="832" t="s">
        <v>3387</v>
      </c>
      <c r="L1149" s="835">
        <v>86.02</v>
      </c>
      <c r="M1149" s="835">
        <v>86.02</v>
      </c>
      <c r="N1149" s="832">
        <v>1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21</v>
      </c>
      <c r="B1150" s="832" t="s">
        <v>2713</v>
      </c>
      <c r="C1150" s="832" t="s">
        <v>2719</v>
      </c>
      <c r="D1150" s="833" t="s">
        <v>4561</v>
      </c>
      <c r="E1150" s="834" t="s">
        <v>2750</v>
      </c>
      <c r="F1150" s="832" t="s">
        <v>2714</v>
      </c>
      <c r="G1150" s="832" t="s">
        <v>2791</v>
      </c>
      <c r="H1150" s="832" t="s">
        <v>625</v>
      </c>
      <c r="I1150" s="832" t="s">
        <v>2151</v>
      </c>
      <c r="J1150" s="832" t="s">
        <v>2152</v>
      </c>
      <c r="K1150" s="832" t="s">
        <v>2153</v>
      </c>
      <c r="L1150" s="835">
        <v>65.540000000000006</v>
      </c>
      <c r="M1150" s="835">
        <v>65.540000000000006</v>
      </c>
      <c r="N1150" s="832">
        <v>1</v>
      </c>
      <c r="O1150" s="836">
        <v>0.5</v>
      </c>
      <c r="P1150" s="835">
        <v>65.540000000000006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21</v>
      </c>
      <c r="B1151" s="832" t="s">
        <v>2713</v>
      </c>
      <c r="C1151" s="832" t="s">
        <v>2719</v>
      </c>
      <c r="D1151" s="833" t="s">
        <v>4561</v>
      </c>
      <c r="E1151" s="834" t="s">
        <v>2750</v>
      </c>
      <c r="F1151" s="832" t="s">
        <v>2714</v>
      </c>
      <c r="G1151" s="832" t="s">
        <v>2904</v>
      </c>
      <c r="H1151" s="832" t="s">
        <v>625</v>
      </c>
      <c r="I1151" s="832" t="s">
        <v>2908</v>
      </c>
      <c r="J1151" s="832" t="s">
        <v>2906</v>
      </c>
      <c r="K1151" s="832" t="s">
        <v>2909</v>
      </c>
      <c r="L1151" s="835">
        <v>1091.0899999999999</v>
      </c>
      <c r="M1151" s="835">
        <v>3273.2699999999995</v>
      </c>
      <c r="N1151" s="832">
        <v>3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21</v>
      </c>
      <c r="B1152" s="832" t="s">
        <v>2713</v>
      </c>
      <c r="C1152" s="832" t="s">
        <v>2719</v>
      </c>
      <c r="D1152" s="833" t="s">
        <v>4561</v>
      </c>
      <c r="E1152" s="834" t="s">
        <v>2750</v>
      </c>
      <c r="F1152" s="832" t="s">
        <v>2714</v>
      </c>
      <c r="G1152" s="832" t="s">
        <v>2904</v>
      </c>
      <c r="H1152" s="832" t="s">
        <v>625</v>
      </c>
      <c r="I1152" s="832" t="s">
        <v>4023</v>
      </c>
      <c r="J1152" s="832" t="s">
        <v>2906</v>
      </c>
      <c r="K1152" s="832" t="s">
        <v>4024</v>
      </c>
      <c r="L1152" s="835">
        <v>3818.86</v>
      </c>
      <c r="M1152" s="835">
        <v>3818.86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21</v>
      </c>
      <c r="B1153" s="832" t="s">
        <v>2713</v>
      </c>
      <c r="C1153" s="832" t="s">
        <v>2719</v>
      </c>
      <c r="D1153" s="833" t="s">
        <v>4561</v>
      </c>
      <c r="E1153" s="834" t="s">
        <v>2750</v>
      </c>
      <c r="F1153" s="832" t="s">
        <v>2714</v>
      </c>
      <c r="G1153" s="832" t="s">
        <v>2910</v>
      </c>
      <c r="H1153" s="832" t="s">
        <v>567</v>
      </c>
      <c r="I1153" s="832" t="s">
        <v>4025</v>
      </c>
      <c r="J1153" s="832" t="s">
        <v>4026</v>
      </c>
      <c r="K1153" s="832" t="s">
        <v>4027</v>
      </c>
      <c r="L1153" s="835">
        <v>16.38</v>
      </c>
      <c r="M1153" s="835">
        <v>32.76</v>
      </c>
      <c r="N1153" s="832">
        <v>2</v>
      </c>
      <c r="O1153" s="836">
        <v>1</v>
      </c>
      <c r="P1153" s="835">
        <v>32.76</v>
      </c>
      <c r="Q1153" s="837">
        <v>1</v>
      </c>
      <c r="R1153" s="832">
        <v>2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21</v>
      </c>
      <c r="B1154" s="832" t="s">
        <v>2713</v>
      </c>
      <c r="C1154" s="832" t="s">
        <v>2719</v>
      </c>
      <c r="D1154" s="833" t="s">
        <v>4561</v>
      </c>
      <c r="E1154" s="834" t="s">
        <v>2750</v>
      </c>
      <c r="F1154" s="832" t="s">
        <v>2714</v>
      </c>
      <c r="G1154" s="832" t="s">
        <v>2838</v>
      </c>
      <c r="H1154" s="832" t="s">
        <v>567</v>
      </c>
      <c r="I1154" s="832" t="s">
        <v>2911</v>
      </c>
      <c r="J1154" s="832" t="s">
        <v>1051</v>
      </c>
      <c r="K1154" s="832" t="s">
        <v>2840</v>
      </c>
      <c r="L1154" s="835">
        <v>0</v>
      </c>
      <c r="M1154" s="835">
        <v>0</v>
      </c>
      <c r="N1154" s="832">
        <v>7</v>
      </c>
      <c r="O1154" s="836">
        <v>4</v>
      </c>
      <c r="P1154" s="835">
        <v>0</v>
      </c>
      <c r="Q1154" s="837"/>
      <c r="R1154" s="832">
        <v>3</v>
      </c>
      <c r="S1154" s="837">
        <v>0.42857142857142855</v>
      </c>
      <c r="T1154" s="836">
        <v>1.5</v>
      </c>
      <c r="U1154" s="838">
        <v>0.375</v>
      </c>
    </row>
    <row r="1155" spans="1:21" ht="14.4" customHeight="1" x14ac:dyDescent="0.3">
      <c r="A1155" s="831">
        <v>21</v>
      </c>
      <c r="B1155" s="832" t="s">
        <v>2713</v>
      </c>
      <c r="C1155" s="832" t="s">
        <v>2719</v>
      </c>
      <c r="D1155" s="833" t="s">
        <v>4561</v>
      </c>
      <c r="E1155" s="834" t="s">
        <v>2750</v>
      </c>
      <c r="F1155" s="832" t="s">
        <v>2714</v>
      </c>
      <c r="G1155" s="832" t="s">
        <v>2912</v>
      </c>
      <c r="H1155" s="832" t="s">
        <v>567</v>
      </c>
      <c r="I1155" s="832" t="s">
        <v>4028</v>
      </c>
      <c r="J1155" s="832" t="s">
        <v>4029</v>
      </c>
      <c r="K1155" s="832" t="s">
        <v>2915</v>
      </c>
      <c r="L1155" s="835">
        <v>754.04</v>
      </c>
      <c r="M1155" s="835">
        <v>2262.12</v>
      </c>
      <c r="N1155" s="832">
        <v>3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21</v>
      </c>
      <c r="B1156" s="832" t="s">
        <v>2713</v>
      </c>
      <c r="C1156" s="832" t="s">
        <v>2719</v>
      </c>
      <c r="D1156" s="833" t="s">
        <v>4561</v>
      </c>
      <c r="E1156" s="834" t="s">
        <v>2750</v>
      </c>
      <c r="F1156" s="832" t="s">
        <v>2714</v>
      </c>
      <c r="G1156" s="832" t="s">
        <v>3107</v>
      </c>
      <c r="H1156" s="832" t="s">
        <v>567</v>
      </c>
      <c r="I1156" s="832" t="s">
        <v>3110</v>
      </c>
      <c r="J1156" s="832" t="s">
        <v>3109</v>
      </c>
      <c r="K1156" s="832" t="s">
        <v>3111</v>
      </c>
      <c r="L1156" s="835">
        <v>238.72</v>
      </c>
      <c r="M1156" s="835">
        <v>238.72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21</v>
      </c>
      <c r="B1157" s="832" t="s">
        <v>2713</v>
      </c>
      <c r="C1157" s="832" t="s">
        <v>2719</v>
      </c>
      <c r="D1157" s="833" t="s">
        <v>4561</v>
      </c>
      <c r="E1157" s="834" t="s">
        <v>2750</v>
      </c>
      <c r="F1157" s="832" t="s">
        <v>2714</v>
      </c>
      <c r="G1157" s="832" t="s">
        <v>3687</v>
      </c>
      <c r="H1157" s="832" t="s">
        <v>567</v>
      </c>
      <c r="I1157" s="832" t="s">
        <v>3690</v>
      </c>
      <c r="J1157" s="832" t="s">
        <v>1766</v>
      </c>
      <c r="K1157" s="832" t="s">
        <v>1767</v>
      </c>
      <c r="L1157" s="835">
        <v>58.86</v>
      </c>
      <c r="M1157" s="835">
        <v>117.72</v>
      </c>
      <c r="N1157" s="832">
        <v>2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21</v>
      </c>
      <c r="B1158" s="832" t="s">
        <v>2713</v>
      </c>
      <c r="C1158" s="832" t="s">
        <v>2719</v>
      </c>
      <c r="D1158" s="833" t="s">
        <v>4561</v>
      </c>
      <c r="E1158" s="834" t="s">
        <v>2750</v>
      </c>
      <c r="F1158" s="832" t="s">
        <v>2714</v>
      </c>
      <c r="G1158" s="832" t="s">
        <v>3112</v>
      </c>
      <c r="H1158" s="832" t="s">
        <v>567</v>
      </c>
      <c r="I1158" s="832" t="s">
        <v>3113</v>
      </c>
      <c r="J1158" s="832" t="s">
        <v>3114</v>
      </c>
      <c r="K1158" s="832" t="s">
        <v>2278</v>
      </c>
      <c r="L1158" s="835">
        <v>78.33</v>
      </c>
      <c r="M1158" s="835">
        <v>156.66</v>
      </c>
      <c r="N1158" s="832">
        <v>2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21</v>
      </c>
      <c r="B1159" s="832" t="s">
        <v>2713</v>
      </c>
      <c r="C1159" s="832" t="s">
        <v>2719</v>
      </c>
      <c r="D1159" s="833" t="s">
        <v>4561</v>
      </c>
      <c r="E1159" s="834" t="s">
        <v>2750</v>
      </c>
      <c r="F1159" s="832" t="s">
        <v>2714</v>
      </c>
      <c r="G1159" s="832" t="s">
        <v>3112</v>
      </c>
      <c r="H1159" s="832" t="s">
        <v>567</v>
      </c>
      <c r="I1159" s="832" t="s">
        <v>4030</v>
      </c>
      <c r="J1159" s="832" t="s">
        <v>3114</v>
      </c>
      <c r="K1159" s="832" t="s">
        <v>3653</v>
      </c>
      <c r="L1159" s="835">
        <v>39.17</v>
      </c>
      <c r="M1159" s="835">
        <v>78.34</v>
      </c>
      <c r="N1159" s="832">
        <v>2</v>
      </c>
      <c r="O1159" s="836">
        <v>0.5</v>
      </c>
      <c r="P1159" s="835">
        <v>78.34</v>
      </c>
      <c r="Q1159" s="837">
        <v>1</v>
      </c>
      <c r="R1159" s="832">
        <v>2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21</v>
      </c>
      <c r="B1160" s="832" t="s">
        <v>2713</v>
      </c>
      <c r="C1160" s="832" t="s">
        <v>2719</v>
      </c>
      <c r="D1160" s="833" t="s">
        <v>4561</v>
      </c>
      <c r="E1160" s="834" t="s">
        <v>2750</v>
      </c>
      <c r="F1160" s="832" t="s">
        <v>2714</v>
      </c>
      <c r="G1160" s="832" t="s">
        <v>2775</v>
      </c>
      <c r="H1160" s="832" t="s">
        <v>625</v>
      </c>
      <c r="I1160" s="832" t="s">
        <v>2397</v>
      </c>
      <c r="J1160" s="832" t="s">
        <v>748</v>
      </c>
      <c r="K1160" s="832" t="s">
        <v>703</v>
      </c>
      <c r="L1160" s="835">
        <v>65.989999999999995</v>
      </c>
      <c r="M1160" s="835">
        <v>791.87999999999988</v>
      </c>
      <c r="N1160" s="832">
        <v>12</v>
      </c>
      <c r="O1160" s="836">
        <v>5</v>
      </c>
      <c r="P1160" s="835">
        <v>329.94999999999993</v>
      </c>
      <c r="Q1160" s="837">
        <v>0.41666666666666663</v>
      </c>
      <c r="R1160" s="832">
        <v>5</v>
      </c>
      <c r="S1160" s="837">
        <v>0.41666666666666669</v>
      </c>
      <c r="T1160" s="836">
        <v>2</v>
      </c>
      <c r="U1160" s="838">
        <v>0.4</v>
      </c>
    </row>
    <row r="1161" spans="1:21" ht="14.4" customHeight="1" x14ac:dyDescent="0.3">
      <c r="A1161" s="831">
        <v>21</v>
      </c>
      <c r="B1161" s="832" t="s">
        <v>2713</v>
      </c>
      <c r="C1161" s="832" t="s">
        <v>2719</v>
      </c>
      <c r="D1161" s="833" t="s">
        <v>4561</v>
      </c>
      <c r="E1161" s="834" t="s">
        <v>2750</v>
      </c>
      <c r="F1161" s="832" t="s">
        <v>2714</v>
      </c>
      <c r="G1161" s="832" t="s">
        <v>2775</v>
      </c>
      <c r="H1161" s="832" t="s">
        <v>625</v>
      </c>
      <c r="I1161" s="832" t="s">
        <v>2398</v>
      </c>
      <c r="J1161" s="832" t="s">
        <v>750</v>
      </c>
      <c r="K1161" s="832" t="s">
        <v>2235</v>
      </c>
      <c r="L1161" s="835">
        <v>132</v>
      </c>
      <c r="M1161" s="835">
        <v>792</v>
      </c>
      <c r="N1161" s="832">
        <v>6</v>
      </c>
      <c r="O1161" s="836">
        <v>1</v>
      </c>
      <c r="P1161" s="835">
        <v>396</v>
      </c>
      <c r="Q1161" s="837">
        <v>0.5</v>
      </c>
      <c r="R1161" s="832">
        <v>3</v>
      </c>
      <c r="S1161" s="837">
        <v>0.5</v>
      </c>
      <c r="T1161" s="836">
        <v>0.5</v>
      </c>
      <c r="U1161" s="838">
        <v>0.5</v>
      </c>
    </row>
    <row r="1162" spans="1:21" ht="14.4" customHeight="1" x14ac:dyDescent="0.3">
      <c r="A1162" s="831">
        <v>21</v>
      </c>
      <c r="B1162" s="832" t="s">
        <v>2713</v>
      </c>
      <c r="C1162" s="832" t="s">
        <v>2719</v>
      </c>
      <c r="D1162" s="833" t="s">
        <v>4561</v>
      </c>
      <c r="E1162" s="834" t="s">
        <v>2750</v>
      </c>
      <c r="F1162" s="832" t="s">
        <v>2714</v>
      </c>
      <c r="G1162" s="832" t="s">
        <v>2775</v>
      </c>
      <c r="H1162" s="832" t="s">
        <v>567</v>
      </c>
      <c r="I1162" s="832" t="s">
        <v>4031</v>
      </c>
      <c r="J1162" s="832" t="s">
        <v>4032</v>
      </c>
      <c r="K1162" s="832" t="s">
        <v>2153</v>
      </c>
      <c r="L1162" s="835">
        <v>123.2</v>
      </c>
      <c r="M1162" s="835">
        <v>369.6</v>
      </c>
      <c r="N1162" s="832">
        <v>3</v>
      </c>
      <c r="O1162" s="836">
        <v>0.5</v>
      </c>
      <c r="P1162" s="835">
        <v>369.6</v>
      </c>
      <c r="Q1162" s="837">
        <v>1</v>
      </c>
      <c r="R1162" s="832">
        <v>3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21</v>
      </c>
      <c r="B1163" s="832" t="s">
        <v>2713</v>
      </c>
      <c r="C1163" s="832" t="s">
        <v>2719</v>
      </c>
      <c r="D1163" s="833" t="s">
        <v>4561</v>
      </c>
      <c r="E1163" s="834" t="s">
        <v>2750</v>
      </c>
      <c r="F1163" s="832" t="s">
        <v>2714</v>
      </c>
      <c r="G1163" s="832" t="s">
        <v>3295</v>
      </c>
      <c r="H1163" s="832" t="s">
        <v>625</v>
      </c>
      <c r="I1163" s="832" t="s">
        <v>4033</v>
      </c>
      <c r="J1163" s="832" t="s">
        <v>2628</v>
      </c>
      <c r="K1163" s="832" t="s">
        <v>3393</v>
      </c>
      <c r="L1163" s="835">
        <v>176.32</v>
      </c>
      <c r="M1163" s="835">
        <v>705.28</v>
      </c>
      <c r="N1163" s="832">
        <v>4</v>
      </c>
      <c r="O1163" s="836">
        <v>2.5</v>
      </c>
      <c r="P1163" s="835">
        <v>352.64</v>
      </c>
      <c r="Q1163" s="837">
        <v>0.5</v>
      </c>
      <c r="R1163" s="832">
        <v>2</v>
      </c>
      <c r="S1163" s="837">
        <v>0.5</v>
      </c>
      <c r="T1163" s="836">
        <v>1.5</v>
      </c>
      <c r="U1163" s="838">
        <v>0.6</v>
      </c>
    </row>
    <row r="1164" spans="1:21" ht="14.4" customHeight="1" x14ac:dyDescent="0.3">
      <c r="A1164" s="831">
        <v>21</v>
      </c>
      <c r="B1164" s="832" t="s">
        <v>2713</v>
      </c>
      <c r="C1164" s="832" t="s">
        <v>2719</v>
      </c>
      <c r="D1164" s="833" t="s">
        <v>4561</v>
      </c>
      <c r="E1164" s="834" t="s">
        <v>2750</v>
      </c>
      <c r="F1164" s="832" t="s">
        <v>2714</v>
      </c>
      <c r="G1164" s="832" t="s">
        <v>2917</v>
      </c>
      <c r="H1164" s="832" t="s">
        <v>567</v>
      </c>
      <c r="I1164" s="832" t="s">
        <v>2918</v>
      </c>
      <c r="J1164" s="832" t="s">
        <v>904</v>
      </c>
      <c r="K1164" s="832" t="s">
        <v>2919</v>
      </c>
      <c r="L1164" s="835">
        <v>236.03</v>
      </c>
      <c r="M1164" s="835">
        <v>6844.8700000000008</v>
      </c>
      <c r="N1164" s="832">
        <v>29</v>
      </c>
      <c r="O1164" s="836">
        <v>9.5</v>
      </c>
      <c r="P1164" s="835">
        <v>3068.3900000000008</v>
      </c>
      <c r="Q1164" s="837">
        <v>0.44827586206896558</v>
      </c>
      <c r="R1164" s="832">
        <v>13</v>
      </c>
      <c r="S1164" s="837">
        <v>0.44827586206896552</v>
      </c>
      <c r="T1164" s="836">
        <v>4.5</v>
      </c>
      <c r="U1164" s="838">
        <v>0.47368421052631576</v>
      </c>
    </row>
    <row r="1165" spans="1:21" ht="14.4" customHeight="1" x14ac:dyDescent="0.3">
      <c r="A1165" s="831">
        <v>21</v>
      </c>
      <c r="B1165" s="832" t="s">
        <v>2713</v>
      </c>
      <c r="C1165" s="832" t="s">
        <v>2719</v>
      </c>
      <c r="D1165" s="833" t="s">
        <v>4561</v>
      </c>
      <c r="E1165" s="834" t="s">
        <v>2750</v>
      </c>
      <c r="F1165" s="832" t="s">
        <v>2714</v>
      </c>
      <c r="G1165" s="832" t="s">
        <v>2917</v>
      </c>
      <c r="H1165" s="832" t="s">
        <v>567</v>
      </c>
      <c r="I1165" s="832" t="s">
        <v>3115</v>
      </c>
      <c r="J1165" s="832" t="s">
        <v>904</v>
      </c>
      <c r="K1165" s="832" t="s">
        <v>1164</v>
      </c>
      <c r="L1165" s="835">
        <v>516</v>
      </c>
      <c r="M1165" s="835">
        <v>2580</v>
      </c>
      <c r="N1165" s="832">
        <v>5</v>
      </c>
      <c r="O1165" s="836">
        <v>1</v>
      </c>
      <c r="P1165" s="835">
        <v>516</v>
      </c>
      <c r="Q1165" s="837">
        <v>0.2</v>
      </c>
      <c r="R1165" s="832">
        <v>1</v>
      </c>
      <c r="S1165" s="837">
        <v>0.2</v>
      </c>
      <c r="T1165" s="836">
        <v>0.5</v>
      </c>
      <c r="U1165" s="838">
        <v>0.5</v>
      </c>
    </row>
    <row r="1166" spans="1:21" ht="14.4" customHeight="1" x14ac:dyDescent="0.3">
      <c r="A1166" s="831">
        <v>21</v>
      </c>
      <c r="B1166" s="832" t="s">
        <v>2713</v>
      </c>
      <c r="C1166" s="832" t="s">
        <v>2719</v>
      </c>
      <c r="D1166" s="833" t="s">
        <v>4561</v>
      </c>
      <c r="E1166" s="834" t="s">
        <v>2750</v>
      </c>
      <c r="F1166" s="832" t="s">
        <v>2714</v>
      </c>
      <c r="G1166" s="832" t="s">
        <v>3410</v>
      </c>
      <c r="H1166" s="832" t="s">
        <v>567</v>
      </c>
      <c r="I1166" s="832" t="s">
        <v>3698</v>
      </c>
      <c r="J1166" s="832" t="s">
        <v>3699</v>
      </c>
      <c r="K1166" s="832" t="s">
        <v>3700</v>
      </c>
      <c r="L1166" s="835">
        <v>0</v>
      </c>
      <c r="M1166" s="835">
        <v>0</v>
      </c>
      <c r="N1166" s="832">
        <v>2</v>
      </c>
      <c r="O1166" s="836">
        <v>1</v>
      </c>
      <c r="P1166" s="835"/>
      <c r="Q1166" s="837"/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21</v>
      </c>
      <c r="B1167" s="832" t="s">
        <v>2713</v>
      </c>
      <c r="C1167" s="832" t="s">
        <v>2719</v>
      </c>
      <c r="D1167" s="833" t="s">
        <v>4561</v>
      </c>
      <c r="E1167" s="834" t="s">
        <v>2750</v>
      </c>
      <c r="F1167" s="832" t="s">
        <v>2714</v>
      </c>
      <c r="G1167" s="832" t="s">
        <v>2920</v>
      </c>
      <c r="H1167" s="832" t="s">
        <v>567</v>
      </c>
      <c r="I1167" s="832" t="s">
        <v>3701</v>
      </c>
      <c r="J1167" s="832" t="s">
        <v>799</v>
      </c>
      <c r="K1167" s="832" t="s">
        <v>3702</v>
      </c>
      <c r="L1167" s="835">
        <v>18.809999999999999</v>
      </c>
      <c r="M1167" s="835">
        <v>18.809999999999999</v>
      </c>
      <c r="N1167" s="832">
        <v>1</v>
      </c>
      <c r="O1167" s="836">
        <v>0.5</v>
      </c>
      <c r="P1167" s="835">
        <v>18.809999999999999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21</v>
      </c>
      <c r="B1168" s="832" t="s">
        <v>2713</v>
      </c>
      <c r="C1168" s="832" t="s">
        <v>2719</v>
      </c>
      <c r="D1168" s="833" t="s">
        <v>4561</v>
      </c>
      <c r="E1168" s="834" t="s">
        <v>2750</v>
      </c>
      <c r="F1168" s="832" t="s">
        <v>2714</v>
      </c>
      <c r="G1168" s="832" t="s">
        <v>3118</v>
      </c>
      <c r="H1168" s="832" t="s">
        <v>567</v>
      </c>
      <c r="I1168" s="832" t="s">
        <v>3119</v>
      </c>
      <c r="J1168" s="832" t="s">
        <v>3120</v>
      </c>
      <c r="K1168" s="832" t="s">
        <v>3121</v>
      </c>
      <c r="L1168" s="835">
        <v>140.94999999999999</v>
      </c>
      <c r="M1168" s="835">
        <v>281.89999999999998</v>
      </c>
      <c r="N1168" s="832">
        <v>2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21</v>
      </c>
      <c r="B1169" s="832" t="s">
        <v>2713</v>
      </c>
      <c r="C1169" s="832" t="s">
        <v>2719</v>
      </c>
      <c r="D1169" s="833" t="s">
        <v>4561</v>
      </c>
      <c r="E1169" s="834" t="s">
        <v>2750</v>
      </c>
      <c r="F1169" s="832" t="s">
        <v>2714</v>
      </c>
      <c r="G1169" s="832" t="s">
        <v>2776</v>
      </c>
      <c r="H1169" s="832" t="s">
        <v>567</v>
      </c>
      <c r="I1169" s="832" t="s">
        <v>4034</v>
      </c>
      <c r="J1169" s="832" t="s">
        <v>4035</v>
      </c>
      <c r="K1169" s="832" t="s">
        <v>4036</v>
      </c>
      <c r="L1169" s="835">
        <v>72.64</v>
      </c>
      <c r="M1169" s="835">
        <v>72.64</v>
      </c>
      <c r="N1169" s="832">
        <v>1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21</v>
      </c>
      <c r="B1170" s="832" t="s">
        <v>2713</v>
      </c>
      <c r="C1170" s="832" t="s">
        <v>2719</v>
      </c>
      <c r="D1170" s="833" t="s">
        <v>4561</v>
      </c>
      <c r="E1170" s="834" t="s">
        <v>2750</v>
      </c>
      <c r="F1170" s="832" t="s">
        <v>2714</v>
      </c>
      <c r="G1170" s="832" t="s">
        <v>2776</v>
      </c>
      <c r="H1170" s="832" t="s">
        <v>567</v>
      </c>
      <c r="I1170" s="832" t="s">
        <v>2848</v>
      </c>
      <c r="J1170" s="832" t="s">
        <v>827</v>
      </c>
      <c r="K1170" s="832" t="s">
        <v>2849</v>
      </c>
      <c r="L1170" s="835">
        <v>48.42</v>
      </c>
      <c r="M1170" s="835">
        <v>145.26</v>
      </c>
      <c r="N1170" s="832">
        <v>3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21</v>
      </c>
      <c r="B1171" s="832" t="s">
        <v>2713</v>
      </c>
      <c r="C1171" s="832" t="s">
        <v>2719</v>
      </c>
      <c r="D1171" s="833" t="s">
        <v>4561</v>
      </c>
      <c r="E1171" s="834" t="s">
        <v>2750</v>
      </c>
      <c r="F1171" s="832" t="s">
        <v>2714</v>
      </c>
      <c r="G1171" s="832" t="s">
        <v>2776</v>
      </c>
      <c r="H1171" s="832" t="s">
        <v>567</v>
      </c>
      <c r="I1171" s="832" t="s">
        <v>3414</v>
      </c>
      <c r="J1171" s="832" t="s">
        <v>638</v>
      </c>
      <c r="K1171" s="832" t="s">
        <v>3415</v>
      </c>
      <c r="L1171" s="835">
        <v>78.03</v>
      </c>
      <c r="M1171" s="835">
        <v>312.12</v>
      </c>
      <c r="N1171" s="832">
        <v>4</v>
      </c>
      <c r="O1171" s="836">
        <v>1.5</v>
      </c>
      <c r="P1171" s="835">
        <v>312.12</v>
      </c>
      <c r="Q1171" s="837">
        <v>1</v>
      </c>
      <c r="R1171" s="832">
        <v>4</v>
      </c>
      <c r="S1171" s="837">
        <v>1</v>
      </c>
      <c r="T1171" s="836">
        <v>1.5</v>
      </c>
      <c r="U1171" s="838">
        <v>1</v>
      </c>
    </row>
    <row r="1172" spans="1:21" ht="14.4" customHeight="1" x14ac:dyDescent="0.3">
      <c r="A1172" s="831">
        <v>21</v>
      </c>
      <c r="B1172" s="832" t="s">
        <v>2713</v>
      </c>
      <c r="C1172" s="832" t="s">
        <v>2719</v>
      </c>
      <c r="D1172" s="833" t="s">
        <v>4561</v>
      </c>
      <c r="E1172" s="834" t="s">
        <v>2750</v>
      </c>
      <c r="F1172" s="832" t="s">
        <v>2714</v>
      </c>
      <c r="G1172" s="832" t="s">
        <v>2850</v>
      </c>
      <c r="H1172" s="832" t="s">
        <v>567</v>
      </c>
      <c r="I1172" s="832" t="s">
        <v>3125</v>
      </c>
      <c r="J1172" s="832" t="s">
        <v>789</v>
      </c>
      <c r="K1172" s="832" t="s">
        <v>3126</v>
      </c>
      <c r="L1172" s="835">
        <v>182.22</v>
      </c>
      <c r="M1172" s="835">
        <v>911.1</v>
      </c>
      <c r="N1172" s="832">
        <v>5</v>
      </c>
      <c r="O1172" s="836">
        <v>4</v>
      </c>
      <c r="P1172" s="835">
        <v>182.22</v>
      </c>
      <c r="Q1172" s="837">
        <v>0.19999999999999998</v>
      </c>
      <c r="R1172" s="832">
        <v>1</v>
      </c>
      <c r="S1172" s="837">
        <v>0.2</v>
      </c>
      <c r="T1172" s="836">
        <v>1</v>
      </c>
      <c r="U1172" s="838">
        <v>0.25</v>
      </c>
    </row>
    <row r="1173" spans="1:21" ht="14.4" customHeight="1" x14ac:dyDescent="0.3">
      <c r="A1173" s="831">
        <v>21</v>
      </c>
      <c r="B1173" s="832" t="s">
        <v>2713</v>
      </c>
      <c r="C1173" s="832" t="s">
        <v>2719</v>
      </c>
      <c r="D1173" s="833" t="s">
        <v>4561</v>
      </c>
      <c r="E1173" s="834" t="s">
        <v>2750</v>
      </c>
      <c r="F1173" s="832" t="s">
        <v>2714</v>
      </c>
      <c r="G1173" s="832" t="s">
        <v>3572</v>
      </c>
      <c r="H1173" s="832" t="s">
        <v>567</v>
      </c>
      <c r="I1173" s="832" t="s">
        <v>3573</v>
      </c>
      <c r="J1173" s="832" t="s">
        <v>1182</v>
      </c>
      <c r="K1173" s="832" t="s">
        <v>3574</v>
      </c>
      <c r="L1173" s="835">
        <v>29.13</v>
      </c>
      <c r="M1173" s="835">
        <v>145.65</v>
      </c>
      <c r="N1173" s="832">
        <v>5</v>
      </c>
      <c r="O1173" s="836">
        <v>2</v>
      </c>
      <c r="P1173" s="835">
        <v>58.26</v>
      </c>
      <c r="Q1173" s="837">
        <v>0.39999999999999997</v>
      </c>
      <c r="R1173" s="832">
        <v>2</v>
      </c>
      <c r="S1173" s="837">
        <v>0.4</v>
      </c>
      <c r="T1173" s="836">
        <v>1</v>
      </c>
      <c r="U1173" s="838">
        <v>0.5</v>
      </c>
    </row>
    <row r="1174" spans="1:21" ht="14.4" customHeight="1" x14ac:dyDescent="0.3">
      <c r="A1174" s="831">
        <v>21</v>
      </c>
      <c r="B1174" s="832" t="s">
        <v>2713</v>
      </c>
      <c r="C1174" s="832" t="s">
        <v>2719</v>
      </c>
      <c r="D1174" s="833" t="s">
        <v>4561</v>
      </c>
      <c r="E1174" s="834" t="s">
        <v>2750</v>
      </c>
      <c r="F1174" s="832" t="s">
        <v>2714</v>
      </c>
      <c r="G1174" s="832" t="s">
        <v>3127</v>
      </c>
      <c r="H1174" s="832" t="s">
        <v>567</v>
      </c>
      <c r="I1174" s="832" t="s">
        <v>3128</v>
      </c>
      <c r="J1174" s="832" t="s">
        <v>3129</v>
      </c>
      <c r="K1174" s="832" t="s">
        <v>2500</v>
      </c>
      <c r="L1174" s="835">
        <v>31.15</v>
      </c>
      <c r="M1174" s="835">
        <v>93.449999999999989</v>
      </c>
      <c r="N1174" s="832">
        <v>3</v>
      </c>
      <c r="O1174" s="836">
        <v>0.5</v>
      </c>
      <c r="P1174" s="835">
        <v>93.449999999999989</v>
      </c>
      <c r="Q1174" s="837">
        <v>1</v>
      </c>
      <c r="R1174" s="832">
        <v>3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21</v>
      </c>
      <c r="B1175" s="832" t="s">
        <v>2713</v>
      </c>
      <c r="C1175" s="832" t="s">
        <v>2719</v>
      </c>
      <c r="D1175" s="833" t="s">
        <v>4561</v>
      </c>
      <c r="E1175" s="834" t="s">
        <v>2750</v>
      </c>
      <c r="F1175" s="832" t="s">
        <v>2714</v>
      </c>
      <c r="G1175" s="832" t="s">
        <v>3575</v>
      </c>
      <c r="H1175" s="832" t="s">
        <v>567</v>
      </c>
      <c r="I1175" s="832" t="s">
        <v>3644</v>
      </c>
      <c r="J1175" s="832" t="s">
        <v>1481</v>
      </c>
      <c r="K1175" s="832" t="s">
        <v>3645</v>
      </c>
      <c r="L1175" s="835">
        <v>4618.72</v>
      </c>
      <c r="M1175" s="835">
        <v>13856.16</v>
      </c>
      <c r="N1175" s="832">
        <v>3</v>
      </c>
      <c r="O1175" s="836">
        <v>0.5</v>
      </c>
      <c r="P1175" s="835">
        <v>13856.16</v>
      </c>
      <c r="Q1175" s="837">
        <v>1</v>
      </c>
      <c r="R1175" s="832">
        <v>3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21</v>
      </c>
      <c r="B1176" s="832" t="s">
        <v>2713</v>
      </c>
      <c r="C1176" s="832" t="s">
        <v>2719</v>
      </c>
      <c r="D1176" s="833" t="s">
        <v>4561</v>
      </c>
      <c r="E1176" s="834" t="s">
        <v>2750</v>
      </c>
      <c r="F1176" s="832" t="s">
        <v>2714</v>
      </c>
      <c r="G1176" s="832" t="s">
        <v>2926</v>
      </c>
      <c r="H1176" s="832" t="s">
        <v>567</v>
      </c>
      <c r="I1176" s="832" t="s">
        <v>4037</v>
      </c>
      <c r="J1176" s="832" t="s">
        <v>4038</v>
      </c>
      <c r="K1176" s="832" t="s">
        <v>4039</v>
      </c>
      <c r="L1176" s="835">
        <v>123.2</v>
      </c>
      <c r="M1176" s="835">
        <v>739.2</v>
      </c>
      <c r="N1176" s="832">
        <v>6</v>
      </c>
      <c r="O1176" s="836">
        <v>2</v>
      </c>
      <c r="P1176" s="835">
        <v>369.6</v>
      </c>
      <c r="Q1176" s="837">
        <v>0.5</v>
      </c>
      <c r="R1176" s="832">
        <v>3</v>
      </c>
      <c r="S1176" s="837">
        <v>0.5</v>
      </c>
      <c r="T1176" s="836">
        <v>1</v>
      </c>
      <c r="U1176" s="838">
        <v>0.5</v>
      </c>
    </row>
    <row r="1177" spans="1:21" ht="14.4" customHeight="1" x14ac:dyDescent="0.3">
      <c r="A1177" s="831">
        <v>21</v>
      </c>
      <c r="B1177" s="832" t="s">
        <v>2713</v>
      </c>
      <c r="C1177" s="832" t="s">
        <v>2719</v>
      </c>
      <c r="D1177" s="833" t="s">
        <v>4561</v>
      </c>
      <c r="E1177" s="834" t="s">
        <v>2750</v>
      </c>
      <c r="F1177" s="832" t="s">
        <v>2714</v>
      </c>
      <c r="G1177" s="832" t="s">
        <v>4040</v>
      </c>
      <c r="H1177" s="832" t="s">
        <v>567</v>
      </c>
      <c r="I1177" s="832" t="s">
        <v>4041</v>
      </c>
      <c r="J1177" s="832" t="s">
        <v>4042</v>
      </c>
      <c r="K1177" s="832" t="s">
        <v>4043</v>
      </c>
      <c r="L1177" s="835">
        <v>34.56</v>
      </c>
      <c r="M1177" s="835">
        <v>34.56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21</v>
      </c>
      <c r="B1178" s="832" t="s">
        <v>2713</v>
      </c>
      <c r="C1178" s="832" t="s">
        <v>2719</v>
      </c>
      <c r="D1178" s="833" t="s">
        <v>4561</v>
      </c>
      <c r="E1178" s="834" t="s">
        <v>2750</v>
      </c>
      <c r="F1178" s="832" t="s">
        <v>2714</v>
      </c>
      <c r="G1178" s="832" t="s">
        <v>2779</v>
      </c>
      <c r="H1178" s="832" t="s">
        <v>567</v>
      </c>
      <c r="I1178" s="832" t="s">
        <v>4044</v>
      </c>
      <c r="J1178" s="832" t="s">
        <v>2939</v>
      </c>
      <c r="K1178" s="832" t="s">
        <v>2346</v>
      </c>
      <c r="L1178" s="835">
        <v>969.48</v>
      </c>
      <c r="M1178" s="835">
        <v>19389.599999999999</v>
      </c>
      <c r="N1178" s="832">
        <v>20</v>
      </c>
      <c r="O1178" s="836">
        <v>6</v>
      </c>
      <c r="P1178" s="835">
        <v>16481.16</v>
      </c>
      <c r="Q1178" s="837">
        <v>0.85000000000000009</v>
      </c>
      <c r="R1178" s="832">
        <v>17</v>
      </c>
      <c r="S1178" s="837">
        <v>0.85</v>
      </c>
      <c r="T1178" s="836">
        <v>5</v>
      </c>
      <c r="U1178" s="838">
        <v>0.83333333333333337</v>
      </c>
    </row>
    <row r="1179" spans="1:21" ht="14.4" customHeight="1" x14ac:dyDescent="0.3">
      <c r="A1179" s="831">
        <v>21</v>
      </c>
      <c r="B1179" s="832" t="s">
        <v>2713</v>
      </c>
      <c r="C1179" s="832" t="s">
        <v>2719</v>
      </c>
      <c r="D1179" s="833" t="s">
        <v>4561</v>
      </c>
      <c r="E1179" s="834" t="s">
        <v>2750</v>
      </c>
      <c r="F1179" s="832" t="s">
        <v>2714</v>
      </c>
      <c r="G1179" s="832" t="s">
        <v>2779</v>
      </c>
      <c r="H1179" s="832" t="s">
        <v>567</v>
      </c>
      <c r="I1179" s="832" t="s">
        <v>4045</v>
      </c>
      <c r="J1179" s="832" t="s">
        <v>2939</v>
      </c>
      <c r="K1179" s="832" t="s">
        <v>2342</v>
      </c>
      <c r="L1179" s="835">
        <v>1454.23</v>
      </c>
      <c r="M1179" s="835">
        <v>5816.92</v>
      </c>
      <c r="N1179" s="832">
        <v>4</v>
      </c>
      <c r="O1179" s="836">
        <v>2</v>
      </c>
      <c r="P1179" s="835">
        <v>5816.92</v>
      </c>
      <c r="Q1179" s="837">
        <v>1</v>
      </c>
      <c r="R1179" s="832">
        <v>4</v>
      </c>
      <c r="S1179" s="837">
        <v>1</v>
      </c>
      <c r="T1179" s="836">
        <v>2</v>
      </c>
      <c r="U1179" s="838">
        <v>1</v>
      </c>
    </row>
    <row r="1180" spans="1:21" ht="14.4" customHeight="1" x14ac:dyDescent="0.3">
      <c r="A1180" s="831">
        <v>21</v>
      </c>
      <c r="B1180" s="832" t="s">
        <v>2713</v>
      </c>
      <c r="C1180" s="832" t="s">
        <v>2719</v>
      </c>
      <c r="D1180" s="833" t="s">
        <v>4561</v>
      </c>
      <c r="E1180" s="834" t="s">
        <v>2750</v>
      </c>
      <c r="F1180" s="832" t="s">
        <v>2714</v>
      </c>
      <c r="G1180" s="832" t="s">
        <v>2779</v>
      </c>
      <c r="H1180" s="832" t="s">
        <v>567</v>
      </c>
      <c r="I1180" s="832" t="s">
        <v>4046</v>
      </c>
      <c r="J1180" s="832" t="s">
        <v>2939</v>
      </c>
      <c r="K1180" s="832" t="s">
        <v>2340</v>
      </c>
      <c r="L1180" s="835">
        <v>1938.97</v>
      </c>
      <c r="M1180" s="835">
        <v>15511.76</v>
      </c>
      <c r="N1180" s="832">
        <v>8</v>
      </c>
      <c r="O1180" s="836">
        <v>2</v>
      </c>
      <c r="P1180" s="835">
        <v>15511.76</v>
      </c>
      <c r="Q1180" s="837">
        <v>1</v>
      </c>
      <c r="R1180" s="832">
        <v>8</v>
      </c>
      <c r="S1180" s="837">
        <v>1</v>
      </c>
      <c r="T1180" s="836">
        <v>2</v>
      </c>
      <c r="U1180" s="838">
        <v>1</v>
      </c>
    </row>
    <row r="1181" spans="1:21" ht="14.4" customHeight="1" x14ac:dyDescent="0.3">
      <c r="A1181" s="831">
        <v>21</v>
      </c>
      <c r="B1181" s="832" t="s">
        <v>2713</v>
      </c>
      <c r="C1181" s="832" t="s">
        <v>2719</v>
      </c>
      <c r="D1181" s="833" t="s">
        <v>4561</v>
      </c>
      <c r="E1181" s="834" t="s">
        <v>2750</v>
      </c>
      <c r="F1181" s="832" t="s">
        <v>2714</v>
      </c>
      <c r="G1181" s="832" t="s">
        <v>2779</v>
      </c>
      <c r="H1181" s="832" t="s">
        <v>567</v>
      </c>
      <c r="I1181" s="832" t="s">
        <v>2936</v>
      </c>
      <c r="J1181" s="832" t="s">
        <v>2781</v>
      </c>
      <c r="K1181" s="832" t="s">
        <v>2937</v>
      </c>
      <c r="L1181" s="835">
        <v>5322.08</v>
      </c>
      <c r="M1181" s="835">
        <v>47898.720000000001</v>
      </c>
      <c r="N1181" s="832">
        <v>9</v>
      </c>
      <c r="O1181" s="836">
        <v>4</v>
      </c>
      <c r="P1181" s="835">
        <v>37254.559999999998</v>
      </c>
      <c r="Q1181" s="837">
        <v>0.77777777777777768</v>
      </c>
      <c r="R1181" s="832">
        <v>7</v>
      </c>
      <c r="S1181" s="837">
        <v>0.77777777777777779</v>
      </c>
      <c r="T1181" s="836">
        <v>3</v>
      </c>
      <c r="U1181" s="838">
        <v>0.75</v>
      </c>
    </row>
    <row r="1182" spans="1:21" ht="14.4" customHeight="1" x14ac:dyDescent="0.3">
      <c r="A1182" s="831">
        <v>21</v>
      </c>
      <c r="B1182" s="832" t="s">
        <v>2713</v>
      </c>
      <c r="C1182" s="832" t="s">
        <v>2719</v>
      </c>
      <c r="D1182" s="833" t="s">
        <v>4561</v>
      </c>
      <c r="E1182" s="834" t="s">
        <v>2750</v>
      </c>
      <c r="F1182" s="832" t="s">
        <v>2714</v>
      </c>
      <c r="G1182" s="832" t="s">
        <v>2779</v>
      </c>
      <c r="H1182" s="832" t="s">
        <v>567</v>
      </c>
      <c r="I1182" s="832" t="s">
        <v>3130</v>
      </c>
      <c r="J1182" s="832" t="s">
        <v>3131</v>
      </c>
      <c r="K1182" s="832" t="s">
        <v>3132</v>
      </c>
      <c r="L1182" s="835">
        <v>1938.97</v>
      </c>
      <c r="M1182" s="835">
        <v>75619.83</v>
      </c>
      <c r="N1182" s="832">
        <v>39</v>
      </c>
      <c r="O1182" s="836">
        <v>6</v>
      </c>
      <c r="P1182" s="835">
        <v>58169.100000000006</v>
      </c>
      <c r="Q1182" s="837">
        <v>0.76923076923076927</v>
      </c>
      <c r="R1182" s="832">
        <v>30</v>
      </c>
      <c r="S1182" s="837">
        <v>0.76923076923076927</v>
      </c>
      <c r="T1182" s="836">
        <v>4</v>
      </c>
      <c r="U1182" s="838">
        <v>0.66666666666666663</v>
      </c>
    </row>
    <row r="1183" spans="1:21" ht="14.4" customHeight="1" x14ac:dyDescent="0.3">
      <c r="A1183" s="831">
        <v>21</v>
      </c>
      <c r="B1183" s="832" t="s">
        <v>2713</v>
      </c>
      <c r="C1183" s="832" t="s">
        <v>2719</v>
      </c>
      <c r="D1183" s="833" t="s">
        <v>4561</v>
      </c>
      <c r="E1183" s="834" t="s">
        <v>2750</v>
      </c>
      <c r="F1183" s="832" t="s">
        <v>2714</v>
      </c>
      <c r="G1183" s="832" t="s">
        <v>2779</v>
      </c>
      <c r="H1183" s="832" t="s">
        <v>567</v>
      </c>
      <c r="I1183" s="832" t="s">
        <v>3917</v>
      </c>
      <c r="J1183" s="832" t="s">
        <v>3131</v>
      </c>
      <c r="K1183" s="832" t="s">
        <v>3918</v>
      </c>
      <c r="L1183" s="835">
        <v>1454.23</v>
      </c>
      <c r="M1183" s="835">
        <v>8725.380000000001</v>
      </c>
      <c r="N1183" s="832">
        <v>6</v>
      </c>
      <c r="O1183" s="836">
        <v>2</v>
      </c>
      <c r="P1183" s="835">
        <v>4362.6900000000005</v>
      </c>
      <c r="Q1183" s="837">
        <v>0.5</v>
      </c>
      <c r="R1183" s="832">
        <v>3</v>
      </c>
      <c r="S1183" s="837">
        <v>0.5</v>
      </c>
      <c r="T1183" s="836">
        <v>1</v>
      </c>
      <c r="U1183" s="838">
        <v>0.5</v>
      </c>
    </row>
    <row r="1184" spans="1:21" ht="14.4" customHeight="1" x14ac:dyDescent="0.3">
      <c r="A1184" s="831">
        <v>21</v>
      </c>
      <c r="B1184" s="832" t="s">
        <v>2713</v>
      </c>
      <c r="C1184" s="832" t="s">
        <v>2719</v>
      </c>
      <c r="D1184" s="833" t="s">
        <v>4561</v>
      </c>
      <c r="E1184" s="834" t="s">
        <v>2750</v>
      </c>
      <c r="F1184" s="832" t="s">
        <v>2714</v>
      </c>
      <c r="G1184" s="832" t="s">
        <v>2779</v>
      </c>
      <c r="H1184" s="832" t="s">
        <v>567</v>
      </c>
      <c r="I1184" s="832" t="s">
        <v>3303</v>
      </c>
      <c r="J1184" s="832" t="s">
        <v>3131</v>
      </c>
      <c r="K1184" s="832" t="s">
        <v>3304</v>
      </c>
      <c r="L1184" s="835">
        <v>484.75</v>
      </c>
      <c r="M1184" s="835">
        <v>2423.75</v>
      </c>
      <c r="N1184" s="832">
        <v>5</v>
      </c>
      <c r="O1184" s="836">
        <v>1</v>
      </c>
      <c r="P1184" s="835">
        <v>2423.75</v>
      </c>
      <c r="Q1184" s="837">
        <v>1</v>
      </c>
      <c r="R1184" s="832">
        <v>5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21</v>
      </c>
      <c r="B1185" s="832" t="s">
        <v>2713</v>
      </c>
      <c r="C1185" s="832" t="s">
        <v>2719</v>
      </c>
      <c r="D1185" s="833" t="s">
        <v>4561</v>
      </c>
      <c r="E1185" s="834" t="s">
        <v>2750</v>
      </c>
      <c r="F1185" s="832" t="s">
        <v>2714</v>
      </c>
      <c r="G1185" s="832" t="s">
        <v>2779</v>
      </c>
      <c r="H1185" s="832" t="s">
        <v>567</v>
      </c>
      <c r="I1185" s="832" t="s">
        <v>3305</v>
      </c>
      <c r="J1185" s="832" t="s">
        <v>3131</v>
      </c>
      <c r="K1185" s="832" t="s">
        <v>3306</v>
      </c>
      <c r="L1185" s="835">
        <v>969.48</v>
      </c>
      <c r="M1185" s="835">
        <v>8725.32</v>
      </c>
      <c r="N1185" s="832">
        <v>9</v>
      </c>
      <c r="O1185" s="836">
        <v>2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21</v>
      </c>
      <c r="B1186" s="832" t="s">
        <v>2713</v>
      </c>
      <c r="C1186" s="832" t="s">
        <v>2719</v>
      </c>
      <c r="D1186" s="833" t="s">
        <v>4561</v>
      </c>
      <c r="E1186" s="834" t="s">
        <v>2750</v>
      </c>
      <c r="F1186" s="832" t="s">
        <v>2714</v>
      </c>
      <c r="G1186" s="832" t="s">
        <v>2779</v>
      </c>
      <c r="H1186" s="832" t="s">
        <v>567</v>
      </c>
      <c r="I1186" s="832" t="s">
        <v>2938</v>
      </c>
      <c r="J1186" s="832" t="s">
        <v>2939</v>
      </c>
      <c r="K1186" s="832" t="s">
        <v>2344</v>
      </c>
      <c r="L1186" s="835">
        <v>484.75</v>
      </c>
      <c r="M1186" s="835">
        <v>1454.25</v>
      </c>
      <c r="N1186" s="832">
        <v>3</v>
      </c>
      <c r="O1186" s="836">
        <v>2</v>
      </c>
      <c r="P1186" s="835">
        <v>1454.25</v>
      </c>
      <c r="Q1186" s="837">
        <v>1</v>
      </c>
      <c r="R1186" s="832">
        <v>3</v>
      </c>
      <c r="S1186" s="837">
        <v>1</v>
      </c>
      <c r="T1186" s="836">
        <v>2</v>
      </c>
      <c r="U1186" s="838">
        <v>1</v>
      </c>
    </row>
    <row r="1187" spans="1:21" ht="14.4" customHeight="1" x14ac:dyDescent="0.3">
      <c r="A1187" s="831">
        <v>21</v>
      </c>
      <c r="B1187" s="832" t="s">
        <v>2713</v>
      </c>
      <c r="C1187" s="832" t="s">
        <v>2719</v>
      </c>
      <c r="D1187" s="833" t="s">
        <v>4561</v>
      </c>
      <c r="E1187" s="834" t="s">
        <v>2750</v>
      </c>
      <c r="F1187" s="832" t="s">
        <v>2714</v>
      </c>
      <c r="G1187" s="832" t="s">
        <v>2779</v>
      </c>
      <c r="H1187" s="832" t="s">
        <v>625</v>
      </c>
      <c r="I1187" s="832" t="s">
        <v>2343</v>
      </c>
      <c r="J1187" s="832" t="s">
        <v>2339</v>
      </c>
      <c r="K1187" s="832" t="s">
        <v>2344</v>
      </c>
      <c r="L1187" s="835">
        <v>484.75</v>
      </c>
      <c r="M1187" s="835">
        <v>5332.25</v>
      </c>
      <c r="N1187" s="832">
        <v>11</v>
      </c>
      <c r="O1187" s="836">
        <v>3</v>
      </c>
      <c r="P1187" s="835">
        <v>2423.75</v>
      </c>
      <c r="Q1187" s="837">
        <v>0.45454545454545453</v>
      </c>
      <c r="R1187" s="832">
        <v>5</v>
      </c>
      <c r="S1187" s="837">
        <v>0.45454545454545453</v>
      </c>
      <c r="T1187" s="836">
        <v>1</v>
      </c>
      <c r="U1187" s="838">
        <v>0.33333333333333331</v>
      </c>
    </row>
    <row r="1188" spans="1:21" ht="14.4" customHeight="1" x14ac:dyDescent="0.3">
      <c r="A1188" s="831">
        <v>21</v>
      </c>
      <c r="B1188" s="832" t="s">
        <v>2713</v>
      </c>
      <c r="C1188" s="832" t="s">
        <v>2719</v>
      </c>
      <c r="D1188" s="833" t="s">
        <v>4561</v>
      </c>
      <c r="E1188" s="834" t="s">
        <v>2750</v>
      </c>
      <c r="F1188" s="832" t="s">
        <v>2714</v>
      </c>
      <c r="G1188" s="832" t="s">
        <v>2779</v>
      </c>
      <c r="H1188" s="832" t="s">
        <v>625</v>
      </c>
      <c r="I1188" s="832" t="s">
        <v>2345</v>
      </c>
      <c r="J1188" s="832" t="s">
        <v>2339</v>
      </c>
      <c r="K1188" s="832" t="s">
        <v>2346</v>
      </c>
      <c r="L1188" s="835">
        <v>969.48</v>
      </c>
      <c r="M1188" s="835">
        <v>2908.44</v>
      </c>
      <c r="N1188" s="832">
        <v>3</v>
      </c>
      <c r="O1188" s="836">
        <v>1</v>
      </c>
      <c r="P1188" s="835">
        <v>2908.44</v>
      </c>
      <c r="Q1188" s="837">
        <v>1</v>
      </c>
      <c r="R1188" s="832">
        <v>3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21</v>
      </c>
      <c r="B1189" s="832" t="s">
        <v>2713</v>
      </c>
      <c r="C1189" s="832" t="s">
        <v>2719</v>
      </c>
      <c r="D1189" s="833" t="s">
        <v>4561</v>
      </c>
      <c r="E1189" s="834" t="s">
        <v>2750</v>
      </c>
      <c r="F1189" s="832" t="s">
        <v>2714</v>
      </c>
      <c r="G1189" s="832" t="s">
        <v>2779</v>
      </c>
      <c r="H1189" s="832" t="s">
        <v>625</v>
      </c>
      <c r="I1189" s="832" t="s">
        <v>2338</v>
      </c>
      <c r="J1189" s="832" t="s">
        <v>2339</v>
      </c>
      <c r="K1189" s="832" t="s">
        <v>2340</v>
      </c>
      <c r="L1189" s="835">
        <v>1938.97</v>
      </c>
      <c r="M1189" s="835">
        <v>27145.58</v>
      </c>
      <c r="N1189" s="832">
        <v>14</v>
      </c>
      <c r="O1189" s="836">
        <v>3</v>
      </c>
      <c r="P1189" s="835">
        <v>11633.82</v>
      </c>
      <c r="Q1189" s="837">
        <v>0.42857142857142855</v>
      </c>
      <c r="R1189" s="832">
        <v>6</v>
      </c>
      <c r="S1189" s="837">
        <v>0.42857142857142855</v>
      </c>
      <c r="T1189" s="836">
        <v>1</v>
      </c>
      <c r="U1189" s="838">
        <v>0.33333333333333331</v>
      </c>
    </row>
    <row r="1190" spans="1:21" ht="14.4" customHeight="1" x14ac:dyDescent="0.3">
      <c r="A1190" s="831">
        <v>21</v>
      </c>
      <c r="B1190" s="832" t="s">
        <v>2713</v>
      </c>
      <c r="C1190" s="832" t="s">
        <v>2719</v>
      </c>
      <c r="D1190" s="833" t="s">
        <v>4561</v>
      </c>
      <c r="E1190" s="834" t="s">
        <v>2750</v>
      </c>
      <c r="F1190" s="832" t="s">
        <v>2714</v>
      </c>
      <c r="G1190" s="832" t="s">
        <v>2779</v>
      </c>
      <c r="H1190" s="832" t="s">
        <v>625</v>
      </c>
      <c r="I1190" s="832" t="s">
        <v>2341</v>
      </c>
      <c r="J1190" s="832" t="s">
        <v>2339</v>
      </c>
      <c r="K1190" s="832" t="s">
        <v>2342</v>
      </c>
      <c r="L1190" s="835">
        <v>1454.23</v>
      </c>
      <c r="M1190" s="835">
        <v>4362.6900000000005</v>
      </c>
      <c r="N1190" s="832">
        <v>3</v>
      </c>
      <c r="O1190" s="836">
        <v>1</v>
      </c>
      <c r="P1190" s="835">
        <v>4362.6900000000005</v>
      </c>
      <c r="Q1190" s="837">
        <v>1</v>
      </c>
      <c r="R1190" s="832">
        <v>3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21</v>
      </c>
      <c r="B1191" s="832" t="s">
        <v>2713</v>
      </c>
      <c r="C1191" s="832" t="s">
        <v>2719</v>
      </c>
      <c r="D1191" s="833" t="s">
        <v>4561</v>
      </c>
      <c r="E1191" s="834" t="s">
        <v>2750</v>
      </c>
      <c r="F1191" s="832" t="s">
        <v>2714</v>
      </c>
      <c r="G1191" s="832" t="s">
        <v>2779</v>
      </c>
      <c r="H1191" s="832" t="s">
        <v>567</v>
      </c>
      <c r="I1191" s="832" t="s">
        <v>4047</v>
      </c>
      <c r="J1191" s="832" t="s">
        <v>2781</v>
      </c>
      <c r="K1191" s="832" t="s">
        <v>4048</v>
      </c>
      <c r="L1191" s="835">
        <v>5322.08</v>
      </c>
      <c r="M1191" s="835">
        <v>10644.16</v>
      </c>
      <c r="N1191" s="832">
        <v>2</v>
      </c>
      <c r="O1191" s="836">
        <v>1</v>
      </c>
      <c r="P1191" s="835">
        <v>10644.16</v>
      </c>
      <c r="Q1191" s="837">
        <v>1</v>
      </c>
      <c r="R1191" s="832">
        <v>2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21</v>
      </c>
      <c r="B1192" s="832" t="s">
        <v>2713</v>
      </c>
      <c r="C1192" s="832" t="s">
        <v>2719</v>
      </c>
      <c r="D1192" s="833" t="s">
        <v>4561</v>
      </c>
      <c r="E1192" s="834" t="s">
        <v>2750</v>
      </c>
      <c r="F1192" s="832" t="s">
        <v>2714</v>
      </c>
      <c r="G1192" s="832" t="s">
        <v>3584</v>
      </c>
      <c r="H1192" s="832" t="s">
        <v>625</v>
      </c>
      <c r="I1192" s="832" t="s">
        <v>2294</v>
      </c>
      <c r="J1192" s="832" t="s">
        <v>2295</v>
      </c>
      <c r="K1192" s="832" t="s">
        <v>2296</v>
      </c>
      <c r="L1192" s="835">
        <v>3231.81</v>
      </c>
      <c r="M1192" s="835">
        <v>3231.81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21</v>
      </c>
      <c r="B1193" s="832" t="s">
        <v>2713</v>
      </c>
      <c r="C1193" s="832" t="s">
        <v>2719</v>
      </c>
      <c r="D1193" s="833" t="s">
        <v>4561</v>
      </c>
      <c r="E1193" s="834" t="s">
        <v>2750</v>
      </c>
      <c r="F1193" s="832" t="s">
        <v>2714</v>
      </c>
      <c r="G1193" s="832" t="s">
        <v>4049</v>
      </c>
      <c r="H1193" s="832" t="s">
        <v>567</v>
      </c>
      <c r="I1193" s="832" t="s">
        <v>4050</v>
      </c>
      <c r="J1193" s="832" t="s">
        <v>4051</v>
      </c>
      <c r="K1193" s="832" t="s">
        <v>4052</v>
      </c>
      <c r="L1193" s="835">
        <v>132</v>
      </c>
      <c r="M1193" s="835">
        <v>1188</v>
      </c>
      <c r="N1193" s="832">
        <v>9</v>
      </c>
      <c r="O1193" s="836">
        <v>2</v>
      </c>
      <c r="P1193" s="835">
        <v>792</v>
      </c>
      <c r="Q1193" s="837">
        <v>0.66666666666666663</v>
      </c>
      <c r="R1193" s="832">
        <v>6</v>
      </c>
      <c r="S1193" s="837">
        <v>0.66666666666666663</v>
      </c>
      <c r="T1193" s="836">
        <v>1</v>
      </c>
      <c r="U1193" s="838">
        <v>0.5</v>
      </c>
    </row>
    <row r="1194" spans="1:21" ht="14.4" customHeight="1" x14ac:dyDescent="0.3">
      <c r="A1194" s="831">
        <v>21</v>
      </c>
      <c r="B1194" s="832" t="s">
        <v>2713</v>
      </c>
      <c r="C1194" s="832" t="s">
        <v>2719</v>
      </c>
      <c r="D1194" s="833" t="s">
        <v>4561</v>
      </c>
      <c r="E1194" s="834" t="s">
        <v>2750</v>
      </c>
      <c r="F1194" s="832" t="s">
        <v>2714</v>
      </c>
      <c r="G1194" s="832" t="s">
        <v>2807</v>
      </c>
      <c r="H1194" s="832" t="s">
        <v>625</v>
      </c>
      <c r="I1194" s="832" t="s">
        <v>2131</v>
      </c>
      <c r="J1194" s="832" t="s">
        <v>919</v>
      </c>
      <c r="K1194" s="832" t="s">
        <v>2132</v>
      </c>
      <c r="L1194" s="835">
        <v>42.51</v>
      </c>
      <c r="M1194" s="835">
        <v>42.51</v>
      </c>
      <c r="N1194" s="832">
        <v>1</v>
      </c>
      <c r="O1194" s="836">
        <v>1</v>
      </c>
      <c r="P1194" s="835">
        <v>42.51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21</v>
      </c>
      <c r="B1195" s="832" t="s">
        <v>2713</v>
      </c>
      <c r="C1195" s="832" t="s">
        <v>2719</v>
      </c>
      <c r="D1195" s="833" t="s">
        <v>4561</v>
      </c>
      <c r="E1195" s="834" t="s">
        <v>2750</v>
      </c>
      <c r="F1195" s="832" t="s">
        <v>2714</v>
      </c>
      <c r="G1195" s="832" t="s">
        <v>2807</v>
      </c>
      <c r="H1195" s="832" t="s">
        <v>625</v>
      </c>
      <c r="I1195" s="832" t="s">
        <v>2853</v>
      </c>
      <c r="J1195" s="832" t="s">
        <v>919</v>
      </c>
      <c r="K1195" s="832" t="s">
        <v>2854</v>
      </c>
      <c r="L1195" s="835">
        <v>85.02</v>
      </c>
      <c r="M1195" s="835">
        <v>340.08</v>
      </c>
      <c r="N1195" s="832">
        <v>4</v>
      </c>
      <c r="O1195" s="836">
        <v>1.5</v>
      </c>
      <c r="P1195" s="835">
        <v>170.04</v>
      </c>
      <c r="Q1195" s="837">
        <v>0.5</v>
      </c>
      <c r="R1195" s="832">
        <v>2</v>
      </c>
      <c r="S1195" s="837">
        <v>0.5</v>
      </c>
      <c r="T1195" s="836">
        <v>1</v>
      </c>
      <c r="U1195" s="838">
        <v>0.66666666666666663</v>
      </c>
    </row>
    <row r="1196" spans="1:21" ht="14.4" customHeight="1" x14ac:dyDescent="0.3">
      <c r="A1196" s="831">
        <v>21</v>
      </c>
      <c r="B1196" s="832" t="s">
        <v>2713</v>
      </c>
      <c r="C1196" s="832" t="s">
        <v>2719</v>
      </c>
      <c r="D1196" s="833" t="s">
        <v>4561</v>
      </c>
      <c r="E1196" s="834" t="s">
        <v>2750</v>
      </c>
      <c r="F1196" s="832" t="s">
        <v>2714</v>
      </c>
      <c r="G1196" s="832" t="s">
        <v>2754</v>
      </c>
      <c r="H1196" s="832" t="s">
        <v>567</v>
      </c>
      <c r="I1196" s="832" t="s">
        <v>2792</v>
      </c>
      <c r="J1196" s="832" t="s">
        <v>2756</v>
      </c>
      <c r="K1196" s="832" t="s">
        <v>2793</v>
      </c>
      <c r="L1196" s="835">
        <v>537.12</v>
      </c>
      <c r="M1196" s="835">
        <v>1074.24</v>
      </c>
      <c r="N1196" s="832">
        <v>2</v>
      </c>
      <c r="O1196" s="836">
        <v>1.5</v>
      </c>
      <c r="P1196" s="835">
        <v>537.12</v>
      </c>
      <c r="Q1196" s="837">
        <v>0.5</v>
      </c>
      <c r="R1196" s="832">
        <v>1</v>
      </c>
      <c r="S1196" s="837">
        <v>0.5</v>
      </c>
      <c r="T1196" s="836">
        <v>1</v>
      </c>
      <c r="U1196" s="838">
        <v>0.66666666666666663</v>
      </c>
    </row>
    <row r="1197" spans="1:21" ht="14.4" customHeight="1" x14ac:dyDescent="0.3">
      <c r="A1197" s="831">
        <v>21</v>
      </c>
      <c r="B1197" s="832" t="s">
        <v>2713</v>
      </c>
      <c r="C1197" s="832" t="s">
        <v>2719</v>
      </c>
      <c r="D1197" s="833" t="s">
        <v>4561</v>
      </c>
      <c r="E1197" s="834" t="s">
        <v>2750</v>
      </c>
      <c r="F1197" s="832" t="s">
        <v>2714</v>
      </c>
      <c r="G1197" s="832" t="s">
        <v>2754</v>
      </c>
      <c r="H1197" s="832" t="s">
        <v>567</v>
      </c>
      <c r="I1197" s="832" t="s">
        <v>2855</v>
      </c>
      <c r="J1197" s="832" t="s">
        <v>2756</v>
      </c>
      <c r="K1197" s="832" t="s">
        <v>2856</v>
      </c>
      <c r="L1197" s="835">
        <v>848.49</v>
      </c>
      <c r="M1197" s="835">
        <v>3393.96</v>
      </c>
      <c r="N1197" s="832">
        <v>4</v>
      </c>
      <c r="O1197" s="836">
        <v>1.5</v>
      </c>
      <c r="P1197" s="835">
        <v>3393.96</v>
      </c>
      <c r="Q1197" s="837">
        <v>1</v>
      </c>
      <c r="R1197" s="832">
        <v>4</v>
      </c>
      <c r="S1197" s="837">
        <v>1</v>
      </c>
      <c r="T1197" s="836">
        <v>1.5</v>
      </c>
      <c r="U1197" s="838">
        <v>1</v>
      </c>
    </row>
    <row r="1198" spans="1:21" ht="14.4" customHeight="1" x14ac:dyDescent="0.3">
      <c r="A1198" s="831">
        <v>21</v>
      </c>
      <c r="B1198" s="832" t="s">
        <v>2713</v>
      </c>
      <c r="C1198" s="832" t="s">
        <v>2719</v>
      </c>
      <c r="D1198" s="833" t="s">
        <v>4561</v>
      </c>
      <c r="E1198" s="834" t="s">
        <v>2750</v>
      </c>
      <c r="F1198" s="832" t="s">
        <v>2714</v>
      </c>
      <c r="G1198" s="832" t="s">
        <v>3732</v>
      </c>
      <c r="H1198" s="832" t="s">
        <v>567</v>
      </c>
      <c r="I1198" s="832" t="s">
        <v>4053</v>
      </c>
      <c r="J1198" s="832" t="s">
        <v>4054</v>
      </c>
      <c r="K1198" s="832" t="s">
        <v>4055</v>
      </c>
      <c r="L1198" s="835">
        <v>0</v>
      </c>
      <c r="M1198" s="835">
        <v>0</v>
      </c>
      <c r="N1198" s="832">
        <v>1</v>
      </c>
      <c r="O1198" s="836">
        <v>1</v>
      </c>
      <c r="P1198" s="835">
        <v>0</v>
      </c>
      <c r="Q1198" s="837"/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21</v>
      </c>
      <c r="B1199" s="832" t="s">
        <v>2713</v>
      </c>
      <c r="C1199" s="832" t="s">
        <v>2719</v>
      </c>
      <c r="D1199" s="833" t="s">
        <v>4561</v>
      </c>
      <c r="E1199" s="834" t="s">
        <v>2750</v>
      </c>
      <c r="F1199" s="832" t="s">
        <v>2714</v>
      </c>
      <c r="G1199" s="832" t="s">
        <v>1540</v>
      </c>
      <c r="H1199" s="832" t="s">
        <v>567</v>
      </c>
      <c r="I1199" s="832" t="s">
        <v>3929</v>
      </c>
      <c r="J1199" s="832" t="s">
        <v>3930</v>
      </c>
      <c r="K1199" s="832" t="s">
        <v>3931</v>
      </c>
      <c r="L1199" s="835">
        <v>13.73</v>
      </c>
      <c r="M1199" s="835">
        <v>27.46</v>
      </c>
      <c r="N1199" s="832">
        <v>2</v>
      </c>
      <c r="O1199" s="836">
        <v>1</v>
      </c>
      <c r="P1199" s="835">
        <v>27.46</v>
      </c>
      <c r="Q1199" s="837">
        <v>1</v>
      </c>
      <c r="R1199" s="832">
        <v>2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21</v>
      </c>
      <c r="B1200" s="832" t="s">
        <v>2713</v>
      </c>
      <c r="C1200" s="832" t="s">
        <v>2719</v>
      </c>
      <c r="D1200" s="833" t="s">
        <v>4561</v>
      </c>
      <c r="E1200" s="834" t="s">
        <v>2750</v>
      </c>
      <c r="F1200" s="832" t="s">
        <v>2714</v>
      </c>
      <c r="G1200" s="832" t="s">
        <v>2794</v>
      </c>
      <c r="H1200" s="832" t="s">
        <v>567</v>
      </c>
      <c r="I1200" s="832" t="s">
        <v>2795</v>
      </c>
      <c r="J1200" s="832" t="s">
        <v>1080</v>
      </c>
      <c r="K1200" s="832" t="s">
        <v>2796</v>
      </c>
      <c r="L1200" s="835">
        <v>107.27</v>
      </c>
      <c r="M1200" s="835">
        <v>1716.32</v>
      </c>
      <c r="N1200" s="832">
        <v>16</v>
      </c>
      <c r="O1200" s="836">
        <v>7.5</v>
      </c>
      <c r="P1200" s="835">
        <v>750.89</v>
      </c>
      <c r="Q1200" s="837">
        <v>0.4375</v>
      </c>
      <c r="R1200" s="832">
        <v>7</v>
      </c>
      <c r="S1200" s="837">
        <v>0.4375</v>
      </c>
      <c r="T1200" s="836">
        <v>3</v>
      </c>
      <c r="U1200" s="838">
        <v>0.4</v>
      </c>
    </row>
    <row r="1201" spans="1:21" ht="14.4" customHeight="1" x14ac:dyDescent="0.3">
      <c r="A1201" s="831">
        <v>21</v>
      </c>
      <c r="B1201" s="832" t="s">
        <v>2713</v>
      </c>
      <c r="C1201" s="832" t="s">
        <v>2719</v>
      </c>
      <c r="D1201" s="833" t="s">
        <v>4561</v>
      </c>
      <c r="E1201" s="834" t="s">
        <v>2750</v>
      </c>
      <c r="F1201" s="832" t="s">
        <v>2714</v>
      </c>
      <c r="G1201" s="832" t="s">
        <v>4056</v>
      </c>
      <c r="H1201" s="832" t="s">
        <v>567</v>
      </c>
      <c r="I1201" s="832" t="s">
        <v>4057</v>
      </c>
      <c r="J1201" s="832" t="s">
        <v>4058</v>
      </c>
      <c r="K1201" s="832" t="s">
        <v>4059</v>
      </c>
      <c r="L1201" s="835">
        <v>552.64</v>
      </c>
      <c r="M1201" s="835">
        <v>1105.28</v>
      </c>
      <c r="N1201" s="832">
        <v>2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21</v>
      </c>
      <c r="B1202" s="832" t="s">
        <v>2713</v>
      </c>
      <c r="C1202" s="832" t="s">
        <v>2719</v>
      </c>
      <c r="D1202" s="833" t="s">
        <v>4561</v>
      </c>
      <c r="E1202" s="834" t="s">
        <v>2750</v>
      </c>
      <c r="F1202" s="832" t="s">
        <v>2714</v>
      </c>
      <c r="G1202" s="832" t="s">
        <v>2758</v>
      </c>
      <c r="H1202" s="832" t="s">
        <v>567</v>
      </c>
      <c r="I1202" s="832" t="s">
        <v>3739</v>
      </c>
      <c r="J1202" s="832" t="s">
        <v>1017</v>
      </c>
      <c r="K1202" s="832" t="s">
        <v>3740</v>
      </c>
      <c r="L1202" s="835">
        <v>75.05</v>
      </c>
      <c r="M1202" s="835">
        <v>150.1</v>
      </c>
      <c r="N1202" s="832">
        <v>2</v>
      </c>
      <c r="O1202" s="836">
        <v>1</v>
      </c>
      <c r="P1202" s="835">
        <v>75.05</v>
      </c>
      <c r="Q1202" s="837">
        <v>0.5</v>
      </c>
      <c r="R1202" s="832">
        <v>1</v>
      </c>
      <c r="S1202" s="837">
        <v>0.5</v>
      </c>
      <c r="T1202" s="836">
        <v>0.5</v>
      </c>
      <c r="U1202" s="838">
        <v>0.5</v>
      </c>
    </row>
    <row r="1203" spans="1:21" ht="14.4" customHeight="1" x14ac:dyDescent="0.3">
      <c r="A1203" s="831">
        <v>21</v>
      </c>
      <c r="B1203" s="832" t="s">
        <v>2713</v>
      </c>
      <c r="C1203" s="832" t="s">
        <v>2719</v>
      </c>
      <c r="D1203" s="833" t="s">
        <v>4561</v>
      </c>
      <c r="E1203" s="834" t="s">
        <v>2750</v>
      </c>
      <c r="F1203" s="832" t="s">
        <v>2714</v>
      </c>
      <c r="G1203" s="832" t="s">
        <v>2758</v>
      </c>
      <c r="H1203" s="832" t="s">
        <v>567</v>
      </c>
      <c r="I1203" s="832" t="s">
        <v>2759</v>
      </c>
      <c r="J1203" s="832" t="s">
        <v>1021</v>
      </c>
      <c r="K1203" s="832" t="s">
        <v>2760</v>
      </c>
      <c r="L1203" s="835">
        <v>45.03</v>
      </c>
      <c r="M1203" s="835">
        <v>270.18</v>
      </c>
      <c r="N1203" s="832">
        <v>6</v>
      </c>
      <c r="O1203" s="836">
        <v>3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21</v>
      </c>
      <c r="B1204" s="832" t="s">
        <v>2713</v>
      </c>
      <c r="C1204" s="832" t="s">
        <v>2719</v>
      </c>
      <c r="D1204" s="833" t="s">
        <v>4561</v>
      </c>
      <c r="E1204" s="834" t="s">
        <v>2750</v>
      </c>
      <c r="F1204" s="832" t="s">
        <v>2714</v>
      </c>
      <c r="G1204" s="832" t="s">
        <v>3434</v>
      </c>
      <c r="H1204" s="832" t="s">
        <v>567</v>
      </c>
      <c r="I1204" s="832" t="s">
        <v>3435</v>
      </c>
      <c r="J1204" s="832" t="s">
        <v>3436</v>
      </c>
      <c r="K1204" s="832" t="s">
        <v>3437</v>
      </c>
      <c r="L1204" s="835">
        <v>34.15</v>
      </c>
      <c r="M1204" s="835">
        <v>68.3</v>
      </c>
      <c r="N1204" s="832">
        <v>2</v>
      </c>
      <c r="O1204" s="836">
        <v>1.5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21</v>
      </c>
      <c r="B1205" s="832" t="s">
        <v>2713</v>
      </c>
      <c r="C1205" s="832" t="s">
        <v>2719</v>
      </c>
      <c r="D1205" s="833" t="s">
        <v>4561</v>
      </c>
      <c r="E1205" s="834" t="s">
        <v>2750</v>
      </c>
      <c r="F1205" s="832" t="s">
        <v>2714</v>
      </c>
      <c r="G1205" s="832" t="s">
        <v>3142</v>
      </c>
      <c r="H1205" s="832" t="s">
        <v>567</v>
      </c>
      <c r="I1205" s="832" t="s">
        <v>3143</v>
      </c>
      <c r="J1205" s="832" t="s">
        <v>3144</v>
      </c>
      <c r="K1205" s="832" t="s">
        <v>3145</v>
      </c>
      <c r="L1205" s="835">
        <v>60.9</v>
      </c>
      <c r="M1205" s="835">
        <v>304.5</v>
      </c>
      <c r="N1205" s="832">
        <v>5</v>
      </c>
      <c r="O1205" s="836">
        <v>3</v>
      </c>
      <c r="P1205" s="835">
        <v>182.7</v>
      </c>
      <c r="Q1205" s="837">
        <v>0.6</v>
      </c>
      <c r="R1205" s="832">
        <v>3</v>
      </c>
      <c r="S1205" s="837">
        <v>0.6</v>
      </c>
      <c r="T1205" s="836">
        <v>2</v>
      </c>
      <c r="U1205" s="838">
        <v>0.66666666666666663</v>
      </c>
    </row>
    <row r="1206" spans="1:21" ht="14.4" customHeight="1" x14ac:dyDescent="0.3">
      <c r="A1206" s="831">
        <v>21</v>
      </c>
      <c r="B1206" s="832" t="s">
        <v>2713</v>
      </c>
      <c r="C1206" s="832" t="s">
        <v>2719</v>
      </c>
      <c r="D1206" s="833" t="s">
        <v>4561</v>
      </c>
      <c r="E1206" s="834" t="s">
        <v>2750</v>
      </c>
      <c r="F1206" s="832" t="s">
        <v>2714</v>
      </c>
      <c r="G1206" s="832" t="s">
        <v>4060</v>
      </c>
      <c r="H1206" s="832" t="s">
        <v>567</v>
      </c>
      <c r="I1206" s="832" t="s">
        <v>4061</v>
      </c>
      <c r="J1206" s="832" t="s">
        <v>4062</v>
      </c>
      <c r="K1206" s="832" t="s">
        <v>4001</v>
      </c>
      <c r="L1206" s="835">
        <v>868.37</v>
      </c>
      <c r="M1206" s="835">
        <v>1736.74</v>
      </c>
      <c r="N1206" s="832">
        <v>2</v>
      </c>
      <c r="O1206" s="836">
        <v>1.5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21</v>
      </c>
      <c r="B1207" s="832" t="s">
        <v>2713</v>
      </c>
      <c r="C1207" s="832" t="s">
        <v>2719</v>
      </c>
      <c r="D1207" s="833" t="s">
        <v>4561</v>
      </c>
      <c r="E1207" s="834" t="s">
        <v>2750</v>
      </c>
      <c r="F1207" s="832" t="s">
        <v>2714</v>
      </c>
      <c r="G1207" s="832" t="s">
        <v>3442</v>
      </c>
      <c r="H1207" s="832" t="s">
        <v>567</v>
      </c>
      <c r="I1207" s="832" t="s">
        <v>3443</v>
      </c>
      <c r="J1207" s="832" t="s">
        <v>3444</v>
      </c>
      <c r="K1207" s="832" t="s">
        <v>3445</v>
      </c>
      <c r="L1207" s="835">
        <v>2615.92</v>
      </c>
      <c r="M1207" s="835">
        <v>5231.84</v>
      </c>
      <c r="N1207" s="832">
        <v>2</v>
      </c>
      <c r="O1207" s="836">
        <v>2</v>
      </c>
      <c r="P1207" s="835">
        <v>5231.84</v>
      </c>
      <c r="Q1207" s="837">
        <v>1</v>
      </c>
      <c r="R1207" s="832">
        <v>2</v>
      </c>
      <c r="S1207" s="837">
        <v>1</v>
      </c>
      <c r="T1207" s="836">
        <v>2</v>
      </c>
      <c r="U1207" s="838">
        <v>1</v>
      </c>
    </row>
    <row r="1208" spans="1:21" ht="14.4" customHeight="1" x14ac:dyDescent="0.3">
      <c r="A1208" s="831">
        <v>21</v>
      </c>
      <c r="B1208" s="832" t="s">
        <v>2713</v>
      </c>
      <c r="C1208" s="832" t="s">
        <v>2719</v>
      </c>
      <c r="D1208" s="833" t="s">
        <v>4561</v>
      </c>
      <c r="E1208" s="834" t="s">
        <v>2750</v>
      </c>
      <c r="F1208" s="832" t="s">
        <v>2714</v>
      </c>
      <c r="G1208" s="832" t="s">
        <v>2808</v>
      </c>
      <c r="H1208" s="832" t="s">
        <v>567</v>
      </c>
      <c r="I1208" s="832" t="s">
        <v>4063</v>
      </c>
      <c r="J1208" s="832" t="s">
        <v>1396</v>
      </c>
      <c r="K1208" s="832" t="s">
        <v>4064</v>
      </c>
      <c r="L1208" s="835">
        <v>64.36</v>
      </c>
      <c r="M1208" s="835">
        <v>64.36</v>
      </c>
      <c r="N1208" s="832">
        <v>1</v>
      </c>
      <c r="O1208" s="836">
        <v>0.5</v>
      </c>
      <c r="P1208" s="835">
        <v>64.36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21</v>
      </c>
      <c r="B1209" s="832" t="s">
        <v>2713</v>
      </c>
      <c r="C1209" s="832" t="s">
        <v>2719</v>
      </c>
      <c r="D1209" s="833" t="s">
        <v>4561</v>
      </c>
      <c r="E1209" s="834" t="s">
        <v>2750</v>
      </c>
      <c r="F1209" s="832" t="s">
        <v>2714</v>
      </c>
      <c r="G1209" s="832" t="s">
        <v>3146</v>
      </c>
      <c r="H1209" s="832" t="s">
        <v>567</v>
      </c>
      <c r="I1209" s="832" t="s">
        <v>3147</v>
      </c>
      <c r="J1209" s="832" t="s">
        <v>814</v>
      </c>
      <c r="K1209" s="832" t="s">
        <v>3148</v>
      </c>
      <c r="L1209" s="835">
        <v>27.28</v>
      </c>
      <c r="M1209" s="835">
        <v>81.84</v>
      </c>
      <c r="N1209" s="832">
        <v>3</v>
      </c>
      <c r="O1209" s="836">
        <v>2</v>
      </c>
      <c r="P1209" s="835">
        <v>81.84</v>
      </c>
      <c r="Q1209" s="837">
        <v>1</v>
      </c>
      <c r="R1209" s="832">
        <v>3</v>
      </c>
      <c r="S1209" s="837">
        <v>1</v>
      </c>
      <c r="T1209" s="836">
        <v>2</v>
      </c>
      <c r="U1209" s="838">
        <v>1</v>
      </c>
    </row>
    <row r="1210" spans="1:21" ht="14.4" customHeight="1" x14ac:dyDescent="0.3">
      <c r="A1210" s="831">
        <v>21</v>
      </c>
      <c r="B1210" s="832" t="s">
        <v>2713</v>
      </c>
      <c r="C1210" s="832" t="s">
        <v>2719</v>
      </c>
      <c r="D1210" s="833" t="s">
        <v>4561</v>
      </c>
      <c r="E1210" s="834" t="s">
        <v>2750</v>
      </c>
      <c r="F1210" s="832" t="s">
        <v>2714</v>
      </c>
      <c r="G1210" s="832" t="s">
        <v>2950</v>
      </c>
      <c r="H1210" s="832" t="s">
        <v>567</v>
      </c>
      <c r="I1210" s="832" t="s">
        <v>3749</v>
      </c>
      <c r="J1210" s="832" t="s">
        <v>3750</v>
      </c>
      <c r="K1210" s="832" t="s">
        <v>3751</v>
      </c>
      <c r="L1210" s="835">
        <v>3689.11</v>
      </c>
      <c r="M1210" s="835">
        <v>29512.880000000001</v>
      </c>
      <c r="N1210" s="832">
        <v>8</v>
      </c>
      <c r="O1210" s="836">
        <v>3</v>
      </c>
      <c r="P1210" s="835">
        <v>29512.880000000001</v>
      </c>
      <c r="Q1210" s="837">
        <v>1</v>
      </c>
      <c r="R1210" s="832">
        <v>8</v>
      </c>
      <c r="S1210" s="837">
        <v>1</v>
      </c>
      <c r="T1210" s="836">
        <v>3</v>
      </c>
      <c r="U1210" s="838">
        <v>1</v>
      </c>
    </row>
    <row r="1211" spans="1:21" ht="14.4" customHeight="1" x14ac:dyDescent="0.3">
      <c r="A1211" s="831">
        <v>21</v>
      </c>
      <c r="B1211" s="832" t="s">
        <v>2713</v>
      </c>
      <c r="C1211" s="832" t="s">
        <v>2719</v>
      </c>
      <c r="D1211" s="833" t="s">
        <v>4561</v>
      </c>
      <c r="E1211" s="834" t="s">
        <v>2750</v>
      </c>
      <c r="F1211" s="832" t="s">
        <v>2714</v>
      </c>
      <c r="G1211" s="832" t="s">
        <v>2950</v>
      </c>
      <c r="H1211" s="832" t="s">
        <v>625</v>
      </c>
      <c r="I1211" s="832" t="s">
        <v>2951</v>
      </c>
      <c r="J1211" s="832" t="s">
        <v>2952</v>
      </c>
      <c r="K1211" s="832" t="s">
        <v>2953</v>
      </c>
      <c r="L1211" s="835">
        <v>3689.11</v>
      </c>
      <c r="M1211" s="835">
        <v>18445.55</v>
      </c>
      <c r="N1211" s="832">
        <v>5</v>
      </c>
      <c r="O1211" s="836">
        <v>4</v>
      </c>
      <c r="P1211" s="835">
        <v>14756.44</v>
      </c>
      <c r="Q1211" s="837">
        <v>0.8</v>
      </c>
      <c r="R1211" s="832">
        <v>4</v>
      </c>
      <c r="S1211" s="837">
        <v>0.8</v>
      </c>
      <c r="T1211" s="836">
        <v>3.5</v>
      </c>
      <c r="U1211" s="838">
        <v>0.875</v>
      </c>
    </row>
    <row r="1212" spans="1:21" ht="14.4" customHeight="1" x14ac:dyDescent="0.3">
      <c r="A1212" s="831">
        <v>21</v>
      </c>
      <c r="B1212" s="832" t="s">
        <v>2713</v>
      </c>
      <c r="C1212" s="832" t="s">
        <v>2719</v>
      </c>
      <c r="D1212" s="833" t="s">
        <v>4561</v>
      </c>
      <c r="E1212" s="834" t="s">
        <v>2750</v>
      </c>
      <c r="F1212" s="832" t="s">
        <v>2714</v>
      </c>
      <c r="G1212" s="832" t="s">
        <v>2950</v>
      </c>
      <c r="H1212" s="832" t="s">
        <v>625</v>
      </c>
      <c r="I1212" s="832" t="s">
        <v>3149</v>
      </c>
      <c r="J1212" s="832" t="s">
        <v>2952</v>
      </c>
      <c r="K1212" s="832" t="s">
        <v>3150</v>
      </c>
      <c r="L1212" s="835">
        <v>553.36</v>
      </c>
      <c r="M1212" s="835">
        <v>3320.16</v>
      </c>
      <c r="N1212" s="832">
        <v>6</v>
      </c>
      <c r="O1212" s="836">
        <v>1</v>
      </c>
      <c r="P1212" s="835">
        <v>1660.08</v>
      </c>
      <c r="Q1212" s="837">
        <v>0.5</v>
      </c>
      <c r="R1212" s="832">
        <v>3</v>
      </c>
      <c r="S1212" s="837">
        <v>0.5</v>
      </c>
      <c r="T1212" s="836">
        <v>0.5</v>
      </c>
      <c r="U1212" s="838">
        <v>0.5</v>
      </c>
    </row>
    <row r="1213" spans="1:21" ht="14.4" customHeight="1" x14ac:dyDescent="0.3">
      <c r="A1213" s="831">
        <v>21</v>
      </c>
      <c r="B1213" s="832" t="s">
        <v>2713</v>
      </c>
      <c r="C1213" s="832" t="s">
        <v>2719</v>
      </c>
      <c r="D1213" s="833" t="s">
        <v>4561</v>
      </c>
      <c r="E1213" s="834" t="s">
        <v>2750</v>
      </c>
      <c r="F1213" s="832" t="s">
        <v>2714</v>
      </c>
      <c r="G1213" s="832" t="s">
        <v>2857</v>
      </c>
      <c r="H1213" s="832" t="s">
        <v>567</v>
      </c>
      <c r="I1213" s="832" t="s">
        <v>2858</v>
      </c>
      <c r="J1213" s="832" t="s">
        <v>2859</v>
      </c>
      <c r="K1213" s="832" t="s">
        <v>2860</v>
      </c>
      <c r="L1213" s="835">
        <v>38.5</v>
      </c>
      <c r="M1213" s="835">
        <v>77</v>
      </c>
      <c r="N1213" s="832">
        <v>2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21</v>
      </c>
      <c r="B1214" s="832" t="s">
        <v>2713</v>
      </c>
      <c r="C1214" s="832" t="s">
        <v>2719</v>
      </c>
      <c r="D1214" s="833" t="s">
        <v>4561</v>
      </c>
      <c r="E1214" s="834" t="s">
        <v>2750</v>
      </c>
      <c r="F1214" s="832" t="s">
        <v>2714</v>
      </c>
      <c r="G1214" s="832" t="s">
        <v>2962</v>
      </c>
      <c r="H1214" s="832" t="s">
        <v>567</v>
      </c>
      <c r="I1214" s="832" t="s">
        <v>2963</v>
      </c>
      <c r="J1214" s="832" t="s">
        <v>2964</v>
      </c>
      <c r="K1214" s="832" t="s">
        <v>642</v>
      </c>
      <c r="L1214" s="835">
        <v>58.62</v>
      </c>
      <c r="M1214" s="835">
        <v>175.85999999999999</v>
      </c>
      <c r="N1214" s="832">
        <v>3</v>
      </c>
      <c r="O1214" s="836">
        <v>1.5</v>
      </c>
      <c r="P1214" s="835">
        <v>117.24</v>
      </c>
      <c r="Q1214" s="837">
        <v>0.66666666666666674</v>
      </c>
      <c r="R1214" s="832">
        <v>2</v>
      </c>
      <c r="S1214" s="837">
        <v>0.66666666666666663</v>
      </c>
      <c r="T1214" s="836">
        <v>1</v>
      </c>
      <c r="U1214" s="838">
        <v>0.66666666666666663</v>
      </c>
    </row>
    <row r="1215" spans="1:21" ht="14.4" customHeight="1" x14ac:dyDescent="0.3">
      <c r="A1215" s="831">
        <v>21</v>
      </c>
      <c r="B1215" s="832" t="s">
        <v>2713</v>
      </c>
      <c r="C1215" s="832" t="s">
        <v>2719</v>
      </c>
      <c r="D1215" s="833" t="s">
        <v>4561</v>
      </c>
      <c r="E1215" s="834" t="s">
        <v>2750</v>
      </c>
      <c r="F1215" s="832" t="s">
        <v>2714</v>
      </c>
      <c r="G1215" s="832" t="s">
        <v>4065</v>
      </c>
      <c r="H1215" s="832" t="s">
        <v>567</v>
      </c>
      <c r="I1215" s="832" t="s">
        <v>4066</v>
      </c>
      <c r="J1215" s="832" t="s">
        <v>1156</v>
      </c>
      <c r="K1215" s="832" t="s">
        <v>3726</v>
      </c>
      <c r="L1215" s="835">
        <v>163.54</v>
      </c>
      <c r="M1215" s="835">
        <v>817.7</v>
      </c>
      <c r="N1215" s="832">
        <v>5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21</v>
      </c>
      <c r="B1216" s="832" t="s">
        <v>2713</v>
      </c>
      <c r="C1216" s="832" t="s">
        <v>2719</v>
      </c>
      <c r="D1216" s="833" t="s">
        <v>4561</v>
      </c>
      <c r="E1216" s="834" t="s">
        <v>2750</v>
      </c>
      <c r="F1216" s="832" t="s">
        <v>2714</v>
      </c>
      <c r="G1216" s="832" t="s">
        <v>4067</v>
      </c>
      <c r="H1216" s="832" t="s">
        <v>567</v>
      </c>
      <c r="I1216" s="832" t="s">
        <v>4068</v>
      </c>
      <c r="J1216" s="832" t="s">
        <v>4069</v>
      </c>
      <c r="K1216" s="832" t="s">
        <v>4070</v>
      </c>
      <c r="L1216" s="835">
        <v>48.92</v>
      </c>
      <c r="M1216" s="835">
        <v>48.92</v>
      </c>
      <c r="N1216" s="832">
        <v>1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21</v>
      </c>
      <c r="B1217" s="832" t="s">
        <v>2713</v>
      </c>
      <c r="C1217" s="832" t="s">
        <v>2719</v>
      </c>
      <c r="D1217" s="833" t="s">
        <v>4561</v>
      </c>
      <c r="E1217" s="834" t="s">
        <v>2750</v>
      </c>
      <c r="F1217" s="832" t="s">
        <v>2714</v>
      </c>
      <c r="G1217" s="832" t="s">
        <v>4071</v>
      </c>
      <c r="H1217" s="832" t="s">
        <v>567</v>
      </c>
      <c r="I1217" s="832" t="s">
        <v>4072</v>
      </c>
      <c r="J1217" s="832" t="s">
        <v>4073</v>
      </c>
      <c r="K1217" s="832" t="s">
        <v>4074</v>
      </c>
      <c r="L1217" s="835">
        <v>32.28</v>
      </c>
      <c r="M1217" s="835">
        <v>96.84</v>
      </c>
      <c r="N1217" s="832">
        <v>3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21</v>
      </c>
      <c r="B1218" s="832" t="s">
        <v>2713</v>
      </c>
      <c r="C1218" s="832" t="s">
        <v>2719</v>
      </c>
      <c r="D1218" s="833" t="s">
        <v>4561</v>
      </c>
      <c r="E1218" s="834" t="s">
        <v>2750</v>
      </c>
      <c r="F1218" s="832" t="s">
        <v>2714</v>
      </c>
      <c r="G1218" s="832" t="s">
        <v>2968</v>
      </c>
      <c r="H1218" s="832" t="s">
        <v>567</v>
      </c>
      <c r="I1218" s="832" t="s">
        <v>2969</v>
      </c>
      <c r="J1218" s="832" t="s">
        <v>1697</v>
      </c>
      <c r="K1218" s="832" t="s">
        <v>2970</v>
      </c>
      <c r="L1218" s="835">
        <v>760.22</v>
      </c>
      <c r="M1218" s="835">
        <v>1520.44</v>
      </c>
      <c r="N1218" s="832">
        <v>2</v>
      </c>
      <c r="O1218" s="836">
        <v>1</v>
      </c>
      <c r="P1218" s="835">
        <v>1520.44</v>
      </c>
      <c r="Q1218" s="837">
        <v>1</v>
      </c>
      <c r="R1218" s="832">
        <v>2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21</v>
      </c>
      <c r="B1219" s="832" t="s">
        <v>2713</v>
      </c>
      <c r="C1219" s="832" t="s">
        <v>2719</v>
      </c>
      <c r="D1219" s="833" t="s">
        <v>4561</v>
      </c>
      <c r="E1219" s="834" t="s">
        <v>2750</v>
      </c>
      <c r="F1219" s="832" t="s">
        <v>2714</v>
      </c>
      <c r="G1219" s="832" t="s">
        <v>2971</v>
      </c>
      <c r="H1219" s="832" t="s">
        <v>625</v>
      </c>
      <c r="I1219" s="832" t="s">
        <v>2972</v>
      </c>
      <c r="J1219" s="832" t="s">
        <v>2059</v>
      </c>
      <c r="K1219" s="832" t="s">
        <v>2973</v>
      </c>
      <c r="L1219" s="835">
        <v>64.5</v>
      </c>
      <c r="M1219" s="835">
        <v>129</v>
      </c>
      <c r="N1219" s="832">
        <v>2</v>
      </c>
      <c r="O1219" s="836">
        <v>2</v>
      </c>
      <c r="P1219" s="835">
        <v>129</v>
      </c>
      <c r="Q1219" s="837">
        <v>1</v>
      </c>
      <c r="R1219" s="832">
        <v>2</v>
      </c>
      <c r="S1219" s="837">
        <v>1</v>
      </c>
      <c r="T1219" s="836">
        <v>2</v>
      </c>
      <c r="U1219" s="838">
        <v>1</v>
      </c>
    </row>
    <row r="1220" spans="1:21" ht="14.4" customHeight="1" x14ac:dyDescent="0.3">
      <c r="A1220" s="831">
        <v>21</v>
      </c>
      <c r="B1220" s="832" t="s">
        <v>2713</v>
      </c>
      <c r="C1220" s="832" t="s">
        <v>2719</v>
      </c>
      <c r="D1220" s="833" t="s">
        <v>4561</v>
      </c>
      <c r="E1220" s="834" t="s">
        <v>2750</v>
      </c>
      <c r="F1220" s="832" t="s">
        <v>2714</v>
      </c>
      <c r="G1220" s="832" t="s">
        <v>3166</v>
      </c>
      <c r="H1220" s="832" t="s">
        <v>567</v>
      </c>
      <c r="I1220" s="832" t="s">
        <v>3168</v>
      </c>
      <c r="J1220" s="832" t="s">
        <v>867</v>
      </c>
      <c r="K1220" s="832" t="s">
        <v>868</v>
      </c>
      <c r="L1220" s="835">
        <v>0</v>
      </c>
      <c r="M1220" s="835">
        <v>0</v>
      </c>
      <c r="N1220" s="832">
        <v>1</v>
      </c>
      <c r="O1220" s="836">
        <v>1</v>
      </c>
      <c r="P1220" s="835"/>
      <c r="Q1220" s="837"/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21</v>
      </c>
      <c r="B1221" s="832" t="s">
        <v>2713</v>
      </c>
      <c r="C1221" s="832" t="s">
        <v>2719</v>
      </c>
      <c r="D1221" s="833" t="s">
        <v>4561</v>
      </c>
      <c r="E1221" s="834" t="s">
        <v>2750</v>
      </c>
      <c r="F1221" s="832" t="s">
        <v>2714</v>
      </c>
      <c r="G1221" s="832" t="s">
        <v>2974</v>
      </c>
      <c r="H1221" s="832" t="s">
        <v>567</v>
      </c>
      <c r="I1221" s="832" t="s">
        <v>2975</v>
      </c>
      <c r="J1221" s="832" t="s">
        <v>2976</v>
      </c>
      <c r="K1221" s="832" t="s">
        <v>2977</v>
      </c>
      <c r="L1221" s="835">
        <v>550.39</v>
      </c>
      <c r="M1221" s="835">
        <v>14860.53</v>
      </c>
      <c r="N1221" s="832">
        <v>27</v>
      </c>
      <c r="O1221" s="836">
        <v>8.5</v>
      </c>
      <c r="P1221" s="835">
        <v>9907.02</v>
      </c>
      <c r="Q1221" s="837">
        <v>0.66666666666666663</v>
      </c>
      <c r="R1221" s="832">
        <v>18</v>
      </c>
      <c r="S1221" s="837">
        <v>0.66666666666666663</v>
      </c>
      <c r="T1221" s="836">
        <v>5.5</v>
      </c>
      <c r="U1221" s="838">
        <v>0.6470588235294118</v>
      </c>
    </row>
    <row r="1222" spans="1:21" ht="14.4" customHeight="1" x14ac:dyDescent="0.3">
      <c r="A1222" s="831">
        <v>21</v>
      </c>
      <c r="B1222" s="832" t="s">
        <v>2713</v>
      </c>
      <c r="C1222" s="832" t="s">
        <v>2719</v>
      </c>
      <c r="D1222" s="833" t="s">
        <v>4561</v>
      </c>
      <c r="E1222" s="834" t="s">
        <v>2750</v>
      </c>
      <c r="F1222" s="832" t="s">
        <v>2714</v>
      </c>
      <c r="G1222" s="832" t="s">
        <v>2974</v>
      </c>
      <c r="H1222" s="832" t="s">
        <v>625</v>
      </c>
      <c r="I1222" s="832" t="s">
        <v>2323</v>
      </c>
      <c r="J1222" s="832" t="s">
        <v>2324</v>
      </c>
      <c r="K1222" s="832" t="s">
        <v>2325</v>
      </c>
      <c r="L1222" s="835">
        <v>550.39</v>
      </c>
      <c r="M1222" s="835">
        <v>20364.43</v>
      </c>
      <c r="N1222" s="832">
        <v>37</v>
      </c>
      <c r="O1222" s="836">
        <v>10.5</v>
      </c>
      <c r="P1222" s="835">
        <v>11558.19</v>
      </c>
      <c r="Q1222" s="837">
        <v>0.56756756756756754</v>
      </c>
      <c r="R1222" s="832">
        <v>21</v>
      </c>
      <c r="S1222" s="837">
        <v>0.56756756756756754</v>
      </c>
      <c r="T1222" s="836">
        <v>5.5</v>
      </c>
      <c r="U1222" s="838">
        <v>0.52380952380952384</v>
      </c>
    </row>
    <row r="1223" spans="1:21" ht="14.4" customHeight="1" x14ac:dyDescent="0.3">
      <c r="A1223" s="831">
        <v>21</v>
      </c>
      <c r="B1223" s="832" t="s">
        <v>2713</v>
      </c>
      <c r="C1223" s="832" t="s">
        <v>2719</v>
      </c>
      <c r="D1223" s="833" t="s">
        <v>4561</v>
      </c>
      <c r="E1223" s="834" t="s">
        <v>2750</v>
      </c>
      <c r="F1223" s="832" t="s">
        <v>2714</v>
      </c>
      <c r="G1223" s="832" t="s">
        <v>2974</v>
      </c>
      <c r="H1223" s="832" t="s">
        <v>567</v>
      </c>
      <c r="I1223" s="832" t="s">
        <v>4075</v>
      </c>
      <c r="J1223" s="832" t="s">
        <v>4076</v>
      </c>
      <c r="K1223" s="832" t="s">
        <v>2325</v>
      </c>
      <c r="L1223" s="835">
        <v>550.39</v>
      </c>
      <c r="M1223" s="835">
        <v>3302.34</v>
      </c>
      <c r="N1223" s="832">
        <v>6</v>
      </c>
      <c r="O1223" s="836">
        <v>2</v>
      </c>
      <c r="P1223" s="835">
        <v>3302.34</v>
      </c>
      <c r="Q1223" s="837">
        <v>1</v>
      </c>
      <c r="R1223" s="832">
        <v>6</v>
      </c>
      <c r="S1223" s="837">
        <v>1</v>
      </c>
      <c r="T1223" s="836">
        <v>2</v>
      </c>
      <c r="U1223" s="838">
        <v>1</v>
      </c>
    </row>
    <row r="1224" spans="1:21" ht="14.4" customHeight="1" x14ac:dyDescent="0.3">
      <c r="A1224" s="831">
        <v>21</v>
      </c>
      <c r="B1224" s="832" t="s">
        <v>2713</v>
      </c>
      <c r="C1224" s="832" t="s">
        <v>2719</v>
      </c>
      <c r="D1224" s="833" t="s">
        <v>4561</v>
      </c>
      <c r="E1224" s="834" t="s">
        <v>2750</v>
      </c>
      <c r="F1224" s="832" t="s">
        <v>2714</v>
      </c>
      <c r="G1224" s="832" t="s">
        <v>4077</v>
      </c>
      <c r="H1224" s="832" t="s">
        <v>567</v>
      </c>
      <c r="I1224" s="832" t="s">
        <v>4078</v>
      </c>
      <c r="J1224" s="832" t="s">
        <v>4079</v>
      </c>
      <c r="K1224" s="832" t="s">
        <v>4080</v>
      </c>
      <c r="L1224" s="835">
        <v>22.26</v>
      </c>
      <c r="M1224" s="835">
        <v>66.78</v>
      </c>
      <c r="N1224" s="832">
        <v>3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21</v>
      </c>
      <c r="B1225" s="832" t="s">
        <v>2713</v>
      </c>
      <c r="C1225" s="832" t="s">
        <v>2719</v>
      </c>
      <c r="D1225" s="833" t="s">
        <v>4561</v>
      </c>
      <c r="E1225" s="834" t="s">
        <v>2750</v>
      </c>
      <c r="F1225" s="832" t="s">
        <v>2714</v>
      </c>
      <c r="G1225" s="832" t="s">
        <v>2978</v>
      </c>
      <c r="H1225" s="832" t="s">
        <v>567</v>
      </c>
      <c r="I1225" s="832" t="s">
        <v>2979</v>
      </c>
      <c r="J1225" s="832" t="s">
        <v>906</v>
      </c>
      <c r="K1225" s="832" t="s">
        <v>2980</v>
      </c>
      <c r="L1225" s="835">
        <v>248.55</v>
      </c>
      <c r="M1225" s="835">
        <v>248.55</v>
      </c>
      <c r="N1225" s="832">
        <v>1</v>
      </c>
      <c r="O1225" s="836">
        <v>1</v>
      </c>
      <c r="P1225" s="835">
        <v>248.55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21</v>
      </c>
      <c r="B1226" s="832" t="s">
        <v>2713</v>
      </c>
      <c r="C1226" s="832" t="s">
        <v>2719</v>
      </c>
      <c r="D1226" s="833" t="s">
        <v>4561</v>
      </c>
      <c r="E1226" s="834" t="s">
        <v>2750</v>
      </c>
      <c r="F1226" s="832" t="s">
        <v>2714</v>
      </c>
      <c r="G1226" s="832" t="s">
        <v>3465</v>
      </c>
      <c r="H1226" s="832" t="s">
        <v>567</v>
      </c>
      <c r="I1226" s="832" t="s">
        <v>3466</v>
      </c>
      <c r="J1226" s="832" t="s">
        <v>3467</v>
      </c>
      <c r="K1226" s="832" t="s">
        <v>3468</v>
      </c>
      <c r="L1226" s="835">
        <v>140.72</v>
      </c>
      <c r="M1226" s="835">
        <v>422.15999999999997</v>
      </c>
      <c r="N1226" s="832">
        <v>3</v>
      </c>
      <c r="O1226" s="836">
        <v>0.5</v>
      </c>
      <c r="P1226" s="835">
        <v>422.15999999999997</v>
      </c>
      <c r="Q1226" s="837">
        <v>1</v>
      </c>
      <c r="R1226" s="832">
        <v>3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21</v>
      </c>
      <c r="B1227" s="832" t="s">
        <v>2713</v>
      </c>
      <c r="C1227" s="832" t="s">
        <v>2719</v>
      </c>
      <c r="D1227" s="833" t="s">
        <v>4561</v>
      </c>
      <c r="E1227" s="834" t="s">
        <v>2750</v>
      </c>
      <c r="F1227" s="832" t="s">
        <v>2714</v>
      </c>
      <c r="G1227" s="832" t="s">
        <v>3180</v>
      </c>
      <c r="H1227" s="832" t="s">
        <v>567</v>
      </c>
      <c r="I1227" s="832" t="s">
        <v>3181</v>
      </c>
      <c r="J1227" s="832" t="s">
        <v>3182</v>
      </c>
      <c r="K1227" s="832" t="s">
        <v>3183</v>
      </c>
      <c r="L1227" s="835">
        <v>727.03</v>
      </c>
      <c r="M1227" s="835">
        <v>8724.36</v>
      </c>
      <c r="N1227" s="832">
        <v>12</v>
      </c>
      <c r="O1227" s="836">
        <v>7</v>
      </c>
      <c r="P1227" s="835">
        <v>5816.24</v>
      </c>
      <c r="Q1227" s="837">
        <v>0.66666666666666663</v>
      </c>
      <c r="R1227" s="832">
        <v>8</v>
      </c>
      <c r="S1227" s="837">
        <v>0.66666666666666663</v>
      </c>
      <c r="T1227" s="836">
        <v>4</v>
      </c>
      <c r="U1227" s="838">
        <v>0.5714285714285714</v>
      </c>
    </row>
    <row r="1228" spans="1:21" ht="14.4" customHeight="1" x14ac:dyDescent="0.3">
      <c r="A1228" s="831">
        <v>21</v>
      </c>
      <c r="B1228" s="832" t="s">
        <v>2713</v>
      </c>
      <c r="C1228" s="832" t="s">
        <v>2719</v>
      </c>
      <c r="D1228" s="833" t="s">
        <v>4561</v>
      </c>
      <c r="E1228" s="834" t="s">
        <v>2750</v>
      </c>
      <c r="F1228" s="832" t="s">
        <v>2714</v>
      </c>
      <c r="G1228" s="832" t="s">
        <v>3469</v>
      </c>
      <c r="H1228" s="832" t="s">
        <v>567</v>
      </c>
      <c r="I1228" s="832" t="s">
        <v>4081</v>
      </c>
      <c r="J1228" s="832" t="s">
        <v>4082</v>
      </c>
      <c r="K1228" s="832" t="s">
        <v>4083</v>
      </c>
      <c r="L1228" s="835">
        <v>141.62</v>
      </c>
      <c r="M1228" s="835">
        <v>141.62</v>
      </c>
      <c r="N1228" s="832">
        <v>1</v>
      </c>
      <c r="O1228" s="836">
        <v>1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21</v>
      </c>
      <c r="B1229" s="832" t="s">
        <v>2713</v>
      </c>
      <c r="C1229" s="832" t="s">
        <v>2719</v>
      </c>
      <c r="D1229" s="833" t="s">
        <v>4561</v>
      </c>
      <c r="E1229" s="834" t="s">
        <v>2750</v>
      </c>
      <c r="F1229" s="832" t="s">
        <v>2714</v>
      </c>
      <c r="G1229" s="832" t="s">
        <v>3469</v>
      </c>
      <c r="H1229" s="832" t="s">
        <v>567</v>
      </c>
      <c r="I1229" s="832" t="s">
        <v>3780</v>
      </c>
      <c r="J1229" s="832" t="s">
        <v>3781</v>
      </c>
      <c r="K1229" s="832" t="s">
        <v>3474</v>
      </c>
      <c r="L1229" s="835">
        <v>0</v>
      </c>
      <c r="M1229" s="835">
        <v>0</v>
      </c>
      <c r="N1229" s="832">
        <v>4</v>
      </c>
      <c r="O1229" s="836">
        <v>2</v>
      </c>
      <c r="P1229" s="835">
        <v>0</v>
      </c>
      <c r="Q1229" s="837"/>
      <c r="R1229" s="832">
        <v>2</v>
      </c>
      <c r="S1229" s="837">
        <v>0.5</v>
      </c>
      <c r="T1229" s="836">
        <v>1.5</v>
      </c>
      <c r="U1229" s="838">
        <v>0.75</v>
      </c>
    </row>
    <row r="1230" spans="1:21" ht="14.4" customHeight="1" x14ac:dyDescent="0.3">
      <c r="A1230" s="831">
        <v>21</v>
      </c>
      <c r="B1230" s="832" t="s">
        <v>2713</v>
      </c>
      <c r="C1230" s="832" t="s">
        <v>2719</v>
      </c>
      <c r="D1230" s="833" t="s">
        <v>4561</v>
      </c>
      <c r="E1230" s="834" t="s">
        <v>2750</v>
      </c>
      <c r="F1230" s="832" t="s">
        <v>2714</v>
      </c>
      <c r="G1230" s="832" t="s">
        <v>3782</v>
      </c>
      <c r="H1230" s="832" t="s">
        <v>567</v>
      </c>
      <c r="I1230" s="832" t="s">
        <v>4084</v>
      </c>
      <c r="J1230" s="832" t="s">
        <v>4085</v>
      </c>
      <c r="K1230" s="832" t="s">
        <v>4086</v>
      </c>
      <c r="L1230" s="835">
        <v>72.260000000000005</v>
      </c>
      <c r="M1230" s="835">
        <v>72.260000000000005</v>
      </c>
      <c r="N1230" s="832">
        <v>1</v>
      </c>
      <c r="O1230" s="836">
        <v>0.5</v>
      </c>
      <c r="P1230" s="835">
        <v>72.260000000000005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21</v>
      </c>
      <c r="B1231" s="832" t="s">
        <v>2713</v>
      </c>
      <c r="C1231" s="832" t="s">
        <v>2719</v>
      </c>
      <c r="D1231" s="833" t="s">
        <v>4561</v>
      </c>
      <c r="E1231" s="834" t="s">
        <v>2750</v>
      </c>
      <c r="F1231" s="832" t="s">
        <v>2714</v>
      </c>
      <c r="G1231" s="832" t="s">
        <v>2767</v>
      </c>
      <c r="H1231" s="832" t="s">
        <v>567</v>
      </c>
      <c r="I1231" s="832" t="s">
        <v>3185</v>
      </c>
      <c r="J1231" s="832" t="s">
        <v>3186</v>
      </c>
      <c r="K1231" s="832" t="s">
        <v>3009</v>
      </c>
      <c r="L1231" s="835">
        <v>66.97</v>
      </c>
      <c r="M1231" s="835">
        <v>133.94</v>
      </c>
      <c r="N1231" s="832">
        <v>2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21</v>
      </c>
      <c r="B1232" s="832" t="s">
        <v>2713</v>
      </c>
      <c r="C1232" s="832" t="s">
        <v>2719</v>
      </c>
      <c r="D1232" s="833" t="s">
        <v>4561</v>
      </c>
      <c r="E1232" s="834" t="s">
        <v>2750</v>
      </c>
      <c r="F1232" s="832" t="s">
        <v>2714</v>
      </c>
      <c r="G1232" s="832" t="s">
        <v>2767</v>
      </c>
      <c r="H1232" s="832" t="s">
        <v>567</v>
      </c>
      <c r="I1232" s="832" t="s">
        <v>2768</v>
      </c>
      <c r="J1232" s="832" t="s">
        <v>780</v>
      </c>
      <c r="K1232" s="832" t="s">
        <v>2769</v>
      </c>
      <c r="L1232" s="835">
        <v>53.57</v>
      </c>
      <c r="M1232" s="835">
        <v>1285.68</v>
      </c>
      <c r="N1232" s="832">
        <v>24</v>
      </c>
      <c r="O1232" s="836">
        <v>10</v>
      </c>
      <c r="P1232" s="835">
        <v>267.85000000000002</v>
      </c>
      <c r="Q1232" s="837">
        <v>0.20833333333333334</v>
      </c>
      <c r="R1232" s="832">
        <v>5</v>
      </c>
      <c r="S1232" s="837">
        <v>0.20833333333333334</v>
      </c>
      <c r="T1232" s="836">
        <v>1</v>
      </c>
      <c r="U1232" s="838">
        <v>0.1</v>
      </c>
    </row>
    <row r="1233" spans="1:21" ht="14.4" customHeight="1" x14ac:dyDescent="0.3">
      <c r="A1233" s="831">
        <v>21</v>
      </c>
      <c r="B1233" s="832" t="s">
        <v>2713</v>
      </c>
      <c r="C1233" s="832" t="s">
        <v>2719</v>
      </c>
      <c r="D1233" s="833" t="s">
        <v>4561</v>
      </c>
      <c r="E1233" s="834" t="s">
        <v>2750</v>
      </c>
      <c r="F1233" s="832" t="s">
        <v>2714</v>
      </c>
      <c r="G1233" s="832" t="s">
        <v>3187</v>
      </c>
      <c r="H1233" s="832" t="s">
        <v>625</v>
      </c>
      <c r="I1233" s="832" t="s">
        <v>2143</v>
      </c>
      <c r="J1233" s="832" t="s">
        <v>2144</v>
      </c>
      <c r="K1233" s="832" t="s">
        <v>2145</v>
      </c>
      <c r="L1233" s="835">
        <v>38.04</v>
      </c>
      <c r="M1233" s="835">
        <v>38.04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21</v>
      </c>
      <c r="B1234" s="832" t="s">
        <v>2713</v>
      </c>
      <c r="C1234" s="832" t="s">
        <v>2719</v>
      </c>
      <c r="D1234" s="833" t="s">
        <v>4561</v>
      </c>
      <c r="E1234" s="834" t="s">
        <v>2750</v>
      </c>
      <c r="F1234" s="832" t="s">
        <v>2714</v>
      </c>
      <c r="G1234" s="832" t="s">
        <v>3187</v>
      </c>
      <c r="H1234" s="832" t="s">
        <v>625</v>
      </c>
      <c r="I1234" s="832" t="s">
        <v>2483</v>
      </c>
      <c r="J1234" s="832" t="s">
        <v>2144</v>
      </c>
      <c r="K1234" s="832" t="s">
        <v>2484</v>
      </c>
      <c r="L1234" s="835">
        <v>117.03</v>
      </c>
      <c r="M1234" s="835">
        <v>117.03</v>
      </c>
      <c r="N1234" s="832">
        <v>1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21</v>
      </c>
      <c r="B1235" s="832" t="s">
        <v>2713</v>
      </c>
      <c r="C1235" s="832" t="s">
        <v>2719</v>
      </c>
      <c r="D1235" s="833" t="s">
        <v>4561</v>
      </c>
      <c r="E1235" s="834" t="s">
        <v>2750</v>
      </c>
      <c r="F1235" s="832" t="s">
        <v>2714</v>
      </c>
      <c r="G1235" s="832" t="s">
        <v>3475</v>
      </c>
      <c r="H1235" s="832" t="s">
        <v>567</v>
      </c>
      <c r="I1235" s="832" t="s">
        <v>3476</v>
      </c>
      <c r="J1235" s="832" t="s">
        <v>1395</v>
      </c>
      <c r="K1235" s="832" t="s">
        <v>2475</v>
      </c>
      <c r="L1235" s="835">
        <v>34.19</v>
      </c>
      <c r="M1235" s="835">
        <v>34.19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21</v>
      </c>
      <c r="B1236" s="832" t="s">
        <v>2713</v>
      </c>
      <c r="C1236" s="832" t="s">
        <v>2719</v>
      </c>
      <c r="D1236" s="833" t="s">
        <v>4561</v>
      </c>
      <c r="E1236" s="834" t="s">
        <v>2750</v>
      </c>
      <c r="F1236" s="832" t="s">
        <v>2714</v>
      </c>
      <c r="G1236" s="832" t="s">
        <v>3477</v>
      </c>
      <c r="H1236" s="832" t="s">
        <v>625</v>
      </c>
      <c r="I1236" s="832" t="s">
        <v>2389</v>
      </c>
      <c r="J1236" s="832" t="s">
        <v>2387</v>
      </c>
      <c r="K1236" s="832" t="s">
        <v>2390</v>
      </c>
      <c r="L1236" s="835">
        <v>0</v>
      </c>
      <c r="M1236" s="835">
        <v>0</v>
      </c>
      <c r="N1236" s="832">
        <v>5</v>
      </c>
      <c r="O1236" s="836">
        <v>2.5</v>
      </c>
      <c r="P1236" s="835"/>
      <c r="Q1236" s="837"/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21</v>
      </c>
      <c r="B1237" s="832" t="s">
        <v>2713</v>
      </c>
      <c r="C1237" s="832" t="s">
        <v>2719</v>
      </c>
      <c r="D1237" s="833" t="s">
        <v>4561</v>
      </c>
      <c r="E1237" s="834" t="s">
        <v>2750</v>
      </c>
      <c r="F1237" s="832" t="s">
        <v>2714</v>
      </c>
      <c r="G1237" s="832" t="s">
        <v>3478</v>
      </c>
      <c r="H1237" s="832" t="s">
        <v>625</v>
      </c>
      <c r="I1237" s="832" t="s">
        <v>3481</v>
      </c>
      <c r="J1237" s="832" t="s">
        <v>3482</v>
      </c>
      <c r="K1237" s="832" t="s">
        <v>2410</v>
      </c>
      <c r="L1237" s="835">
        <v>161.06</v>
      </c>
      <c r="M1237" s="835">
        <v>1127.42</v>
      </c>
      <c r="N1237" s="832">
        <v>7</v>
      </c>
      <c r="O1237" s="836">
        <v>3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21</v>
      </c>
      <c r="B1238" s="832" t="s">
        <v>2713</v>
      </c>
      <c r="C1238" s="832" t="s">
        <v>2719</v>
      </c>
      <c r="D1238" s="833" t="s">
        <v>4561</v>
      </c>
      <c r="E1238" s="834" t="s">
        <v>2750</v>
      </c>
      <c r="F1238" s="832" t="s">
        <v>2714</v>
      </c>
      <c r="G1238" s="832" t="s">
        <v>2842</v>
      </c>
      <c r="H1238" s="832" t="s">
        <v>567</v>
      </c>
      <c r="I1238" s="832" t="s">
        <v>2843</v>
      </c>
      <c r="J1238" s="832" t="s">
        <v>1103</v>
      </c>
      <c r="K1238" s="832" t="s">
        <v>2844</v>
      </c>
      <c r="L1238" s="835">
        <v>53.18</v>
      </c>
      <c r="M1238" s="835">
        <v>265.89999999999998</v>
      </c>
      <c r="N1238" s="832">
        <v>5</v>
      </c>
      <c r="O1238" s="836">
        <v>1</v>
      </c>
      <c r="P1238" s="835">
        <v>265.89999999999998</v>
      </c>
      <c r="Q1238" s="837">
        <v>1</v>
      </c>
      <c r="R1238" s="832">
        <v>5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21</v>
      </c>
      <c r="B1239" s="832" t="s">
        <v>2713</v>
      </c>
      <c r="C1239" s="832" t="s">
        <v>2719</v>
      </c>
      <c r="D1239" s="833" t="s">
        <v>4561</v>
      </c>
      <c r="E1239" s="834" t="s">
        <v>2750</v>
      </c>
      <c r="F1239" s="832" t="s">
        <v>2714</v>
      </c>
      <c r="G1239" s="832" t="s">
        <v>2783</v>
      </c>
      <c r="H1239" s="832" t="s">
        <v>625</v>
      </c>
      <c r="I1239" s="832" t="s">
        <v>2784</v>
      </c>
      <c r="J1239" s="832" t="s">
        <v>910</v>
      </c>
      <c r="K1239" s="832" t="s">
        <v>2106</v>
      </c>
      <c r="L1239" s="835">
        <v>490.89</v>
      </c>
      <c r="M1239" s="835">
        <v>1472.67</v>
      </c>
      <c r="N1239" s="832">
        <v>3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21</v>
      </c>
      <c r="B1240" s="832" t="s">
        <v>2713</v>
      </c>
      <c r="C1240" s="832" t="s">
        <v>2719</v>
      </c>
      <c r="D1240" s="833" t="s">
        <v>4561</v>
      </c>
      <c r="E1240" s="834" t="s">
        <v>2750</v>
      </c>
      <c r="F1240" s="832" t="s">
        <v>2714</v>
      </c>
      <c r="G1240" s="832" t="s">
        <v>2783</v>
      </c>
      <c r="H1240" s="832" t="s">
        <v>625</v>
      </c>
      <c r="I1240" s="832" t="s">
        <v>2821</v>
      </c>
      <c r="J1240" s="832" t="s">
        <v>910</v>
      </c>
      <c r="K1240" s="832" t="s">
        <v>2102</v>
      </c>
      <c r="L1240" s="835">
        <v>736.33</v>
      </c>
      <c r="M1240" s="835">
        <v>8835.9600000000009</v>
      </c>
      <c r="N1240" s="832">
        <v>12</v>
      </c>
      <c r="O1240" s="836">
        <v>2.5</v>
      </c>
      <c r="P1240" s="835">
        <v>8835.9600000000009</v>
      </c>
      <c r="Q1240" s="837">
        <v>1</v>
      </c>
      <c r="R1240" s="832">
        <v>12</v>
      </c>
      <c r="S1240" s="837">
        <v>1</v>
      </c>
      <c r="T1240" s="836">
        <v>2.5</v>
      </c>
      <c r="U1240" s="838">
        <v>1</v>
      </c>
    </row>
    <row r="1241" spans="1:21" ht="14.4" customHeight="1" x14ac:dyDescent="0.3">
      <c r="A1241" s="831">
        <v>21</v>
      </c>
      <c r="B1241" s="832" t="s">
        <v>2713</v>
      </c>
      <c r="C1241" s="832" t="s">
        <v>2719</v>
      </c>
      <c r="D1241" s="833" t="s">
        <v>4561</v>
      </c>
      <c r="E1241" s="834" t="s">
        <v>2750</v>
      </c>
      <c r="F1241" s="832" t="s">
        <v>2714</v>
      </c>
      <c r="G1241" s="832" t="s">
        <v>2783</v>
      </c>
      <c r="H1241" s="832" t="s">
        <v>625</v>
      </c>
      <c r="I1241" s="832" t="s">
        <v>2877</v>
      </c>
      <c r="J1241" s="832" t="s">
        <v>914</v>
      </c>
      <c r="K1241" s="832" t="s">
        <v>2098</v>
      </c>
      <c r="L1241" s="835">
        <v>1847.49</v>
      </c>
      <c r="M1241" s="835">
        <v>48034.74</v>
      </c>
      <c r="N1241" s="832">
        <v>26</v>
      </c>
      <c r="O1241" s="836">
        <v>8</v>
      </c>
      <c r="P1241" s="835">
        <v>33254.82</v>
      </c>
      <c r="Q1241" s="837">
        <v>0.69230769230769229</v>
      </c>
      <c r="R1241" s="832">
        <v>18</v>
      </c>
      <c r="S1241" s="837">
        <v>0.69230769230769229</v>
      </c>
      <c r="T1241" s="836">
        <v>5.5</v>
      </c>
      <c r="U1241" s="838">
        <v>0.6875</v>
      </c>
    </row>
    <row r="1242" spans="1:21" ht="14.4" customHeight="1" x14ac:dyDescent="0.3">
      <c r="A1242" s="831">
        <v>21</v>
      </c>
      <c r="B1242" s="832" t="s">
        <v>2713</v>
      </c>
      <c r="C1242" s="832" t="s">
        <v>2719</v>
      </c>
      <c r="D1242" s="833" t="s">
        <v>4561</v>
      </c>
      <c r="E1242" s="834" t="s">
        <v>2750</v>
      </c>
      <c r="F1242" s="832" t="s">
        <v>2714</v>
      </c>
      <c r="G1242" s="832" t="s">
        <v>2783</v>
      </c>
      <c r="H1242" s="832" t="s">
        <v>625</v>
      </c>
      <c r="I1242" s="832" t="s">
        <v>2099</v>
      </c>
      <c r="J1242" s="832" t="s">
        <v>914</v>
      </c>
      <c r="K1242" s="832" t="s">
        <v>2100</v>
      </c>
      <c r="L1242" s="835">
        <v>2309.36</v>
      </c>
      <c r="M1242" s="835">
        <v>13856.16</v>
      </c>
      <c r="N1242" s="832">
        <v>6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21</v>
      </c>
      <c r="B1243" s="832" t="s">
        <v>2713</v>
      </c>
      <c r="C1243" s="832" t="s">
        <v>2719</v>
      </c>
      <c r="D1243" s="833" t="s">
        <v>4561</v>
      </c>
      <c r="E1243" s="834" t="s">
        <v>2750</v>
      </c>
      <c r="F1243" s="832" t="s">
        <v>2714</v>
      </c>
      <c r="G1243" s="832" t="s">
        <v>2783</v>
      </c>
      <c r="H1243" s="832" t="s">
        <v>625</v>
      </c>
      <c r="I1243" s="832" t="s">
        <v>2095</v>
      </c>
      <c r="J1243" s="832" t="s">
        <v>914</v>
      </c>
      <c r="K1243" s="832" t="s">
        <v>2096</v>
      </c>
      <c r="L1243" s="835">
        <v>1385.62</v>
      </c>
      <c r="M1243" s="835">
        <v>20784.3</v>
      </c>
      <c r="N1243" s="832">
        <v>15</v>
      </c>
      <c r="O1243" s="836">
        <v>4.5</v>
      </c>
      <c r="P1243" s="835">
        <v>11084.96</v>
      </c>
      <c r="Q1243" s="837">
        <v>0.53333333333333333</v>
      </c>
      <c r="R1243" s="832">
        <v>8</v>
      </c>
      <c r="S1243" s="837">
        <v>0.53333333333333333</v>
      </c>
      <c r="T1243" s="836">
        <v>2.5</v>
      </c>
      <c r="U1243" s="838">
        <v>0.55555555555555558</v>
      </c>
    </row>
    <row r="1244" spans="1:21" ht="14.4" customHeight="1" x14ac:dyDescent="0.3">
      <c r="A1244" s="831">
        <v>21</v>
      </c>
      <c r="B1244" s="832" t="s">
        <v>2713</v>
      </c>
      <c r="C1244" s="832" t="s">
        <v>2719</v>
      </c>
      <c r="D1244" s="833" t="s">
        <v>4561</v>
      </c>
      <c r="E1244" s="834" t="s">
        <v>2750</v>
      </c>
      <c r="F1244" s="832" t="s">
        <v>2714</v>
      </c>
      <c r="G1244" s="832" t="s">
        <v>2783</v>
      </c>
      <c r="H1244" s="832" t="s">
        <v>625</v>
      </c>
      <c r="I1244" s="832" t="s">
        <v>2097</v>
      </c>
      <c r="J1244" s="832" t="s">
        <v>914</v>
      </c>
      <c r="K1244" s="832" t="s">
        <v>2098</v>
      </c>
      <c r="L1244" s="835">
        <v>1847.49</v>
      </c>
      <c r="M1244" s="835">
        <v>16627.41</v>
      </c>
      <c r="N1244" s="832">
        <v>9</v>
      </c>
      <c r="O1244" s="836">
        <v>2.5</v>
      </c>
      <c r="P1244" s="835">
        <v>16627.41</v>
      </c>
      <c r="Q1244" s="837">
        <v>1</v>
      </c>
      <c r="R1244" s="832">
        <v>9</v>
      </c>
      <c r="S1244" s="837">
        <v>1</v>
      </c>
      <c r="T1244" s="836">
        <v>2.5</v>
      </c>
      <c r="U1244" s="838">
        <v>1</v>
      </c>
    </row>
    <row r="1245" spans="1:21" ht="14.4" customHeight="1" x14ac:dyDescent="0.3">
      <c r="A1245" s="831">
        <v>21</v>
      </c>
      <c r="B1245" s="832" t="s">
        <v>2713</v>
      </c>
      <c r="C1245" s="832" t="s">
        <v>2719</v>
      </c>
      <c r="D1245" s="833" t="s">
        <v>4561</v>
      </c>
      <c r="E1245" s="834" t="s">
        <v>2750</v>
      </c>
      <c r="F1245" s="832" t="s">
        <v>2714</v>
      </c>
      <c r="G1245" s="832" t="s">
        <v>2785</v>
      </c>
      <c r="H1245" s="832" t="s">
        <v>625</v>
      </c>
      <c r="I1245" s="832" t="s">
        <v>2332</v>
      </c>
      <c r="J1245" s="832" t="s">
        <v>676</v>
      </c>
      <c r="K1245" s="832" t="s">
        <v>641</v>
      </c>
      <c r="L1245" s="835">
        <v>48.42</v>
      </c>
      <c r="M1245" s="835">
        <v>242.1</v>
      </c>
      <c r="N1245" s="832">
        <v>5</v>
      </c>
      <c r="O1245" s="836">
        <v>1.5</v>
      </c>
      <c r="P1245" s="835">
        <v>145.26</v>
      </c>
      <c r="Q1245" s="837">
        <v>0.6</v>
      </c>
      <c r="R1245" s="832">
        <v>3</v>
      </c>
      <c r="S1245" s="837">
        <v>0.6</v>
      </c>
      <c r="T1245" s="836">
        <v>0.5</v>
      </c>
      <c r="U1245" s="838">
        <v>0.33333333333333331</v>
      </c>
    </row>
    <row r="1246" spans="1:21" ht="14.4" customHeight="1" x14ac:dyDescent="0.3">
      <c r="A1246" s="831">
        <v>21</v>
      </c>
      <c r="B1246" s="832" t="s">
        <v>2713</v>
      </c>
      <c r="C1246" s="832" t="s">
        <v>2719</v>
      </c>
      <c r="D1246" s="833" t="s">
        <v>4561</v>
      </c>
      <c r="E1246" s="834" t="s">
        <v>2750</v>
      </c>
      <c r="F1246" s="832" t="s">
        <v>2714</v>
      </c>
      <c r="G1246" s="832" t="s">
        <v>2785</v>
      </c>
      <c r="H1246" s="832" t="s">
        <v>567</v>
      </c>
      <c r="I1246" s="832" t="s">
        <v>3193</v>
      </c>
      <c r="J1246" s="832" t="s">
        <v>676</v>
      </c>
      <c r="K1246" s="832" t="s">
        <v>3194</v>
      </c>
      <c r="L1246" s="835">
        <v>48.42</v>
      </c>
      <c r="M1246" s="835">
        <v>1016.82</v>
      </c>
      <c r="N1246" s="832">
        <v>21</v>
      </c>
      <c r="O1246" s="836">
        <v>7.5</v>
      </c>
      <c r="P1246" s="835">
        <v>484.20000000000005</v>
      </c>
      <c r="Q1246" s="837">
        <v>0.47619047619047622</v>
      </c>
      <c r="R1246" s="832">
        <v>10</v>
      </c>
      <c r="S1246" s="837">
        <v>0.47619047619047616</v>
      </c>
      <c r="T1246" s="836">
        <v>4</v>
      </c>
      <c r="U1246" s="838">
        <v>0.53333333333333333</v>
      </c>
    </row>
    <row r="1247" spans="1:21" ht="14.4" customHeight="1" x14ac:dyDescent="0.3">
      <c r="A1247" s="831">
        <v>21</v>
      </c>
      <c r="B1247" s="832" t="s">
        <v>2713</v>
      </c>
      <c r="C1247" s="832" t="s">
        <v>2719</v>
      </c>
      <c r="D1247" s="833" t="s">
        <v>4561</v>
      </c>
      <c r="E1247" s="834" t="s">
        <v>2750</v>
      </c>
      <c r="F1247" s="832" t="s">
        <v>2714</v>
      </c>
      <c r="G1247" s="832" t="s">
        <v>2785</v>
      </c>
      <c r="H1247" s="832" t="s">
        <v>567</v>
      </c>
      <c r="I1247" s="832" t="s">
        <v>3798</v>
      </c>
      <c r="J1247" s="832" t="s">
        <v>3799</v>
      </c>
      <c r="K1247" s="832" t="s">
        <v>3800</v>
      </c>
      <c r="L1247" s="835">
        <v>48.42</v>
      </c>
      <c r="M1247" s="835">
        <v>96.84</v>
      </c>
      <c r="N1247" s="832">
        <v>2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21</v>
      </c>
      <c r="B1248" s="832" t="s">
        <v>2713</v>
      </c>
      <c r="C1248" s="832" t="s">
        <v>2719</v>
      </c>
      <c r="D1248" s="833" t="s">
        <v>4561</v>
      </c>
      <c r="E1248" s="834" t="s">
        <v>2750</v>
      </c>
      <c r="F1248" s="832" t="s">
        <v>2714</v>
      </c>
      <c r="G1248" s="832" t="s">
        <v>2786</v>
      </c>
      <c r="H1248" s="832" t="s">
        <v>567</v>
      </c>
      <c r="I1248" s="832" t="s">
        <v>2981</v>
      </c>
      <c r="J1248" s="832" t="s">
        <v>946</v>
      </c>
      <c r="K1248" s="832" t="s">
        <v>2798</v>
      </c>
      <c r="L1248" s="835">
        <v>103.67</v>
      </c>
      <c r="M1248" s="835">
        <v>311.01</v>
      </c>
      <c r="N1248" s="832">
        <v>3</v>
      </c>
      <c r="O1248" s="836">
        <v>1.5</v>
      </c>
      <c r="P1248" s="835">
        <v>207.34</v>
      </c>
      <c r="Q1248" s="837">
        <v>0.66666666666666674</v>
      </c>
      <c r="R1248" s="832">
        <v>2</v>
      </c>
      <c r="S1248" s="837">
        <v>0.66666666666666663</v>
      </c>
      <c r="T1248" s="836">
        <v>1</v>
      </c>
      <c r="U1248" s="838">
        <v>0.66666666666666663</v>
      </c>
    </row>
    <row r="1249" spans="1:21" ht="14.4" customHeight="1" x14ac:dyDescent="0.3">
      <c r="A1249" s="831">
        <v>21</v>
      </c>
      <c r="B1249" s="832" t="s">
        <v>2713</v>
      </c>
      <c r="C1249" s="832" t="s">
        <v>2719</v>
      </c>
      <c r="D1249" s="833" t="s">
        <v>4561</v>
      </c>
      <c r="E1249" s="834" t="s">
        <v>2750</v>
      </c>
      <c r="F1249" s="832" t="s">
        <v>2714</v>
      </c>
      <c r="G1249" s="832" t="s">
        <v>2786</v>
      </c>
      <c r="H1249" s="832" t="s">
        <v>567</v>
      </c>
      <c r="I1249" s="832" t="s">
        <v>3804</v>
      </c>
      <c r="J1249" s="832" t="s">
        <v>2846</v>
      </c>
      <c r="K1249" s="832" t="s">
        <v>3805</v>
      </c>
      <c r="L1249" s="835">
        <v>115.18</v>
      </c>
      <c r="M1249" s="835">
        <v>230.36</v>
      </c>
      <c r="N1249" s="832">
        <v>2</v>
      </c>
      <c r="O1249" s="836">
        <v>2</v>
      </c>
      <c r="P1249" s="835">
        <v>115.18</v>
      </c>
      <c r="Q1249" s="837">
        <v>0.5</v>
      </c>
      <c r="R1249" s="832">
        <v>1</v>
      </c>
      <c r="S1249" s="837">
        <v>0.5</v>
      </c>
      <c r="T1249" s="836">
        <v>1</v>
      </c>
      <c r="U1249" s="838">
        <v>0.5</v>
      </c>
    </row>
    <row r="1250" spans="1:21" ht="14.4" customHeight="1" x14ac:dyDescent="0.3">
      <c r="A1250" s="831">
        <v>21</v>
      </c>
      <c r="B1250" s="832" t="s">
        <v>2713</v>
      </c>
      <c r="C1250" s="832" t="s">
        <v>2719</v>
      </c>
      <c r="D1250" s="833" t="s">
        <v>4561</v>
      </c>
      <c r="E1250" s="834" t="s">
        <v>2750</v>
      </c>
      <c r="F1250" s="832" t="s">
        <v>2714</v>
      </c>
      <c r="G1250" s="832" t="s">
        <v>2786</v>
      </c>
      <c r="H1250" s="832" t="s">
        <v>567</v>
      </c>
      <c r="I1250" s="832" t="s">
        <v>2797</v>
      </c>
      <c r="J1250" s="832" t="s">
        <v>946</v>
      </c>
      <c r="K1250" s="832" t="s">
        <v>2798</v>
      </c>
      <c r="L1250" s="835">
        <v>103.67</v>
      </c>
      <c r="M1250" s="835">
        <v>518.35</v>
      </c>
      <c r="N1250" s="832">
        <v>5</v>
      </c>
      <c r="O1250" s="836">
        <v>3</v>
      </c>
      <c r="P1250" s="835">
        <v>311.01</v>
      </c>
      <c r="Q1250" s="837">
        <v>0.6</v>
      </c>
      <c r="R1250" s="832">
        <v>3</v>
      </c>
      <c r="S1250" s="837">
        <v>0.6</v>
      </c>
      <c r="T1250" s="836">
        <v>1.5</v>
      </c>
      <c r="U1250" s="838">
        <v>0.5</v>
      </c>
    </row>
    <row r="1251" spans="1:21" ht="14.4" customHeight="1" x14ac:dyDescent="0.3">
      <c r="A1251" s="831">
        <v>21</v>
      </c>
      <c r="B1251" s="832" t="s">
        <v>2713</v>
      </c>
      <c r="C1251" s="832" t="s">
        <v>2719</v>
      </c>
      <c r="D1251" s="833" t="s">
        <v>4561</v>
      </c>
      <c r="E1251" s="834" t="s">
        <v>2750</v>
      </c>
      <c r="F1251" s="832" t="s">
        <v>2714</v>
      </c>
      <c r="G1251" s="832" t="s">
        <v>2786</v>
      </c>
      <c r="H1251" s="832" t="s">
        <v>567</v>
      </c>
      <c r="I1251" s="832" t="s">
        <v>4087</v>
      </c>
      <c r="J1251" s="832" t="s">
        <v>4088</v>
      </c>
      <c r="K1251" s="832" t="s">
        <v>3805</v>
      </c>
      <c r="L1251" s="835">
        <v>115.18</v>
      </c>
      <c r="M1251" s="835">
        <v>115.18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21</v>
      </c>
      <c r="B1252" s="832" t="s">
        <v>2713</v>
      </c>
      <c r="C1252" s="832" t="s">
        <v>2719</v>
      </c>
      <c r="D1252" s="833" t="s">
        <v>4561</v>
      </c>
      <c r="E1252" s="834" t="s">
        <v>2750</v>
      </c>
      <c r="F1252" s="832" t="s">
        <v>2714</v>
      </c>
      <c r="G1252" s="832" t="s">
        <v>2786</v>
      </c>
      <c r="H1252" s="832" t="s">
        <v>567</v>
      </c>
      <c r="I1252" s="832" t="s">
        <v>2982</v>
      </c>
      <c r="J1252" s="832" t="s">
        <v>946</v>
      </c>
      <c r="K1252" s="832" t="s">
        <v>2798</v>
      </c>
      <c r="L1252" s="835">
        <v>103.67</v>
      </c>
      <c r="M1252" s="835">
        <v>1347.71</v>
      </c>
      <c r="N1252" s="832">
        <v>13</v>
      </c>
      <c r="O1252" s="836">
        <v>6.5</v>
      </c>
      <c r="P1252" s="835">
        <v>725.68999999999994</v>
      </c>
      <c r="Q1252" s="837">
        <v>0.53846153846153844</v>
      </c>
      <c r="R1252" s="832">
        <v>7</v>
      </c>
      <c r="S1252" s="837">
        <v>0.53846153846153844</v>
      </c>
      <c r="T1252" s="836">
        <v>4</v>
      </c>
      <c r="U1252" s="838">
        <v>0.61538461538461542</v>
      </c>
    </row>
    <row r="1253" spans="1:21" ht="14.4" customHeight="1" x14ac:dyDescent="0.3">
      <c r="A1253" s="831">
        <v>21</v>
      </c>
      <c r="B1253" s="832" t="s">
        <v>2713</v>
      </c>
      <c r="C1253" s="832" t="s">
        <v>2719</v>
      </c>
      <c r="D1253" s="833" t="s">
        <v>4561</v>
      </c>
      <c r="E1253" s="834" t="s">
        <v>2750</v>
      </c>
      <c r="F1253" s="832" t="s">
        <v>2714</v>
      </c>
      <c r="G1253" s="832" t="s">
        <v>2770</v>
      </c>
      <c r="H1253" s="832" t="s">
        <v>625</v>
      </c>
      <c r="I1253" s="832" t="s">
        <v>2881</v>
      </c>
      <c r="J1253" s="832" t="s">
        <v>2772</v>
      </c>
      <c r="K1253" s="832" t="s">
        <v>2773</v>
      </c>
      <c r="L1253" s="835">
        <v>453.18</v>
      </c>
      <c r="M1253" s="835">
        <v>453.18</v>
      </c>
      <c r="N1253" s="832">
        <v>1</v>
      </c>
      <c r="O1253" s="836">
        <v>0.5</v>
      </c>
      <c r="P1253" s="835">
        <v>453.18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21</v>
      </c>
      <c r="B1254" s="832" t="s">
        <v>2713</v>
      </c>
      <c r="C1254" s="832" t="s">
        <v>2719</v>
      </c>
      <c r="D1254" s="833" t="s">
        <v>4561</v>
      </c>
      <c r="E1254" s="834" t="s">
        <v>2750</v>
      </c>
      <c r="F1254" s="832" t="s">
        <v>2714</v>
      </c>
      <c r="G1254" s="832" t="s">
        <v>2770</v>
      </c>
      <c r="H1254" s="832" t="s">
        <v>567</v>
      </c>
      <c r="I1254" s="832" t="s">
        <v>2771</v>
      </c>
      <c r="J1254" s="832" t="s">
        <v>2772</v>
      </c>
      <c r="K1254" s="832" t="s">
        <v>2773</v>
      </c>
      <c r="L1254" s="835">
        <v>453.18</v>
      </c>
      <c r="M1254" s="835">
        <v>14048.580000000002</v>
      </c>
      <c r="N1254" s="832">
        <v>31</v>
      </c>
      <c r="O1254" s="836">
        <v>16.5</v>
      </c>
      <c r="P1254" s="835">
        <v>9063.6000000000022</v>
      </c>
      <c r="Q1254" s="837">
        <v>0.64516129032258074</v>
      </c>
      <c r="R1254" s="832">
        <v>20</v>
      </c>
      <c r="S1254" s="837">
        <v>0.64516129032258063</v>
      </c>
      <c r="T1254" s="836">
        <v>12</v>
      </c>
      <c r="U1254" s="838">
        <v>0.72727272727272729</v>
      </c>
    </row>
    <row r="1255" spans="1:21" ht="14.4" customHeight="1" x14ac:dyDescent="0.3">
      <c r="A1255" s="831">
        <v>21</v>
      </c>
      <c r="B1255" s="832" t="s">
        <v>2713</v>
      </c>
      <c r="C1255" s="832" t="s">
        <v>2719</v>
      </c>
      <c r="D1255" s="833" t="s">
        <v>4561</v>
      </c>
      <c r="E1255" s="834" t="s">
        <v>2750</v>
      </c>
      <c r="F1255" s="832" t="s">
        <v>2714</v>
      </c>
      <c r="G1255" s="832" t="s">
        <v>4089</v>
      </c>
      <c r="H1255" s="832" t="s">
        <v>567</v>
      </c>
      <c r="I1255" s="832" t="s">
        <v>4090</v>
      </c>
      <c r="J1255" s="832" t="s">
        <v>4091</v>
      </c>
      <c r="K1255" s="832" t="s">
        <v>2946</v>
      </c>
      <c r="L1255" s="835">
        <v>18.809999999999999</v>
      </c>
      <c r="M1255" s="835">
        <v>37.619999999999997</v>
      </c>
      <c r="N1255" s="832">
        <v>2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21</v>
      </c>
      <c r="B1256" s="832" t="s">
        <v>2713</v>
      </c>
      <c r="C1256" s="832" t="s">
        <v>2719</v>
      </c>
      <c r="D1256" s="833" t="s">
        <v>4561</v>
      </c>
      <c r="E1256" s="834" t="s">
        <v>2750</v>
      </c>
      <c r="F1256" s="832" t="s">
        <v>2714</v>
      </c>
      <c r="G1256" s="832" t="s">
        <v>2862</v>
      </c>
      <c r="H1256" s="832" t="s">
        <v>625</v>
      </c>
      <c r="I1256" s="832" t="s">
        <v>2596</v>
      </c>
      <c r="J1256" s="832" t="s">
        <v>2597</v>
      </c>
      <c r="K1256" s="832" t="s">
        <v>2598</v>
      </c>
      <c r="L1256" s="835">
        <v>355.79</v>
      </c>
      <c r="M1256" s="835">
        <v>711.58</v>
      </c>
      <c r="N1256" s="832">
        <v>2</v>
      </c>
      <c r="O1256" s="836">
        <v>1</v>
      </c>
      <c r="P1256" s="835">
        <v>711.58</v>
      </c>
      <c r="Q1256" s="837">
        <v>1</v>
      </c>
      <c r="R1256" s="832">
        <v>2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21</v>
      </c>
      <c r="B1257" s="832" t="s">
        <v>2713</v>
      </c>
      <c r="C1257" s="832" t="s">
        <v>2719</v>
      </c>
      <c r="D1257" s="833" t="s">
        <v>4561</v>
      </c>
      <c r="E1257" s="834" t="s">
        <v>2750</v>
      </c>
      <c r="F1257" s="832" t="s">
        <v>2714</v>
      </c>
      <c r="G1257" s="832" t="s">
        <v>2862</v>
      </c>
      <c r="H1257" s="832" t="s">
        <v>625</v>
      </c>
      <c r="I1257" s="832" t="s">
        <v>2599</v>
      </c>
      <c r="J1257" s="832" t="s">
        <v>2597</v>
      </c>
      <c r="K1257" s="832" t="s">
        <v>2600</v>
      </c>
      <c r="L1257" s="835">
        <v>552.64</v>
      </c>
      <c r="M1257" s="835">
        <v>7184.32</v>
      </c>
      <c r="N1257" s="832">
        <v>13</v>
      </c>
      <c r="O1257" s="836">
        <v>6</v>
      </c>
      <c r="P1257" s="835">
        <v>4973.7599999999993</v>
      </c>
      <c r="Q1257" s="837">
        <v>0.69230769230769229</v>
      </c>
      <c r="R1257" s="832">
        <v>9</v>
      </c>
      <c r="S1257" s="837">
        <v>0.69230769230769229</v>
      </c>
      <c r="T1257" s="836">
        <v>4</v>
      </c>
      <c r="U1257" s="838">
        <v>0.66666666666666663</v>
      </c>
    </row>
    <row r="1258" spans="1:21" ht="14.4" customHeight="1" x14ac:dyDescent="0.3">
      <c r="A1258" s="831">
        <v>21</v>
      </c>
      <c r="B1258" s="832" t="s">
        <v>2713</v>
      </c>
      <c r="C1258" s="832" t="s">
        <v>2719</v>
      </c>
      <c r="D1258" s="833" t="s">
        <v>4561</v>
      </c>
      <c r="E1258" s="834" t="s">
        <v>2750</v>
      </c>
      <c r="F1258" s="832" t="s">
        <v>2714</v>
      </c>
      <c r="G1258" s="832" t="s">
        <v>2862</v>
      </c>
      <c r="H1258" s="832" t="s">
        <v>625</v>
      </c>
      <c r="I1258" s="832" t="s">
        <v>3197</v>
      </c>
      <c r="J1258" s="832" t="s">
        <v>2597</v>
      </c>
      <c r="K1258" s="832" t="s">
        <v>3198</v>
      </c>
      <c r="L1258" s="835">
        <v>1019.46</v>
      </c>
      <c r="M1258" s="835">
        <v>2038.92</v>
      </c>
      <c r="N1258" s="832">
        <v>2</v>
      </c>
      <c r="O1258" s="836">
        <v>1</v>
      </c>
      <c r="P1258" s="835">
        <v>2038.92</v>
      </c>
      <c r="Q1258" s="837">
        <v>1</v>
      </c>
      <c r="R1258" s="832">
        <v>2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21</v>
      </c>
      <c r="B1259" s="832" t="s">
        <v>2713</v>
      </c>
      <c r="C1259" s="832" t="s">
        <v>2719</v>
      </c>
      <c r="D1259" s="833" t="s">
        <v>4561</v>
      </c>
      <c r="E1259" s="834" t="s">
        <v>2750</v>
      </c>
      <c r="F1259" s="832" t="s">
        <v>2714</v>
      </c>
      <c r="G1259" s="832" t="s">
        <v>3334</v>
      </c>
      <c r="H1259" s="832" t="s">
        <v>567</v>
      </c>
      <c r="I1259" s="832" t="s">
        <v>3335</v>
      </c>
      <c r="J1259" s="832" t="s">
        <v>3336</v>
      </c>
      <c r="K1259" s="832" t="s">
        <v>3337</v>
      </c>
      <c r="L1259" s="835">
        <v>453.18</v>
      </c>
      <c r="M1259" s="835">
        <v>12235.859999999999</v>
      </c>
      <c r="N1259" s="832">
        <v>27</v>
      </c>
      <c r="O1259" s="836">
        <v>9</v>
      </c>
      <c r="P1259" s="835">
        <v>12235.859999999999</v>
      </c>
      <c r="Q1259" s="837">
        <v>1</v>
      </c>
      <c r="R1259" s="832">
        <v>27</v>
      </c>
      <c r="S1259" s="837">
        <v>1</v>
      </c>
      <c r="T1259" s="836">
        <v>9</v>
      </c>
      <c r="U1259" s="838">
        <v>1</v>
      </c>
    </row>
    <row r="1260" spans="1:21" ht="14.4" customHeight="1" x14ac:dyDescent="0.3">
      <c r="A1260" s="831">
        <v>21</v>
      </c>
      <c r="B1260" s="832" t="s">
        <v>2713</v>
      </c>
      <c r="C1260" s="832" t="s">
        <v>2719</v>
      </c>
      <c r="D1260" s="833" t="s">
        <v>4561</v>
      </c>
      <c r="E1260" s="834" t="s">
        <v>2750</v>
      </c>
      <c r="F1260" s="832" t="s">
        <v>2714</v>
      </c>
      <c r="G1260" s="832" t="s">
        <v>2815</v>
      </c>
      <c r="H1260" s="832" t="s">
        <v>567</v>
      </c>
      <c r="I1260" s="832" t="s">
        <v>4092</v>
      </c>
      <c r="J1260" s="832" t="s">
        <v>3814</v>
      </c>
      <c r="K1260" s="832" t="s">
        <v>4093</v>
      </c>
      <c r="L1260" s="835">
        <v>96.75</v>
      </c>
      <c r="M1260" s="835">
        <v>96.75</v>
      </c>
      <c r="N1260" s="832">
        <v>1</v>
      </c>
      <c r="O1260" s="836">
        <v>0.5</v>
      </c>
      <c r="P1260" s="835">
        <v>96.75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21</v>
      </c>
      <c r="B1261" s="832" t="s">
        <v>2713</v>
      </c>
      <c r="C1261" s="832" t="s">
        <v>2719</v>
      </c>
      <c r="D1261" s="833" t="s">
        <v>4561</v>
      </c>
      <c r="E1261" s="834" t="s">
        <v>2750</v>
      </c>
      <c r="F1261" s="832" t="s">
        <v>2714</v>
      </c>
      <c r="G1261" s="832" t="s">
        <v>2815</v>
      </c>
      <c r="H1261" s="832" t="s">
        <v>625</v>
      </c>
      <c r="I1261" s="832" t="s">
        <v>3504</v>
      </c>
      <c r="J1261" s="832" t="s">
        <v>2049</v>
      </c>
      <c r="K1261" s="832" t="s">
        <v>2056</v>
      </c>
      <c r="L1261" s="835">
        <v>115.18</v>
      </c>
      <c r="M1261" s="835">
        <v>115.18</v>
      </c>
      <c r="N1261" s="832">
        <v>1</v>
      </c>
      <c r="O1261" s="836">
        <v>0.5</v>
      </c>
      <c r="P1261" s="835">
        <v>115.18</v>
      </c>
      <c r="Q1261" s="837">
        <v>1</v>
      </c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21</v>
      </c>
      <c r="B1262" s="832" t="s">
        <v>2713</v>
      </c>
      <c r="C1262" s="832" t="s">
        <v>2719</v>
      </c>
      <c r="D1262" s="833" t="s">
        <v>4561</v>
      </c>
      <c r="E1262" s="834" t="s">
        <v>2750</v>
      </c>
      <c r="F1262" s="832" t="s">
        <v>2714</v>
      </c>
      <c r="G1262" s="832" t="s">
        <v>2815</v>
      </c>
      <c r="H1262" s="832" t="s">
        <v>625</v>
      </c>
      <c r="I1262" s="832" t="s">
        <v>2816</v>
      </c>
      <c r="J1262" s="832" t="s">
        <v>2049</v>
      </c>
      <c r="K1262" s="832" t="s">
        <v>2052</v>
      </c>
      <c r="L1262" s="835">
        <v>57.6</v>
      </c>
      <c r="M1262" s="835">
        <v>57.6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21</v>
      </c>
      <c r="B1263" s="832" t="s">
        <v>2713</v>
      </c>
      <c r="C1263" s="832" t="s">
        <v>2719</v>
      </c>
      <c r="D1263" s="833" t="s">
        <v>4561</v>
      </c>
      <c r="E1263" s="834" t="s">
        <v>2750</v>
      </c>
      <c r="F1263" s="832" t="s">
        <v>2714</v>
      </c>
      <c r="G1263" s="832" t="s">
        <v>2815</v>
      </c>
      <c r="H1263" s="832" t="s">
        <v>567</v>
      </c>
      <c r="I1263" s="832" t="s">
        <v>3202</v>
      </c>
      <c r="J1263" s="832" t="s">
        <v>2049</v>
      </c>
      <c r="K1263" s="832" t="s">
        <v>3203</v>
      </c>
      <c r="L1263" s="835">
        <v>51.84</v>
      </c>
      <c r="M1263" s="835">
        <v>51.84</v>
      </c>
      <c r="N1263" s="832">
        <v>1</v>
      </c>
      <c r="O1263" s="836">
        <v>0.5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21</v>
      </c>
      <c r="B1264" s="832" t="s">
        <v>2713</v>
      </c>
      <c r="C1264" s="832" t="s">
        <v>2719</v>
      </c>
      <c r="D1264" s="833" t="s">
        <v>4561</v>
      </c>
      <c r="E1264" s="834" t="s">
        <v>2750</v>
      </c>
      <c r="F1264" s="832" t="s">
        <v>2714</v>
      </c>
      <c r="G1264" s="832" t="s">
        <v>3204</v>
      </c>
      <c r="H1264" s="832" t="s">
        <v>625</v>
      </c>
      <c r="I1264" s="832" t="s">
        <v>2173</v>
      </c>
      <c r="J1264" s="832" t="s">
        <v>1172</v>
      </c>
      <c r="K1264" s="832" t="s">
        <v>2156</v>
      </c>
      <c r="L1264" s="835">
        <v>47.7</v>
      </c>
      <c r="M1264" s="835">
        <v>190.8</v>
      </c>
      <c r="N1264" s="832">
        <v>4</v>
      </c>
      <c r="O1264" s="836">
        <v>1.5</v>
      </c>
      <c r="P1264" s="835">
        <v>143.10000000000002</v>
      </c>
      <c r="Q1264" s="837">
        <v>0.75000000000000011</v>
      </c>
      <c r="R1264" s="832">
        <v>3</v>
      </c>
      <c r="S1264" s="837">
        <v>0.75</v>
      </c>
      <c r="T1264" s="836">
        <v>0.5</v>
      </c>
      <c r="U1264" s="838">
        <v>0.33333333333333331</v>
      </c>
    </row>
    <row r="1265" spans="1:21" ht="14.4" customHeight="1" x14ac:dyDescent="0.3">
      <c r="A1265" s="831">
        <v>21</v>
      </c>
      <c r="B1265" s="832" t="s">
        <v>2713</v>
      </c>
      <c r="C1265" s="832" t="s">
        <v>2719</v>
      </c>
      <c r="D1265" s="833" t="s">
        <v>4561</v>
      </c>
      <c r="E1265" s="834" t="s">
        <v>2750</v>
      </c>
      <c r="F1265" s="832" t="s">
        <v>2714</v>
      </c>
      <c r="G1265" s="832" t="s">
        <v>3204</v>
      </c>
      <c r="H1265" s="832" t="s">
        <v>625</v>
      </c>
      <c r="I1265" s="832" t="s">
        <v>2636</v>
      </c>
      <c r="J1265" s="832" t="s">
        <v>1172</v>
      </c>
      <c r="K1265" s="832" t="s">
        <v>2637</v>
      </c>
      <c r="L1265" s="835">
        <v>143.09</v>
      </c>
      <c r="M1265" s="835">
        <v>715.45</v>
      </c>
      <c r="N1265" s="832">
        <v>5</v>
      </c>
      <c r="O1265" s="836">
        <v>3.5</v>
      </c>
      <c r="P1265" s="835">
        <v>143.09</v>
      </c>
      <c r="Q1265" s="837">
        <v>0.19999999999999998</v>
      </c>
      <c r="R1265" s="832">
        <v>1</v>
      </c>
      <c r="S1265" s="837">
        <v>0.2</v>
      </c>
      <c r="T1265" s="836">
        <v>1</v>
      </c>
      <c r="U1265" s="838">
        <v>0.2857142857142857</v>
      </c>
    </row>
    <row r="1266" spans="1:21" ht="14.4" customHeight="1" x14ac:dyDescent="0.3">
      <c r="A1266" s="831">
        <v>21</v>
      </c>
      <c r="B1266" s="832" t="s">
        <v>2713</v>
      </c>
      <c r="C1266" s="832" t="s">
        <v>2719</v>
      </c>
      <c r="D1266" s="833" t="s">
        <v>4561</v>
      </c>
      <c r="E1266" s="834" t="s">
        <v>2750</v>
      </c>
      <c r="F1266" s="832" t="s">
        <v>2714</v>
      </c>
      <c r="G1266" s="832" t="s">
        <v>3204</v>
      </c>
      <c r="H1266" s="832" t="s">
        <v>625</v>
      </c>
      <c r="I1266" s="832" t="s">
        <v>2175</v>
      </c>
      <c r="J1266" s="832" t="s">
        <v>1177</v>
      </c>
      <c r="K1266" s="832" t="s">
        <v>2176</v>
      </c>
      <c r="L1266" s="835">
        <v>286.18</v>
      </c>
      <c r="M1266" s="835">
        <v>286.18</v>
      </c>
      <c r="N1266" s="832">
        <v>1</v>
      </c>
      <c r="O1266" s="836">
        <v>1</v>
      </c>
      <c r="P1266" s="835">
        <v>286.18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21</v>
      </c>
      <c r="B1267" s="832" t="s">
        <v>2713</v>
      </c>
      <c r="C1267" s="832" t="s">
        <v>2719</v>
      </c>
      <c r="D1267" s="833" t="s">
        <v>4561</v>
      </c>
      <c r="E1267" s="834" t="s">
        <v>2750</v>
      </c>
      <c r="F1267" s="832" t="s">
        <v>2714</v>
      </c>
      <c r="G1267" s="832" t="s">
        <v>3205</v>
      </c>
      <c r="H1267" s="832" t="s">
        <v>625</v>
      </c>
      <c r="I1267" s="832" t="s">
        <v>4094</v>
      </c>
      <c r="J1267" s="832" t="s">
        <v>4095</v>
      </c>
      <c r="K1267" s="832" t="s">
        <v>4096</v>
      </c>
      <c r="L1267" s="835">
        <v>216.9</v>
      </c>
      <c r="M1267" s="835">
        <v>216.9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21</v>
      </c>
      <c r="B1268" s="832" t="s">
        <v>2713</v>
      </c>
      <c r="C1268" s="832" t="s">
        <v>2719</v>
      </c>
      <c r="D1268" s="833" t="s">
        <v>4561</v>
      </c>
      <c r="E1268" s="834" t="s">
        <v>2750</v>
      </c>
      <c r="F1268" s="832" t="s">
        <v>2714</v>
      </c>
      <c r="G1268" s="832" t="s">
        <v>4097</v>
      </c>
      <c r="H1268" s="832" t="s">
        <v>567</v>
      </c>
      <c r="I1268" s="832" t="s">
        <v>4098</v>
      </c>
      <c r="J1268" s="832" t="s">
        <v>4099</v>
      </c>
      <c r="K1268" s="832" t="s">
        <v>4100</v>
      </c>
      <c r="L1268" s="835">
        <v>0</v>
      </c>
      <c r="M1268" s="835">
        <v>0</v>
      </c>
      <c r="N1268" s="832">
        <v>2</v>
      </c>
      <c r="O1268" s="836">
        <v>0.5</v>
      </c>
      <c r="P1268" s="835"/>
      <c r="Q1268" s="837"/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21</v>
      </c>
      <c r="B1269" s="832" t="s">
        <v>2713</v>
      </c>
      <c r="C1269" s="832" t="s">
        <v>2719</v>
      </c>
      <c r="D1269" s="833" t="s">
        <v>4561</v>
      </c>
      <c r="E1269" s="834" t="s">
        <v>2750</v>
      </c>
      <c r="F1269" s="832" t="s">
        <v>2714</v>
      </c>
      <c r="G1269" s="832" t="s">
        <v>2987</v>
      </c>
      <c r="H1269" s="832" t="s">
        <v>567</v>
      </c>
      <c r="I1269" s="832" t="s">
        <v>3206</v>
      </c>
      <c r="J1269" s="832" t="s">
        <v>636</v>
      </c>
      <c r="K1269" s="832" t="s">
        <v>3207</v>
      </c>
      <c r="L1269" s="835">
        <v>52.61</v>
      </c>
      <c r="M1269" s="835">
        <v>210.44</v>
      </c>
      <c r="N1269" s="832">
        <v>4</v>
      </c>
      <c r="O1269" s="836">
        <v>3.5</v>
      </c>
      <c r="P1269" s="835">
        <v>52.61</v>
      </c>
      <c r="Q1269" s="837">
        <v>0.25</v>
      </c>
      <c r="R1269" s="832">
        <v>1</v>
      </c>
      <c r="S1269" s="837">
        <v>0.25</v>
      </c>
      <c r="T1269" s="836">
        <v>0.5</v>
      </c>
      <c r="U1269" s="838">
        <v>0.14285714285714285</v>
      </c>
    </row>
    <row r="1270" spans="1:21" ht="14.4" customHeight="1" x14ac:dyDescent="0.3">
      <c r="A1270" s="831">
        <v>21</v>
      </c>
      <c r="B1270" s="832" t="s">
        <v>2713</v>
      </c>
      <c r="C1270" s="832" t="s">
        <v>2719</v>
      </c>
      <c r="D1270" s="833" t="s">
        <v>4561</v>
      </c>
      <c r="E1270" s="834" t="s">
        <v>2750</v>
      </c>
      <c r="F1270" s="832" t="s">
        <v>2714</v>
      </c>
      <c r="G1270" s="832" t="s">
        <v>2987</v>
      </c>
      <c r="H1270" s="832" t="s">
        <v>567</v>
      </c>
      <c r="I1270" s="832" t="s">
        <v>2990</v>
      </c>
      <c r="J1270" s="832" t="s">
        <v>2991</v>
      </c>
      <c r="K1270" s="832" t="s">
        <v>2992</v>
      </c>
      <c r="L1270" s="835">
        <v>42.09</v>
      </c>
      <c r="M1270" s="835">
        <v>505.08000000000004</v>
      </c>
      <c r="N1270" s="832">
        <v>12</v>
      </c>
      <c r="O1270" s="836">
        <v>4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21</v>
      </c>
      <c r="B1271" s="832" t="s">
        <v>2713</v>
      </c>
      <c r="C1271" s="832" t="s">
        <v>2719</v>
      </c>
      <c r="D1271" s="833" t="s">
        <v>4561</v>
      </c>
      <c r="E1271" s="834" t="s">
        <v>2750</v>
      </c>
      <c r="F1271" s="832" t="s">
        <v>2714</v>
      </c>
      <c r="G1271" s="832" t="s">
        <v>2987</v>
      </c>
      <c r="H1271" s="832" t="s">
        <v>567</v>
      </c>
      <c r="I1271" s="832" t="s">
        <v>4101</v>
      </c>
      <c r="J1271" s="832" t="s">
        <v>658</v>
      </c>
      <c r="K1271" s="832" t="s">
        <v>659</v>
      </c>
      <c r="L1271" s="835">
        <v>120.09</v>
      </c>
      <c r="M1271" s="835">
        <v>240.18</v>
      </c>
      <c r="N1271" s="832">
        <v>2</v>
      </c>
      <c r="O1271" s="836">
        <v>1</v>
      </c>
      <c r="P1271" s="835">
        <v>240.18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21</v>
      </c>
      <c r="B1272" s="832" t="s">
        <v>2713</v>
      </c>
      <c r="C1272" s="832" t="s">
        <v>2719</v>
      </c>
      <c r="D1272" s="833" t="s">
        <v>4561</v>
      </c>
      <c r="E1272" s="834" t="s">
        <v>2750</v>
      </c>
      <c r="F1272" s="832" t="s">
        <v>2714</v>
      </c>
      <c r="G1272" s="832" t="s">
        <v>2993</v>
      </c>
      <c r="H1272" s="832" t="s">
        <v>625</v>
      </c>
      <c r="I1272" s="832" t="s">
        <v>2631</v>
      </c>
      <c r="J1272" s="832" t="s">
        <v>2632</v>
      </c>
      <c r="K1272" s="832" t="s">
        <v>1732</v>
      </c>
      <c r="L1272" s="835">
        <v>194.26</v>
      </c>
      <c r="M1272" s="835">
        <v>6993.36</v>
      </c>
      <c r="N1272" s="832">
        <v>36</v>
      </c>
      <c r="O1272" s="836">
        <v>8.5</v>
      </c>
      <c r="P1272" s="835">
        <v>3885.2</v>
      </c>
      <c r="Q1272" s="837">
        <v>0.55555555555555558</v>
      </c>
      <c r="R1272" s="832">
        <v>20</v>
      </c>
      <c r="S1272" s="837">
        <v>0.55555555555555558</v>
      </c>
      <c r="T1272" s="836">
        <v>4.5</v>
      </c>
      <c r="U1272" s="838">
        <v>0.52941176470588236</v>
      </c>
    </row>
    <row r="1273" spans="1:21" ht="14.4" customHeight="1" x14ac:dyDescent="0.3">
      <c r="A1273" s="831">
        <v>21</v>
      </c>
      <c r="B1273" s="832" t="s">
        <v>2713</v>
      </c>
      <c r="C1273" s="832" t="s">
        <v>2719</v>
      </c>
      <c r="D1273" s="833" t="s">
        <v>4561</v>
      </c>
      <c r="E1273" s="834" t="s">
        <v>2750</v>
      </c>
      <c r="F1273" s="832" t="s">
        <v>2714</v>
      </c>
      <c r="G1273" s="832" t="s">
        <v>2993</v>
      </c>
      <c r="H1273" s="832" t="s">
        <v>625</v>
      </c>
      <c r="I1273" s="832" t="s">
        <v>2445</v>
      </c>
      <c r="J1273" s="832" t="s">
        <v>1348</v>
      </c>
      <c r="K1273" s="832" t="s">
        <v>1349</v>
      </c>
      <c r="L1273" s="835">
        <v>87.82</v>
      </c>
      <c r="M1273" s="835">
        <v>526.91999999999996</v>
      </c>
      <c r="N1273" s="832">
        <v>6</v>
      </c>
      <c r="O1273" s="836">
        <v>1</v>
      </c>
      <c r="P1273" s="835">
        <v>526.91999999999996</v>
      </c>
      <c r="Q1273" s="837">
        <v>1</v>
      </c>
      <c r="R1273" s="832">
        <v>6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21</v>
      </c>
      <c r="B1274" s="832" t="s">
        <v>2713</v>
      </c>
      <c r="C1274" s="832" t="s">
        <v>2719</v>
      </c>
      <c r="D1274" s="833" t="s">
        <v>4561</v>
      </c>
      <c r="E1274" s="834" t="s">
        <v>2750</v>
      </c>
      <c r="F1274" s="832" t="s">
        <v>2714</v>
      </c>
      <c r="G1274" s="832" t="s">
        <v>3509</v>
      </c>
      <c r="H1274" s="832" t="s">
        <v>567</v>
      </c>
      <c r="I1274" s="832" t="s">
        <v>3510</v>
      </c>
      <c r="J1274" s="832" t="s">
        <v>993</v>
      </c>
      <c r="K1274" s="832" t="s">
        <v>994</v>
      </c>
      <c r="L1274" s="835">
        <v>79.099999999999994</v>
      </c>
      <c r="M1274" s="835">
        <v>158.19999999999999</v>
      </c>
      <c r="N1274" s="832">
        <v>2</v>
      </c>
      <c r="O1274" s="836">
        <v>1.5</v>
      </c>
      <c r="P1274" s="835">
        <v>79.099999999999994</v>
      </c>
      <c r="Q1274" s="837">
        <v>0.5</v>
      </c>
      <c r="R1274" s="832">
        <v>1</v>
      </c>
      <c r="S1274" s="837">
        <v>0.5</v>
      </c>
      <c r="T1274" s="836">
        <v>0.5</v>
      </c>
      <c r="U1274" s="838">
        <v>0.33333333333333331</v>
      </c>
    </row>
    <row r="1275" spans="1:21" ht="14.4" customHeight="1" x14ac:dyDescent="0.3">
      <c r="A1275" s="831">
        <v>21</v>
      </c>
      <c r="B1275" s="832" t="s">
        <v>2713</v>
      </c>
      <c r="C1275" s="832" t="s">
        <v>2719</v>
      </c>
      <c r="D1275" s="833" t="s">
        <v>4561</v>
      </c>
      <c r="E1275" s="834" t="s">
        <v>2750</v>
      </c>
      <c r="F1275" s="832" t="s">
        <v>2714</v>
      </c>
      <c r="G1275" s="832" t="s">
        <v>2994</v>
      </c>
      <c r="H1275" s="832" t="s">
        <v>567</v>
      </c>
      <c r="I1275" s="832" t="s">
        <v>2995</v>
      </c>
      <c r="J1275" s="832" t="s">
        <v>2996</v>
      </c>
      <c r="K1275" s="832" t="s">
        <v>2997</v>
      </c>
      <c r="L1275" s="835">
        <v>21.92</v>
      </c>
      <c r="M1275" s="835">
        <v>6773.2800000000088</v>
      </c>
      <c r="N1275" s="832">
        <v>309</v>
      </c>
      <c r="O1275" s="836">
        <v>96</v>
      </c>
      <c r="P1275" s="835">
        <v>3288.0000000000041</v>
      </c>
      <c r="Q1275" s="837">
        <v>0.48543689320388345</v>
      </c>
      <c r="R1275" s="832">
        <v>150</v>
      </c>
      <c r="S1275" s="837">
        <v>0.4854368932038835</v>
      </c>
      <c r="T1275" s="836">
        <v>46.5</v>
      </c>
      <c r="U1275" s="838">
        <v>0.484375</v>
      </c>
    </row>
    <row r="1276" spans="1:21" ht="14.4" customHeight="1" x14ac:dyDescent="0.3">
      <c r="A1276" s="831">
        <v>21</v>
      </c>
      <c r="B1276" s="832" t="s">
        <v>2713</v>
      </c>
      <c r="C1276" s="832" t="s">
        <v>2719</v>
      </c>
      <c r="D1276" s="833" t="s">
        <v>4561</v>
      </c>
      <c r="E1276" s="834" t="s">
        <v>2750</v>
      </c>
      <c r="F1276" s="832" t="s">
        <v>2714</v>
      </c>
      <c r="G1276" s="832" t="s">
        <v>2994</v>
      </c>
      <c r="H1276" s="832" t="s">
        <v>567</v>
      </c>
      <c r="I1276" s="832" t="s">
        <v>2998</v>
      </c>
      <c r="J1276" s="832" t="s">
        <v>2999</v>
      </c>
      <c r="K1276" s="832" t="s">
        <v>796</v>
      </c>
      <c r="L1276" s="835">
        <v>87.67</v>
      </c>
      <c r="M1276" s="835">
        <v>2016.41</v>
      </c>
      <c r="N1276" s="832">
        <v>23</v>
      </c>
      <c r="O1276" s="836">
        <v>7</v>
      </c>
      <c r="P1276" s="835">
        <v>1227.3800000000001</v>
      </c>
      <c r="Q1276" s="837">
        <v>0.60869565217391308</v>
      </c>
      <c r="R1276" s="832">
        <v>14</v>
      </c>
      <c r="S1276" s="837">
        <v>0.60869565217391308</v>
      </c>
      <c r="T1276" s="836">
        <v>4</v>
      </c>
      <c r="U1276" s="838">
        <v>0.5714285714285714</v>
      </c>
    </row>
    <row r="1277" spans="1:21" ht="14.4" customHeight="1" x14ac:dyDescent="0.3">
      <c r="A1277" s="831">
        <v>21</v>
      </c>
      <c r="B1277" s="832" t="s">
        <v>2713</v>
      </c>
      <c r="C1277" s="832" t="s">
        <v>2719</v>
      </c>
      <c r="D1277" s="833" t="s">
        <v>4561</v>
      </c>
      <c r="E1277" s="834" t="s">
        <v>2750</v>
      </c>
      <c r="F1277" s="832" t="s">
        <v>2714</v>
      </c>
      <c r="G1277" s="832" t="s">
        <v>3000</v>
      </c>
      <c r="H1277" s="832" t="s">
        <v>567</v>
      </c>
      <c r="I1277" s="832" t="s">
        <v>4102</v>
      </c>
      <c r="J1277" s="832" t="s">
        <v>4103</v>
      </c>
      <c r="K1277" s="832" t="s">
        <v>3003</v>
      </c>
      <c r="L1277" s="835">
        <v>1195.75</v>
      </c>
      <c r="M1277" s="835">
        <v>3587.25</v>
      </c>
      <c r="N1277" s="832">
        <v>3</v>
      </c>
      <c r="O1277" s="836">
        <v>0.5</v>
      </c>
      <c r="P1277" s="835">
        <v>3587.25</v>
      </c>
      <c r="Q1277" s="837">
        <v>1</v>
      </c>
      <c r="R1277" s="832">
        <v>3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21</v>
      </c>
      <c r="B1278" s="832" t="s">
        <v>2713</v>
      </c>
      <c r="C1278" s="832" t="s">
        <v>2719</v>
      </c>
      <c r="D1278" s="833" t="s">
        <v>4561</v>
      </c>
      <c r="E1278" s="834" t="s">
        <v>2750</v>
      </c>
      <c r="F1278" s="832" t="s">
        <v>2714</v>
      </c>
      <c r="G1278" s="832" t="s">
        <v>3000</v>
      </c>
      <c r="H1278" s="832" t="s">
        <v>567</v>
      </c>
      <c r="I1278" s="832" t="s">
        <v>3212</v>
      </c>
      <c r="J1278" s="832" t="s">
        <v>3213</v>
      </c>
      <c r="K1278" s="832" t="s">
        <v>3211</v>
      </c>
      <c r="L1278" s="835">
        <v>1286.19</v>
      </c>
      <c r="M1278" s="835">
        <v>3858.57</v>
      </c>
      <c r="N1278" s="832">
        <v>3</v>
      </c>
      <c r="O1278" s="836">
        <v>0.5</v>
      </c>
      <c r="P1278" s="835">
        <v>3858.57</v>
      </c>
      <c r="Q1278" s="837">
        <v>1</v>
      </c>
      <c r="R1278" s="832">
        <v>3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21</v>
      </c>
      <c r="B1279" s="832" t="s">
        <v>2713</v>
      </c>
      <c r="C1279" s="832" t="s">
        <v>2719</v>
      </c>
      <c r="D1279" s="833" t="s">
        <v>4561</v>
      </c>
      <c r="E1279" s="834" t="s">
        <v>2750</v>
      </c>
      <c r="F1279" s="832" t="s">
        <v>2714</v>
      </c>
      <c r="G1279" s="832" t="s">
        <v>4104</v>
      </c>
      <c r="H1279" s="832" t="s">
        <v>567</v>
      </c>
      <c r="I1279" s="832" t="s">
        <v>4105</v>
      </c>
      <c r="J1279" s="832" t="s">
        <v>4106</v>
      </c>
      <c r="K1279" s="832" t="s">
        <v>4107</v>
      </c>
      <c r="L1279" s="835">
        <v>0</v>
      </c>
      <c r="M1279" s="835">
        <v>0</v>
      </c>
      <c r="N1279" s="832">
        <v>1</v>
      </c>
      <c r="O1279" s="836">
        <v>1</v>
      </c>
      <c r="P1279" s="835">
        <v>0</v>
      </c>
      <c r="Q1279" s="837"/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21</v>
      </c>
      <c r="B1280" s="832" t="s">
        <v>2713</v>
      </c>
      <c r="C1280" s="832" t="s">
        <v>2719</v>
      </c>
      <c r="D1280" s="833" t="s">
        <v>4561</v>
      </c>
      <c r="E1280" s="834" t="s">
        <v>2750</v>
      </c>
      <c r="F1280" s="832" t="s">
        <v>2714</v>
      </c>
      <c r="G1280" s="832" t="s">
        <v>2822</v>
      </c>
      <c r="H1280" s="832" t="s">
        <v>625</v>
      </c>
      <c r="I1280" s="832" t="s">
        <v>4108</v>
      </c>
      <c r="J1280" s="832" t="s">
        <v>2180</v>
      </c>
      <c r="K1280" s="832" t="s">
        <v>4109</v>
      </c>
      <c r="L1280" s="835">
        <v>317.98</v>
      </c>
      <c r="M1280" s="835">
        <v>317.98</v>
      </c>
      <c r="N1280" s="832">
        <v>1</v>
      </c>
      <c r="O1280" s="836">
        <v>0.5</v>
      </c>
      <c r="P1280" s="835">
        <v>317.98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21</v>
      </c>
      <c r="B1281" s="832" t="s">
        <v>2713</v>
      </c>
      <c r="C1281" s="832" t="s">
        <v>2719</v>
      </c>
      <c r="D1281" s="833" t="s">
        <v>4561</v>
      </c>
      <c r="E1281" s="834" t="s">
        <v>2750</v>
      </c>
      <c r="F1281" s="832" t="s">
        <v>2714</v>
      </c>
      <c r="G1281" s="832" t="s">
        <v>2882</v>
      </c>
      <c r="H1281" s="832" t="s">
        <v>625</v>
      </c>
      <c r="I1281" s="832" t="s">
        <v>2043</v>
      </c>
      <c r="J1281" s="832" t="s">
        <v>1191</v>
      </c>
      <c r="K1281" s="832" t="s">
        <v>2044</v>
      </c>
      <c r="L1281" s="835">
        <v>41.63</v>
      </c>
      <c r="M1281" s="835">
        <v>166.52</v>
      </c>
      <c r="N1281" s="832">
        <v>4</v>
      </c>
      <c r="O1281" s="836">
        <v>1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21</v>
      </c>
      <c r="B1282" s="832" t="s">
        <v>2713</v>
      </c>
      <c r="C1282" s="832" t="s">
        <v>2719</v>
      </c>
      <c r="D1282" s="833" t="s">
        <v>4561</v>
      </c>
      <c r="E1282" s="834" t="s">
        <v>2750</v>
      </c>
      <c r="F1282" s="832" t="s">
        <v>2714</v>
      </c>
      <c r="G1282" s="832" t="s">
        <v>2823</v>
      </c>
      <c r="H1282" s="832" t="s">
        <v>567</v>
      </c>
      <c r="I1282" s="832" t="s">
        <v>4110</v>
      </c>
      <c r="J1282" s="832" t="s">
        <v>4111</v>
      </c>
      <c r="K1282" s="832" t="s">
        <v>4112</v>
      </c>
      <c r="L1282" s="835">
        <v>430.05</v>
      </c>
      <c r="M1282" s="835">
        <v>430.05</v>
      </c>
      <c r="N1282" s="832">
        <v>1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21</v>
      </c>
      <c r="B1283" s="832" t="s">
        <v>2713</v>
      </c>
      <c r="C1283" s="832" t="s">
        <v>2719</v>
      </c>
      <c r="D1283" s="833" t="s">
        <v>4561</v>
      </c>
      <c r="E1283" s="834" t="s">
        <v>2750</v>
      </c>
      <c r="F1283" s="832" t="s">
        <v>2714</v>
      </c>
      <c r="G1283" s="832" t="s">
        <v>3214</v>
      </c>
      <c r="H1283" s="832" t="s">
        <v>567</v>
      </c>
      <c r="I1283" s="832" t="s">
        <v>3215</v>
      </c>
      <c r="J1283" s="832" t="s">
        <v>858</v>
      </c>
      <c r="K1283" s="832" t="s">
        <v>3216</v>
      </c>
      <c r="L1283" s="835">
        <v>0</v>
      </c>
      <c r="M1283" s="835">
        <v>0</v>
      </c>
      <c r="N1283" s="832">
        <v>1</v>
      </c>
      <c r="O1283" s="836">
        <v>1</v>
      </c>
      <c r="P1283" s="835"/>
      <c r="Q1283" s="837"/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21</v>
      </c>
      <c r="B1284" s="832" t="s">
        <v>2713</v>
      </c>
      <c r="C1284" s="832" t="s">
        <v>2719</v>
      </c>
      <c r="D1284" s="833" t="s">
        <v>4561</v>
      </c>
      <c r="E1284" s="834" t="s">
        <v>2750</v>
      </c>
      <c r="F1284" s="832" t="s">
        <v>2714</v>
      </c>
      <c r="G1284" s="832" t="s">
        <v>3217</v>
      </c>
      <c r="H1284" s="832" t="s">
        <v>625</v>
      </c>
      <c r="I1284" s="832" t="s">
        <v>4113</v>
      </c>
      <c r="J1284" s="832" t="s">
        <v>3219</v>
      </c>
      <c r="K1284" s="832" t="s">
        <v>4114</v>
      </c>
      <c r="L1284" s="835">
        <v>245.91</v>
      </c>
      <c r="M1284" s="835">
        <v>737.73</v>
      </c>
      <c r="N1284" s="832">
        <v>3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21</v>
      </c>
      <c r="B1285" s="832" t="s">
        <v>2713</v>
      </c>
      <c r="C1285" s="832" t="s">
        <v>2719</v>
      </c>
      <c r="D1285" s="833" t="s">
        <v>4561</v>
      </c>
      <c r="E1285" s="834" t="s">
        <v>2750</v>
      </c>
      <c r="F1285" s="832" t="s">
        <v>2714</v>
      </c>
      <c r="G1285" s="832" t="s">
        <v>3217</v>
      </c>
      <c r="H1285" s="832" t="s">
        <v>567</v>
      </c>
      <c r="I1285" s="832" t="s">
        <v>4115</v>
      </c>
      <c r="J1285" s="832" t="s">
        <v>4116</v>
      </c>
      <c r="K1285" s="832" t="s">
        <v>4114</v>
      </c>
      <c r="L1285" s="835">
        <v>245.91</v>
      </c>
      <c r="M1285" s="835">
        <v>1475.46</v>
      </c>
      <c r="N1285" s="832">
        <v>6</v>
      </c>
      <c r="O1285" s="836">
        <v>2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21</v>
      </c>
      <c r="B1286" s="832" t="s">
        <v>2713</v>
      </c>
      <c r="C1286" s="832" t="s">
        <v>2719</v>
      </c>
      <c r="D1286" s="833" t="s">
        <v>4561</v>
      </c>
      <c r="E1286" s="834" t="s">
        <v>2750</v>
      </c>
      <c r="F1286" s="832" t="s">
        <v>2714</v>
      </c>
      <c r="G1286" s="832" t="s">
        <v>3220</v>
      </c>
      <c r="H1286" s="832" t="s">
        <v>567</v>
      </c>
      <c r="I1286" s="832" t="s">
        <v>3827</v>
      </c>
      <c r="J1286" s="832" t="s">
        <v>1044</v>
      </c>
      <c r="K1286" s="832" t="s">
        <v>3828</v>
      </c>
      <c r="L1286" s="835">
        <v>0</v>
      </c>
      <c r="M1286" s="835">
        <v>0</v>
      </c>
      <c r="N1286" s="832">
        <v>1</v>
      </c>
      <c r="O1286" s="836">
        <v>0.5</v>
      </c>
      <c r="P1286" s="835"/>
      <c r="Q1286" s="837"/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21</v>
      </c>
      <c r="B1287" s="832" t="s">
        <v>2713</v>
      </c>
      <c r="C1287" s="832" t="s">
        <v>2719</v>
      </c>
      <c r="D1287" s="833" t="s">
        <v>4561</v>
      </c>
      <c r="E1287" s="834" t="s">
        <v>2750</v>
      </c>
      <c r="F1287" s="832" t="s">
        <v>2714</v>
      </c>
      <c r="G1287" s="832" t="s">
        <v>4117</v>
      </c>
      <c r="H1287" s="832" t="s">
        <v>567</v>
      </c>
      <c r="I1287" s="832" t="s">
        <v>4118</v>
      </c>
      <c r="J1287" s="832" t="s">
        <v>4119</v>
      </c>
      <c r="K1287" s="832" t="s">
        <v>4120</v>
      </c>
      <c r="L1287" s="835">
        <v>65.239999999999995</v>
      </c>
      <c r="M1287" s="835">
        <v>65.239999999999995</v>
      </c>
      <c r="N1287" s="832">
        <v>1</v>
      </c>
      <c r="O1287" s="836">
        <v>1</v>
      </c>
      <c r="P1287" s="835">
        <v>65.239999999999995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21</v>
      </c>
      <c r="B1288" s="832" t="s">
        <v>2713</v>
      </c>
      <c r="C1288" s="832" t="s">
        <v>2719</v>
      </c>
      <c r="D1288" s="833" t="s">
        <v>4561</v>
      </c>
      <c r="E1288" s="834" t="s">
        <v>2750</v>
      </c>
      <c r="F1288" s="832" t="s">
        <v>2714</v>
      </c>
      <c r="G1288" s="832" t="s">
        <v>3979</v>
      </c>
      <c r="H1288" s="832" t="s">
        <v>567</v>
      </c>
      <c r="I1288" s="832" t="s">
        <v>3980</v>
      </c>
      <c r="J1288" s="832" t="s">
        <v>3981</v>
      </c>
      <c r="K1288" s="832" t="s">
        <v>3982</v>
      </c>
      <c r="L1288" s="835">
        <v>140.97</v>
      </c>
      <c r="M1288" s="835">
        <v>140.97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21</v>
      </c>
      <c r="B1289" s="832" t="s">
        <v>2713</v>
      </c>
      <c r="C1289" s="832" t="s">
        <v>2719</v>
      </c>
      <c r="D1289" s="833" t="s">
        <v>4561</v>
      </c>
      <c r="E1289" s="834" t="s">
        <v>2750</v>
      </c>
      <c r="F1289" s="832" t="s">
        <v>2714</v>
      </c>
      <c r="G1289" s="832" t="s">
        <v>2761</v>
      </c>
      <c r="H1289" s="832" t="s">
        <v>625</v>
      </c>
      <c r="I1289" s="832" t="s">
        <v>2352</v>
      </c>
      <c r="J1289" s="832" t="s">
        <v>2353</v>
      </c>
      <c r="K1289" s="832" t="s">
        <v>2354</v>
      </c>
      <c r="L1289" s="835">
        <v>0</v>
      </c>
      <c r="M1289" s="835">
        <v>0</v>
      </c>
      <c r="N1289" s="832">
        <v>88</v>
      </c>
      <c r="O1289" s="836">
        <v>25.5</v>
      </c>
      <c r="P1289" s="835">
        <v>0</v>
      </c>
      <c r="Q1289" s="837"/>
      <c r="R1289" s="832">
        <v>26</v>
      </c>
      <c r="S1289" s="837">
        <v>0.29545454545454547</v>
      </c>
      <c r="T1289" s="836">
        <v>7.5</v>
      </c>
      <c r="U1289" s="838">
        <v>0.29411764705882354</v>
      </c>
    </row>
    <row r="1290" spans="1:21" ht="14.4" customHeight="1" x14ac:dyDescent="0.3">
      <c r="A1290" s="831">
        <v>21</v>
      </c>
      <c r="B1290" s="832" t="s">
        <v>2713</v>
      </c>
      <c r="C1290" s="832" t="s">
        <v>2719</v>
      </c>
      <c r="D1290" s="833" t="s">
        <v>4561</v>
      </c>
      <c r="E1290" s="834" t="s">
        <v>2750</v>
      </c>
      <c r="F1290" s="832" t="s">
        <v>2714</v>
      </c>
      <c r="G1290" s="832" t="s">
        <v>2883</v>
      </c>
      <c r="H1290" s="832" t="s">
        <v>567</v>
      </c>
      <c r="I1290" s="832" t="s">
        <v>2884</v>
      </c>
      <c r="J1290" s="832" t="s">
        <v>2885</v>
      </c>
      <c r="K1290" s="832" t="s">
        <v>2886</v>
      </c>
      <c r="L1290" s="835">
        <v>59.56</v>
      </c>
      <c r="M1290" s="835">
        <v>59.56</v>
      </c>
      <c r="N1290" s="832">
        <v>1</v>
      </c>
      <c r="O1290" s="836">
        <v>1</v>
      </c>
      <c r="P1290" s="835">
        <v>59.56</v>
      </c>
      <c r="Q1290" s="837">
        <v>1</v>
      </c>
      <c r="R1290" s="832">
        <v>1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21</v>
      </c>
      <c r="B1291" s="832" t="s">
        <v>2713</v>
      </c>
      <c r="C1291" s="832" t="s">
        <v>2719</v>
      </c>
      <c r="D1291" s="833" t="s">
        <v>4561</v>
      </c>
      <c r="E1291" s="834" t="s">
        <v>2750</v>
      </c>
      <c r="F1291" s="832" t="s">
        <v>2714</v>
      </c>
      <c r="G1291" s="832" t="s">
        <v>4121</v>
      </c>
      <c r="H1291" s="832" t="s">
        <v>625</v>
      </c>
      <c r="I1291" s="832" t="s">
        <v>4122</v>
      </c>
      <c r="J1291" s="832" t="s">
        <v>4123</v>
      </c>
      <c r="K1291" s="832" t="s">
        <v>4124</v>
      </c>
      <c r="L1291" s="835">
        <v>120.77</v>
      </c>
      <c r="M1291" s="835">
        <v>241.54</v>
      </c>
      <c r="N1291" s="832">
        <v>2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21</v>
      </c>
      <c r="B1292" s="832" t="s">
        <v>2713</v>
      </c>
      <c r="C1292" s="832" t="s">
        <v>2719</v>
      </c>
      <c r="D1292" s="833" t="s">
        <v>4561</v>
      </c>
      <c r="E1292" s="834" t="s">
        <v>2750</v>
      </c>
      <c r="F1292" s="832" t="s">
        <v>2714</v>
      </c>
      <c r="G1292" s="832" t="s">
        <v>4125</v>
      </c>
      <c r="H1292" s="832" t="s">
        <v>567</v>
      </c>
      <c r="I1292" s="832" t="s">
        <v>4126</v>
      </c>
      <c r="J1292" s="832" t="s">
        <v>4127</v>
      </c>
      <c r="K1292" s="832" t="s">
        <v>4128</v>
      </c>
      <c r="L1292" s="835">
        <v>751.47</v>
      </c>
      <c r="M1292" s="835">
        <v>751.47</v>
      </c>
      <c r="N1292" s="832">
        <v>1</v>
      </c>
      <c r="O1292" s="836">
        <v>0.5</v>
      </c>
      <c r="P1292" s="835">
        <v>751.47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21</v>
      </c>
      <c r="B1293" s="832" t="s">
        <v>2713</v>
      </c>
      <c r="C1293" s="832" t="s">
        <v>2719</v>
      </c>
      <c r="D1293" s="833" t="s">
        <v>4561</v>
      </c>
      <c r="E1293" s="834" t="s">
        <v>2750</v>
      </c>
      <c r="F1293" s="832" t="s">
        <v>2714</v>
      </c>
      <c r="G1293" s="832" t="s">
        <v>3011</v>
      </c>
      <c r="H1293" s="832" t="s">
        <v>625</v>
      </c>
      <c r="I1293" s="832" t="s">
        <v>3012</v>
      </c>
      <c r="J1293" s="832" t="s">
        <v>3013</v>
      </c>
      <c r="K1293" s="832" t="s">
        <v>3014</v>
      </c>
      <c r="L1293" s="835">
        <v>502.31</v>
      </c>
      <c r="M1293" s="835">
        <v>5023.1000000000004</v>
      </c>
      <c r="N1293" s="832">
        <v>10</v>
      </c>
      <c r="O1293" s="836">
        <v>9</v>
      </c>
      <c r="P1293" s="835">
        <v>1004.62</v>
      </c>
      <c r="Q1293" s="837">
        <v>0.19999999999999998</v>
      </c>
      <c r="R1293" s="832">
        <v>2</v>
      </c>
      <c r="S1293" s="837">
        <v>0.2</v>
      </c>
      <c r="T1293" s="836">
        <v>2</v>
      </c>
      <c r="U1293" s="838">
        <v>0.22222222222222221</v>
      </c>
    </row>
    <row r="1294" spans="1:21" ht="14.4" customHeight="1" x14ac:dyDescent="0.3">
      <c r="A1294" s="831">
        <v>21</v>
      </c>
      <c r="B1294" s="832" t="s">
        <v>2713</v>
      </c>
      <c r="C1294" s="832" t="s">
        <v>2719</v>
      </c>
      <c r="D1294" s="833" t="s">
        <v>4561</v>
      </c>
      <c r="E1294" s="834" t="s">
        <v>2750</v>
      </c>
      <c r="F1294" s="832" t="s">
        <v>2714</v>
      </c>
      <c r="G1294" s="832" t="s">
        <v>3228</v>
      </c>
      <c r="H1294" s="832" t="s">
        <v>567</v>
      </c>
      <c r="I1294" s="832" t="s">
        <v>3229</v>
      </c>
      <c r="J1294" s="832" t="s">
        <v>3230</v>
      </c>
      <c r="K1294" s="832" t="s">
        <v>3231</v>
      </c>
      <c r="L1294" s="835">
        <v>45.8</v>
      </c>
      <c r="M1294" s="835">
        <v>91.6</v>
      </c>
      <c r="N1294" s="832">
        <v>2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21</v>
      </c>
      <c r="B1295" s="832" t="s">
        <v>2713</v>
      </c>
      <c r="C1295" s="832" t="s">
        <v>2719</v>
      </c>
      <c r="D1295" s="833" t="s">
        <v>4561</v>
      </c>
      <c r="E1295" s="834" t="s">
        <v>2750</v>
      </c>
      <c r="F1295" s="832" t="s">
        <v>2714</v>
      </c>
      <c r="G1295" s="832" t="s">
        <v>2788</v>
      </c>
      <c r="H1295" s="832" t="s">
        <v>567</v>
      </c>
      <c r="I1295" s="832" t="s">
        <v>2789</v>
      </c>
      <c r="J1295" s="832" t="s">
        <v>1258</v>
      </c>
      <c r="K1295" s="832" t="s">
        <v>2790</v>
      </c>
      <c r="L1295" s="835">
        <v>55.16</v>
      </c>
      <c r="M1295" s="835">
        <v>330.96</v>
      </c>
      <c r="N1295" s="832">
        <v>6</v>
      </c>
      <c r="O1295" s="836">
        <v>1.5</v>
      </c>
      <c r="P1295" s="835">
        <v>330.96</v>
      </c>
      <c r="Q1295" s="837">
        <v>1</v>
      </c>
      <c r="R1295" s="832">
        <v>6</v>
      </c>
      <c r="S1295" s="837">
        <v>1</v>
      </c>
      <c r="T1295" s="836">
        <v>1.5</v>
      </c>
      <c r="U1295" s="838">
        <v>1</v>
      </c>
    </row>
    <row r="1296" spans="1:21" ht="14.4" customHeight="1" x14ac:dyDescent="0.3">
      <c r="A1296" s="831">
        <v>21</v>
      </c>
      <c r="B1296" s="832" t="s">
        <v>2713</v>
      </c>
      <c r="C1296" s="832" t="s">
        <v>2719</v>
      </c>
      <c r="D1296" s="833" t="s">
        <v>4561</v>
      </c>
      <c r="E1296" s="834" t="s">
        <v>2750</v>
      </c>
      <c r="F1296" s="832" t="s">
        <v>2714</v>
      </c>
      <c r="G1296" s="832" t="s">
        <v>3024</v>
      </c>
      <c r="H1296" s="832" t="s">
        <v>567</v>
      </c>
      <c r="I1296" s="832" t="s">
        <v>3033</v>
      </c>
      <c r="J1296" s="832" t="s">
        <v>1272</v>
      </c>
      <c r="K1296" s="832" t="s">
        <v>2482</v>
      </c>
      <c r="L1296" s="835">
        <v>187.92</v>
      </c>
      <c r="M1296" s="835">
        <v>375.84</v>
      </c>
      <c r="N1296" s="832">
        <v>2</v>
      </c>
      <c r="O1296" s="836">
        <v>0.5</v>
      </c>
      <c r="P1296" s="835">
        <v>375.84</v>
      </c>
      <c r="Q1296" s="837">
        <v>1</v>
      </c>
      <c r="R1296" s="832">
        <v>2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21</v>
      </c>
      <c r="B1297" s="832" t="s">
        <v>2713</v>
      </c>
      <c r="C1297" s="832" t="s">
        <v>2719</v>
      </c>
      <c r="D1297" s="833" t="s">
        <v>4561</v>
      </c>
      <c r="E1297" s="834" t="s">
        <v>2750</v>
      </c>
      <c r="F1297" s="832" t="s">
        <v>2714</v>
      </c>
      <c r="G1297" s="832" t="s">
        <v>3237</v>
      </c>
      <c r="H1297" s="832" t="s">
        <v>567</v>
      </c>
      <c r="I1297" s="832" t="s">
        <v>4129</v>
      </c>
      <c r="J1297" s="832" t="s">
        <v>4130</v>
      </c>
      <c r="K1297" s="832" t="s">
        <v>4131</v>
      </c>
      <c r="L1297" s="835">
        <v>264</v>
      </c>
      <c r="M1297" s="835">
        <v>528</v>
      </c>
      <c r="N1297" s="832">
        <v>2</v>
      </c>
      <c r="O1297" s="836">
        <v>1.5</v>
      </c>
      <c r="P1297" s="835">
        <v>264</v>
      </c>
      <c r="Q1297" s="837">
        <v>0.5</v>
      </c>
      <c r="R1297" s="832">
        <v>1</v>
      </c>
      <c r="S1297" s="837">
        <v>0.5</v>
      </c>
      <c r="T1297" s="836">
        <v>1</v>
      </c>
      <c r="U1297" s="838">
        <v>0.66666666666666663</v>
      </c>
    </row>
    <row r="1298" spans="1:21" ht="14.4" customHeight="1" x14ac:dyDescent="0.3">
      <c r="A1298" s="831">
        <v>21</v>
      </c>
      <c r="B1298" s="832" t="s">
        <v>2713</v>
      </c>
      <c r="C1298" s="832" t="s">
        <v>2719</v>
      </c>
      <c r="D1298" s="833" t="s">
        <v>4561</v>
      </c>
      <c r="E1298" s="834" t="s">
        <v>2750</v>
      </c>
      <c r="F1298" s="832" t="s">
        <v>2714</v>
      </c>
      <c r="G1298" s="832" t="s">
        <v>3237</v>
      </c>
      <c r="H1298" s="832" t="s">
        <v>567</v>
      </c>
      <c r="I1298" s="832" t="s">
        <v>3238</v>
      </c>
      <c r="J1298" s="832" t="s">
        <v>1287</v>
      </c>
      <c r="K1298" s="832" t="s">
        <v>3239</v>
      </c>
      <c r="L1298" s="835">
        <v>65.989999999999995</v>
      </c>
      <c r="M1298" s="835">
        <v>131.97999999999999</v>
      </c>
      <c r="N1298" s="832">
        <v>2</v>
      </c>
      <c r="O1298" s="836">
        <v>1.5</v>
      </c>
      <c r="P1298" s="835">
        <v>131.97999999999999</v>
      </c>
      <c r="Q1298" s="837">
        <v>1</v>
      </c>
      <c r="R1298" s="832">
        <v>2</v>
      </c>
      <c r="S1298" s="837">
        <v>1</v>
      </c>
      <c r="T1298" s="836">
        <v>1.5</v>
      </c>
      <c r="U1298" s="838">
        <v>1</v>
      </c>
    </row>
    <row r="1299" spans="1:21" ht="14.4" customHeight="1" x14ac:dyDescent="0.3">
      <c r="A1299" s="831">
        <v>21</v>
      </c>
      <c r="B1299" s="832" t="s">
        <v>2713</v>
      </c>
      <c r="C1299" s="832" t="s">
        <v>2719</v>
      </c>
      <c r="D1299" s="833" t="s">
        <v>4561</v>
      </c>
      <c r="E1299" s="834" t="s">
        <v>2750</v>
      </c>
      <c r="F1299" s="832" t="s">
        <v>2714</v>
      </c>
      <c r="G1299" s="832" t="s">
        <v>4132</v>
      </c>
      <c r="H1299" s="832" t="s">
        <v>625</v>
      </c>
      <c r="I1299" s="832" t="s">
        <v>4133</v>
      </c>
      <c r="J1299" s="832" t="s">
        <v>2210</v>
      </c>
      <c r="K1299" s="832" t="s">
        <v>4134</v>
      </c>
      <c r="L1299" s="835">
        <v>110.74</v>
      </c>
      <c r="M1299" s="835">
        <v>110.74</v>
      </c>
      <c r="N1299" s="832">
        <v>1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21</v>
      </c>
      <c r="B1300" s="832" t="s">
        <v>2713</v>
      </c>
      <c r="C1300" s="832" t="s">
        <v>2719</v>
      </c>
      <c r="D1300" s="833" t="s">
        <v>4561</v>
      </c>
      <c r="E1300" s="834" t="s">
        <v>2750</v>
      </c>
      <c r="F1300" s="832" t="s">
        <v>2714</v>
      </c>
      <c r="G1300" s="832" t="s">
        <v>2803</v>
      </c>
      <c r="H1300" s="832" t="s">
        <v>567</v>
      </c>
      <c r="I1300" s="832" t="s">
        <v>3038</v>
      </c>
      <c r="J1300" s="832" t="s">
        <v>1471</v>
      </c>
      <c r="K1300" s="832" t="s">
        <v>3039</v>
      </c>
      <c r="L1300" s="835">
        <v>271.94</v>
      </c>
      <c r="M1300" s="835">
        <v>271.94</v>
      </c>
      <c r="N1300" s="832">
        <v>1</v>
      </c>
      <c r="O1300" s="836">
        <v>0.5</v>
      </c>
      <c r="P1300" s="835">
        <v>271.94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21</v>
      </c>
      <c r="B1301" s="832" t="s">
        <v>2713</v>
      </c>
      <c r="C1301" s="832" t="s">
        <v>2719</v>
      </c>
      <c r="D1301" s="833" t="s">
        <v>4561</v>
      </c>
      <c r="E1301" s="834" t="s">
        <v>2750</v>
      </c>
      <c r="F1301" s="832" t="s">
        <v>2714</v>
      </c>
      <c r="G1301" s="832" t="s">
        <v>2803</v>
      </c>
      <c r="H1301" s="832" t="s">
        <v>567</v>
      </c>
      <c r="I1301" s="832" t="s">
        <v>3038</v>
      </c>
      <c r="J1301" s="832" t="s">
        <v>1471</v>
      </c>
      <c r="K1301" s="832" t="s">
        <v>3039</v>
      </c>
      <c r="L1301" s="835">
        <v>311.02</v>
      </c>
      <c r="M1301" s="835">
        <v>311.02</v>
      </c>
      <c r="N1301" s="832">
        <v>1</v>
      </c>
      <c r="O1301" s="836">
        <v>0.5</v>
      </c>
      <c r="P1301" s="835">
        <v>311.02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21</v>
      </c>
      <c r="B1302" s="832" t="s">
        <v>2713</v>
      </c>
      <c r="C1302" s="832" t="s">
        <v>2719</v>
      </c>
      <c r="D1302" s="833" t="s">
        <v>4561</v>
      </c>
      <c r="E1302" s="834" t="s">
        <v>2750</v>
      </c>
      <c r="F1302" s="832" t="s">
        <v>2714</v>
      </c>
      <c r="G1302" s="832" t="s">
        <v>2803</v>
      </c>
      <c r="H1302" s="832" t="s">
        <v>567</v>
      </c>
      <c r="I1302" s="832" t="s">
        <v>3243</v>
      </c>
      <c r="J1302" s="832" t="s">
        <v>3244</v>
      </c>
      <c r="K1302" s="832" t="s">
        <v>3245</v>
      </c>
      <c r="L1302" s="835">
        <v>177.92</v>
      </c>
      <c r="M1302" s="835">
        <v>5515.52</v>
      </c>
      <c r="N1302" s="832">
        <v>31</v>
      </c>
      <c r="O1302" s="836">
        <v>13</v>
      </c>
      <c r="P1302" s="835">
        <v>3380.4800000000005</v>
      </c>
      <c r="Q1302" s="837">
        <v>0.61290322580645162</v>
      </c>
      <c r="R1302" s="832">
        <v>19</v>
      </c>
      <c r="S1302" s="837">
        <v>0.61290322580645162</v>
      </c>
      <c r="T1302" s="836">
        <v>7.5</v>
      </c>
      <c r="U1302" s="838">
        <v>0.57692307692307687</v>
      </c>
    </row>
    <row r="1303" spans="1:21" ht="14.4" customHeight="1" x14ac:dyDescent="0.3">
      <c r="A1303" s="831">
        <v>21</v>
      </c>
      <c r="B1303" s="832" t="s">
        <v>2713</v>
      </c>
      <c r="C1303" s="832" t="s">
        <v>2719</v>
      </c>
      <c r="D1303" s="833" t="s">
        <v>4561</v>
      </c>
      <c r="E1303" s="834" t="s">
        <v>2750</v>
      </c>
      <c r="F1303" s="832" t="s">
        <v>2714</v>
      </c>
      <c r="G1303" s="832" t="s">
        <v>2803</v>
      </c>
      <c r="H1303" s="832" t="s">
        <v>567</v>
      </c>
      <c r="I1303" s="832" t="s">
        <v>3243</v>
      </c>
      <c r="J1303" s="832" t="s">
        <v>3244</v>
      </c>
      <c r="K1303" s="832" t="s">
        <v>3245</v>
      </c>
      <c r="L1303" s="835">
        <v>151.62</v>
      </c>
      <c r="M1303" s="835">
        <v>2274.3000000000002</v>
      </c>
      <c r="N1303" s="832">
        <v>15</v>
      </c>
      <c r="O1303" s="836">
        <v>6</v>
      </c>
      <c r="P1303" s="835">
        <v>1364.5800000000002</v>
      </c>
      <c r="Q1303" s="837">
        <v>0.6</v>
      </c>
      <c r="R1303" s="832">
        <v>9</v>
      </c>
      <c r="S1303" s="837">
        <v>0.6</v>
      </c>
      <c r="T1303" s="836">
        <v>3.5</v>
      </c>
      <c r="U1303" s="838">
        <v>0.58333333333333337</v>
      </c>
    </row>
    <row r="1304" spans="1:21" ht="14.4" customHeight="1" x14ac:dyDescent="0.3">
      <c r="A1304" s="831">
        <v>21</v>
      </c>
      <c r="B1304" s="832" t="s">
        <v>2713</v>
      </c>
      <c r="C1304" s="832" t="s">
        <v>2719</v>
      </c>
      <c r="D1304" s="833" t="s">
        <v>4561</v>
      </c>
      <c r="E1304" s="834" t="s">
        <v>2750</v>
      </c>
      <c r="F1304" s="832" t="s">
        <v>2714</v>
      </c>
      <c r="G1304" s="832" t="s">
        <v>2803</v>
      </c>
      <c r="H1304" s="832" t="s">
        <v>567</v>
      </c>
      <c r="I1304" s="832" t="s">
        <v>3541</v>
      </c>
      <c r="J1304" s="832" t="s">
        <v>1472</v>
      </c>
      <c r="K1304" s="832" t="s">
        <v>3542</v>
      </c>
      <c r="L1304" s="835">
        <v>0</v>
      </c>
      <c r="M1304" s="835">
        <v>0</v>
      </c>
      <c r="N1304" s="832">
        <v>1</v>
      </c>
      <c r="O1304" s="836">
        <v>0.5</v>
      </c>
      <c r="P1304" s="835"/>
      <c r="Q1304" s="837"/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21</v>
      </c>
      <c r="B1305" s="832" t="s">
        <v>2713</v>
      </c>
      <c r="C1305" s="832" t="s">
        <v>2719</v>
      </c>
      <c r="D1305" s="833" t="s">
        <v>4561</v>
      </c>
      <c r="E1305" s="834" t="s">
        <v>2750</v>
      </c>
      <c r="F1305" s="832" t="s">
        <v>2714</v>
      </c>
      <c r="G1305" s="832" t="s">
        <v>4135</v>
      </c>
      <c r="H1305" s="832" t="s">
        <v>567</v>
      </c>
      <c r="I1305" s="832" t="s">
        <v>4136</v>
      </c>
      <c r="J1305" s="832" t="s">
        <v>4137</v>
      </c>
      <c r="K1305" s="832" t="s">
        <v>4138</v>
      </c>
      <c r="L1305" s="835">
        <v>0</v>
      </c>
      <c r="M1305" s="835">
        <v>0</v>
      </c>
      <c r="N1305" s="832">
        <v>1</v>
      </c>
      <c r="O1305" s="836">
        <v>1</v>
      </c>
      <c r="P1305" s="835"/>
      <c r="Q1305" s="837"/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21</v>
      </c>
      <c r="B1306" s="832" t="s">
        <v>2713</v>
      </c>
      <c r="C1306" s="832" t="s">
        <v>2719</v>
      </c>
      <c r="D1306" s="833" t="s">
        <v>4561</v>
      </c>
      <c r="E1306" s="834" t="s">
        <v>2750</v>
      </c>
      <c r="F1306" s="832" t="s">
        <v>2714</v>
      </c>
      <c r="G1306" s="832" t="s">
        <v>2774</v>
      </c>
      <c r="H1306" s="832" t="s">
        <v>625</v>
      </c>
      <c r="I1306" s="832" t="s">
        <v>2392</v>
      </c>
      <c r="J1306" s="832" t="s">
        <v>1330</v>
      </c>
      <c r="K1306" s="832" t="s">
        <v>2393</v>
      </c>
      <c r="L1306" s="835">
        <v>0</v>
      </c>
      <c r="M1306" s="835">
        <v>0</v>
      </c>
      <c r="N1306" s="832">
        <v>17</v>
      </c>
      <c r="O1306" s="836">
        <v>9</v>
      </c>
      <c r="P1306" s="835">
        <v>0</v>
      </c>
      <c r="Q1306" s="837"/>
      <c r="R1306" s="832">
        <v>10</v>
      </c>
      <c r="S1306" s="837">
        <v>0.58823529411764708</v>
      </c>
      <c r="T1306" s="836">
        <v>5.5</v>
      </c>
      <c r="U1306" s="838">
        <v>0.61111111111111116</v>
      </c>
    </row>
    <row r="1307" spans="1:21" ht="14.4" customHeight="1" x14ac:dyDescent="0.3">
      <c r="A1307" s="831">
        <v>21</v>
      </c>
      <c r="B1307" s="832" t="s">
        <v>2713</v>
      </c>
      <c r="C1307" s="832" t="s">
        <v>2719</v>
      </c>
      <c r="D1307" s="833" t="s">
        <v>4561</v>
      </c>
      <c r="E1307" s="834" t="s">
        <v>2750</v>
      </c>
      <c r="F1307" s="832" t="s">
        <v>2714</v>
      </c>
      <c r="G1307" s="832" t="s">
        <v>2774</v>
      </c>
      <c r="H1307" s="832" t="s">
        <v>625</v>
      </c>
      <c r="I1307" s="832" t="s">
        <v>2394</v>
      </c>
      <c r="J1307" s="832" t="s">
        <v>1330</v>
      </c>
      <c r="K1307" s="832" t="s">
        <v>2395</v>
      </c>
      <c r="L1307" s="835">
        <v>0</v>
      </c>
      <c r="M1307" s="835">
        <v>0</v>
      </c>
      <c r="N1307" s="832">
        <v>5</v>
      </c>
      <c r="O1307" s="836">
        <v>3.5</v>
      </c>
      <c r="P1307" s="835">
        <v>0</v>
      </c>
      <c r="Q1307" s="837"/>
      <c r="R1307" s="832">
        <v>1</v>
      </c>
      <c r="S1307" s="837">
        <v>0.2</v>
      </c>
      <c r="T1307" s="836">
        <v>1</v>
      </c>
      <c r="U1307" s="838">
        <v>0.2857142857142857</v>
      </c>
    </row>
    <row r="1308" spans="1:21" ht="14.4" customHeight="1" x14ac:dyDescent="0.3">
      <c r="A1308" s="831">
        <v>21</v>
      </c>
      <c r="B1308" s="832" t="s">
        <v>2713</v>
      </c>
      <c r="C1308" s="832" t="s">
        <v>2719</v>
      </c>
      <c r="D1308" s="833" t="s">
        <v>4561</v>
      </c>
      <c r="E1308" s="834" t="s">
        <v>2750</v>
      </c>
      <c r="F1308" s="832" t="s">
        <v>2714</v>
      </c>
      <c r="G1308" s="832" t="s">
        <v>2774</v>
      </c>
      <c r="H1308" s="832" t="s">
        <v>567</v>
      </c>
      <c r="I1308" s="832" t="s">
        <v>3628</v>
      </c>
      <c r="J1308" s="832" t="s">
        <v>3044</v>
      </c>
      <c r="K1308" s="832" t="s">
        <v>2393</v>
      </c>
      <c r="L1308" s="835">
        <v>0</v>
      </c>
      <c r="M1308" s="835">
        <v>0</v>
      </c>
      <c r="N1308" s="832">
        <v>1</v>
      </c>
      <c r="O1308" s="836">
        <v>0.5</v>
      </c>
      <c r="P1308" s="835">
        <v>0</v>
      </c>
      <c r="Q1308" s="837"/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21</v>
      </c>
      <c r="B1309" s="832" t="s">
        <v>2713</v>
      </c>
      <c r="C1309" s="832" t="s">
        <v>2719</v>
      </c>
      <c r="D1309" s="833" t="s">
        <v>4561</v>
      </c>
      <c r="E1309" s="834" t="s">
        <v>2750</v>
      </c>
      <c r="F1309" s="832" t="s">
        <v>2714</v>
      </c>
      <c r="G1309" s="832" t="s">
        <v>2774</v>
      </c>
      <c r="H1309" s="832" t="s">
        <v>567</v>
      </c>
      <c r="I1309" s="832" t="s">
        <v>4139</v>
      </c>
      <c r="J1309" s="832" t="s">
        <v>3860</v>
      </c>
      <c r="K1309" s="832" t="s">
        <v>2393</v>
      </c>
      <c r="L1309" s="835">
        <v>0</v>
      </c>
      <c r="M1309" s="835">
        <v>0</v>
      </c>
      <c r="N1309" s="832">
        <v>4</v>
      </c>
      <c r="O1309" s="836">
        <v>2.5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21</v>
      </c>
      <c r="B1310" s="832" t="s">
        <v>2713</v>
      </c>
      <c r="C1310" s="832" t="s">
        <v>2719</v>
      </c>
      <c r="D1310" s="833" t="s">
        <v>4561</v>
      </c>
      <c r="E1310" s="834" t="s">
        <v>2750</v>
      </c>
      <c r="F1310" s="832" t="s">
        <v>2714</v>
      </c>
      <c r="G1310" s="832" t="s">
        <v>2774</v>
      </c>
      <c r="H1310" s="832" t="s">
        <v>567</v>
      </c>
      <c r="I1310" s="832" t="s">
        <v>3666</v>
      </c>
      <c r="J1310" s="832" t="s">
        <v>3667</v>
      </c>
      <c r="K1310" s="832" t="s">
        <v>2393</v>
      </c>
      <c r="L1310" s="835">
        <v>0</v>
      </c>
      <c r="M1310" s="835">
        <v>0</v>
      </c>
      <c r="N1310" s="832">
        <v>5</v>
      </c>
      <c r="O1310" s="836">
        <v>1.5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21</v>
      </c>
      <c r="B1311" s="832" t="s">
        <v>2713</v>
      </c>
      <c r="C1311" s="832" t="s">
        <v>2719</v>
      </c>
      <c r="D1311" s="833" t="s">
        <v>4561</v>
      </c>
      <c r="E1311" s="834" t="s">
        <v>2750</v>
      </c>
      <c r="F1311" s="832" t="s">
        <v>2714</v>
      </c>
      <c r="G1311" s="832" t="s">
        <v>3046</v>
      </c>
      <c r="H1311" s="832" t="s">
        <v>625</v>
      </c>
      <c r="I1311" s="832" t="s">
        <v>2066</v>
      </c>
      <c r="J1311" s="832" t="s">
        <v>2067</v>
      </c>
      <c r="K1311" s="832" t="s">
        <v>2068</v>
      </c>
      <c r="L1311" s="835">
        <v>165.63</v>
      </c>
      <c r="M1311" s="835">
        <v>828.15</v>
      </c>
      <c r="N1311" s="832">
        <v>5</v>
      </c>
      <c r="O1311" s="836">
        <v>3.5</v>
      </c>
      <c r="P1311" s="835">
        <v>496.89</v>
      </c>
      <c r="Q1311" s="837">
        <v>0.6</v>
      </c>
      <c r="R1311" s="832">
        <v>3</v>
      </c>
      <c r="S1311" s="837">
        <v>0.6</v>
      </c>
      <c r="T1311" s="836">
        <v>2</v>
      </c>
      <c r="U1311" s="838">
        <v>0.5714285714285714</v>
      </c>
    </row>
    <row r="1312" spans="1:21" ht="14.4" customHeight="1" x14ac:dyDescent="0.3">
      <c r="A1312" s="831">
        <v>21</v>
      </c>
      <c r="B1312" s="832" t="s">
        <v>2713</v>
      </c>
      <c r="C1312" s="832" t="s">
        <v>2719</v>
      </c>
      <c r="D1312" s="833" t="s">
        <v>4561</v>
      </c>
      <c r="E1312" s="834" t="s">
        <v>2750</v>
      </c>
      <c r="F1312" s="832" t="s">
        <v>2714</v>
      </c>
      <c r="G1312" s="832" t="s">
        <v>3046</v>
      </c>
      <c r="H1312" s="832" t="s">
        <v>625</v>
      </c>
      <c r="I1312" s="832" t="s">
        <v>2069</v>
      </c>
      <c r="J1312" s="832" t="s">
        <v>2067</v>
      </c>
      <c r="K1312" s="832" t="s">
        <v>2070</v>
      </c>
      <c r="L1312" s="835">
        <v>414.07</v>
      </c>
      <c r="M1312" s="835">
        <v>828.14</v>
      </c>
      <c r="N1312" s="832">
        <v>2</v>
      </c>
      <c r="O1312" s="836">
        <v>1.5</v>
      </c>
      <c r="P1312" s="835">
        <v>828.14</v>
      </c>
      <c r="Q1312" s="837">
        <v>1</v>
      </c>
      <c r="R1312" s="832">
        <v>2</v>
      </c>
      <c r="S1312" s="837">
        <v>1</v>
      </c>
      <c r="T1312" s="836">
        <v>1.5</v>
      </c>
      <c r="U1312" s="838">
        <v>1</v>
      </c>
    </row>
    <row r="1313" spans="1:21" ht="14.4" customHeight="1" x14ac:dyDescent="0.3">
      <c r="A1313" s="831">
        <v>21</v>
      </c>
      <c r="B1313" s="832" t="s">
        <v>2713</v>
      </c>
      <c r="C1313" s="832" t="s">
        <v>2719</v>
      </c>
      <c r="D1313" s="833" t="s">
        <v>4561</v>
      </c>
      <c r="E1313" s="834" t="s">
        <v>2750</v>
      </c>
      <c r="F1313" s="832" t="s">
        <v>2714</v>
      </c>
      <c r="G1313" s="832" t="s">
        <v>4140</v>
      </c>
      <c r="H1313" s="832" t="s">
        <v>625</v>
      </c>
      <c r="I1313" s="832" t="s">
        <v>4141</v>
      </c>
      <c r="J1313" s="832" t="s">
        <v>4142</v>
      </c>
      <c r="K1313" s="832" t="s">
        <v>4143</v>
      </c>
      <c r="L1313" s="835">
        <v>46118.83</v>
      </c>
      <c r="M1313" s="835">
        <v>1152970.75</v>
      </c>
      <c r="N1313" s="832">
        <v>25</v>
      </c>
      <c r="O1313" s="836">
        <v>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21</v>
      </c>
      <c r="B1314" s="832" t="s">
        <v>2713</v>
      </c>
      <c r="C1314" s="832" t="s">
        <v>2719</v>
      </c>
      <c r="D1314" s="833" t="s">
        <v>4561</v>
      </c>
      <c r="E1314" s="834" t="s">
        <v>2750</v>
      </c>
      <c r="F1314" s="832" t="s">
        <v>2714</v>
      </c>
      <c r="G1314" s="832" t="s">
        <v>2826</v>
      </c>
      <c r="H1314" s="832" t="s">
        <v>567</v>
      </c>
      <c r="I1314" s="832" t="s">
        <v>3049</v>
      </c>
      <c r="J1314" s="832" t="s">
        <v>2888</v>
      </c>
      <c r="K1314" s="832" t="s">
        <v>3050</v>
      </c>
      <c r="L1314" s="835">
        <v>99.94</v>
      </c>
      <c r="M1314" s="835">
        <v>1698.98</v>
      </c>
      <c r="N1314" s="832">
        <v>17</v>
      </c>
      <c r="O1314" s="836">
        <v>5.5</v>
      </c>
      <c r="P1314" s="835">
        <v>499.7</v>
      </c>
      <c r="Q1314" s="837">
        <v>0.29411764705882354</v>
      </c>
      <c r="R1314" s="832">
        <v>5</v>
      </c>
      <c r="S1314" s="837">
        <v>0.29411764705882354</v>
      </c>
      <c r="T1314" s="836">
        <v>1.5</v>
      </c>
      <c r="U1314" s="838">
        <v>0.27272727272727271</v>
      </c>
    </row>
    <row r="1315" spans="1:21" ht="14.4" customHeight="1" x14ac:dyDescent="0.3">
      <c r="A1315" s="831">
        <v>21</v>
      </c>
      <c r="B1315" s="832" t="s">
        <v>2713</v>
      </c>
      <c r="C1315" s="832" t="s">
        <v>2719</v>
      </c>
      <c r="D1315" s="833" t="s">
        <v>4561</v>
      </c>
      <c r="E1315" s="834" t="s">
        <v>2750</v>
      </c>
      <c r="F1315" s="832" t="s">
        <v>2714</v>
      </c>
      <c r="G1315" s="832" t="s">
        <v>2826</v>
      </c>
      <c r="H1315" s="832" t="s">
        <v>567</v>
      </c>
      <c r="I1315" s="832" t="s">
        <v>3354</v>
      </c>
      <c r="J1315" s="832" t="s">
        <v>2888</v>
      </c>
      <c r="K1315" s="832" t="s">
        <v>3355</v>
      </c>
      <c r="L1315" s="835">
        <v>299.83999999999997</v>
      </c>
      <c r="M1315" s="835">
        <v>4797.4400000000005</v>
      </c>
      <c r="N1315" s="832">
        <v>16</v>
      </c>
      <c r="O1315" s="836">
        <v>9.5</v>
      </c>
      <c r="P1315" s="835">
        <v>2998.4000000000005</v>
      </c>
      <c r="Q1315" s="837">
        <v>0.625</v>
      </c>
      <c r="R1315" s="832">
        <v>10</v>
      </c>
      <c r="S1315" s="837">
        <v>0.625</v>
      </c>
      <c r="T1315" s="836">
        <v>7</v>
      </c>
      <c r="U1315" s="838">
        <v>0.73684210526315785</v>
      </c>
    </row>
    <row r="1316" spans="1:21" ht="14.4" customHeight="1" x14ac:dyDescent="0.3">
      <c r="A1316" s="831">
        <v>21</v>
      </c>
      <c r="B1316" s="832" t="s">
        <v>2713</v>
      </c>
      <c r="C1316" s="832" t="s">
        <v>2719</v>
      </c>
      <c r="D1316" s="833" t="s">
        <v>4561</v>
      </c>
      <c r="E1316" s="834" t="s">
        <v>2750</v>
      </c>
      <c r="F1316" s="832" t="s">
        <v>2714</v>
      </c>
      <c r="G1316" s="832" t="s">
        <v>2826</v>
      </c>
      <c r="H1316" s="832" t="s">
        <v>567</v>
      </c>
      <c r="I1316" s="832" t="s">
        <v>3051</v>
      </c>
      <c r="J1316" s="832" t="s">
        <v>2828</v>
      </c>
      <c r="K1316" s="832" t="s">
        <v>3052</v>
      </c>
      <c r="L1316" s="835">
        <v>50.32</v>
      </c>
      <c r="M1316" s="835">
        <v>150.96</v>
      </c>
      <c r="N1316" s="832">
        <v>3</v>
      </c>
      <c r="O1316" s="836">
        <v>1</v>
      </c>
      <c r="P1316" s="835">
        <v>150.96</v>
      </c>
      <c r="Q1316" s="837">
        <v>1</v>
      </c>
      <c r="R1316" s="832">
        <v>3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21</v>
      </c>
      <c r="B1317" s="832" t="s">
        <v>2713</v>
      </c>
      <c r="C1317" s="832" t="s">
        <v>2719</v>
      </c>
      <c r="D1317" s="833" t="s">
        <v>4561</v>
      </c>
      <c r="E1317" s="834" t="s">
        <v>2750</v>
      </c>
      <c r="F1317" s="832" t="s">
        <v>2714</v>
      </c>
      <c r="G1317" s="832" t="s">
        <v>2826</v>
      </c>
      <c r="H1317" s="832" t="s">
        <v>567</v>
      </c>
      <c r="I1317" s="832" t="s">
        <v>2827</v>
      </c>
      <c r="J1317" s="832" t="s">
        <v>2828</v>
      </c>
      <c r="K1317" s="832" t="s">
        <v>2829</v>
      </c>
      <c r="L1317" s="835">
        <v>50.32</v>
      </c>
      <c r="M1317" s="835">
        <v>2214.08</v>
      </c>
      <c r="N1317" s="832">
        <v>44</v>
      </c>
      <c r="O1317" s="836">
        <v>10</v>
      </c>
      <c r="P1317" s="835">
        <v>754.8</v>
      </c>
      <c r="Q1317" s="837">
        <v>0.34090909090909088</v>
      </c>
      <c r="R1317" s="832">
        <v>15</v>
      </c>
      <c r="S1317" s="837">
        <v>0.34090909090909088</v>
      </c>
      <c r="T1317" s="836">
        <v>5</v>
      </c>
      <c r="U1317" s="838">
        <v>0.5</v>
      </c>
    </row>
    <row r="1318" spans="1:21" ht="14.4" customHeight="1" x14ac:dyDescent="0.3">
      <c r="A1318" s="831">
        <v>21</v>
      </c>
      <c r="B1318" s="832" t="s">
        <v>2713</v>
      </c>
      <c r="C1318" s="832" t="s">
        <v>2719</v>
      </c>
      <c r="D1318" s="833" t="s">
        <v>4561</v>
      </c>
      <c r="E1318" s="834" t="s">
        <v>2750</v>
      </c>
      <c r="F1318" s="832" t="s">
        <v>2714</v>
      </c>
      <c r="G1318" s="832" t="s">
        <v>4144</v>
      </c>
      <c r="H1318" s="832" t="s">
        <v>567</v>
      </c>
      <c r="I1318" s="832" t="s">
        <v>4145</v>
      </c>
      <c r="J1318" s="832" t="s">
        <v>4146</v>
      </c>
      <c r="K1318" s="832" t="s">
        <v>4147</v>
      </c>
      <c r="L1318" s="835">
        <v>91.19</v>
      </c>
      <c r="M1318" s="835">
        <v>91.19</v>
      </c>
      <c r="N1318" s="832">
        <v>1</v>
      </c>
      <c r="O1318" s="836">
        <v>1</v>
      </c>
      <c r="P1318" s="835">
        <v>91.19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21</v>
      </c>
      <c r="B1319" s="832" t="s">
        <v>2713</v>
      </c>
      <c r="C1319" s="832" t="s">
        <v>2719</v>
      </c>
      <c r="D1319" s="833" t="s">
        <v>4561</v>
      </c>
      <c r="E1319" s="834" t="s">
        <v>2750</v>
      </c>
      <c r="F1319" s="832" t="s">
        <v>2714</v>
      </c>
      <c r="G1319" s="832" t="s">
        <v>3257</v>
      </c>
      <c r="H1319" s="832" t="s">
        <v>567</v>
      </c>
      <c r="I1319" s="832" t="s">
        <v>3258</v>
      </c>
      <c r="J1319" s="832" t="s">
        <v>634</v>
      </c>
      <c r="K1319" s="832" t="s">
        <v>635</v>
      </c>
      <c r="L1319" s="835">
        <v>2086.5500000000002</v>
      </c>
      <c r="M1319" s="835">
        <v>10432.75</v>
      </c>
      <c r="N1319" s="832">
        <v>5</v>
      </c>
      <c r="O1319" s="836">
        <v>3</v>
      </c>
      <c r="P1319" s="835">
        <v>6259.6500000000005</v>
      </c>
      <c r="Q1319" s="837">
        <v>0.60000000000000009</v>
      </c>
      <c r="R1319" s="832">
        <v>3</v>
      </c>
      <c r="S1319" s="837">
        <v>0.6</v>
      </c>
      <c r="T1319" s="836">
        <v>2</v>
      </c>
      <c r="U1319" s="838">
        <v>0.66666666666666663</v>
      </c>
    </row>
    <row r="1320" spans="1:21" ht="14.4" customHeight="1" x14ac:dyDescent="0.3">
      <c r="A1320" s="831">
        <v>21</v>
      </c>
      <c r="B1320" s="832" t="s">
        <v>2713</v>
      </c>
      <c r="C1320" s="832" t="s">
        <v>2719</v>
      </c>
      <c r="D1320" s="833" t="s">
        <v>4561</v>
      </c>
      <c r="E1320" s="834" t="s">
        <v>2750</v>
      </c>
      <c r="F1320" s="832" t="s">
        <v>2714</v>
      </c>
      <c r="G1320" s="832" t="s">
        <v>2805</v>
      </c>
      <c r="H1320" s="832" t="s">
        <v>625</v>
      </c>
      <c r="I1320" s="832" t="s">
        <v>2267</v>
      </c>
      <c r="J1320" s="832" t="s">
        <v>1377</v>
      </c>
      <c r="K1320" s="832" t="s">
        <v>2268</v>
      </c>
      <c r="L1320" s="835">
        <v>154.36000000000001</v>
      </c>
      <c r="M1320" s="835">
        <v>154.36000000000001</v>
      </c>
      <c r="N1320" s="832">
        <v>1</v>
      </c>
      <c r="O1320" s="836">
        <v>1</v>
      </c>
      <c r="P1320" s="835">
        <v>154.36000000000001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21</v>
      </c>
      <c r="B1321" s="832" t="s">
        <v>2713</v>
      </c>
      <c r="C1321" s="832" t="s">
        <v>2719</v>
      </c>
      <c r="D1321" s="833" t="s">
        <v>4561</v>
      </c>
      <c r="E1321" s="834" t="s">
        <v>2750</v>
      </c>
      <c r="F1321" s="832" t="s">
        <v>2714</v>
      </c>
      <c r="G1321" s="832" t="s">
        <v>2805</v>
      </c>
      <c r="H1321" s="832" t="s">
        <v>567</v>
      </c>
      <c r="I1321" s="832" t="s">
        <v>2806</v>
      </c>
      <c r="J1321" s="832" t="s">
        <v>1377</v>
      </c>
      <c r="K1321" s="832" t="s">
        <v>2268</v>
      </c>
      <c r="L1321" s="835">
        <v>154.36000000000001</v>
      </c>
      <c r="M1321" s="835">
        <v>154.36000000000001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21</v>
      </c>
      <c r="B1322" s="832" t="s">
        <v>2713</v>
      </c>
      <c r="C1322" s="832" t="s">
        <v>2719</v>
      </c>
      <c r="D1322" s="833" t="s">
        <v>4561</v>
      </c>
      <c r="E1322" s="834" t="s">
        <v>2750</v>
      </c>
      <c r="F1322" s="832" t="s">
        <v>2714</v>
      </c>
      <c r="G1322" s="832" t="s">
        <v>3053</v>
      </c>
      <c r="H1322" s="832" t="s">
        <v>567</v>
      </c>
      <c r="I1322" s="832" t="s">
        <v>3546</v>
      </c>
      <c r="J1322" s="832" t="s">
        <v>1041</v>
      </c>
      <c r="K1322" s="832" t="s">
        <v>3055</v>
      </c>
      <c r="L1322" s="835">
        <v>374.79</v>
      </c>
      <c r="M1322" s="835">
        <v>749.58</v>
      </c>
      <c r="N1322" s="832">
        <v>2</v>
      </c>
      <c r="O1322" s="836">
        <v>1</v>
      </c>
      <c r="P1322" s="835">
        <v>749.58</v>
      </c>
      <c r="Q1322" s="837">
        <v>1</v>
      </c>
      <c r="R1322" s="832">
        <v>2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21</v>
      </c>
      <c r="B1323" s="832" t="s">
        <v>2713</v>
      </c>
      <c r="C1323" s="832" t="s">
        <v>2719</v>
      </c>
      <c r="D1323" s="833" t="s">
        <v>4561</v>
      </c>
      <c r="E1323" s="834" t="s">
        <v>2750</v>
      </c>
      <c r="F1323" s="832" t="s">
        <v>2714</v>
      </c>
      <c r="G1323" s="832" t="s">
        <v>3053</v>
      </c>
      <c r="H1323" s="832" t="s">
        <v>567</v>
      </c>
      <c r="I1323" s="832" t="s">
        <v>3054</v>
      </c>
      <c r="J1323" s="832" t="s">
        <v>1041</v>
      </c>
      <c r="K1323" s="832" t="s">
        <v>3055</v>
      </c>
      <c r="L1323" s="835">
        <v>374.79</v>
      </c>
      <c r="M1323" s="835">
        <v>374.79</v>
      </c>
      <c r="N1323" s="832">
        <v>1</v>
      </c>
      <c r="O1323" s="836">
        <v>1</v>
      </c>
      <c r="P1323" s="835">
        <v>374.79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21</v>
      </c>
      <c r="B1324" s="832" t="s">
        <v>2713</v>
      </c>
      <c r="C1324" s="832" t="s">
        <v>2719</v>
      </c>
      <c r="D1324" s="833" t="s">
        <v>4561</v>
      </c>
      <c r="E1324" s="834" t="s">
        <v>2750</v>
      </c>
      <c r="F1324" s="832" t="s">
        <v>2714</v>
      </c>
      <c r="G1324" s="832" t="s">
        <v>2830</v>
      </c>
      <c r="H1324" s="832" t="s">
        <v>567</v>
      </c>
      <c r="I1324" s="832" t="s">
        <v>2831</v>
      </c>
      <c r="J1324" s="832" t="s">
        <v>2832</v>
      </c>
      <c r="K1324" s="832" t="s">
        <v>2833</v>
      </c>
      <c r="L1324" s="835">
        <v>3690.52</v>
      </c>
      <c r="M1324" s="835">
        <v>11071.56</v>
      </c>
      <c r="N1324" s="832">
        <v>3</v>
      </c>
      <c r="O1324" s="836">
        <v>1</v>
      </c>
      <c r="P1324" s="835">
        <v>11071.56</v>
      </c>
      <c r="Q1324" s="837">
        <v>1</v>
      </c>
      <c r="R1324" s="832">
        <v>3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21</v>
      </c>
      <c r="B1325" s="832" t="s">
        <v>2713</v>
      </c>
      <c r="C1325" s="832" t="s">
        <v>2719</v>
      </c>
      <c r="D1325" s="833" t="s">
        <v>4561</v>
      </c>
      <c r="E1325" s="834" t="s">
        <v>2750</v>
      </c>
      <c r="F1325" s="832" t="s">
        <v>2714</v>
      </c>
      <c r="G1325" s="832" t="s">
        <v>4148</v>
      </c>
      <c r="H1325" s="832" t="s">
        <v>567</v>
      </c>
      <c r="I1325" s="832" t="s">
        <v>4149</v>
      </c>
      <c r="J1325" s="832" t="s">
        <v>4150</v>
      </c>
      <c r="K1325" s="832" t="s">
        <v>3126</v>
      </c>
      <c r="L1325" s="835">
        <v>0</v>
      </c>
      <c r="M1325" s="835">
        <v>0</v>
      </c>
      <c r="N1325" s="832">
        <v>1</v>
      </c>
      <c r="O1325" s="836">
        <v>0.5</v>
      </c>
      <c r="P1325" s="835"/>
      <c r="Q1325" s="837"/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21</v>
      </c>
      <c r="B1326" s="832" t="s">
        <v>2713</v>
      </c>
      <c r="C1326" s="832" t="s">
        <v>2719</v>
      </c>
      <c r="D1326" s="833" t="s">
        <v>4561</v>
      </c>
      <c r="E1326" s="834" t="s">
        <v>2750</v>
      </c>
      <c r="F1326" s="832" t="s">
        <v>2714</v>
      </c>
      <c r="G1326" s="832" t="s">
        <v>3056</v>
      </c>
      <c r="H1326" s="832" t="s">
        <v>625</v>
      </c>
      <c r="I1326" s="832" t="s">
        <v>2540</v>
      </c>
      <c r="J1326" s="832" t="s">
        <v>2258</v>
      </c>
      <c r="K1326" s="832" t="s">
        <v>2261</v>
      </c>
      <c r="L1326" s="835">
        <v>63.14</v>
      </c>
      <c r="M1326" s="835">
        <v>63.14</v>
      </c>
      <c r="N1326" s="832">
        <v>1</v>
      </c>
      <c r="O1326" s="836">
        <v>1</v>
      </c>
      <c r="P1326" s="835">
        <v>63.14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21</v>
      </c>
      <c r="B1327" s="832" t="s">
        <v>2713</v>
      </c>
      <c r="C1327" s="832" t="s">
        <v>2719</v>
      </c>
      <c r="D1327" s="833" t="s">
        <v>4561</v>
      </c>
      <c r="E1327" s="834" t="s">
        <v>2750</v>
      </c>
      <c r="F1327" s="832" t="s">
        <v>2714</v>
      </c>
      <c r="G1327" s="832" t="s">
        <v>3056</v>
      </c>
      <c r="H1327" s="832" t="s">
        <v>625</v>
      </c>
      <c r="I1327" s="832" t="s">
        <v>2257</v>
      </c>
      <c r="J1327" s="832" t="s">
        <v>2258</v>
      </c>
      <c r="K1327" s="832" t="s">
        <v>2259</v>
      </c>
      <c r="L1327" s="835">
        <v>84.18</v>
      </c>
      <c r="M1327" s="835">
        <v>252.54000000000002</v>
      </c>
      <c r="N1327" s="832">
        <v>3</v>
      </c>
      <c r="O1327" s="836">
        <v>1.5</v>
      </c>
      <c r="P1327" s="835">
        <v>252.54000000000002</v>
      </c>
      <c r="Q1327" s="837">
        <v>1</v>
      </c>
      <c r="R1327" s="832">
        <v>3</v>
      </c>
      <c r="S1327" s="837">
        <v>1</v>
      </c>
      <c r="T1327" s="836">
        <v>1.5</v>
      </c>
      <c r="U1327" s="838">
        <v>1</v>
      </c>
    </row>
    <row r="1328" spans="1:21" ht="14.4" customHeight="1" x14ac:dyDescent="0.3">
      <c r="A1328" s="831">
        <v>21</v>
      </c>
      <c r="B1328" s="832" t="s">
        <v>2713</v>
      </c>
      <c r="C1328" s="832" t="s">
        <v>2719</v>
      </c>
      <c r="D1328" s="833" t="s">
        <v>4561</v>
      </c>
      <c r="E1328" s="834" t="s">
        <v>2750</v>
      </c>
      <c r="F1328" s="832" t="s">
        <v>2714</v>
      </c>
      <c r="G1328" s="832" t="s">
        <v>3056</v>
      </c>
      <c r="H1328" s="832" t="s">
        <v>625</v>
      </c>
      <c r="I1328" s="832" t="s">
        <v>2260</v>
      </c>
      <c r="J1328" s="832" t="s">
        <v>2255</v>
      </c>
      <c r="K1328" s="832" t="s">
        <v>2261</v>
      </c>
      <c r="L1328" s="835">
        <v>63.14</v>
      </c>
      <c r="M1328" s="835">
        <v>63.14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21</v>
      </c>
      <c r="B1329" s="832" t="s">
        <v>2713</v>
      </c>
      <c r="C1329" s="832" t="s">
        <v>2719</v>
      </c>
      <c r="D1329" s="833" t="s">
        <v>4561</v>
      </c>
      <c r="E1329" s="834" t="s">
        <v>2750</v>
      </c>
      <c r="F1329" s="832" t="s">
        <v>2714</v>
      </c>
      <c r="G1329" s="832" t="s">
        <v>3056</v>
      </c>
      <c r="H1329" s="832" t="s">
        <v>567</v>
      </c>
      <c r="I1329" s="832" t="s">
        <v>4151</v>
      </c>
      <c r="J1329" s="832" t="s">
        <v>2255</v>
      </c>
      <c r="K1329" s="832" t="s">
        <v>4152</v>
      </c>
      <c r="L1329" s="835">
        <v>105.23</v>
      </c>
      <c r="M1329" s="835">
        <v>105.23</v>
      </c>
      <c r="N1329" s="832">
        <v>1</v>
      </c>
      <c r="O1329" s="836">
        <v>0.5</v>
      </c>
      <c r="P1329" s="835">
        <v>105.23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21</v>
      </c>
      <c r="B1330" s="832" t="s">
        <v>2713</v>
      </c>
      <c r="C1330" s="832" t="s">
        <v>2719</v>
      </c>
      <c r="D1330" s="833" t="s">
        <v>4561</v>
      </c>
      <c r="E1330" s="834" t="s">
        <v>2750</v>
      </c>
      <c r="F1330" s="832" t="s">
        <v>2714</v>
      </c>
      <c r="G1330" s="832" t="s">
        <v>3056</v>
      </c>
      <c r="H1330" s="832" t="s">
        <v>625</v>
      </c>
      <c r="I1330" s="832" t="s">
        <v>2262</v>
      </c>
      <c r="J1330" s="832" t="s">
        <v>2255</v>
      </c>
      <c r="K1330" s="832" t="s">
        <v>2263</v>
      </c>
      <c r="L1330" s="835">
        <v>49.08</v>
      </c>
      <c r="M1330" s="835">
        <v>687.11999999999989</v>
      </c>
      <c r="N1330" s="832">
        <v>14</v>
      </c>
      <c r="O1330" s="836">
        <v>10</v>
      </c>
      <c r="P1330" s="835">
        <v>245.39999999999998</v>
      </c>
      <c r="Q1330" s="837">
        <v>0.35714285714285715</v>
      </c>
      <c r="R1330" s="832">
        <v>5</v>
      </c>
      <c r="S1330" s="837">
        <v>0.35714285714285715</v>
      </c>
      <c r="T1330" s="836">
        <v>3.5</v>
      </c>
      <c r="U1330" s="838">
        <v>0.35</v>
      </c>
    </row>
    <row r="1331" spans="1:21" ht="14.4" customHeight="1" x14ac:dyDescent="0.3">
      <c r="A1331" s="831">
        <v>21</v>
      </c>
      <c r="B1331" s="832" t="s">
        <v>2713</v>
      </c>
      <c r="C1331" s="832" t="s">
        <v>2719</v>
      </c>
      <c r="D1331" s="833" t="s">
        <v>4561</v>
      </c>
      <c r="E1331" s="834" t="s">
        <v>2750</v>
      </c>
      <c r="F1331" s="832" t="s">
        <v>2714</v>
      </c>
      <c r="G1331" s="832" t="s">
        <v>3056</v>
      </c>
      <c r="H1331" s="832" t="s">
        <v>625</v>
      </c>
      <c r="I1331" s="832" t="s">
        <v>2542</v>
      </c>
      <c r="J1331" s="832" t="s">
        <v>2255</v>
      </c>
      <c r="K1331" s="832" t="s">
        <v>2543</v>
      </c>
      <c r="L1331" s="835">
        <v>126.27</v>
      </c>
      <c r="M1331" s="835">
        <v>252.54</v>
      </c>
      <c r="N1331" s="832">
        <v>2</v>
      </c>
      <c r="O1331" s="836">
        <v>2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21</v>
      </c>
      <c r="B1332" s="832" t="s">
        <v>2713</v>
      </c>
      <c r="C1332" s="832" t="s">
        <v>2719</v>
      </c>
      <c r="D1332" s="833" t="s">
        <v>4561</v>
      </c>
      <c r="E1332" s="834" t="s">
        <v>2750</v>
      </c>
      <c r="F1332" s="832" t="s">
        <v>2714</v>
      </c>
      <c r="G1332" s="832" t="s">
        <v>3056</v>
      </c>
      <c r="H1332" s="832" t="s">
        <v>567</v>
      </c>
      <c r="I1332" s="832" t="s">
        <v>4153</v>
      </c>
      <c r="J1332" s="832" t="s">
        <v>2255</v>
      </c>
      <c r="K1332" s="832" t="s">
        <v>4154</v>
      </c>
      <c r="L1332" s="835">
        <v>84.18</v>
      </c>
      <c r="M1332" s="835">
        <v>336.72</v>
      </c>
      <c r="N1332" s="832">
        <v>4</v>
      </c>
      <c r="O1332" s="836">
        <v>4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21</v>
      </c>
      <c r="B1333" s="832" t="s">
        <v>2713</v>
      </c>
      <c r="C1333" s="832" t="s">
        <v>2719</v>
      </c>
      <c r="D1333" s="833" t="s">
        <v>4561</v>
      </c>
      <c r="E1333" s="834" t="s">
        <v>2750</v>
      </c>
      <c r="F1333" s="832" t="s">
        <v>2714</v>
      </c>
      <c r="G1333" s="832" t="s">
        <v>3880</v>
      </c>
      <c r="H1333" s="832" t="s">
        <v>567</v>
      </c>
      <c r="I1333" s="832" t="s">
        <v>4155</v>
      </c>
      <c r="J1333" s="832" t="s">
        <v>4156</v>
      </c>
      <c r="K1333" s="832" t="s">
        <v>4157</v>
      </c>
      <c r="L1333" s="835">
        <v>248.55</v>
      </c>
      <c r="M1333" s="835">
        <v>248.55</v>
      </c>
      <c r="N1333" s="832">
        <v>1</v>
      </c>
      <c r="O1333" s="836">
        <v>1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21</v>
      </c>
      <c r="B1334" s="832" t="s">
        <v>2713</v>
      </c>
      <c r="C1334" s="832" t="s">
        <v>2719</v>
      </c>
      <c r="D1334" s="833" t="s">
        <v>4561</v>
      </c>
      <c r="E1334" s="834" t="s">
        <v>2750</v>
      </c>
      <c r="F1334" s="832" t="s">
        <v>2715</v>
      </c>
      <c r="G1334" s="832" t="s">
        <v>2890</v>
      </c>
      <c r="H1334" s="832" t="s">
        <v>567</v>
      </c>
      <c r="I1334" s="832" t="s">
        <v>2891</v>
      </c>
      <c r="J1334" s="832" t="s">
        <v>2892</v>
      </c>
      <c r="K1334" s="832"/>
      <c r="L1334" s="835">
        <v>0</v>
      </c>
      <c r="M1334" s="835">
        <v>0</v>
      </c>
      <c r="N1334" s="832">
        <v>1</v>
      </c>
      <c r="O1334" s="836">
        <v>1</v>
      </c>
      <c r="P1334" s="835">
        <v>0</v>
      </c>
      <c r="Q1334" s="837"/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21</v>
      </c>
      <c r="B1335" s="832" t="s">
        <v>2713</v>
      </c>
      <c r="C1335" s="832" t="s">
        <v>2719</v>
      </c>
      <c r="D1335" s="833" t="s">
        <v>4561</v>
      </c>
      <c r="E1335" s="834" t="s">
        <v>2750</v>
      </c>
      <c r="F1335" s="832" t="s">
        <v>2715</v>
      </c>
      <c r="G1335" s="832" t="s">
        <v>2890</v>
      </c>
      <c r="H1335" s="832" t="s">
        <v>567</v>
      </c>
      <c r="I1335" s="832" t="s">
        <v>4158</v>
      </c>
      <c r="J1335" s="832" t="s">
        <v>2892</v>
      </c>
      <c r="K1335" s="832"/>
      <c r="L1335" s="835">
        <v>0</v>
      </c>
      <c r="M1335" s="835">
        <v>0</v>
      </c>
      <c r="N1335" s="832">
        <v>1</v>
      </c>
      <c r="O1335" s="836">
        <v>1</v>
      </c>
      <c r="P1335" s="835"/>
      <c r="Q1335" s="837"/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21</v>
      </c>
      <c r="B1336" s="832" t="s">
        <v>2713</v>
      </c>
      <c r="C1336" s="832" t="s">
        <v>2719</v>
      </c>
      <c r="D1336" s="833" t="s">
        <v>4561</v>
      </c>
      <c r="E1336" s="834" t="s">
        <v>2750</v>
      </c>
      <c r="F1336" s="832" t="s">
        <v>2715</v>
      </c>
      <c r="G1336" s="832" t="s">
        <v>2890</v>
      </c>
      <c r="H1336" s="832" t="s">
        <v>567</v>
      </c>
      <c r="I1336" s="832" t="s">
        <v>3261</v>
      </c>
      <c r="J1336" s="832" t="s">
        <v>2892</v>
      </c>
      <c r="K1336" s="832"/>
      <c r="L1336" s="835">
        <v>0</v>
      </c>
      <c r="M1336" s="835">
        <v>0</v>
      </c>
      <c r="N1336" s="832">
        <v>1</v>
      </c>
      <c r="O1336" s="836">
        <v>1</v>
      </c>
      <c r="P1336" s="835">
        <v>0</v>
      </c>
      <c r="Q1336" s="837"/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21</v>
      </c>
      <c r="B1337" s="832" t="s">
        <v>2713</v>
      </c>
      <c r="C1337" s="832" t="s">
        <v>2719</v>
      </c>
      <c r="D1337" s="833" t="s">
        <v>4561</v>
      </c>
      <c r="E1337" s="834" t="s">
        <v>2750</v>
      </c>
      <c r="F1337" s="832" t="s">
        <v>2716</v>
      </c>
      <c r="G1337" s="832" t="s">
        <v>3064</v>
      </c>
      <c r="H1337" s="832" t="s">
        <v>567</v>
      </c>
      <c r="I1337" s="832" t="s">
        <v>3065</v>
      </c>
      <c r="J1337" s="832" t="s">
        <v>3066</v>
      </c>
      <c r="K1337" s="832" t="s">
        <v>3067</v>
      </c>
      <c r="L1337" s="835">
        <v>1800</v>
      </c>
      <c r="M1337" s="835">
        <v>1800</v>
      </c>
      <c r="N1337" s="832">
        <v>1</v>
      </c>
      <c r="O1337" s="836">
        <v>1</v>
      </c>
      <c r="P1337" s="835">
        <v>1800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21</v>
      </c>
      <c r="B1338" s="832" t="s">
        <v>2713</v>
      </c>
      <c r="C1338" s="832" t="s">
        <v>2719</v>
      </c>
      <c r="D1338" s="833" t="s">
        <v>4561</v>
      </c>
      <c r="E1338" s="834" t="s">
        <v>2750</v>
      </c>
      <c r="F1338" s="832" t="s">
        <v>2716</v>
      </c>
      <c r="G1338" s="832" t="s">
        <v>2834</v>
      </c>
      <c r="H1338" s="832" t="s">
        <v>567</v>
      </c>
      <c r="I1338" s="832" t="s">
        <v>3068</v>
      </c>
      <c r="J1338" s="832" t="s">
        <v>3069</v>
      </c>
      <c r="K1338" s="832" t="s">
        <v>3070</v>
      </c>
      <c r="L1338" s="835">
        <v>1267.1199999999999</v>
      </c>
      <c r="M1338" s="835">
        <v>27876.639999999999</v>
      </c>
      <c r="N1338" s="832">
        <v>22</v>
      </c>
      <c r="O1338" s="836">
        <v>13</v>
      </c>
      <c r="P1338" s="835">
        <v>26609.52</v>
      </c>
      <c r="Q1338" s="837">
        <v>0.95454545454545459</v>
      </c>
      <c r="R1338" s="832">
        <v>21</v>
      </c>
      <c r="S1338" s="837">
        <v>0.95454545454545459</v>
      </c>
      <c r="T1338" s="836">
        <v>12</v>
      </c>
      <c r="U1338" s="838">
        <v>0.92307692307692313</v>
      </c>
    </row>
    <row r="1339" spans="1:21" ht="14.4" customHeight="1" x14ac:dyDescent="0.3">
      <c r="A1339" s="831">
        <v>21</v>
      </c>
      <c r="B1339" s="832" t="s">
        <v>2713</v>
      </c>
      <c r="C1339" s="832" t="s">
        <v>2719</v>
      </c>
      <c r="D1339" s="833" t="s">
        <v>4561</v>
      </c>
      <c r="E1339" s="834" t="s">
        <v>2750</v>
      </c>
      <c r="F1339" s="832" t="s">
        <v>2716</v>
      </c>
      <c r="G1339" s="832" t="s">
        <v>2834</v>
      </c>
      <c r="H1339" s="832" t="s">
        <v>567</v>
      </c>
      <c r="I1339" s="832" t="s">
        <v>2835</v>
      </c>
      <c r="J1339" s="832" t="s">
        <v>2836</v>
      </c>
      <c r="K1339" s="832" t="s">
        <v>2837</v>
      </c>
      <c r="L1339" s="835">
        <v>1000</v>
      </c>
      <c r="M1339" s="835">
        <v>6000</v>
      </c>
      <c r="N1339" s="832">
        <v>6</v>
      </c>
      <c r="O1339" s="836">
        <v>6</v>
      </c>
      <c r="P1339" s="835">
        <v>1000</v>
      </c>
      <c r="Q1339" s="837">
        <v>0.16666666666666666</v>
      </c>
      <c r="R1339" s="832">
        <v>1</v>
      </c>
      <c r="S1339" s="837">
        <v>0.16666666666666666</v>
      </c>
      <c r="T1339" s="836">
        <v>1</v>
      </c>
      <c r="U1339" s="838">
        <v>0.16666666666666666</v>
      </c>
    </row>
    <row r="1340" spans="1:21" ht="14.4" customHeight="1" x14ac:dyDescent="0.3">
      <c r="A1340" s="831">
        <v>21</v>
      </c>
      <c r="B1340" s="832" t="s">
        <v>2713</v>
      </c>
      <c r="C1340" s="832" t="s">
        <v>2719</v>
      </c>
      <c r="D1340" s="833" t="s">
        <v>4561</v>
      </c>
      <c r="E1340" s="834" t="s">
        <v>2751</v>
      </c>
      <c r="F1340" s="832" t="s">
        <v>2714</v>
      </c>
      <c r="G1340" s="832" t="s">
        <v>2766</v>
      </c>
      <c r="H1340" s="832" t="s">
        <v>625</v>
      </c>
      <c r="I1340" s="832" t="s">
        <v>2334</v>
      </c>
      <c r="J1340" s="832" t="s">
        <v>640</v>
      </c>
      <c r="K1340" s="832" t="s">
        <v>641</v>
      </c>
      <c r="L1340" s="835">
        <v>21.76</v>
      </c>
      <c r="M1340" s="835">
        <v>21.76</v>
      </c>
      <c r="N1340" s="832">
        <v>1</v>
      </c>
      <c r="O1340" s="836">
        <v>0.5</v>
      </c>
      <c r="P1340" s="835">
        <v>21.76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21</v>
      </c>
      <c r="B1341" s="832" t="s">
        <v>2713</v>
      </c>
      <c r="C1341" s="832" t="s">
        <v>2719</v>
      </c>
      <c r="D1341" s="833" t="s">
        <v>4561</v>
      </c>
      <c r="E1341" s="834" t="s">
        <v>2751</v>
      </c>
      <c r="F1341" s="832" t="s">
        <v>2714</v>
      </c>
      <c r="G1341" s="832" t="s">
        <v>2910</v>
      </c>
      <c r="H1341" s="832" t="s">
        <v>625</v>
      </c>
      <c r="I1341" s="832" t="s">
        <v>2155</v>
      </c>
      <c r="J1341" s="832" t="s">
        <v>702</v>
      </c>
      <c r="K1341" s="832" t="s">
        <v>2156</v>
      </c>
      <c r="L1341" s="835">
        <v>35.11</v>
      </c>
      <c r="M1341" s="835">
        <v>35.11</v>
      </c>
      <c r="N1341" s="832">
        <v>1</v>
      </c>
      <c r="O1341" s="836">
        <v>0.5</v>
      </c>
      <c r="P1341" s="835">
        <v>35.11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21</v>
      </c>
      <c r="B1342" s="832" t="s">
        <v>2713</v>
      </c>
      <c r="C1342" s="832" t="s">
        <v>2719</v>
      </c>
      <c r="D1342" s="833" t="s">
        <v>4561</v>
      </c>
      <c r="E1342" s="834" t="s">
        <v>2751</v>
      </c>
      <c r="F1342" s="832" t="s">
        <v>2714</v>
      </c>
      <c r="G1342" s="832" t="s">
        <v>2947</v>
      </c>
      <c r="H1342" s="832" t="s">
        <v>567</v>
      </c>
      <c r="I1342" s="832" t="s">
        <v>4159</v>
      </c>
      <c r="J1342" s="832" t="s">
        <v>4160</v>
      </c>
      <c r="K1342" s="832" t="s">
        <v>4161</v>
      </c>
      <c r="L1342" s="835">
        <v>49.2</v>
      </c>
      <c r="M1342" s="835">
        <v>49.2</v>
      </c>
      <c r="N1342" s="832">
        <v>1</v>
      </c>
      <c r="O1342" s="836">
        <v>0.5</v>
      </c>
      <c r="P1342" s="835">
        <v>49.2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21</v>
      </c>
      <c r="B1343" s="832" t="s">
        <v>2713</v>
      </c>
      <c r="C1343" s="832" t="s">
        <v>2719</v>
      </c>
      <c r="D1343" s="833" t="s">
        <v>4561</v>
      </c>
      <c r="E1343" s="834" t="s">
        <v>2751</v>
      </c>
      <c r="F1343" s="832" t="s">
        <v>2714</v>
      </c>
      <c r="G1343" s="832" t="s">
        <v>4162</v>
      </c>
      <c r="H1343" s="832" t="s">
        <v>625</v>
      </c>
      <c r="I1343" s="832" t="s">
        <v>4163</v>
      </c>
      <c r="J1343" s="832" t="s">
        <v>1558</v>
      </c>
      <c r="K1343" s="832" t="s">
        <v>4164</v>
      </c>
      <c r="L1343" s="835">
        <v>85.54</v>
      </c>
      <c r="M1343" s="835">
        <v>85.54</v>
      </c>
      <c r="N1343" s="832">
        <v>1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21</v>
      </c>
      <c r="B1344" s="832" t="s">
        <v>2713</v>
      </c>
      <c r="C1344" s="832" t="s">
        <v>2719</v>
      </c>
      <c r="D1344" s="833" t="s">
        <v>4561</v>
      </c>
      <c r="E1344" s="834" t="s">
        <v>2751</v>
      </c>
      <c r="F1344" s="832" t="s">
        <v>2714</v>
      </c>
      <c r="G1344" s="832" t="s">
        <v>3600</v>
      </c>
      <c r="H1344" s="832" t="s">
        <v>567</v>
      </c>
      <c r="I1344" s="832" t="s">
        <v>3601</v>
      </c>
      <c r="J1344" s="832" t="s">
        <v>1406</v>
      </c>
      <c r="K1344" s="832" t="s">
        <v>3602</v>
      </c>
      <c r="L1344" s="835">
        <v>61.97</v>
      </c>
      <c r="M1344" s="835">
        <v>61.97</v>
      </c>
      <c r="N1344" s="832">
        <v>1</v>
      </c>
      <c r="O1344" s="836">
        <v>1</v>
      </c>
      <c r="P1344" s="835">
        <v>61.97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21</v>
      </c>
      <c r="B1345" s="832" t="s">
        <v>2713</v>
      </c>
      <c r="C1345" s="832" t="s">
        <v>2719</v>
      </c>
      <c r="D1345" s="833" t="s">
        <v>4561</v>
      </c>
      <c r="E1345" s="834" t="s">
        <v>2751</v>
      </c>
      <c r="F1345" s="832" t="s">
        <v>2714</v>
      </c>
      <c r="G1345" s="832" t="s">
        <v>3782</v>
      </c>
      <c r="H1345" s="832" t="s">
        <v>567</v>
      </c>
      <c r="I1345" s="832" t="s">
        <v>4165</v>
      </c>
      <c r="J1345" s="832" t="s">
        <v>4166</v>
      </c>
      <c r="K1345" s="832" t="s">
        <v>4167</v>
      </c>
      <c r="L1345" s="835">
        <v>73.45</v>
      </c>
      <c r="M1345" s="835">
        <v>73.45</v>
      </c>
      <c r="N1345" s="832">
        <v>1</v>
      </c>
      <c r="O1345" s="836">
        <v>0.5</v>
      </c>
      <c r="P1345" s="835">
        <v>73.45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21</v>
      </c>
      <c r="B1346" s="832" t="s">
        <v>2713</v>
      </c>
      <c r="C1346" s="832" t="s">
        <v>2719</v>
      </c>
      <c r="D1346" s="833" t="s">
        <v>4561</v>
      </c>
      <c r="E1346" s="834" t="s">
        <v>2751</v>
      </c>
      <c r="F1346" s="832" t="s">
        <v>2714</v>
      </c>
      <c r="G1346" s="832" t="s">
        <v>2767</v>
      </c>
      <c r="H1346" s="832" t="s">
        <v>567</v>
      </c>
      <c r="I1346" s="832" t="s">
        <v>2768</v>
      </c>
      <c r="J1346" s="832" t="s">
        <v>780</v>
      </c>
      <c r="K1346" s="832" t="s">
        <v>2769</v>
      </c>
      <c r="L1346" s="835">
        <v>53.57</v>
      </c>
      <c r="M1346" s="835">
        <v>107.14</v>
      </c>
      <c r="N1346" s="832">
        <v>2</v>
      </c>
      <c r="O1346" s="836">
        <v>1</v>
      </c>
      <c r="P1346" s="835">
        <v>107.14</v>
      </c>
      <c r="Q1346" s="837">
        <v>1</v>
      </c>
      <c r="R1346" s="832">
        <v>2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21</v>
      </c>
      <c r="B1347" s="832" t="s">
        <v>2713</v>
      </c>
      <c r="C1347" s="832" t="s">
        <v>2719</v>
      </c>
      <c r="D1347" s="833" t="s">
        <v>4561</v>
      </c>
      <c r="E1347" s="834" t="s">
        <v>2751</v>
      </c>
      <c r="F1347" s="832" t="s">
        <v>2714</v>
      </c>
      <c r="G1347" s="832" t="s">
        <v>2783</v>
      </c>
      <c r="H1347" s="832" t="s">
        <v>625</v>
      </c>
      <c r="I1347" s="832" t="s">
        <v>2784</v>
      </c>
      <c r="J1347" s="832" t="s">
        <v>910</v>
      </c>
      <c r="K1347" s="832" t="s">
        <v>2106</v>
      </c>
      <c r="L1347" s="835">
        <v>490.89</v>
      </c>
      <c r="M1347" s="835">
        <v>490.89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21</v>
      </c>
      <c r="B1348" s="832" t="s">
        <v>2713</v>
      </c>
      <c r="C1348" s="832" t="s">
        <v>2719</v>
      </c>
      <c r="D1348" s="833" t="s">
        <v>4561</v>
      </c>
      <c r="E1348" s="834" t="s">
        <v>2751</v>
      </c>
      <c r="F1348" s="832" t="s">
        <v>2714</v>
      </c>
      <c r="G1348" s="832" t="s">
        <v>2770</v>
      </c>
      <c r="H1348" s="832" t="s">
        <v>567</v>
      </c>
      <c r="I1348" s="832" t="s">
        <v>2771</v>
      </c>
      <c r="J1348" s="832" t="s">
        <v>2772</v>
      </c>
      <c r="K1348" s="832" t="s">
        <v>2773</v>
      </c>
      <c r="L1348" s="835">
        <v>453.18</v>
      </c>
      <c r="M1348" s="835">
        <v>906.36</v>
      </c>
      <c r="N1348" s="832">
        <v>2</v>
      </c>
      <c r="O1348" s="836">
        <v>1</v>
      </c>
      <c r="P1348" s="835">
        <v>906.36</v>
      </c>
      <c r="Q1348" s="837">
        <v>1</v>
      </c>
      <c r="R1348" s="832">
        <v>2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21</v>
      </c>
      <c r="B1349" s="832" t="s">
        <v>2713</v>
      </c>
      <c r="C1349" s="832" t="s">
        <v>2719</v>
      </c>
      <c r="D1349" s="833" t="s">
        <v>4561</v>
      </c>
      <c r="E1349" s="834" t="s">
        <v>2751</v>
      </c>
      <c r="F1349" s="832" t="s">
        <v>2714</v>
      </c>
      <c r="G1349" s="832" t="s">
        <v>2826</v>
      </c>
      <c r="H1349" s="832" t="s">
        <v>567</v>
      </c>
      <c r="I1349" s="832" t="s">
        <v>2827</v>
      </c>
      <c r="J1349" s="832" t="s">
        <v>2828</v>
      </c>
      <c r="K1349" s="832" t="s">
        <v>2829</v>
      </c>
      <c r="L1349" s="835">
        <v>50.32</v>
      </c>
      <c r="M1349" s="835">
        <v>50.32</v>
      </c>
      <c r="N1349" s="832">
        <v>1</v>
      </c>
      <c r="O1349" s="836">
        <v>1</v>
      </c>
      <c r="P1349" s="835">
        <v>50.32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21</v>
      </c>
      <c r="B1350" s="832" t="s">
        <v>2713</v>
      </c>
      <c r="C1350" s="832" t="s">
        <v>2719</v>
      </c>
      <c r="D1350" s="833" t="s">
        <v>4561</v>
      </c>
      <c r="E1350" s="834" t="s">
        <v>2751</v>
      </c>
      <c r="F1350" s="832" t="s">
        <v>2716</v>
      </c>
      <c r="G1350" s="832" t="s">
        <v>2834</v>
      </c>
      <c r="H1350" s="832" t="s">
        <v>567</v>
      </c>
      <c r="I1350" s="832" t="s">
        <v>2835</v>
      </c>
      <c r="J1350" s="832" t="s">
        <v>2836</v>
      </c>
      <c r="K1350" s="832" t="s">
        <v>2837</v>
      </c>
      <c r="L1350" s="835">
        <v>1000</v>
      </c>
      <c r="M1350" s="835">
        <v>1000</v>
      </c>
      <c r="N1350" s="832">
        <v>1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21</v>
      </c>
      <c r="B1351" s="832" t="s">
        <v>2713</v>
      </c>
      <c r="C1351" s="832" t="s">
        <v>2719</v>
      </c>
      <c r="D1351" s="833" t="s">
        <v>4561</v>
      </c>
      <c r="E1351" s="834" t="s">
        <v>2753</v>
      </c>
      <c r="F1351" s="832" t="s">
        <v>2714</v>
      </c>
      <c r="G1351" s="832" t="s">
        <v>2766</v>
      </c>
      <c r="H1351" s="832" t="s">
        <v>625</v>
      </c>
      <c r="I1351" s="832" t="s">
        <v>2335</v>
      </c>
      <c r="J1351" s="832" t="s">
        <v>640</v>
      </c>
      <c r="K1351" s="832" t="s">
        <v>642</v>
      </c>
      <c r="L1351" s="835">
        <v>72.55</v>
      </c>
      <c r="M1351" s="835">
        <v>145.1</v>
      </c>
      <c r="N1351" s="832">
        <v>2</v>
      </c>
      <c r="O1351" s="836">
        <v>1.5</v>
      </c>
      <c r="P1351" s="835">
        <v>145.1</v>
      </c>
      <c r="Q1351" s="837">
        <v>1</v>
      </c>
      <c r="R1351" s="832">
        <v>2</v>
      </c>
      <c r="S1351" s="837">
        <v>1</v>
      </c>
      <c r="T1351" s="836">
        <v>1.5</v>
      </c>
      <c r="U1351" s="838">
        <v>1</v>
      </c>
    </row>
    <row r="1352" spans="1:21" ht="14.4" customHeight="1" x14ac:dyDescent="0.3">
      <c r="A1352" s="831">
        <v>21</v>
      </c>
      <c r="B1352" s="832" t="s">
        <v>2713</v>
      </c>
      <c r="C1352" s="832" t="s">
        <v>2719</v>
      </c>
      <c r="D1352" s="833" t="s">
        <v>4561</v>
      </c>
      <c r="E1352" s="834" t="s">
        <v>2753</v>
      </c>
      <c r="F1352" s="832" t="s">
        <v>2714</v>
      </c>
      <c r="G1352" s="832" t="s">
        <v>2766</v>
      </c>
      <c r="H1352" s="832" t="s">
        <v>625</v>
      </c>
      <c r="I1352" s="832" t="s">
        <v>2336</v>
      </c>
      <c r="J1352" s="832" t="s">
        <v>640</v>
      </c>
      <c r="K1352" s="832" t="s">
        <v>643</v>
      </c>
      <c r="L1352" s="835">
        <v>65.28</v>
      </c>
      <c r="M1352" s="835">
        <v>261.12</v>
      </c>
      <c r="N1352" s="832">
        <v>4</v>
      </c>
      <c r="O1352" s="836">
        <v>1.5</v>
      </c>
      <c r="P1352" s="835">
        <v>261.12</v>
      </c>
      <c r="Q1352" s="837">
        <v>1</v>
      </c>
      <c r="R1352" s="832">
        <v>4</v>
      </c>
      <c r="S1352" s="837">
        <v>1</v>
      </c>
      <c r="T1352" s="836">
        <v>1.5</v>
      </c>
      <c r="U1352" s="838">
        <v>1</v>
      </c>
    </row>
    <row r="1353" spans="1:21" ht="14.4" customHeight="1" x14ac:dyDescent="0.3">
      <c r="A1353" s="831">
        <v>21</v>
      </c>
      <c r="B1353" s="832" t="s">
        <v>2713</v>
      </c>
      <c r="C1353" s="832" t="s">
        <v>2719</v>
      </c>
      <c r="D1353" s="833" t="s">
        <v>4561</v>
      </c>
      <c r="E1353" s="834" t="s">
        <v>2753</v>
      </c>
      <c r="F1353" s="832" t="s">
        <v>2714</v>
      </c>
      <c r="G1353" s="832" t="s">
        <v>3076</v>
      </c>
      <c r="H1353" s="832" t="s">
        <v>625</v>
      </c>
      <c r="I1353" s="832" t="s">
        <v>2379</v>
      </c>
      <c r="J1353" s="832" t="s">
        <v>2380</v>
      </c>
      <c r="K1353" s="832" t="s">
        <v>2381</v>
      </c>
      <c r="L1353" s="835">
        <v>9.4</v>
      </c>
      <c r="M1353" s="835">
        <v>141</v>
      </c>
      <c r="N1353" s="832">
        <v>15</v>
      </c>
      <c r="O1353" s="836">
        <v>7.5</v>
      </c>
      <c r="P1353" s="835">
        <v>65.8</v>
      </c>
      <c r="Q1353" s="837">
        <v>0.46666666666666667</v>
      </c>
      <c r="R1353" s="832">
        <v>7</v>
      </c>
      <c r="S1353" s="837">
        <v>0.46666666666666667</v>
      </c>
      <c r="T1353" s="836">
        <v>3</v>
      </c>
      <c r="U1353" s="838">
        <v>0.4</v>
      </c>
    </row>
    <row r="1354" spans="1:21" ht="14.4" customHeight="1" x14ac:dyDescent="0.3">
      <c r="A1354" s="831">
        <v>21</v>
      </c>
      <c r="B1354" s="832" t="s">
        <v>2713</v>
      </c>
      <c r="C1354" s="832" t="s">
        <v>2719</v>
      </c>
      <c r="D1354" s="833" t="s">
        <v>4561</v>
      </c>
      <c r="E1354" s="834" t="s">
        <v>2753</v>
      </c>
      <c r="F1354" s="832" t="s">
        <v>2714</v>
      </c>
      <c r="G1354" s="832" t="s">
        <v>3076</v>
      </c>
      <c r="H1354" s="832" t="s">
        <v>625</v>
      </c>
      <c r="I1354" s="832" t="s">
        <v>2382</v>
      </c>
      <c r="J1354" s="832" t="s">
        <v>2383</v>
      </c>
      <c r="K1354" s="832" t="s">
        <v>2384</v>
      </c>
      <c r="L1354" s="835">
        <v>4.7</v>
      </c>
      <c r="M1354" s="835">
        <v>4.7</v>
      </c>
      <c r="N1354" s="832">
        <v>1</v>
      </c>
      <c r="O1354" s="836">
        <v>0.5</v>
      </c>
      <c r="P1354" s="835">
        <v>4.7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21</v>
      </c>
      <c r="B1355" s="832" t="s">
        <v>2713</v>
      </c>
      <c r="C1355" s="832" t="s">
        <v>2719</v>
      </c>
      <c r="D1355" s="833" t="s">
        <v>4561</v>
      </c>
      <c r="E1355" s="834" t="s">
        <v>2753</v>
      </c>
      <c r="F1355" s="832" t="s">
        <v>2714</v>
      </c>
      <c r="G1355" s="832" t="s">
        <v>2895</v>
      </c>
      <c r="H1355" s="832" t="s">
        <v>625</v>
      </c>
      <c r="I1355" s="832" t="s">
        <v>2896</v>
      </c>
      <c r="J1355" s="832" t="s">
        <v>2897</v>
      </c>
      <c r="K1355" s="832" t="s">
        <v>2898</v>
      </c>
      <c r="L1355" s="835">
        <v>1834.64</v>
      </c>
      <c r="M1355" s="835">
        <v>22015.68</v>
      </c>
      <c r="N1355" s="832">
        <v>12</v>
      </c>
      <c r="O1355" s="836">
        <v>11.5</v>
      </c>
      <c r="P1355" s="835">
        <v>11007.84</v>
      </c>
      <c r="Q1355" s="837">
        <v>0.5</v>
      </c>
      <c r="R1355" s="832">
        <v>6</v>
      </c>
      <c r="S1355" s="837">
        <v>0.5</v>
      </c>
      <c r="T1355" s="836">
        <v>6</v>
      </c>
      <c r="U1355" s="838">
        <v>0.52173913043478259</v>
      </c>
    </row>
    <row r="1356" spans="1:21" ht="14.4" customHeight="1" x14ac:dyDescent="0.3">
      <c r="A1356" s="831">
        <v>21</v>
      </c>
      <c r="B1356" s="832" t="s">
        <v>2713</v>
      </c>
      <c r="C1356" s="832" t="s">
        <v>2719</v>
      </c>
      <c r="D1356" s="833" t="s">
        <v>4561</v>
      </c>
      <c r="E1356" s="834" t="s">
        <v>2753</v>
      </c>
      <c r="F1356" s="832" t="s">
        <v>2714</v>
      </c>
      <c r="G1356" s="832" t="s">
        <v>2895</v>
      </c>
      <c r="H1356" s="832" t="s">
        <v>567</v>
      </c>
      <c r="I1356" s="832" t="s">
        <v>3088</v>
      </c>
      <c r="J1356" s="832" t="s">
        <v>3089</v>
      </c>
      <c r="K1356" s="832" t="s">
        <v>2900</v>
      </c>
      <c r="L1356" s="835">
        <v>550.39</v>
      </c>
      <c r="M1356" s="835">
        <v>3302.34</v>
      </c>
      <c r="N1356" s="832">
        <v>6</v>
      </c>
      <c r="O1356" s="836">
        <v>2</v>
      </c>
      <c r="P1356" s="835">
        <v>3302.34</v>
      </c>
      <c r="Q1356" s="837">
        <v>1</v>
      </c>
      <c r="R1356" s="832">
        <v>6</v>
      </c>
      <c r="S1356" s="837">
        <v>1</v>
      </c>
      <c r="T1356" s="836">
        <v>2</v>
      </c>
      <c r="U1356" s="838">
        <v>1</v>
      </c>
    </row>
    <row r="1357" spans="1:21" ht="14.4" customHeight="1" x14ac:dyDescent="0.3">
      <c r="A1357" s="831">
        <v>21</v>
      </c>
      <c r="B1357" s="832" t="s">
        <v>2713</v>
      </c>
      <c r="C1357" s="832" t="s">
        <v>2719</v>
      </c>
      <c r="D1357" s="833" t="s">
        <v>4561</v>
      </c>
      <c r="E1357" s="834" t="s">
        <v>2753</v>
      </c>
      <c r="F1357" s="832" t="s">
        <v>2714</v>
      </c>
      <c r="G1357" s="832" t="s">
        <v>2895</v>
      </c>
      <c r="H1357" s="832" t="s">
        <v>567</v>
      </c>
      <c r="I1357" s="832" t="s">
        <v>4168</v>
      </c>
      <c r="J1357" s="832" t="s">
        <v>4169</v>
      </c>
      <c r="K1357" s="832" t="s">
        <v>3282</v>
      </c>
      <c r="L1357" s="835">
        <v>513.70000000000005</v>
      </c>
      <c r="M1357" s="835">
        <v>1027.4000000000001</v>
      </c>
      <c r="N1357" s="832">
        <v>2</v>
      </c>
      <c r="O1357" s="836">
        <v>0.5</v>
      </c>
      <c r="P1357" s="835">
        <v>1027.4000000000001</v>
      </c>
      <c r="Q1357" s="837">
        <v>1</v>
      </c>
      <c r="R1357" s="832">
        <v>2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21</v>
      </c>
      <c r="B1358" s="832" t="s">
        <v>2713</v>
      </c>
      <c r="C1358" s="832" t="s">
        <v>2719</v>
      </c>
      <c r="D1358" s="833" t="s">
        <v>4561</v>
      </c>
      <c r="E1358" s="834" t="s">
        <v>2753</v>
      </c>
      <c r="F1358" s="832" t="s">
        <v>2714</v>
      </c>
      <c r="G1358" s="832" t="s">
        <v>4170</v>
      </c>
      <c r="H1358" s="832" t="s">
        <v>567</v>
      </c>
      <c r="I1358" s="832" t="s">
        <v>4171</v>
      </c>
      <c r="J1358" s="832" t="s">
        <v>4172</v>
      </c>
      <c r="K1358" s="832" t="s">
        <v>3602</v>
      </c>
      <c r="L1358" s="835">
        <v>80.23</v>
      </c>
      <c r="M1358" s="835">
        <v>80.23</v>
      </c>
      <c r="N1358" s="832">
        <v>1</v>
      </c>
      <c r="O1358" s="836">
        <v>1</v>
      </c>
      <c r="P1358" s="835">
        <v>80.23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21</v>
      </c>
      <c r="B1359" s="832" t="s">
        <v>2713</v>
      </c>
      <c r="C1359" s="832" t="s">
        <v>2719</v>
      </c>
      <c r="D1359" s="833" t="s">
        <v>4561</v>
      </c>
      <c r="E1359" s="834" t="s">
        <v>2753</v>
      </c>
      <c r="F1359" s="832" t="s">
        <v>2714</v>
      </c>
      <c r="G1359" s="832" t="s">
        <v>3107</v>
      </c>
      <c r="H1359" s="832" t="s">
        <v>625</v>
      </c>
      <c r="I1359" s="832" t="s">
        <v>2276</v>
      </c>
      <c r="J1359" s="832" t="s">
        <v>2277</v>
      </c>
      <c r="K1359" s="832" t="s">
        <v>2278</v>
      </c>
      <c r="L1359" s="835">
        <v>170.52</v>
      </c>
      <c r="M1359" s="835">
        <v>682.08</v>
      </c>
      <c r="N1359" s="832">
        <v>4</v>
      </c>
      <c r="O1359" s="836">
        <v>1.5</v>
      </c>
      <c r="P1359" s="835">
        <v>341.04</v>
      </c>
      <c r="Q1359" s="837">
        <v>0.5</v>
      </c>
      <c r="R1359" s="832">
        <v>2</v>
      </c>
      <c r="S1359" s="837">
        <v>0.5</v>
      </c>
      <c r="T1359" s="836">
        <v>1</v>
      </c>
      <c r="U1359" s="838">
        <v>0.66666666666666663</v>
      </c>
    </row>
    <row r="1360" spans="1:21" ht="14.4" customHeight="1" x14ac:dyDescent="0.3">
      <c r="A1360" s="831">
        <v>21</v>
      </c>
      <c r="B1360" s="832" t="s">
        <v>2713</v>
      </c>
      <c r="C1360" s="832" t="s">
        <v>2719</v>
      </c>
      <c r="D1360" s="833" t="s">
        <v>4561</v>
      </c>
      <c r="E1360" s="834" t="s">
        <v>2753</v>
      </c>
      <c r="F1360" s="832" t="s">
        <v>2714</v>
      </c>
      <c r="G1360" s="832" t="s">
        <v>2916</v>
      </c>
      <c r="H1360" s="832" t="s">
        <v>625</v>
      </c>
      <c r="I1360" s="832" t="s">
        <v>2623</v>
      </c>
      <c r="J1360" s="832" t="s">
        <v>1328</v>
      </c>
      <c r="K1360" s="832" t="s">
        <v>703</v>
      </c>
      <c r="L1360" s="835">
        <v>58.77</v>
      </c>
      <c r="M1360" s="835">
        <v>58.77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21</v>
      </c>
      <c r="B1361" s="832" t="s">
        <v>2713</v>
      </c>
      <c r="C1361" s="832" t="s">
        <v>2719</v>
      </c>
      <c r="D1361" s="833" t="s">
        <v>4561</v>
      </c>
      <c r="E1361" s="834" t="s">
        <v>2753</v>
      </c>
      <c r="F1361" s="832" t="s">
        <v>2714</v>
      </c>
      <c r="G1361" s="832" t="s">
        <v>2775</v>
      </c>
      <c r="H1361" s="832" t="s">
        <v>625</v>
      </c>
      <c r="I1361" s="832" t="s">
        <v>3570</v>
      </c>
      <c r="J1361" s="832" t="s">
        <v>750</v>
      </c>
      <c r="K1361" s="832" t="s">
        <v>2870</v>
      </c>
      <c r="L1361" s="835">
        <v>264</v>
      </c>
      <c r="M1361" s="835">
        <v>528</v>
      </c>
      <c r="N1361" s="832">
        <v>2</v>
      </c>
      <c r="O1361" s="836">
        <v>1</v>
      </c>
      <c r="P1361" s="835">
        <v>264</v>
      </c>
      <c r="Q1361" s="837">
        <v>0.5</v>
      </c>
      <c r="R1361" s="832">
        <v>1</v>
      </c>
      <c r="S1361" s="837">
        <v>0.5</v>
      </c>
      <c r="T1361" s="836">
        <v>0.5</v>
      </c>
      <c r="U1361" s="838">
        <v>0.5</v>
      </c>
    </row>
    <row r="1362" spans="1:21" ht="14.4" customHeight="1" x14ac:dyDescent="0.3">
      <c r="A1362" s="831">
        <v>21</v>
      </c>
      <c r="B1362" s="832" t="s">
        <v>2713</v>
      </c>
      <c r="C1362" s="832" t="s">
        <v>2719</v>
      </c>
      <c r="D1362" s="833" t="s">
        <v>4561</v>
      </c>
      <c r="E1362" s="834" t="s">
        <v>2753</v>
      </c>
      <c r="F1362" s="832" t="s">
        <v>2714</v>
      </c>
      <c r="G1362" s="832" t="s">
        <v>2775</v>
      </c>
      <c r="H1362" s="832" t="s">
        <v>625</v>
      </c>
      <c r="I1362" s="832" t="s">
        <v>2397</v>
      </c>
      <c r="J1362" s="832" t="s">
        <v>748</v>
      </c>
      <c r="K1362" s="832" t="s">
        <v>703</v>
      </c>
      <c r="L1362" s="835">
        <v>65.989999999999995</v>
      </c>
      <c r="M1362" s="835">
        <v>197.96999999999997</v>
      </c>
      <c r="N1362" s="832">
        <v>3</v>
      </c>
      <c r="O1362" s="836">
        <v>0.5</v>
      </c>
      <c r="P1362" s="835">
        <v>197.96999999999997</v>
      </c>
      <c r="Q1362" s="837">
        <v>1</v>
      </c>
      <c r="R1362" s="832">
        <v>3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21</v>
      </c>
      <c r="B1363" s="832" t="s">
        <v>2713</v>
      </c>
      <c r="C1363" s="832" t="s">
        <v>2719</v>
      </c>
      <c r="D1363" s="833" t="s">
        <v>4561</v>
      </c>
      <c r="E1363" s="834" t="s">
        <v>2753</v>
      </c>
      <c r="F1363" s="832" t="s">
        <v>2714</v>
      </c>
      <c r="G1363" s="832" t="s">
        <v>2775</v>
      </c>
      <c r="H1363" s="832" t="s">
        <v>625</v>
      </c>
      <c r="I1363" s="832" t="s">
        <v>2869</v>
      </c>
      <c r="J1363" s="832" t="s">
        <v>750</v>
      </c>
      <c r="K1363" s="832" t="s">
        <v>2870</v>
      </c>
      <c r="L1363" s="835">
        <v>264</v>
      </c>
      <c r="M1363" s="835">
        <v>264</v>
      </c>
      <c r="N1363" s="832">
        <v>1</v>
      </c>
      <c r="O1363" s="836">
        <v>0.5</v>
      </c>
      <c r="P1363" s="835">
        <v>264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21</v>
      </c>
      <c r="B1364" s="832" t="s">
        <v>2713</v>
      </c>
      <c r="C1364" s="832" t="s">
        <v>2719</v>
      </c>
      <c r="D1364" s="833" t="s">
        <v>4561</v>
      </c>
      <c r="E1364" s="834" t="s">
        <v>2753</v>
      </c>
      <c r="F1364" s="832" t="s">
        <v>2714</v>
      </c>
      <c r="G1364" s="832" t="s">
        <v>3295</v>
      </c>
      <c r="H1364" s="832" t="s">
        <v>625</v>
      </c>
      <c r="I1364" s="832" t="s">
        <v>4033</v>
      </c>
      <c r="J1364" s="832" t="s">
        <v>2628</v>
      </c>
      <c r="K1364" s="832" t="s">
        <v>3393</v>
      </c>
      <c r="L1364" s="835">
        <v>176.32</v>
      </c>
      <c r="M1364" s="835">
        <v>352.64</v>
      </c>
      <c r="N1364" s="832">
        <v>2</v>
      </c>
      <c r="O1364" s="836">
        <v>2</v>
      </c>
      <c r="P1364" s="835">
        <v>176.32</v>
      </c>
      <c r="Q1364" s="837">
        <v>0.5</v>
      </c>
      <c r="R1364" s="832">
        <v>1</v>
      </c>
      <c r="S1364" s="837">
        <v>0.5</v>
      </c>
      <c r="T1364" s="836">
        <v>1</v>
      </c>
      <c r="U1364" s="838">
        <v>0.5</v>
      </c>
    </row>
    <row r="1365" spans="1:21" ht="14.4" customHeight="1" x14ac:dyDescent="0.3">
      <c r="A1365" s="831">
        <v>21</v>
      </c>
      <c r="B1365" s="832" t="s">
        <v>2713</v>
      </c>
      <c r="C1365" s="832" t="s">
        <v>2719</v>
      </c>
      <c r="D1365" s="833" t="s">
        <v>4561</v>
      </c>
      <c r="E1365" s="834" t="s">
        <v>2753</v>
      </c>
      <c r="F1365" s="832" t="s">
        <v>2714</v>
      </c>
      <c r="G1365" s="832" t="s">
        <v>2917</v>
      </c>
      <c r="H1365" s="832" t="s">
        <v>567</v>
      </c>
      <c r="I1365" s="832" t="s">
        <v>3115</v>
      </c>
      <c r="J1365" s="832" t="s">
        <v>904</v>
      </c>
      <c r="K1365" s="832" t="s">
        <v>1164</v>
      </c>
      <c r="L1365" s="835">
        <v>516</v>
      </c>
      <c r="M1365" s="835">
        <v>2064</v>
      </c>
      <c r="N1365" s="832">
        <v>4</v>
      </c>
      <c r="O1365" s="836">
        <v>3</v>
      </c>
      <c r="P1365" s="835">
        <v>1032</v>
      </c>
      <c r="Q1365" s="837">
        <v>0.5</v>
      </c>
      <c r="R1365" s="832">
        <v>2</v>
      </c>
      <c r="S1365" s="837">
        <v>0.5</v>
      </c>
      <c r="T1365" s="836">
        <v>1.5</v>
      </c>
      <c r="U1365" s="838">
        <v>0.5</v>
      </c>
    </row>
    <row r="1366" spans="1:21" ht="14.4" customHeight="1" x14ac:dyDescent="0.3">
      <c r="A1366" s="831">
        <v>21</v>
      </c>
      <c r="B1366" s="832" t="s">
        <v>2713</v>
      </c>
      <c r="C1366" s="832" t="s">
        <v>2719</v>
      </c>
      <c r="D1366" s="833" t="s">
        <v>4561</v>
      </c>
      <c r="E1366" s="834" t="s">
        <v>2753</v>
      </c>
      <c r="F1366" s="832" t="s">
        <v>2714</v>
      </c>
      <c r="G1366" s="832" t="s">
        <v>2917</v>
      </c>
      <c r="H1366" s="832" t="s">
        <v>567</v>
      </c>
      <c r="I1366" s="832" t="s">
        <v>3116</v>
      </c>
      <c r="J1366" s="832" t="s">
        <v>904</v>
      </c>
      <c r="K1366" s="832" t="s">
        <v>3117</v>
      </c>
      <c r="L1366" s="835">
        <v>1719.99</v>
      </c>
      <c r="M1366" s="835">
        <v>1719.99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21</v>
      </c>
      <c r="B1367" s="832" t="s">
        <v>2713</v>
      </c>
      <c r="C1367" s="832" t="s">
        <v>2719</v>
      </c>
      <c r="D1367" s="833" t="s">
        <v>4561</v>
      </c>
      <c r="E1367" s="834" t="s">
        <v>2753</v>
      </c>
      <c r="F1367" s="832" t="s">
        <v>2714</v>
      </c>
      <c r="G1367" s="832" t="s">
        <v>2776</v>
      </c>
      <c r="H1367" s="832" t="s">
        <v>567</v>
      </c>
      <c r="I1367" s="832" t="s">
        <v>4034</v>
      </c>
      <c r="J1367" s="832" t="s">
        <v>4035</v>
      </c>
      <c r="K1367" s="832" t="s">
        <v>4036</v>
      </c>
      <c r="L1367" s="835">
        <v>72.64</v>
      </c>
      <c r="M1367" s="835">
        <v>145.28</v>
      </c>
      <c r="N1367" s="832">
        <v>2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21</v>
      </c>
      <c r="B1368" s="832" t="s">
        <v>2713</v>
      </c>
      <c r="C1368" s="832" t="s">
        <v>2719</v>
      </c>
      <c r="D1368" s="833" t="s">
        <v>4561</v>
      </c>
      <c r="E1368" s="834" t="s">
        <v>2753</v>
      </c>
      <c r="F1368" s="832" t="s">
        <v>2714</v>
      </c>
      <c r="G1368" s="832" t="s">
        <v>2776</v>
      </c>
      <c r="H1368" s="832" t="s">
        <v>567</v>
      </c>
      <c r="I1368" s="832" t="s">
        <v>2848</v>
      </c>
      <c r="J1368" s="832" t="s">
        <v>827</v>
      </c>
      <c r="K1368" s="832" t="s">
        <v>2849</v>
      </c>
      <c r="L1368" s="835">
        <v>48.42</v>
      </c>
      <c r="M1368" s="835">
        <v>145.26</v>
      </c>
      <c r="N1368" s="832">
        <v>3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21</v>
      </c>
      <c r="B1369" s="832" t="s">
        <v>2713</v>
      </c>
      <c r="C1369" s="832" t="s">
        <v>2719</v>
      </c>
      <c r="D1369" s="833" t="s">
        <v>4561</v>
      </c>
      <c r="E1369" s="834" t="s">
        <v>2753</v>
      </c>
      <c r="F1369" s="832" t="s">
        <v>2714</v>
      </c>
      <c r="G1369" s="832" t="s">
        <v>2776</v>
      </c>
      <c r="H1369" s="832" t="s">
        <v>567</v>
      </c>
      <c r="I1369" s="832" t="s">
        <v>2777</v>
      </c>
      <c r="J1369" s="832" t="s">
        <v>825</v>
      </c>
      <c r="K1369" s="832" t="s">
        <v>2778</v>
      </c>
      <c r="L1369" s="835">
        <v>64.56</v>
      </c>
      <c r="M1369" s="835">
        <v>193.68</v>
      </c>
      <c r="N1369" s="832">
        <v>3</v>
      </c>
      <c r="O1369" s="836">
        <v>1.5</v>
      </c>
      <c r="P1369" s="835">
        <v>193.68</v>
      </c>
      <c r="Q1369" s="837">
        <v>1</v>
      </c>
      <c r="R1369" s="832">
        <v>3</v>
      </c>
      <c r="S1369" s="837">
        <v>1</v>
      </c>
      <c r="T1369" s="836">
        <v>1.5</v>
      </c>
      <c r="U1369" s="838">
        <v>1</v>
      </c>
    </row>
    <row r="1370" spans="1:21" ht="14.4" customHeight="1" x14ac:dyDescent="0.3">
      <c r="A1370" s="831">
        <v>21</v>
      </c>
      <c r="B1370" s="832" t="s">
        <v>2713</v>
      </c>
      <c r="C1370" s="832" t="s">
        <v>2719</v>
      </c>
      <c r="D1370" s="833" t="s">
        <v>4561</v>
      </c>
      <c r="E1370" s="834" t="s">
        <v>2753</v>
      </c>
      <c r="F1370" s="832" t="s">
        <v>2714</v>
      </c>
      <c r="G1370" s="832" t="s">
        <v>2776</v>
      </c>
      <c r="H1370" s="832" t="s">
        <v>567</v>
      </c>
      <c r="I1370" s="832" t="s">
        <v>4173</v>
      </c>
      <c r="J1370" s="832" t="s">
        <v>4174</v>
      </c>
      <c r="K1370" s="832" t="s">
        <v>3659</v>
      </c>
      <c r="L1370" s="835">
        <v>161.4</v>
      </c>
      <c r="M1370" s="835">
        <v>645.6</v>
      </c>
      <c r="N1370" s="832">
        <v>4</v>
      </c>
      <c r="O1370" s="836">
        <v>1.5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21</v>
      </c>
      <c r="B1371" s="832" t="s">
        <v>2713</v>
      </c>
      <c r="C1371" s="832" t="s">
        <v>2719</v>
      </c>
      <c r="D1371" s="833" t="s">
        <v>4561</v>
      </c>
      <c r="E1371" s="834" t="s">
        <v>2753</v>
      </c>
      <c r="F1371" s="832" t="s">
        <v>2714</v>
      </c>
      <c r="G1371" s="832" t="s">
        <v>2776</v>
      </c>
      <c r="H1371" s="832" t="s">
        <v>567</v>
      </c>
      <c r="I1371" s="832" t="s">
        <v>3296</v>
      </c>
      <c r="J1371" s="832" t="s">
        <v>3123</v>
      </c>
      <c r="K1371" s="832" t="s">
        <v>3297</v>
      </c>
      <c r="L1371" s="835">
        <v>161.4</v>
      </c>
      <c r="M1371" s="835">
        <v>161.4</v>
      </c>
      <c r="N1371" s="832">
        <v>1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21</v>
      </c>
      <c r="B1372" s="832" t="s">
        <v>2713</v>
      </c>
      <c r="C1372" s="832" t="s">
        <v>2719</v>
      </c>
      <c r="D1372" s="833" t="s">
        <v>4561</v>
      </c>
      <c r="E1372" s="834" t="s">
        <v>2753</v>
      </c>
      <c r="F1372" s="832" t="s">
        <v>2714</v>
      </c>
      <c r="G1372" s="832" t="s">
        <v>2850</v>
      </c>
      <c r="H1372" s="832" t="s">
        <v>567</v>
      </c>
      <c r="I1372" s="832" t="s">
        <v>3302</v>
      </c>
      <c r="J1372" s="832" t="s">
        <v>789</v>
      </c>
      <c r="K1372" s="832" t="s">
        <v>3126</v>
      </c>
      <c r="L1372" s="835">
        <v>182.22</v>
      </c>
      <c r="M1372" s="835">
        <v>1093.32</v>
      </c>
      <c r="N1372" s="832">
        <v>6</v>
      </c>
      <c r="O1372" s="836">
        <v>3</v>
      </c>
      <c r="P1372" s="835">
        <v>911.09999999999991</v>
      </c>
      <c r="Q1372" s="837">
        <v>0.83333333333333326</v>
      </c>
      <c r="R1372" s="832">
        <v>5</v>
      </c>
      <c r="S1372" s="837">
        <v>0.83333333333333337</v>
      </c>
      <c r="T1372" s="836">
        <v>2.5</v>
      </c>
      <c r="U1372" s="838">
        <v>0.83333333333333337</v>
      </c>
    </row>
    <row r="1373" spans="1:21" ht="14.4" customHeight="1" x14ac:dyDescent="0.3">
      <c r="A1373" s="831">
        <v>21</v>
      </c>
      <c r="B1373" s="832" t="s">
        <v>2713</v>
      </c>
      <c r="C1373" s="832" t="s">
        <v>2719</v>
      </c>
      <c r="D1373" s="833" t="s">
        <v>4561</v>
      </c>
      <c r="E1373" s="834" t="s">
        <v>2753</v>
      </c>
      <c r="F1373" s="832" t="s">
        <v>2714</v>
      </c>
      <c r="G1373" s="832" t="s">
        <v>2850</v>
      </c>
      <c r="H1373" s="832" t="s">
        <v>567</v>
      </c>
      <c r="I1373" s="832" t="s">
        <v>3125</v>
      </c>
      <c r="J1373" s="832" t="s">
        <v>789</v>
      </c>
      <c r="K1373" s="832" t="s">
        <v>3126</v>
      </c>
      <c r="L1373" s="835">
        <v>182.22</v>
      </c>
      <c r="M1373" s="835">
        <v>546.66</v>
      </c>
      <c r="N1373" s="832">
        <v>3</v>
      </c>
      <c r="O1373" s="836">
        <v>1.5</v>
      </c>
      <c r="P1373" s="835">
        <v>546.66</v>
      </c>
      <c r="Q1373" s="837">
        <v>1</v>
      </c>
      <c r="R1373" s="832">
        <v>3</v>
      </c>
      <c r="S1373" s="837">
        <v>1</v>
      </c>
      <c r="T1373" s="836">
        <v>1.5</v>
      </c>
      <c r="U1373" s="838">
        <v>1</v>
      </c>
    </row>
    <row r="1374" spans="1:21" ht="14.4" customHeight="1" x14ac:dyDescent="0.3">
      <c r="A1374" s="831">
        <v>21</v>
      </c>
      <c r="B1374" s="832" t="s">
        <v>2713</v>
      </c>
      <c r="C1374" s="832" t="s">
        <v>2719</v>
      </c>
      <c r="D1374" s="833" t="s">
        <v>4561</v>
      </c>
      <c r="E1374" s="834" t="s">
        <v>2753</v>
      </c>
      <c r="F1374" s="832" t="s">
        <v>2714</v>
      </c>
      <c r="G1374" s="832" t="s">
        <v>2817</v>
      </c>
      <c r="H1374" s="832" t="s">
        <v>567</v>
      </c>
      <c r="I1374" s="832" t="s">
        <v>3416</v>
      </c>
      <c r="J1374" s="832" t="s">
        <v>2819</v>
      </c>
      <c r="K1374" s="832" t="s">
        <v>3417</v>
      </c>
      <c r="L1374" s="835">
        <v>93.49</v>
      </c>
      <c r="M1374" s="835">
        <v>186.98</v>
      </c>
      <c r="N1374" s="832">
        <v>2</v>
      </c>
      <c r="O1374" s="836">
        <v>1</v>
      </c>
      <c r="P1374" s="835">
        <v>186.98</v>
      </c>
      <c r="Q1374" s="837">
        <v>1</v>
      </c>
      <c r="R1374" s="832">
        <v>2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21</v>
      </c>
      <c r="B1375" s="832" t="s">
        <v>2713</v>
      </c>
      <c r="C1375" s="832" t="s">
        <v>2719</v>
      </c>
      <c r="D1375" s="833" t="s">
        <v>4561</v>
      </c>
      <c r="E1375" s="834" t="s">
        <v>2753</v>
      </c>
      <c r="F1375" s="832" t="s">
        <v>2714</v>
      </c>
      <c r="G1375" s="832" t="s">
        <v>3575</v>
      </c>
      <c r="H1375" s="832" t="s">
        <v>567</v>
      </c>
      <c r="I1375" s="832" t="s">
        <v>3576</v>
      </c>
      <c r="J1375" s="832" t="s">
        <v>3577</v>
      </c>
      <c r="K1375" s="832" t="s">
        <v>3578</v>
      </c>
      <c r="L1375" s="835">
        <v>1847.49</v>
      </c>
      <c r="M1375" s="835">
        <v>5542.47</v>
      </c>
      <c r="N1375" s="832">
        <v>3</v>
      </c>
      <c r="O1375" s="836">
        <v>1</v>
      </c>
      <c r="P1375" s="835">
        <v>5542.47</v>
      </c>
      <c r="Q1375" s="837">
        <v>1</v>
      </c>
      <c r="R1375" s="832">
        <v>3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21</v>
      </c>
      <c r="B1376" s="832" t="s">
        <v>2713</v>
      </c>
      <c r="C1376" s="832" t="s">
        <v>2719</v>
      </c>
      <c r="D1376" s="833" t="s">
        <v>4561</v>
      </c>
      <c r="E1376" s="834" t="s">
        <v>2753</v>
      </c>
      <c r="F1376" s="832" t="s">
        <v>2714</v>
      </c>
      <c r="G1376" s="832" t="s">
        <v>2923</v>
      </c>
      <c r="H1376" s="832" t="s">
        <v>567</v>
      </c>
      <c r="I1376" s="832" t="s">
        <v>2924</v>
      </c>
      <c r="J1376" s="832" t="s">
        <v>860</v>
      </c>
      <c r="K1376" s="832" t="s">
        <v>2925</v>
      </c>
      <c r="L1376" s="835">
        <v>159.16999999999999</v>
      </c>
      <c r="M1376" s="835">
        <v>159.16999999999999</v>
      </c>
      <c r="N1376" s="832">
        <v>1</v>
      </c>
      <c r="O1376" s="836">
        <v>0.5</v>
      </c>
      <c r="P1376" s="835">
        <v>159.16999999999999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21</v>
      </c>
      <c r="B1377" s="832" t="s">
        <v>2713</v>
      </c>
      <c r="C1377" s="832" t="s">
        <v>2719</v>
      </c>
      <c r="D1377" s="833" t="s">
        <v>4561</v>
      </c>
      <c r="E1377" s="834" t="s">
        <v>2753</v>
      </c>
      <c r="F1377" s="832" t="s">
        <v>2714</v>
      </c>
      <c r="G1377" s="832" t="s">
        <v>2926</v>
      </c>
      <c r="H1377" s="832" t="s">
        <v>567</v>
      </c>
      <c r="I1377" s="832" t="s">
        <v>3579</v>
      </c>
      <c r="J1377" s="832" t="s">
        <v>2405</v>
      </c>
      <c r="K1377" s="832" t="s">
        <v>2424</v>
      </c>
      <c r="L1377" s="835">
        <v>395.98</v>
      </c>
      <c r="M1377" s="835">
        <v>395.98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21</v>
      </c>
      <c r="B1378" s="832" t="s">
        <v>2713</v>
      </c>
      <c r="C1378" s="832" t="s">
        <v>2719</v>
      </c>
      <c r="D1378" s="833" t="s">
        <v>4561</v>
      </c>
      <c r="E1378" s="834" t="s">
        <v>2753</v>
      </c>
      <c r="F1378" s="832" t="s">
        <v>2714</v>
      </c>
      <c r="G1378" s="832" t="s">
        <v>3646</v>
      </c>
      <c r="H1378" s="832" t="s">
        <v>567</v>
      </c>
      <c r="I1378" s="832" t="s">
        <v>3647</v>
      </c>
      <c r="J1378" s="832" t="s">
        <v>1143</v>
      </c>
      <c r="K1378" s="832" t="s">
        <v>3648</v>
      </c>
      <c r="L1378" s="835">
        <v>0</v>
      </c>
      <c r="M1378" s="835">
        <v>0</v>
      </c>
      <c r="N1378" s="832">
        <v>2</v>
      </c>
      <c r="O1378" s="836">
        <v>1</v>
      </c>
      <c r="P1378" s="835">
        <v>0</v>
      </c>
      <c r="Q1378" s="837"/>
      <c r="R1378" s="832">
        <v>2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21</v>
      </c>
      <c r="B1379" s="832" t="s">
        <v>2713</v>
      </c>
      <c r="C1379" s="832" t="s">
        <v>2719</v>
      </c>
      <c r="D1379" s="833" t="s">
        <v>4561</v>
      </c>
      <c r="E1379" s="834" t="s">
        <v>2753</v>
      </c>
      <c r="F1379" s="832" t="s">
        <v>2714</v>
      </c>
      <c r="G1379" s="832" t="s">
        <v>2929</v>
      </c>
      <c r="H1379" s="832" t="s">
        <v>625</v>
      </c>
      <c r="I1379" s="832" t="s">
        <v>2930</v>
      </c>
      <c r="J1379" s="832" t="s">
        <v>2931</v>
      </c>
      <c r="K1379" s="832" t="s">
        <v>2932</v>
      </c>
      <c r="L1379" s="835">
        <v>550.39</v>
      </c>
      <c r="M1379" s="835">
        <v>9907.02</v>
      </c>
      <c r="N1379" s="832">
        <v>18</v>
      </c>
      <c r="O1379" s="836">
        <v>6</v>
      </c>
      <c r="P1379" s="835">
        <v>6604.68</v>
      </c>
      <c r="Q1379" s="837">
        <v>0.66666666666666663</v>
      </c>
      <c r="R1379" s="832">
        <v>12</v>
      </c>
      <c r="S1379" s="837">
        <v>0.66666666666666663</v>
      </c>
      <c r="T1379" s="836">
        <v>4</v>
      </c>
      <c r="U1379" s="838">
        <v>0.66666666666666663</v>
      </c>
    </row>
    <row r="1380" spans="1:21" ht="14.4" customHeight="1" x14ac:dyDescent="0.3">
      <c r="A1380" s="831">
        <v>21</v>
      </c>
      <c r="B1380" s="832" t="s">
        <v>2713</v>
      </c>
      <c r="C1380" s="832" t="s">
        <v>2719</v>
      </c>
      <c r="D1380" s="833" t="s">
        <v>4561</v>
      </c>
      <c r="E1380" s="834" t="s">
        <v>2753</v>
      </c>
      <c r="F1380" s="832" t="s">
        <v>2714</v>
      </c>
      <c r="G1380" s="832" t="s">
        <v>2779</v>
      </c>
      <c r="H1380" s="832" t="s">
        <v>567</v>
      </c>
      <c r="I1380" s="832" t="s">
        <v>3135</v>
      </c>
      <c r="J1380" s="832" t="s">
        <v>2781</v>
      </c>
      <c r="K1380" s="832" t="s">
        <v>3136</v>
      </c>
      <c r="L1380" s="835">
        <v>5322.08</v>
      </c>
      <c r="M1380" s="835">
        <v>26610.400000000001</v>
      </c>
      <c r="N1380" s="832">
        <v>5</v>
      </c>
      <c r="O1380" s="836">
        <v>2</v>
      </c>
      <c r="P1380" s="835">
        <v>15966.24</v>
      </c>
      <c r="Q1380" s="837">
        <v>0.6</v>
      </c>
      <c r="R1380" s="832">
        <v>3</v>
      </c>
      <c r="S1380" s="837">
        <v>0.6</v>
      </c>
      <c r="T1380" s="836">
        <v>1</v>
      </c>
      <c r="U1380" s="838">
        <v>0.5</v>
      </c>
    </row>
    <row r="1381" spans="1:21" ht="14.4" customHeight="1" x14ac:dyDescent="0.3">
      <c r="A1381" s="831">
        <v>21</v>
      </c>
      <c r="B1381" s="832" t="s">
        <v>2713</v>
      </c>
      <c r="C1381" s="832" t="s">
        <v>2719</v>
      </c>
      <c r="D1381" s="833" t="s">
        <v>4561</v>
      </c>
      <c r="E1381" s="834" t="s">
        <v>2753</v>
      </c>
      <c r="F1381" s="832" t="s">
        <v>2714</v>
      </c>
      <c r="G1381" s="832" t="s">
        <v>2779</v>
      </c>
      <c r="H1381" s="832" t="s">
        <v>625</v>
      </c>
      <c r="I1381" s="832" t="s">
        <v>2341</v>
      </c>
      <c r="J1381" s="832" t="s">
        <v>2339</v>
      </c>
      <c r="K1381" s="832" t="s">
        <v>2342</v>
      </c>
      <c r="L1381" s="835">
        <v>1454.23</v>
      </c>
      <c r="M1381" s="835">
        <v>10179.61</v>
      </c>
      <c r="N1381" s="832">
        <v>7</v>
      </c>
      <c r="O1381" s="836">
        <v>3</v>
      </c>
      <c r="P1381" s="835">
        <v>4362.6900000000005</v>
      </c>
      <c r="Q1381" s="837">
        <v>0.4285714285714286</v>
      </c>
      <c r="R1381" s="832">
        <v>3</v>
      </c>
      <c r="S1381" s="837">
        <v>0.42857142857142855</v>
      </c>
      <c r="T1381" s="836">
        <v>1</v>
      </c>
      <c r="U1381" s="838">
        <v>0.33333333333333331</v>
      </c>
    </row>
    <row r="1382" spans="1:21" ht="14.4" customHeight="1" x14ac:dyDescent="0.3">
      <c r="A1382" s="831">
        <v>21</v>
      </c>
      <c r="B1382" s="832" t="s">
        <v>2713</v>
      </c>
      <c r="C1382" s="832" t="s">
        <v>2719</v>
      </c>
      <c r="D1382" s="833" t="s">
        <v>4561</v>
      </c>
      <c r="E1382" s="834" t="s">
        <v>2753</v>
      </c>
      <c r="F1382" s="832" t="s">
        <v>2714</v>
      </c>
      <c r="G1382" s="832" t="s">
        <v>2807</v>
      </c>
      <c r="H1382" s="832" t="s">
        <v>625</v>
      </c>
      <c r="I1382" s="832" t="s">
        <v>2131</v>
      </c>
      <c r="J1382" s="832" t="s">
        <v>919</v>
      </c>
      <c r="K1382" s="832" t="s">
        <v>2132</v>
      </c>
      <c r="L1382" s="835">
        <v>42.51</v>
      </c>
      <c r="M1382" s="835">
        <v>42.51</v>
      </c>
      <c r="N1382" s="832">
        <v>1</v>
      </c>
      <c r="O1382" s="836">
        <v>0.5</v>
      </c>
      <c r="P1382" s="835">
        <v>42.51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21</v>
      </c>
      <c r="B1383" s="832" t="s">
        <v>2713</v>
      </c>
      <c r="C1383" s="832" t="s">
        <v>2719</v>
      </c>
      <c r="D1383" s="833" t="s">
        <v>4561</v>
      </c>
      <c r="E1383" s="834" t="s">
        <v>2753</v>
      </c>
      <c r="F1383" s="832" t="s">
        <v>2714</v>
      </c>
      <c r="G1383" s="832" t="s">
        <v>2807</v>
      </c>
      <c r="H1383" s="832" t="s">
        <v>625</v>
      </c>
      <c r="I1383" s="832" t="s">
        <v>2853</v>
      </c>
      <c r="J1383" s="832" t="s">
        <v>919</v>
      </c>
      <c r="K1383" s="832" t="s">
        <v>2854</v>
      </c>
      <c r="L1383" s="835">
        <v>85.02</v>
      </c>
      <c r="M1383" s="835">
        <v>85.02</v>
      </c>
      <c r="N1383" s="832">
        <v>1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21</v>
      </c>
      <c r="B1384" s="832" t="s">
        <v>2713</v>
      </c>
      <c r="C1384" s="832" t="s">
        <v>2719</v>
      </c>
      <c r="D1384" s="833" t="s">
        <v>4561</v>
      </c>
      <c r="E1384" s="834" t="s">
        <v>2753</v>
      </c>
      <c r="F1384" s="832" t="s">
        <v>2714</v>
      </c>
      <c r="G1384" s="832" t="s">
        <v>2754</v>
      </c>
      <c r="H1384" s="832" t="s">
        <v>567</v>
      </c>
      <c r="I1384" s="832" t="s">
        <v>2792</v>
      </c>
      <c r="J1384" s="832" t="s">
        <v>2756</v>
      </c>
      <c r="K1384" s="832" t="s">
        <v>2793</v>
      </c>
      <c r="L1384" s="835">
        <v>537.12</v>
      </c>
      <c r="M1384" s="835">
        <v>537.12</v>
      </c>
      <c r="N1384" s="832">
        <v>1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21</v>
      </c>
      <c r="B1385" s="832" t="s">
        <v>2713</v>
      </c>
      <c r="C1385" s="832" t="s">
        <v>2719</v>
      </c>
      <c r="D1385" s="833" t="s">
        <v>4561</v>
      </c>
      <c r="E1385" s="834" t="s">
        <v>2753</v>
      </c>
      <c r="F1385" s="832" t="s">
        <v>2714</v>
      </c>
      <c r="G1385" s="832" t="s">
        <v>4175</v>
      </c>
      <c r="H1385" s="832" t="s">
        <v>567</v>
      </c>
      <c r="I1385" s="832" t="s">
        <v>4176</v>
      </c>
      <c r="J1385" s="832" t="s">
        <v>4177</v>
      </c>
      <c r="K1385" s="832" t="s">
        <v>4178</v>
      </c>
      <c r="L1385" s="835">
        <v>14.15</v>
      </c>
      <c r="M1385" s="835">
        <v>14.15</v>
      </c>
      <c r="N1385" s="832">
        <v>1</v>
      </c>
      <c r="O1385" s="836">
        <v>1</v>
      </c>
      <c r="P1385" s="835">
        <v>14.15</v>
      </c>
      <c r="Q1385" s="837">
        <v>1</v>
      </c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21</v>
      </c>
      <c r="B1386" s="832" t="s">
        <v>2713</v>
      </c>
      <c r="C1386" s="832" t="s">
        <v>2719</v>
      </c>
      <c r="D1386" s="833" t="s">
        <v>4561</v>
      </c>
      <c r="E1386" s="834" t="s">
        <v>2753</v>
      </c>
      <c r="F1386" s="832" t="s">
        <v>2714</v>
      </c>
      <c r="G1386" s="832" t="s">
        <v>2794</v>
      </c>
      <c r="H1386" s="832" t="s">
        <v>567</v>
      </c>
      <c r="I1386" s="832" t="s">
        <v>2795</v>
      </c>
      <c r="J1386" s="832" t="s">
        <v>1080</v>
      </c>
      <c r="K1386" s="832" t="s">
        <v>2796</v>
      </c>
      <c r="L1386" s="835">
        <v>107.27</v>
      </c>
      <c r="M1386" s="835">
        <v>17592.280000000006</v>
      </c>
      <c r="N1386" s="832">
        <v>164</v>
      </c>
      <c r="O1386" s="836">
        <v>44</v>
      </c>
      <c r="P1386" s="835">
        <v>8796.1400000000049</v>
      </c>
      <c r="Q1386" s="837">
        <v>0.50000000000000011</v>
      </c>
      <c r="R1386" s="832">
        <v>82</v>
      </c>
      <c r="S1386" s="837">
        <v>0.5</v>
      </c>
      <c r="T1386" s="836">
        <v>19.5</v>
      </c>
      <c r="U1386" s="838">
        <v>0.44318181818181818</v>
      </c>
    </row>
    <row r="1387" spans="1:21" ht="14.4" customHeight="1" x14ac:dyDescent="0.3">
      <c r="A1387" s="831">
        <v>21</v>
      </c>
      <c r="B1387" s="832" t="s">
        <v>2713</v>
      </c>
      <c r="C1387" s="832" t="s">
        <v>2719</v>
      </c>
      <c r="D1387" s="833" t="s">
        <v>4561</v>
      </c>
      <c r="E1387" s="834" t="s">
        <v>2753</v>
      </c>
      <c r="F1387" s="832" t="s">
        <v>2714</v>
      </c>
      <c r="G1387" s="832" t="s">
        <v>2794</v>
      </c>
      <c r="H1387" s="832" t="s">
        <v>567</v>
      </c>
      <c r="I1387" s="832" t="s">
        <v>2942</v>
      </c>
      <c r="J1387" s="832" t="s">
        <v>1080</v>
      </c>
      <c r="K1387" s="832" t="s">
        <v>2796</v>
      </c>
      <c r="L1387" s="835">
        <v>107.27</v>
      </c>
      <c r="M1387" s="835">
        <v>2467.21</v>
      </c>
      <c r="N1387" s="832">
        <v>23</v>
      </c>
      <c r="O1387" s="836">
        <v>5</v>
      </c>
      <c r="P1387" s="835">
        <v>1823.59</v>
      </c>
      <c r="Q1387" s="837">
        <v>0.73913043478260865</v>
      </c>
      <c r="R1387" s="832">
        <v>17</v>
      </c>
      <c r="S1387" s="837">
        <v>0.73913043478260865</v>
      </c>
      <c r="T1387" s="836">
        <v>3.5</v>
      </c>
      <c r="U1387" s="838">
        <v>0.7</v>
      </c>
    </row>
    <row r="1388" spans="1:21" ht="14.4" customHeight="1" x14ac:dyDescent="0.3">
      <c r="A1388" s="831">
        <v>21</v>
      </c>
      <c r="B1388" s="832" t="s">
        <v>2713</v>
      </c>
      <c r="C1388" s="832" t="s">
        <v>2719</v>
      </c>
      <c r="D1388" s="833" t="s">
        <v>4561</v>
      </c>
      <c r="E1388" s="834" t="s">
        <v>2753</v>
      </c>
      <c r="F1388" s="832" t="s">
        <v>2714</v>
      </c>
      <c r="G1388" s="832" t="s">
        <v>4179</v>
      </c>
      <c r="H1388" s="832" t="s">
        <v>567</v>
      </c>
      <c r="I1388" s="832" t="s">
        <v>4180</v>
      </c>
      <c r="J1388" s="832" t="s">
        <v>4181</v>
      </c>
      <c r="K1388" s="832" t="s">
        <v>3227</v>
      </c>
      <c r="L1388" s="835">
        <v>32.81</v>
      </c>
      <c r="M1388" s="835">
        <v>65.62</v>
      </c>
      <c r="N1388" s="832">
        <v>2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21</v>
      </c>
      <c r="B1389" s="832" t="s">
        <v>2713</v>
      </c>
      <c r="C1389" s="832" t="s">
        <v>2719</v>
      </c>
      <c r="D1389" s="833" t="s">
        <v>4561</v>
      </c>
      <c r="E1389" s="834" t="s">
        <v>2753</v>
      </c>
      <c r="F1389" s="832" t="s">
        <v>2714</v>
      </c>
      <c r="G1389" s="832" t="s">
        <v>2758</v>
      </c>
      <c r="H1389" s="832" t="s">
        <v>567</v>
      </c>
      <c r="I1389" s="832" t="s">
        <v>2759</v>
      </c>
      <c r="J1389" s="832" t="s">
        <v>1021</v>
      </c>
      <c r="K1389" s="832" t="s">
        <v>2760</v>
      </c>
      <c r="L1389" s="835">
        <v>45.03</v>
      </c>
      <c r="M1389" s="835">
        <v>90.06</v>
      </c>
      <c r="N1389" s="832">
        <v>2</v>
      </c>
      <c r="O1389" s="836">
        <v>1.5</v>
      </c>
      <c r="P1389" s="835">
        <v>90.06</v>
      </c>
      <c r="Q1389" s="837">
        <v>1</v>
      </c>
      <c r="R1389" s="832">
        <v>2</v>
      </c>
      <c r="S1389" s="837">
        <v>1</v>
      </c>
      <c r="T1389" s="836">
        <v>1.5</v>
      </c>
      <c r="U1389" s="838">
        <v>1</v>
      </c>
    </row>
    <row r="1390" spans="1:21" ht="14.4" customHeight="1" x14ac:dyDescent="0.3">
      <c r="A1390" s="831">
        <v>21</v>
      </c>
      <c r="B1390" s="832" t="s">
        <v>2713</v>
      </c>
      <c r="C1390" s="832" t="s">
        <v>2719</v>
      </c>
      <c r="D1390" s="833" t="s">
        <v>4561</v>
      </c>
      <c r="E1390" s="834" t="s">
        <v>2753</v>
      </c>
      <c r="F1390" s="832" t="s">
        <v>2714</v>
      </c>
      <c r="G1390" s="832" t="s">
        <v>2947</v>
      </c>
      <c r="H1390" s="832" t="s">
        <v>567</v>
      </c>
      <c r="I1390" s="832" t="s">
        <v>4182</v>
      </c>
      <c r="J1390" s="832" t="s">
        <v>4160</v>
      </c>
      <c r="K1390" s="832" t="s">
        <v>4183</v>
      </c>
      <c r="L1390" s="835">
        <v>164.01</v>
      </c>
      <c r="M1390" s="835">
        <v>328.02</v>
      </c>
      <c r="N1390" s="832">
        <v>2</v>
      </c>
      <c r="O1390" s="836">
        <v>1.5</v>
      </c>
      <c r="P1390" s="835">
        <v>328.02</v>
      </c>
      <c r="Q1390" s="837">
        <v>1</v>
      </c>
      <c r="R1390" s="832">
        <v>2</v>
      </c>
      <c r="S1390" s="837">
        <v>1</v>
      </c>
      <c r="T1390" s="836">
        <v>1.5</v>
      </c>
      <c r="U1390" s="838">
        <v>1</v>
      </c>
    </row>
    <row r="1391" spans="1:21" ht="14.4" customHeight="1" x14ac:dyDescent="0.3">
      <c r="A1391" s="831">
        <v>21</v>
      </c>
      <c r="B1391" s="832" t="s">
        <v>2713</v>
      </c>
      <c r="C1391" s="832" t="s">
        <v>2719</v>
      </c>
      <c r="D1391" s="833" t="s">
        <v>4561</v>
      </c>
      <c r="E1391" s="834" t="s">
        <v>2753</v>
      </c>
      <c r="F1391" s="832" t="s">
        <v>2714</v>
      </c>
      <c r="G1391" s="832" t="s">
        <v>2808</v>
      </c>
      <c r="H1391" s="832" t="s">
        <v>567</v>
      </c>
      <c r="I1391" s="832" t="s">
        <v>2809</v>
      </c>
      <c r="J1391" s="832" t="s">
        <v>1396</v>
      </c>
      <c r="K1391" s="832" t="s">
        <v>2810</v>
      </c>
      <c r="L1391" s="835">
        <v>48.09</v>
      </c>
      <c r="M1391" s="835">
        <v>144.27000000000001</v>
      </c>
      <c r="N1391" s="832">
        <v>3</v>
      </c>
      <c r="O1391" s="836">
        <v>3</v>
      </c>
      <c r="P1391" s="835">
        <v>144.27000000000001</v>
      </c>
      <c r="Q1391" s="837">
        <v>1</v>
      </c>
      <c r="R1391" s="832">
        <v>3</v>
      </c>
      <c r="S1391" s="837">
        <v>1</v>
      </c>
      <c r="T1391" s="836">
        <v>3</v>
      </c>
      <c r="U1391" s="838">
        <v>1</v>
      </c>
    </row>
    <row r="1392" spans="1:21" ht="14.4" customHeight="1" x14ac:dyDescent="0.3">
      <c r="A1392" s="831">
        <v>21</v>
      </c>
      <c r="B1392" s="832" t="s">
        <v>2713</v>
      </c>
      <c r="C1392" s="832" t="s">
        <v>2719</v>
      </c>
      <c r="D1392" s="833" t="s">
        <v>4561</v>
      </c>
      <c r="E1392" s="834" t="s">
        <v>2753</v>
      </c>
      <c r="F1392" s="832" t="s">
        <v>2714</v>
      </c>
      <c r="G1392" s="832" t="s">
        <v>2808</v>
      </c>
      <c r="H1392" s="832" t="s">
        <v>567</v>
      </c>
      <c r="I1392" s="832" t="s">
        <v>4184</v>
      </c>
      <c r="J1392" s="832" t="s">
        <v>4185</v>
      </c>
      <c r="K1392" s="832" t="s">
        <v>4186</v>
      </c>
      <c r="L1392" s="835">
        <v>89.91</v>
      </c>
      <c r="M1392" s="835">
        <v>89.91</v>
      </c>
      <c r="N1392" s="832">
        <v>1</v>
      </c>
      <c r="O1392" s="836">
        <v>0.5</v>
      </c>
      <c r="P1392" s="835">
        <v>89.91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21</v>
      </c>
      <c r="B1393" s="832" t="s">
        <v>2713</v>
      </c>
      <c r="C1393" s="832" t="s">
        <v>2719</v>
      </c>
      <c r="D1393" s="833" t="s">
        <v>4561</v>
      </c>
      <c r="E1393" s="834" t="s">
        <v>2753</v>
      </c>
      <c r="F1393" s="832" t="s">
        <v>2714</v>
      </c>
      <c r="G1393" s="832" t="s">
        <v>3146</v>
      </c>
      <c r="H1393" s="832" t="s">
        <v>567</v>
      </c>
      <c r="I1393" s="832" t="s">
        <v>3147</v>
      </c>
      <c r="J1393" s="832" t="s">
        <v>814</v>
      </c>
      <c r="K1393" s="832" t="s">
        <v>3148</v>
      </c>
      <c r="L1393" s="835">
        <v>27.28</v>
      </c>
      <c r="M1393" s="835">
        <v>54.56</v>
      </c>
      <c r="N1393" s="832">
        <v>2</v>
      </c>
      <c r="O1393" s="836">
        <v>1</v>
      </c>
      <c r="P1393" s="835">
        <v>27.28</v>
      </c>
      <c r="Q1393" s="837">
        <v>0.5</v>
      </c>
      <c r="R1393" s="832">
        <v>1</v>
      </c>
      <c r="S1393" s="837">
        <v>0.5</v>
      </c>
      <c r="T1393" s="836">
        <v>0.5</v>
      </c>
      <c r="U1393" s="838">
        <v>0.5</v>
      </c>
    </row>
    <row r="1394" spans="1:21" ht="14.4" customHeight="1" x14ac:dyDescent="0.3">
      <c r="A1394" s="831">
        <v>21</v>
      </c>
      <c r="B1394" s="832" t="s">
        <v>2713</v>
      </c>
      <c r="C1394" s="832" t="s">
        <v>2719</v>
      </c>
      <c r="D1394" s="833" t="s">
        <v>4561</v>
      </c>
      <c r="E1394" s="834" t="s">
        <v>2753</v>
      </c>
      <c r="F1394" s="832" t="s">
        <v>2714</v>
      </c>
      <c r="G1394" s="832" t="s">
        <v>3320</v>
      </c>
      <c r="H1394" s="832" t="s">
        <v>567</v>
      </c>
      <c r="I1394" s="832" t="s">
        <v>3598</v>
      </c>
      <c r="J1394" s="832" t="s">
        <v>1627</v>
      </c>
      <c r="K1394" s="832" t="s">
        <v>3599</v>
      </c>
      <c r="L1394" s="835">
        <v>0</v>
      </c>
      <c r="M1394" s="835">
        <v>0</v>
      </c>
      <c r="N1394" s="832">
        <v>2</v>
      </c>
      <c r="O1394" s="836">
        <v>0.5</v>
      </c>
      <c r="P1394" s="835">
        <v>0</v>
      </c>
      <c r="Q1394" s="837"/>
      <c r="R1394" s="832">
        <v>2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21</v>
      </c>
      <c r="B1395" s="832" t="s">
        <v>2713</v>
      </c>
      <c r="C1395" s="832" t="s">
        <v>2719</v>
      </c>
      <c r="D1395" s="833" t="s">
        <v>4561</v>
      </c>
      <c r="E1395" s="834" t="s">
        <v>2753</v>
      </c>
      <c r="F1395" s="832" t="s">
        <v>2714</v>
      </c>
      <c r="G1395" s="832" t="s">
        <v>2950</v>
      </c>
      <c r="H1395" s="832" t="s">
        <v>625</v>
      </c>
      <c r="I1395" s="832" t="s">
        <v>2951</v>
      </c>
      <c r="J1395" s="832" t="s">
        <v>2952</v>
      </c>
      <c r="K1395" s="832" t="s">
        <v>2953</v>
      </c>
      <c r="L1395" s="835">
        <v>3689.11</v>
      </c>
      <c r="M1395" s="835">
        <v>11067.33</v>
      </c>
      <c r="N1395" s="832">
        <v>3</v>
      </c>
      <c r="O1395" s="836">
        <v>1.5</v>
      </c>
      <c r="P1395" s="835">
        <v>11067.33</v>
      </c>
      <c r="Q1395" s="837">
        <v>1</v>
      </c>
      <c r="R1395" s="832">
        <v>3</v>
      </c>
      <c r="S1395" s="837">
        <v>1</v>
      </c>
      <c r="T1395" s="836">
        <v>1.5</v>
      </c>
      <c r="U1395" s="838">
        <v>1</v>
      </c>
    </row>
    <row r="1396" spans="1:21" ht="14.4" customHeight="1" x14ac:dyDescent="0.3">
      <c r="A1396" s="831">
        <v>21</v>
      </c>
      <c r="B1396" s="832" t="s">
        <v>2713</v>
      </c>
      <c r="C1396" s="832" t="s">
        <v>2719</v>
      </c>
      <c r="D1396" s="833" t="s">
        <v>4561</v>
      </c>
      <c r="E1396" s="834" t="s">
        <v>2753</v>
      </c>
      <c r="F1396" s="832" t="s">
        <v>2714</v>
      </c>
      <c r="G1396" s="832" t="s">
        <v>2954</v>
      </c>
      <c r="H1396" s="832" t="s">
        <v>567</v>
      </c>
      <c r="I1396" s="832" t="s">
        <v>3151</v>
      </c>
      <c r="J1396" s="832" t="s">
        <v>1756</v>
      </c>
      <c r="K1396" s="832" t="s">
        <v>3111</v>
      </c>
      <c r="L1396" s="835">
        <v>98.75</v>
      </c>
      <c r="M1396" s="835">
        <v>197.5</v>
      </c>
      <c r="N1396" s="832">
        <v>2</v>
      </c>
      <c r="O1396" s="836">
        <v>0.5</v>
      </c>
      <c r="P1396" s="835">
        <v>197.5</v>
      </c>
      <c r="Q1396" s="837">
        <v>1</v>
      </c>
      <c r="R1396" s="832">
        <v>2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21</v>
      </c>
      <c r="B1397" s="832" t="s">
        <v>2713</v>
      </c>
      <c r="C1397" s="832" t="s">
        <v>2719</v>
      </c>
      <c r="D1397" s="833" t="s">
        <v>4561</v>
      </c>
      <c r="E1397" s="834" t="s">
        <v>2753</v>
      </c>
      <c r="F1397" s="832" t="s">
        <v>2714</v>
      </c>
      <c r="G1397" s="832" t="s">
        <v>2857</v>
      </c>
      <c r="H1397" s="832" t="s">
        <v>567</v>
      </c>
      <c r="I1397" s="832" t="s">
        <v>3453</v>
      </c>
      <c r="J1397" s="832" t="s">
        <v>2859</v>
      </c>
      <c r="K1397" s="832" t="s">
        <v>3454</v>
      </c>
      <c r="L1397" s="835">
        <v>73.989999999999995</v>
      </c>
      <c r="M1397" s="835">
        <v>73.989999999999995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21</v>
      </c>
      <c r="B1398" s="832" t="s">
        <v>2713</v>
      </c>
      <c r="C1398" s="832" t="s">
        <v>2719</v>
      </c>
      <c r="D1398" s="833" t="s">
        <v>4561</v>
      </c>
      <c r="E1398" s="834" t="s">
        <v>2753</v>
      </c>
      <c r="F1398" s="832" t="s">
        <v>2714</v>
      </c>
      <c r="G1398" s="832" t="s">
        <v>2971</v>
      </c>
      <c r="H1398" s="832" t="s">
        <v>625</v>
      </c>
      <c r="I1398" s="832" t="s">
        <v>2972</v>
      </c>
      <c r="J1398" s="832" t="s">
        <v>2059</v>
      </c>
      <c r="K1398" s="832" t="s">
        <v>2973</v>
      </c>
      <c r="L1398" s="835">
        <v>64.5</v>
      </c>
      <c r="M1398" s="835">
        <v>64.5</v>
      </c>
      <c r="N1398" s="832">
        <v>1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21</v>
      </c>
      <c r="B1399" s="832" t="s">
        <v>2713</v>
      </c>
      <c r="C1399" s="832" t="s">
        <v>2719</v>
      </c>
      <c r="D1399" s="833" t="s">
        <v>4561</v>
      </c>
      <c r="E1399" s="834" t="s">
        <v>2753</v>
      </c>
      <c r="F1399" s="832" t="s">
        <v>2714</v>
      </c>
      <c r="G1399" s="832" t="s">
        <v>2974</v>
      </c>
      <c r="H1399" s="832" t="s">
        <v>567</v>
      </c>
      <c r="I1399" s="832" t="s">
        <v>3169</v>
      </c>
      <c r="J1399" s="832" t="s">
        <v>2976</v>
      </c>
      <c r="K1399" s="832" t="s">
        <v>2325</v>
      </c>
      <c r="L1399" s="835">
        <v>550.39</v>
      </c>
      <c r="M1399" s="835">
        <v>3302.34</v>
      </c>
      <c r="N1399" s="832">
        <v>6</v>
      </c>
      <c r="O1399" s="836">
        <v>2</v>
      </c>
      <c r="P1399" s="835">
        <v>3302.34</v>
      </c>
      <c r="Q1399" s="837">
        <v>1</v>
      </c>
      <c r="R1399" s="832">
        <v>6</v>
      </c>
      <c r="S1399" s="837">
        <v>1</v>
      </c>
      <c r="T1399" s="836">
        <v>2</v>
      </c>
      <c r="U1399" s="838">
        <v>1</v>
      </c>
    </row>
    <row r="1400" spans="1:21" ht="14.4" customHeight="1" x14ac:dyDescent="0.3">
      <c r="A1400" s="831">
        <v>21</v>
      </c>
      <c r="B1400" s="832" t="s">
        <v>2713</v>
      </c>
      <c r="C1400" s="832" t="s">
        <v>2719</v>
      </c>
      <c r="D1400" s="833" t="s">
        <v>4561</v>
      </c>
      <c r="E1400" s="834" t="s">
        <v>2753</v>
      </c>
      <c r="F1400" s="832" t="s">
        <v>2714</v>
      </c>
      <c r="G1400" s="832" t="s">
        <v>2974</v>
      </c>
      <c r="H1400" s="832" t="s">
        <v>625</v>
      </c>
      <c r="I1400" s="832" t="s">
        <v>2323</v>
      </c>
      <c r="J1400" s="832" t="s">
        <v>2324</v>
      </c>
      <c r="K1400" s="832" t="s">
        <v>2325</v>
      </c>
      <c r="L1400" s="835">
        <v>550.39</v>
      </c>
      <c r="M1400" s="835">
        <v>217954.44000000006</v>
      </c>
      <c r="N1400" s="832">
        <v>396</v>
      </c>
      <c r="O1400" s="836">
        <v>129</v>
      </c>
      <c r="P1400" s="835">
        <v>157961.93000000011</v>
      </c>
      <c r="Q1400" s="837">
        <v>0.72474747474747503</v>
      </c>
      <c r="R1400" s="832">
        <v>287</v>
      </c>
      <c r="S1400" s="837">
        <v>0.7247474747474747</v>
      </c>
      <c r="T1400" s="836">
        <v>94</v>
      </c>
      <c r="U1400" s="838">
        <v>0.72868217054263562</v>
      </c>
    </row>
    <row r="1401" spans="1:21" ht="14.4" customHeight="1" x14ac:dyDescent="0.3">
      <c r="A1401" s="831">
        <v>21</v>
      </c>
      <c r="B1401" s="832" t="s">
        <v>2713</v>
      </c>
      <c r="C1401" s="832" t="s">
        <v>2719</v>
      </c>
      <c r="D1401" s="833" t="s">
        <v>4561</v>
      </c>
      <c r="E1401" s="834" t="s">
        <v>2753</v>
      </c>
      <c r="F1401" s="832" t="s">
        <v>2714</v>
      </c>
      <c r="G1401" s="832" t="s">
        <v>3171</v>
      </c>
      <c r="H1401" s="832" t="s">
        <v>567</v>
      </c>
      <c r="I1401" s="832" t="s">
        <v>3459</v>
      </c>
      <c r="J1401" s="832" t="s">
        <v>3173</v>
      </c>
      <c r="K1401" s="832" t="s">
        <v>3460</v>
      </c>
      <c r="L1401" s="835">
        <v>0</v>
      </c>
      <c r="M1401" s="835">
        <v>0</v>
      </c>
      <c r="N1401" s="832">
        <v>2</v>
      </c>
      <c r="O1401" s="836">
        <v>1.5</v>
      </c>
      <c r="P1401" s="835">
        <v>0</v>
      </c>
      <c r="Q1401" s="837"/>
      <c r="R1401" s="832">
        <v>1</v>
      </c>
      <c r="S1401" s="837">
        <v>0.5</v>
      </c>
      <c r="T1401" s="836">
        <v>0.5</v>
      </c>
      <c r="U1401" s="838">
        <v>0.33333333333333331</v>
      </c>
    </row>
    <row r="1402" spans="1:21" ht="14.4" customHeight="1" x14ac:dyDescent="0.3">
      <c r="A1402" s="831">
        <v>21</v>
      </c>
      <c r="B1402" s="832" t="s">
        <v>2713</v>
      </c>
      <c r="C1402" s="832" t="s">
        <v>2719</v>
      </c>
      <c r="D1402" s="833" t="s">
        <v>4561</v>
      </c>
      <c r="E1402" s="834" t="s">
        <v>2753</v>
      </c>
      <c r="F1402" s="832" t="s">
        <v>2714</v>
      </c>
      <c r="G1402" s="832" t="s">
        <v>4187</v>
      </c>
      <c r="H1402" s="832" t="s">
        <v>567</v>
      </c>
      <c r="I1402" s="832" t="s">
        <v>4188</v>
      </c>
      <c r="J1402" s="832" t="s">
        <v>4189</v>
      </c>
      <c r="K1402" s="832" t="s">
        <v>2167</v>
      </c>
      <c r="L1402" s="835">
        <v>0</v>
      </c>
      <c r="M1402" s="835">
        <v>0</v>
      </c>
      <c r="N1402" s="832">
        <v>1</v>
      </c>
      <c r="O1402" s="836">
        <v>0.5</v>
      </c>
      <c r="P1402" s="835"/>
      <c r="Q1402" s="837"/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21</v>
      </c>
      <c r="B1403" s="832" t="s">
        <v>2713</v>
      </c>
      <c r="C1403" s="832" t="s">
        <v>2719</v>
      </c>
      <c r="D1403" s="833" t="s">
        <v>4561</v>
      </c>
      <c r="E1403" s="834" t="s">
        <v>2753</v>
      </c>
      <c r="F1403" s="832" t="s">
        <v>2714</v>
      </c>
      <c r="G1403" s="832" t="s">
        <v>3180</v>
      </c>
      <c r="H1403" s="832" t="s">
        <v>567</v>
      </c>
      <c r="I1403" s="832" t="s">
        <v>3181</v>
      </c>
      <c r="J1403" s="832" t="s">
        <v>3182</v>
      </c>
      <c r="K1403" s="832" t="s">
        <v>3183</v>
      </c>
      <c r="L1403" s="835">
        <v>727.03</v>
      </c>
      <c r="M1403" s="835">
        <v>7997.33</v>
      </c>
      <c r="N1403" s="832">
        <v>11</v>
      </c>
      <c r="O1403" s="836">
        <v>4</v>
      </c>
      <c r="P1403" s="835">
        <v>7997.33</v>
      </c>
      <c r="Q1403" s="837">
        <v>1</v>
      </c>
      <c r="R1403" s="832">
        <v>11</v>
      </c>
      <c r="S1403" s="837">
        <v>1</v>
      </c>
      <c r="T1403" s="836">
        <v>4</v>
      </c>
      <c r="U1403" s="838">
        <v>1</v>
      </c>
    </row>
    <row r="1404" spans="1:21" ht="14.4" customHeight="1" x14ac:dyDescent="0.3">
      <c r="A1404" s="831">
        <v>21</v>
      </c>
      <c r="B1404" s="832" t="s">
        <v>2713</v>
      </c>
      <c r="C1404" s="832" t="s">
        <v>2719</v>
      </c>
      <c r="D1404" s="833" t="s">
        <v>4561</v>
      </c>
      <c r="E1404" s="834" t="s">
        <v>2753</v>
      </c>
      <c r="F1404" s="832" t="s">
        <v>2714</v>
      </c>
      <c r="G1404" s="832" t="s">
        <v>2767</v>
      </c>
      <c r="H1404" s="832" t="s">
        <v>567</v>
      </c>
      <c r="I1404" s="832" t="s">
        <v>2768</v>
      </c>
      <c r="J1404" s="832" t="s">
        <v>780</v>
      </c>
      <c r="K1404" s="832" t="s">
        <v>2769</v>
      </c>
      <c r="L1404" s="835">
        <v>53.57</v>
      </c>
      <c r="M1404" s="835">
        <v>2357.08</v>
      </c>
      <c r="N1404" s="832">
        <v>44</v>
      </c>
      <c r="O1404" s="836">
        <v>21.5</v>
      </c>
      <c r="P1404" s="835">
        <v>1767.81</v>
      </c>
      <c r="Q1404" s="837">
        <v>0.75</v>
      </c>
      <c r="R1404" s="832">
        <v>33</v>
      </c>
      <c r="S1404" s="837">
        <v>0.75</v>
      </c>
      <c r="T1404" s="836">
        <v>16</v>
      </c>
      <c r="U1404" s="838">
        <v>0.7441860465116279</v>
      </c>
    </row>
    <row r="1405" spans="1:21" ht="14.4" customHeight="1" x14ac:dyDescent="0.3">
      <c r="A1405" s="831">
        <v>21</v>
      </c>
      <c r="B1405" s="832" t="s">
        <v>2713</v>
      </c>
      <c r="C1405" s="832" t="s">
        <v>2719</v>
      </c>
      <c r="D1405" s="833" t="s">
        <v>4561</v>
      </c>
      <c r="E1405" s="834" t="s">
        <v>2753</v>
      </c>
      <c r="F1405" s="832" t="s">
        <v>2714</v>
      </c>
      <c r="G1405" s="832" t="s">
        <v>3475</v>
      </c>
      <c r="H1405" s="832" t="s">
        <v>567</v>
      </c>
      <c r="I1405" s="832" t="s">
        <v>3476</v>
      </c>
      <c r="J1405" s="832" t="s">
        <v>1395</v>
      </c>
      <c r="K1405" s="832" t="s">
        <v>2475</v>
      </c>
      <c r="L1405" s="835">
        <v>34.19</v>
      </c>
      <c r="M1405" s="835">
        <v>34.19</v>
      </c>
      <c r="N1405" s="832">
        <v>1</v>
      </c>
      <c r="O1405" s="836">
        <v>0.5</v>
      </c>
      <c r="P1405" s="835">
        <v>34.19</v>
      </c>
      <c r="Q1405" s="837">
        <v>1</v>
      </c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21</v>
      </c>
      <c r="B1406" s="832" t="s">
        <v>2713</v>
      </c>
      <c r="C1406" s="832" t="s">
        <v>2719</v>
      </c>
      <c r="D1406" s="833" t="s">
        <v>4561</v>
      </c>
      <c r="E1406" s="834" t="s">
        <v>2753</v>
      </c>
      <c r="F1406" s="832" t="s">
        <v>2714</v>
      </c>
      <c r="G1406" s="832" t="s">
        <v>2842</v>
      </c>
      <c r="H1406" s="832" t="s">
        <v>567</v>
      </c>
      <c r="I1406" s="832" t="s">
        <v>4190</v>
      </c>
      <c r="J1406" s="832" t="s">
        <v>1103</v>
      </c>
      <c r="K1406" s="832" t="s">
        <v>4191</v>
      </c>
      <c r="L1406" s="835">
        <v>106.36</v>
      </c>
      <c r="M1406" s="835">
        <v>212.72</v>
      </c>
      <c r="N1406" s="832">
        <v>2</v>
      </c>
      <c r="O1406" s="836">
        <v>1</v>
      </c>
      <c r="P1406" s="835">
        <v>212.72</v>
      </c>
      <c r="Q1406" s="837">
        <v>1</v>
      </c>
      <c r="R1406" s="832">
        <v>2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21</v>
      </c>
      <c r="B1407" s="832" t="s">
        <v>2713</v>
      </c>
      <c r="C1407" s="832" t="s">
        <v>2719</v>
      </c>
      <c r="D1407" s="833" t="s">
        <v>4561</v>
      </c>
      <c r="E1407" s="834" t="s">
        <v>2753</v>
      </c>
      <c r="F1407" s="832" t="s">
        <v>2714</v>
      </c>
      <c r="G1407" s="832" t="s">
        <v>2783</v>
      </c>
      <c r="H1407" s="832" t="s">
        <v>625</v>
      </c>
      <c r="I1407" s="832" t="s">
        <v>2784</v>
      </c>
      <c r="J1407" s="832" t="s">
        <v>910</v>
      </c>
      <c r="K1407" s="832" t="s">
        <v>2106</v>
      </c>
      <c r="L1407" s="835">
        <v>490.89</v>
      </c>
      <c r="M1407" s="835">
        <v>981.78</v>
      </c>
      <c r="N1407" s="832">
        <v>2</v>
      </c>
      <c r="O1407" s="836">
        <v>1</v>
      </c>
      <c r="P1407" s="835">
        <v>981.78</v>
      </c>
      <c r="Q1407" s="837">
        <v>1</v>
      </c>
      <c r="R1407" s="832">
        <v>2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21</v>
      </c>
      <c r="B1408" s="832" t="s">
        <v>2713</v>
      </c>
      <c r="C1408" s="832" t="s">
        <v>2719</v>
      </c>
      <c r="D1408" s="833" t="s">
        <v>4561</v>
      </c>
      <c r="E1408" s="834" t="s">
        <v>2753</v>
      </c>
      <c r="F1408" s="832" t="s">
        <v>2714</v>
      </c>
      <c r="G1408" s="832" t="s">
        <v>2783</v>
      </c>
      <c r="H1408" s="832" t="s">
        <v>625</v>
      </c>
      <c r="I1408" s="832" t="s">
        <v>2821</v>
      </c>
      <c r="J1408" s="832" t="s">
        <v>910</v>
      </c>
      <c r="K1408" s="832" t="s">
        <v>2102</v>
      </c>
      <c r="L1408" s="835">
        <v>736.33</v>
      </c>
      <c r="M1408" s="835">
        <v>4417.9800000000005</v>
      </c>
      <c r="N1408" s="832">
        <v>6</v>
      </c>
      <c r="O1408" s="836">
        <v>2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21</v>
      </c>
      <c r="B1409" s="832" t="s">
        <v>2713</v>
      </c>
      <c r="C1409" s="832" t="s">
        <v>2719</v>
      </c>
      <c r="D1409" s="833" t="s">
        <v>4561</v>
      </c>
      <c r="E1409" s="834" t="s">
        <v>2753</v>
      </c>
      <c r="F1409" s="832" t="s">
        <v>2714</v>
      </c>
      <c r="G1409" s="832" t="s">
        <v>2783</v>
      </c>
      <c r="H1409" s="832" t="s">
        <v>625</v>
      </c>
      <c r="I1409" s="832" t="s">
        <v>2861</v>
      </c>
      <c r="J1409" s="832" t="s">
        <v>914</v>
      </c>
      <c r="K1409" s="832" t="s">
        <v>2096</v>
      </c>
      <c r="L1409" s="835">
        <v>1385.62</v>
      </c>
      <c r="M1409" s="835">
        <v>4156.8599999999997</v>
      </c>
      <c r="N1409" s="832">
        <v>3</v>
      </c>
      <c r="O1409" s="836">
        <v>0.5</v>
      </c>
      <c r="P1409" s="835">
        <v>4156.8599999999997</v>
      </c>
      <c r="Q1409" s="837">
        <v>1</v>
      </c>
      <c r="R1409" s="832">
        <v>3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21</v>
      </c>
      <c r="B1410" s="832" t="s">
        <v>2713</v>
      </c>
      <c r="C1410" s="832" t="s">
        <v>2719</v>
      </c>
      <c r="D1410" s="833" t="s">
        <v>4561</v>
      </c>
      <c r="E1410" s="834" t="s">
        <v>2753</v>
      </c>
      <c r="F1410" s="832" t="s">
        <v>2714</v>
      </c>
      <c r="G1410" s="832" t="s">
        <v>2783</v>
      </c>
      <c r="H1410" s="832" t="s">
        <v>625</v>
      </c>
      <c r="I1410" s="832" t="s">
        <v>2099</v>
      </c>
      <c r="J1410" s="832" t="s">
        <v>914</v>
      </c>
      <c r="K1410" s="832" t="s">
        <v>2100</v>
      </c>
      <c r="L1410" s="835">
        <v>2309.36</v>
      </c>
      <c r="M1410" s="835">
        <v>6928.08</v>
      </c>
      <c r="N1410" s="832">
        <v>3</v>
      </c>
      <c r="O1410" s="836">
        <v>1</v>
      </c>
      <c r="P1410" s="835">
        <v>6928.08</v>
      </c>
      <c r="Q1410" s="837">
        <v>1</v>
      </c>
      <c r="R1410" s="832">
        <v>3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21</v>
      </c>
      <c r="B1411" s="832" t="s">
        <v>2713</v>
      </c>
      <c r="C1411" s="832" t="s">
        <v>2719</v>
      </c>
      <c r="D1411" s="833" t="s">
        <v>4561</v>
      </c>
      <c r="E1411" s="834" t="s">
        <v>2753</v>
      </c>
      <c r="F1411" s="832" t="s">
        <v>2714</v>
      </c>
      <c r="G1411" s="832" t="s">
        <v>4192</v>
      </c>
      <c r="H1411" s="832" t="s">
        <v>567</v>
      </c>
      <c r="I1411" s="832" t="s">
        <v>4193</v>
      </c>
      <c r="J1411" s="832" t="s">
        <v>4194</v>
      </c>
      <c r="K1411" s="832" t="s">
        <v>4195</v>
      </c>
      <c r="L1411" s="835">
        <v>90.57</v>
      </c>
      <c r="M1411" s="835">
        <v>90.57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21</v>
      </c>
      <c r="B1412" s="832" t="s">
        <v>2713</v>
      </c>
      <c r="C1412" s="832" t="s">
        <v>2719</v>
      </c>
      <c r="D1412" s="833" t="s">
        <v>4561</v>
      </c>
      <c r="E1412" s="834" t="s">
        <v>2753</v>
      </c>
      <c r="F1412" s="832" t="s">
        <v>2714</v>
      </c>
      <c r="G1412" s="832" t="s">
        <v>2785</v>
      </c>
      <c r="H1412" s="832" t="s">
        <v>625</v>
      </c>
      <c r="I1412" s="832" t="s">
        <v>2332</v>
      </c>
      <c r="J1412" s="832" t="s">
        <v>676</v>
      </c>
      <c r="K1412" s="832" t="s">
        <v>641</v>
      </c>
      <c r="L1412" s="835">
        <v>48.42</v>
      </c>
      <c r="M1412" s="835">
        <v>96.84</v>
      </c>
      <c r="N1412" s="832">
        <v>2</v>
      </c>
      <c r="O1412" s="836">
        <v>0.5</v>
      </c>
      <c r="P1412" s="835">
        <v>96.84</v>
      </c>
      <c r="Q1412" s="837">
        <v>1</v>
      </c>
      <c r="R1412" s="832">
        <v>2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21</v>
      </c>
      <c r="B1413" s="832" t="s">
        <v>2713</v>
      </c>
      <c r="C1413" s="832" t="s">
        <v>2719</v>
      </c>
      <c r="D1413" s="833" t="s">
        <v>4561</v>
      </c>
      <c r="E1413" s="834" t="s">
        <v>2753</v>
      </c>
      <c r="F1413" s="832" t="s">
        <v>2714</v>
      </c>
      <c r="G1413" s="832" t="s">
        <v>2786</v>
      </c>
      <c r="H1413" s="832" t="s">
        <v>567</v>
      </c>
      <c r="I1413" s="832" t="s">
        <v>2982</v>
      </c>
      <c r="J1413" s="832" t="s">
        <v>946</v>
      </c>
      <c r="K1413" s="832" t="s">
        <v>2798</v>
      </c>
      <c r="L1413" s="835">
        <v>103.67</v>
      </c>
      <c r="M1413" s="835">
        <v>2177.0700000000002</v>
      </c>
      <c r="N1413" s="832">
        <v>21</v>
      </c>
      <c r="O1413" s="836">
        <v>10</v>
      </c>
      <c r="P1413" s="835">
        <v>1244.04</v>
      </c>
      <c r="Q1413" s="837">
        <v>0.5714285714285714</v>
      </c>
      <c r="R1413" s="832">
        <v>12</v>
      </c>
      <c r="S1413" s="837">
        <v>0.5714285714285714</v>
      </c>
      <c r="T1413" s="836">
        <v>6</v>
      </c>
      <c r="U1413" s="838">
        <v>0.6</v>
      </c>
    </row>
    <row r="1414" spans="1:21" ht="14.4" customHeight="1" x14ac:dyDescent="0.3">
      <c r="A1414" s="831">
        <v>21</v>
      </c>
      <c r="B1414" s="832" t="s">
        <v>2713</v>
      </c>
      <c r="C1414" s="832" t="s">
        <v>2719</v>
      </c>
      <c r="D1414" s="833" t="s">
        <v>4561</v>
      </c>
      <c r="E1414" s="834" t="s">
        <v>2753</v>
      </c>
      <c r="F1414" s="832" t="s">
        <v>2714</v>
      </c>
      <c r="G1414" s="832" t="s">
        <v>2770</v>
      </c>
      <c r="H1414" s="832" t="s">
        <v>625</v>
      </c>
      <c r="I1414" s="832" t="s">
        <v>2812</v>
      </c>
      <c r="J1414" s="832" t="s">
        <v>2813</v>
      </c>
      <c r="K1414" s="832" t="s">
        <v>2814</v>
      </c>
      <c r="L1414" s="835">
        <v>453.18</v>
      </c>
      <c r="M1414" s="835">
        <v>1812.72</v>
      </c>
      <c r="N1414" s="832">
        <v>4</v>
      </c>
      <c r="O1414" s="836">
        <v>1</v>
      </c>
      <c r="P1414" s="835">
        <v>1812.72</v>
      </c>
      <c r="Q1414" s="837">
        <v>1</v>
      </c>
      <c r="R1414" s="832">
        <v>4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21</v>
      </c>
      <c r="B1415" s="832" t="s">
        <v>2713</v>
      </c>
      <c r="C1415" s="832" t="s">
        <v>2719</v>
      </c>
      <c r="D1415" s="833" t="s">
        <v>4561</v>
      </c>
      <c r="E1415" s="834" t="s">
        <v>2753</v>
      </c>
      <c r="F1415" s="832" t="s">
        <v>2714</v>
      </c>
      <c r="G1415" s="832" t="s">
        <v>2770</v>
      </c>
      <c r="H1415" s="832" t="s">
        <v>625</v>
      </c>
      <c r="I1415" s="832" t="s">
        <v>2881</v>
      </c>
      <c r="J1415" s="832" t="s">
        <v>2772</v>
      </c>
      <c r="K1415" s="832" t="s">
        <v>2773</v>
      </c>
      <c r="L1415" s="835">
        <v>453.18</v>
      </c>
      <c r="M1415" s="835">
        <v>4078.6199999999994</v>
      </c>
      <c r="N1415" s="832">
        <v>9</v>
      </c>
      <c r="O1415" s="836">
        <v>4.5</v>
      </c>
      <c r="P1415" s="835">
        <v>3625.4399999999996</v>
      </c>
      <c r="Q1415" s="837">
        <v>0.88888888888888895</v>
      </c>
      <c r="R1415" s="832">
        <v>8</v>
      </c>
      <c r="S1415" s="837">
        <v>0.88888888888888884</v>
      </c>
      <c r="T1415" s="836">
        <v>4</v>
      </c>
      <c r="U1415" s="838">
        <v>0.88888888888888884</v>
      </c>
    </row>
    <row r="1416" spans="1:21" ht="14.4" customHeight="1" x14ac:dyDescent="0.3">
      <c r="A1416" s="831">
        <v>21</v>
      </c>
      <c r="B1416" s="832" t="s">
        <v>2713</v>
      </c>
      <c r="C1416" s="832" t="s">
        <v>2719</v>
      </c>
      <c r="D1416" s="833" t="s">
        <v>4561</v>
      </c>
      <c r="E1416" s="834" t="s">
        <v>2753</v>
      </c>
      <c r="F1416" s="832" t="s">
        <v>2714</v>
      </c>
      <c r="G1416" s="832" t="s">
        <v>2770</v>
      </c>
      <c r="H1416" s="832" t="s">
        <v>567</v>
      </c>
      <c r="I1416" s="832" t="s">
        <v>2771</v>
      </c>
      <c r="J1416" s="832" t="s">
        <v>2772</v>
      </c>
      <c r="K1416" s="832" t="s">
        <v>2773</v>
      </c>
      <c r="L1416" s="835">
        <v>453.18</v>
      </c>
      <c r="M1416" s="835">
        <v>9063.6000000000022</v>
      </c>
      <c r="N1416" s="832">
        <v>20</v>
      </c>
      <c r="O1416" s="836">
        <v>10</v>
      </c>
      <c r="P1416" s="835">
        <v>7704.0600000000022</v>
      </c>
      <c r="Q1416" s="837">
        <v>0.85000000000000009</v>
      </c>
      <c r="R1416" s="832">
        <v>17</v>
      </c>
      <c r="S1416" s="837">
        <v>0.85</v>
      </c>
      <c r="T1416" s="836">
        <v>8.5</v>
      </c>
      <c r="U1416" s="838">
        <v>0.85</v>
      </c>
    </row>
    <row r="1417" spans="1:21" ht="14.4" customHeight="1" x14ac:dyDescent="0.3">
      <c r="A1417" s="831">
        <v>21</v>
      </c>
      <c r="B1417" s="832" t="s">
        <v>2713</v>
      </c>
      <c r="C1417" s="832" t="s">
        <v>2719</v>
      </c>
      <c r="D1417" s="833" t="s">
        <v>4561</v>
      </c>
      <c r="E1417" s="834" t="s">
        <v>2753</v>
      </c>
      <c r="F1417" s="832" t="s">
        <v>2714</v>
      </c>
      <c r="G1417" s="832" t="s">
        <v>4196</v>
      </c>
      <c r="H1417" s="832" t="s">
        <v>625</v>
      </c>
      <c r="I1417" s="832" t="s">
        <v>4197</v>
      </c>
      <c r="J1417" s="832" t="s">
        <v>4198</v>
      </c>
      <c r="K1417" s="832" t="s">
        <v>4199</v>
      </c>
      <c r="L1417" s="835">
        <v>0</v>
      </c>
      <c r="M1417" s="835">
        <v>0</v>
      </c>
      <c r="N1417" s="832">
        <v>2</v>
      </c>
      <c r="O1417" s="836">
        <v>2</v>
      </c>
      <c r="P1417" s="835">
        <v>0</v>
      </c>
      <c r="Q1417" s="837"/>
      <c r="R1417" s="832">
        <v>1</v>
      </c>
      <c r="S1417" s="837">
        <v>0.5</v>
      </c>
      <c r="T1417" s="836">
        <v>1</v>
      </c>
      <c r="U1417" s="838">
        <v>0.5</v>
      </c>
    </row>
    <row r="1418" spans="1:21" ht="14.4" customHeight="1" x14ac:dyDescent="0.3">
      <c r="A1418" s="831">
        <v>21</v>
      </c>
      <c r="B1418" s="832" t="s">
        <v>2713</v>
      </c>
      <c r="C1418" s="832" t="s">
        <v>2719</v>
      </c>
      <c r="D1418" s="833" t="s">
        <v>4561</v>
      </c>
      <c r="E1418" s="834" t="s">
        <v>2753</v>
      </c>
      <c r="F1418" s="832" t="s">
        <v>2714</v>
      </c>
      <c r="G1418" s="832" t="s">
        <v>2862</v>
      </c>
      <c r="H1418" s="832" t="s">
        <v>625</v>
      </c>
      <c r="I1418" s="832" t="s">
        <v>3197</v>
      </c>
      <c r="J1418" s="832" t="s">
        <v>2597</v>
      </c>
      <c r="K1418" s="832" t="s">
        <v>3198</v>
      </c>
      <c r="L1418" s="835">
        <v>1019.46</v>
      </c>
      <c r="M1418" s="835">
        <v>11214.060000000001</v>
      </c>
      <c r="N1418" s="832">
        <v>11</v>
      </c>
      <c r="O1418" s="836">
        <v>5</v>
      </c>
      <c r="P1418" s="835">
        <v>8155.68</v>
      </c>
      <c r="Q1418" s="837">
        <v>0.72727272727272718</v>
      </c>
      <c r="R1418" s="832">
        <v>8</v>
      </c>
      <c r="S1418" s="837">
        <v>0.72727272727272729</v>
      </c>
      <c r="T1418" s="836">
        <v>4</v>
      </c>
      <c r="U1418" s="838">
        <v>0.8</v>
      </c>
    </row>
    <row r="1419" spans="1:21" ht="14.4" customHeight="1" x14ac:dyDescent="0.3">
      <c r="A1419" s="831">
        <v>21</v>
      </c>
      <c r="B1419" s="832" t="s">
        <v>2713</v>
      </c>
      <c r="C1419" s="832" t="s">
        <v>2719</v>
      </c>
      <c r="D1419" s="833" t="s">
        <v>4561</v>
      </c>
      <c r="E1419" s="834" t="s">
        <v>2753</v>
      </c>
      <c r="F1419" s="832" t="s">
        <v>2714</v>
      </c>
      <c r="G1419" s="832" t="s">
        <v>2815</v>
      </c>
      <c r="H1419" s="832" t="s">
        <v>625</v>
      </c>
      <c r="I1419" s="832" t="s">
        <v>3504</v>
      </c>
      <c r="J1419" s="832" t="s">
        <v>2049</v>
      </c>
      <c r="K1419" s="832" t="s">
        <v>2056</v>
      </c>
      <c r="L1419" s="835">
        <v>115.18</v>
      </c>
      <c r="M1419" s="835">
        <v>230.36</v>
      </c>
      <c r="N1419" s="832">
        <v>2</v>
      </c>
      <c r="O1419" s="836">
        <v>1.5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21</v>
      </c>
      <c r="B1420" s="832" t="s">
        <v>2713</v>
      </c>
      <c r="C1420" s="832" t="s">
        <v>2719</v>
      </c>
      <c r="D1420" s="833" t="s">
        <v>4561</v>
      </c>
      <c r="E1420" s="834" t="s">
        <v>2753</v>
      </c>
      <c r="F1420" s="832" t="s">
        <v>2714</v>
      </c>
      <c r="G1420" s="832" t="s">
        <v>2815</v>
      </c>
      <c r="H1420" s="832" t="s">
        <v>625</v>
      </c>
      <c r="I1420" s="832" t="s">
        <v>2055</v>
      </c>
      <c r="J1420" s="832" t="s">
        <v>2049</v>
      </c>
      <c r="K1420" s="832" t="s">
        <v>2056</v>
      </c>
      <c r="L1420" s="835">
        <v>115.18</v>
      </c>
      <c r="M1420" s="835">
        <v>115.18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21</v>
      </c>
      <c r="B1421" s="832" t="s">
        <v>2713</v>
      </c>
      <c r="C1421" s="832" t="s">
        <v>2719</v>
      </c>
      <c r="D1421" s="833" t="s">
        <v>4561</v>
      </c>
      <c r="E1421" s="834" t="s">
        <v>2753</v>
      </c>
      <c r="F1421" s="832" t="s">
        <v>2714</v>
      </c>
      <c r="G1421" s="832" t="s">
        <v>3204</v>
      </c>
      <c r="H1421" s="832" t="s">
        <v>625</v>
      </c>
      <c r="I1421" s="832" t="s">
        <v>2636</v>
      </c>
      <c r="J1421" s="832" t="s">
        <v>1172</v>
      </c>
      <c r="K1421" s="832" t="s">
        <v>2637</v>
      </c>
      <c r="L1421" s="835">
        <v>143.09</v>
      </c>
      <c r="M1421" s="835">
        <v>143.09</v>
      </c>
      <c r="N1421" s="832">
        <v>1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21</v>
      </c>
      <c r="B1422" s="832" t="s">
        <v>2713</v>
      </c>
      <c r="C1422" s="832" t="s">
        <v>2719</v>
      </c>
      <c r="D1422" s="833" t="s">
        <v>4561</v>
      </c>
      <c r="E1422" s="834" t="s">
        <v>2753</v>
      </c>
      <c r="F1422" s="832" t="s">
        <v>2714</v>
      </c>
      <c r="G1422" s="832" t="s">
        <v>3505</v>
      </c>
      <c r="H1422" s="832" t="s">
        <v>625</v>
      </c>
      <c r="I1422" s="832" t="s">
        <v>4200</v>
      </c>
      <c r="J1422" s="832" t="s">
        <v>2508</v>
      </c>
      <c r="K1422" s="832" t="s">
        <v>4201</v>
      </c>
      <c r="L1422" s="835">
        <v>545.82000000000005</v>
      </c>
      <c r="M1422" s="835">
        <v>545.82000000000005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21</v>
      </c>
      <c r="B1423" s="832" t="s">
        <v>2713</v>
      </c>
      <c r="C1423" s="832" t="s">
        <v>2719</v>
      </c>
      <c r="D1423" s="833" t="s">
        <v>4561</v>
      </c>
      <c r="E1423" s="834" t="s">
        <v>2753</v>
      </c>
      <c r="F1423" s="832" t="s">
        <v>2714</v>
      </c>
      <c r="G1423" s="832" t="s">
        <v>2987</v>
      </c>
      <c r="H1423" s="832" t="s">
        <v>567</v>
      </c>
      <c r="I1423" s="832" t="s">
        <v>2988</v>
      </c>
      <c r="J1423" s="832" t="s">
        <v>636</v>
      </c>
      <c r="K1423" s="832" t="s">
        <v>2989</v>
      </c>
      <c r="L1423" s="835">
        <v>108.44</v>
      </c>
      <c r="M1423" s="835">
        <v>108.44</v>
      </c>
      <c r="N1423" s="832">
        <v>1</v>
      </c>
      <c r="O1423" s="836">
        <v>0.5</v>
      </c>
      <c r="P1423" s="835">
        <v>108.44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21</v>
      </c>
      <c r="B1424" s="832" t="s">
        <v>2713</v>
      </c>
      <c r="C1424" s="832" t="s">
        <v>2719</v>
      </c>
      <c r="D1424" s="833" t="s">
        <v>4561</v>
      </c>
      <c r="E1424" s="834" t="s">
        <v>2753</v>
      </c>
      <c r="F1424" s="832" t="s">
        <v>2714</v>
      </c>
      <c r="G1424" s="832" t="s">
        <v>2994</v>
      </c>
      <c r="H1424" s="832" t="s">
        <v>567</v>
      </c>
      <c r="I1424" s="832" t="s">
        <v>2998</v>
      </c>
      <c r="J1424" s="832" t="s">
        <v>2999</v>
      </c>
      <c r="K1424" s="832" t="s">
        <v>796</v>
      </c>
      <c r="L1424" s="835">
        <v>87.67</v>
      </c>
      <c r="M1424" s="835">
        <v>350.68</v>
      </c>
      <c r="N1424" s="832">
        <v>4</v>
      </c>
      <c r="O1424" s="836">
        <v>2</v>
      </c>
      <c r="P1424" s="835">
        <v>350.68</v>
      </c>
      <c r="Q1424" s="837">
        <v>1</v>
      </c>
      <c r="R1424" s="832">
        <v>4</v>
      </c>
      <c r="S1424" s="837">
        <v>1</v>
      </c>
      <c r="T1424" s="836">
        <v>2</v>
      </c>
      <c r="U1424" s="838">
        <v>1</v>
      </c>
    </row>
    <row r="1425" spans="1:21" ht="14.4" customHeight="1" x14ac:dyDescent="0.3">
      <c r="A1425" s="831">
        <v>21</v>
      </c>
      <c r="B1425" s="832" t="s">
        <v>2713</v>
      </c>
      <c r="C1425" s="832" t="s">
        <v>2719</v>
      </c>
      <c r="D1425" s="833" t="s">
        <v>4561</v>
      </c>
      <c r="E1425" s="834" t="s">
        <v>2753</v>
      </c>
      <c r="F1425" s="832" t="s">
        <v>2714</v>
      </c>
      <c r="G1425" s="832" t="s">
        <v>4104</v>
      </c>
      <c r="H1425" s="832" t="s">
        <v>567</v>
      </c>
      <c r="I1425" s="832" t="s">
        <v>4105</v>
      </c>
      <c r="J1425" s="832" t="s">
        <v>4106</v>
      </c>
      <c r="K1425" s="832" t="s">
        <v>4107</v>
      </c>
      <c r="L1425" s="835">
        <v>0</v>
      </c>
      <c r="M1425" s="835">
        <v>0</v>
      </c>
      <c r="N1425" s="832">
        <v>2</v>
      </c>
      <c r="O1425" s="836">
        <v>0.5</v>
      </c>
      <c r="P1425" s="835">
        <v>0</v>
      </c>
      <c r="Q1425" s="837"/>
      <c r="R1425" s="832">
        <v>2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21</v>
      </c>
      <c r="B1426" s="832" t="s">
        <v>2713</v>
      </c>
      <c r="C1426" s="832" t="s">
        <v>2719</v>
      </c>
      <c r="D1426" s="833" t="s">
        <v>4561</v>
      </c>
      <c r="E1426" s="834" t="s">
        <v>2753</v>
      </c>
      <c r="F1426" s="832" t="s">
        <v>2714</v>
      </c>
      <c r="G1426" s="832" t="s">
        <v>2822</v>
      </c>
      <c r="H1426" s="832" t="s">
        <v>625</v>
      </c>
      <c r="I1426" s="832" t="s">
        <v>4202</v>
      </c>
      <c r="J1426" s="832" t="s">
        <v>2180</v>
      </c>
      <c r="K1426" s="832" t="s">
        <v>3627</v>
      </c>
      <c r="L1426" s="835">
        <v>158.99</v>
      </c>
      <c r="M1426" s="835">
        <v>158.99</v>
      </c>
      <c r="N1426" s="832">
        <v>1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21</v>
      </c>
      <c r="B1427" s="832" t="s">
        <v>2713</v>
      </c>
      <c r="C1427" s="832" t="s">
        <v>2719</v>
      </c>
      <c r="D1427" s="833" t="s">
        <v>4561</v>
      </c>
      <c r="E1427" s="834" t="s">
        <v>2753</v>
      </c>
      <c r="F1427" s="832" t="s">
        <v>2714</v>
      </c>
      <c r="G1427" s="832" t="s">
        <v>3514</v>
      </c>
      <c r="H1427" s="832" t="s">
        <v>567</v>
      </c>
      <c r="I1427" s="832" t="s">
        <v>3515</v>
      </c>
      <c r="J1427" s="832" t="s">
        <v>3516</v>
      </c>
      <c r="K1427" s="832" t="s">
        <v>3517</v>
      </c>
      <c r="L1427" s="835">
        <v>453.79</v>
      </c>
      <c r="M1427" s="835">
        <v>453.79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21</v>
      </c>
      <c r="B1428" s="832" t="s">
        <v>2713</v>
      </c>
      <c r="C1428" s="832" t="s">
        <v>2719</v>
      </c>
      <c r="D1428" s="833" t="s">
        <v>4561</v>
      </c>
      <c r="E1428" s="834" t="s">
        <v>2753</v>
      </c>
      <c r="F1428" s="832" t="s">
        <v>2714</v>
      </c>
      <c r="G1428" s="832" t="s">
        <v>3340</v>
      </c>
      <c r="H1428" s="832" t="s">
        <v>567</v>
      </c>
      <c r="I1428" s="832" t="s">
        <v>3343</v>
      </c>
      <c r="J1428" s="832" t="s">
        <v>1671</v>
      </c>
      <c r="K1428" s="832" t="s">
        <v>3344</v>
      </c>
      <c r="L1428" s="835">
        <v>181.04</v>
      </c>
      <c r="M1428" s="835">
        <v>181.04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21</v>
      </c>
      <c r="B1429" s="832" t="s">
        <v>2713</v>
      </c>
      <c r="C1429" s="832" t="s">
        <v>2719</v>
      </c>
      <c r="D1429" s="833" t="s">
        <v>4561</v>
      </c>
      <c r="E1429" s="834" t="s">
        <v>2753</v>
      </c>
      <c r="F1429" s="832" t="s">
        <v>2714</v>
      </c>
      <c r="G1429" s="832" t="s">
        <v>3220</v>
      </c>
      <c r="H1429" s="832" t="s">
        <v>567</v>
      </c>
      <c r="I1429" s="832" t="s">
        <v>3827</v>
      </c>
      <c r="J1429" s="832" t="s">
        <v>1044</v>
      </c>
      <c r="K1429" s="832" t="s">
        <v>3828</v>
      </c>
      <c r="L1429" s="835">
        <v>0</v>
      </c>
      <c r="M1429" s="835">
        <v>0</v>
      </c>
      <c r="N1429" s="832">
        <v>2</v>
      </c>
      <c r="O1429" s="836">
        <v>2</v>
      </c>
      <c r="P1429" s="835">
        <v>0</v>
      </c>
      <c r="Q1429" s="837"/>
      <c r="R1429" s="832">
        <v>1</v>
      </c>
      <c r="S1429" s="837">
        <v>0.5</v>
      </c>
      <c r="T1429" s="836">
        <v>1</v>
      </c>
      <c r="U1429" s="838">
        <v>0.5</v>
      </c>
    </row>
    <row r="1430" spans="1:21" ht="14.4" customHeight="1" x14ac:dyDescent="0.3">
      <c r="A1430" s="831">
        <v>21</v>
      </c>
      <c r="B1430" s="832" t="s">
        <v>2713</v>
      </c>
      <c r="C1430" s="832" t="s">
        <v>2719</v>
      </c>
      <c r="D1430" s="833" t="s">
        <v>4561</v>
      </c>
      <c r="E1430" s="834" t="s">
        <v>2753</v>
      </c>
      <c r="F1430" s="832" t="s">
        <v>2714</v>
      </c>
      <c r="G1430" s="832" t="s">
        <v>2761</v>
      </c>
      <c r="H1430" s="832" t="s">
        <v>625</v>
      </c>
      <c r="I1430" s="832" t="s">
        <v>2352</v>
      </c>
      <c r="J1430" s="832" t="s">
        <v>2353</v>
      </c>
      <c r="K1430" s="832" t="s">
        <v>2354</v>
      </c>
      <c r="L1430" s="835">
        <v>0</v>
      </c>
      <c r="M1430" s="835">
        <v>0</v>
      </c>
      <c r="N1430" s="832">
        <v>9</v>
      </c>
      <c r="O1430" s="836">
        <v>3</v>
      </c>
      <c r="P1430" s="835">
        <v>0</v>
      </c>
      <c r="Q1430" s="837"/>
      <c r="R1430" s="832">
        <v>7</v>
      </c>
      <c r="S1430" s="837">
        <v>0.77777777777777779</v>
      </c>
      <c r="T1430" s="836">
        <v>2</v>
      </c>
      <c r="U1430" s="838">
        <v>0.66666666666666663</v>
      </c>
    </row>
    <row r="1431" spans="1:21" ht="14.4" customHeight="1" x14ac:dyDescent="0.3">
      <c r="A1431" s="831">
        <v>21</v>
      </c>
      <c r="B1431" s="832" t="s">
        <v>2713</v>
      </c>
      <c r="C1431" s="832" t="s">
        <v>2719</v>
      </c>
      <c r="D1431" s="833" t="s">
        <v>4561</v>
      </c>
      <c r="E1431" s="834" t="s">
        <v>2753</v>
      </c>
      <c r="F1431" s="832" t="s">
        <v>2714</v>
      </c>
      <c r="G1431" s="832" t="s">
        <v>3224</v>
      </c>
      <c r="H1431" s="832" t="s">
        <v>567</v>
      </c>
      <c r="I1431" s="832" t="s">
        <v>3226</v>
      </c>
      <c r="J1431" s="832" t="s">
        <v>1314</v>
      </c>
      <c r="K1431" s="832" t="s">
        <v>3227</v>
      </c>
      <c r="L1431" s="835">
        <v>42.08</v>
      </c>
      <c r="M1431" s="835">
        <v>84.16</v>
      </c>
      <c r="N1431" s="832">
        <v>2</v>
      </c>
      <c r="O1431" s="836">
        <v>1.5</v>
      </c>
      <c r="P1431" s="835">
        <v>42.08</v>
      </c>
      <c r="Q1431" s="837">
        <v>0.5</v>
      </c>
      <c r="R1431" s="832">
        <v>1</v>
      </c>
      <c r="S1431" s="837">
        <v>0.5</v>
      </c>
      <c r="T1431" s="836">
        <v>0.5</v>
      </c>
      <c r="U1431" s="838">
        <v>0.33333333333333331</v>
      </c>
    </row>
    <row r="1432" spans="1:21" ht="14.4" customHeight="1" x14ac:dyDescent="0.3">
      <c r="A1432" s="831">
        <v>21</v>
      </c>
      <c r="B1432" s="832" t="s">
        <v>2713</v>
      </c>
      <c r="C1432" s="832" t="s">
        <v>2719</v>
      </c>
      <c r="D1432" s="833" t="s">
        <v>4561</v>
      </c>
      <c r="E1432" s="834" t="s">
        <v>2753</v>
      </c>
      <c r="F1432" s="832" t="s">
        <v>2714</v>
      </c>
      <c r="G1432" s="832" t="s">
        <v>3011</v>
      </c>
      <c r="H1432" s="832" t="s">
        <v>625</v>
      </c>
      <c r="I1432" s="832" t="s">
        <v>3012</v>
      </c>
      <c r="J1432" s="832" t="s">
        <v>3013</v>
      </c>
      <c r="K1432" s="832" t="s">
        <v>3014</v>
      </c>
      <c r="L1432" s="835">
        <v>502.31</v>
      </c>
      <c r="M1432" s="835">
        <v>55756.410000000018</v>
      </c>
      <c r="N1432" s="832">
        <v>111</v>
      </c>
      <c r="O1432" s="836">
        <v>99.5</v>
      </c>
      <c r="P1432" s="835">
        <v>36668.630000000019</v>
      </c>
      <c r="Q1432" s="837">
        <v>0.65765765765765782</v>
      </c>
      <c r="R1432" s="832">
        <v>73</v>
      </c>
      <c r="S1432" s="837">
        <v>0.65765765765765771</v>
      </c>
      <c r="T1432" s="836">
        <v>65</v>
      </c>
      <c r="U1432" s="838">
        <v>0.65326633165829151</v>
      </c>
    </row>
    <row r="1433" spans="1:21" ht="14.4" customHeight="1" x14ac:dyDescent="0.3">
      <c r="A1433" s="831">
        <v>21</v>
      </c>
      <c r="B1433" s="832" t="s">
        <v>2713</v>
      </c>
      <c r="C1433" s="832" t="s">
        <v>2719</v>
      </c>
      <c r="D1433" s="833" t="s">
        <v>4561</v>
      </c>
      <c r="E1433" s="834" t="s">
        <v>2753</v>
      </c>
      <c r="F1433" s="832" t="s">
        <v>2714</v>
      </c>
      <c r="G1433" s="832" t="s">
        <v>2803</v>
      </c>
      <c r="H1433" s="832" t="s">
        <v>567</v>
      </c>
      <c r="I1433" s="832" t="s">
        <v>3038</v>
      </c>
      <c r="J1433" s="832" t="s">
        <v>1471</v>
      </c>
      <c r="K1433" s="832" t="s">
        <v>3039</v>
      </c>
      <c r="L1433" s="835">
        <v>311.02</v>
      </c>
      <c r="M1433" s="835">
        <v>311.02</v>
      </c>
      <c r="N1433" s="832">
        <v>1</v>
      </c>
      <c r="O1433" s="836">
        <v>0.5</v>
      </c>
      <c r="P1433" s="835">
        <v>311.02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21</v>
      </c>
      <c r="B1434" s="832" t="s">
        <v>2713</v>
      </c>
      <c r="C1434" s="832" t="s">
        <v>2719</v>
      </c>
      <c r="D1434" s="833" t="s">
        <v>4561</v>
      </c>
      <c r="E1434" s="834" t="s">
        <v>2753</v>
      </c>
      <c r="F1434" s="832" t="s">
        <v>2714</v>
      </c>
      <c r="G1434" s="832" t="s">
        <v>2774</v>
      </c>
      <c r="H1434" s="832" t="s">
        <v>625</v>
      </c>
      <c r="I1434" s="832" t="s">
        <v>2394</v>
      </c>
      <c r="J1434" s="832" t="s">
        <v>1330</v>
      </c>
      <c r="K1434" s="832" t="s">
        <v>2395</v>
      </c>
      <c r="L1434" s="835">
        <v>0</v>
      </c>
      <c r="M1434" s="835">
        <v>0</v>
      </c>
      <c r="N1434" s="832">
        <v>6</v>
      </c>
      <c r="O1434" s="836">
        <v>4.5</v>
      </c>
      <c r="P1434" s="835">
        <v>0</v>
      </c>
      <c r="Q1434" s="837"/>
      <c r="R1434" s="832">
        <v>5</v>
      </c>
      <c r="S1434" s="837">
        <v>0.83333333333333337</v>
      </c>
      <c r="T1434" s="836">
        <v>3.5</v>
      </c>
      <c r="U1434" s="838">
        <v>0.77777777777777779</v>
      </c>
    </row>
    <row r="1435" spans="1:21" ht="14.4" customHeight="1" x14ac:dyDescent="0.3">
      <c r="A1435" s="831">
        <v>21</v>
      </c>
      <c r="B1435" s="832" t="s">
        <v>2713</v>
      </c>
      <c r="C1435" s="832" t="s">
        <v>2719</v>
      </c>
      <c r="D1435" s="833" t="s">
        <v>4561</v>
      </c>
      <c r="E1435" s="834" t="s">
        <v>2753</v>
      </c>
      <c r="F1435" s="832" t="s">
        <v>2714</v>
      </c>
      <c r="G1435" s="832" t="s">
        <v>3046</v>
      </c>
      <c r="H1435" s="832" t="s">
        <v>625</v>
      </c>
      <c r="I1435" s="832" t="s">
        <v>2066</v>
      </c>
      <c r="J1435" s="832" t="s">
        <v>2067</v>
      </c>
      <c r="K1435" s="832" t="s">
        <v>2068</v>
      </c>
      <c r="L1435" s="835">
        <v>165.63</v>
      </c>
      <c r="M1435" s="835">
        <v>165.63</v>
      </c>
      <c r="N1435" s="832">
        <v>1</v>
      </c>
      <c r="O1435" s="836">
        <v>1</v>
      </c>
      <c r="P1435" s="835">
        <v>165.63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21</v>
      </c>
      <c r="B1436" s="832" t="s">
        <v>2713</v>
      </c>
      <c r="C1436" s="832" t="s">
        <v>2719</v>
      </c>
      <c r="D1436" s="833" t="s">
        <v>4561</v>
      </c>
      <c r="E1436" s="834" t="s">
        <v>2753</v>
      </c>
      <c r="F1436" s="832" t="s">
        <v>2714</v>
      </c>
      <c r="G1436" s="832" t="s">
        <v>2826</v>
      </c>
      <c r="H1436" s="832" t="s">
        <v>567</v>
      </c>
      <c r="I1436" s="832" t="s">
        <v>2827</v>
      </c>
      <c r="J1436" s="832" t="s">
        <v>2828</v>
      </c>
      <c r="K1436" s="832" t="s">
        <v>2829</v>
      </c>
      <c r="L1436" s="835">
        <v>50.32</v>
      </c>
      <c r="M1436" s="835">
        <v>503.2</v>
      </c>
      <c r="N1436" s="832">
        <v>10</v>
      </c>
      <c r="O1436" s="836">
        <v>3</v>
      </c>
      <c r="P1436" s="835">
        <v>402.56</v>
      </c>
      <c r="Q1436" s="837">
        <v>0.8</v>
      </c>
      <c r="R1436" s="832">
        <v>8</v>
      </c>
      <c r="S1436" s="837">
        <v>0.8</v>
      </c>
      <c r="T1436" s="836">
        <v>2.5</v>
      </c>
      <c r="U1436" s="838">
        <v>0.83333333333333337</v>
      </c>
    </row>
    <row r="1437" spans="1:21" ht="14.4" customHeight="1" x14ac:dyDescent="0.3">
      <c r="A1437" s="831">
        <v>21</v>
      </c>
      <c r="B1437" s="832" t="s">
        <v>2713</v>
      </c>
      <c r="C1437" s="832" t="s">
        <v>2719</v>
      </c>
      <c r="D1437" s="833" t="s">
        <v>4561</v>
      </c>
      <c r="E1437" s="834" t="s">
        <v>2753</v>
      </c>
      <c r="F1437" s="832" t="s">
        <v>2714</v>
      </c>
      <c r="G1437" s="832" t="s">
        <v>3257</v>
      </c>
      <c r="H1437" s="832" t="s">
        <v>567</v>
      </c>
      <c r="I1437" s="832" t="s">
        <v>3258</v>
      </c>
      <c r="J1437" s="832" t="s">
        <v>634</v>
      </c>
      <c r="K1437" s="832" t="s">
        <v>635</v>
      </c>
      <c r="L1437" s="835">
        <v>2086.5500000000002</v>
      </c>
      <c r="M1437" s="835">
        <v>25038.600000000002</v>
      </c>
      <c r="N1437" s="832">
        <v>12</v>
      </c>
      <c r="O1437" s="836">
        <v>7</v>
      </c>
      <c r="P1437" s="835">
        <v>22952.050000000003</v>
      </c>
      <c r="Q1437" s="837">
        <v>0.91666666666666674</v>
      </c>
      <c r="R1437" s="832">
        <v>11</v>
      </c>
      <c r="S1437" s="837">
        <v>0.91666666666666663</v>
      </c>
      <c r="T1437" s="836">
        <v>6</v>
      </c>
      <c r="U1437" s="838">
        <v>0.8571428571428571</v>
      </c>
    </row>
    <row r="1438" spans="1:21" ht="14.4" customHeight="1" x14ac:dyDescent="0.3">
      <c r="A1438" s="831">
        <v>21</v>
      </c>
      <c r="B1438" s="832" t="s">
        <v>2713</v>
      </c>
      <c r="C1438" s="832" t="s">
        <v>2719</v>
      </c>
      <c r="D1438" s="833" t="s">
        <v>4561</v>
      </c>
      <c r="E1438" s="834" t="s">
        <v>2753</v>
      </c>
      <c r="F1438" s="832" t="s">
        <v>2714</v>
      </c>
      <c r="G1438" s="832" t="s">
        <v>2805</v>
      </c>
      <c r="H1438" s="832" t="s">
        <v>625</v>
      </c>
      <c r="I1438" s="832" t="s">
        <v>2267</v>
      </c>
      <c r="J1438" s="832" t="s">
        <v>1377</v>
      </c>
      <c r="K1438" s="832" t="s">
        <v>2268</v>
      </c>
      <c r="L1438" s="835">
        <v>154.36000000000001</v>
      </c>
      <c r="M1438" s="835">
        <v>2006.6800000000003</v>
      </c>
      <c r="N1438" s="832">
        <v>13</v>
      </c>
      <c r="O1438" s="836">
        <v>6.5</v>
      </c>
      <c r="P1438" s="835">
        <v>1852.3200000000002</v>
      </c>
      <c r="Q1438" s="837">
        <v>0.92307692307692302</v>
      </c>
      <c r="R1438" s="832">
        <v>12</v>
      </c>
      <c r="S1438" s="837">
        <v>0.92307692307692313</v>
      </c>
      <c r="T1438" s="836">
        <v>5.5</v>
      </c>
      <c r="U1438" s="838">
        <v>0.84615384615384615</v>
      </c>
    </row>
    <row r="1439" spans="1:21" ht="14.4" customHeight="1" x14ac:dyDescent="0.3">
      <c r="A1439" s="831">
        <v>21</v>
      </c>
      <c r="B1439" s="832" t="s">
        <v>2713</v>
      </c>
      <c r="C1439" s="832" t="s">
        <v>2719</v>
      </c>
      <c r="D1439" s="833" t="s">
        <v>4561</v>
      </c>
      <c r="E1439" s="834" t="s">
        <v>2753</v>
      </c>
      <c r="F1439" s="832" t="s">
        <v>2714</v>
      </c>
      <c r="G1439" s="832" t="s">
        <v>2805</v>
      </c>
      <c r="H1439" s="832" t="s">
        <v>567</v>
      </c>
      <c r="I1439" s="832" t="s">
        <v>4203</v>
      </c>
      <c r="J1439" s="832" t="s">
        <v>1377</v>
      </c>
      <c r="K1439" s="832" t="s">
        <v>2268</v>
      </c>
      <c r="L1439" s="835">
        <v>154.36000000000001</v>
      </c>
      <c r="M1439" s="835">
        <v>2315.4</v>
      </c>
      <c r="N1439" s="832">
        <v>15</v>
      </c>
      <c r="O1439" s="836">
        <v>8.5</v>
      </c>
      <c r="P1439" s="835">
        <v>1697.96</v>
      </c>
      <c r="Q1439" s="837">
        <v>0.73333333333333328</v>
      </c>
      <c r="R1439" s="832">
        <v>11</v>
      </c>
      <c r="S1439" s="837">
        <v>0.73333333333333328</v>
      </c>
      <c r="T1439" s="836">
        <v>6</v>
      </c>
      <c r="U1439" s="838">
        <v>0.70588235294117652</v>
      </c>
    </row>
    <row r="1440" spans="1:21" ht="14.4" customHeight="1" x14ac:dyDescent="0.3">
      <c r="A1440" s="831">
        <v>21</v>
      </c>
      <c r="B1440" s="832" t="s">
        <v>2713</v>
      </c>
      <c r="C1440" s="832" t="s">
        <v>2719</v>
      </c>
      <c r="D1440" s="833" t="s">
        <v>4561</v>
      </c>
      <c r="E1440" s="834" t="s">
        <v>2753</v>
      </c>
      <c r="F1440" s="832" t="s">
        <v>2716</v>
      </c>
      <c r="G1440" s="832" t="s">
        <v>2890</v>
      </c>
      <c r="H1440" s="832" t="s">
        <v>567</v>
      </c>
      <c r="I1440" s="832" t="s">
        <v>3640</v>
      </c>
      <c r="J1440" s="832" t="s">
        <v>2892</v>
      </c>
      <c r="K1440" s="832"/>
      <c r="L1440" s="835">
        <v>0</v>
      </c>
      <c r="M1440" s="835">
        <v>0</v>
      </c>
      <c r="N1440" s="832">
        <v>1</v>
      </c>
      <c r="O1440" s="836">
        <v>1</v>
      </c>
      <c r="P1440" s="835">
        <v>0</v>
      </c>
      <c r="Q1440" s="837"/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21</v>
      </c>
      <c r="B1441" s="832" t="s">
        <v>2713</v>
      </c>
      <c r="C1441" s="832" t="s">
        <v>2719</v>
      </c>
      <c r="D1441" s="833" t="s">
        <v>4561</v>
      </c>
      <c r="E1441" s="834" t="s">
        <v>2753</v>
      </c>
      <c r="F1441" s="832" t="s">
        <v>2716</v>
      </c>
      <c r="G1441" s="832" t="s">
        <v>3064</v>
      </c>
      <c r="H1441" s="832" t="s">
        <v>567</v>
      </c>
      <c r="I1441" s="832" t="s">
        <v>3065</v>
      </c>
      <c r="J1441" s="832" t="s">
        <v>3066</v>
      </c>
      <c r="K1441" s="832" t="s">
        <v>3067</v>
      </c>
      <c r="L1441" s="835">
        <v>1800</v>
      </c>
      <c r="M1441" s="835">
        <v>14400</v>
      </c>
      <c r="N1441" s="832">
        <v>8</v>
      </c>
      <c r="O1441" s="836">
        <v>8</v>
      </c>
      <c r="P1441" s="835">
        <v>5400</v>
      </c>
      <c r="Q1441" s="837">
        <v>0.375</v>
      </c>
      <c r="R1441" s="832">
        <v>3</v>
      </c>
      <c r="S1441" s="837">
        <v>0.375</v>
      </c>
      <c r="T1441" s="836">
        <v>3</v>
      </c>
      <c r="U1441" s="838">
        <v>0.375</v>
      </c>
    </row>
    <row r="1442" spans="1:21" ht="14.4" customHeight="1" x14ac:dyDescent="0.3">
      <c r="A1442" s="831">
        <v>21</v>
      </c>
      <c r="B1442" s="832" t="s">
        <v>2713</v>
      </c>
      <c r="C1442" s="832" t="s">
        <v>2719</v>
      </c>
      <c r="D1442" s="833" t="s">
        <v>4561</v>
      </c>
      <c r="E1442" s="834" t="s">
        <v>2753</v>
      </c>
      <c r="F1442" s="832" t="s">
        <v>2716</v>
      </c>
      <c r="G1442" s="832" t="s">
        <v>2834</v>
      </c>
      <c r="H1442" s="832" t="s">
        <v>567</v>
      </c>
      <c r="I1442" s="832" t="s">
        <v>2835</v>
      </c>
      <c r="J1442" s="832" t="s">
        <v>2836</v>
      </c>
      <c r="K1442" s="832" t="s">
        <v>2837</v>
      </c>
      <c r="L1442" s="835">
        <v>1000</v>
      </c>
      <c r="M1442" s="835">
        <v>9000</v>
      </c>
      <c r="N1442" s="832">
        <v>9</v>
      </c>
      <c r="O1442" s="836">
        <v>9</v>
      </c>
      <c r="P1442" s="835">
        <v>2000</v>
      </c>
      <c r="Q1442" s="837">
        <v>0.22222222222222221</v>
      </c>
      <c r="R1442" s="832">
        <v>2</v>
      </c>
      <c r="S1442" s="837">
        <v>0.22222222222222221</v>
      </c>
      <c r="T1442" s="836">
        <v>2</v>
      </c>
      <c r="U1442" s="838">
        <v>0.22222222222222221</v>
      </c>
    </row>
    <row r="1443" spans="1:21" ht="14.4" customHeight="1" x14ac:dyDescent="0.3">
      <c r="A1443" s="831">
        <v>21</v>
      </c>
      <c r="B1443" s="832" t="s">
        <v>2713</v>
      </c>
      <c r="C1443" s="832" t="s">
        <v>2719</v>
      </c>
      <c r="D1443" s="833" t="s">
        <v>4561</v>
      </c>
      <c r="E1443" s="834" t="s">
        <v>2726</v>
      </c>
      <c r="F1443" s="832" t="s">
        <v>2714</v>
      </c>
      <c r="G1443" s="832" t="s">
        <v>2762</v>
      </c>
      <c r="H1443" s="832" t="s">
        <v>567</v>
      </c>
      <c r="I1443" s="832" t="s">
        <v>3071</v>
      </c>
      <c r="J1443" s="832" t="s">
        <v>2764</v>
      </c>
      <c r="K1443" s="832" t="s">
        <v>3072</v>
      </c>
      <c r="L1443" s="835">
        <v>32.28</v>
      </c>
      <c r="M1443" s="835">
        <v>64.56</v>
      </c>
      <c r="N1443" s="832">
        <v>2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21</v>
      </c>
      <c r="B1444" s="832" t="s">
        <v>2713</v>
      </c>
      <c r="C1444" s="832" t="s">
        <v>2719</v>
      </c>
      <c r="D1444" s="833" t="s">
        <v>4561</v>
      </c>
      <c r="E1444" s="834" t="s">
        <v>2726</v>
      </c>
      <c r="F1444" s="832" t="s">
        <v>2714</v>
      </c>
      <c r="G1444" s="832" t="s">
        <v>2762</v>
      </c>
      <c r="H1444" s="832" t="s">
        <v>567</v>
      </c>
      <c r="I1444" s="832" t="s">
        <v>2763</v>
      </c>
      <c r="J1444" s="832" t="s">
        <v>2764</v>
      </c>
      <c r="K1444" s="832" t="s">
        <v>2765</v>
      </c>
      <c r="L1444" s="835">
        <v>96.84</v>
      </c>
      <c r="M1444" s="835">
        <v>387.36</v>
      </c>
      <c r="N1444" s="832">
        <v>4</v>
      </c>
      <c r="O1444" s="836">
        <v>1.5</v>
      </c>
      <c r="P1444" s="835">
        <v>387.36</v>
      </c>
      <c r="Q1444" s="837">
        <v>1</v>
      </c>
      <c r="R1444" s="832">
        <v>4</v>
      </c>
      <c r="S1444" s="837">
        <v>1</v>
      </c>
      <c r="T1444" s="836">
        <v>1.5</v>
      </c>
      <c r="U1444" s="838">
        <v>1</v>
      </c>
    </row>
    <row r="1445" spans="1:21" ht="14.4" customHeight="1" x14ac:dyDescent="0.3">
      <c r="A1445" s="831">
        <v>21</v>
      </c>
      <c r="B1445" s="832" t="s">
        <v>2713</v>
      </c>
      <c r="C1445" s="832" t="s">
        <v>2719</v>
      </c>
      <c r="D1445" s="833" t="s">
        <v>4561</v>
      </c>
      <c r="E1445" s="834" t="s">
        <v>2726</v>
      </c>
      <c r="F1445" s="832" t="s">
        <v>2714</v>
      </c>
      <c r="G1445" s="832" t="s">
        <v>2766</v>
      </c>
      <c r="H1445" s="832" t="s">
        <v>625</v>
      </c>
      <c r="I1445" s="832" t="s">
        <v>2335</v>
      </c>
      <c r="J1445" s="832" t="s">
        <v>640</v>
      </c>
      <c r="K1445" s="832" t="s">
        <v>642</v>
      </c>
      <c r="L1445" s="835">
        <v>72.55</v>
      </c>
      <c r="M1445" s="835">
        <v>72.55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21</v>
      </c>
      <c r="B1446" s="832" t="s">
        <v>2713</v>
      </c>
      <c r="C1446" s="832" t="s">
        <v>2719</v>
      </c>
      <c r="D1446" s="833" t="s">
        <v>4561</v>
      </c>
      <c r="E1446" s="834" t="s">
        <v>2726</v>
      </c>
      <c r="F1446" s="832" t="s">
        <v>2714</v>
      </c>
      <c r="G1446" s="832" t="s">
        <v>2766</v>
      </c>
      <c r="H1446" s="832" t="s">
        <v>625</v>
      </c>
      <c r="I1446" s="832" t="s">
        <v>2334</v>
      </c>
      <c r="J1446" s="832" t="s">
        <v>640</v>
      </c>
      <c r="K1446" s="832" t="s">
        <v>641</v>
      </c>
      <c r="L1446" s="835">
        <v>21.76</v>
      </c>
      <c r="M1446" s="835">
        <v>261.12</v>
      </c>
      <c r="N1446" s="832">
        <v>12</v>
      </c>
      <c r="O1446" s="836">
        <v>7</v>
      </c>
      <c r="P1446" s="835">
        <v>21.76</v>
      </c>
      <c r="Q1446" s="837">
        <v>8.3333333333333343E-2</v>
      </c>
      <c r="R1446" s="832">
        <v>1</v>
      </c>
      <c r="S1446" s="837">
        <v>8.3333333333333329E-2</v>
      </c>
      <c r="T1446" s="836">
        <v>1</v>
      </c>
      <c r="U1446" s="838">
        <v>0.14285714285714285</v>
      </c>
    </row>
    <row r="1447" spans="1:21" ht="14.4" customHeight="1" x14ac:dyDescent="0.3">
      <c r="A1447" s="831">
        <v>21</v>
      </c>
      <c r="B1447" s="832" t="s">
        <v>2713</v>
      </c>
      <c r="C1447" s="832" t="s">
        <v>2719</v>
      </c>
      <c r="D1447" s="833" t="s">
        <v>4561</v>
      </c>
      <c r="E1447" s="834" t="s">
        <v>2726</v>
      </c>
      <c r="F1447" s="832" t="s">
        <v>2714</v>
      </c>
      <c r="G1447" s="832" t="s">
        <v>3076</v>
      </c>
      <c r="H1447" s="832" t="s">
        <v>625</v>
      </c>
      <c r="I1447" s="832" t="s">
        <v>2382</v>
      </c>
      <c r="J1447" s="832" t="s">
        <v>2383</v>
      </c>
      <c r="K1447" s="832" t="s">
        <v>2384</v>
      </c>
      <c r="L1447" s="835">
        <v>4.7</v>
      </c>
      <c r="M1447" s="835">
        <v>9.4</v>
      </c>
      <c r="N1447" s="832">
        <v>2</v>
      </c>
      <c r="O1447" s="836">
        <v>1</v>
      </c>
      <c r="P1447" s="835">
        <v>4.7</v>
      </c>
      <c r="Q1447" s="837">
        <v>0.5</v>
      </c>
      <c r="R1447" s="832">
        <v>1</v>
      </c>
      <c r="S1447" s="837">
        <v>0.5</v>
      </c>
      <c r="T1447" s="836">
        <v>0.5</v>
      </c>
      <c r="U1447" s="838">
        <v>0.5</v>
      </c>
    </row>
    <row r="1448" spans="1:21" ht="14.4" customHeight="1" x14ac:dyDescent="0.3">
      <c r="A1448" s="831">
        <v>21</v>
      </c>
      <c r="B1448" s="832" t="s">
        <v>2713</v>
      </c>
      <c r="C1448" s="832" t="s">
        <v>2719</v>
      </c>
      <c r="D1448" s="833" t="s">
        <v>4561</v>
      </c>
      <c r="E1448" s="834" t="s">
        <v>2726</v>
      </c>
      <c r="F1448" s="832" t="s">
        <v>2714</v>
      </c>
      <c r="G1448" s="832" t="s">
        <v>2916</v>
      </c>
      <c r="H1448" s="832" t="s">
        <v>625</v>
      </c>
      <c r="I1448" s="832" t="s">
        <v>2623</v>
      </c>
      <c r="J1448" s="832" t="s">
        <v>1328</v>
      </c>
      <c r="K1448" s="832" t="s">
        <v>703</v>
      </c>
      <c r="L1448" s="835">
        <v>58.77</v>
      </c>
      <c r="M1448" s="835">
        <v>58.77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21</v>
      </c>
      <c r="B1449" s="832" t="s">
        <v>2713</v>
      </c>
      <c r="C1449" s="832" t="s">
        <v>2719</v>
      </c>
      <c r="D1449" s="833" t="s">
        <v>4561</v>
      </c>
      <c r="E1449" s="834" t="s">
        <v>2726</v>
      </c>
      <c r="F1449" s="832" t="s">
        <v>2714</v>
      </c>
      <c r="G1449" s="832" t="s">
        <v>2916</v>
      </c>
      <c r="H1449" s="832" t="s">
        <v>625</v>
      </c>
      <c r="I1449" s="832" t="s">
        <v>2423</v>
      </c>
      <c r="J1449" s="832" t="s">
        <v>1328</v>
      </c>
      <c r="K1449" s="832" t="s">
        <v>2424</v>
      </c>
      <c r="L1449" s="835">
        <v>176.32</v>
      </c>
      <c r="M1449" s="835">
        <v>176.32</v>
      </c>
      <c r="N1449" s="832">
        <v>1</v>
      </c>
      <c r="O1449" s="836">
        <v>0.5</v>
      </c>
      <c r="P1449" s="835">
        <v>176.32</v>
      </c>
      <c r="Q1449" s="837">
        <v>1</v>
      </c>
      <c r="R1449" s="832">
        <v>1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21</v>
      </c>
      <c r="B1450" s="832" t="s">
        <v>2713</v>
      </c>
      <c r="C1450" s="832" t="s">
        <v>2719</v>
      </c>
      <c r="D1450" s="833" t="s">
        <v>4561</v>
      </c>
      <c r="E1450" s="834" t="s">
        <v>2726</v>
      </c>
      <c r="F1450" s="832" t="s">
        <v>2714</v>
      </c>
      <c r="G1450" s="832" t="s">
        <v>3112</v>
      </c>
      <c r="H1450" s="832" t="s">
        <v>567</v>
      </c>
      <c r="I1450" s="832" t="s">
        <v>3113</v>
      </c>
      <c r="J1450" s="832" t="s">
        <v>3114</v>
      </c>
      <c r="K1450" s="832" t="s">
        <v>2278</v>
      </c>
      <c r="L1450" s="835">
        <v>78.33</v>
      </c>
      <c r="M1450" s="835">
        <v>156.66</v>
      </c>
      <c r="N1450" s="832">
        <v>2</v>
      </c>
      <c r="O1450" s="836">
        <v>1</v>
      </c>
      <c r="P1450" s="835">
        <v>156.66</v>
      </c>
      <c r="Q1450" s="837">
        <v>1</v>
      </c>
      <c r="R1450" s="832">
        <v>2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21</v>
      </c>
      <c r="B1451" s="832" t="s">
        <v>2713</v>
      </c>
      <c r="C1451" s="832" t="s">
        <v>2719</v>
      </c>
      <c r="D1451" s="833" t="s">
        <v>4561</v>
      </c>
      <c r="E1451" s="834" t="s">
        <v>2726</v>
      </c>
      <c r="F1451" s="832" t="s">
        <v>2714</v>
      </c>
      <c r="G1451" s="832" t="s">
        <v>2775</v>
      </c>
      <c r="H1451" s="832" t="s">
        <v>625</v>
      </c>
      <c r="I1451" s="832" t="s">
        <v>2397</v>
      </c>
      <c r="J1451" s="832" t="s">
        <v>748</v>
      </c>
      <c r="K1451" s="832" t="s">
        <v>703</v>
      </c>
      <c r="L1451" s="835">
        <v>65.989999999999995</v>
      </c>
      <c r="M1451" s="835">
        <v>65.989999999999995</v>
      </c>
      <c r="N1451" s="832">
        <v>1</v>
      </c>
      <c r="O1451" s="836">
        <v>0.5</v>
      </c>
      <c r="P1451" s="835">
        <v>65.989999999999995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21</v>
      </c>
      <c r="B1452" s="832" t="s">
        <v>2713</v>
      </c>
      <c r="C1452" s="832" t="s">
        <v>2719</v>
      </c>
      <c r="D1452" s="833" t="s">
        <v>4561</v>
      </c>
      <c r="E1452" s="834" t="s">
        <v>2726</v>
      </c>
      <c r="F1452" s="832" t="s">
        <v>2714</v>
      </c>
      <c r="G1452" s="832" t="s">
        <v>2775</v>
      </c>
      <c r="H1452" s="832" t="s">
        <v>567</v>
      </c>
      <c r="I1452" s="832" t="s">
        <v>4204</v>
      </c>
      <c r="J1452" s="832" t="s">
        <v>4205</v>
      </c>
      <c r="K1452" s="832" t="s">
        <v>2406</v>
      </c>
      <c r="L1452" s="835">
        <v>61.59</v>
      </c>
      <c r="M1452" s="835">
        <v>184.77</v>
      </c>
      <c r="N1452" s="832">
        <v>3</v>
      </c>
      <c r="O1452" s="836">
        <v>1.5</v>
      </c>
      <c r="P1452" s="835">
        <v>123.18</v>
      </c>
      <c r="Q1452" s="837">
        <v>0.66666666666666663</v>
      </c>
      <c r="R1452" s="832">
        <v>2</v>
      </c>
      <c r="S1452" s="837">
        <v>0.66666666666666663</v>
      </c>
      <c r="T1452" s="836">
        <v>1</v>
      </c>
      <c r="U1452" s="838">
        <v>0.66666666666666663</v>
      </c>
    </row>
    <row r="1453" spans="1:21" ht="14.4" customHeight="1" x14ac:dyDescent="0.3">
      <c r="A1453" s="831">
        <v>21</v>
      </c>
      <c r="B1453" s="832" t="s">
        <v>2713</v>
      </c>
      <c r="C1453" s="832" t="s">
        <v>2719</v>
      </c>
      <c r="D1453" s="833" t="s">
        <v>4561</v>
      </c>
      <c r="E1453" s="834" t="s">
        <v>2726</v>
      </c>
      <c r="F1453" s="832" t="s">
        <v>2714</v>
      </c>
      <c r="G1453" s="832" t="s">
        <v>2917</v>
      </c>
      <c r="H1453" s="832" t="s">
        <v>567</v>
      </c>
      <c r="I1453" s="832" t="s">
        <v>3116</v>
      </c>
      <c r="J1453" s="832" t="s">
        <v>904</v>
      </c>
      <c r="K1453" s="832" t="s">
        <v>3117</v>
      </c>
      <c r="L1453" s="835">
        <v>1719.99</v>
      </c>
      <c r="M1453" s="835">
        <v>1719.99</v>
      </c>
      <c r="N1453" s="832">
        <v>1</v>
      </c>
      <c r="O1453" s="836">
        <v>0.5</v>
      </c>
      <c r="P1453" s="835">
        <v>1719.99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21</v>
      </c>
      <c r="B1454" s="832" t="s">
        <v>2713</v>
      </c>
      <c r="C1454" s="832" t="s">
        <v>2719</v>
      </c>
      <c r="D1454" s="833" t="s">
        <v>4561</v>
      </c>
      <c r="E1454" s="834" t="s">
        <v>2726</v>
      </c>
      <c r="F1454" s="832" t="s">
        <v>2714</v>
      </c>
      <c r="G1454" s="832" t="s">
        <v>3410</v>
      </c>
      <c r="H1454" s="832" t="s">
        <v>567</v>
      </c>
      <c r="I1454" s="832" t="s">
        <v>4206</v>
      </c>
      <c r="J1454" s="832" t="s">
        <v>1084</v>
      </c>
      <c r="K1454" s="832" t="s">
        <v>1086</v>
      </c>
      <c r="L1454" s="835">
        <v>42.05</v>
      </c>
      <c r="M1454" s="835">
        <v>42.05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21</v>
      </c>
      <c r="B1455" s="832" t="s">
        <v>2713</v>
      </c>
      <c r="C1455" s="832" t="s">
        <v>2719</v>
      </c>
      <c r="D1455" s="833" t="s">
        <v>4561</v>
      </c>
      <c r="E1455" s="834" t="s">
        <v>2726</v>
      </c>
      <c r="F1455" s="832" t="s">
        <v>2714</v>
      </c>
      <c r="G1455" s="832" t="s">
        <v>2920</v>
      </c>
      <c r="H1455" s="832" t="s">
        <v>567</v>
      </c>
      <c r="I1455" s="832" t="s">
        <v>3701</v>
      </c>
      <c r="J1455" s="832" t="s">
        <v>799</v>
      </c>
      <c r="K1455" s="832" t="s">
        <v>3702</v>
      </c>
      <c r="L1455" s="835">
        <v>18.809999999999999</v>
      </c>
      <c r="M1455" s="835">
        <v>18.809999999999999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21</v>
      </c>
      <c r="B1456" s="832" t="s">
        <v>2713</v>
      </c>
      <c r="C1456" s="832" t="s">
        <v>2719</v>
      </c>
      <c r="D1456" s="833" t="s">
        <v>4561</v>
      </c>
      <c r="E1456" s="834" t="s">
        <v>2726</v>
      </c>
      <c r="F1456" s="832" t="s">
        <v>2714</v>
      </c>
      <c r="G1456" s="832" t="s">
        <v>2850</v>
      </c>
      <c r="H1456" s="832" t="s">
        <v>567</v>
      </c>
      <c r="I1456" s="832" t="s">
        <v>3301</v>
      </c>
      <c r="J1456" s="832" t="s">
        <v>789</v>
      </c>
      <c r="K1456" s="832" t="s">
        <v>2852</v>
      </c>
      <c r="L1456" s="835">
        <v>91.11</v>
      </c>
      <c r="M1456" s="835">
        <v>91.11</v>
      </c>
      <c r="N1456" s="832">
        <v>1</v>
      </c>
      <c r="O1456" s="836">
        <v>1</v>
      </c>
      <c r="P1456" s="835">
        <v>91.11</v>
      </c>
      <c r="Q1456" s="837">
        <v>1</v>
      </c>
      <c r="R1456" s="832">
        <v>1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21</v>
      </c>
      <c r="B1457" s="832" t="s">
        <v>2713</v>
      </c>
      <c r="C1457" s="832" t="s">
        <v>2719</v>
      </c>
      <c r="D1457" s="833" t="s">
        <v>4561</v>
      </c>
      <c r="E1457" s="834" t="s">
        <v>2726</v>
      </c>
      <c r="F1457" s="832" t="s">
        <v>2714</v>
      </c>
      <c r="G1457" s="832" t="s">
        <v>3572</v>
      </c>
      <c r="H1457" s="832" t="s">
        <v>567</v>
      </c>
      <c r="I1457" s="832" t="s">
        <v>3573</v>
      </c>
      <c r="J1457" s="832" t="s">
        <v>1182</v>
      </c>
      <c r="K1457" s="832" t="s">
        <v>3574</v>
      </c>
      <c r="L1457" s="835">
        <v>29.13</v>
      </c>
      <c r="M1457" s="835">
        <v>349.56</v>
      </c>
      <c r="N1457" s="832">
        <v>12</v>
      </c>
      <c r="O1457" s="836">
        <v>5</v>
      </c>
      <c r="P1457" s="835">
        <v>203.91</v>
      </c>
      <c r="Q1457" s="837">
        <v>0.58333333333333337</v>
      </c>
      <c r="R1457" s="832">
        <v>7</v>
      </c>
      <c r="S1457" s="837">
        <v>0.58333333333333337</v>
      </c>
      <c r="T1457" s="836">
        <v>3</v>
      </c>
      <c r="U1457" s="838">
        <v>0.6</v>
      </c>
    </row>
    <row r="1458" spans="1:21" ht="14.4" customHeight="1" x14ac:dyDescent="0.3">
      <c r="A1458" s="831">
        <v>21</v>
      </c>
      <c r="B1458" s="832" t="s">
        <v>2713</v>
      </c>
      <c r="C1458" s="832" t="s">
        <v>2719</v>
      </c>
      <c r="D1458" s="833" t="s">
        <v>4561</v>
      </c>
      <c r="E1458" s="834" t="s">
        <v>2726</v>
      </c>
      <c r="F1458" s="832" t="s">
        <v>2714</v>
      </c>
      <c r="G1458" s="832" t="s">
        <v>2926</v>
      </c>
      <c r="H1458" s="832" t="s">
        <v>625</v>
      </c>
      <c r="I1458" s="832" t="s">
        <v>4207</v>
      </c>
      <c r="J1458" s="832" t="s">
        <v>2405</v>
      </c>
      <c r="K1458" s="832" t="s">
        <v>4208</v>
      </c>
      <c r="L1458" s="835">
        <v>726.27</v>
      </c>
      <c r="M1458" s="835">
        <v>726.27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21</v>
      </c>
      <c r="B1459" s="832" t="s">
        <v>2713</v>
      </c>
      <c r="C1459" s="832" t="s">
        <v>2719</v>
      </c>
      <c r="D1459" s="833" t="s">
        <v>4561</v>
      </c>
      <c r="E1459" s="834" t="s">
        <v>2726</v>
      </c>
      <c r="F1459" s="832" t="s">
        <v>2714</v>
      </c>
      <c r="G1459" s="832" t="s">
        <v>2779</v>
      </c>
      <c r="H1459" s="832" t="s">
        <v>567</v>
      </c>
      <c r="I1459" s="832" t="s">
        <v>2780</v>
      </c>
      <c r="J1459" s="832" t="s">
        <v>2781</v>
      </c>
      <c r="K1459" s="832" t="s">
        <v>2782</v>
      </c>
      <c r="L1459" s="835">
        <v>5322.08</v>
      </c>
      <c r="M1459" s="835">
        <v>31932.48</v>
      </c>
      <c r="N1459" s="832">
        <v>6</v>
      </c>
      <c r="O1459" s="836">
        <v>6</v>
      </c>
      <c r="P1459" s="835">
        <v>21288.32</v>
      </c>
      <c r="Q1459" s="837">
        <v>0.66666666666666663</v>
      </c>
      <c r="R1459" s="832">
        <v>4</v>
      </c>
      <c r="S1459" s="837">
        <v>0.66666666666666663</v>
      </c>
      <c r="T1459" s="836">
        <v>4</v>
      </c>
      <c r="U1459" s="838">
        <v>0.66666666666666663</v>
      </c>
    </row>
    <row r="1460" spans="1:21" ht="14.4" customHeight="1" x14ac:dyDescent="0.3">
      <c r="A1460" s="831">
        <v>21</v>
      </c>
      <c r="B1460" s="832" t="s">
        <v>2713</v>
      </c>
      <c r="C1460" s="832" t="s">
        <v>2719</v>
      </c>
      <c r="D1460" s="833" t="s">
        <v>4561</v>
      </c>
      <c r="E1460" s="834" t="s">
        <v>2726</v>
      </c>
      <c r="F1460" s="832" t="s">
        <v>2714</v>
      </c>
      <c r="G1460" s="832" t="s">
        <v>2779</v>
      </c>
      <c r="H1460" s="832" t="s">
        <v>625</v>
      </c>
      <c r="I1460" s="832" t="s">
        <v>2343</v>
      </c>
      <c r="J1460" s="832" t="s">
        <v>2339</v>
      </c>
      <c r="K1460" s="832" t="s">
        <v>2344</v>
      </c>
      <c r="L1460" s="835">
        <v>484.75</v>
      </c>
      <c r="M1460" s="835">
        <v>10664.5</v>
      </c>
      <c r="N1460" s="832">
        <v>22</v>
      </c>
      <c r="O1460" s="836">
        <v>8</v>
      </c>
      <c r="P1460" s="835">
        <v>6301.75</v>
      </c>
      <c r="Q1460" s="837">
        <v>0.59090909090909094</v>
      </c>
      <c r="R1460" s="832">
        <v>13</v>
      </c>
      <c r="S1460" s="837">
        <v>0.59090909090909094</v>
      </c>
      <c r="T1460" s="836">
        <v>5</v>
      </c>
      <c r="U1460" s="838">
        <v>0.625</v>
      </c>
    </row>
    <row r="1461" spans="1:21" ht="14.4" customHeight="1" x14ac:dyDescent="0.3">
      <c r="A1461" s="831">
        <v>21</v>
      </c>
      <c r="B1461" s="832" t="s">
        <v>2713</v>
      </c>
      <c r="C1461" s="832" t="s">
        <v>2719</v>
      </c>
      <c r="D1461" s="833" t="s">
        <v>4561</v>
      </c>
      <c r="E1461" s="834" t="s">
        <v>2726</v>
      </c>
      <c r="F1461" s="832" t="s">
        <v>2714</v>
      </c>
      <c r="G1461" s="832" t="s">
        <v>2779</v>
      </c>
      <c r="H1461" s="832" t="s">
        <v>625</v>
      </c>
      <c r="I1461" s="832" t="s">
        <v>2345</v>
      </c>
      <c r="J1461" s="832" t="s">
        <v>2339</v>
      </c>
      <c r="K1461" s="832" t="s">
        <v>2346</v>
      </c>
      <c r="L1461" s="835">
        <v>969.48</v>
      </c>
      <c r="M1461" s="835">
        <v>9694.8000000000011</v>
      </c>
      <c r="N1461" s="832">
        <v>10</v>
      </c>
      <c r="O1461" s="836">
        <v>4</v>
      </c>
      <c r="P1461" s="835">
        <v>6786.3600000000006</v>
      </c>
      <c r="Q1461" s="837">
        <v>0.7</v>
      </c>
      <c r="R1461" s="832">
        <v>7</v>
      </c>
      <c r="S1461" s="837">
        <v>0.7</v>
      </c>
      <c r="T1461" s="836">
        <v>3</v>
      </c>
      <c r="U1461" s="838">
        <v>0.75</v>
      </c>
    </row>
    <row r="1462" spans="1:21" ht="14.4" customHeight="1" x14ac:dyDescent="0.3">
      <c r="A1462" s="831">
        <v>21</v>
      </c>
      <c r="B1462" s="832" t="s">
        <v>2713</v>
      </c>
      <c r="C1462" s="832" t="s">
        <v>2719</v>
      </c>
      <c r="D1462" s="833" t="s">
        <v>4561</v>
      </c>
      <c r="E1462" s="834" t="s">
        <v>2726</v>
      </c>
      <c r="F1462" s="832" t="s">
        <v>2714</v>
      </c>
      <c r="G1462" s="832" t="s">
        <v>2779</v>
      </c>
      <c r="H1462" s="832" t="s">
        <v>625</v>
      </c>
      <c r="I1462" s="832" t="s">
        <v>2338</v>
      </c>
      <c r="J1462" s="832" t="s">
        <v>2339</v>
      </c>
      <c r="K1462" s="832" t="s">
        <v>2340</v>
      </c>
      <c r="L1462" s="835">
        <v>1938.97</v>
      </c>
      <c r="M1462" s="835">
        <v>13572.789999999999</v>
      </c>
      <c r="N1462" s="832">
        <v>7</v>
      </c>
      <c r="O1462" s="836">
        <v>3</v>
      </c>
      <c r="P1462" s="835">
        <v>1938.97</v>
      </c>
      <c r="Q1462" s="837">
        <v>0.14285714285714288</v>
      </c>
      <c r="R1462" s="832">
        <v>1</v>
      </c>
      <c r="S1462" s="837">
        <v>0.14285714285714285</v>
      </c>
      <c r="T1462" s="836">
        <v>1</v>
      </c>
      <c r="U1462" s="838">
        <v>0.33333333333333331</v>
      </c>
    </row>
    <row r="1463" spans="1:21" ht="14.4" customHeight="1" x14ac:dyDescent="0.3">
      <c r="A1463" s="831">
        <v>21</v>
      </c>
      <c r="B1463" s="832" t="s">
        <v>2713</v>
      </c>
      <c r="C1463" s="832" t="s">
        <v>2719</v>
      </c>
      <c r="D1463" s="833" t="s">
        <v>4561</v>
      </c>
      <c r="E1463" s="834" t="s">
        <v>2726</v>
      </c>
      <c r="F1463" s="832" t="s">
        <v>2714</v>
      </c>
      <c r="G1463" s="832" t="s">
        <v>2779</v>
      </c>
      <c r="H1463" s="832" t="s">
        <v>625</v>
      </c>
      <c r="I1463" s="832" t="s">
        <v>2341</v>
      </c>
      <c r="J1463" s="832" t="s">
        <v>2339</v>
      </c>
      <c r="K1463" s="832" t="s">
        <v>2342</v>
      </c>
      <c r="L1463" s="835">
        <v>1454.23</v>
      </c>
      <c r="M1463" s="835">
        <v>17450.760000000002</v>
      </c>
      <c r="N1463" s="832">
        <v>12</v>
      </c>
      <c r="O1463" s="836">
        <v>4</v>
      </c>
      <c r="P1463" s="835">
        <v>17450.760000000002</v>
      </c>
      <c r="Q1463" s="837">
        <v>1</v>
      </c>
      <c r="R1463" s="832">
        <v>12</v>
      </c>
      <c r="S1463" s="837">
        <v>1</v>
      </c>
      <c r="T1463" s="836">
        <v>4</v>
      </c>
      <c r="U1463" s="838">
        <v>1</v>
      </c>
    </row>
    <row r="1464" spans="1:21" ht="14.4" customHeight="1" x14ac:dyDescent="0.3">
      <c r="A1464" s="831">
        <v>21</v>
      </c>
      <c r="B1464" s="832" t="s">
        <v>2713</v>
      </c>
      <c r="C1464" s="832" t="s">
        <v>2719</v>
      </c>
      <c r="D1464" s="833" t="s">
        <v>4561</v>
      </c>
      <c r="E1464" s="834" t="s">
        <v>2726</v>
      </c>
      <c r="F1464" s="832" t="s">
        <v>2714</v>
      </c>
      <c r="G1464" s="832" t="s">
        <v>2807</v>
      </c>
      <c r="H1464" s="832" t="s">
        <v>625</v>
      </c>
      <c r="I1464" s="832" t="s">
        <v>2131</v>
      </c>
      <c r="J1464" s="832" t="s">
        <v>919</v>
      </c>
      <c r="K1464" s="832" t="s">
        <v>2132</v>
      </c>
      <c r="L1464" s="835">
        <v>42.51</v>
      </c>
      <c r="M1464" s="835">
        <v>170.04</v>
      </c>
      <c r="N1464" s="832">
        <v>4</v>
      </c>
      <c r="O1464" s="836">
        <v>2</v>
      </c>
      <c r="P1464" s="835">
        <v>85.02</v>
      </c>
      <c r="Q1464" s="837">
        <v>0.5</v>
      </c>
      <c r="R1464" s="832">
        <v>2</v>
      </c>
      <c r="S1464" s="837">
        <v>0.5</v>
      </c>
      <c r="T1464" s="836">
        <v>1</v>
      </c>
      <c r="U1464" s="838">
        <v>0.5</v>
      </c>
    </row>
    <row r="1465" spans="1:21" ht="14.4" customHeight="1" x14ac:dyDescent="0.3">
      <c r="A1465" s="831">
        <v>21</v>
      </c>
      <c r="B1465" s="832" t="s">
        <v>2713</v>
      </c>
      <c r="C1465" s="832" t="s">
        <v>2719</v>
      </c>
      <c r="D1465" s="833" t="s">
        <v>4561</v>
      </c>
      <c r="E1465" s="834" t="s">
        <v>2726</v>
      </c>
      <c r="F1465" s="832" t="s">
        <v>2714</v>
      </c>
      <c r="G1465" s="832" t="s">
        <v>2754</v>
      </c>
      <c r="H1465" s="832" t="s">
        <v>567</v>
      </c>
      <c r="I1465" s="832" t="s">
        <v>2755</v>
      </c>
      <c r="J1465" s="832" t="s">
        <v>2756</v>
      </c>
      <c r="K1465" s="832" t="s">
        <v>2757</v>
      </c>
      <c r="L1465" s="835">
        <v>424.24</v>
      </c>
      <c r="M1465" s="835">
        <v>1696.96</v>
      </c>
      <c r="N1465" s="832">
        <v>4</v>
      </c>
      <c r="O1465" s="836">
        <v>1</v>
      </c>
      <c r="P1465" s="835">
        <v>848.48</v>
      </c>
      <c r="Q1465" s="837">
        <v>0.5</v>
      </c>
      <c r="R1465" s="832">
        <v>2</v>
      </c>
      <c r="S1465" s="837">
        <v>0.5</v>
      </c>
      <c r="T1465" s="836">
        <v>0.5</v>
      </c>
      <c r="U1465" s="838">
        <v>0.5</v>
      </c>
    </row>
    <row r="1466" spans="1:21" ht="14.4" customHeight="1" x14ac:dyDescent="0.3">
      <c r="A1466" s="831">
        <v>21</v>
      </c>
      <c r="B1466" s="832" t="s">
        <v>2713</v>
      </c>
      <c r="C1466" s="832" t="s">
        <v>2719</v>
      </c>
      <c r="D1466" s="833" t="s">
        <v>4561</v>
      </c>
      <c r="E1466" s="834" t="s">
        <v>2726</v>
      </c>
      <c r="F1466" s="832" t="s">
        <v>2714</v>
      </c>
      <c r="G1466" s="832" t="s">
        <v>2754</v>
      </c>
      <c r="H1466" s="832" t="s">
        <v>567</v>
      </c>
      <c r="I1466" s="832" t="s">
        <v>2855</v>
      </c>
      <c r="J1466" s="832" t="s">
        <v>2756</v>
      </c>
      <c r="K1466" s="832" t="s">
        <v>2856</v>
      </c>
      <c r="L1466" s="835">
        <v>848.49</v>
      </c>
      <c r="M1466" s="835">
        <v>5090.9400000000005</v>
      </c>
      <c r="N1466" s="832">
        <v>6</v>
      </c>
      <c r="O1466" s="836">
        <v>2.5</v>
      </c>
      <c r="P1466" s="835">
        <v>848.49</v>
      </c>
      <c r="Q1466" s="837">
        <v>0.16666666666666666</v>
      </c>
      <c r="R1466" s="832">
        <v>1</v>
      </c>
      <c r="S1466" s="837">
        <v>0.16666666666666666</v>
      </c>
      <c r="T1466" s="836">
        <v>0.5</v>
      </c>
      <c r="U1466" s="838">
        <v>0.2</v>
      </c>
    </row>
    <row r="1467" spans="1:21" ht="14.4" customHeight="1" x14ac:dyDescent="0.3">
      <c r="A1467" s="831">
        <v>21</v>
      </c>
      <c r="B1467" s="832" t="s">
        <v>2713</v>
      </c>
      <c r="C1467" s="832" t="s">
        <v>2719</v>
      </c>
      <c r="D1467" s="833" t="s">
        <v>4561</v>
      </c>
      <c r="E1467" s="834" t="s">
        <v>2726</v>
      </c>
      <c r="F1467" s="832" t="s">
        <v>2714</v>
      </c>
      <c r="G1467" s="832" t="s">
        <v>2794</v>
      </c>
      <c r="H1467" s="832" t="s">
        <v>567</v>
      </c>
      <c r="I1467" s="832" t="s">
        <v>2795</v>
      </c>
      <c r="J1467" s="832" t="s">
        <v>1080</v>
      </c>
      <c r="K1467" s="832" t="s">
        <v>2796</v>
      </c>
      <c r="L1467" s="835">
        <v>107.27</v>
      </c>
      <c r="M1467" s="835">
        <v>643.62</v>
      </c>
      <c r="N1467" s="832">
        <v>6</v>
      </c>
      <c r="O1467" s="836">
        <v>4</v>
      </c>
      <c r="P1467" s="835">
        <v>321.81</v>
      </c>
      <c r="Q1467" s="837">
        <v>0.5</v>
      </c>
      <c r="R1467" s="832">
        <v>3</v>
      </c>
      <c r="S1467" s="837">
        <v>0.5</v>
      </c>
      <c r="T1467" s="836">
        <v>2</v>
      </c>
      <c r="U1467" s="838">
        <v>0.5</v>
      </c>
    </row>
    <row r="1468" spans="1:21" ht="14.4" customHeight="1" x14ac:dyDescent="0.3">
      <c r="A1468" s="831">
        <v>21</v>
      </c>
      <c r="B1468" s="832" t="s">
        <v>2713</v>
      </c>
      <c r="C1468" s="832" t="s">
        <v>2719</v>
      </c>
      <c r="D1468" s="833" t="s">
        <v>4561</v>
      </c>
      <c r="E1468" s="834" t="s">
        <v>2726</v>
      </c>
      <c r="F1468" s="832" t="s">
        <v>2714</v>
      </c>
      <c r="G1468" s="832" t="s">
        <v>2758</v>
      </c>
      <c r="H1468" s="832" t="s">
        <v>567</v>
      </c>
      <c r="I1468" s="832" t="s">
        <v>3739</v>
      </c>
      <c r="J1468" s="832" t="s">
        <v>1017</v>
      </c>
      <c r="K1468" s="832" t="s">
        <v>3740</v>
      </c>
      <c r="L1468" s="835">
        <v>75.05</v>
      </c>
      <c r="M1468" s="835">
        <v>150.1</v>
      </c>
      <c r="N1468" s="832">
        <v>2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21</v>
      </c>
      <c r="B1469" s="832" t="s">
        <v>2713</v>
      </c>
      <c r="C1469" s="832" t="s">
        <v>2719</v>
      </c>
      <c r="D1469" s="833" t="s">
        <v>4561</v>
      </c>
      <c r="E1469" s="834" t="s">
        <v>2726</v>
      </c>
      <c r="F1469" s="832" t="s">
        <v>2714</v>
      </c>
      <c r="G1469" s="832" t="s">
        <v>2808</v>
      </c>
      <c r="H1469" s="832" t="s">
        <v>567</v>
      </c>
      <c r="I1469" s="832" t="s">
        <v>2809</v>
      </c>
      <c r="J1469" s="832" t="s">
        <v>1396</v>
      </c>
      <c r="K1469" s="832" t="s">
        <v>2810</v>
      </c>
      <c r="L1469" s="835">
        <v>48.09</v>
      </c>
      <c r="M1469" s="835">
        <v>240.45000000000002</v>
      </c>
      <c r="N1469" s="832">
        <v>5</v>
      </c>
      <c r="O1469" s="836">
        <v>2.5</v>
      </c>
      <c r="P1469" s="835">
        <v>144.27000000000001</v>
      </c>
      <c r="Q1469" s="837">
        <v>0.6</v>
      </c>
      <c r="R1469" s="832">
        <v>3</v>
      </c>
      <c r="S1469" s="837">
        <v>0.6</v>
      </c>
      <c r="T1469" s="836">
        <v>2</v>
      </c>
      <c r="U1469" s="838">
        <v>0.8</v>
      </c>
    </row>
    <row r="1470" spans="1:21" ht="14.4" customHeight="1" x14ac:dyDescent="0.3">
      <c r="A1470" s="831">
        <v>21</v>
      </c>
      <c r="B1470" s="832" t="s">
        <v>2713</v>
      </c>
      <c r="C1470" s="832" t="s">
        <v>2719</v>
      </c>
      <c r="D1470" s="833" t="s">
        <v>4561</v>
      </c>
      <c r="E1470" s="834" t="s">
        <v>2726</v>
      </c>
      <c r="F1470" s="832" t="s">
        <v>2714</v>
      </c>
      <c r="G1470" s="832" t="s">
        <v>4209</v>
      </c>
      <c r="H1470" s="832" t="s">
        <v>567</v>
      </c>
      <c r="I1470" s="832" t="s">
        <v>4210</v>
      </c>
      <c r="J1470" s="832" t="s">
        <v>4211</v>
      </c>
      <c r="K1470" s="832" t="s">
        <v>4212</v>
      </c>
      <c r="L1470" s="835">
        <v>127.42</v>
      </c>
      <c r="M1470" s="835">
        <v>127.42</v>
      </c>
      <c r="N1470" s="832">
        <v>1</v>
      </c>
      <c r="O1470" s="836">
        <v>0.5</v>
      </c>
      <c r="P1470" s="835">
        <v>127.42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21</v>
      </c>
      <c r="B1471" s="832" t="s">
        <v>2713</v>
      </c>
      <c r="C1471" s="832" t="s">
        <v>2719</v>
      </c>
      <c r="D1471" s="833" t="s">
        <v>4561</v>
      </c>
      <c r="E1471" s="834" t="s">
        <v>2726</v>
      </c>
      <c r="F1471" s="832" t="s">
        <v>2714</v>
      </c>
      <c r="G1471" s="832" t="s">
        <v>4213</v>
      </c>
      <c r="H1471" s="832" t="s">
        <v>567</v>
      </c>
      <c r="I1471" s="832" t="s">
        <v>4214</v>
      </c>
      <c r="J1471" s="832" t="s">
        <v>4215</v>
      </c>
      <c r="K1471" s="832" t="s">
        <v>4216</v>
      </c>
      <c r="L1471" s="835">
        <v>0</v>
      </c>
      <c r="M1471" s="835">
        <v>0</v>
      </c>
      <c r="N1471" s="832">
        <v>1</v>
      </c>
      <c r="O1471" s="836">
        <v>0.5</v>
      </c>
      <c r="P1471" s="835"/>
      <c r="Q1471" s="837"/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21</v>
      </c>
      <c r="B1472" s="832" t="s">
        <v>2713</v>
      </c>
      <c r="C1472" s="832" t="s">
        <v>2719</v>
      </c>
      <c r="D1472" s="833" t="s">
        <v>4561</v>
      </c>
      <c r="E1472" s="834" t="s">
        <v>2726</v>
      </c>
      <c r="F1472" s="832" t="s">
        <v>2714</v>
      </c>
      <c r="G1472" s="832" t="s">
        <v>2954</v>
      </c>
      <c r="H1472" s="832" t="s">
        <v>567</v>
      </c>
      <c r="I1472" s="832" t="s">
        <v>3151</v>
      </c>
      <c r="J1472" s="832" t="s">
        <v>1756</v>
      </c>
      <c r="K1472" s="832" t="s">
        <v>3111</v>
      </c>
      <c r="L1472" s="835">
        <v>98.75</v>
      </c>
      <c r="M1472" s="835">
        <v>197.5</v>
      </c>
      <c r="N1472" s="832">
        <v>2</v>
      </c>
      <c r="O1472" s="836">
        <v>0.5</v>
      </c>
      <c r="P1472" s="835">
        <v>197.5</v>
      </c>
      <c r="Q1472" s="837">
        <v>1</v>
      </c>
      <c r="R1472" s="832">
        <v>2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21</v>
      </c>
      <c r="B1473" s="832" t="s">
        <v>2713</v>
      </c>
      <c r="C1473" s="832" t="s">
        <v>2719</v>
      </c>
      <c r="D1473" s="833" t="s">
        <v>4561</v>
      </c>
      <c r="E1473" s="834" t="s">
        <v>2726</v>
      </c>
      <c r="F1473" s="832" t="s">
        <v>2714</v>
      </c>
      <c r="G1473" s="832" t="s">
        <v>2857</v>
      </c>
      <c r="H1473" s="832" t="s">
        <v>567</v>
      </c>
      <c r="I1473" s="832" t="s">
        <v>2858</v>
      </c>
      <c r="J1473" s="832" t="s">
        <v>2859</v>
      </c>
      <c r="K1473" s="832" t="s">
        <v>2860</v>
      </c>
      <c r="L1473" s="835">
        <v>38.5</v>
      </c>
      <c r="M1473" s="835">
        <v>115.5</v>
      </c>
      <c r="N1473" s="832">
        <v>3</v>
      </c>
      <c r="O1473" s="836">
        <v>0.5</v>
      </c>
      <c r="P1473" s="835">
        <v>115.5</v>
      </c>
      <c r="Q1473" s="837">
        <v>1</v>
      </c>
      <c r="R1473" s="832">
        <v>3</v>
      </c>
      <c r="S1473" s="837">
        <v>1</v>
      </c>
      <c r="T1473" s="836">
        <v>0.5</v>
      </c>
      <c r="U1473" s="838">
        <v>1</v>
      </c>
    </row>
    <row r="1474" spans="1:21" ht="14.4" customHeight="1" x14ac:dyDescent="0.3">
      <c r="A1474" s="831">
        <v>21</v>
      </c>
      <c r="B1474" s="832" t="s">
        <v>2713</v>
      </c>
      <c r="C1474" s="832" t="s">
        <v>2719</v>
      </c>
      <c r="D1474" s="833" t="s">
        <v>4561</v>
      </c>
      <c r="E1474" s="834" t="s">
        <v>2726</v>
      </c>
      <c r="F1474" s="832" t="s">
        <v>2714</v>
      </c>
      <c r="G1474" s="832" t="s">
        <v>4217</v>
      </c>
      <c r="H1474" s="832" t="s">
        <v>567</v>
      </c>
      <c r="I1474" s="832" t="s">
        <v>4218</v>
      </c>
      <c r="J1474" s="832" t="s">
        <v>4219</v>
      </c>
      <c r="K1474" s="832" t="s">
        <v>2373</v>
      </c>
      <c r="L1474" s="835">
        <v>1170.93</v>
      </c>
      <c r="M1474" s="835">
        <v>4683.72</v>
      </c>
      <c r="N1474" s="832">
        <v>4</v>
      </c>
      <c r="O1474" s="836">
        <v>1</v>
      </c>
      <c r="P1474" s="835">
        <v>4683.72</v>
      </c>
      <c r="Q1474" s="837">
        <v>1</v>
      </c>
      <c r="R1474" s="832">
        <v>4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21</v>
      </c>
      <c r="B1475" s="832" t="s">
        <v>2713</v>
      </c>
      <c r="C1475" s="832" t="s">
        <v>2719</v>
      </c>
      <c r="D1475" s="833" t="s">
        <v>4561</v>
      </c>
      <c r="E1475" s="834" t="s">
        <v>2726</v>
      </c>
      <c r="F1475" s="832" t="s">
        <v>2714</v>
      </c>
      <c r="G1475" s="832" t="s">
        <v>4217</v>
      </c>
      <c r="H1475" s="832" t="s">
        <v>567</v>
      </c>
      <c r="I1475" s="832" t="s">
        <v>4220</v>
      </c>
      <c r="J1475" s="832" t="s">
        <v>4219</v>
      </c>
      <c r="K1475" s="832" t="s">
        <v>4221</v>
      </c>
      <c r="L1475" s="835">
        <v>585.46</v>
      </c>
      <c r="M1475" s="835">
        <v>1756.38</v>
      </c>
      <c r="N1475" s="832">
        <v>3</v>
      </c>
      <c r="O1475" s="836">
        <v>1</v>
      </c>
      <c r="P1475" s="835">
        <v>1756.38</v>
      </c>
      <c r="Q1475" s="837">
        <v>1</v>
      </c>
      <c r="R1475" s="832">
        <v>3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21</v>
      </c>
      <c r="B1476" s="832" t="s">
        <v>2713</v>
      </c>
      <c r="C1476" s="832" t="s">
        <v>2719</v>
      </c>
      <c r="D1476" s="833" t="s">
        <v>4561</v>
      </c>
      <c r="E1476" s="834" t="s">
        <v>2726</v>
      </c>
      <c r="F1476" s="832" t="s">
        <v>2714</v>
      </c>
      <c r="G1476" s="832" t="s">
        <v>3180</v>
      </c>
      <c r="H1476" s="832" t="s">
        <v>567</v>
      </c>
      <c r="I1476" s="832" t="s">
        <v>3181</v>
      </c>
      <c r="J1476" s="832" t="s">
        <v>3182</v>
      </c>
      <c r="K1476" s="832" t="s">
        <v>3183</v>
      </c>
      <c r="L1476" s="835">
        <v>727.03</v>
      </c>
      <c r="M1476" s="835">
        <v>5816.24</v>
      </c>
      <c r="N1476" s="832">
        <v>8</v>
      </c>
      <c r="O1476" s="836">
        <v>2.5</v>
      </c>
      <c r="P1476" s="835">
        <v>3635.15</v>
      </c>
      <c r="Q1476" s="837">
        <v>0.625</v>
      </c>
      <c r="R1476" s="832">
        <v>5</v>
      </c>
      <c r="S1476" s="837">
        <v>0.625</v>
      </c>
      <c r="T1476" s="836">
        <v>2</v>
      </c>
      <c r="U1476" s="838">
        <v>0.8</v>
      </c>
    </row>
    <row r="1477" spans="1:21" ht="14.4" customHeight="1" x14ac:dyDescent="0.3">
      <c r="A1477" s="831">
        <v>21</v>
      </c>
      <c r="B1477" s="832" t="s">
        <v>2713</v>
      </c>
      <c r="C1477" s="832" t="s">
        <v>2719</v>
      </c>
      <c r="D1477" s="833" t="s">
        <v>4561</v>
      </c>
      <c r="E1477" s="834" t="s">
        <v>2726</v>
      </c>
      <c r="F1477" s="832" t="s">
        <v>2714</v>
      </c>
      <c r="G1477" s="832" t="s">
        <v>3180</v>
      </c>
      <c r="H1477" s="832" t="s">
        <v>567</v>
      </c>
      <c r="I1477" s="832" t="s">
        <v>3774</v>
      </c>
      <c r="J1477" s="832" t="s">
        <v>3775</v>
      </c>
      <c r="K1477" s="832" t="s">
        <v>3776</v>
      </c>
      <c r="L1477" s="835">
        <v>1454.05</v>
      </c>
      <c r="M1477" s="835">
        <v>4362.1499999999996</v>
      </c>
      <c r="N1477" s="832">
        <v>3</v>
      </c>
      <c r="O1477" s="836">
        <v>2.5</v>
      </c>
      <c r="P1477" s="835">
        <v>2908.1</v>
      </c>
      <c r="Q1477" s="837">
        <v>0.66666666666666674</v>
      </c>
      <c r="R1477" s="832">
        <v>2</v>
      </c>
      <c r="S1477" s="837">
        <v>0.66666666666666663</v>
      </c>
      <c r="T1477" s="836">
        <v>2</v>
      </c>
      <c r="U1477" s="838">
        <v>0.8</v>
      </c>
    </row>
    <row r="1478" spans="1:21" ht="14.4" customHeight="1" x14ac:dyDescent="0.3">
      <c r="A1478" s="831">
        <v>21</v>
      </c>
      <c r="B1478" s="832" t="s">
        <v>2713</v>
      </c>
      <c r="C1478" s="832" t="s">
        <v>2719</v>
      </c>
      <c r="D1478" s="833" t="s">
        <v>4561</v>
      </c>
      <c r="E1478" s="834" t="s">
        <v>2726</v>
      </c>
      <c r="F1478" s="832" t="s">
        <v>2714</v>
      </c>
      <c r="G1478" s="832" t="s">
        <v>2767</v>
      </c>
      <c r="H1478" s="832" t="s">
        <v>567</v>
      </c>
      <c r="I1478" s="832" t="s">
        <v>2768</v>
      </c>
      <c r="J1478" s="832" t="s">
        <v>780</v>
      </c>
      <c r="K1478" s="832" t="s">
        <v>2769</v>
      </c>
      <c r="L1478" s="835">
        <v>53.57</v>
      </c>
      <c r="M1478" s="835">
        <v>3214.2</v>
      </c>
      <c r="N1478" s="832">
        <v>60</v>
      </c>
      <c r="O1478" s="836">
        <v>18.5</v>
      </c>
      <c r="P1478" s="835">
        <v>1392.8200000000002</v>
      </c>
      <c r="Q1478" s="837">
        <v>0.4333333333333334</v>
      </c>
      <c r="R1478" s="832">
        <v>26</v>
      </c>
      <c r="S1478" s="837">
        <v>0.43333333333333335</v>
      </c>
      <c r="T1478" s="836">
        <v>8</v>
      </c>
      <c r="U1478" s="838">
        <v>0.43243243243243246</v>
      </c>
    </row>
    <row r="1479" spans="1:21" ht="14.4" customHeight="1" x14ac:dyDescent="0.3">
      <c r="A1479" s="831">
        <v>21</v>
      </c>
      <c r="B1479" s="832" t="s">
        <v>2713</v>
      </c>
      <c r="C1479" s="832" t="s">
        <v>2719</v>
      </c>
      <c r="D1479" s="833" t="s">
        <v>4561</v>
      </c>
      <c r="E1479" s="834" t="s">
        <v>2726</v>
      </c>
      <c r="F1479" s="832" t="s">
        <v>2714</v>
      </c>
      <c r="G1479" s="832" t="s">
        <v>3187</v>
      </c>
      <c r="H1479" s="832" t="s">
        <v>625</v>
      </c>
      <c r="I1479" s="832" t="s">
        <v>2143</v>
      </c>
      <c r="J1479" s="832" t="s">
        <v>2144</v>
      </c>
      <c r="K1479" s="832" t="s">
        <v>2145</v>
      </c>
      <c r="L1479" s="835">
        <v>38.04</v>
      </c>
      <c r="M1479" s="835">
        <v>38.04</v>
      </c>
      <c r="N1479" s="832">
        <v>1</v>
      </c>
      <c r="O1479" s="836">
        <v>0.5</v>
      </c>
      <c r="P1479" s="835">
        <v>38.04</v>
      </c>
      <c r="Q1479" s="837">
        <v>1</v>
      </c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21</v>
      </c>
      <c r="B1480" s="832" t="s">
        <v>2713</v>
      </c>
      <c r="C1480" s="832" t="s">
        <v>2719</v>
      </c>
      <c r="D1480" s="833" t="s">
        <v>4561</v>
      </c>
      <c r="E1480" s="834" t="s">
        <v>2726</v>
      </c>
      <c r="F1480" s="832" t="s">
        <v>2714</v>
      </c>
      <c r="G1480" s="832" t="s">
        <v>3187</v>
      </c>
      <c r="H1480" s="832" t="s">
        <v>625</v>
      </c>
      <c r="I1480" s="832" t="s">
        <v>2485</v>
      </c>
      <c r="J1480" s="832" t="s">
        <v>2144</v>
      </c>
      <c r="K1480" s="832" t="s">
        <v>2486</v>
      </c>
      <c r="L1480" s="835">
        <v>17.559999999999999</v>
      </c>
      <c r="M1480" s="835">
        <v>35.119999999999997</v>
      </c>
      <c r="N1480" s="832">
        <v>2</v>
      </c>
      <c r="O1480" s="836">
        <v>0.5</v>
      </c>
      <c r="P1480" s="835">
        <v>35.119999999999997</v>
      </c>
      <c r="Q1480" s="837">
        <v>1</v>
      </c>
      <c r="R1480" s="832">
        <v>2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21</v>
      </c>
      <c r="B1481" s="832" t="s">
        <v>2713</v>
      </c>
      <c r="C1481" s="832" t="s">
        <v>2719</v>
      </c>
      <c r="D1481" s="833" t="s">
        <v>4561</v>
      </c>
      <c r="E1481" s="834" t="s">
        <v>2726</v>
      </c>
      <c r="F1481" s="832" t="s">
        <v>2714</v>
      </c>
      <c r="G1481" s="832" t="s">
        <v>3477</v>
      </c>
      <c r="H1481" s="832" t="s">
        <v>625</v>
      </c>
      <c r="I1481" s="832" t="s">
        <v>2389</v>
      </c>
      <c r="J1481" s="832" t="s">
        <v>2387</v>
      </c>
      <c r="K1481" s="832" t="s">
        <v>2390</v>
      </c>
      <c r="L1481" s="835">
        <v>0</v>
      </c>
      <c r="M1481" s="835">
        <v>0</v>
      </c>
      <c r="N1481" s="832">
        <v>1</v>
      </c>
      <c r="O1481" s="836">
        <v>0.5</v>
      </c>
      <c r="P1481" s="835"/>
      <c r="Q1481" s="837"/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21</v>
      </c>
      <c r="B1482" s="832" t="s">
        <v>2713</v>
      </c>
      <c r="C1482" s="832" t="s">
        <v>2719</v>
      </c>
      <c r="D1482" s="833" t="s">
        <v>4561</v>
      </c>
      <c r="E1482" s="834" t="s">
        <v>2726</v>
      </c>
      <c r="F1482" s="832" t="s">
        <v>2714</v>
      </c>
      <c r="G1482" s="832" t="s">
        <v>3478</v>
      </c>
      <c r="H1482" s="832" t="s">
        <v>625</v>
      </c>
      <c r="I1482" s="832" t="s">
        <v>3481</v>
      </c>
      <c r="J1482" s="832" t="s">
        <v>3482</v>
      </c>
      <c r="K1482" s="832" t="s">
        <v>2410</v>
      </c>
      <c r="L1482" s="835">
        <v>161.06</v>
      </c>
      <c r="M1482" s="835">
        <v>322.12</v>
      </c>
      <c r="N1482" s="832">
        <v>2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21</v>
      </c>
      <c r="B1483" s="832" t="s">
        <v>2713</v>
      </c>
      <c r="C1483" s="832" t="s">
        <v>2719</v>
      </c>
      <c r="D1483" s="833" t="s">
        <v>4561</v>
      </c>
      <c r="E1483" s="834" t="s">
        <v>2726</v>
      </c>
      <c r="F1483" s="832" t="s">
        <v>2714</v>
      </c>
      <c r="G1483" s="832" t="s">
        <v>2842</v>
      </c>
      <c r="H1483" s="832" t="s">
        <v>567</v>
      </c>
      <c r="I1483" s="832" t="s">
        <v>2843</v>
      </c>
      <c r="J1483" s="832" t="s">
        <v>1103</v>
      </c>
      <c r="K1483" s="832" t="s">
        <v>2844</v>
      </c>
      <c r="L1483" s="835">
        <v>53.18</v>
      </c>
      <c r="M1483" s="835">
        <v>159.54</v>
      </c>
      <c r="N1483" s="832">
        <v>3</v>
      </c>
      <c r="O1483" s="836">
        <v>2</v>
      </c>
      <c r="P1483" s="835">
        <v>159.54</v>
      </c>
      <c r="Q1483" s="837">
        <v>1</v>
      </c>
      <c r="R1483" s="832">
        <v>3</v>
      </c>
      <c r="S1483" s="837">
        <v>1</v>
      </c>
      <c r="T1483" s="836">
        <v>2</v>
      </c>
      <c r="U1483" s="838">
        <v>1</v>
      </c>
    </row>
    <row r="1484" spans="1:21" ht="14.4" customHeight="1" x14ac:dyDescent="0.3">
      <c r="A1484" s="831">
        <v>21</v>
      </c>
      <c r="B1484" s="832" t="s">
        <v>2713</v>
      </c>
      <c r="C1484" s="832" t="s">
        <v>2719</v>
      </c>
      <c r="D1484" s="833" t="s">
        <v>4561</v>
      </c>
      <c r="E1484" s="834" t="s">
        <v>2726</v>
      </c>
      <c r="F1484" s="832" t="s">
        <v>2714</v>
      </c>
      <c r="G1484" s="832" t="s">
        <v>2783</v>
      </c>
      <c r="H1484" s="832" t="s">
        <v>625</v>
      </c>
      <c r="I1484" s="832" t="s">
        <v>2784</v>
      </c>
      <c r="J1484" s="832" t="s">
        <v>910</v>
      </c>
      <c r="K1484" s="832" t="s">
        <v>2106</v>
      </c>
      <c r="L1484" s="835">
        <v>490.89</v>
      </c>
      <c r="M1484" s="835">
        <v>2945.34</v>
      </c>
      <c r="N1484" s="832">
        <v>6</v>
      </c>
      <c r="O1484" s="836">
        <v>1.5</v>
      </c>
      <c r="P1484" s="835">
        <v>2945.34</v>
      </c>
      <c r="Q1484" s="837">
        <v>1</v>
      </c>
      <c r="R1484" s="832">
        <v>6</v>
      </c>
      <c r="S1484" s="837">
        <v>1</v>
      </c>
      <c r="T1484" s="836">
        <v>1.5</v>
      </c>
      <c r="U1484" s="838">
        <v>1</v>
      </c>
    </row>
    <row r="1485" spans="1:21" ht="14.4" customHeight="1" x14ac:dyDescent="0.3">
      <c r="A1485" s="831">
        <v>21</v>
      </c>
      <c r="B1485" s="832" t="s">
        <v>2713</v>
      </c>
      <c r="C1485" s="832" t="s">
        <v>2719</v>
      </c>
      <c r="D1485" s="833" t="s">
        <v>4561</v>
      </c>
      <c r="E1485" s="834" t="s">
        <v>2726</v>
      </c>
      <c r="F1485" s="832" t="s">
        <v>2714</v>
      </c>
      <c r="G1485" s="832" t="s">
        <v>2783</v>
      </c>
      <c r="H1485" s="832" t="s">
        <v>625</v>
      </c>
      <c r="I1485" s="832" t="s">
        <v>3487</v>
      </c>
      <c r="J1485" s="832" t="s">
        <v>910</v>
      </c>
      <c r="K1485" s="832" t="s">
        <v>2104</v>
      </c>
      <c r="L1485" s="835">
        <v>1154.68</v>
      </c>
      <c r="M1485" s="835">
        <v>3464.04</v>
      </c>
      <c r="N1485" s="832">
        <v>3</v>
      </c>
      <c r="O1485" s="836">
        <v>1</v>
      </c>
      <c r="P1485" s="835">
        <v>3464.04</v>
      </c>
      <c r="Q1485" s="837">
        <v>1</v>
      </c>
      <c r="R1485" s="832">
        <v>3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21</v>
      </c>
      <c r="B1486" s="832" t="s">
        <v>2713</v>
      </c>
      <c r="C1486" s="832" t="s">
        <v>2719</v>
      </c>
      <c r="D1486" s="833" t="s">
        <v>4561</v>
      </c>
      <c r="E1486" s="834" t="s">
        <v>2726</v>
      </c>
      <c r="F1486" s="832" t="s">
        <v>2714</v>
      </c>
      <c r="G1486" s="832" t="s">
        <v>2783</v>
      </c>
      <c r="H1486" s="832" t="s">
        <v>625</v>
      </c>
      <c r="I1486" s="832" t="s">
        <v>2861</v>
      </c>
      <c r="J1486" s="832" t="s">
        <v>914</v>
      </c>
      <c r="K1486" s="832" t="s">
        <v>2096</v>
      </c>
      <c r="L1486" s="835">
        <v>1385.62</v>
      </c>
      <c r="M1486" s="835">
        <v>16627.439999999999</v>
      </c>
      <c r="N1486" s="832">
        <v>12</v>
      </c>
      <c r="O1486" s="836">
        <v>2.5</v>
      </c>
      <c r="P1486" s="835">
        <v>8313.7199999999993</v>
      </c>
      <c r="Q1486" s="837">
        <v>0.5</v>
      </c>
      <c r="R1486" s="832">
        <v>6</v>
      </c>
      <c r="S1486" s="837">
        <v>0.5</v>
      </c>
      <c r="T1486" s="836">
        <v>1.5</v>
      </c>
      <c r="U1486" s="838">
        <v>0.6</v>
      </c>
    </row>
    <row r="1487" spans="1:21" ht="14.4" customHeight="1" x14ac:dyDescent="0.3">
      <c r="A1487" s="831">
        <v>21</v>
      </c>
      <c r="B1487" s="832" t="s">
        <v>2713</v>
      </c>
      <c r="C1487" s="832" t="s">
        <v>2719</v>
      </c>
      <c r="D1487" s="833" t="s">
        <v>4561</v>
      </c>
      <c r="E1487" s="834" t="s">
        <v>2726</v>
      </c>
      <c r="F1487" s="832" t="s">
        <v>2714</v>
      </c>
      <c r="G1487" s="832" t="s">
        <v>2783</v>
      </c>
      <c r="H1487" s="832" t="s">
        <v>625</v>
      </c>
      <c r="I1487" s="832" t="s">
        <v>2877</v>
      </c>
      <c r="J1487" s="832" t="s">
        <v>914</v>
      </c>
      <c r="K1487" s="832" t="s">
        <v>2098</v>
      </c>
      <c r="L1487" s="835">
        <v>1847.49</v>
      </c>
      <c r="M1487" s="835">
        <v>11084.94</v>
      </c>
      <c r="N1487" s="832">
        <v>6</v>
      </c>
      <c r="O1487" s="836">
        <v>1.5</v>
      </c>
      <c r="P1487" s="835">
        <v>5542.47</v>
      </c>
      <c r="Q1487" s="837">
        <v>0.5</v>
      </c>
      <c r="R1487" s="832">
        <v>3</v>
      </c>
      <c r="S1487" s="837">
        <v>0.5</v>
      </c>
      <c r="T1487" s="836">
        <v>0.5</v>
      </c>
      <c r="U1487" s="838">
        <v>0.33333333333333331</v>
      </c>
    </row>
    <row r="1488" spans="1:21" ht="14.4" customHeight="1" x14ac:dyDescent="0.3">
      <c r="A1488" s="831">
        <v>21</v>
      </c>
      <c r="B1488" s="832" t="s">
        <v>2713</v>
      </c>
      <c r="C1488" s="832" t="s">
        <v>2719</v>
      </c>
      <c r="D1488" s="833" t="s">
        <v>4561</v>
      </c>
      <c r="E1488" s="834" t="s">
        <v>2726</v>
      </c>
      <c r="F1488" s="832" t="s">
        <v>2714</v>
      </c>
      <c r="G1488" s="832" t="s">
        <v>2783</v>
      </c>
      <c r="H1488" s="832" t="s">
        <v>625</v>
      </c>
      <c r="I1488" s="832" t="s">
        <v>2811</v>
      </c>
      <c r="J1488" s="832" t="s">
        <v>914</v>
      </c>
      <c r="K1488" s="832" t="s">
        <v>2100</v>
      </c>
      <c r="L1488" s="835">
        <v>2309.36</v>
      </c>
      <c r="M1488" s="835">
        <v>6928.08</v>
      </c>
      <c r="N1488" s="832">
        <v>3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21</v>
      </c>
      <c r="B1489" s="832" t="s">
        <v>2713</v>
      </c>
      <c r="C1489" s="832" t="s">
        <v>2719</v>
      </c>
      <c r="D1489" s="833" t="s">
        <v>4561</v>
      </c>
      <c r="E1489" s="834" t="s">
        <v>2726</v>
      </c>
      <c r="F1489" s="832" t="s">
        <v>2714</v>
      </c>
      <c r="G1489" s="832" t="s">
        <v>3795</v>
      </c>
      <c r="H1489" s="832" t="s">
        <v>625</v>
      </c>
      <c r="I1489" s="832" t="s">
        <v>2491</v>
      </c>
      <c r="J1489" s="832" t="s">
        <v>2492</v>
      </c>
      <c r="K1489" s="832" t="s">
        <v>2493</v>
      </c>
      <c r="L1489" s="835">
        <v>32.76</v>
      </c>
      <c r="M1489" s="835">
        <v>32.76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21</v>
      </c>
      <c r="B1490" s="832" t="s">
        <v>2713</v>
      </c>
      <c r="C1490" s="832" t="s">
        <v>2719</v>
      </c>
      <c r="D1490" s="833" t="s">
        <v>4561</v>
      </c>
      <c r="E1490" s="834" t="s">
        <v>2726</v>
      </c>
      <c r="F1490" s="832" t="s">
        <v>2714</v>
      </c>
      <c r="G1490" s="832" t="s">
        <v>2786</v>
      </c>
      <c r="H1490" s="832" t="s">
        <v>567</v>
      </c>
      <c r="I1490" s="832" t="s">
        <v>2845</v>
      </c>
      <c r="J1490" s="832" t="s">
        <v>2846</v>
      </c>
      <c r="K1490" s="832" t="s">
        <v>2064</v>
      </c>
      <c r="L1490" s="835">
        <v>32.25</v>
      </c>
      <c r="M1490" s="835">
        <v>32.25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21</v>
      </c>
      <c r="B1491" s="832" t="s">
        <v>2713</v>
      </c>
      <c r="C1491" s="832" t="s">
        <v>2719</v>
      </c>
      <c r="D1491" s="833" t="s">
        <v>4561</v>
      </c>
      <c r="E1491" s="834" t="s">
        <v>2726</v>
      </c>
      <c r="F1491" s="832" t="s">
        <v>2714</v>
      </c>
      <c r="G1491" s="832" t="s">
        <v>2786</v>
      </c>
      <c r="H1491" s="832" t="s">
        <v>567</v>
      </c>
      <c r="I1491" s="832" t="s">
        <v>2787</v>
      </c>
      <c r="J1491" s="832" t="s">
        <v>946</v>
      </c>
      <c r="K1491" s="832" t="s">
        <v>2064</v>
      </c>
      <c r="L1491" s="835">
        <v>32.25</v>
      </c>
      <c r="M1491" s="835">
        <v>96.75</v>
      </c>
      <c r="N1491" s="832">
        <v>3</v>
      </c>
      <c r="O1491" s="836">
        <v>1</v>
      </c>
      <c r="P1491" s="835">
        <v>96.75</v>
      </c>
      <c r="Q1491" s="837">
        <v>1</v>
      </c>
      <c r="R1491" s="832">
        <v>3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21</v>
      </c>
      <c r="B1492" s="832" t="s">
        <v>2713</v>
      </c>
      <c r="C1492" s="832" t="s">
        <v>2719</v>
      </c>
      <c r="D1492" s="833" t="s">
        <v>4561</v>
      </c>
      <c r="E1492" s="834" t="s">
        <v>2726</v>
      </c>
      <c r="F1492" s="832" t="s">
        <v>2714</v>
      </c>
      <c r="G1492" s="832" t="s">
        <v>2786</v>
      </c>
      <c r="H1492" s="832" t="s">
        <v>567</v>
      </c>
      <c r="I1492" s="832" t="s">
        <v>2797</v>
      </c>
      <c r="J1492" s="832" t="s">
        <v>946</v>
      </c>
      <c r="K1492" s="832" t="s">
        <v>2798</v>
      </c>
      <c r="L1492" s="835">
        <v>103.67</v>
      </c>
      <c r="M1492" s="835">
        <v>622.02</v>
      </c>
      <c r="N1492" s="832">
        <v>6</v>
      </c>
      <c r="O1492" s="836">
        <v>3</v>
      </c>
      <c r="P1492" s="835">
        <v>414.68</v>
      </c>
      <c r="Q1492" s="837">
        <v>0.66666666666666674</v>
      </c>
      <c r="R1492" s="832">
        <v>4</v>
      </c>
      <c r="S1492" s="837">
        <v>0.66666666666666663</v>
      </c>
      <c r="T1492" s="836">
        <v>2</v>
      </c>
      <c r="U1492" s="838">
        <v>0.66666666666666663</v>
      </c>
    </row>
    <row r="1493" spans="1:21" ht="14.4" customHeight="1" x14ac:dyDescent="0.3">
      <c r="A1493" s="831">
        <v>21</v>
      </c>
      <c r="B1493" s="832" t="s">
        <v>2713</v>
      </c>
      <c r="C1493" s="832" t="s">
        <v>2719</v>
      </c>
      <c r="D1493" s="833" t="s">
        <v>4561</v>
      </c>
      <c r="E1493" s="834" t="s">
        <v>2726</v>
      </c>
      <c r="F1493" s="832" t="s">
        <v>2714</v>
      </c>
      <c r="G1493" s="832" t="s">
        <v>2786</v>
      </c>
      <c r="H1493" s="832" t="s">
        <v>567</v>
      </c>
      <c r="I1493" s="832" t="s">
        <v>4222</v>
      </c>
      <c r="J1493" s="832" t="s">
        <v>4088</v>
      </c>
      <c r="K1493" s="832" t="s">
        <v>3499</v>
      </c>
      <c r="L1493" s="835">
        <v>34.56</v>
      </c>
      <c r="M1493" s="835">
        <v>69.12</v>
      </c>
      <c r="N1493" s="832">
        <v>2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21</v>
      </c>
      <c r="B1494" s="832" t="s">
        <v>2713</v>
      </c>
      <c r="C1494" s="832" t="s">
        <v>2719</v>
      </c>
      <c r="D1494" s="833" t="s">
        <v>4561</v>
      </c>
      <c r="E1494" s="834" t="s">
        <v>2726</v>
      </c>
      <c r="F1494" s="832" t="s">
        <v>2714</v>
      </c>
      <c r="G1494" s="832" t="s">
        <v>2770</v>
      </c>
      <c r="H1494" s="832" t="s">
        <v>625</v>
      </c>
      <c r="I1494" s="832" t="s">
        <v>2812</v>
      </c>
      <c r="J1494" s="832" t="s">
        <v>2813</v>
      </c>
      <c r="K1494" s="832" t="s">
        <v>2814</v>
      </c>
      <c r="L1494" s="835">
        <v>453.18</v>
      </c>
      <c r="M1494" s="835">
        <v>3172.26</v>
      </c>
      <c r="N1494" s="832">
        <v>7</v>
      </c>
      <c r="O1494" s="836">
        <v>3</v>
      </c>
      <c r="P1494" s="835">
        <v>906.36</v>
      </c>
      <c r="Q1494" s="837">
        <v>0.2857142857142857</v>
      </c>
      <c r="R1494" s="832">
        <v>2</v>
      </c>
      <c r="S1494" s="837">
        <v>0.2857142857142857</v>
      </c>
      <c r="T1494" s="836">
        <v>0.5</v>
      </c>
      <c r="U1494" s="838">
        <v>0.16666666666666666</v>
      </c>
    </row>
    <row r="1495" spans="1:21" ht="14.4" customHeight="1" x14ac:dyDescent="0.3">
      <c r="A1495" s="831">
        <v>21</v>
      </c>
      <c r="B1495" s="832" t="s">
        <v>2713</v>
      </c>
      <c r="C1495" s="832" t="s">
        <v>2719</v>
      </c>
      <c r="D1495" s="833" t="s">
        <v>4561</v>
      </c>
      <c r="E1495" s="834" t="s">
        <v>2726</v>
      </c>
      <c r="F1495" s="832" t="s">
        <v>2714</v>
      </c>
      <c r="G1495" s="832" t="s">
        <v>2770</v>
      </c>
      <c r="H1495" s="832" t="s">
        <v>625</v>
      </c>
      <c r="I1495" s="832" t="s">
        <v>2881</v>
      </c>
      <c r="J1495" s="832" t="s">
        <v>2772</v>
      </c>
      <c r="K1495" s="832" t="s">
        <v>2773</v>
      </c>
      <c r="L1495" s="835">
        <v>453.18</v>
      </c>
      <c r="M1495" s="835">
        <v>1359.54</v>
      </c>
      <c r="N1495" s="832">
        <v>3</v>
      </c>
      <c r="O1495" s="836">
        <v>1.5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21</v>
      </c>
      <c r="B1496" s="832" t="s">
        <v>2713</v>
      </c>
      <c r="C1496" s="832" t="s">
        <v>2719</v>
      </c>
      <c r="D1496" s="833" t="s">
        <v>4561</v>
      </c>
      <c r="E1496" s="834" t="s">
        <v>2726</v>
      </c>
      <c r="F1496" s="832" t="s">
        <v>2714</v>
      </c>
      <c r="G1496" s="832" t="s">
        <v>2770</v>
      </c>
      <c r="H1496" s="832" t="s">
        <v>567</v>
      </c>
      <c r="I1496" s="832" t="s">
        <v>2771</v>
      </c>
      <c r="J1496" s="832" t="s">
        <v>2772</v>
      </c>
      <c r="K1496" s="832" t="s">
        <v>2773</v>
      </c>
      <c r="L1496" s="835">
        <v>453.18</v>
      </c>
      <c r="M1496" s="835">
        <v>11329.5</v>
      </c>
      <c r="N1496" s="832">
        <v>25</v>
      </c>
      <c r="O1496" s="836">
        <v>9</v>
      </c>
      <c r="P1496" s="835">
        <v>7704.06</v>
      </c>
      <c r="Q1496" s="837">
        <v>0.68</v>
      </c>
      <c r="R1496" s="832">
        <v>17</v>
      </c>
      <c r="S1496" s="837">
        <v>0.68</v>
      </c>
      <c r="T1496" s="836">
        <v>6</v>
      </c>
      <c r="U1496" s="838">
        <v>0.66666666666666663</v>
      </c>
    </row>
    <row r="1497" spans="1:21" ht="14.4" customHeight="1" x14ac:dyDescent="0.3">
      <c r="A1497" s="831">
        <v>21</v>
      </c>
      <c r="B1497" s="832" t="s">
        <v>2713</v>
      </c>
      <c r="C1497" s="832" t="s">
        <v>2719</v>
      </c>
      <c r="D1497" s="833" t="s">
        <v>4561</v>
      </c>
      <c r="E1497" s="834" t="s">
        <v>2726</v>
      </c>
      <c r="F1497" s="832" t="s">
        <v>2714</v>
      </c>
      <c r="G1497" s="832" t="s">
        <v>2862</v>
      </c>
      <c r="H1497" s="832" t="s">
        <v>625</v>
      </c>
      <c r="I1497" s="832" t="s">
        <v>2596</v>
      </c>
      <c r="J1497" s="832" t="s">
        <v>2597</v>
      </c>
      <c r="K1497" s="832" t="s">
        <v>2598</v>
      </c>
      <c r="L1497" s="835">
        <v>355.79</v>
      </c>
      <c r="M1497" s="835">
        <v>355.79</v>
      </c>
      <c r="N1497" s="832">
        <v>1</v>
      </c>
      <c r="O1497" s="836">
        <v>1</v>
      </c>
      <c r="P1497" s="835">
        <v>355.79</v>
      </c>
      <c r="Q1497" s="837">
        <v>1</v>
      </c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21</v>
      </c>
      <c r="B1498" s="832" t="s">
        <v>2713</v>
      </c>
      <c r="C1498" s="832" t="s">
        <v>2719</v>
      </c>
      <c r="D1498" s="833" t="s">
        <v>4561</v>
      </c>
      <c r="E1498" s="834" t="s">
        <v>2726</v>
      </c>
      <c r="F1498" s="832" t="s">
        <v>2714</v>
      </c>
      <c r="G1498" s="832" t="s">
        <v>2815</v>
      </c>
      <c r="H1498" s="832" t="s">
        <v>625</v>
      </c>
      <c r="I1498" s="832" t="s">
        <v>2816</v>
      </c>
      <c r="J1498" s="832" t="s">
        <v>2049</v>
      </c>
      <c r="K1498" s="832" t="s">
        <v>2052</v>
      </c>
      <c r="L1498" s="835">
        <v>57.6</v>
      </c>
      <c r="M1498" s="835">
        <v>57.6</v>
      </c>
      <c r="N1498" s="832">
        <v>1</v>
      </c>
      <c r="O1498" s="836">
        <v>0.5</v>
      </c>
      <c r="P1498" s="835">
        <v>57.6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21</v>
      </c>
      <c r="B1499" s="832" t="s">
        <v>2713</v>
      </c>
      <c r="C1499" s="832" t="s">
        <v>2719</v>
      </c>
      <c r="D1499" s="833" t="s">
        <v>4561</v>
      </c>
      <c r="E1499" s="834" t="s">
        <v>2726</v>
      </c>
      <c r="F1499" s="832" t="s">
        <v>2714</v>
      </c>
      <c r="G1499" s="832" t="s">
        <v>2815</v>
      </c>
      <c r="H1499" s="832" t="s">
        <v>625</v>
      </c>
      <c r="I1499" s="832" t="s">
        <v>3199</v>
      </c>
      <c r="J1499" s="832" t="s">
        <v>2049</v>
      </c>
      <c r="K1499" s="832" t="s">
        <v>2054</v>
      </c>
      <c r="L1499" s="835">
        <v>32.25</v>
      </c>
      <c r="M1499" s="835">
        <v>64.5</v>
      </c>
      <c r="N1499" s="832">
        <v>2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21</v>
      </c>
      <c r="B1500" s="832" t="s">
        <v>2713</v>
      </c>
      <c r="C1500" s="832" t="s">
        <v>2719</v>
      </c>
      <c r="D1500" s="833" t="s">
        <v>4561</v>
      </c>
      <c r="E1500" s="834" t="s">
        <v>2726</v>
      </c>
      <c r="F1500" s="832" t="s">
        <v>2714</v>
      </c>
      <c r="G1500" s="832" t="s">
        <v>2815</v>
      </c>
      <c r="H1500" s="832" t="s">
        <v>567</v>
      </c>
      <c r="I1500" s="832" t="s">
        <v>3202</v>
      </c>
      <c r="J1500" s="832" t="s">
        <v>2049</v>
      </c>
      <c r="K1500" s="832" t="s">
        <v>3203</v>
      </c>
      <c r="L1500" s="835">
        <v>51.84</v>
      </c>
      <c r="M1500" s="835">
        <v>51.84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21</v>
      </c>
      <c r="B1501" s="832" t="s">
        <v>2713</v>
      </c>
      <c r="C1501" s="832" t="s">
        <v>2719</v>
      </c>
      <c r="D1501" s="833" t="s">
        <v>4561</v>
      </c>
      <c r="E1501" s="834" t="s">
        <v>2726</v>
      </c>
      <c r="F1501" s="832" t="s">
        <v>2714</v>
      </c>
      <c r="G1501" s="832" t="s">
        <v>2987</v>
      </c>
      <c r="H1501" s="832" t="s">
        <v>567</v>
      </c>
      <c r="I1501" s="832" t="s">
        <v>2988</v>
      </c>
      <c r="J1501" s="832" t="s">
        <v>636</v>
      </c>
      <c r="K1501" s="832" t="s">
        <v>2989</v>
      </c>
      <c r="L1501" s="835">
        <v>108.44</v>
      </c>
      <c r="M1501" s="835">
        <v>542.20000000000005</v>
      </c>
      <c r="N1501" s="832">
        <v>5</v>
      </c>
      <c r="O1501" s="836">
        <v>1</v>
      </c>
      <c r="P1501" s="835">
        <v>325.32</v>
      </c>
      <c r="Q1501" s="837">
        <v>0.6</v>
      </c>
      <c r="R1501" s="832">
        <v>3</v>
      </c>
      <c r="S1501" s="837">
        <v>0.6</v>
      </c>
      <c r="T1501" s="836">
        <v>0.5</v>
      </c>
      <c r="U1501" s="838">
        <v>0.5</v>
      </c>
    </row>
    <row r="1502" spans="1:21" ht="14.4" customHeight="1" x14ac:dyDescent="0.3">
      <c r="A1502" s="831">
        <v>21</v>
      </c>
      <c r="B1502" s="832" t="s">
        <v>2713</v>
      </c>
      <c r="C1502" s="832" t="s">
        <v>2719</v>
      </c>
      <c r="D1502" s="833" t="s">
        <v>4561</v>
      </c>
      <c r="E1502" s="834" t="s">
        <v>2726</v>
      </c>
      <c r="F1502" s="832" t="s">
        <v>2714</v>
      </c>
      <c r="G1502" s="832" t="s">
        <v>2987</v>
      </c>
      <c r="H1502" s="832" t="s">
        <v>567</v>
      </c>
      <c r="I1502" s="832" t="s">
        <v>3206</v>
      </c>
      <c r="J1502" s="832" t="s">
        <v>636</v>
      </c>
      <c r="K1502" s="832" t="s">
        <v>3207</v>
      </c>
      <c r="L1502" s="835">
        <v>52.61</v>
      </c>
      <c r="M1502" s="835">
        <v>210.44</v>
      </c>
      <c r="N1502" s="832">
        <v>4</v>
      </c>
      <c r="O1502" s="836">
        <v>1.5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21</v>
      </c>
      <c r="B1503" s="832" t="s">
        <v>2713</v>
      </c>
      <c r="C1503" s="832" t="s">
        <v>2719</v>
      </c>
      <c r="D1503" s="833" t="s">
        <v>4561</v>
      </c>
      <c r="E1503" s="834" t="s">
        <v>2726</v>
      </c>
      <c r="F1503" s="832" t="s">
        <v>2714</v>
      </c>
      <c r="G1503" s="832" t="s">
        <v>2987</v>
      </c>
      <c r="H1503" s="832" t="s">
        <v>567</v>
      </c>
      <c r="I1503" s="832" t="s">
        <v>2990</v>
      </c>
      <c r="J1503" s="832" t="s">
        <v>2991</v>
      </c>
      <c r="K1503" s="832" t="s">
        <v>2992</v>
      </c>
      <c r="L1503" s="835">
        <v>42.09</v>
      </c>
      <c r="M1503" s="835">
        <v>252.54000000000002</v>
      </c>
      <c r="N1503" s="832">
        <v>6</v>
      </c>
      <c r="O1503" s="836">
        <v>1.5</v>
      </c>
      <c r="P1503" s="835">
        <v>168.36</v>
      </c>
      <c r="Q1503" s="837">
        <v>0.66666666666666663</v>
      </c>
      <c r="R1503" s="832">
        <v>4</v>
      </c>
      <c r="S1503" s="837">
        <v>0.66666666666666663</v>
      </c>
      <c r="T1503" s="836">
        <v>1</v>
      </c>
      <c r="U1503" s="838">
        <v>0.66666666666666663</v>
      </c>
    </row>
    <row r="1504" spans="1:21" ht="14.4" customHeight="1" x14ac:dyDescent="0.3">
      <c r="A1504" s="831">
        <v>21</v>
      </c>
      <c r="B1504" s="832" t="s">
        <v>2713</v>
      </c>
      <c r="C1504" s="832" t="s">
        <v>2719</v>
      </c>
      <c r="D1504" s="833" t="s">
        <v>4561</v>
      </c>
      <c r="E1504" s="834" t="s">
        <v>2726</v>
      </c>
      <c r="F1504" s="832" t="s">
        <v>2714</v>
      </c>
      <c r="G1504" s="832" t="s">
        <v>3220</v>
      </c>
      <c r="H1504" s="832" t="s">
        <v>567</v>
      </c>
      <c r="I1504" s="832" t="s">
        <v>4223</v>
      </c>
      <c r="J1504" s="832" t="s">
        <v>1044</v>
      </c>
      <c r="K1504" s="832" t="s">
        <v>1443</v>
      </c>
      <c r="L1504" s="835">
        <v>0</v>
      </c>
      <c r="M1504" s="835">
        <v>0</v>
      </c>
      <c r="N1504" s="832">
        <v>2</v>
      </c>
      <c r="O1504" s="836">
        <v>1</v>
      </c>
      <c r="P1504" s="835">
        <v>0</v>
      </c>
      <c r="Q1504" s="837"/>
      <c r="R1504" s="832">
        <v>2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21</v>
      </c>
      <c r="B1505" s="832" t="s">
        <v>2713</v>
      </c>
      <c r="C1505" s="832" t="s">
        <v>2719</v>
      </c>
      <c r="D1505" s="833" t="s">
        <v>4561</v>
      </c>
      <c r="E1505" s="834" t="s">
        <v>2726</v>
      </c>
      <c r="F1505" s="832" t="s">
        <v>2714</v>
      </c>
      <c r="G1505" s="832" t="s">
        <v>3220</v>
      </c>
      <c r="H1505" s="832" t="s">
        <v>567</v>
      </c>
      <c r="I1505" s="832" t="s">
        <v>3827</v>
      </c>
      <c r="J1505" s="832" t="s">
        <v>1044</v>
      </c>
      <c r="K1505" s="832" t="s">
        <v>3828</v>
      </c>
      <c r="L1505" s="835">
        <v>0</v>
      </c>
      <c r="M1505" s="835">
        <v>0</v>
      </c>
      <c r="N1505" s="832">
        <v>1</v>
      </c>
      <c r="O1505" s="836">
        <v>1</v>
      </c>
      <c r="P1505" s="835">
        <v>0</v>
      </c>
      <c r="Q1505" s="837"/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21</v>
      </c>
      <c r="B1506" s="832" t="s">
        <v>2713</v>
      </c>
      <c r="C1506" s="832" t="s">
        <v>2719</v>
      </c>
      <c r="D1506" s="833" t="s">
        <v>4561</v>
      </c>
      <c r="E1506" s="834" t="s">
        <v>2726</v>
      </c>
      <c r="F1506" s="832" t="s">
        <v>2714</v>
      </c>
      <c r="G1506" s="832" t="s">
        <v>2761</v>
      </c>
      <c r="H1506" s="832" t="s">
        <v>625</v>
      </c>
      <c r="I1506" s="832" t="s">
        <v>2352</v>
      </c>
      <c r="J1506" s="832" t="s">
        <v>2353</v>
      </c>
      <c r="K1506" s="832" t="s">
        <v>2354</v>
      </c>
      <c r="L1506" s="835">
        <v>0</v>
      </c>
      <c r="M1506" s="835">
        <v>0</v>
      </c>
      <c r="N1506" s="832">
        <v>24</v>
      </c>
      <c r="O1506" s="836">
        <v>9</v>
      </c>
      <c r="P1506" s="835">
        <v>0</v>
      </c>
      <c r="Q1506" s="837"/>
      <c r="R1506" s="832">
        <v>14</v>
      </c>
      <c r="S1506" s="837">
        <v>0.58333333333333337</v>
      </c>
      <c r="T1506" s="836">
        <v>4.5</v>
      </c>
      <c r="U1506" s="838">
        <v>0.5</v>
      </c>
    </row>
    <row r="1507" spans="1:21" ht="14.4" customHeight="1" x14ac:dyDescent="0.3">
      <c r="A1507" s="831">
        <v>21</v>
      </c>
      <c r="B1507" s="832" t="s">
        <v>2713</v>
      </c>
      <c r="C1507" s="832" t="s">
        <v>2719</v>
      </c>
      <c r="D1507" s="833" t="s">
        <v>4561</v>
      </c>
      <c r="E1507" s="834" t="s">
        <v>2726</v>
      </c>
      <c r="F1507" s="832" t="s">
        <v>2714</v>
      </c>
      <c r="G1507" s="832" t="s">
        <v>3224</v>
      </c>
      <c r="H1507" s="832" t="s">
        <v>567</v>
      </c>
      <c r="I1507" s="832" t="s">
        <v>3225</v>
      </c>
      <c r="J1507" s="832" t="s">
        <v>1314</v>
      </c>
      <c r="K1507" s="832" t="s">
        <v>2903</v>
      </c>
      <c r="L1507" s="835">
        <v>210.38</v>
      </c>
      <c r="M1507" s="835">
        <v>420.76</v>
      </c>
      <c r="N1507" s="832">
        <v>2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21</v>
      </c>
      <c r="B1508" s="832" t="s">
        <v>2713</v>
      </c>
      <c r="C1508" s="832" t="s">
        <v>2719</v>
      </c>
      <c r="D1508" s="833" t="s">
        <v>4561</v>
      </c>
      <c r="E1508" s="834" t="s">
        <v>2726</v>
      </c>
      <c r="F1508" s="832" t="s">
        <v>2714</v>
      </c>
      <c r="G1508" s="832" t="s">
        <v>3224</v>
      </c>
      <c r="H1508" s="832" t="s">
        <v>567</v>
      </c>
      <c r="I1508" s="832" t="s">
        <v>3226</v>
      </c>
      <c r="J1508" s="832" t="s">
        <v>1314</v>
      </c>
      <c r="K1508" s="832" t="s">
        <v>3227</v>
      </c>
      <c r="L1508" s="835">
        <v>42.08</v>
      </c>
      <c r="M1508" s="835">
        <v>42.08</v>
      </c>
      <c r="N1508" s="832">
        <v>1</v>
      </c>
      <c r="O1508" s="836">
        <v>0.5</v>
      </c>
      <c r="P1508" s="835">
        <v>42.08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21</v>
      </c>
      <c r="B1509" s="832" t="s">
        <v>2713</v>
      </c>
      <c r="C1509" s="832" t="s">
        <v>2719</v>
      </c>
      <c r="D1509" s="833" t="s">
        <v>4561</v>
      </c>
      <c r="E1509" s="834" t="s">
        <v>2726</v>
      </c>
      <c r="F1509" s="832" t="s">
        <v>2714</v>
      </c>
      <c r="G1509" s="832" t="s">
        <v>4224</v>
      </c>
      <c r="H1509" s="832" t="s">
        <v>567</v>
      </c>
      <c r="I1509" s="832" t="s">
        <v>4225</v>
      </c>
      <c r="J1509" s="832" t="s">
        <v>4226</v>
      </c>
      <c r="K1509" s="832" t="s">
        <v>4227</v>
      </c>
      <c r="L1509" s="835">
        <v>59.88</v>
      </c>
      <c r="M1509" s="835">
        <v>59.88</v>
      </c>
      <c r="N1509" s="832">
        <v>1</v>
      </c>
      <c r="O1509" s="836">
        <v>0.5</v>
      </c>
      <c r="P1509" s="835">
        <v>59.88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21</v>
      </c>
      <c r="B1510" s="832" t="s">
        <v>2713</v>
      </c>
      <c r="C1510" s="832" t="s">
        <v>2719</v>
      </c>
      <c r="D1510" s="833" t="s">
        <v>4561</v>
      </c>
      <c r="E1510" s="834" t="s">
        <v>2726</v>
      </c>
      <c r="F1510" s="832" t="s">
        <v>2714</v>
      </c>
      <c r="G1510" s="832" t="s">
        <v>3024</v>
      </c>
      <c r="H1510" s="832" t="s">
        <v>567</v>
      </c>
      <c r="I1510" s="832" t="s">
        <v>3855</v>
      </c>
      <c r="J1510" s="832" t="s">
        <v>3530</v>
      </c>
      <c r="K1510" s="832" t="s">
        <v>3531</v>
      </c>
      <c r="L1510" s="835">
        <v>93.96</v>
      </c>
      <c r="M1510" s="835">
        <v>281.88</v>
      </c>
      <c r="N1510" s="832">
        <v>3</v>
      </c>
      <c r="O1510" s="836">
        <v>0.5</v>
      </c>
      <c r="P1510" s="835">
        <v>281.88</v>
      </c>
      <c r="Q1510" s="837">
        <v>1</v>
      </c>
      <c r="R1510" s="832">
        <v>3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21</v>
      </c>
      <c r="B1511" s="832" t="s">
        <v>2713</v>
      </c>
      <c r="C1511" s="832" t="s">
        <v>2719</v>
      </c>
      <c r="D1511" s="833" t="s">
        <v>4561</v>
      </c>
      <c r="E1511" s="834" t="s">
        <v>2726</v>
      </c>
      <c r="F1511" s="832" t="s">
        <v>2714</v>
      </c>
      <c r="G1511" s="832" t="s">
        <v>4228</v>
      </c>
      <c r="H1511" s="832" t="s">
        <v>567</v>
      </c>
      <c r="I1511" s="832" t="s">
        <v>4229</v>
      </c>
      <c r="J1511" s="832" t="s">
        <v>4230</v>
      </c>
      <c r="K1511" s="832" t="s">
        <v>4231</v>
      </c>
      <c r="L1511" s="835">
        <v>0</v>
      </c>
      <c r="M1511" s="835">
        <v>0</v>
      </c>
      <c r="N1511" s="832">
        <v>1</v>
      </c>
      <c r="O1511" s="836">
        <v>0.5</v>
      </c>
      <c r="P1511" s="835">
        <v>0</v>
      </c>
      <c r="Q1511" s="837"/>
      <c r="R1511" s="832">
        <v>1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21</v>
      </c>
      <c r="B1512" s="832" t="s">
        <v>2713</v>
      </c>
      <c r="C1512" s="832" t="s">
        <v>2719</v>
      </c>
      <c r="D1512" s="833" t="s">
        <v>4561</v>
      </c>
      <c r="E1512" s="834" t="s">
        <v>2726</v>
      </c>
      <c r="F1512" s="832" t="s">
        <v>2714</v>
      </c>
      <c r="G1512" s="832" t="s">
        <v>2826</v>
      </c>
      <c r="H1512" s="832" t="s">
        <v>625</v>
      </c>
      <c r="I1512" s="832" t="s">
        <v>2348</v>
      </c>
      <c r="J1512" s="832" t="s">
        <v>2349</v>
      </c>
      <c r="K1512" s="832" t="s">
        <v>2350</v>
      </c>
      <c r="L1512" s="835">
        <v>50.32</v>
      </c>
      <c r="M1512" s="835">
        <v>100.64</v>
      </c>
      <c r="N1512" s="832">
        <v>2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21</v>
      </c>
      <c r="B1513" s="832" t="s">
        <v>2713</v>
      </c>
      <c r="C1513" s="832" t="s">
        <v>2719</v>
      </c>
      <c r="D1513" s="833" t="s">
        <v>4561</v>
      </c>
      <c r="E1513" s="834" t="s">
        <v>2726</v>
      </c>
      <c r="F1513" s="832" t="s">
        <v>2714</v>
      </c>
      <c r="G1513" s="832" t="s">
        <v>2826</v>
      </c>
      <c r="H1513" s="832" t="s">
        <v>567</v>
      </c>
      <c r="I1513" s="832" t="s">
        <v>2827</v>
      </c>
      <c r="J1513" s="832" t="s">
        <v>2828</v>
      </c>
      <c r="K1513" s="832" t="s">
        <v>2829</v>
      </c>
      <c r="L1513" s="835">
        <v>50.32</v>
      </c>
      <c r="M1513" s="835">
        <v>654.16000000000008</v>
      </c>
      <c r="N1513" s="832">
        <v>13</v>
      </c>
      <c r="O1513" s="836">
        <v>3</v>
      </c>
      <c r="P1513" s="835">
        <v>402.56000000000006</v>
      </c>
      <c r="Q1513" s="837">
        <v>0.61538461538461542</v>
      </c>
      <c r="R1513" s="832">
        <v>8</v>
      </c>
      <c r="S1513" s="837">
        <v>0.61538461538461542</v>
      </c>
      <c r="T1513" s="836">
        <v>1.5</v>
      </c>
      <c r="U1513" s="838">
        <v>0.5</v>
      </c>
    </row>
    <row r="1514" spans="1:21" ht="14.4" customHeight="1" x14ac:dyDescent="0.3">
      <c r="A1514" s="831">
        <v>21</v>
      </c>
      <c r="B1514" s="832" t="s">
        <v>2713</v>
      </c>
      <c r="C1514" s="832" t="s">
        <v>2719</v>
      </c>
      <c r="D1514" s="833" t="s">
        <v>4561</v>
      </c>
      <c r="E1514" s="834" t="s">
        <v>2726</v>
      </c>
      <c r="F1514" s="832" t="s">
        <v>2714</v>
      </c>
      <c r="G1514" s="832" t="s">
        <v>3257</v>
      </c>
      <c r="H1514" s="832" t="s">
        <v>567</v>
      </c>
      <c r="I1514" s="832" t="s">
        <v>3258</v>
      </c>
      <c r="J1514" s="832" t="s">
        <v>634</v>
      </c>
      <c r="K1514" s="832" t="s">
        <v>635</v>
      </c>
      <c r="L1514" s="835">
        <v>2086.5500000000002</v>
      </c>
      <c r="M1514" s="835">
        <v>8346.2000000000007</v>
      </c>
      <c r="N1514" s="832">
        <v>4</v>
      </c>
      <c r="O1514" s="836">
        <v>3</v>
      </c>
      <c r="P1514" s="835">
        <v>2086.5500000000002</v>
      </c>
      <c r="Q1514" s="837">
        <v>0.25</v>
      </c>
      <c r="R1514" s="832">
        <v>1</v>
      </c>
      <c r="S1514" s="837">
        <v>0.25</v>
      </c>
      <c r="T1514" s="836">
        <v>1</v>
      </c>
      <c r="U1514" s="838">
        <v>0.33333333333333331</v>
      </c>
    </row>
    <row r="1515" spans="1:21" ht="14.4" customHeight="1" x14ac:dyDescent="0.3">
      <c r="A1515" s="831">
        <v>21</v>
      </c>
      <c r="B1515" s="832" t="s">
        <v>2713</v>
      </c>
      <c r="C1515" s="832" t="s">
        <v>2719</v>
      </c>
      <c r="D1515" s="833" t="s">
        <v>4561</v>
      </c>
      <c r="E1515" s="834" t="s">
        <v>2726</v>
      </c>
      <c r="F1515" s="832" t="s">
        <v>2714</v>
      </c>
      <c r="G1515" s="832" t="s">
        <v>2805</v>
      </c>
      <c r="H1515" s="832" t="s">
        <v>625</v>
      </c>
      <c r="I1515" s="832" t="s">
        <v>2267</v>
      </c>
      <c r="J1515" s="832" t="s">
        <v>1377</v>
      </c>
      <c r="K1515" s="832" t="s">
        <v>2268</v>
      </c>
      <c r="L1515" s="835">
        <v>154.36000000000001</v>
      </c>
      <c r="M1515" s="835">
        <v>771.80000000000007</v>
      </c>
      <c r="N1515" s="832">
        <v>5</v>
      </c>
      <c r="O1515" s="836">
        <v>3.5</v>
      </c>
      <c r="P1515" s="835">
        <v>154.36000000000001</v>
      </c>
      <c r="Q1515" s="837">
        <v>0.2</v>
      </c>
      <c r="R1515" s="832">
        <v>1</v>
      </c>
      <c r="S1515" s="837">
        <v>0.2</v>
      </c>
      <c r="T1515" s="836">
        <v>0.5</v>
      </c>
      <c r="U1515" s="838">
        <v>0.14285714285714285</v>
      </c>
    </row>
    <row r="1516" spans="1:21" ht="14.4" customHeight="1" x14ac:dyDescent="0.3">
      <c r="A1516" s="831">
        <v>21</v>
      </c>
      <c r="B1516" s="832" t="s">
        <v>2713</v>
      </c>
      <c r="C1516" s="832" t="s">
        <v>2719</v>
      </c>
      <c r="D1516" s="833" t="s">
        <v>4561</v>
      </c>
      <c r="E1516" s="834" t="s">
        <v>2726</v>
      </c>
      <c r="F1516" s="832" t="s">
        <v>2714</v>
      </c>
      <c r="G1516" s="832" t="s">
        <v>2805</v>
      </c>
      <c r="H1516" s="832" t="s">
        <v>567</v>
      </c>
      <c r="I1516" s="832" t="s">
        <v>4203</v>
      </c>
      <c r="J1516" s="832" t="s">
        <v>1377</v>
      </c>
      <c r="K1516" s="832" t="s">
        <v>2268</v>
      </c>
      <c r="L1516" s="835">
        <v>154.36000000000001</v>
      </c>
      <c r="M1516" s="835">
        <v>154.36000000000001</v>
      </c>
      <c r="N1516" s="832">
        <v>1</v>
      </c>
      <c r="O1516" s="836">
        <v>0.5</v>
      </c>
      <c r="P1516" s="835">
        <v>154.36000000000001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21</v>
      </c>
      <c r="B1517" s="832" t="s">
        <v>2713</v>
      </c>
      <c r="C1517" s="832" t="s">
        <v>2719</v>
      </c>
      <c r="D1517" s="833" t="s">
        <v>4561</v>
      </c>
      <c r="E1517" s="834" t="s">
        <v>2726</v>
      </c>
      <c r="F1517" s="832" t="s">
        <v>2714</v>
      </c>
      <c r="G1517" s="832" t="s">
        <v>3053</v>
      </c>
      <c r="H1517" s="832" t="s">
        <v>567</v>
      </c>
      <c r="I1517" s="832" t="s">
        <v>3054</v>
      </c>
      <c r="J1517" s="832" t="s">
        <v>1041</v>
      </c>
      <c r="K1517" s="832" t="s">
        <v>3055</v>
      </c>
      <c r="L1517" s="835">
        <v>374.79</v>
      </c>
      <c r="M1517" s="835">
        <v>1499.16</v>
      </c>
      <c r="N1517" s="832">
        <v>4</v>
      </c>
      <c r="O1517" s="836">
        <v>2</v>
      </c>
      <c r="P1517" s="835">
        <v>1124.3700000000001</v>
      </c>
      <c r="Q1517" s="837">
        <v>0.75</v>
      </c>
      <c r="R1517" s="832">
        <v>3</v>
      </c>
      <c r="S1517" s="837">
        <v>0.75</v>
      </c>
      <c r="T1517" s="836">
        <v>1</v>
      </c>
      <c r="U1517" s="838">
        <v>0.5</v>
      </c>
    </row>
    <row r="1518" spans="1:21" ht="14.4" customHeight="1" x14ac:dyDescent="0.3">
      <c r="A1518" s="831">
        <v>21</v>
      </c>
      <c r="B1518" s="832" t="s">
        <v>2713</v>
      </c>
      <c r="C1518" s="832" t="s">
        <v>2719</v>
      </c>
      <c r="D1518" s="833" t="s">
        <v>4561</v>
      </c>
      <c r="E1518" s="834" t="s">
        <v>2726</v>
      </c>
      <c r="F1518" s="832" t="s">
        <v>2714</v>
      </c>
      <c r="G1518" s="832" t="s">
        <v>3056</v>
      </c>
      <c r="H1518" s="832" t="s">
        <v>567</v>
      </c>
      <c r="I1518" s="832" t="s">
        <v>4151</v>
      </c>
      <c r="J1518" s="832" t="s">
        <v>2255</v>
      </c>
      <c r="K1518" s="832" t="s">
        <v>4152</v>
      </c>
      <c r="L1518" s="835">
        <v>105.23</v>
      </c>
      <c r="M1518" s="835">
        <v>105.23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21</v>
      </c>
      <c r="B1519" s="832" t="s">
        <v>2713</v>
      </c>
      <c r="C1519" s="832" t="s">
        <v>2719</v>
      </c>
      <c r="D1519" s="833" t="s">
        <v>4561</v>
      </c>
      <c r="E1519" s="834" t="s">
        <v>2726</v>
      </c>
      <c r="F1519" s="832" t="s">
        <v>2715</v>
      </c>
      <c r="G1519" s="832" t="s">
        <v>2890</v>
      </c>
      <c r="H1519" s="832" t="s">
        <v>567</v>
      </c>
      <c r="I1519" s="832" t="s">
        <v>2891</v>
      </c>
      <c r="J1519" s="832" t="s">
        <v>2892</v>
      </c>
      <c r="K1519" s="832"/>
      <c r="L1519" s="835">
        <v>0</v>
      </c>
      <c r="M1519" s="835">
        <v>0</v>
      </c>
      <c r="N1519" s="832">
        <v>1</v>
      </c>
      <c r="O1519" s="836">
        <v>1</v>
      </c>
      <c r="P1519" s="835">
        <v>0</v>
      </c>
      <c r="Q1519" s="837"/>
      <c r="R1519" s="832">
        <v>1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21</v>
      </c>
      <c r="B1520" s="832" t="s">
        <v>2713</v>
      </c>
      <c r="C1520" s="832" t="s">
        <v>2719</v>
      </c>
      <c r="D1520" s="833" t="s">
        <v>4561</v>
      </c>
      <c r="E1520" s="834" t="s">
        <v>2726</v>
      </c>
      <c r="F1520" s="832" t="s">
        <v>2716</v>
      </c>
      <c r="G1520" s="832" t="s">
        <v>2834</v>
      </c>
      <c r="H1520" s="832" t="s">
        <v>567</v>
      </c>
      <c r="I1520" s="832" t="s">
        <v>3068</v>
      </c>
      <c r="J1520" s="832" t="s">
        <v>3069</v>
      </c>
      <c r="K1520" s="832" t="s">
        <v>3070</v>
      </c>
      <c r="L1520" s="835">
        <v>1267.1199999999999</v>
      </c>
      <c r="M1520" s="835">
        <v>6335.5999999999995</v>
      </c>
      <c r="N1520" s="832">
        <v>5</v>
      </c>
      <c r="O1520" s="836">
        <v>3</v>
      </c>
      <c r="P1520" s="835">
        <v>5068.4799999999996</v>
      </c>
      <c r="Q1520" s="837">
        <v>0.8</v>
      </c>
      <c r="R1520" s="832">
        <v>4</v>
      </c>
      <c r="S1520" s="837">
        <v>0.8</v>
      </c>
      <c r="T1520" s="836">
        <v>2</v>
      </c>
      <c r="U1520" s="838">
        <v>0.66666666666666663</v>
      </c>
    </row>
    <row r="1521" spans="1:21" ht="14.4" customHeight="1" x14ac:dyDescent="0.3">
      <c r="A1521" s="831">
        <v>21</v>
      </c>
      <c r="B1521" s="832" t="s">
        <v>2713</v>
      </c>
      <c r="C1521" s="832" t="s">
        <v>2719</v>
      </c>
      <c r="D1521" s="833" t="s">
        <v>4561</v>
      </c>
      <c r="E1521" s="834" t="s">
        <v>2740</v>
      </c>
      <c r="F1521" s="832" t="s">
        <v>2714</v>
      </c>
      <c r="G1521" s="832" t="s">
        <v>2766</v>
      </c>
      <c r="H1521" s="832" t="s">
        <v>625</v>
      </c>
      <c r="I1521" s="832" t="s">
        <v>2334</v>
      </c>
      <c r="J1521" s="832" t="s">
        <v>640</v>
      </c>
      <c r="K1521" s="832" t="s">
        <v>641</v>
      </c>
      <c r="L1521" s="835">
        <v>21.76</v>
      </c>
      <c r="M1521" s="835">
        <v>174.08</v>
      </c>
      <c r="N1521" s="832">
        <v>8</v>
      </c>
      <c r="O1521" s="836">
        <v>6</v>
      </c>
      <c r="P1521" s="835">
        <v>87.04</v>
      </c>
      <c r="Q1521" s="837">
        <v>0.5</v>
      </c>
      <c r="R1521" s="832">
        <v>4</v>
      </c>
      <c r="S1521" s="837">
        <v>0.5</v>
      </c>
      <c r="T1521" s="836">
        <v>3</v>
      </c>
      <c r="U1521" s="838">
        <v>0.5</v>
      </c>
    </row>
    <row r="1522" spans="1:21" ht="14.4" customHeight="1" x14ac:dyDescent="0.3">
      <c r="A1522" s="831">
        <v>21</v>
      </c>
      <c r="B1522" s="832" t="s">
        <v>2713</v>
      </c>
      <c r="C1522" s="832" t="s">
        <v>2719</v>
      </c>
      <c r="D1522" s="833" t="s">
        <v>4561</v>
      </c>
      <c r="E1522" s="834" t="s">
        <v>2740</v>
      </c>
      <c r="F1522" s="832" t="s">
        <v>2714</v>
      </c>
      <c r="G1522" s="832" t="s">
        <v>2895</v>
      </c>
      <c r="H1522" s="832" t="s">
        <v>625</v>
      </c>
      <c r="I1522" s="832" t="s">
        <v>2896</v>
      </c>
      <c r="J1522" s="832" t="s">
        <v>2897</v>
      </c>
      <c r="K1522" s="832" t="s">
        <v>2898</v>
      </c>
      <c r="L1522" s="835">
        <v>1834.64</v>
      </c>
      <c r="M1522" s="835">
        <v>1834.64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21</v>
      </c>
      <c r="B1523" s="832" t="s">
        <v>2713</v>
      </c>
      <c r="C1523" s="832" t="s">
        <v>2719</v>
      </c>
      <c r="D1523" s="833" t="s">
        <v>4561</v>
      </c>
      <c r="E1523" s="834" t="s">
        <v>2740</v>
      </c>
      <c r="F1523" s="832" t="s">
        <v>2714</v>
      </c>
      <c r="G1523" s="832" t="s">
        <v>4016</v>
      </c>
      <c r="H1523" s="832" t="s">
        <v>625</v>
      </c>
      <c r="I1523" s="832" t="s">
        <v>2078</v>
      </c>
      <c r="J1523" s="832" t="s">
        <v>1193</v>
      </c>
      <c r="K1523" s="832" t="s">
        <v>2079</v>
      </c>
      <c r="L1523" s="835">
        <v>0</v>
      </c>
      <c r="M1523" s="835">
        <v>0</v>
      </c>
      <c r="N1523" s="832">
        <v>1</v>
      </c>
      <c r="O1523" s="836">
        <v>1</v>
      </c>
      <c r="P1523" s="835"/>
      <c r="Q1523" s="837"/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21</v>
      </c>
      <c r="B1524" s="832" t="s">
        <v>2713</v>
      </c>
      <c r="C1524" s="832" t="s">
        <v>2719</v>
      </c>
      <c r="D1524" s="833" t="s">
        <v>4561</v>
      </c>
      <c r="E1524" s="834" t="s">
        <v>2740</v>
      </c>
      <c r="F1524" s="832" t="s">
        <v>2714</v>
      </c>
      <c r="G1524" s="832" t="s">
        <v>2838</v>
      </c>
      <c r="H1524" s="832" t="s">
        <v>567</v>
      </c>
      <c r="I1524" s="832" t="s">
        <v>4232</v>
      </c>
      <c r="J1524" s="832" t="s">
        <v>1051</v>
      </c>
      <c r="K1524" s="832" t="s">
        <v>3685</v>
      </c>
      <c r="L1524" s="835">
        <v>0</v>
      </c>
      <c r="M1524" s="835">
        <v>0</v>
      </c>
      <c r="N1524" s="832">
        <v>1</v>
      </c>
      <c r="O1524" s="836">
        <v>1</v>
      </c>
      <c r="P1524" s="835">
        <v>0</v>
      </c>
      <c r="Q1524" s="837"/>
      <c r="R1524" s="832">
        <v>1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21</v>
      </c>
      <c r="B1525" s="832" t="s">
        <v>2713</v>
      </c>
      <c r="C1525" s="832" t="s">
        <v>2719</v>
      </c>
      <c r="D1525" s="833" t="s">
        <v>4561</v>
      </c>
      <c r="E1525" s="834" t="s">
        <v>2740</v>
      </c>
      <c r="F1525" s="832" t="s">
        <v>2714</v>
      </c>
      <c r="G1525" s="832" t="s">
        <v>2917</v>
      </c>
      <c r="H1525" s="832" t="s">
        <v>567</v>
      </c>
      <c r="I1525" s="832" t="s">
        <v>2918</v>
      </c>
      <c r="J1525" s="832" t="s">
        <v>904</v>
      </c>
      <c r="K1525" s="832" t="s">
        <v>2919</v>
      </c>
      <c r="L1525" s="835">
        <v>236.03</v>
      </c>
      <c r="M1525" s="835">
        <v>3304.42</v>
      </c>
      <c r="N1525" s="832">
        <v>14</v>
      </c>
      <c r="O1525" s="836">
        <v>4.5</v>
      </c>
      <c r="P1525" s="835">
        <v>3068.39</v>
      </c>
      <c r="Q1525" s="837">
        <v>0.92857142857142849</v>
      </c>
      <c r="R1525" s="832">
        <v>13</v>
      </c>
      <c r="S1525" s="837">
        <v>0.9285714285714286</v>
      </c>
      <c r="T1525" s="836">
        <v>4</v>
      </c>
      <c r="U1525" s="838">
        <v>0.88888888888888884</v>
      </c>
    </row>
    <row r="1526" spans="1:21" ht="14.4" customHeight="1" x14ac:dyDescent="0.3">
      <c r="A1526" s="831">
        <v>21</v>
      </c>
      <c r="B1526" s="832" t="s">
        <v>2713</v>
      </c>
      <c r="C1526" s="832" t="s">
        <v>2719</v>
      </c>
      <c r="D1526" s="833" t="s">
        <v>4561</v>
      </c>
      <c r="E1526" s="834" t="s">
        <v>2740</v>
      </c>
      <c r="F1526" s="832" t="s">
        <v>2714</v>
      </c>
      <c r="G1526" s="832" t="s">
        <v>2850</v>
      </c>
      <c r="H1526" s="832" t="s">
        <v>567</v>
      </c>
      <c r="I1526" s="832" t="s">
        <v>3301</v>
      </c>
      <c r="J1526" s="832" t="s">
        <v>789</v>
      </c>
      <c r="K1526" s="832" t="s">
        <v>2852</v>
      </c>
      <c r="L1526" s="835">
        <v>91.11</v>
      </c>
      <c r="M1526" s="835">
        <v>182.22</v>
      </c>
      <c r="N1526" s="832">
        <v>2</v>
      </c>
      <c r="O1526" s="836">
        <v>1</v>
      </c>
      <c r="P1526" s="835">
        <v>182.22</v>
      </c>
      <c r="Q1526" s="837">
        <v>1</v>
      </c>
      <c r="R1526" s="832">
        <v>2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21</v>
      </c>
      <c r="B1527" s="832" t="s">
        <v>2713</v>
      </c>
      <c r="C1527" s="832" t="s">
        <v>2719</v>
      </c>
      <c r="D1527" s="833" t="s">
        <v>4561</v>
      </c>
      <c r="E1527" s="834" t="s">
        <v>2740</v>
      </c>
      <c r="F1527" s="832" t="s">
        <v>2714</v>
      </c>
      <c r="G1527" s="832" t="s">
        <v>2779</v>
      </c>
      <c r="H1527" s="832" t="s">
        <v>625</v>
      </c>
      <c r="I1527" s="832" t="s">
        <v>2343</v>
      </c>
      <c r="J1527" s="832" t="s">
        <v>2339</v>
      </c>
      <c r="K1527" s="832" t="s">
        <v>2344</v>
      </c>
      <c r="L1527" s="835">
        <v>484.75</v>
      </c>
      <c r="M1527" s="835">
        <v>969.5</v>
      </c>
      <c r="N1527" s="832">
        <v>2</v>
      </c>
      <c r="O1527" s="836">
        <v>2</v>
      </c>
      <c r="P1527" s="835">
        <v>484.75</v>
      </c>
      <c r="Q1527" s="837">
        <v>0.5</v>
      </c>
      <c r="R1527" s="832">
        <v>1</v>
      </c>
      <c r="S1527" s="837">
        <v>0.5</v>
      </c>
      <c r="T1527" s="836">
        <v>1</v>
      </c>
      <c r="U1527" s="838">
        <v>0.5</v>
      </c>
    </row>
    <row r="1528" spans="1:21" ht="14.4" customHeight="1" x14ac:dyDescent="0.3">
      <c r="A1528" s="831">
        <v>21</v>
      </c>
      <c r="B1528" s="832" t="s">
        <v>2713</v>
      </c>
      <c r="C1528" s="832" t="s">
        <v>2719</v>
      </c>
      <c r="D1528" s="833" t="s">
        <v>4561</v>
      </c>
      <c r="E1528" s="834" t="s">
        <v>2740</v>
      </c>
      <c r="F1528" s="832" t="s">
        <v>2714</v>
      </c>
      <c r="G1528" s="832" t="s">
        <v>2807</v>
      </c>
      <c r="H1528" s="832" t="s">
        <v>625</v>
      </c>
      <c r="I1528" s="832" t="s">
        <v>2131</v>
      </c>
      <c r="J1528" s="832" t="s">
        <v>919</v>
      </c>
      <c r="K1528" s="832" t="s">
        <v>2132</v>
      </c>
      <c r="L1528" s="835">
        <v>42.51</v>
      </c>
      <c r="M1528" s="835">
        <v>42.51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21</v>
      </c>
      <c r="B1529" s="832" t="s">
        <v>2713</v>
      </c>
      <c r="C1529" s="832" t="s">
        <v>2719</v>
      </c>
      <c r="D1529" s="833" t="s">
        <v>4561</v>
      </c>
      <c r="E1529" s="834" t="s">
        <v>2740</v>
      </c>
      <c r="F1529" s="832" t="s">
        <v>2714</v>
      </c>
      <c r="G1529" s="832" t="s">
        <v>4233</v>
      </c>
      <c r="H1529" s="832" t="s">
        <v>567</v>
      </c>
      <c r="I1529" s="832" t="s">
        <v>4234</v>
      </c>
      <c r="J1529" s="832" t="s">
        <v>4235</v>
      </c>
      <c r="K1529" s="832" t="s">
        <v>4236</v>
      </c>
      <c r="L1529" s="835">
        <v>46.25</v>
      </c>
      <c r="M1529" s="835">
        <v>46.25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21</v>
      </c>
      <c r="B1530" s="832" t="s">
        <v>2713</v>
      </c>
      <c r="C1530" s="832" t="s">
        <v>2719</v>
      </c>
      <c r="D1530" s="833" t="s">
        <v>4561</v>
      </c>
      <c r="E1530" s="834" t="s">
        <v>2740</v>
      </c>
      <c r="F1530" s="832" t="s">
        <v>2714</v>
      </c>
      <c r="G1530" s="832" t="s">
        <v>2794</v>
      </c>
      <c r="H1530" s="832" t="s">
        <v>567</v>
      </c>
      <c r="I1530" s="832" t="s">
        <v>2795</v>
      </c>
      <c r="J1530" s="832" t="s">
        <v>1080</v>
      </c>
      <c r="K1530" s="832" t="s">
        <v>2796</v>
      </c>
      <c r="L1530" s="835">
        <v>107.27</v>
      </c>
      <c r="M1530" s="835">
        <v>107.27</v>
      </c>
      <c r="N1530" s="832">
        <v>1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21</v>
      </c>
      <c r="B1531" s="832" t="s">
        <v>2713</v>
      </c>
      <c r="C1531" s="832" t="s">
        <v>2719</v>
      </c>
      <c r="D1531" s="833" t="s">
        <v>4561</v>
      </c>
      <c r="E1531" s="834" t="s">
        <v>2740</v>
      </c>
      <c r="F1531" s="832" t="s">
        <v>2714</v>
      </c>
      <c r="G1531" s="832" t="s">
        <v>2794</v>
      </c>
      <c r="H1531" s="832" t="s">
        <v>567</v>
      </c>
      <c r="I1531" s="832" t="s">
        <v>2942</v>
      </c>
      <c r="J1531" s="832" t="s">
        <v>1080</v>
      </c>
      <c r="K1531" s="832" t="s">
        <v>2796</v>
      </c>
      <c r="L1531" s="835">
        <v>107.27</v>
      </c>
      <c r="M1531" s="835">
        <v>107.27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21</v>
      </c>
      <c r="B1532" s="832" t="s">
        <v>2713</v>
      </c>
      <c r="C1532" s="832" t="s">
        <v>2719</v>
      </c>
      <c r="D1532" s="833" t="s">
        <v>4561</v>
      </c>
      <c r="E1532" s="834" t="s">
        <v>2740</v>
      </c>
      <c r="F1532" s="832" t="s">
        <v>2714</v>
      </c>
      <c r="G1532" s="832" t="s">
        <v>3593</v>
      </c>
      <c r="H1532" s="832" t="s">
        <v>567</v>
      </c>
      <c r="I1532" s="832" t="s">
        <v>4237</v>
      </c>
      <c r="J1532" s="832" t="s">
        <v>1587</v>
      </c>
      <c r="K1532" s="832" t="s">
        <v>3370</v>
      </c>
      <c r="L1532" s="835">
        <v>79.64</v>
      </c>
      <c r="M1532" s="835">
        <v>79.64</v>
      </c>
      <c r="N1532" s="832">
        <v>1</v>
      </c>
      <c r="O1532" s="836">
        <v>1</v>
      </c>
      <c r="P1532" s="835">
        <v>79.64</v>
      </c>
      <c r="Q1532" s="837">
        <v>1</v>
      </c>
      <c r="R1532" s="832">
        <v>1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21</v>
      </c>
      <c r="B1533" s="832" t="s">
        <v>2713</v>
      </c>
      <c r="C1533" s="832" t="s">
        <v>2719</v>
      </c>
      <c r="D1533" s="833" t="s">
        <v>4561</v>
      </c>
      <c r="E1533" s="834" t="s">
        <v>2740</v>
      </c>
      <c r="F1533" s="832" t="s">
        <v>2714</v>
      </c>
      <c r="G1533" s="832" t="s">
        <v>2758</v>
      </c>
      <c r="H1533" s="832" t="s">
        <v>567</v>
      </c>
      <c r="I1533" s="832" t="s">
        <v>2759</v>
      </c>
      <c r="J1533" s="832" t="s">
        <v>1021</v>
      </c>
      <c r="K1533" s="832" t="s">
        <v>2760</v>
      </c>
      <c r="L1533" s="835">
        <v>45.03</v>
      </c>
      <c r="M1533" s="835">
        <v>225.15</v>
      </c>
      <c r="N1533" s="832">
        <v>5</v>
      </c>
      <c r="O1533" s="836">
        <v>2.5</v>
      </c>
      <c r="P1533" s="835">
        <v>180.12</v>
      </c>
      <c r="Q1533" s="837">
        <v>0.8</v>
      </c>
      <c r="R1533" s="832">
        <v>4</v>
      </c>
      <c r="S1533" s="837">
        <v>0.8</v>
      </c>
      <c r="T1533" s="836">
        <v>1.5</v>
      </c>
      <c r="U1533" s="838">
        <v>0.6</v>
      </c>
    </row>
    <row r="1534" spans="1:21" ht="14.4" customHeight="1" x14ac:dyDescent="0.3">
      <c r="A1534" s="831">
        <v>21</v>
      </c>
      <c r="B1534" s="832" t="s">
        <v>2713</v>
      </c>
      <c r="C1534" s="832" t="s">
        <v>2719</v>
      </c>
      <c r="D1534" s="833" t="s">
        <v>4561</v>
      </c>
      <c r="E1534" s="834" t="s">
        <v>2740</v>
      </c>
      <c r="F1534" s="832" t="s">
        <v>2714</v>
      </c>
      <c r="G1534" s="832" t="s">
        <v>3434</v>
      </c>
      <c r="H1534" s="832" t="s">
        <v>567</v>
      </c>
      <c r="I1534" s="832" t="s">
        <v>4238</v>
      </c>
      <c r="J1534" s="832" t="s">
        <v>3436</v>
      </c>
      <c r="K1534" s="832" t="s">
        <v>4239</v>
      </c>
      <c r="L1534" s="835">
        <v>34.15</v>
      </c>
      <c r="M1534" s="835">
        <v>34.15</v>
      </c>
      <c r="N1534" s="832">
        <v>1</v>
      </c>
      <c r="O1534" s="836">
        <v>1</v>
      </c>
      <c r="P1534" s="835">
        <v>34.15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21</v>
      </c>
      <c r="B1535" s="832" t="s">
        <v>2713</v>
      </c>
      <c r="C1535" s="832" t="s">
        <v>2719</v>
      </c>
      <c r="D1535" s="833" t="s">
        <v>4561</v>
      </c>
      <c r="E1535" s="834" t="s">
        <v>2740</v>
      </c>
      <c r="F1535" s="832" t="s">
        <v>2714</v>
      </c>
      <c r="G1535" s="832" t="s">
        <v>3142</v>
      </c>
      <c r="H1535" s="832" t="s">
        <v>567</v>
      </c>
      <c r="I1535" s="832" t="s">
        <v>3143</v>
      </c>
      <c r="J1535" s="832" t="s">
        <v>3144</v>
      </c>
      <c r="K1535" s="832" t="s">
        <v>3145</v>
      </c>
      <c r="L1535" s="835">
        <v>60.9</v>
      </c>
      <c r="M1535" s="835">
        <v>60.9</v>
      </c>
      <c r="N1535" s="832">
        <v>1</v>
      </c>
      <c r="O1535" s="836">
        <v>0.5</v>
      </c>
      <c r="P1535" s="835">
        <v>60.9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21</v>
      </c>
      <c r="B1536" s="832" t="s">
        <v>2713</v>
      </c>
      <c r="C1536" s="832" t="s">
        <v>2719</v>
      </c>
      <c r="D1536" s="833" t="s">
        <v>4561</v>
      </c>
      <c r="E1536" s="834" t="s">
        <v>2740</v>
      </c>
      <c r="F1536" s="832" t="s">
        <v>2714</v>
      </c>
      <c r="G1536" s="832" t="s">
        <v>3320</v>
      </c>
      <c r="H1536" s="832" t="s">
        <v>567</v>
      </c>
      <c r="I1536" s="832" t="s">
        <v>3598</v>
      </c>
      <c r="J1536" s="832" t="s">
        <v>1627</v>
      </c>
      <c r="K1536" s="832" t="s">
        <v>3599</v>
      </c>
      <c r="L1536" s="835">
        <v>0</v>
      </c>
      <c r="M1536" s="835">
        <v>0</v>
      </c>
      <c r="N1536" s="832">
        <v>1</v>
      </c>
      <c r="O1536" s="836">
        <v>1</v>
      </c>
      <c r="P1536" s="835">
        <v>0</v>
      </c>
      <c r="Q1536" s="837"/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21</v>
      </c>
      <c r="B1537" s="832" t="s">
        <v>2713</v>
      </c>
      <c r="C1537" s="832" t="s">
        <v>2719</v>
      </c>
      <c r="D1537" s="833" t="s">
        <v>4561</v>
      </c>
      <c r="E1537" s="834" t="s">
        <v>2740</v>
      </c>
      <c r="F1537" s="832" t="s">
        <v>2714</v>
      </c>
      <c r="G1537" s="832" t="s">
        <v>3162</v>
      </c>
      <c r="H1537" s="832" t="s">
        <v>567</v>
      </c>
      <c r="I1537" s="832" t="s">
        <v>3163</v>
      </c>
      <c r="J1537" s="832" t="s">
        <v>3164</v>
      </c>
      <c r="K1537" s="832" t="s">
        <v>3165</v>
      </c>
      <c r="L1537" s="835">
        <v>88.76</v>
      </c>
      <c r="M1537" s="835">
        <v>177.52</v>
      </c>
      <c r="N1537" s="832">
        <v>2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21</v>
      </c>
      <c r="B1538" s="832" t="s">
        <v>2713</v>
      </c>
      <c r="C1538" s="832" t="s">
        <v>2719</v>
      </c>
      <c r="D1538" s="833" t="s">
        <v>4561</v>
      </c>
      <c r="E1538" s="834" t="s">
        <v>2740</v>
      </c>
      <c r="F1538" s="832" t="s">
        <v>2714</v>
      </c>
      <c r="G1538" s="832" t="s">
        <v>2974</v>
      </c>
      <c r="H1538" s="832" t="s">
        <v>625</v>
      </c>
      <c r="I1538" s="832" t="s">
        <v>2323</v>
      </c>
      <c r="J1538" s="832" t="s">
        <v>2324</v>
      </c>
      <c r="K1538" s="832" t="s">
        <v>2325</v>
      </c>
      <c r="L1538" s="835">
        <v>550.39</v>
      </c>
      <c r="M1538" s="835">
        <v>3302.34</v>
      </c>
      <c r="N1538" s="832">
        <v>6</v>
      </c>
      <c r="O1538" s="836">
        <v>1.5</v>
      </c>
      <c r="P1538" s="835">
        <v>3302.34</v>
      </c>
      <c r="Q1538" s="837">
        <v>1</v>
      </c>
      <c r="R1538" s="832">
        <v>6</v>
      </c>
      <c r="S1538" s="837">
        <v>1</v>
      </c>
      <c r="T1538" s="836">
        <v>1.5</v>
      </c>
      <c r="U1538" s="838">
        <v>1</v>
      </c>
    </row>
    <row r="1539" spans="1:21" ht="14.4" customHeight="1" x14ac:dyDescent="0.3">
      <c r="A1539" s="831">
        <v>21</v>
      </c>
      <c r="B1539" s="832" t="s">
        <v>2713</v>
      </c>
      <c r="C1539" s="832" t="s">
        <v>2719</v>
      </c>
      <c r="D1539" s="833" t="s">
        <v>4561</v>
      </c>
      <c r="E1539" s="834" t="s">
        <v>2740</v>
      </c>
      <c r="F1539" s="832" t="s">
        <v>2714</v>
      </c>
      <c r="G1539" s="832" t="s">
        <v>2978</v>
      </c>
      <c r="H1539" s="832" t="s">
        <v>567</v>
      </c>
      <c r="I1539" s="832" t="s">
        <v>2979</v>
      </c>
      <c r="J1539" s="832" t="s">
        <v>906</v>
      </c>
      <c r="K1539" s="832" t="s">
        <v>2980</v>
      </c>
      <c r="L1539" s="835">
        <v>248.55</v>
      </c>
      <c r="M1539" s="835">
        <v>1988.4</v>
      </c>
      <c r="N1539" s="832">
        <v>8</v>
      </c>
      <c r="O1539" s="836">
        <v>7.5</v>
      </c>
      <c r="P1539" s="835">
        <v>745.65000000000009</v>
      </c>
      <c r="Q1539" s="837">
        <v>0.37500000000000006</v>
      </c>
      <c r="R1539" s="832">
        <v>3</v>
      </c>
      <c r="S1539" s="837">
        <v>0.375</v>
      </c>
      <c r="T1539" s="836">
        <v>2.5</v>
      </c>
      <c r="U1539" s="838">
        <v>0.33333333333333331</v>
      </c>
    </row>
    <row r="1540" spans="1:21" ht="14.4" customHeight="1" x14ac:dyDescent="0.3">
      <c r="A1540" s="831">
        <v>21</v>
      </c>
      <c r="B1540" s="832" t="s">
        <v>2713</v>
      </c>
      <c r="C1540" s="832" t="s">
        <v>2719</v>
      </c>
      <c r="D1540" s="833" t="s">
        <v>4561</v>
      </c>
      <c r="E1540" s="834" t="s">
        <v>2740</v>
      </c>
      <c r="F1540" s="832" t="s">
        <v>2714</v>
      </c>
      <c r="G1540" s="832" t="s">
        <v>2767</v>
      </c>
      <c r="H1540" s="832" t="s">
        <v>567</v>
      </c>
      <c r="I1540" s="832" t="s">
        <v>2768</v>
      </c>
      <c r="J1540" s="832" t="s">
        <v>780</v>
      </c>
      <c r="K1540" s="832" t="s">
        <v>2769</v>
      </c>
      <c r="L1540" s="835">
        <v>53.57</v>
      </c>
      <c r="M1540" s="835">
        <v>53.57</v>
      </c>
      <c r="N1540" s="832">
        <v>1</v>
      </c>
      <c r="O1540" s="836">
        <v>0.5</v>
      </c>
      <c r="P1540" s="835">
        <v>53.57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21</v>
      </c>
      <c r="B1541" s="832" t="s">
        <v>2713</v>
      </c>
      <c r="C1541" s="832" t="s">
        <v>2719</v>
      </c>
      <c r="D1541" s="833" t="s">
        <v>4561</v>
      </c>
      <c r="E1541" s="834" t="s">
        <v>2740</v>
      </c>
      <c r="F1541" s="832" t="s">
        <v>2714</v>
      </c>
      <c r="G1541" s="832" t="s">
        <v>3187</v>
      </c>
      <c r="H1541" s="832" t="s">
        <v>625</v>
      </c>
      <c r="I1541" s="832" t="s">
        <v>2146</v>
      </c>
      <c r="J1541" s="832" t="s">
        <v>2144</v>
      </c>
      <c r="K1541" s="832" t="s">
        <v>2147</v>
      </c>
      <c r="L1541" s="835">
        <v>10.65</v>
      </c>
      <c r="M1541" s="835">
        <v>10.65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21</v>
      </c>
      <c r="B1542" s="832" t="s">
        <v>2713</v>
      </c>
      <c r="C1542" s="832" t="s">
        <v>2719</v>
      </c>
      <c r="D1542" s="833" t="s">
        <v>4561</v>
      </c>
      <c r="E1542" s="834" t="s">
        <v>2740</v>
      </c>
      <c r="F1542" s="832" t="s">
        <v>2714</v>
      </c>
      <c r="G1542" s="832" t="s">
        <v>3477</v>
      </c>
      <c r="H1542" s="832" t="s">
        <v>625</v>
      </c>
      <c r="I1542" s="832" t="s">
        <v>2389</v>
      </c>
      <c r="J1542" s="832" t="s">
        <v>2387</v>
      </c>
      <c r="K1542" s="832" t="s">
        <v>2390</v>
      </c>
      <c r="L1542" s="835">
        <v>0</v>
      </c>
      <c r="M1542" s="835">
        <v>0</v>
      </c>
      <c r="N1542" s="832">
        <v>5</v>
      </c>
      <c r="O1542" s="836">
        <v>3</v>
      </c>
      <c r="P1542" s="835">
        <v>0</v>
      </c>
      <c r="Q1542" s="837"/>
      <c r="R1542" s="832">
        <v>5</v>
      </c>
      <c r="S1542" s="837">
        <v>1</v>
      </c>
      <c r="T1542" s="836">
        <v>3</v>
      </c>
      <c r="U1542" s="838">
        <v>1</v>
      </c>
    </row>
    <row r="1543" spans="1:21" ht="14.4" customHeight="1" x14ac:dyDescent="0.3">
      <c r="A1543" s="831">
        <v>21</v>
      </c>
      <c r="B1543" s="832" t="s">
        <v>2713</v>
      </c>
      <c r="C1543" s="832" t="s">
        <v>2719</v>
      </c>
      <c r="D1543" s="833" t="s">
        <v>4561</v>
      </c>
      <c r="E1543" s="834" t="s">
        <v>2740</v>
      </c>
      <c r="F1543" s="832" t="s">
        <v>2714</v>
      </c>
      <c r="G1543" s="832" t="s">
        <v>3483</v>
      </c>
      <c r="H1543" s="832" t="s">
        <v>625</v>
      </c>
      <c r="I1543" s="832" t="s">
        <v>4240</v>
      </c>
      <c r="J1543" s="832" t="s">
        <v>4241</v>
      </c>
      <c r="K1543" s="832" t="s">
        <v>4242</v>
      </c>
      <c r="L1543" s="835">
        <v>141.25</v>
      </c>
      <c r="M1543" s="835">
        <v>141.25</v>
      </c>
      <c r="N1543" s="832">
        <v>1</v>
      </c>
      <c r="O1543" s="836">
        <v>1</v>
      </c>
      <c r="P1543" s="835">
        <v>141.25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21</v>
      </c>
      <c r="B1544" s="832" t="s">
        <v>2713</v>
      </c>
      <c r="C1544" s="832" t="s">
        <v>2719</v>
      </c>
      <c r="D1544" s="833" t="s">
        <v>4561</v>
      </c>
      <c r="E1544" s="834" t="s">
        <v>2740</v>
      </c>
      <c r="F1544" s="832" t="s">
        <v>2714</v>
      </c>
      <c r="G1544" s="832" t="s">
        <v>2783</v>
      </c>
      <c r="H1544" s="832" t="s">
        <v>625</v>
      </c>
      <c r="I1544" s="832" t="s">
        <v>2861</v>
      </c>
      <c r="J1544" s="832" t="s">
        <v>914</v>
      </c>
      <c r="K1544" s="832" t="s">
        <v>2096</v>
      </c>
      <c r="L1544" s="835">
        <v>1385.62</v>
      </c>
      <c r="M1544" s="835">
        <v>4156.8599999999997</v>
      </c>
      <c r="N1544" s="832">
        <v>3</v>
      </c>
      <c r="O1544" s="836">
        <v>1</v>
      </c>
      <c r="P1544" s="835">
        <v>4156.8599999999997</v>
      </c>
      <c r="Q1544" s="837">
        <v>1</v>
      </c>
      <c r="R1544" s="832">
        <v>3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21</v>
      </c>
      <c r="B1545" s="832" t="s">
        <v>2713</v>
      </c>
      <c r="C1545" s="832" t="s">
        <v>2719</v>
      </c>
      <c r="D1545" s="833" t="s">
        <v>4561</v>
      </c>
      <c r="E1545" s="834" t="s">
        <v>2740</v>
      </c>
      <c r="F1545" s="832" t="s">
        <v>2714</v>
      </c>
      <c r="G1545" s="832" t="s">
        <v>2783</v>
      </c>
      <c r="H1545" s="832" t="s">
        <v>625</v>
      </c>
      <c r="I1545" s="832" t="s">
        <v>2877</v>
      </c>
      <c r="J1545" s="832" t="s">
        <v>914</v>
      </c>
      <c r="K1545" s="832" t="s">
        <v>2098</v>
      </c>
      <c r="L1545" s="835">
        <v>1847.49</v>
      </c>
      <c r="M1545" s="835">
        <v>16627.41</v>
      </c>
      <c r="N1545" s="832">
        <v>9</v>
      </c>
      <c r="O1545" s="836">
        <v>3</v>
      </c>
      <c r="P1545" s="835">
        <v>16627.41</v>
      </c>
      <c r="Q1545" s="837">
        <v>1</v>
      </c>
      <c r="R1545" s="832">
        <v>9</v>
      </c>
      <c r="S1545" s="837">
        <v>1</v>
      </c>
      <c r="T1545" s="836">
        <v>3</v>
      </c>
      <c r="U1545" s="838">
        <v>1</v>
      </c>
    </row>
    <row r="1546" spans="1:21" ht="14.4" customHeight="1" x14ac:dyDescent="0.3">
      <c r="A1546" s="831">
        <v>21</v>
      </c>
      <c r="B1546" s="832" t="s">
        <v>2713</v>
      </c>
      <c r="C1546" s="832" t="s">
        <v>2719</v>
      </c>
      <c r="D1546" s="833" t="s">
        <v>4561</v>
      </c>
      <c r="E1546" s="834" t="s">
        <v>2740</v>
      </c>
      <c r="F1546" s="832" t="s">
        <v>2714</v>
      </c>
      <c r="G1546" s="832" t="s">
        <v>2783</v>
      </c>
      <c r="H1546" s="832" t="s">
        <v>625</v>
      </c>
      <c r="I1546" s="832" t="s">
        <v>2811</v>
      </c>
      <c r="J1546" s="832" t="s">
        <v>914</v>
      </c>
      <c r="K1546" s="832" t="s">
        <v>2100</v>
      </c>
      <c r="L1546" s="835">
        <v>2309.36</v>
      </c>
      <c r="M1546" s="835">
        <v>4618.72</v>
      </c>
      <c r="N1546" s="832">
        <v>2</v>
      </c>
      <c r="O1546" s="836">
        <v>1</v>
      </c>
      <c r="P1546" s="835">
        <v>4618.72</v>
      </c>
      <c r="Q1546" s="837">
        <v>1</v>
      </c>
      <c r="R1546" s="832">
        <v>2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21</v>
      </c>
      <c r="B1547" s="832" t="s">
        <v>2713</v>
      </c>
      <c r="C1547" s="832" t="s">
        <v>2719</v>
      </c>
      <c r="D1547" s="833" t="s">
        <v>4561</v>
      </c>
      <c r="E1547" s="834" t="s">
        <v>2740</v>
      </c>
      <c r="F1547" s="832" t="s">
        <v>2714</v>
      </c>
      <c r="G1547" s="832" t="s">
        <v>2783</v>
      </c>
      <c r="H1547" s="832" t="s">
        <v>625</v>
      </c>
      <c r="I1547" s="832" t="s">
        <v>2095</v>
      </c>
      <c r="J1547" s="832" t="s">
        <v>914</v>
      </c>
      <c r="K1547" s="832" t="s">
        <v>2096</v>
      </c>
      <c r="L1547" s="835">
        <v>1385.62</v>
      </c>
      <c r="M1547" s="835">
        <v>8313.7199999999993</v>
      </c>
      <c r="N1547" s="832">
        <v>6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21</v>
      </c>
      <c r="B1548" s="832" t="s">
        <v>2713</v>
      </c>
      <c r="C1548" s="832" t="s">
        <v>2719</v>
      </c>
      <c r="D1548" s="833" t="s">
        <v>4561</v>
      </c>
      <c r="E1548" s="834" t="s">
        <v>2740</v>
      </c>
      <c r="F1548" s="832" t="s">
        <v>2714</v>
      </c>
      <c r="G1548" s="832" t="s">
        <v>2783</v>
      </c>
      <c r="H1548" s="832" t="s">
        <v>625</v>
      </c>
      <c r="I1548" s="832" t="s">
        <v>2097</v>
      </c>
      <c r="J1548" s="832" t="s">
        <v>914</v>
      </c>
      <c r="K1548" s="832" t="s">
        <v>2098</v>
      </c>
      <c r="L1548" s="835">
        <v>1847.49</v>
      </c>
      <c r="M1548" s="835">
        <v>5542.47</v>
      </c>
      <c r="N1548" s="832">
        <v>3</v>
      </c>
      <c r="O1548" s="836">
        <v>0.5</v>
      </c>
      <c r="P1548" s="835">
        <v>5542.47</v>
      </c>
      <c r="Q1548" s="837">
        <v>1</v>
      </c>
      <c r="R1548" s="832">
        <v>3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21</v>
      </c>
      <c r="B1549" s="832" t="s">
        <v>2713</v>
      </c>
      <c r="C1549" s="832" t="s">
        <v>2719</v>
      </c>
      <c r="D1549" s="833" t="s">
        <v>4561</v>
      </c>
      <c r="E1549" s="834" t="s">
        <v>2740</v>
      </c>
      <c r="F1549" s="832" t="s">
        <v>2714</v>
      </c>
      <c r="G1549" s="832" t="s">
        <v>2786</v>
      </c>
      <c r="H1549" s="832" t="s">
        <v>567</v>
      </c>
      <c r="I1549" s="832" t="s">
        <v>2797</v>
      </c>
      <c r="J1549" s="832" t="s">
        <v>946</v>
      </c>
      <c r="K1549" s="832" t="s">
        <v>2798</v>
      </c>
      <c r="L1549" s="835">
        <v>103.67</v>
      </c>
      <c r="M1549" s="835">
        <v>103.67</v>
      </c>
      <c r="N1549" s="832">
        <v>1</v>
      </c>
      <c r="O1549" s="836">
        <v>1</v>
      </c>
      <c r="P1549" s="835">
        <v>103.67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21</v>
      </c>
      <c r="B1550" s="832" t="s">
        <v>2713</v>
      </c>
      <c r="C1550" s="832" t="s">
        <v>2719</v>
      </c>
      <c r="D1550" s="833" t="s">
        <v>4561</v>
      </c>
      <c r="E1550" s="834" t="s">
        <v>2740</v>
      </c>
      <c r="F1550" s="832" t="s">
        <v>2714</v>
      </c>
      <c r="G1550" s="832" t="s">
        <v>2786</v>
      </c>
      <c r="H1550" s="832" t="s">
        <v>567</v>
      </c>
      <c r="I1550" s="832" t="s">
        <v>2982</v>
      </c>
      <c r="J1550" s="832" t="s">
        <v>946</v>
      </c>
      <c r="K1550" s="832" t="s">
        <v>2798</v>
      </c>
      <c r="L1550" s="835">
        <v>103.67</v>
      </c>
      <c r="M1550" s="835">
        <v>207.34</v>
      </c>
      <c r="N1550" s="832">
        <v>2</v>
      </c>
      <c r="O1550" s="836">
        <v>1</v>
      </c>
      <c r="P1550" s="835">
        <v>207.34</v>
      </c>
      <c r="Q1550" s="837">
        <v>1</v>
      </c>
      <c r="R1550" s="832">
        <v>2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21</v>
      </c>
      <c r="B1551" s="832" t="s">
        <v>2713</v>
      </c>
      <c r="C1551" s="832" t="s">
        <v>2719</v>
      </c>
      <c r="D1551" s="833" t="s">
        <v>4561</v>
      </c>
      <c r="E1551" s="834" t="s">
        <v>2740</v>
      </c>
      <c r="F1551" s="832" t="s">
        <v>2714</v>
      </c>
      <c r="G1551" s="832" t="s">
        <v>2770</v>
      </c>
      <c r="H1551" s="832" t="s">
        <v>625</v>
      </c>
      <c r="I1551" s="832" t="s">
        <v>2881</v>
      </c>
      <c r="J1551" s="832" t="s">
        <v>2772</v>
      </c>
      <c r="K1551" s="832" t="s">
        <v>2773</v>
      </c>
      <c r="L1551" s="835">
        <v>453.18</v>
      </c>
      <c r="M1551" s="835">
        <v>9063.6000000000022</v>
      </c>
      <c r="N1551" s="832">
        <v>20</v>
      </c>
      <c r="O1551" s="836">
        <v>15</v>
      </c>
      <c r="P1551" s="835">
        <v>7250.8800000000019</v>
      </c>
      <c r="Q1551" s="837">
        <v>0.8</v>
      </c>
      <c r="R1551" s="832">
        <v>16</v>
      </c>
      <c r="S1551" s="837">
        <v>0.8</v>
      </c>
      <c r="T1551" s="836">
        <v>11.5</v>
      </c>
      <c r="U1551" s="838">
        <v>0.76666666666666672</v>
      </c>
    </row>
    <row r="1552" spans="1:21" ht="14.4" customHeight="1" x14ac:dyDescent="0.3">
      <c r="A1552" s="831">
        <v>21</v>
      </c>
      <c r="B1552" s="832" t="s">
        <v>2713</v>
      </c>
      <c r="C1552" s="832" t="s">
        <v>2719</v>
      </c>
      <c r="D1552" s="833" t="s">
        <v>4561</v>
      </c>
      <c r="E1552" s="834" t="s">
        <v>2740</v>
      </c>
      <c r="F1552" s="832" t="s">
        <v>2714</v>
      </c>
      <c r="G1552" s="832" t="s">
        <v>4243</v>
      </c>
      <c r="H1552" s="832" t="s">
        <v>567</v>
      </c>
      <c r="I1552" s="832" t="s">
        <v>4244</v>
      </c>
      <c r="J1552" s="832" t="s">
        <v>4245</v>
      </c>
      <c r="K1552" s="832" t="s">
        <v>4246</v>
      </c>
      <c r="L1552" s="835">
        <v>463.19</v>
      </c>
      <c r="M1552" s="835">
        <v>926.38</v>
      </c>
      <c r="N1552" s="832">
        <v>2</v>
      </c>
      <c r="O1552" s="836">
        <v>2</v>
      </c>
      <c r="P1552" s="835">
        <v>926.38</v>
      </c>
      <c r="Q1552" s="837">
        <v>1</v>
      </c>
      <c r="R1552" s="832">
        <v>2</v>
      </c>
      <c r="S1552" s="837">
        <v>1</v>
      </c>
      <c r="T1552" s="836">
        <v>2</v>
      </c>
      <c r="U1552" s="838">
        <v>1</v>
      </c>
    </row>
    <row r="1553" spans="1:21" ht="14.4" customHeight="1" x14ac:dyDescent="0.3">
      <c r="A1553" s="831">
        <v>21</v>
      </c>
      <c r="B1553" s="832" t="s">
        <v>2713</v>
      </c>
      <c r="C1553" s="832" t="s">
        <v>2719</v>
      </c>
      <c r="D1553" s="833" t="s">
        <v>4561</v>
      </c>
      <c r="E1553" s="834" t="s">
        <v>2740</v>
      </c>
      <c r="F1553" s="832" t="s">
        <v>2714</v>
      </c>
      <c r="G1553" s="832" t="s">
        <v>2862</v>
      </c>
      <c r="H1553" s="832" t="s">
        <v>625</v>
      </c>
      <c r="I1553" s="832" t="s">
        <v>3197</v>
      </c>
      <c r="J1553" s="832" t="s">
        <v>2597</v>
      </c>
      <c r="K1553" s="832" t="s">
        <v>3198</v>
      </c>
      <c r="L1553" s="835">
        <v>1019.46</v>
      </c>
      <c r="M1553" s="835">
        <v>3058.38</v>
      </c>
      <c r="N1553" s="832">
        <v>3</v>
      </c>
      <c r="O1553" s="836">
        <v>2</v>
      </c>
      <c r="P1553" s="835">
        <v>3058.38</v>
      </c>
      <c r="Q1553" s="837">
        <v>1</v>
      </c>
      <c r="R1553" s="832">
        <v>3</v>
      </c>
      <c r="S1553" s="837">
        <v>1</v>
      </c>
      <c r="T1553" s="836">
        <v>2</v>
      </c>
      <c r="U1553" s="838">
        <v>1</v>
      </c>
    </row>
    <row r="1554" spans="1:21" ht="14.4" customHeight="1" x14ac:dyDescent="0.3">
      <c r="A1554" s="831">
        <v>21</v>
      </c>
      <c r="B1554" s="832" t="s">
        <v>2713</v>
      </c>
      <c r="C1554" s="832" t="s">
        <v>2719</v>
      </c>
      <c r="D1554" s="833" t="s">
        <v>4561</v>
      </c>
      <c r="E1554" s="834" t="s">
        <v>2740</v>
      </c>
      <c r="F1554" s="832" t="s">
        <v>2714</v>
      </c>
      <c r="G1554" s="832" t="s">
        <v>2815</v>
      </c>
      <c r="H1554" s="832" t="s">
        <v>625</v>
      </c>
      <c r="I1554" s="832" t="s">
        <v>3504</v>
      </c>
      <c r="J1554" s="832" t="s">
        <v>2049</v>
      </c>
      <c r="K1554" s="832" t="s">
        <v>2056</v>
      </c>
      <c r="L1554" s="835">
        <v>115.18</v>
      </c>
      <c r="M1554" s="835">
        <v>115.18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21</v>
      </c>
      <c r="B1555" s="832" t="s">
        <v>2713</v>
      </c>
      <c r="C1555" s="832" t="s">
        <v>2719</v>
      </c>
      <c r="D1555" s="833" t="s">
        <v>4561</v>
      </c>
      <c r="E1555" s="834" t="s">
        <v>2740</v>
      </c>
      <c r="F1555" s="832" t="s">
        <v>2714</v>
      </c>
      <c r="G1555" s="832" t="s">
        <v>2815</v>
      </c>
      <c r="H1555" s="832" t="s">
        <v>625</v>
      </c>
      <c r="I1555" s="832" t="s">
        <v>3662</v>
      </c>
      <c r="J1555" s="832" t="s">
        <v>2049</v>
      </c>
      <c r="K1555" s="832" t="s">
        <v>2050</v>
      </c>
      <c r="L1555" s="835">
        <v>16.12</v>
      </c>
      <c r="M1555" s="835">
        <v>16.12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21</v>
      </c>
      <c r="B1556" s="832" t="s">
        <v>2713</v>
      </c>
      <c r="C1556" s="832" t="s">
        <v>2719</v>
      </c>
      <c r="D1556" s="833" t="s">
        <v>4561</v>
      </c>
      <c r="E1556" s="834" t="s">
        <v>2740</v>
      </c>
      <c r="F1556" s="832" t="s">
        <v>2714</v>
      </c>
      <c r="G1556" s="832" t="s">
        <v>3204</v>
      </c>
      <c r="H1556" s="832" t="s">
        <v>625</v>
      </c>
      <c r="I1556" s="832" t="s">
        <v>2173</v>
      </c>
      <c r="J1556" s="832" t="s">
        <v>1172</v>
      </c>
      <c r="K1556" s="832" t="s">
        <v>2156</v>
      </c>
      <c r="L1556" s="835">
        <v>47.7</v>
      </c>
      <c r="M1556" s="835">
        <v>47.7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21</v>
      </c>
      <c r="B1557" s="832" t="s">
        <v>2713</v>
      </c>
      <c r="C1557" s="832" t="s">
        <v>2719</v>
      </c>
      <c r="D1557" s="833" t="s">
        <v>4561</v>
      </c>
      <c r="E1557" s="834" t="s">
        <v>2740</v>
      </c>
      <c r="F1557" s="832" t="s">
        <v>2714</v>
      </c>
      <c r="G1557" s="832" t="s">
        <v>2987</v>
      </c>
      <c r="H1557" s="832" t="s">
        <v>567</v>
      </c>
      <c r="I1557" s="832" t="s">
        <v>2988</v>
      </c>
      <c r="J1557" s="832" t="s">
        <v>636</v>
      </c>
      <c r="K1557" s="832" t="s">
        <v>2989</v>
      </c>
      <c r="L1557" s="835">
        <v>108.44</v>
      </c>
      <c r="M1557" s="835">
        <v>325.32</v>
      </c>
      <c r="N1557" s="832">
        <v>3</v>
      </c>
      <c r="O1557" s="836">
        <v>2.5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21</v>
      </c>
      <c r="B1558" s="832" t="s">
        <v>2713</v>
      </c>
      <c r="C1558" s="832" t="s">
        <v>2719</v>
      </c>
      <c r="D1558" s="833" t="s">
        <v>4561</v>
      </c>
      <c r="E1558" s="834" t="s">
        <v>2740</v>
      </c>
      <c r="F1558" s="832" t="s">
        <v>2714</v>
      </c>
      <c r="G1558" s="832" t="s">
        <v>3340</v>
      </c>
      <c r="H1558" s="832" t="s">
        <v>567</v>
      </c>
      <c r="I1558" s="832" t="s">
        <v>3343</v>
      </c>
      <c r="J1558" s="832" t="s">
        <v>1671</v>
      </c>
      <c r="K1558" s="832" t="s">
        <v>3344</v>
      </c>
      <c r="L1558" s="835">
        <v>181.04</v>
      </c>
      <c r="M1558" s="835">
        <v>181.04</v>
      </c>
      <c r="N1558" s="832">
        <v>1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21</v>
      </c>
      <c r="B1559" s="832" t="s">
        <v>2713</v>
      </c>
      <c r="C1559" s="832" t="s">
        <v>2719</v>
      </c>
      <c r="D1559" s="833" t="s">
        <v>4561</v>
      </c>
      <c r="E1559" s="834" t="s">
        <v>2740</v>
      </c>
      <c r="F1559" s="832" t="s">
        <v>2714</v>
      </c>
      <c r="G1559" s="832" t="s">
        <v>3979</v>
      </c>
      <c r="H1559" s="832" t="s">
        <v>567</v>
      </c>
      <c r="I1559" s="832" t="s">
        <v>3980</v>
      </c>
      <c r="J1559" s="832" t="s">
        <v>3981</v>
      </c>
      <c r="K1559" s="832" t="s">
        <v>3982</v>
      </c>
      <c r="L1559" s="835">
        <v>140.97</v>
      </c>
      <c r="M1559" s="835">
        <v>422.90999999999997</v>
      </c>
      <c r="N1559" s="832">
        <v>3</v>
      </c>
      <c r="O1559" s="836">
        <v>2.5</v>
      </c>
      <c r="P1559" s="835">
        <v>140.97</v>
      </c>
      <c r="Q1559" s="837">
        <v>0.33333333333333337</v>
      </c>
      <c r="R1559" s="832">
        <v>1</v>
      </c>
      <c r="S1559" s="837">
        <v>0.33333333333333331</v>
      </c>
      <c r="T1559" s="836">
        <v>0.5</v>
      </c>
      <c r="U1559" s="838">
        <v>0.2</v>
      </c>
    </row>
    <row r="1560" spans="1:21" ht="14.4" customHeight="1" x14ac:dyDescent="0.3">
      <c r="A1560" s="831">
        <v>21</v>
      </c>
      <c r="B1560" s="832" t="s">
        <v>2713</v>
      </c>
      <c r="C1560" s="832" t="s">
        <v>2719</v>
      </c>
      <c r="D1560" s="833" t="s">
        <v>4561</v>
      </c>
      <c r="E1560" s="834" t="s">
        <v>2740</v>
      </c>
      <c r="F1560" s="832" t="s">
        <v>2714</v>
      </c>
      <c r="G1560" s="832" t="s">
        <v>2761</v>
      </c>
      <c r="H1560" s="832" t="s">
        <v>625</v>
      </c>
      <c r="I1560" s="832" t="s">
        <v>2352</v>
      </c>
      <c r="J1560" s="832" t="s">
        <v>2353</v>
      </c>
      <c r="K1560" s="832" t="s">
        <v>2354</v>
      </c>
      <c r="L1560" s="835">
        <v>0</v>
      </c>
      <c r="M1560" s="835">
        <v>0</v>
      </c>
      <c r="N1560" s="832">
        <v>5</v>
      </c>
      <c r="O1560" s="836">
        <v>3.5</v>
      </c>
      <c r="P1560" s="835">
        <v>0</v>
      </c>
      <c r="Q1560" s="837"/>
      <c r="R1560" s="832">
        <v>3</v>
      </c>
      <c r="S1560" s="837">
        <v>0.6</v>
      </c>
      <c r="T1560" s="836">
        <v>3</v>
      </c>
      <c r="U1560" s="838">
        <v>0.8571428571428571</v>
      </c>
    </row>
    <row r="1561" spans="1:21" ht="14.4" customHeight="1" x14ac:dyDescent="0.3">
      <c r="A1561" s="831">
        <v>21</v>
      </c>
      <c r="B1561" s="832" t="s">
        <v>2713</v>
      </c>
      <c r="C1561" s="832" t="s">
        <v>2719</v>
      </c>
      <c r="D1561" s="833" t="s">
        <v>4561</v>
      </c>
      <c r="E1561" s="834" t="s">
        <v>2740</v>
      </c>
      <c r="F1561" s="832" t="s">
        <v>2714</v>
      </c>
      <c r="G1561" s="832" t="s">
        <v>2883</v>
      </c>
      <c r="H1561" s="832" t="s">
        <v>567</v>
      </c>
      <c r="I1561" s="832" t="s">
        <v>4247</v>
      </c>
      <c r="J1561" s="832" t="s">
        <v>2885</v>
      </c>
      <c r="K1561" s="832" t="s">
        <v>4248</v>
      </c>
      <c r="L1561" s="835">
        <v>42.54</v>
      </c>
      <c r="M1561" s="835">
        <v>85.08</v>
      </c>
      <c r="N1561" s="832">
        <v>2</v>
      </c>
      <c r="O1561" s="836">
        <v>0.5</v>
      </c>
      <c r="P1561" s="835">
        <v>85.08</v>
      </c>
      <c r="Q1561" s="837">
        <v>1</v>
      </c>
      <c r="R1561" s="832">
        <v>2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21</v>
      </c>
      <c r="B1562" s="832" t="s">
        <v>2713</v>
      </c>
      <c r="C1562" s="832" t="s">
        <v>2719</v>
      </c>
      <c r="D1562" s="833" t="s">
        <v>4561</v>
      </c>
      <c r="E1562" s="834" t="s">
        <v>2740</v>
      </c>
      <c r="F1562" s="832" t="s">
        <v>2714</v>
      </c>
      <c r="G1562" s="832" t="s">
        <v>3011</v>
      </c>
      <c r="H1562" s="832" t="s">
        <v>625</v>
      </c>
      <c r="I1562" s="832" t="s">
        <v>3012</v>
      </c>
      <c r="J1562" s="832" t="s">
        <v>3013</v>
      </c>
      <c r="K1562" s="832" t="s">
        <v>3014</v>
      </c>
      <c r="L1562" s="835">
        <v>502.31</v>
      </c>
      <c r="M1562" s="835">
        <v>2009.24</v>
      </c>
      <c r="N1562" s="832">
        <v>4</v>
      </c>
      <c r="O1562" s="836">
        <v>4</v>
      </c>
      <c r="P1562" s="835">
        <v>2009.24</v>
      </c>
      <c r="Q1562" s="837">
        <v>1</v>
      </c>
      <c r="R1562" s="832">
        <v>4</v>
      </c>
      <c r="S1562" s="837">
        <v>1</v>
      </c>
      <c r="T1562" s="836">
        <v>4</v>
      </c>
      <c r="U1562" s="838">
        <v>1</v>
      </c>
    </row>
    <row r="1563" spans="1:21" ht="14.4" customHeight="1" x14ac:dyDescent="0.3">
      <c r="A1563" s="831">
        <v>21</v>
      </c>
      <c r="B1563" s="832" t="s">
        <v>2713</v>
      </c>
      <c r="C1563" s="832" t="s">
        <v>2719</v>
      </c>
      <c r="D1563" s="833" t="s">
        <v>4561</v>
      </c>
      <c r="E1563" s="834" t="s">
        <v>2740</v>
      </c>
      <c r="F1563" s="832" t="s">
        <v>2714</v>
      </c>
      <c r="G1563" s="832" t="s">
        <v>3015</v>
      </c>
      <c r="H1563" s="832" t="s">
        <v>625</v>
      </c>
      <c r="I1563" s="832" t="s">
        <v>4249</v>
      </c>
      <c r="J1563" s="832" t="s">
        <v>3017</v>
      </c>
      <c r="K1563" s="832" t="s">
        <v>4250</v>
      </c>
      <c r="L1563" s="835">
        <v>10152.83</v>
      </c>
      <c r="M1563" s="835">
        <v>30458.489999999998</v>
      </c>
      <c r="N1563" s="832">
        <v>3</v>
      </c>
      <c r="O1563" s="836">
        <v>0.5</v>
      </c>
      <c r="P1563" s="835">
        <v>30458.489999999998</v>
      </c>
      <c r="Q1563" s="837">
        <v>1</v>
      </c>
      <c r="R1563" s="832">
        <v>3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21</v>
      </c>
      <c r="B1564" s="832" t="s">
        <v>2713</v>
      </c>
      <c r="C1564" s="832" t="s">
        <v>2719</v>
      </c>
      <c r="D1564" s="833" t="s">
        <v>4561</v>
      </c>
      <c r="E1564" s="834" t="s">
        <v>2740</v>
      </c>
      <c r="F1564" s="832" t="s">
        <v>2714</v>
      </c>
      <c r="G1564" s="832" t="s">
        <v>3015</v>
      </c>
      <c r="H1564" s="832" t="s">
        <v>625</v>
      </c>
      <c r="I1564" s="832" t="s">
        <v>3019</v>
      </c>
      <c r="J1564" s="832" t="s">
        <v>3017</v>
      </c>
      <c r="K1564" s="832" t="s">
        <v>3020</v>
      </c>
      <c r="L1564" s="835">
        <v>14213.96</v>
      </c>
      <c r="M1564" s="835">
        <v>42641.88</v>
      </c>
      <c r="N1564" s="832">
        <v>3</v>
      </c>
      <c r="O1564" s="836">
        <v>2</v>
      </c>
      <c r="P1564" s="835">
        <v>14213.96</v>
      </c>
      <c r="Q1564" s="837">
        <v>0.33333333333333331</v>
      </c>
      <c r="R1564" s="832">
        <v>1</v>
      </c>
      <c r="S1564" s="837">
        <v>0.33333333333333331</v>
      </c>
      <c r="T1564" s="836">
        <v>1</v>
      </c>
      <c r="U1564" s="838">
        <v>0.5</v>
      </c>
    </row>
    <row r="1565" spans="1:21" ht="14.4" customHeight="1" x14ac:dyDescent="0.3">
      <c r="A1565" s="831">
        <v>21</v>
      </c>
      <c r="B1565" s="832" t="s">
        <v>2713</v>
      </c>
      <c r="C1565" s="832" t="s">
        <v>2719</v>
      </c>
      <c r="D1565" s="833" t="s">
        <v>4561</v>
      </c>
      <c r="E1565" s="834" t="s">
        <v>2740</v>
      </c>
      <c r="F1565" s="832" t="s">
        <v>2714</v>
      </c>
      <c r="G1565" s="832" t="s">
        <v>2803</v>
      </c>
      <c r="H1565" s="832" t="s">
        <v>567</v>
      </c>
      <c r="I1565" s="832" t="s">
        <v>3038</v>
      </c>
      <c r="J1565" s="832" t="s">
        <v>1471</v>
      </c>
      <c r="K1565" s="832" t="s">
        <v>3039</v>
      </c>
      <c r="L1565" s="835">
        <v>311.02</v>
      </c>
      <c r="M1565" s="835">
        <v>311.02</v>
      </c>
      <c r="N1565" s="832">
        <v>1</v>
      </c>
      <c r="O1565" s="836">
        <v>0.5</v>
      </c>
      <c r="P1565" s="835">
        <v>311.02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21</v>
      </c>
      <c r="B1566" s="832" t="s">
        <v>2713</v>
      </c>
      <c r="C1566" s="832" t="s">
        <v>2719</v>
      </c>
      <c r="D1566" s="833" t="s">
        <v>4561</v>
      </c>
      <c r="E1566" s="834" t="s">
        <v>2740</v>
      </c>
      <c r="F1566" s="832" t="s">
        <v>2714</v>
      </c>
      <c r="G1566" s="832" t="s">
        <v>2826</v>
      </c>
      <c r="H1566" s="832" t="s">
        <v>567</v>
      </c>
      <c r="I1566" s="832" t="s">
        <v>3049</v>
      </c>
      <c r="J1566" s="832" t="s">
        <v>2888</v>
      </c>
      <c r="K1566" s="832" t="s">
        <v>3050</v>
      </c>
      <c r="L1566" s="835">
        <v>99.94</v>
      </c>
      <c r="M1566" s="835">
        <v>99.94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21</v>
      </c>
      <c r="B1567" s="832" t="s">
        <v>2713</v>
      </c>
      <c r="C1567" s="832" t="s">
        <v>2719</v>
      </c>
      <c r="D1567" s="833" t="s">
        <v>4561</v>
      </c>
      <c r="E1567" s="834" t="s">
        <v>2740</v>
      </c>
      <c r="F1567" s="832" t="s">
        <v>2714</v>
      </c>
      <c r="G1567" s="832" t="s">
        <v>2826</v>
      </c>
      <c r="H1567" s="832" t="s">
        <v>567</v>
      </c>
      <c r="I1567" s="832" t="s">
        <v>3354</v>
      </c>
      <c r="J1567" s="832" t="s">
        <v>2888</v>
      </c>
      <c r="K1567" s="832" t="s">
        <v>3355</v>
      </c>
      <c r="L1567" s="835">
        <v>299.83999999999997</v>
      </c>
      <c r="M1567" s="835">
        <v>299.83999999999997</v>
      </c>
      <c r="N1567" s="832">
        <v>1</v>
      </c>
      <c r="O1567" s="836">
        <v>1</v>
      </c>
      <c r="P1567" s="835">
        <v>299.83999999999997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21</v>
      </c>
      <c r="B1568" s="832" t="s">
        <v>2713</v>
      </c>
      <c r="C1568" s="832" t="s">
        <v>2719</v>
      </c>
      <c r="D1568" s="833" t="s">
        <v>4561</v>
      </c>
      <c r="E1568" s="834" t="s">
        <v>2740</v>
      </c>
      <c r="F1568" s="832" t="s">
        <v>2714</v>
      </c>
      <c r="G1568" s="832" t="s">
        <v>2826</v>
      </c>
      <c r="H1568" s="832" t="s">
        <v>567</v>
      </c>
      <c r="I1568" s="832" t="s">
        <v>3051</v>
      </c>
      <c r="J1568" s="832" t="s">
        <v>2828</v>
      </c>
      <c r="K1568" s="832" t="s">
        <v>3052</v>
      </c>
      <c r="L1568" s="835">
        <v>50.32</v>
      </c>
      <c r="M1568" s="835">
        <v>201.28</v>
      </c>
      <c r="N1568" s="832">
        <v>4</v>
      </c>
      <c r="O1568" s="836">
        <v>2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21</v>
      </c>
      <c r="B1569" s="832" t="s">
        <v>2713</v>
      </c>
      <c r="C1569" s="832" t="s">
        <v>2719</v>
      </c>
      <c r="D1569" s="833" t="s">
        <v>4561</v>
      </c>
      <c r="E1569" s="834" t="s">
        <v>2740</v>
      </c>
      <c r="F1569" s="832" t="s">
        <v>2714</v>
      </c>
      <c r="G1569" s="832" t="s">
        <v>2826</v>
      </c>
      <c r="H1569" s="832" t="s">
        <v>625</v>
      </c>
      <c r="I1569" s="832" t="s">
        <v>2348</v>
      </c>
      <c r="J1569" s="832" t="s">
        <v>2349</v>
      </c>
      <c r="K1569" s="832" t="s">
        <v>2350</v>
      </c>
      <c r="L1569" s="835">
        <v>50.32</v>
      </c>
      <c r="M1569" s="835">
        <v>150.96</v>
      </c>
      <c r="N1569" s="832">
        <v>3</v>
      </c>
      <c r="O1569" s="836">
        <v>2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21</v>
      </c>
      <c r="B1570" s="832" t="s">
        <v>2713</v>
      </c>
      <c r="C1570" s="832" t="s">
        <v>2719</v>
      </c>
      <c r="D1570" s="833" t="s">
        <v>4561</v>
      </c>
      <c r="E1570" s="834" t="s">
        <v>2740</v>
      </c>
      <c r="F1570" s="832" t="s">
        <v>2714</v>
      </c>
      <c r="G1570" s="832" t="s">
        <v>2805</v>
      </c>
      <c r="H1570" s="832" t="s">
        <v>625</v>
      </c>
      <c r="I1570" s="832" t="s">
        <v>2267</v>
      </c>
      <c r="J1570" s="832" t="s">
        <v>1377</v>
      </c>
      <c r="K1570" s="832" t="s">
        <v>2268</v>
      </c>
      <c r="L1570" s="835">
        <v>154.36000000000001</v>
      </c>
      <c r="M1570" s="835">
        <v>154.36000000000001</v>
      </c>
      <c r="N1570" s="832">
        <v>1</v>
      </c>
      <c r="O1570" s="836">
        <v>1</v>
      </c>
      <c r="P1570" s="835">
        <v>154.36000000000001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21</v>
      </c>
      <c r="B1571" s="832" t="s">
        <v>2713</v>
      </c>
      <c r="C1571" s="832" t="s">
        <v>2719</v>
      </c>
      <c r="D1571" s="833" t="s">
        <v>4561</v>
      </c>
      <c r="E1571" s="834" t="s">
        <v>2740</v>
      </c>
      <c r="F1571" s="832" t="s">
        <v>2714</v>
      </c>
      <c r="G1571" s="832" t="s">
        <v>2805</v>
      </c>
      <c r="H1571" s="832" t="s">
        <v>567</v>
      </c>
      <c r="I1571" s="832" t="s">
        <v>4203</v>
      </c>
      <c r="J1571" s="832" t="s">
        <v>1377</v>
      </c>
      <c r="K1571" s="832" t="s">
        <v>2268</v>
      </c>
      <c r="L1571" s="835">
        <v>154.36000000000001</v>
      </c>
      <c r="M1571" s="835">
        <v>154.36000000000001</v>
      </c>
      <c r="N1571" s="832">
        <v>1</v>
      </c>
      <c r="O1571" s="836">
        <v>1</v>
      </c>
      <c r="P1571" s="835">
        <v>154.36000000000001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21</v>
      </c>
      <c r="B1572" s="832" t="s">
        <v>2713</v>
      </c>
      <c r="C1572" s="832" t="s">
        <v>2719</v>
      </c>
      <c r="D1572" s="833" t="s">
        <v>4561</v>
      </c>
      <c r="E1572" s="834" t="s">
        <v>2740</v>
      </c>
      <c r="F1572" s="832" t="s">
        <v>2714</v>
      </c>
      <c r="G1572" s="832" t="s">
        <v>2805</v>
      </c>
      <c r="H1572" s="832" t="s">
        <v>625</v>
      </c>
      <c r="I1572" s="832" t="s">
        <v>2265</v>
      </c>
      <c r="J1572" s="832" t="s">
        <v>1377</v>
      </c>
      <c r="K1572" s="832" t="s">
        <v>2266</v>
      </c>
      <c r="L1572" s="835">
        <v>225.06</v>
      </c>
      <c r="M1572" s="835">
        <v>675.18000000000006</v>
      </c>
      <c r="N1572" s="832">
        <v>3</v>
      </c>
      <c r="O1572" s="836">
        <v>2.5</v>
      </c>
      <c r="P1572" s="835">
        <v>450.12</v>
      </c>
      <c r="Q1572" s="837">
        <v>0.66666666666666663</v>
      </c>
      <c r="R1572" s="832">
        <v>2</v>
      </c>
      <c r="S1572" s="837">
        <v>0.66666666666666663</v>
      </c>
      <c r="T1572" s="836">
        <v>1.5</v>
      </c>
      <c r="U1572" s="838">
        <v>0.6</v>
      </c>
    </row>
    <row r="1573" spans="1:21" ht="14.4" customHeight="1" x14ac:dyDescent="0.3">
      <c r="A1573" s="831">
        <v>21</v>
      </c>
      <c r="B1573" s="832" t="s">
        <v>2713</v>
      </c>
      <c r="C1573" s="832" t="s">
        <v>2719</v>
      </c>
      <c r="D1573" s="833" t="s">
        <v>4561</v>
      </c>
      <c r="E1573" s="834" t="s">
        <v>2740</v>
      </c>
      <c r="F1573" s="832" t="s">
        <v>2714</v>
      </c>
      <c r="G1573" s="832" t="s">
        <v>3056</v>
      </c>
      <c r="H1573" s="832" t="s">
        <v>625</v>
      </c>
      <c r="I1573" s="832" t="s">
        <v>2260</v>
      </c>
      <c r="J1573" s="832" t="s">
        <v>2255</v>
      </c>
      <c r="K1573" s="832" t="s">
        <v>2261</v>
      </c>
      <c r="L1573" s="835">
        <v>63.14</v>
      </c>
      <c r="M1573" s="835">
        <v>63.14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21</v>
      </c>
      <c r="B1574" s="832" t="s">
        <v>2713</v>
      </c>
      <c r="C1574" s="832" t="s">
        <v>2719</v>
      </c>
      <c r="D1574" s="833" t="s">
        <v>4561</v>
      </c>
      <c r="E1574" s="834" t="s">
        <v>2740</v>
      </c>
      <c r="F1574" s="832" t="s">
        <v>2715</v>
      </c>
      <c r="G1574" s="832" t="s">
        <v>2890</v>
      </c>
      <c r="H1574" s="832" t="s">
        <v>567</v>
      </c>
      <c r="I1574" s="832" t="s">
        <v>2891</v>
      </c>
      <c r="J1574" s="832" t="s">
        <v>2892</v>
      </c>
      <c r="K1574" s="832"/>
      <c r="L1574" s="835">
        <v>0</v>
      </c>
      <c r="M1574" s="835">
        <v>0</v>
      </c>
      <c r="N1574" s="832">
        <v>4</v>
      </c>
      <c r="O1574" s="836">
        <v>4</v>
      </c>
      <c r="P1574" s="835">
        <v>0</v>
      </c>
      <c r="Q1574" s="837"/>
      <c r="R1574" s="832">
        <v>4</v>
      </c>
      <c r="S1574" s="837">
        <v>1</v>
      </c>
      <c r="T1574" s="836">
        <v>4</v>
      </c>
      <c r="U1574" s="838">
        <v>1</v>
      </c>
    </row>
    <row r="1575" spans="1:21" ht="14.4" customHeight="1" x14ac:dyDescent="0.3">
      <c r="A1575" s="831">
        <v>21</v>
      </c>
      <c r="B1575" s="832" t="s">
        <v>2713</v>
      </c>
      <c r="C1575" s="832" t="s">
        <v>2719</v>
      </c>
      <c r="D1575" s="833" t="s">
        <v>4561</v>
      </c>
      <c r="E1575" s="834" t="s">
        <v>2740</v>
      </c>
      <c r="F1575" s="832" t="s">
        <v>2716</v>
      </c>
      <c r="G1575" s="832" t="s">
        <v>3057</v>
      </c>
      <c r="H1575" s="832" t="s">
        <v>567</v>
      </c>
      <c r="I1575" s="832" t="s">
        <v>4251</v>
      </c>
      <c r="J1575" s="832" t="s">
        <v>4252</v>
      </c>
      <c r="K1575" s="832" t="s">
        <v>3272</v>
      </c>
      <c r="L1575" s="835">
        <v>741</v>
      </c>
      <c r="M1575" s="835">
        <v>5187</v>
      </c>
      <c r="N1575" s="832">
        <v>7</v>
      </c>
      <c r="O1575" s="836">
        <v>3</v>
      </c>
      <c r="P1575" s="835">
        <v>2964</v>
      </c>
      <c r="Q1575" s="837">
        <v>0.5714285714285714</v>
      </c>
      <c r="R1575" s="832">
        <v>4</v>
      </c>
      <c r="S1575" s="837">
        <v>0.5714285714285714</v>
      </c>
      <c r="T1575" s="836">
        <v>2</v>
      </c>
      <c r="U1575" s="838">
        <v>0.66666666666666663</v>
      </c>
    </row>
    <row r="1576" spans="1:21" ht="14.4" customHeight="1" x14ac:dyDescent="0.3">
      <c r="A1576" s="831">
        <v>21</v>
      </c>
      <c r="B1576" s="832" t="s">
        <v>2713</v>
      </c>
      <c r="C1576" s="832" t="s">
        <v>2719</v>
      </c>
      <c r="D1576" s="833" t="s">
        <v>4561</v>
      </c>
      <c r="E1576" s="834" t="s">
        <v>2740</v>
      </c>
      <c r="F1576" s="832" t="s">
        <v>2716</v>
      </c>
      <c r="G1576" s="832" t="s">
        <v>2834</v>
      </c>
      <c r="H1576" s="832" t="s">
        <v>567</v>
      </c>
      <c r="I1576" s="832" t="s">
        <v>2835</v>
      </c>
      <c r="J1576" s="832" t="s">
        <v>2836</v>
      </c>
      <c r="K1576" s="832" t="s">
        <v>2837</v>
      </c>
      <c r="L1576" s="835">
        <v>1000</v>
      </c>
      <c r="M1576" s="835">
        <v>1000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21</v>
      </c>
      <c r="B1577" s="832" t="s">
        <v>2713</v>
      </c>
      <c r="C1577" s="832" t="s">
        <v>2719</v>
      </c>
      <c r="D1577" s="833" t="s">
        <v>4561</v>
      </c>
      <c r="E1577" s="834" t="s">
        <v>2745</v>
      </c>
      <c r="F1577" s="832" t="s">
        <v>2714</v>
      </c>
      <c r="G1577" s="832" t="s">
        <v>2766</v>
      </c>
      <c r="H1577" s="832" t="s">
        <v>625</v>
      </c>
      <c r="I1577" s="832" t="s">
        <v>2335</v>
      </c>
      <c r="J1577" s="832" t="s">
        <v>640</v>
      </c>
      <c r="K1577" s="832" t="s">
        <v>642</v>
      </c>
      <c r="L1577" s="835">
        <v>72.55</v>
      </c>
      <c r="M1577" s="835">
        <v>435.29999999999995</v>
      </c>
      <c r="N1577" s="832">
        <v>6</v>
      </c>
      <c r="O1577" s="836">
        <v>5</v>
      </c>
      <c r="P1577" s="835">
        <v>145.1</v>
      </c>
      <c r="Q1577" s="837">
        <v>0.33333333333333337</v>
      </c>
      <c r="R1577" s="832">
        <v>2</v>
      </c>
      <c r="S1577" s="837">
        <v>0.33333333333333331</v>
      </c>
      <c r="T1577" s="836">
        <v>2</v>
      </c>
      <c r="U1577" s="838">
        <v>0.4</v>
      </c>
    </row>
    <row r="1578" spans="1:21" ht="14.4" customHeight="1" x14ac:dyDescent="0.3">
      <c r="A1578" s="831">
        <v>21</v>
      </c>
      <c r="B1578" s="832" t="s">
        <v>2713</v>
      </c>
      <c r="C1578" s="832" t="s">
        <v>2719</v>
      </c>
      <c r="D1578" s="833" t="s">
        <v>4561</v>
      </c>
      <c r="E1578" s="834" t="s">
        <v>2745</v>
      </c>
      <c r="F1578" s="832" t="s">
        <v>2714</v>
      </c>
      <c r="G1578" s="832" t="s">
        <v>2766</v>
      </c>
      <c r="H1578" s="832" t="s">
        <v>625</v>
      </c>
      <c r="I1578" s="832" t="s">
        <v>2334</v>
      </c>
      <c r="J1578" s="832" t="s">
        <v>640</v>
      </c>
      <c r="K1578" s="832" t="s">
        <v>641</v>
      </c>
      <c r="L1578" s="835">
        <v>21.76</v>
      </c>
      <c r="M1578" s="835">
        <v>43.52</v>
      </c>
      <c r="N1578" s="832">
        <v>2</v>
      </c>
      <c r="O1578" s="836">
        <v>1</v>
      </c>
      <c r="P1578" s="835">
        <v>43.52</v>
      </c>
      <c r="Q1578" s="837">
        <v>1</v>
      </c>
      <c r="R1578" s="832">
        <v>2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21</v>
      </c>
      <c r="B1579" s="832" t="s">
        <v>2713</v>
      </c>
      <c r="C1579" s="832" t="s">
        <v>2719</v>
      </c>
      <c r="D1579" s="833" t="s">
        <v>4561</v>
      </c>
      <c r="E1579" s="834" t="s">
        <v>2745</v>
      </c>
      <c r="F1579" s="832" t="s">
        <v>2714</v>
      </c>
      <c r="G1579" s="832" t="s">
        <v>2766</v>
      </c>
      <c r="H1579" s="832" t="s">
        <v>625</v>
      </c>
      <c r="I1579" s="832" t="s">
        <v>2336</v>
      </c>
      <c r="J1579" s="832" t="s">
        <v>640</v>
      </c>
      <c r="K1579" s="832" t="s">
        <v>643</v>
      </c>
      <c r="L1579" s="835">
        <v>65.28</v>
      </c>
      <c r="M1579" s="835">
        <v>65.28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21</v>
      </c>
      <c r="B1580" s="832" t="s">
        <v>2713</v>
      </c>
      <c r="C1580" s="832" t="s">
        <v>2719</v>
      </c>
      <c r="D1580" s="833" t="s">
        <v>4561</v>
      </c>
      <c r="E1580" s="834" t="s">
        <v>2745</v>
      </c>
      <c r="F1580" s="832" t="s">
        <v>2714</v>
      </c>
      <c r="G1580" s="832" t="s">
        <v>3076</v>
      </c>
      <c r="H1580" s="832" t="s">
        <v>625</v>
      </c>
      <c r="I1580" s="832" t="s">
        <v>2382</v>
      </c>
      <c r="J1580" s="832" t="s">
        <v>2383</v>
      </c>
      <c r="K1580" s="832" t="s">
        <v>2384</v>
      </c>
      <c r="L1580" s="835">
        <v>4.7</v>
      </c>
      <c r="M1580" s="835">
        <v>9.4</v>
      </c>
      <c r="N1580" s="832">
        <v>2</v>
      </c>
      <c r="O1580" s="836">
        <v>2</v>
      </c>
      <c r="P1580" s="835">
        <v>4.7</v>
      </c>
      <c r="Q1580" s="837">
        <v>0.5</v>
      </c>
      <c r="R1580" s="832">
        <v>1</v>
      </c>
      <c r="S1580" s="837">
        <v>0.5</v>
      </c>
      <c r="T1580" s="836">
        <v>1</v>
      </c>
      <c r="U1580" s="838">
        <v>0.5</v>
      </c>
    </row>
    <row r="1581" spans="1:21" ht="14.4" customHeight="1" x14ac:dyDescent="0.3">
      <c r="A1581" s="831">
        <v>21</v>
      </c>
      <c r="B1581" s="832" t="s">
        <v>2713</v>
      </c>
      <c r="C1581" s="832" t="s">
        <v>2719</v>
      </c>
      <c r="D1581" s="833" t="s">
        <v>4561</v>
      </c>
      <c r="E1581" s="834" t="s">
        <v>2745</v>
      </c>
      <c r="F1581" s="832" t="s">
        <v>2714</v>
      </c>
      <c r="G1581" s="832" t="s">
        <v>4016</v>
      </c>
      <c r="H1581" s="832" t="s">
        <v>625</v>
      </c>
      <c r="I1581" s="832" t="s">
        <v>2078</v>
      </c>
      <c r="J1581" s="832" t="s">
        <v>1193</v>
      </c>
      <c r="K1581" s="832" t="s">
        <v>2079</v>
      </c>
      <c r="L1581" s="835">
        <v>0</v>
      </c>
      <c r="M1581" s="835">
        <v>0</v>
      </c>
      <c r="N1581" s="832">
        <v>4</v>
      </c>
      <c r="O1581" s="836">
        <v>2</v>
      </c>
      <c r="P1581" s="835">
        <v>0</v>
      </c>
      <c r="Q1581" s="837"/>
      <c r="R1581" s="832">
        <v>2</v>
      </c>
      <c r="S1581" s="837">
        <v>0.5</v>
      </c>
      <c r="T1581" s="836">
        <v>1</v>
      </c>
      <c r="U1581" s="838">
        <v>0.5</v>
      </c>
    </row>
    <row r="1582" spans="1:21" ht="14.4" customHeight="1" x14ac:dyDescent="0.3">
      <c r="A1582" s="831">
        <v>21</v>
      </c>
      <c r="B1582" s="832" t="s">
        <v>2713</v>
      </c>
      <c r="C1582" s="832" t="s">
        <v>2719</v>
      </c>
      <c r="D1582" s="833" t="s">
        <v>4561</v>
      </c>
      <c r="E1582" s="834" t="s">
        <v>2745</v>
      </c>
      <c r="F1582" s="832" t="s">
        <v>2714</v>
      </c>
      <c r="G1582" s="832" t="s">
        <v>3094</v>
      </c>
      <c r="H1582" s="832" t="s">
        <v>567</v>
      </c>
      <c r="I1582" s="832" t="s">
        <v>3095</v>
      </c>
      <c r="J1582" s="832" t="s">
        <v>3096</v>
      </c>
      <c r="K1582" s="832" t="s">
        <v>3097</v>
      </c>
      <c r="L1582" s="835">
        <v>1561.54</v>
      </c>
      <c r="M1582" s="835">
        <v>1561.54</v>
      </c>
      <c r="N1582" s="832">
        <v>1</v>
      </c>
      <c r="O1582" s="836">
        <v>0.5</v>
      </c>
      <c r="P1582" s="835">
        <v>1561.54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21</v>
      </c>
      <c r="B1583" s="832" t="s">
        <v>2713</v>
      </c>
      <c r="C1583" s="832" t="s">
        <v>2719</v>
      </c>
      <c r="D1583" s="833" t="s">
        <v>4561</v>
      </c>
      <c r="E1583" s="834" t="s">
        <v>2745</v>
      </c>
      <c r="F1583" s="832" t="s">
        <v>2714</v>
      </c>
      <c r="G1583" s="832" t="s">
        <v>2910</v>
      </c>
      <c r="H1583" s="832" t="s">
        <v>625</v>
      </c>
      <c r="I1583" s="832" t="s">
        <v>4253</v>
      </c>
      <c r="J1583" s="832" t="s">
        <v>702</v>
      </c>
      <c r="K1583" s="832" t="s">
        <v>1527</v>
      </c>
      <c r="L1583" s="835">
        <v>117.03</v>
      </c>
      <c r="M1583" s="835">
        <v>117.03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21</v>
      </c>
      <c r="B1584" s="832" t="s">
        <v>2713</v>
      </c>
      <c r="C1584" s="832" t="s">
        <v>2719</v>
      </c>
      <c r="D1584" s="833" t="s">
        <v>4561</v>
      </c>
      <c r="E1584" s="834" t="s">
        <v>2745</v>
      </c>
      <c r="F1584" s="832" t="s">
        <v>2714</v>
      </c>
      <c r="G1584" s="832" t="s">
        <v>2838</v>
      </c>
      <c r="H1584" s="832" t="s">
        <v>567</v>
      </c>
      <c r="I1584" s="832" t="s">
        <v>2911</v>
      </c>
      <c r="J1584" s="832" t="s">
        <v>1051</v>
      </c>
      <c r="K1584" s="832" t="s">
        <v>2840</v>
      </c>
      <c r="L1584" s="835">
        <v>0</v>
      </c>
      <c r="M1584" s="835">
        <v>0</v>
      </c>
      <c r="N1584" s="832">
        <v>8</v>
      </c>
      <c r="O1584" s="836">
        <v>4.5</v>
      </c>
      <c r="P1584" s="835">
        <v>0</v>
      </c>
      <c r="Q1584" s="837"/>
      <c r="R1584" s="832">
        <v>4</v>
      </c>
      <c r="S1584" s="837">
        <v>0.5</v>
      </c>
      <c r="T1584" s="836">
        <v>2.5</v>
      </c>
      <c r="U1584" s="838">
        <v>0.55555555555555558</v>
      </c>
    </row>
    <row r="1585" spans="1:21" ht="14.4" customHeight="1" x14ac:dyDescent="0.3">
      <c r="A1585" s="831">
        <v>21</v>
      </c>
      <c r="B1585" s="832" t="s">
        <v>2713</v>
      </c>
      <c r="C1585" s="832" t="s">
        <v>2719</v>
      </c>
      <c r="D1585" s="833" t="s">
        <v>4561</v>
      </c>
      <c r="E1585" s="834" t="s">
        <v>2745</v>
      </c>
      <c r="F1585" s="832" t="s">
        <v>2714</v>
      </c>
      <c r="G1585" s="832" t="s">
        <v>2775</v>
      </c>
      <c r="H1585" s="832" t="s">
        <v>625</v>
      </c>
      <c r="I1585" s="832" t="s">
        <v>2397</v>
      </c>
      <c r="J1585" s="832" t="s">
        <v>748</v>
      </c>
      <c r="K1585" s="832" t="s">
        <v>703</v>
      </c>
      <c r="L1585" s="835">
        <v>65.989999999999995</v>
      </c>
      <c r="M1585" s="835">
        <v>65.989999999999995</v>
      </c>
      <c r="N1585" s="832">
        <v>1</v>
      </c>
      <c r="O1585" s="836">
        <v>1</v>
      </c>
      <c r="P1585" s="835">
        <v>65.989999999999995</v>
      </c>
      <c r="Q1585" s="837">
        <v>1</v>
      </c>
      <c r="R1585" s="832">
        <v>1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21</v>
      </c>
      <c r="B1586" s="832" t="s">
        <v>2713</v>
      </c>
      <c r="C1586" s="832" t="s">
        <v>2719</v>
      </c>
      <c r="D1586" s="833" t="s">
        <v>4561</v>
      </c>
      <c r="E1586" s="834" t="s">
        <v>2745</v>
      </c>
      <c r="F1586" s="832" t="s">
        <v>2714</v>
      </c>
      <c r="G1586" s="832" t="s">
        <v>3295</v>
      </c>
      <c r="H1586" s="832" t="s">
        <v>625</v>
      </c>
      <c r="I1586" s="832" t="s">
        <v>2627</v>
      </c>
      <c r="J1586" s="832" t="s">
        <v>2628</v>
      </c>
      <c r="K1586" s="832" t="s">
        <v>2156</v>
      </c>
      <c r="L1586" s="835">
        <v>58.77</v>
      </c>
      <c r="M1586" s="835">
        <v>58.77</v>
      </c>
      <c r="N1586" s="832">
        <v>1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21</v>
      </c>
      <c r="B1587" s="832" t="s">
        <v>2713</v>
      </c>
      <c r="C1587" s="832" t="s">
        <v>2719</v>
      </c>
      <c r="D1587" s="833" t="s">
        <v>4561</v>
      </c>
      <c r="E1587" s="834" t="s">
        <v>2745</v>
      </c>
      <c r="F1587" s="832" t="s">
        <v>2714</v>
      </c>
      <c r="G1587" s="832" t="s">
        <v>2917</v>
      </c>
      <c r="H1587" s="832" t="s">
        <v>567</v>
      </c>
      <c r="I1587" s="832" t="s">
        <v>2918</v>
      </c>
      <c r="J1587" s="832" t="s">
        <v>904</v>
      </c>
      <c r="K1587" s="832" t="s">
        <v>2919</v>
      </c>
      <c r="L1587" s="835">
        <v>236.03</v>
      </c>
      <c r="M1587" s="835">
        <v>472.06</v>
      </c>
      <c r="N1587" s="832">
        <v>2</v>
      </c>
      <c r="O1587" s="836">
        <v>1</v>
      </c>
      <c r="P1587" s="835">
        <v>236.03</v>
      </c>
      <c r="Q1587" s="837">
        <v>0.5</v>
      </c>
      <c r="R1587" s="832">
        <v>1</v>
      </c>
      <c r="S1587" s="837">
        <v>0.5</v>
      </c>
      <c r="T1587" s="836">
        <v>0.5</v>
      </c>
      <c r="U1587" s="838">
        <v>0.5</v>
      </c>
    </row>
    <row r="1588" spans="1:21" ht="14.4" customHeight="1" x14ac:dyDescent="0.3">
      <c r="A1588" s="831">
        <v>21</v>
      </c>
      <c r="B1588" s="832" t="s">
        <v>2713</v>
      </c>
      <c r="C1588" s="832" t="s">
        <v>2719</v>
      </c>
      <c r="D1588" s="833" t="s">
        <v>4561</v>
      </c>
      <c r="E1588" s="834" t="s">
        <v>2745</v>
      </c>
      <c r="F1588" s="832" t="s">
        <v>2714</v>
      </c>
      <c r="G1588" s="832" t="s">
        <v>2920</v>
      </c>
      <c r="H1588" s="832" t="s">
        <v>567</v>
      </c>
      <c r="I1588" s="832" t="s">
        <v>3701</v>
      </c>
      <c r="J1588" s="832" t="s">
        <v>799</v>
      </c>
      <c r="K1588" s="832" t="s">
        <v>3702</v>
      </c>
      <c r="L1588" s="835">
        <v>18.809999999999999</v>
      </c>
      <c r="M1588" s="835">
        <v>18.809999999999999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21</v>
      </c>
      <c r="B1589" s="832" t="s">
        <v>2713</v>
      </c>
      <c r="C1589" s="832" t="s">
        <v>2719</v>
      </c>
      <c r="D1589" s="833" t="s">
        <v>4561</v>
      </c>
      <c r="E1589" s="834" t="s">
        <v>2745</v>
      </c>
      <c r="F1589" s="832" t="s">
        <v>2714</v>
      </c>
      <c r="G1589" s="832" t="s">
        <v>2776</v>
      </c>
      <c r="H1589" s="832" t="s">
        <v>567</v>
      </c>
      <c r="I1589" s="832" t="s">
        <v>2848</v>
      </c>
      <c r="J1589" s="832" t="s">
        <v>827</v>
      </c>
      <c r="K1589" s="832" t="s">
        <v>2849</v>
      </c>
      <c r="L1589" s="835">
        <v>48.42</v>
      </c>
      <c r="M1589" s="835">
        <v>387.36</v>
      </c>
      <c r="N1589" s="832">
        <v>8</v>
      </c>
      <c r="O1589" s="836">
        <v>6</v>
      </c>
      <c r="P1589" s="835">
        <v>193.68</v>
      </c>
      <c r="Q1589" s="837">
        <v>0.5</v>
      </c>
      <c r="R1589" s="832">
        <v>4</v>
      </c>
      <c r="S1589" s="837">
        <v>0.5</v>
      </c>
      <c r="T1589" s="836">
        <v>3</v>
      </c>
      <c r="U1589" s="838">
        <v>0.5</v>
      </c>
    </row>
    <row r="1590" spans="1:21" ht="14.4" customHeight="1" x14ac:dyDescent="0.3">
      <c r="A1590" s="831">
        <v>21</v>
      </c>
      <c r="B1590" s="832" t="s">
        <v>2713</v>
      </c>
      <c r="C1590" s="832" t="s">
        <v>2719</v>
      </c>
      <c r="D1590" s="833" t="s">
        <v>4561</v>
      </c>
      <c r="E1590" s="834" t="s">
        <v>2745</v>
      </c>
      <c r="F1590" s="832" t="s">
        <v>2714</v>
      </c>
      <c r="G1590" s="832" t="s">
        <v>2776</v>
      </c>
      <c r="H1590" s="832" t="s">
        <v>567</v>
      </c>
      <c r="I1590" s="832" t="s">
        <v>2777</v>
      </c>
      <c r="J1590" s="832" t="s">
        <v>825</v>
      </c>
      <c r="K1590" s="832" t="s">
        <v>2778</v>
      </c>
      <c r="L1590" s="835">
        <v>64.56</v>
      </c>
      <c r="M1590" s="835">
        <v>64.56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21</v>
      </c>
      <c r="B1591" s="832" t="s">
        <v>2713</v>
      </c>
      <c r="C1591" s="832" t="s">
        <v>2719</v>
      </c>
      <c r="D1591" s="833" t="s">
        <v>4561</v>
      </c>
      <c r="E1591" s="834" t="s">
        <v>2745</v>
      </c>
      <c r="F1591" s="832" t="s">
        <v>2714</v>
      </c>
      <c r="G1591" s="832" t="s">
        <v>3907</v>
      </c>
      <c r="H1591" s="832" t="s">
        <v>625</v>
      </c>
      <c r="I1591" s="832" t="s">
        <v>3908</v>
      </c>
      <c r="J1591" s="832" t="s">
        <v>3909</v>
      </c>
      <c r="K1591" s="832" t="s">
        <v>3910</v>
      </c>
      <c r="L1591" s="835">
        <v>561.76</v>
      </c>
      <c r="M1591" s="835">
        <v>561.76</v>
      </c>
      <c r="N1591" s="832">
        <v>1</v>
      </c>
      <c r="O1591" s="836">
        <v>1</v>
      </c>
      <c r="P1591" s="835">
        <v>561.76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21</v>
      </c>
      <c r="B1592" s="832" t="s">
        <v>2713</v>
      </c>
      <c r="C1592" s="832" t="s">
        <v>2719</v>
      </c>
      <c r="D1592" s="833" t="s">
        <v>4561</v>
      </c>
      <c r="E1592" s="834" t="s">
        <v>2745</v>
      </c>
      <c r="F1592" s="832" t="s">
        <v>2714</v>
      </c>
      <c r="G1592" s="832" t="s">
        <v>2923</v>
      </c>
      <c r="H1592" s="832" t="s">
        <v>567</v>
      </c>
      <c r="I1592" s="832" t="s">
        <v>2924</v>
      </c>
      <c r="J1592" s="832" t="s">
        <v>860</v>
      </c>
      <c r="K1592" s="832" t="s">
        <v>2925</v>
      </c>
      <c r="L1592" s="835">
        <v>159.16999999999999</v>
      </c>
      <c r="M1592" s="835">
        <v>159.16999999999999</v>
      </c>
      <c r="N1592" s="832">
        <v>1</v>
      </c>
      <c r="O1592" s="836">
        <v>0.5</v>
      </c>
      <c r="P1592" s="835">
        <v>159.16999999999999</v>
      </c>
      <c r="Q1592" s="837">
        <v>1</v>
      </c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21</v>
      </c>
      <c r="B1593" s="832" t="s">
        <v>2713</v>
      </c>
      <c r="C1593" s="832" t="s">
        <v>2719</v>
      </c>
      <c r="D1593" s="833" t="s">
        <v>4561</v>
      </c>
      <c r="E1593" s="834" t="s">
        <v>2745</v>
      </c>
      <c r="F1593" s="832" t="s">
        <v>2714</v>
      </c>
      <c r="G1593" s="832" t="s">
        <v>2779</v>
      </c>
      <c r="H1593" s="832" t="s">
        <v>567</v>
      </c>
      <c r="I1593" s="832" t="s">
        <v>2780</v>
      </c>
      <c r="J1593" s="832" t="s">
        <v>2781</v>
      </c>
      <c r="K1593" s="832" t="s">
        <v>2782</v>
      </c>
      <c r="L1593" s="835">
        <v>5322.08</v>
      </c>
      <c r="M1593" s="835">
        <v>5322.08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21</v>
      </c>
      <c r="B1594" s="832" t="s">
        <v>2713</v>
      </c>
      <c r="C1594" s="832" t="s">
        <v>2719</v>
      </c>
      <c r="D1594" s="833" t="s">
        <v>4561</v>
      </c>
      <c r="E1594" s="834" t="s">
        <v>2745</v>
      </c>
      <c r="F1594" s="832" t="s">
        <v>2714</v>
      </c>
      <c r="G1594" s="832" t="s">
        <v>2779</v>
      </c>
      <c r="H1594" s="832" t="s">
        <v>625</v>
      </c>
      <c r="I1594" s="832" t="s">
        <v>2345</v>
      </c>
      <c r="J1594" s="832" t="s">
        <v>2339</v>
      </c>
      <c r="K1594" s="832" t="s">
        <v>2346</v>
      </c>
      <c r="L1594" s="835">
        <v>969.48</v>
      </c>
      <c r="M1594" s="835">
        <v>5816.88</v>
      </c>
      <c r="N1594" s="832">
        <v>6</v>
      </c>
      <c r="O1594" s="836">
        <v>2</v>
      </c>
      <c r="P1594" s="835">
        <v>2908.44</v>
      </c>
      <c r="Q1594" s="837">
        <v>0.5</v>
      </c>
      <c r="R1594" s="832">
        <v>3</v>
      </c>
      <c r="S1594" s="837">
        <v>0.5</v>
      </c>
      <c r="T1594" s="836">
        <v>1</v>
      </c>
      <c r="U1594" s="838">
        <v>0.5</v>
      </c>
    </row>
    <row r="1595" spans="1:21" ht="14.4" customHeight="1" x14ac:dyDescent="0.3">
      <c r="A1595" s="831">
        <v>21</v>
      </c>
      <c r="B1595" s="832" t="s">
        <v>2713</v>
      </c>
      <c r="C1595" s="832" t="s">
        <v>2719</v>
      </c>
      <c r="D1595" s="833" t="s">
        <v>4561</v>
      </c>
      <c r="E1595" s="834" t="s">
        <v>2745</v>
      </c>
      <c r="F1595" s="832" t="s">
        <v>2714</v>
      </c>
      <c r="G1595" s="832" t="s">
        <v>2779</v>
      </c>
      <c r="H1595" s="832" t="s">
        <v>625</v>
      </c>
      <c r="I1595" s="832" t="s">
        <v>2338</v>
      </c>
      <c r="J1595" s="832" t="s">
        <v>2339</v>
      </c>
      <c r="K1595" s="832" t="s">
        <v>2340</v>
      </c>
      <c r="L1595" s="835">
        <v>1938.97</v>
      </c>
      <c r="M1595" s="835">
        <v>3877.94</v>
      </c>
      <c r="N1595" s="832">
        <v>2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21</v>
      </c>
      <c r="B1596" s="832" t="s">
        <v>2713</v>
      </c>
      <c r="C1596" s="832" t="s">
        <v>2719</v>
      </c>
      <c r="D1596" s="833" t="s">
        <v>4561</v>
      </c>
      <c r="E1596" s="834" t="s">
        <v>2745</v>
      </c>
      <c r="F1596" s="832" t="s">
        <v>2714</v>
      </c>
      <c r="G1596" s="832" t="s">
        <v>2807</v>
      </c>
      <c r="H1596" s="832" t="s">
        <v>625</v>
      </c>
      <c r="I1596" s="832" t="s">
        <v>2131</v>
      </c>
      <c r="J1596" s="832" t="s">
        <v>919</v>
      </c>
      <c r="K1596" s="832" t="s">
        <v>2132</v>
      </c>
      <c r="L1596" s="835">
        <v>42.51</v>
      </c>
      <c r="M1596" s="835">
        <v>85.02</v>
      </c>
      <c r="N1596" s="832">
        <v>2</v>
      </c>
      <c r="O1596" s="836">
        <v>2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21</v>
      </c>
      <c r="B1597" s="832" t="s">
        <v>2713</v>
      </c>
      <c r="C1597" s="832" t="s">
        <v>2719</v>
      </c>
      <c r="D1597" s="833" t="s">
        <v>4561</v>
      </c>
      <c r="E1597" s="834" t="s">
        <v>2745</v>
      </c>
      <c r="F1597" s="832" t="s">
        <v>2714</v>
      </c>
      <c r="G1597" s="832" t="s">
        <v>3727</v>
      </c>
      <c r="H1597" s="832" t="s">
        <v>567</v>
      </c>
      <c r="I1597" s="832" t="s">
        <v>3730</v>
      </c>
      <c r="J1597" s="832" t="s">
        <v>1023</v>
      </c>
      <c r="K1597" s="832" t="s">
        <v>3731</v>
      </c>
      <c r="L1597" s="835">
        <v>52.19</v>
      </c>
      <c r="M1597" s="835">
        <v>52.19</v>
      </c>
      <c r="N1597" s="832">
        <v>1</v>
      </c>
      <c r="O1597" s="836">
        <v>0.5</v>
      </c>
      <c r="P1597" s="835">
        <v>52.19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21</v>
      </c>
      <c r="B1598" s="832" t="s">
        <v>2713</v>
      </c>
      <c r="C1598" s="832" t="s">
        <v>2719</v>
      </c>
      <c r="D1598" s="833" t="s">
        <v>4561</v>
      </c>
      <c r="E1598" s="834" t="s">
        <v>2745</v>
      </c>
      <c r="F1598" s="832" t="s">
        <v>2714</v>
      </c>
      <c r="G1598" s="832" t="s">
        <v>2754</v>
      </c>
      <c r="H1598" s="832" t="s">
        <v>567</v>
      </c>
      <c r="I1598" s="832" t="s">
        <v>2755</v>
      </c>
      <c r="J1598" s="832" t="s">
        <v>2756</v>
      </c>
      <c r="K1598" s="832" t="s">
        <v>2757</v>
      </c>
      <c r="L1598" s="835">
        <v>424.24</v>
      </c>
      <c r="M1598" s="835">
        <v>848.48</v>
      </c>
      <c r="N1598" s="832">
        <v>2</v>
      </c>
      <c r="O1598" s="836">
        <v>2</v>
      </c>
      <c r="P1598" s="835">
        <v>424.24</v>
      </c>
      <c r="Q1598" s="837">
        <v>0.5</v>
      </c>
      <c r="R1598" s="832">
        <v>1</v>
      </c>
      <c r="S1598" s="837">
        <v>0.5</v>
      </c>
      <c r="T1598" s="836">
        <v>1</v>
      </c>
      <c r="U1598" s="838">
        <v>0.5</v>
      </c>
    </row>
    <row r="1599" spans="1:21" ht="14.4" customHeight="1" x14ac:dyDescent="0.3">
      <c r="A1599" s="831">
        <v>21</v>
      </c>
      <c r="B1599" s="832" t="s">
        <v>2713</v>
      </c>
      <c r="C1599" s="832" t="s">
        <v>2719</v>
      </c>
      <c r="D1599" s="833" t="s">
        <v>4561</v>
      </c>
      <c r="E1599" s="834" t="s">
        <v>2745</v>
      </c>
      <c r="F1599" s="832" t="s">
        <v>2714</v>
      </c>
      <c r="G1599" s="832" t="s">
        <v>2754</v>
      </c>
      <c r="H1599" s="832" t="s">
        <v>567</v>
      </c>
      <c r="I1599" s="832" t="s">
        <v>2855</v>
      </c>
      <c r="J1599" s="832" t="s">
        <v>2756</v>
      </c>
      <c r="K1599" s="832" t="s">
        <v>2856</v>
      </c>
      <c r="L1599" s="835">
        <v>848.49</v>
      </c>
      <c r="M1599" s="835">
        <v>1696.98</v>
      </c>
      <c r="N1599" s="832">
        <v>2</v>
      </c>
      <c r="O1599" s="836">
        <v>1.5</v>
      </c>
      <c r="P1599" s="835">
        <v>1696.98</v>
      </c>
      <c r="Q1599" s="837">
        <v>1</v>
      </c>
      <c r="R1599" s="832">
        <v>2</v>
      </c>
      <c r="S1599" s="837">
        <v>1</v>
      </c>
      <c r="T1599" s="836">
        <v>1.5</v>
      </c>
      <c r="U1599" s="838">
        <v>1</v>
      </c>
    </row>
    <row r="1600" spans="1:21" ht="14.4" customHeight="1" x14ac:dyDescent="0.3">
      <c r="A1600" s="831">
        <v>21</v>
      </c>
      <c r="B1600" s="832" t="s">
        <v>2713</v>
      </c>
      <c r="C1600" s="832" t="s">
        <v>2719</v>
      </c>
      <c r="D1600" s="833" t="s">
        <v>4561</v>
      </c>
      <c r="E1600" s="834" t="s">
        <v>2745</v>
      </c>
      <c r="F1600" s="832" t="s">
        <v>2714</v>
      </c>
      <c r="G1600" s="832" t="s">
        <v>2794</v>
      </c>
      <c r="H1600" s="832" t="s">
        <v>567</v>
      </c>
      <c r="I1600" s="832" t="s">
        <v>2795</v>
      </c>
      <c r="J1600" s="832" t="s">
        <v>1080</v>
      </c>
      <c r="K1600" s="832" t="s">
        <v>2796</v>
      </c>
      <c r="L1600" s="835">
        <v>107.27</v>
      </c>
      <c r="M1600" s="835">
        <v>2896.29</v>
      </c>
      <c r="N1600" s="832">
        <v>27</v>
      </c>
      <c r="O1600" s="836">
        <v>10.5</v>
      </c>
      <c r="P1600" s="835">
        <v>1394.51</v>
      </c>
      <c r="Q1600" s="837">
        <v>0.48148148148148151</v>
      </c>
      <c r="R1600" s="832">
        <v>13</v>
      </c>
      <c r="S1600" s="837">
        <v>0.48148148148148145</v>
      </c>
      <c r="T1600" s="836">
        <v>4</v>
      </c>
      <c r="U1600" s="838">
        <v>0.38095238095238093</v>
      </c>
    </row>
    <row r="1601" spans="1:21" ht="14.4" customHeight="1" x14ac:dyDescent="0.3">
      <c r="A1601" s="831">
        <v>21</v>
      </c>
      <c r="B1601" s="832" t="s">
        <v>2713</v>
      </c>
      <c r="C1601" s="832" t="s">
        <v>2719</v>
      </c>
      <c r="D1601" s="833" t="s">
        <v>4561</v>
      </c>
      <c r="E1601" s="834" t="s">
        <v>2745</v>
      </c>
      <c r="F1601" s="832" t="s">
        <v>2714</v>
      </c>
      <c r="G1601" s="832" t="s">
        <v>3142</v>
      </c>
      <c r="H1601" s="832" t="s">
        <v>567</v>
      </c>
      <c r="I1601" s="832" t="s">
        <v>3143</v>
      </c>
      <c r="J1601" s="832" t="s">
        <v>3144</v>
      </c>
      <c r="K1601" s="832" t="s">
        <v>3145</v>
      </c>
      <c r="L1601" s="835">
        <v>60.9</v>
      </c>
      <c r="M1601" s="835">
        <v>60.9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21</v>
      </c>
      <c r="B1602" s="832" t="s">
        <v>2713</v>
      </c>
      <c r="C1602" s="832" t="s">
        <v>2719</v>
      </c>
      <c r="D1602" s="833" t="s">
        <v>4561</v>
      </c>
      <c r="E1602" s="834" t="s">
        <v>2745</v>
      </c>
      <c r="F1602" s="832" t="s">
        <v>2714</v>
      </c>
      <c r="G1602" s="832" t="s">
        <v>3442</v>
      </c>
      <c r="H1602" s="832" t="s">
        <v>567</v>
      </c>
      <c r="I1602" s="832" t="s">
        <v>3443</v>
      </c>
      <c r="J1602" s="832" t="s">
        <v>3444</v>
      </c>
      <c r="K1602" s="832" t="s">
        <v>3445</v>
      </c>
      <c r="L1602" s="835">
        <v>2615.92</v>
      </c>
      <c r="M1602" s="835">
        <v>28775.120000000003</v>
      </c>
      <c r="N1602" s="832">
        <v>11</v>
      </c>
      <c r="O1602" s="836">
        <v>5</v>
      </c>
      <c r="P1602" s="835">
        <v>23543.280000000002</v>
      </c>
      <c r="Q1602" s="837">
        <v>0.81818181818181823</v>
      </c>
      <c r="R1602" s="832">
        <v>9</v>
      </c>
      <c r="S1602" s="837">
        <v>0.81818181818181823</v>
      </c>
      <c r="T1602" s="836">
        <v>4.5</v>
      </c>
      <c r="U1602" s="838">
        <v>0.9</v>
      </c>
    </row>
    <row r="1603" spans="1:21" ht="14.4" customHeight="1" x14ac:dyDescent="0.3">
      <c r="A1603" s="831">
        <v>21</v>
      </c>
      <c r="B1603" s="832" t="s">
        <v>2713</v>
      </c>
      <c r="C1603" s="832" t="s">
        <v>2719</v>
      </c>
      <c r="D1603" s="833" t="s">
        <v>4561</v>
      </c>
      <c r="E1603" s="834" t="s">
        <v>2745</v>
      </c>
      <c r="F1603" s="832" t="s">
        <v>2714</v>
      </c>
      <c r="G1603" s="832" t="s">
        <v>2808</v>
      </c>
      <c r="H1603" s="832" t="s">
        <v>567</v>
      </c>
      <c r="I1603" s="832" t="s">
        <v>4063</v>
      </c>
      <c r="J1603" s="832" t="s">
        <v>1396</v>
      </c>
      <c r="K1603" s="832" t="s">
        <v>4064</v>
      </c>
      <c r="L1603" s="835">
        <v>64.36</v>
      </c>
      <c r="M1603" s="835">
        <v>64.36</v>
      </c>
      <c r="N1603" s="832">
        <v>1</v>
      </c>
      <c r="O1603" s="836">
        <v>0.5</v>
      </c>
      <c r="P1603" s="835">
        <v>64.36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21</v>
      </c>
      <c r="B1604" s="832" t="s">
        <v>2713</v>
      </c>
      <c r="C1604" s="832" t="s">
        <v>2719</v>
      </c>
      <c r="D1604" s="833" t="s">
        <v>4561</v>
      </c>
      <c r="E1604" s="834" t="s">
        <v>2745</v>
      </c>
      <c r="F1604" s="832" t="s">
        <v>2714</v>
      </c>
      <c r="G1604" s="832" t="s">
        <v>3146</v>
      </c>
      <c r="H1604" s="832" t="s">
        <v>567</v>
      </c>
      <c r="I1604" s="832" t="s">
        <v>3147</v>
      </c>
      <c r="J1604" s="832" t="s">
        <v>814</v>
      </c>
      <c r="K1604" s="832" t="s">
        <v>3148</v>
      </c>
      <c r="L1604" s="835">
        <v>27.28</v>
      </c>
      <c r="M1604" s="835">
        <v>81.84</v>
      </c>
      <c r="N1604" s="832">
        <v>3</v>
      </c>
      <c r="O1604" s="836">
        <v>1.5</v>
      </c>
      <c r="P1604" s="835">
        <v>54.56</v>
      </c>
      <c r="Q1604" s="837">
        <v>0.66666666666666663</v>
      </c>
      <c r="R1604" s="832">
        <v>2</v>
      </c>
      <c r="S1604" s="837">
        <v>0.66666666666666663</v>
      </c>
      <c r="T1604" s="836">
        <v>1</v>
      </c>
      <c r="U1604" s="838">
        <v>0.66666666666666663</v>
      </c>
    </row>
    <row r="1605" spans="1:21" ht="14.4" customHeight="1" x14ac:dyDescent="0.3">
      <c r="A1605" s="831">
        <v>21</v>
      </c>
      <c r="B1605" s="832" t="s">
        <v>2713</v>
      </c>
      <c r="C1605" s="832" t="s">
        <v>2719</v>
      </c>
      <c r="D1605" s="833" t="s">
        <v>4561</v>
      </c>
      <c r="E1605" s="834" t="s">
        <v>2745</v>
      </c>
      <c r="F1605" s="832" t="s">
        <v>2714</v>
      </c>
      <c r="G1605" s="832" t="s">
        <v>2950</v>
      </c>
      <c r="H1605" s="832" t="s">
        <v>625</v>
      </c>
      <c r="I1605" s="832" t="s">
        <v>2951</v>
      </c>
      <c r="J1605" s="832" t="s">
        <v>2952</v>
      </c>
      <c r="K1605" s="832" t="s">
        <v>2953</v>
      </c>
      <c r="L1605" s="835">
        <v>3689.11</v>
      </c>
      <c r="M1605" s="835">
        <v>22134.66</v>
      </c>
      <c r="N1605" s="832">
        <v>6</v>
      </c>
      <c r="O1605" s="836">
        <v>4.5</v>
      </c>
      <c r="P1605" s="835">
        <v>14756.44</v>
      </c>
      <c r="Q1605" s="837">
        <v>0.66666666666666674</v>
      </c>
      <c r="R1605" s="832">
        <v>4</v>
      </c>
      <c r="S1605" s="837">
        <v>0.66666666666666663</v>
      </c>
      <c r="T1605" s="836">
        <v>2.5</v>
      </c>
      <c r="U1605" s="838">
        <v>0.55555555555555558</v>
      </c>
    </row>
    <row r="1606" spans="1:21" ht="14.4" customHeight="1" x14ac:dyDescent="0.3">
      <c r="A1606" s="831">
        <v>21</v>
      </c>
      <c r="B1606" s="832" t="s">
        <v>2713</v>
      </c>
      <c r="C1606" s="832" t="s">
        <v>2719</v>
      </c>
      <c r="D1606" s="833" t="s">
        <v>4561</v>
      </c>
      <c r="E1606" s="834" t="s">
        <v>2745</v>
      </c>
      <c r="F1606" s="832" t="s">
        <v>2714</v>
      </c>
      <c r="G1606" s="832" t="s">
        <v>2950</v>
      </c>
      <c r="H1606" s="832" t="s">
        <v>625</v>
      </c>
      <c r="I1606" s="832" t="s">
        <v>3149</v>
      </c>
      <c r="J1606" s="832" t="s">
        <v>2952</v>
      </c>
      <c r="K1606" s="832" t="s">
        <v>3150</v>
      </c>
      <c r="L1606" s="835">
        <v>553.36</v>
      </c>
      <c r="M1606" s="835">
        <v>1106.72</v>
      </c>
      <c r="N1606" s="832">
        <v>2</v>
      </c>
      <c r="O1606" s="836">
        <v>1</v>
      </c>
      <c r="P1606" s="835">
        <v>1106.72</v>
      </c>
      <c r="Q1606" s="837">
        <v>1</v>
      </c>
      <c r="R1606" s="832">
        <v>2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21</v>
      </c>
      <c r="B1607" s="832" t="s">
        <v>2713</v>
      </c>
      <c r="C1607" s="832" t="s">
        <v>2719</v>
      </c>
      <c r="D1607" s="833" t="s">
        <v>4561</v>
      </c>
      <c r="E1607" s="834" t="s">
        <v>2745</v>
      </c>
      <c r="F1607" s="832" t="s">
        <v>2714</v>
      </c>
      <c r="G1607" s="832" t="s">
        <v>4254</v>
      </c>
      <c r="H1607" s="832" t="s">
        <v>625</v>
      </c>
      <c r="I1607" s="832" t="s">
        <v>2111</v>
      </c>
      <c r="J1607" s="832" t="s">
        <v>2109</v>
      </c>
      <c r="K1607" s="832" t="s">
        <v>2112</v>
      </c>
      <c r="L1607" s="835">
        <v>186.87</v>
      </c>
      <c r="M1607" s="835">
        <v>186.87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21</v>
      </c>
      <c r="B1608" s="832" t="s">
        <v>2713</v>
      </c>
      <c r="C1608" s="832" t="s">
        <v>2719</v>
      </c>
      <c r="D1608" s="833" t="s">
        <v>4561</v>
      </c>
      <c r="E1608" s="834" t="s">
        <v>2745</v>
      </c>
      <c r="F1608" s="832" t="s">
        <v>2714</v>
      </c>
      <c r="G1608" s="832" t="s">
        <v>3449</v>
      </c>
      <c r="H1608" s="832" t="s">
        <v>567</v>
      </c>
      <c r="I1608" s="832" t="s">
        <v>4255</v>
      </c>
      <c r="J1608" s="832" t="s">
        <v>1423</v>
      </c>
      <c r="K1608" s="832" t="s">
        <v>1424</v>
      </c>
      <c r="L1608" s="835">
        <v>0</v>
      </c>
      <c r="M1608" s="835">
        <v>0</v>
      </c>
      <c r="N1608" s="832">
        <v>1</v>
      </c>
      <c r="O1608" s="836">
        <v>0.5</v>
      </c>
      <c r="P1608" s="835"/>
      <c r="Q1608" s="837"/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21</v>
      </c>
      <c r="B1609" s="832" t="s">
        <v>2713</v>
      </c>
      <c r="C1609" s="832" t="s">
        <v>2719</v>
      </c>
      <c r="D1609" s="833" t="s">
        <v>4561</v>
      </c>
      <c r="E1609" s="834" t="s">
        <v>2745</v>
      </c>
      <c r="F1609" s="832" t="s">
        <v>2714</v>
      </c>
      <c r="G1609" s="832" t="s">
        <v>2857</v>
      </c>
      <c r="H1609" s="832" t="s">
        <v>567</v>
      </c>
      <c r="I1609" s="832" t="s">
        <v>2858</v>
      </c>
      <c r="J1609" s="832" t="s">
        <v>2859</v>
      </c>
      <c r="K1609" s="832" t="s">
        <v>2860</v>
      </c>
      <c r="L1609" s="835">
        <v>38.5</v>
      </c>
      <c r="M1609" s="835">
        <v>38.5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21</v>
      </c>
      <c r="B1610" s="832" t="s">
        <v>2713</v>
      </c>
      <c r="C1610" s="832" t="s">
        <v>2719</v>
      </c>
      <c r="D1610" s="833" t="s">
        <v>4561</v>
      </c>
      <c r="E1610" s="834" t="s">
        <v>2745</v>
      </c>
      <c r="F1610" s="832" t="s">
        <v>2714</v>
      </c>
      <c r="G1610" s="832" t="s">
        <v>4256</v>
      </c>
      <c r="H1610" s="832" t="s">
        <v>567</v>
      </c>
      <c r="I1610" s="832" t="s">
        <v>4257</v>
      </c>
      <c r="J1610" s="832" t="s">
        <v>4258</v>
      </c>
      <c r="K1610" s="832" t="s">
        <v>4259</v>
      </c>
      <c r="L1610" s="835">
        <v>36.54</v>
      </c>
      <c r="M1610" s="835">
        <v>36.54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21</v>
      </c>
      <c r="B1611" s="832" t="s">
        <v>2713</v>
      </c>
      <c r="C1611" s="832" t="s">
        <v>2719</v>
      </c>
      <c r="D1611" s="833" t="s">
        <v>4561</v>
      </c>
      <c r="E1611" s="834" t="s">
        <v>2745</v>
      </c>
      <c r="F1611" s="832" t="s">
        <v>2714</v>
      </c>
      <c r="G1611" s="832" t="s">
        <v>2965</v>
      </c>
      <c r="H1611" s="832" t="s">
        <v>567</v>
      </c>
      <c r="I1611" s="832" t="s">
        <v>3771</v>
      </c>
      <c r="J1611" s="832" t="s">
        <v>3772</v>
      </c>
      <c r="K1611" s="832" t="s">
        <v>2907</v>
      </c>
      <c r="L1611" s="835">
        <v>2950.43</v>
      </c>
      <c r="M1611" s="835">
        <v>8851.2899999999991</v>
      </c>
      <c r="N1611" s="832">
        <v>3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21</v>
      </c>
      <c r="B1612" s="832" t="s">
        <v>2713</v>
      </c>
      <c r="C1612" s="832" t="s">
        <v>2719</v>
      </c>
      <c r="D1612" s="833" t="s">
        <v>4561</v>
      </c>
      <c r="E1612" s="834" t="s">
        <v>2745</v>
      </c>
      <c r="F1612" s="832" t="s">
        <v>2714</v>
      </c>
      <c r="G1612" s="832" t="s">
        <v>2974</v>
      </c>
      <c r="H1612" s="832" t="s">
        <v>625</v>
      </c>
      <c r="I1612" s="832" t="s">
        <v>2323</v>
      </c>
      <c r="J1612" s="832" t="s">
        <v>2324</v>
      </c>
      <c r="K1612" s="832" t="s">
        <v>2325</v>
      </c>
      <c r="L1612" s="835">
        <v>550.39</v>
      </c>
      <c r="M1612" s="835">
        <v>14860.53</v>
      </c>
      <c r="N1612" s="832">
        <v>27</v>
      </c>
      <c r="O1612" s="836">
        <v>10.5</v>
      </c>
      <c r="P1612" s="835">
        <v>6604.68</v>
      </c>
      <c r="Q1612" s="837">
        <v>0.44444444444444442</v>
      </c>
      <c r="R1612" s="832">
        <v>12</v>
      </c>
      <c r="S1612" s="837">
        <v>0.44444444444444442</v>
      </c>
      <c r="T1612" s="836">
        <v>5</v>
      </c>
      <c r="U1612" s="838">
        <v>0.47619047619047616</v>
      </c>
    </row>
    <row r="1613" spans="1:21" ht="14.4" customHeight="1" x14ac:dyDescent="0.3">
      <c r="A1613" s="831">
        <v>21</v>
      </c>
      <c r="B1613" s="832" t="s">
        <v>2713</v>
      </c>
      <c r="C1613" s="832" t="s">
        <v>2719</v>
      </c>
      <c r="D1613" s="833" t="s">
        <v>4561</v>
      </c>
      <c r="E1613" s="834" t="s">
        <v>2745</v>
      </c>
      <c r="F1613" s="832" t="s">
        <v>2714</v>
      </c>
      <c r="G1613" s="832" t="s">
        <v>4187</v>
      </c>
      <c r="H1613" s="832" t="s">
        <v>625</v>
      </c>
      <c r="I1613" s="832" t="s">
        <v>2625</v>
      </c>
      <c r="J1613" s="832" t="s">
        <v>1522</v>
      </c>
      <c r="K1613" s="832" t="s">
        <v>2167</v>
      </c>
      <c r="L1613" s="835">
        <v>58.77</v>
      </c>
      <c r="M1613" s="835">
        <v>58.77</v>
      </c>
      <c r="N1613" s="832">
        <v>1</v>
      </c>
      <c r="O1613" s="836">
        <v>0.5</v>
      </c>
      <c r="P1613" s="835">
        <v>58.77</v>
      </c>
      <c r="Q1613" s="837">
        <v>1</v>
      </c>
      <c r="R1613" s="832">
        <v>1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21</v>
      </c>
      <c r="B1614" s="832" t="s">
        <v>2713</v>
      </c>
      <c r="C1614" s="832" t="s">
        <v>2719</v>
      </c>
      <c r="D1614" s="833" t="s">
        <v>4561</v>
      </c>
      <c r="E1614" s="834" t="s">
        <v>2745</v>
      </c>
      <c r="F1614" s="832" t="s">
        <v>2714</v>
      </c>
      <c r="G1614" s="832" t="s">
        <v>2978</v>
      </c>
      <c r="H1614" s="832" t="s">
        <v>567</v>
      </c>
      <c r="I1614" s="832" t="s">
        <v>2979</v>
      </c>
      <c r="J1614" s="832" t="s">
        <v>906</v>
      </c>
      <c r="K1614" s="832" t="s">
        <v>2980</v>
      </c>
      <c r="L1614" s="835">
        <v>248.55</v>
      </c>
      <c r="M1614" s="835">
        <v>3976.7999999999997</v>
      </c>
      <c r="N1614" s="832">
        <v>16</v>
      </c>
      <c r="O1614" s="836">
        <v>15.5</v>
      </c>
      <c r="P1614" s="835">
        <v>1739.85</v>
      </c>
      <c r="Q1614" s="837">
        <v>0.4375</v>
      </c>
      <c r="R1614" s="832">
        <v>7</v>
      </c>
      <c r="S1614" s="837">
        <v>0.4375</v>
      </c>
      <c r="T1614" s="836">
        <v>7</v>
      </c>
      <c r="U1614" s="838">
        <v>0.45161290322580644</v>
      </c>
    </row>
    <row r="1615" spans="1:21" ht="14.4" customHeight="1" x14ac:dyDescent="0.3">
      <c r="A1615" s="831">
        <v>21</v>
      </c>
      <c r="B1615" s="832" t="s">
        <v>2713</v>
      </c>
      <c r="C1615" s="832" t="s">
        <v>2719</v>
      </c>
      <c r="D1615" s="833" t="s">
        <v>4561</v>
      </c>
      <c r="E1615" s="834" t="s">
        <v>2745</v>
      </c>
      <c r="F1615" s="832" t="s">
        <v>2714</v>
      </c>
      <c r="G1615" s="832" t="s">
        <v>2767</v>
      </c>
      <c r="H1615" s="832" t="s">
        <v>567</v>
      </c>
      <c r="I1615" s="832" t="s">
        <v>2768</v>
      </c>
      <c r="J1615" s="832" t="s">
        <v>780</v>
      </c>
      <c r="K1615" s="832" t="s">
        <v>2769</v>
      </c>
      <c r="L1615" s="835">
        <v>53.57</v>
      </c>
      <c r="M1615" s="835">
        <v>910.69</v>
      </c>
      <c r="N1615" s="832">
        <v>17</v>
      </c>
      <c r="O1615" s="836">
        <v>8.5</v>
      </c>
      <c r="P1615" s="835">
        <v>482.13</v>
      </c>
      <c r="Q1615" s="837">
        <v>0.52941176470588236</v>
      </c>
      <c r="R1615" s="832">
        <v>9</v>
      </c>
      <c r="S1615" s="837">
        <v>0.52941176470588236</v>
      </c>
      <c r="T1615" s="836">
        <v>4.5</v>
      </c>
      <c r="U1615" s="838">
        <v>0.52941176470588236</v>
      </c>
    </row>
    <row r="1616" spans="1:21" ht="14.4" customHeight="1" x14ac:dyDescent="0.3">
      <c r="A1616" s="831">
        <v>21</v>
      </c>
      <c r="B1616" s="832" t="s">
        <v>2713</v>
      </c>
      <c r="C1616" s="832" t="s">
        <v>2719</v>
      </c>
      <c r="D1616" s="833" t="s">
        <v>4561</v>
      </c>
      <c r="E1616" s="834" t="s">
        <v>2745</v>
      </c>
      <c r="F1616" s="832" t="s">
        <v>2714</v>
      </c>
      <c r="G1616" s="832" t="s">
        <v>3475</v>
      </c>
      <c r="H1616" s="832" t="s">
        <v>567</v>
      </c>
      <c r="I1616" s="832" t="s">
        <v>3476</v>
      </c>
      <c r="J1616" s="832" t="s">
        <v>1395</v>
      </c>
      <c r="K1616" s="832" t="s">
        <v>2475</v>
      </c>
      <c r="L1616" s="835">
        <v>34.19</v>
      </c>
      <c r="M1616" s="835">
        <v>34.19</v>
      </c>
      <c r="N1616" s="832">
        <v>1</v>
      </c>
      <c r="O1616" s="836">
        <v>1</v>
      </c>
      <c r="P1616" s="835">
        <v>34.19</v>
      </c>
      <c r="Q1616" s="837">
        <v>1</v>
      </c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21</v>
      </c>
      <c r="B1617" s="832" t="s">
        <v>2713</v>
      </c>
      <c r="C1617" s="832" t="s">
        <v>2719</v>
      </c>
      <c r="D1617" s="833" t="s">
        <v>4561</v>
      </c>
      <c r="E1617" s="834" t="s">
        <v>2745</v>
      </c>
      <c r="F1617" s="832" t="s">
        <v>2714</v>
      </c>
      <c r="G1617" s="832" t="s">
        <v>3483</v>
      </c>
      <c r="H1617" s="832" t="s">
        <v>567</v>
      </c>
      <c r="I1617" s="832" t="s">
        <v>4260</v>
      </c>
      <c r="J1617" s="832" t="s">
        <v>843</v>
      </c>
      <c r="K1617" s="832" t="s">
        <v>4261</v>
      </c>
      <c r="L1617" s="835">
        <v>46.03</v>
      </c>
      <c r="M1617" s="835">
        <v>92.06</v>
      </c>
      <c r="N1617" s="832">
        <v>2</v>
      </c>
      <c r="O1617" s="836">
        <v>1</v>
      </c>
      <c r="P1617" s="835">
        <v>92.06</v>
      </c>
      <c r="Q1617" s="837">
        <v>1</v>
      </c>
      <c r="R1617" s="832">
        <v>2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21</v>
      </c>
      <c r="B1618" s="832" t="s">
        <v>2713</v>
      </c>
      <c r="C1618" s="832" t="s">
        <v>2719</v>
      </c>
      <c r="D1618" s="833" t="s">
        <v>4561</v>
      </c>
      <c r="E1618" s="834" t="s">
        <v>2745</v>
      </c>
      <c r="F1618" s="832" t="s">
        <v>2714</v>
      </c>
      <c r="G1618" s="832" t="s">
        <v>2783</v>
      </c>
      <c r="H1618" s="832" t="s">
        <v>625</v>
      </c>
      <c r="I1618" s="832" t="s">
        <v>2784</v>
      </c>
      <c r="J1618" s="832" t="s">
        <v>910</v>
      </c>
      <c r="K1618" s="832" t="s">
        <v>2106</v>
      </c>
      <c r="L1618" s="835">
        <v>490.89</v>
      </c>
      <c r="M1618" s="835">
        <v>1472.67</v>
      </c>
      <c r="N1618" s="832">
        <v>3</v>
      </c>
      <c r="O1618" s="836">
        <v>1.5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21</v>
      </c>
      <c r="B1619" s="832" t="s">
        <v>2713</v>
      </c>
      <c r="C1619" s="832" t="s">
        <v>2719</v>
      </c>
      <c r="D1619" s="833" t="s">
        <v>4561</v>
      </c>
      <c r="E1619" s="834" t="s">
        <v>2745</v>
      </c>
      <c r="F1619" s="832" t="s">
        <v>2714</v>
      </c>
      <c r="G1619" s="832" t="s">
        <v>2783</v>
      </c>
      <c r="H1619" s="832" t="s">
        <v>625</v>
      </c>
      <c r="I1619" s="832" t="s">
        <v>3188</v>
      </c>
      <c r="J1619" s="832" t="s">
        <v>910</v>
      </c>
      <c r="K1619" s="832" t="s">
        <v>3189</v>
      </c>
      <c r="L1619" s="835">
        <v>923.74</v>
      </c>
      <c r="M1619" s="835">
        <v>1847.48</v>
      </c>
      <c r="N1619" s="832">
        <v>2</v>
      </c>
      <c r="O1619" s="836">
        <v>0.5</v>
      </c>
      <c r="P1619" s="835">
        <v>1847.48</v>
      </c>
      <c r="Q1619" s="837">
        <v>1</v>
      </c>
      <c r="R1619" s="832">
        <v>2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21</v>
      </c>
      <c r="B1620" s="832" t="s">
        <v>2713</v>
      </c>
      <c r="C1620" s="832" t="s">
        <v>2719</v>
      </c>
      <c r="D1620" s="833" t="s">
        <v>4561</v>
      </c>
      <c r="E1620" s="834" t="s">
        <v>2745</v>
      </c>
      <c r="F1620" s="832" t="s">
        <v>2714</v>
      </c>
      <c r="G1620" s="832" t="s">
        <v>2783</v>
      </c>
      <c r="H1620" s="832" t="s">
        <v>625</v>
      </c>
      <c r="I1620" s="832" t="s">
        <v>2861</v>
      </c>
      <c r="J1620" s="832" t="s">
        <v>914</v>
      </c>
      <c r="K1620" s="832" t="s">
        <v>2096</v>
      </c>
      <c r="L1620" s="835">
        <v>1385.62</v>
      </c>
      <c r="M1620" s="835">
        <v>5542.48</v>
      </c>
      <c r="N1620" s="832">
        <v>4</v>
      </c>
      <c r="O1620" s="836">
        <v>2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21</v>
      </c>
      <c r="B1621" s="832" t="s">
        <v>2713</v>
      </c>
      <c r="C1621" s="832" t="s">
        <v>2719</v>
      </c>
      <c r="D1621" s="833" t="s">
        <v>4561</v>
      </c>
      <c r="E1621" s="834" t="s">
        <v>2745</v>
      </c>
      <c r="F1621" s="832" t="s">
        <v>2714</v>
      </c>
      <c r="G1621" s="832" t="s">
        <v>2783</v>
      </c>
      <c r="H1621" s="832" t="s">
        <v>625</v>
      </c>
      <c r="I1621" s="832" t="s">
        <v>2877</v>
      </c>
      <c r="J1621" s="832" t="s">
        <v>914</v>
      </c>
      <c r="K1621" s="832" t="s">
        <v>2098</v>
      </c>
      <c r="L1621" s="835">
        <v>1847.49</v>
      </c>
      <c r="M1621" s="835">
        <v>18474.900000000001</v>
      </c>
      <c r="N1621" s="832">
        <v>10</v>
      </c>
      <c r="O1621" s="836">
        <v>3.5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21</v>
      </c>
      <c r="B1622" s="832" t="s">
        <v>2713</v>
      </c>
      <c r="C1622" s="832" t="s">
        <v>2719</v>
      </c>
      <c r="D1622" s="833" t="s">
        <v>4561</v>
      </c>
      <c r="E1622" s="834" t="s">
        <v>2745</v>
      </c>
      <c r="F1622" s="832" t="s">
        <v>2714</v>
      </c>
      <c r="G1622" s="832" t="s">
        <v>2783</v>
      </c>
      <c r="H1622" s="832" t="s">
        <v>625</v>
      </c>
      <c r="I1622" s="832" t="s">
        <v>3192</v>
      </c>
      <c r="J1622" s="832" t="s">
        <v>910</v>
      </c>
      <c r="K1622" s="832" t="s">
        <v>3189</v>
      </c>
      <c r="L1622" s="835">
        <v>923.74</v>
      </c>
      <c r="M1622" s="835">
        <v>2771.2200000000003</v>
      </c>
      <c r="N1622" s="832">
        <v>3</v>
      </c>
      <c r="O1622" s="836">
        <v>0.5</v>
      </c>
      <c r="P1622" s="835">
        <v>2771.2200000000003</v>
      </c>
      <c r="Q1622" s="837">
        <v>1</v>
      </c>
      <c r="R1622" s="832">
        <v>3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21</v>
      </c>
      <c r="B1623" s="832" t="s">
        <v>2713</v>
      </c>
      <c r="C1623" s="832" t="s">
        <v>2719</v>
      </c>
      <c r="D1623" s="833" t="s">
        <v>4561</v>
      </c>
      <c r="E1623" s="834" t="s">
        <v>2745</v>
      </c>
      <c r="F1623" s="832" t="s">
        <v>2714</v>
      </c>
      <c r="G1623" s="832" t="s">
        <v>2785</v>
      </c>
      <c r="H1623" s="832" t="s">
        <v>567</v>
      </c>
      <c r="I1623" s="832" t="s">
        <v>3193</v>
      </c>
      <c r="J1623" s="832" t="s">
        <v>676</v>
      </c>
      <c r="K1623" s="832" t="s">
        <v>3194</v>
      </c>
      <c r="L1623" s="835">
        <v>48.42</v>
      </c>
      <c r="M1623" s="835">
        <v>48.42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21</v>
      </c>
      <c r="B1624" s="832" t="s">
        <v>2713</v>
      </c>
      <c r="C1624" s="832" t="s">
        <v>2719</v>
      </c>
      <c r="D1624" s="833" t="s">
        <v>4561</v>
      </c>
      <c r="E1624" s="834" t="s">
        <v>2745</v>
      </c>
      <c r="F1624" s="832" t="s">
        <v>2714</v>
      </c>
      <c r="G1624" s="832" t="s">
        <v>3490</v>
      </c>
      <c r="H1624" s="832" t="s">
        <v>567</v>
      </c>
      <c r="I1624" s="832" t="s">
        <v>3491</v>
      </c>
      <c r="J1624" s="832" t="s">
        <v>3492</v>
      </c>
      <c r="K1624" s="832" t="s">
        <v>641</v>
      </c>
      <c r="L1624" s="835">
        <v>174.59</v>
      </c>
      <c r="M1624" s="835">
        <v>174.59</v>
      </c>
      <c r="N1624" s="832">
        <v>1</v>
      </c>
      <c r="O1624" s="836">
        <v>1</v>
      </c>
      <c r="P1624" s="835">
        <v>174.59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21</v>
      </c>
      <c r="B1625" s="832" t="s">
        <v>2713</v>
      </c>
      <c r="C1625" s="832" t="s">
        <v>2719</v>
      </c>
      <c r="D1625" s="833" t="s">
        <v>4561</v>
      </c>
      <c r="E1625" s="834" t="s">
        <v>2745</v>
      </c>
      <c r="F1625" s="832" t="s">
        <v>2714</v>
      </c>
      <c r="G1625" s="832" t="s">
        <v>4262</v>
      </c>
      <c r="H1625" s="832" t="s">
        <v>567</v>
      </c>
      <c r="I1625" s="832" t="s">
        <v>4263</v>
      </c>
      <c r="J1625" s="832" t="s">
        <v>4264</v>
      </c>
      <c r="K1625" s="832" t="s">
        <v>4265</v>
      </c>
      <c r="L1625" s="835">
        <v>195.19</v>
      </c>
      <c r="M1625" s="835">
        <v>195.19</v>
      </c>
      <c r="N1625" s="832">
        <v>1</v>
      </c>
      <c r="O1625" s="836">
        <v>1</v>
      </c>
      <c r="P1625" s="835">
        <v>195.19</v>
      </c>
      <c r="Q1625" s="837">
        <v>1</v>
      </c>
      <c r="R1625" s="832">
        <v>1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21</v>
      </c>
      <c r="B1626" s="832" t="s">
        <v>2713</v>
      </c>
      <c r="C1626" s="832" t="s">
        <v>2719</v>
      </c>
      <c r="D1626" s="833" t="s">
        <v>4561</v>
      </c>
      <c r="E1626" s="834" t="s">
        <v>2745</v>
      </c>
      <c r="F1626" s="832" t="s">
        <v>2714</v>
      </c>
      <c r="G1626" s="832" t="s">
        <v>3940</v>
      </c>
      <c r="H1626" s="832" t="s">
        <v>567</v>
      </c>
      <c r="I1626" s="832" t="s">
        <v>3941</v>
      </c>
      <c r="J1626" s="832" t="s">
        <v>3942</v>
      </c>
      <c r="K1626" s="832" t="s">
        <v>3943</v>
      </c>
      <c r="L1626" s="835">
        <v>75.739999999999995</v>
      </c>
      <c r="M1626" s="835">
        <v>75.739999999999995</v>
      </c>
      <c r="N1626" s="832">
        <v>1</v>
      </c>
      <c r="O1626" s="836">
        <v>0.5</v>
      </c>
      <c r="P1626" s="835">
        <v>75.739999999999995</v>
      </c>
      <c r="Q1626" s="837">
        <v>1</v>
      </c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21</v>
      </c>
      <c r="B1627" s="832" t="s">
        <v>2713</v>
      </c>
      <c r="C1627" s="832" t="s">
        <v>2719</v>
      </c>
      <c r="D1627" s="833" t="s">
        <v>4561</v>
      </c>
      <c r="E1627" s="834" t="s">
        <v>2745</v>
      </c>
      <c r="F1627" s="832" t="s">
        <v>2714</v>
      </c>
      <c r="G1627" s="832" t="s">
        <v>4266</v>
      </c>
      <c r="H1627" s="832" t="s">
        <v>567</v>
      </c>
      <c r="I1627" s="832" t="s">
        <v>4267</v>
      </c>
      <c r="J1627" s="832" t="s">
        <v>4268</v>
      </c>
      <c r="K1627" s="832" t="s">
        <v>4269</v>
      </c>
      <c r="L1627" s="835">
        <v>0</v>
      </c>
      <c r="M1627" s="835">
        <v>0</v>
      </c>
      <c r="N1627" s="832">
        <v>2</v>
      </c>
      <c r="O1627" s="836">
        <v>0.5</v>
      </c>
      <c r="P1627" s="835">
        <v>0</v>
      </c>
      <c r="Q1627" s="837"/>
      <c r="R1627" s="832">
        <v>2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21</v>
      </c>
      <c r="B1628" s="832" t="s">
        <v>2713</v>
      </c>
      <c r="C1628" s="832" t="s">
        <v>2719</v>
      </c>
      <c r="D1628" s="833" t="s">
        <v>4561</v>
      </c>
      <c r="E1628" s="834" t="s">
        <v>2745</v>
      </c>
      <c r="F1628" s="832" t="s">
        <v>2714</v>
      </c>
      <c r="G1628" s="832" t="s">
        <v>2786</v>
      </c>
      <c r="H1628" s="832" t="s">
        <v>567</v>
      </c>
      <c r="I1628" s="832" t="s">
        <v>3493</v>
      </c>
      <c r="J1628" s="832" t="s">
        <v>946</v>
      </c>
      <c r="K1628" s="832" t="s">
        <v>2064</v>
      </c>
      <c r="L1628" s="835">
        <v>32.25</v>
      </c>
      <c r="M1628" s="835">
        <v>32.25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21</v>
      </c>
      <c r="B1629" s="832" t="s">
        <v>2713</v>
      </c>
      <c r="C1629" s="832" t="s">
        <v>2719</v>
      </c>
      <c r="D1629" s="833" t="s">
        <v>4561</v>
      </c>
      <c r="E1629" s="834" t="s">
        <v>2745</v>
      </c>
      <c r="F1629" s="832" t="s">
        <v>2714</v>
      </c>
      <c r="G1629" s="832" t="s">
        <v>2786</v>
      </c>
      <c r="H1629" s="832" t="s">
        <v>567</v>
      </c>
      <c r="I1629" s="832" t="s">
        <v>2981</v>
      </c>
      <c r="J1629" s="832" t="s">
        <v>946</v>
      </c>
      <c r="K1629" s="832" t="s">
        <v>2798</v>
      </c>
      <c r="L1629" s="835">
        <v>103.67</v>
      </c>
      <c r="M1629" s="835">
        <v>414.68</v>
      </c>
      <c r="N1629" s="832">
        <v>4</v>
      </c>
      <c r="O1629" s="836">
        <v>3</v>
      </c>
      <c r="P1629" s="835">
        <v>103.67</v>
      </c>
      <c r="Q1629" s="837">
        <v>0.25</v>
      </c>
      <c r="R1629" s="832">
        <v>1</v>
      </c>
      <c r="S1629" s="837">
        <v>0.25</v>
      </c>
      <c r="T1629" s="836">
        <v>1</v>
      </c>
      <c r="U1629" s="838">
        <v>0.33333333333333331</v>
      </c>
    </row>
    <row r="1630" spans="1:21" ht="14.4" customHeight="1" x14ac:dyDescent="0.3">
      <c r="A1630" s="831">
        <v>21</v>
      </c>
      <c r="B1630" s="832" t="s">
        <v>2713</v>
      </c>
      <c r="C1630" s="832" t="s">
        <v>2719</v>
      </c>
      <c r="D1630" s="833" t="s">
        <v>4561</v>
      </c>
      <c r="E1630" s="834" t="s">
        <v>2745</v>
      </c>
      <c r="F1630" s="832" t="s">
        <v>2714</v>
      </c>
      <c r="G1630" s="832" t="s">
        <v>2786</v>
      </c>
      <c r="H1630" s="832" t="s">
        <v>567</v>
      </c>
      <c r="I1630" s="832" t="s">
        <v>3804</v>
      </c>
      <c r="J1630" s="832" t="s">
        <v>2846</v>
      </c>
      <c r="K1630" s="832" t="s">
        <v>3805</v>
      </c>
      <c r="L1630" s="835">
        <v>115.18</v>
      </c>
      <c r="M1630" s="835">
        <v>115.18</v>
      </c>
      <c r="N1630" s="832">
        <v>1</v>
      </c>
      <c r="O1630" s="836">
        <v>0.5</v>
      </c>
      <c r="P1630" s="835">
        <v>115.18</v>
      </c>
      <c r="Q1630" s="837">
        <v>1</v>
      </c>
      <c r="R1630" s="832">
        <v>1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21</v>
      </c>
      <c r="B1631" s="832" t="s">
        <v>2713</v>
      </c>
      <c r="C1631" s="832" t="s">
        <v>2719</v>
      </c>
      <c r="D1631" s="833" t="s">
        <v>4561</v>
      </c>
      <c r="E1631" s="834" t="s">
        <v>2745</v>
      </c>
      <c r="F1631" s="832" t="s">
        <v>2714</v>
      </c>
      <c r="G1631" s="832" t="s">
        <v>2786</v>
      </c>
      <c r="H1631" s="832" t="s">
        <v>567</v>
      </c>
      <c r="I1631" s="832" t="s">
        <v>2787</v>
      </c>
      <c r="J1631" s="832" t="s">
        <v>946</v>
      </c>
      <c r="K1631" s="832" t="s">
        <v>2064</v>
      </c>
      <c r="L1631" s="835">
        <v>32.25</v>
      </c>
      <c r="M1631" s="835">
        <v>96.75</v>
      </c>
      <c r="N1631" s="832">
        <v>3</v>
      </c>
      <c r="O1631" s="836">
        <v>1</v>
      </c>
      <c r="P1631" s="835">
        <v>32.25</v>
      </c>
      <c r="Q1631" s="837">
        <v>0.33333333333333331</v>
      </c>
      <c r="R1631" s="832">
        <v>1</v>
      </c>
      <c r="S1631" s="837">
        <v>0.33333333333333331</v>
      </c>
      <c r="T1631" s="836">
        <v>0.5</v>
      </c>
      <c r="U1631" s="838">
        <v>0.5</v>
      </c>
    </row>
    <row r="1632" spans="1:21" ht="14.4" customHeight="1" x14ac:dyDescent="0.3">
      <c r="A1632" s="831">
        <v>21</v>
      </c>
      <c r="B1632" s="832" t="s">
        <v>2713</v>
      </c>
      <c r="C1632" s="832" t="s">
        <v>2719</v>
      </c>
      <c r="D1632" s="833" t="s">
        <v>4561</v>
      </c>
      <c r="E1632" s="834" t="s">
        <v>2745</v>
      </c>
      <c r="F1632" s="832" t="s">
        <v>2714</v>
      </c>
      <c r="G1632" s="832" t="s">
        <v>2786</v>
      </c>
      <c r="H1632" s="832" t="s">
        <v>567</v>
      </c>
      <c r="I1632" s="832" t="s">
        <v>2797</v>
      </c>
      <c r="J1632" s="832" t="s">
        <v>946</v>
      </c>
      <c r="K1632" s="832" t="s">
        <v>2798</v>
      </c>
      <c r="L1632" s="835">
        <v>103.67</v>
      </c>
      <c r="M1632" s="835">
        <v>414.68</v>
      </c>
      <c r="N1632" s="832">
        <v>4</v>
      </c>
      <c r="O1632" s="836">
        <v>3</v>
      </c>
      <c r="P1632" s="835">
        <v>103.67</v>
      </c>
      <c r="Q1632" s="837">
        <v>0.25</v>
      </c>
      <c r="R1632" s="832">
        <v>1</v>
      </c>
      <c r="S1632" s="837">
        <v>0.25</v>
      </c>
      <c r="T1632" s="836">
        <v>1</v>
      </c>
      <c r="U1632" s="838">
        <v>0.33333333333333331</v>
      </c>
    </row>
    <row r="1633" spans="1:21" ht="14.4" customHeight="1" x14ac:dyDescent="0.3">
      <c r="A1633" s="831">
        <v>21</v>
      </c>
      <c r="B1633" s="832" t="s">
        <v>2713</v>
      </c>
      <c r="C1633" s="832" t="s">
        <v>2719</v>
      </c>
      <c r="D1633" s="833" t="s">
        <v>4561</v>
      </c>
      <c r="E1633" s="834" t="s">
        <v>2745</v>
      </c>
      <c r="F1633" s="832" t="s">
        <v>2714</v>
      </c>
      <c r="G1633" s="832" t="s">
        <v>2786</v>
      </c>
      <c r="H1633" s="832" t="s">
        <v>567</v>
      </c>
      <c r="I1633" s="832" t="s">
        <v>4270</v>
      </c>
      <c r="J1633" s="832" t="s">
        <v>3615</v>
      </c>
      <c r="K1633" s="832" t="s">
        <v>4271</v>
      </c>
      <c r="L1633" s="835">
        <v>64.5</v>
      </c>
      <c r="M1633" s="835">
        <v>64.5</v>
      </c>
      <c r="N1633" s="832">
        <v>1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21</v>
      </c>
      <c r="B1634" s="832" t="s">
        <v>2713</v>
      </c>
      <c r="C1634" s="832" t="s">
        <v>2719</v>
      </c>
      <c r="D1634" s="833" t="s">
        <v>4561</v>
      </c>
      <c r="E1634" s="834" t="s">
        <v>2745</v>
      </c>
      <c r="F1634" s="832" t="s">
        <v>2714</v>
      </c>
      <c r="G1634" s="832" t="s">
        <v>2786</v>
      </c>
      <c r="H1634" s="832" t="s">
        <v>567</v>
      </c>
      <c r="I1634" s="832" t="s">
        <v>3614</v>
      </c>
      <c r="J1634" s="832" t="s">
        <v>3615</v>
      </c>
      <c r="K1634" s="832" t="s">
        <v>3616</v>
      </c>
      <c r="L1634" s="835">
        <v>64.5</v>
      </c>
      <c r="M1634" s="835">
        <v>64.5</v>
      </c>
      <c r="N1634" s="832">
        <v>1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21</v>
      </c>
      <c r="B1635" s="832" t="s">
        <v>2713</v>
      </c>
      <c r="C1635" s="832" t="s">
        <v>2719</v>
      </c>
      <c r="D1635" s="833" t="s">
        <v>4561</v>
      </c>
      <c r="E1635" s="834" t="s">
        <v>2745</v>
      </c>
      <c r="F1635" s="832" t="s">
        <v>2714</v>
      </c>
      <c r="G1635" s="832" t="s">
        <v>2770</v>
      </c>
      <c r="H1635" s="832" t="s">
        <v>625</v>
      </c>
      <c r="I1635" s="832" t="s">
        <v>2881</v>
      </c>
      <c r="J1635" s="832" t="s">
        <v>2772</v>
      </c>
      <c r="K1635" s="832" t="s">
        <v>2773</v>
      </c>
      <c r="L1635" s="835">
        <v>453.18</v>
      </c>
      <c r="M1635" s="835">
        <v>3625.4399999999996</v>
      </c>
      <c r="N1635" s="832">
        <v>8</v>
      </c>
      <c r="O1635" s="836">
        <v>5</v>
      </c>
      <c r="P1635" s="835">
        <v>3172.2599999999998</v>
      </c>
      <c r="Q1635" s="837">
        <v>0.875</v>
      </c>
      <c r="R1635" s="832">
        <v>7</v>
      </c>
      <c r="S1635" s="837">
        <v>0.875</v>
      </c>
      <c r="T1635" s="836">
        <v>4.5</v>
      </c>
      <c r="U1635" s="838">
        <v>0.9</v>
      </c>
    </row>
    <row r="1636" spans="1:21" ht="14.4" customHeight="1" x14ac:dyDescent="0.3">
      <c r="A1636" s="831">
        <v>21</v>
      </c>
      <c r="B1636" s="832" t="s">
        <v>2713</v>
      </c>
      <c r="C1636" s="832" t="s">
        <v>2719</v>
      </c>
      <c r="D1636" s="833" t="s">
        <v>4561</v>
      </c>
      <c r="E1636" s="834" t="s">
        <v>2745</v>
      </c>
      <c r="F1636" s="832" t="s">
        <v>2714</v>
      </c>
      <c r="G1636" s="832" t="s">
        <v>2770</v>
      </c>
      <c r="H1636" s="832" t="s">
        <v>567</v>
      </c>
      <c r="I1636" s="832" t="s">
        <v>2771</v>
      </c>
      <c r="J1636" s="832" t="s">
        <v>2772</v>
      </c>
      <c r="K1636" s="832" t="s">
        <v>2773</v>
      </c>
      <c r="L1636" s="835">
        <v>453.18</v>
      </c>
      <c r="M1636" s="835">
        <v>1359.54</v>
      </c>
      <c r="N1636" s="832">
        <v>3</v>
      </c>
      <c r="O1636" s="836">
        <v>1.5</v>
      </c>
      <c r="P1636" s="835">
        <v>906.36</v>
      </c>
      <c r="Q1636" s="837">
        <v>0.66666666666666674</v>
      </c>
      <c r="R1636" s="832">
        <v>2</v>
      </c>
      <c r="S1636" s="837">
        <v>0.66666666666666663</v>
      </c>
      <c r="T1636" s="836">
        <v>1</v>
      </c>
      <c r="U1636" s="838">
        <v>0.66666666666666663</v>
      </c>
    </row>
    <row r="1637" spans="1:21" ht="14.4" customHeight="1" x14ac:dyDescent="0.3">
      <c r="A1637" s="831">
        <v>21</v>
      </c>
      <c r="B1637" s="832" t="s">
        <v>2713</v>
      </c>
      <c r="C1637" s="832" t="s">
        <v>2719</v>
      </c>
      <c r="D1637" s="833" t="s">
        <v>4561</v>
      </c>
      <c r="E1637" s="834" t="s">
        <v>2745</v>
      </c>
      <c r="F1637" s="832" t="s">
        <v>2714</v>
      </c>
      <c r="G1637" s="832" t="s">
        <v>4196</v>
      </c>
      <c r="H1637" s="832" t="s">
        <v>625</v>
      </c>
      <c r="I1637" s="832" t="s">
        <v>2140</v>
      </c>
      <c r="J1637" s="832" t="s">
        <v>959</v>
      </c>
      <c r="K1637" s="832" t="s">
        <v>2141</v>
      </c>
      <c r="L1637" s="835">
        <v>0</v>
      </c>
      <c r="M1637" s="835">
        <v>0</v>
      </c>
      <c r="N1637" s="832">
        <v>1</v>
      </c>
      <c r="O1637" s="836">
        <v>1</v>
      </c>
      <c r="P1637" s="835">
        <v>0</v>
      </c>
      <c r="Q1637" s="837"/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21</v>
      </c>
      <c r="B1638" s="832" t="s">
        <v>2713</v>
      </c>
      <c r="C1638" s="832" t="s">
        <v>2719</v>
      </c>
      <c r="D1638" s="833" t="s">
        <v>4561</v>
      </c>
      <c r="E1638" s="834" t="s">
        <v>2745</v>
      </c>
      <c r="F1638" s="832" t="s">
        <v>2714</v>
      </c>
      <c r="G1638" s="832" t="s">
        <v>2862</v>
      </c>
      <c r="H1638" s="832" t="s">
        <v>625</v>
      </c>
      <c r="I1638" s="832" t="s">
        <v>2596</v>
      </c>
      <c r="J1638" s="832" t="s">
        <v>2597</v>
      </c>
      <c r="K1638" s="832" t="s">
        <v>2598</v>
      </c>
      <c r="L1638" s="835">
        <v>355.79</v>
      </c>
      <c r="M1638" s="835">
        <v>355.79</v>
      </c>
      <c r="N1638" s="832">
        <v>1</v>
      </c>
      <c r="O1638" s="836">
        <v>1</v>
      </c>
      <c r="P1638" s="835">
        <v>355.79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21</v>
      </c>
      <c r="B1639" s="832" t="s">
        <v>2713</v>
      </c>
      <c r="C1639" s="832" t="s">
        <v>2719</v>
      </c>
      <c r="D1639" s="833" t="s">
        <v>4561</v>
      </c>
      <c r="E1639" s="834" t="s">
        <v>2745</v>
      </c>
      <c r="F1639" s="832" t="s">
        <v>2714</v>
      </c>
      <c r="G1639" s="832" t="s">
        <v>2862</v>
      </c>
      <c r="H1639" s="832" t="s">
        <v>625</v>
      </c>
      <c r="I1639" s="832" t="s">
        <v>3197</v>
      </c>
      <c r="J1639" s="832" t="s">
        <v>2597</v>
      </c>
      <c r="K1639" s="832" t="s">
        <v>3198</v>
      </c>
      <c r="L1639" s="835">
        <v>1019.46</v>
      </c>
      <c r="M1639" s="835">
        <v>2038.92</v>
      </c>
      <c r="N1639" s="832">
        <v>2</v>
      </c>
      <c r="O1639" s="836">
        <v>1</v>
      </c>
      <c r="P1639" s="835">
        <v>2038.92</v>
      </c>
      <c r="Q1639" s="837">
        <v>1</v>
      </c>
      <c r="R1639" s="832">
        <v>2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21</v>
      </c>
      <c r="B1640" s="832" t="s">
        <v>2713</v>
      </c>
      <c r="C1640" s="832" t="s">
        <v>2719</v>
      </c>
      <c r="D1640" s="833" t="s">
        <v>4561</v>
      </c>
      <c r="E1640" s="834" t="s">
        <v>2745</v>
      </c>
      <c r="F1640" s="832" t="s">
        <v>2714</v>
      </c>
      <c r="G1640" s="832" t="s">
        <v>2815</v>
      </c>
      <c r="H1640" s="832" t="s">
        <v>625</v>
      </c>
      <c r="I1640" s="832" t="s">
        <v>3662</v>
      </c>
      <c r="J1640" s="832" t="s">
        <v>2049</v>
      </c>
      <c r="K1640" s="832" t="s">
        <v>2050</v>
      </c>
      <c r="L1640" s="835">
        <v>16.12</v>
      </c>
      <c r="M1640" s="835">
        <v>32.24</v>
      </c>
      <c r="N1640" s="832">
        <v>2</v>
      </c>
      <c r="O1640" s="836">
        <v>1.5</v>
      </c>
      <c r="P1640" s="835">
        <v>32.24</v>
      </c>
      <c r="Q1640" s="837">
        <v>1</v>
      </c>
      <c r="R1640" s="832">
        <v>2</v>
      </c>
      <c r="S1640" s="837">
        <v>1</v>
      </c>
      <c r="T1640" s="836">
        <v>1.5</v>
      </c>
      <c r="U1640" s="838">
        <v>1</v>
      </c>
    </row>
    <row r="1641" spans="1:21" ht="14.4" customHeight="1" x14ac:dyDescent="0.3">
      <c r="A1641" s="831">
        <v>21</v>
      </c>
      <c r="B1641" s="832" t="s">
        <v>2713</v>
      </c>
      <c r="C1641" s="832" t="s">
        <v>2719</v>
      </c>
      <c r="D1641" s="833" t="s">
        <v>4561</v>
      </c>
      <c r="E1641" s="834" t="s">
        <v>2745</v>
      </c>
      <c r="F1641" s="832" t="s">
        <v>2714</v>
      </c>
      <c r="G1641" s="832" t="s">
        <v>2815</v>
      </c>
      <c r="H1641" s="832" t="s">
        <v>625</v>
      </c>
      <c r="I1641" s="832" t="s">
        <v>2816</v>
      </c>
      <c r="J1641" s="832" t="s">
        <v>2049</v>
      </c>
      <c r="K1641" s="832" t="s">
        <v>2052</v>
      </c>
      <c r="L1641" s="835">
        <v>57.6</v>
      </c>
      <c r="M1641" s="835">
        <v>57.6</v>
      </c>
      <c r="N1641" s="832">
        <v>1</v>
      </c>
      <c r="O1641" s="836">
        <v>1</v>
      </c>
      <c r="P1641" s="835">
        <v>57.6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21</v>
      </c>
      <c r="B1642" s="832" t="s">
        <v>2713</v>
      </c>
      <c r="C1642" s="832" t="s">
        <v>2719</v>
      </c>
      <c r="D1642" s="833" t="s">
        <v>4561</v>
      </c>
      <c r="E1642" s="834" t="s">
        <v>2745</v>
      </c>
      <c r="F1642" s="832" t="s">
        <v>2714</v>
      </c>
      <c r="G1642" s="832" t="s">
        <v>3204</v>
      </c>
      <c r="H1642" s="832" t="s">
        <v>625</v>
      </c>
      <c r="I1642" s="832" t="s">
        <v>2636</v>
      </c>
      <c r="J1642" s="832" t="s">
        <v>1172</v>
      </c>
      <c r="K1642" s="832" t="s">
        <v>2637</v>
      </c>
      <c r="L1642" s="835">
        <v>143.09</v>
      </c>
      <c r="M1642" s="835">
        <v>143.09</v>
      </c>
      <c r="N1642" s="832">
        <v>1</v>
      </c>
      <c r="O1642" s="836">
        <v>1</v>
      </c>
      <c r="P1642" s="835">
        <v>143.09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21</v>
      </c>
      <c r="B1643" s="832" t="s">
        <v>2713</v>
      </c>
      <c r="C1643" s="832" t="s">
        <v>2719</v>
      </c>
      <c r="D1643" s="833" t="s">
        <v>4561</v>
      </c>
      <c r="E1643" s="834" t="s">
        <v>2745</v>
      </c>
      <c r="F1643" s="832" t="s">
        <v>2714</v>
      </c>
      <c r="G1643" s="832" t="s">
        <v>2987</v>
      </c>
      <c r="H1643" s="832" t="s">
        <v>567</v>
      </c>
      <c r="I1643" s="832" t="s">
        <v>2988</v>
      </c>
      <c r="J1643" s="832" t="s">
        <v>636</v>
      </c>
      <c r="K1643" s="832" t="s">
        <v>2989</v>
      </c>
      <c r="L1643" s="835">
        <v>108.44</v>
      </c>
      <c r="M1643" s="835">
        <v>216.88</v>
      </c>
      <c r="N1643" s="832">
        <v>2</v>
      </c>
      <c r="O1643" s="836">
        <v>1.5</v>
      </c>
      <c r="P1643" s="835">
        <v>108.44</v>
      </c>
      <c r="Q1643" s="837">
        <v>0.5</v>
      </c>
      <c r="R1643" s="832">
        <v>1</v>
      </c>
      <c r="S1643" s="837">
        <v>0.5</v>
      </c>
      <c r="T1643" s="836">
        <v>0.5</v>
      </c>
      <c r="U1643" s="838">
        <v>0.33333333333333331</v>
      </c>
    </row>
    <row r="1644" spans="1:21" ht="14.4" customHeight="1" x14ac:dyDescent="0.3">
      <c r="A1644" s="831">
        <v>21</v>
      </c>
      <c r="B1644" s="832" t="s">
        <v>2713</v>
      </c>
      <c r="C1644" s="832" t="s">
        <v>2719</v>
      </c>
      <c r="D1644" s="833" t="s">
        <v>4561</v>
      </c>
      <c r="E1644" s="834" t="s">
        <v>2745</v>
      </c>
      <c r="F1644" s="832" t="s">
        <v>2714</v>
      </c>
      <c r="G1644" s="832" t="s">
        <v>2987</v>
      </c>
      <c r="H1644" s="832" t="s">
        <v>567</v>
      </c>
      <c r="I1644" s="832" t="s">
        <v>3206</v>
      </c>
      <c r="J1644" s="832" t="s">
        <v>636</v>
      </c>
      <c r="K1644" s="832" t="s">
        <v>3207</v>
      </c>
      <c r="L1644" s="835">
        <v>52.61</v>
      </c>
      <c r="M1644" s="835">
        <v>157.82999999999998</v>
      </c>
      <c r="N1644" s="832">
        <v>3</v>
      </c>
      <c r="O1644" s="836">
        <v>2.5</v>
      </c>
      <c r="P1644" s="835">
        <v>105.22</v>
      </c>
      <c r="Q1644" s="837">
        <v>0.66666666666666674</v>
      </c>
      <c r="R1644" s="832">
        <v>2</v>
      </c>
      <c r="S1644" s="837">
        <v>0.66666666666666663</v>
      </c>
      <c r="T1644" s="836">
        <v>1.5</v>
      </c>
      <c r="U1644" s="838">
        <v>0.6</v>
      </c>
    </row>
    <row r="1645" spans="1:21" ht="14.4" customHeight="1" x14ac:dyDescent="0.3">
      <c r="A1645" s="831">
        <v>21</v>
      </c>
      <c r="B1645" s="832" t="s">
        <v>2713</v>
      </c>
      <c r="C1645" s="832" t="s">
        <v>2719</v>
      </c>
      <c r="D1645" s="833" t="s">
        <v>4561</v>
      </c>
      <c r="E1645" s="834" t="s">
        <v>2745</v>
      </c>
      <c r="F1645" s="832" t="s">
        <v>2714</v>
      </c>
      <c r="G1645" s="832" t="s">
        <v>2993</v>
      </c>
      <c r="H1645" s="832" t="s">
        <v>625</v>
      </c>
      <c r="I1645" s="832" t="s">
        <v>2631</v>
      </c>
      <c r="J1645" s="832" t="s">
        <v>2632</v>
      </c>
      <c r="K1645" s="832" t="s">
        <v>1732</v>
      </c>
      <c r="L1645" s="835">
        <v>194.26</v>
      </c>
      <c r="M1645" s="835">
        <v>777.04</v>
      </c>
      <c r="N1645" s="832">
        <v>4</v>
      </c>
      <c r="O1645" s="836">
        <v>1</v>
      </c>
      <c r="P1645" s="835">
        <v>777.04</v>
      </c>
      <c r="Q1645" s="837">
        <v>1</v>
      </c>
      <c r="R1645" s="832">
        <v>4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21</v>
      </c>
      <c r="B1646" s="832" t="s">
        <v>2713</v>
      </c>
      <c r="C1646" s="832" t="s">
        <v>2719</v>
      </c>
      <c r="D1646" s="833" t="s">
        <v>4561</v>
      </c>
      <c r="E1646" s="834" t="s">
        <v>2745</v>
      </c>
      <c r="F1646" s="832" t="s">
        <v>2714</v>
      </c>
      <c r="G1646" s="832" t="s">
        <v>2994</v>
      </c>
      <c r="H1646" s="832" t="s">
        <v>567</v>
      </c>
      <c r="I1646" s="832" t="s">
        <v>2995</v>
      </c>
      <c r="J1646" s="832" t="s">
        <v>2996</v>
      </c>
      <c r="K1646" s="832" t="s">
        <v>2997</v>
      </c>
      <c r="L1646" s="835">
        <v>21.92</v>
      </c>
      <c r="M1646" s="835">
        <v>131.52000000000001</v>
      </c>
      <c r="N1646" s="832">
        <v>6</v>
      </c>
      <c r="O1646" s="836">
        <v>2</v>
      </c>
      <c r="P1646" s="835">
        <v>65.760000000000005</v>
      </c>
      <c r="Q1646" s="837">
        <v>0.5</v>
      </c>
      <c r="R1646" s="832">
        <v>3</v>
      </c>
      <c r="S1646" s="837">
        <v>0.5</v>
      </c>
      <c r="T1646" s="836">
        <v>1.5</v>
      </c>
      <c r="U1646" s="838">
        <v>0.75</v>
      </c>
    </row>
    <row r="1647" spans="1:21" ht="14.4" customHeight="1" x14ac:dyDescent="0.3">
      <c r="A1647" s="831">
        <v>21</v>
      </c>
      <c r="B1647" s="832" t="s">
        <v>2713</v>
      </c>
      <c r="C1647" s="832" t="s">
        <v>2719</v>
      </c>
      <c r="D1647" s="833" t="s">
        <v>4561</v>
      </c>
      <c r="E1647" s="834" t="s">
        <v>2745</v>
      </c>
      <c r="F1647" s="832" t="s">
        <v>2714</v>
      </c>
      <c r="G1647" s="832" t="s">
        <v>3000</v>
      </c>
      <c r="H1647" s="832" t="s">
        <v>625</v>
      </c>
      <c r="I1647" s="832" t="s">
        <v>4272</v>
      </c>
      <c r="J1647" s="832" t="s">
        <v>3002</v>
      </c>
      <c r="K1647" s="832" t="s">
        <v>4273</v>
      </c>
      <c r="L1647" s="835">
        <v>1286.6199999999999</v>
      </c>
      <c r="M1647" s="835">
        <v>1286.6199999999999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21</v>
      </c>
      <c r="B1648" s="832" t="s">
        <v>2713</v>
      </c>
      <c r="C1648" s="832" t="s">
        <v>2719</v>
      </c>
      <c r="D1648" s="833" t="s">
        <v>4561</v>
      </c>
      <c r="E1648" s="834" t="s">
        <v>2745</v>
      </c>
      <c r="F1648" s="832" t="s">
        <v>2714</v>
      </c>
      <c r="G1648" s="832" t="s">
        <v>4274</v>
      </c>
      <c r="H1648" s="832" t="s">
        <v>567</v>
      </c>
      <c r="I1648" s="832" t="s">
        <v>4275</v>
      </c>
      <c r="J1648" s="832" t="s">
        <v>4276</v>
      </c>
      <c r="K1648" s="832" t="s">
        <v>4277</v>
      </c>
      <c r="L1648" s="835">
        <v>54.13</v>
      </c>
      <c r="M1648" s="835">
        <v>54.13</v>
      </c>
      <c r="N1648" s="832">
        <v>1</v>
      </c>
      <c r="O1648" s="836">
        <v>0.5</v>
      </c>
      <c r="P1648" s="835">
        <v>54.13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21</v>
      </c>
      <c r="B1649" s="832" t="s">
        <v>2713</v>
      </c>
      <c r="C1649" s="832" t="s">
        <v>2719</v>
      </c>
      <c r="D1649" s="833" t="s">
        <v>4561</v>
      </c>
      <c r="E1649" s="834" t="s">
        <v>2745</v>
      </c>
      <c r="F1649" s="832" t="s">
        <v>2714</v>
      </c>
      <c r="G1649" s="832" t="s">
        <v>2761</v>
      </c>
      <c r="H1649" s="832" t="s">
        <v>625</v>
      </c>
      <c r="I1649" s="832" t="s">
        <v>2352</v>
      </c>
      <c r="J1649" s="832" t="s">
        <v>2353</v>
      </c>
      <c r="K1649" s="832" t="s">
        <v>2354</v>
      </c>
      <c r="L1649" s="835">
        <v>0</v>
      </c>
      <c r="M1649" s="835">
        <v>0</v>
      </c>
      <c r="N1649" s="832">
        <v>9</v>
      </c>
      <c r="O1649" s="836">
        <v>3</v>
      </c>
      <c r="P1649" s="835">
        <v>0</v>
      </c>
      <c r="Q1649" s="837"/>
      <c r="R1649" s="832">
        <v>6</v>
      </c>
      <c r="S1649" s="837">
        <v>0.66666666666666663</v>
      </c>
      <c r="T1649" s="836">
        <v>2.5</v>
      </c>
      <c r="U1649" s="838">
        <v>0.83333333333333337</v>
      </c>
    </row>
    <row r="1650" spans="1:21" ht="14.4" customHeight="1" x14ac:dyDescent="0.3">
      <c r="A1650" s="831">
        <v>21</v>
      </c>
      <c r="B1650" s="832" t="s">
        <v>2713</v>
      </c>
      <c r="C1650" s="832" t="s">
        <v>2719</v>
      </c>
      <c r="D1650" s="833" t="s">
        <v>4561</v>
      </c>
      <c r="E1650" s="834" t="s">
        <v>2745</v>
      </c>
      <c r="F1650" s="832" t="s">
        <v>2714</v>
      </c>
      <c r="G1650" s="832" t="s">
        <v>3224</v>
      </c>
      <c r="H1650" s="832" t="s">
        <v>567</v>
      </c>
      <c r="I1650" s="832" t="s">
        <v>3225</v>
      </c>
      <c r="J1650" s="832" t="s">
        <v>1314</v>
      </c>
      <c r="K1650" s="832" t="s">
        <v>2903</v>
      </c>
      <c r="L1650" s="835">
        <v>210.38</v>
      </c>
      <c r="M1650" s="835">
        <v>210.38</v>
      </c>
      <c r="N1650" s="832">
        <v>1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21</v>
      </c>
      <c r="B1651" s="832" t="s">
        <v>2713</v>
      </c>
      <c r="C1651" s="832" t="s">
        <v>2719</v>
      </c>
      <c r="D1651" s="833" t="s">
        <v>4561</v>
      </c>
      <c r="E1651" s="834" t="s">
        <v>2745</v>
      </c>
      <c r="F1651" s="832" t="s">
        <v>2714</v>
      </c>
      <c r="G1651" s="832" t="s">
        <v>3011</v>
      </c>
      <c r="H1651" s="832" t="s">
        <v>625</v>
      </c>
      <c r="I1651" s="832" t="s">
        <v>4278</v>
      </c>
      <c r="J1651" s="832" t="s">
        <v>3013</v>
      </c>
      <c r="K1651" s="832" t="s">
        <v>4109</v>
      </c>
      <c r="L1651" s="835">
        <v>251.16</v>
      </c>
      <c r="M1651" s="835">
        <v>251.16</v>
      </c>
      <c r="N1651" s="832">
        <v>1</v>
      </c>
      <c r="O1651" s="836">
        <v>1</v>
      </c>
      <c r="P1651" s="835">
        <v>251.16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21</v>
      </c>
      <c r="B1652" s="832" t="s">
        <v>2713</v>
      </c>
      <c r="C1652" s="832" t="s">
        <v>2719</v>
      </c>
      <c r="D1652" s="833" t="s">
        <v>4561</v>
      </c>
      <c r="E1652" s="834" t="s">
        <v>2745</v>
      </c>
      <c r="F1652" s="832" t="s">
        <v>2714</v>
      </c>
      <c r="G1652" s="832" t="s">
        <v>3011</v>
      </c>
      <c r="H1652" s="832" t="s">
        <v>625</v>
      </c>
      <c r="I1652" s="832" t="s">
        <v>3012</v>
      </c>
      <c r="J1652" s="832" t="s">
        <v>3013</v>
      </c>
      <c r="K1652" s="832" t="s">
        <v>3014</v>
      </c>
      <c r="L1652" s="835">
        <v>502.31</v>
      </c>
      <c r="M1652" s="835">
        <v>3013.86</v>
      </c>
      <c r="N1652" s="832">
        <v>6</v>
      </c>
      <c r="O1652" s="836">
        <v>5</v>
      </c>
      <c r="P1652" s="835">
        <v>3013.86</v>
      </c>
      <c r="Q1652" s="837">
        <v>1</v>
      </c>
      <c r="R1652" s="832">
        <v>6</v>
      </c>
      <c r="S1652" s="837">
        <v>1</v>
      </c>
      <c r="T1652" s="836">
        <v>5</v>
      </c>
      <c r="U1652" s="838">
        <v>1</v>
      </c>
    </row>
    <row r="1653" spans="1:21" ht="14.4" customHeight="1" x14ac:dyDescent="0.3">
      <c r="A1653" s="831">
        <v>21</v>
      </c>
      <c r="B1653" s="832" t="s">
        <v>2713</v>
      </c>
      <c r="C1653" s="832" t="s">
        <v>2719</v>
      </c>
      <c r="D1653" s="833" t="s">
        <v>4561</v>
      </c>
      <c r="E1653" s="834" t="s">
        <v>2745</v>
      </c>
      <c r="F1653" s="832" t="s">
        <v>2714</v>
      </c>
      <c r="G1653" s="832" t="s">
        <v>2788</v>
      </c>
      <c r="H1653" s="832" t="s">
        <v>567</v>
      </c>
      <c r="I1653" s="832" t="s">
        <v>2789</v>
      </c>
      <c r="J1653" s="832" t="s">
        <v>1258</v>
      </c>
      <c r="K1653" s="832" t="s">
        <v>2790</v>
      </c>
      <c r="L1653" s="835">
        <v>55.16</v>
      </c>
      <c r="M1653" s="835">
        <v>110.32</v>
      </c>
      <c r="N1653" s="832">
        <v>2</v>
      </c>
      <c r="O1653" s="836">
        <v>0.5</v>
      </c>
      <c r="P1653" s="835">
        <v>110.32</v>
      </c>
      <c r="Q1653" s="837">
        <v>1</v>
      </c>
      <c r="R1653" s="832">
        <v>2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21</v>
      </c>
      <c r="B1654" s="832" t="s">
        <v>2713</v>
      </c>
      <c r="C1654" s="832" t="s">
        <v>2719</v>
      </c>
      <c r="D1654" s="833" t="s">
        <v>4561</v>
      </c>
      <c r="E1654" s="834" t="s">
        <v>2745</v>
      </c>
      <c r="F1654" s="832" t="s">
        <v>2714</v>
      </c>
      <c r="G1654" s="832" t="s">
        <v>3024</v>
      </c>
      <c r="H1654" s="832" t="s">
        <v>567</v>
      </c>
      <c r="I1654" s="832" t="s">
        <v>3532</v>
      </c>
      <c r="J1654" s="832" t="s">
        <v>1262</v>
      </c>
      <c r="K1654" s="832" t="s">
        <v>3533</v>
      </c>
      <c r="L1654" s="835">
        <v>31.32</v>
      </c>
      <c r="M1654" s="835">
        <v>31.32</v>
      </c>
      <c r="N1654" s="832">
        <v>1</v>
      </c>
      <c r="O1654" s="836">
        <v>0.5</v>
      </c>
      <c r="P1654" s="835">
        <v>31.32</v>
      </c>
      <c r="Q1654" s="837">
        <v>1</v>
      </c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21</v>
      </c>
      <c r="B1655" s="832" t="s">
        <v>2713</v>
      </c>
      <c r="C1655" s="832" t="s">
        <v>2719</v>
      </c>
      <c r="D1655" s="833" t="s">
        <v>4561</v>
      </c>
      <c r="E1655" s="834" t="s">
        <v>2745</v>
      </c>
      <c r="F1655" s="832" t="s">
        <v>2714</v>
      </c>
      <c r="G1655" s="832" t="s">
        <v>3237</v>
      </c>
      <c r="H1655" s="832" t="s">
        <v>567</v>
      </c>
      <c r="I1655" s="832" t="s">
        <v>4129</v>
      </c>
      <c r="J1655" s="832" t="s">
        <v>4130</v>
      </c>
      <c r="K1655" s="832" t="s">
        <v>4131</v>
      </c>
      <c r="L1655" s="835">
        <v>264</v>
      </c>
      <c r="M1655" s="835">
        <v>264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21</v>
      </c>
      <c r="B1656" s="832" t="s">
        <v>2713</v>
      </c>
      <c r="C1656" s="832" t="s">
        <v>2719</v>
      </c>
      <c r="D1656" s="833" t="s">
        <v>4561</v>
      </c>
      <c r="E1656" s="834" t="s">
        <v>2745</v>
      </c>
      <c r="F1656" s="832" t="s">
        <v>2714</v>
      </c>
      <c r="G1656" s="832" t="s">
        <v>2803</v>
      </c>
      <c r="H1656" s="832" t="s">
        <v>567</v>
      </c>
      <c r="I1656" s="832" t="s">
        <v>3243</v>
      </c>
      <c r="J1656" s="832" t="s">
        <v>3244</v>
      </c>
      <c r="K1656" s="832" t="s">
        <v>3245</v>
      </c>
      <c r="L1656" s="835">
        <v>177.92</v>
      </c>
      <c r="M1656" s="835">
        <v>177.92</v>
      </c>
      <c r="N1656" s="832">
        <v>1</v>
      </c>
      <c r="O1656" s="836">
        <v>1</v>
      </c>
      <c r="P1656" s="835">
        <v>177.92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21</v>
      </c>
      <c r="B1657" s="832" t="s">
        <v>2713</v>
      </c>
      <c r="C1657" s="832" t="s">
        <v>2719</v>
      </c>
      <c r="D1657" s="833" t="s">
        <v>4561</v>
      </c>
      <c r="E1657" s="834" t="s">
        <v>2745</v>
      </c>
      <c r="F1657" s="832" t="s">
        <v>2714</v>
      </c>
      <c r="G1657" s="832" t="s">
        <v>2803</v>
      </c>
      <c r="H1657" s="832" t="s">
        <v>567</v>
      </c>
      <c r="I1657" s="832" t="s">
        <v>3350</v>
      </c>
      <c r="J1657" s="832" t="s">
        <v>1465</v>
      </c>
      <c r="K1657" s="832" t="s">
        <v>3351</v>
      </c>
      <c r="L1657" s="835">
        <v>0</v>
      </c>
      <c r="M1657" s="835">
        <v>0</v>
      </c>
      <c r="N1657" s="832">
        <v>2</v>
      </c>
      <c r="O1657" s="836">
        <v>0.5</v>
      </c>
      <c r="P1657" s="835">
        <v>0</v>
      </c>
      <c r="Q1657" s="837"/>
      <c r="R1657" s="832">
        <v>2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21</v>
      </c>
      <c r="B1658" s="832" t="s">
        <v>2713</v>
      </c>
      <c r="C1658" s="832" t="s">
        <v>2719</v>
      </c>
      <c r="D1658" s="833" t="s">
        <v>4561</v>
      </c>
      <c r="E1658" s="834" t="s">
        <v>2745</v>
      </c>
      <c r="F1658" s="832" t="s">
        <v>2714</v>
      </c>
      <c r="G1658" s="832" t="s">
        <v>2803</v>
      </c>
      <c r="H1658" s="832" t="s">
        <v>567</v>
      </c>
      <c r="I1658" s="832" t="s">
        <v>3352</v>
      </c>
      <c r="J1658" s="832" t="s">
        <v>3244</v>
      </c>
      <c r="K1658" s="832" t="s">
        <v>3353</v>
      </c>
      <c r="L1658" s="835">
        <v>387.73</v>
      </c>
      <c r="M1658" s="835">
        <v>775.46</v>
      </c>
      <c r="N1658" s="832">
        <v>2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21</v>
      </c>
      <c r="B1659" s="832" t="s">
        <v>2713</v>
      </c>
      <c r="C1659" s="832" t="s">
        <v>2719</v>
      </c>
      <c r="D1659" s="833" t="s">
        <v>4561</v>
      </c>
      <c r="E1659" s="834" t="s">
        <v>2745</v>
      </c>
      <c r="F1659" s="832" t="s">
        <v>2714</v>
      </c>
      <c r="G1659" s="832" t="s">
        <v>2774</v>
      </c>
      <c r="H1659" s="832" t="s">
        <v>625</v>
      </c>
      <c r="I1659" s="832" t="s">
        <v>2392</v>
      </c>
      <c r="J1659" s="832" t="s">
        <v>1330</v>
      </c>
      <c r="K1659" s="832" t="s">
        <v>2393</v>
      </c>
      <c r="L1659" s="835">
        <v>0</v>
      </c>
      <c r="M1659" s="835">
        <v>0</v>
      </c>
      <c r="N1659" s="832">
        <v>3</v>
      </c>
      <c r="O1659" s="836">
        <v>2</v>
      </c>
      <c r="P1659" s="835">
        <v>0</v>
      </c>
      <c r="Q1659" s="837"/>
      <c r="R1659" s="832">
        <v>3</v>
      </c>
      <c r="S1659" s="837">
        <v>1</v>
      </c>
      <c r="T1659" s="836">
        <v>2</v>
      </c>
      <c r="U1659" s="838">
        <v>1</v>
      </c>
    </row>
    <row r="1660" spans="1:21" ht="14.4" customHeight="1" x14ac:dyDescent="0.3">
      <c r="A1660" s="831">
        <v>21</v>
      </c>
      <c r="B1660" s="832" t="s">
        <v>2713</v>
      </c>
      <c r="C1660" s="832" t="s">
        <v>2719</v>
      </c>
      <c r="D1660" s="833" t="s">
        <v>4561</v>
      </c>
      <c r="E1660" s="834" t="s">
        <v>2745</v>
      </c>
      <c r="F1660" s="832" t="s">
        <v>2714</v>
      </c>
      <c r="G1660" s="832" t="s">
        <v>2774</v>
      </c>
      <c r="H1660" s="832" t="s">
        <v>625</v>
      </c>
      <c r="I1660" s="832" t="s">
        <v>2394</v>
      </c>
      <c r="J1660" s="832" t="s">
        <v>1330</v>
      </c>
      <c r="K1660" s="832" t="s">
        <v>2395</v>
      </c>
      <c r="L1660" s="835">
        <v>0</v>
      </c>
      <c r="M1660" s="835">
        <v>0</v>
      </c>
      <c r="N1660" s="832">
        <v>2</v>
      </c>
      <c r="O1660" s="836">
        <v>2</v>
      </c>
      <c r="P1660" s="835">
        <v>0</v>
      </c>
      <c r="Q1660" s="837"/>
      <c r="R1660" s="832">
        <v>1</v>
      </c>
      <c r="S1660" s="837">
        <v>0.5</v>
      </c>
      <c r="T1660" s="836">
        <v>1</v>
      </c>
      <c r="U1660" s="838">
        <v>0.5</v>
      </c>
    </row>
    <row r="1661" spans="1:21" ht="14.4" customHeight="1" x14ac:dyDescent="0.3">
      <c r="A1661" s="831">
        <v>21</v>
      </c>
      <c r="B1661" s="832" t="s">
        <v>2713</v>
      </c>
      <c r="C1661" s="832" t="s">
        <v>2719</v>
      </c>
      <c r="D1661" s="833" t="s">
        <v>4561</v>
      </c>
      <c r="E1661" s="834" t="s">
        <v>2745</v>
      </c>
      <c r="F1661" s="832" t="s">
        <v>2714</v>
      </c>
      <c r="G1661" s="832" t="s">
        <v>4279</v>
      </c>
      <c r="H1661" s="832" t="s">
        <v>567</v>
      </c>
      <c r="I1661" s="832" t="s">
        <v>4280</v>
      </c>
      <c r="J1661" s="832" t="s">
        <v>4281</v>
      </c>
      <c r="K1661" s="832" t="s">
        <v>4282</v>
      </c>
      <c r="L1661" s="835">
        <v>92.12</v>
      </c>
      <c r="M1661" s="835">
        <v>92.12</v>
      </c>
      <c r="N1661" s="832">
        <v>1</v>
      </c>
      <c r="O1661" s="836">
        <v>0.5</v>
      </c>
      <c r="P1661" s="835">
        <v>92.12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21</v>
      </c>
      <c r="B1662" s="832" t="s">
        <v>2713</v>
      </c>
      <c r="C1662" s="832" t="s">
        <v>2719</v>
      </c>
      <c r="D1662" s="833" t="s">
        <v>4561</v>
      </c>
      <c r="E1662" s="834" t="s">
        <v>2745</v>
      </c>
      <c r="F1662" s="832" t="s">
        <v>2714</v>
      </c>
      <c r="G1662" s="832" t="s">
        <v>4283</v>
      </c>
      <c r="H1662" s="832" t="s">
        <v>567</v>
      </c>
      <c r="I1662" s="832" t="s">
        <v>4284</v>
      </c>
      <c r="J1662" s="832" t="s">
        <v>4285</v>
      </c>
      <c r="K1662" s="832" t="s">
        <v>4286</v>
      </c>
      <c r="L1662" s="835">
        <v>248.55</v>
      </c>
      <c r="M1662" s="835">
        <v>248.55</v>
      </c>
      <c r="N1662" s="832">
        <v>1</v>
      </c>
      <c r="O1662" s="836">
        <v>1</v>
      </c>
      <c r="P1662" s="835">
        <v>248.55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21</v>
      </c>
      <c r="B1663" s="832" t="s">
        <v>2713</v>
      </c>
      <c r="C1663" s="832" t="s">
        <v>2719</v>
      </c>
      <c r="D1663" s="833" t="s">
        <v>4561</v>
      </c>
      <c r="E1663" s="834" t="s">
        <v>2745</v>
      </c>
      <c r="F1663" s="832" t="s">
        <v>2714</v>
      </c>
      <c r="G1663" s="832" t="s">
        <v>4287</v>
      </c>
      <c r="H1663" s="832" t="s">
        <v>625</v>
      </c>
      <c r="I1663" s="832" t="s">
        <v>2198</v>
      </c>
      <c r="J1663" s="832" t="s">
        <v>2199</v>
      </c>
      <c r="K1663" s="832" t="s">
        <v>2200</v>
      </c>
      <c r="L1663" s="835">
        <v>109.17</v>
      </c>
      <c r="M1663" s="835">
        <v>109.17</v>
      </c>
      <c r="N1663" s="832">
        <v>1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21</v>
      </c>
      <c r="B1664" s="832" t="s">
        <v>2713</v>
      </c>
      <c r="C1664" s="832" t="s">
        <v>2719</v>
      </c>
      <c r="D1664" s="833" t="s">
        <v>4561</v>
      </c>
      <c r="E1664" s="834" t="s">
        <v>2745</v>
      </c>
      <c r="F1664" s="832" t="s">
        <v>2714</v>
      </c>
      <c r="G1664" s="832" t="s">
        <v>2826</v>
      </c>
      <c r="H1664" s="832" t="s">
        <v>567</v>
      </c>
      <c r="I1664" s="832" t="s">
        <v>3047</v>
      </c>
      <c r="J1664" s="832" t="s">
        <v>2888</v>
      </c>
      <c r="K1664" s="832" t="s">
        <v>3048</v>
      </c>
      <c r="L1664" s="835">
        <v>33.31</v>
      </c>
      <c r="M1664" s="835">
        <v>99.93</v>
      </c>
      <c r="N1664" s="832">
        <v>3</v>
      </c>
      <c r="O1664" s="836">
        <v>0.5</v>
      </c>
      <c r="P1664" s="835">
        <v>99.93</v>
      </c>
      <c r="Q1664" s="837">
        <v>1</v>
      </c>
      <c r="R1664" s="832">
        <v>3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21</v>
      </c>
      <c r="B1665" s="832" t="s">
        <v>2713</v>
      </c>
      <c r="C1665" s="832" t="s">
        <v>2719</v>
      </c>
      <c r="D1665" s="833" t="s">
        <v>4561</v>
      </c>
      <c r="E1665" s="834" t="s">
        <v>2745</v>
      </c>
      <c r="F1665" s="832" t="s">
        <v>2714</v>
      </c>
      <c r="G1665" s="832" t="s">
        <v>2826</v>
      </c>
      <c r="H1665" s="832" t="s">
        <v>567</v>
      </c>
      <c r="I1665" s="832" t="s">
        <v>3049</v>
      </c>
      <c r="J1665" s="832" t="s">
        <v>2888</v>
      </c>
      <c r="K1665" s="832" t="s">
        <v>3050</v>
      </c>
      <c r="L1665" s="835">
        <v>99.94</v>
      </c>
      <c r="M1665" s="835">
        <v>199.88</v>
      </c>
      <c r="N1665" s="832">
        <v>2</v>
      </c>
      <c r="O1665" s="836">
        <v>0.5</v>
      </c>
      <c r="P1665" s="835">
        <v>199.88</v>
      </c>
      <c r="Q1665" s="837">
        <v>1</v>
      </c>
      <c r="R1665" s="832">
        <v>2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21</v>
      </c>
      <c r="B1666" s="832" t="s">
        <v>2713</v>
      </c>
      <c r="C1666" s="832" t="s">
        <v>2719</v>
      </c>
      <c r="D1666" s="833" t="s">
        <v>4561</v>
      </c>
      <c r="E1666" s="834" t="s">
        <v>2745</v>
      </c>
      <c r="F1666" s="832" t="s">
        <v>2714</v>
      </c>
      <c r="G1666" s="832" t="s">
        <v>2826</v>
      </c>
      <c r="H1666" s="832" t="s">
        <v>567</v>
      </c>
      <c r="I1666" s="832" t="s">
        <v>3354</v>
      </c>
      <c r="J1666" s="832" t="s">
        <v>2888</v>
      </c>
      <c r="K1666" s="832" t="s">
        <v>3355</v>
      </c>
      <c r="L1666" s="835">
        <v>299.83999999999997</v>
      </c>
      <c r="M1666" s="835">
        <v>899.52</v>
      </c>
      <c r="N1666" s="832">
        <v>3</v>
      </c>
      <c r="O1666" s="836">
        <v>1.5</v>
      </c>
      <c r="P1666" s="835">
        <v>599.67999999999995</v>
      </c>
      <c r="Q1666" s="837">
        <v>0.66666666666666663</v>
      </c>
      <c r="R1666" s="832">
        <v>2</v>
      </c>
      <c r="S1666" s="837">
        <v>0.66666666666666663</v>
      </c>
      <c r="T1666" s="836">
        <v>1</v>
      </c>
      <c r="U1666" s="838">
        <v>0.66666666666666663</v>
      </c>
    </row>
    <row r="1667" spans="1:21" ht="14.4" customHeight="1" x14ac:dyDescent="0.3">
      <c r="A1667" s="831">
        <v>21</v>
      </c>
      <c r="B1667" s="832" t="s">
        <v>2713</v>
      </c>
      <c r="C1667" s="832" t="s">
        <v>2719</v>
      </c>
      <c r="D1667" s="833" t="s">
        <v>4561</v>
      </c>
      <c r="E1667" s="834" t="s">
        <v>2745</v>
      </c>
      <c r="F1667" s="832" t="s">
        <v>2714</v>
      </c>
      <c r="G1667" s="832" t="s">
        <v>2826</v>
      </c>
      <c r="H1667" s="832" t="s">
        <v>567</v>
      </c>
      <c r="I1667" s="832" t="s">
        <v>3051</v>
      </c>
      <c r="J1667" s="832" t="s">
        <v>2828</v>
      </c>
      <c r="K1667" s="832" t="s">
        <v>3052</v>
      </c>
      <c r="L1667" s="835">
        <v>50.32</v>
      </c>
      <c r="M1667" s="835">
        <v>50.32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21</v>
      </c>
      <c r="B1668" s="832" t="s">
        <v>2713</v>
      </c>
      <c r="C1668" s="832" t="s">
        <v>2719</v>
      </c>
      <c r="D1668" s="833" t="s">
        <v>4561</v>
      </c>
      <c r="E1668" s="834" t="s">
        <v>2745</v>
      </c>
      <c r="F1668" s="832" t="s">
        <v>2714</v>
      </c>
      <c r="G1668" s="832" t="s">
        <v>2826</v>
      </c>
      <c r="H1668" s="832" t="s">
        <v>567</v>
      </c>
      <c r="I1668" s="832" t="s">
        <v>2827</v>
      </c>
      <c r="J1668" s="832" t="s">
        <v>2828</v>
      </c>
      <c r="K1668" s="832" t="s">
        <v>2829</v>
      </c>
      <c r="L1668" s="835">
        <v>50.32</v>
      </c>
      <c r="M1668" s="835">
        <v>503.20000000000005</v>
      </c>
      <c r="N1668" s="832">
        <v>10</v>
      </c>
      <c r="O1668" s="836">
        <v>5.5</v>
      </c>
      <c r="P1668" s="835">
        <v>201.28</v>
      </c>
      <c r="Q1668" s="837">
        <v>0.39999999999999997</v>
      </c>
      <c r="R1668" s="832">
        <v>4</v>
      </c>
      <c r="S1668" s="837">
        <v>0.4</v>
      </c>
      <c r="T1668" s="836">
        <v>1.5</v>
      </c>
      <c r="U1668" s="838">
        <v>0.27272727272727271</v>
      </c>
    </row>
    <row r="1669" spans="1:21" ht="14.4" customHeight="1" x14ac:dyDescent="0.3">
      <c r="A1669" s="831">
        <v>21</v>
      </c>
      <c r="B1669" s="832" t="s">
        <v>2713</v>
      </c>
      <c r="C1669" s="832" t="s">
        <v>2719</v>
      </c>
      <c r="D1669" s="833" t="s">
        <v>4561</v>
      </c>
      <c r="E1669" s="834" t="s">
        <v>2745</v>
      </c>
      <c r="F1669" s="832" t="s">
        <v>2714</v>
      </c>
      <c r="G1669" s="832" t="s">
        <v>2826</v>
      </c>
      <c r="H1669" s="832" t="s">
        <v>567</v>
      </c>
      <c r="I1669" s="832" t="s">
        <v>4288</v>
      </c>
      <c r="J1669" s="832" t="s">
        <v>2828</v>
      </c>
      <c r="K1669" s="832" t="s">
        <v>4289</v>
      </c>
      <c r="L1669" s="835">
        <v>16.77</v>
      </c>
      <c r="M1669" s="835">
        <v>50.31</v>
      </c>
      <c r="N1669" s="832">
        <v>3</v>
      </c>
      <c r="O1669" s="836">
        <v>1.5</v>
      </c>
      <c r="P1669" s="835">
        <v>33.54</v>
      </c>
      <c r="Q1669" s="837">
        <v>0.66666666666666663</v>
      </c>
      <c r="R1669" s="832">
        <v>2</v>
      </c>
      <c r="S1669" s="837">
        <v>0.66666666666666663</v>
      </c>
      <c r="T1669" s="836">
        <v>1</v>
      </c>
      <c r="U1669" s="838">
        <v>0.66666666666666663</v>
      </c>
    </row>
    <row r="1670" spans="1:21" ht="14.4" customHeight="1" x14ac:dyDescent="0.3">
      <c r="A1670" s="831">
        <v>21</v>
      </c>
      <c r="B1670" s="832" t="s">
        <v>2713</v>
      </c>
      <c r="C1670" s="832" t="s">
        <v>2719</v>
      </c>
      <c r="D1670" s="833" t="s">
        <v>4561</v>
      </c>
      <c r="E1670" s="834" t="s">
        <v>2745</v>
      </c>
      <c r="F1670" s="832" t="s">
        <v>2714</v>
      </c>
      <c r="G1670" s="832" t="s">
        <v>3257</v>
      </c>
      <c r="H1670" s="832" t="s">
        <v>567</v>
      </c>
      <c r="I1670" s="832" t="s">
        <v>3258</v>
      </c>
      <c r="J1670" s="832" t="s">
        <v>634</v>
      </c>
      <c r="K1670" s="832" t="s">
        <v>635</v>
      </c>
      <c r="L1670" s="835">
        <v>2086.5500000000002</v>
      </c>
      <c r="M1670" s="835">
        <v>14605.85</v>
      </c>
      <c r="N1670" s="832">
        <v>7</v>
      </c>
      <c r="O1670" s="836">
        <v>5</v>
      </c>
      <c r="P1670" s="835">
        <v>14605.85</v>
      </c>
      <c r="Q1670" s="837">
        <v>1</v>
      </c>
      <c r="R1670" s="832">
        <v>7</v>
      </c>
      <c r="S1670" s="837">
        <v>1</v>
      </c>
      <c r="T1670" s="836">
        <v>5</v>
      </c>
      <c r="U1670" s="838">
        <v>1</v>
      </c>
    </row>
    <row r="1671" spans="1:21" ht="14.4" customHeight="1" x14ac:dyDescent="0.3">
      <c r="A1671" s="831">
        <v>21</v>
      </c>
      <c r="B1671" s="832" t="s">
        <v>2713</v>
      </c>
      <c r="C1671" s="832" t="s">
        <v>2719</v>
      </c>
      <c r="D1671" s="833" t="s">
        <v>4561</v>
      </c>
      <c r="E1671" s="834" t="s">
        <v>2745</v>
      </c>
      <c r="F1671" s="832" t="s">
        <v>2714</v>
      </c>
      <c r="G1671" s="832" t="s">
        <v>2805</v>
      </c>
      <c r="H1671" s="832" t="s">
        <v>625</v>
      </c>
      <c r="I1671" s="832" t="s">
        <v>2267</v>
      </c>
      <c r="J1671" s="832" t="s">
        <v>1377</v>
      </c>
      <c r="K1671" s="832" t="s">
        <v>2268</v>
      </c>
      <c r="L1671" s="835">
        <v>154.36000000000001</v>
      </c>
      <c r="M1671" s="835">
        <v>771.80000000000007</v>
      </c>
      <c r="N1671" s="832">
        <v>5</v>
      </c>
      <c r="O1671" s="836">
        <v>4</v>
      </c>
      <c r="P1671" s="835">
        <v>617.44000000000005</v>
      </c>
      <c r="Q1671" s="837">
        <v>0.8</v>
      </c>
      <c r="R1671" s="832">
        <v>4</v>
      </c>
      <c r="S1671" s="837">
        <v>0.8</v>
      </c>
      <c r="T1671" s="836">
        <v>3</v>
      </c>
      <c r="U1671" s="838">
        <v>0.75</v>
      </c>
    </row>
    <row r="1672" spans="1:21" ht="14.4" customHeight="1" x14ac:dyDescent="0.3">
      <c r="A1672" s="831">
        <v>21</v>
      </c>
      <c r="B1672" s="832" t="s">
        <v>2713</v>
      </c>
      <c r="C1672" s="832" t="s">
        <v>2719</v>
      </c>
      <c r="D1672" s="833" t="s">
        <v>4561</v>
      </c>
      <c r="E1672" s="834" t="s">
        <v>2745</v>
      </c>
      <c r="F1672" s="832" t="s">
        <v>2714</v>
      </c>
      <c r="G1672" s="832" t="s">
        <v>2805</v>
      </c>
      <c r="H1672" s="832" t="s">
        <v>625</v>
      </c>
      <c r="I1672" s="832" t="s">
        <v>2265</v>
      </c>
      <c r="J1672" s="832" t="s">
        <v>1377</v>
      </c>
      <c r="K1672" s="832" t="s">
        <v>2266</v>
      </c>
      <c r="L1672" s="835">
        <v>225.06</v>
      </c>
      <c r="M1672" s="835">
        <v>225.06</v>
      </c>
      <c r="N1672" s="832">
        <v>1</v>
      </c>
      <c r="O1672" s="836">
        <v>0.5</v>
      </c>
      <c r="P1672" s="835">
        <v>225.06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21</v>
      </c>
      <c r="B1673" s="832" t="s">
        <v>2713</v>
      </c>
      <c r="C1673" s="832" t="s">
        <v>2719</v>
      </c>
      <c r="D1673" s="833" t="s">
        <v>4561</v>
      </c>
      <c r="E1673" s="834" t="s">
        <v>2745</v>
      </c>
      <c r="F1673" s="832" t="s">
        <v>2714</v>
      </c>
      <c r="G1673" s="832" t="s">
        <v>2805</v>
      </c>
      <c r="H1673" s="832" t="s">
        <v>567</v>
      </c>
      <c r="I1673" s="832" t="s">
        <v>3543</v>
      </c>
      <c r="J1673" s="832" t="s">
        <v>1377</v>
      </c>
      <c r="K1673" s="832" t="s">
        <v>2266</v>
      </c>
      <c r="L1673" s="835">
        <v>225.06</v>
      </c>
      <c r="M1673" s="835">
        <v>450.12</v>
      </c>
      <c r="N1673" s="832">
        <v>2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21</v>
      </c>
      <c r="B1674" s="832" t="s">
        <v>2713</v>
      </c>
      <c r="C1674" s="832" t="s">
        <v>2719</v>
      </c>
      <c r="D1674" s="833" t="s">
        <v>4561</v>
      </c>
      <c r="E1674" s="834" t="s">
        <v>2745</v>
      </c>
      <c r="F1674" s="832" t="s">
        <v>2714</v>
      </c>
      <c r="G1674" s="832" t="s">
        <v>3053</v>
      </c>
      <c r="H1674" s="832" t="s">
        <v>567</v>
      </c>
      <c r="I1674" s="832" t="s">
        <v>3546</v>
      </c>
      <c r="J1674" s="832" t="s">
        <v>1041</v>
      </c>
      <c r="K1674" s="832" t="s">
        <v>3055</v>
      </c>
      <c r="L1674" s="835">
        <v>374.79</v>
      </c>
      <c r="M1674" s="835">
        <v>749.58</v>
      </c>
      <c r="N1674" s="832">
        <v>2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21</v>
      </c>
      <c r="B1675" s="832" t="s">
        <v>2713</v>
      </c>
      <c r="C1675" s="832" t="s">
        <v>2719</v>
      </c>
      <c r="D1675" s="833" t="s">
        <v>4561</v>
      </c>
      <c r="E1675" s="834" t="s">
        <v>2745</v>
      </c>
      <c r="F1675" s="832" t="s">
        <v>2714</v>
      </c>
      <c r="G1675" s="832" t="s">
        <v>3056</v>
      </c>
      <c r="H1675" s="832" t="s">
        <v>625</v>
      </c>
      <c r="I1675" s="832" t="s">
        <v>4290</v>
      </c>
      <c r="J1675" s="832" t="s">
        <v>2258</v>
      </c>
      <c r="K1675" s="832" t="s">
        <v>4152</v>
      </c>
      <c r="L1675" s="835">
        <v>105.23</v>
      </c>
      <c r="M1675" s="835">
        <v>105.23</v>
      </c>
      <c r="N1675" s="832">
        <v>1</v>
      </c>
      <c r="O1675" s="836">
        <v>0.5</v>
      </c>
      <c r="P1675" s="835">
        <v>105.23</v>
      </c>
      <c r="Q1675" s="837">
        <v>1</v>
      </c>
      <c r="R1675" s="832">
        <v>1</v>
      </c>
      <c r="S1675" s="837">
        <v>1</v>
      </c>
      <c r="T1675" s="836">
        <v>0.5</v>
      </c>
      <c r="U1675" s="838">
        <v>1</v>
      </c>
    </row>
    <row r="1676" spans="1:21" ht="14.4" customHeight="1" x14ac:dyDescent="0.3">
      <c r="A1676" s="831">
        <v>21</v>
      </c>
      <c r="B1676" s="832" t="s">
        <v>2713</v>
      </c>
      <c r="C1676" s="832" t="s">
        <v>2719</v>
      </c>
      <c r="D1676" s="833" t="s">
        <v>4561</v>
      </c>
      <c r="E1676" s="834" t="s">
        <v>2745</v>
      </c>
      <c r="F1676" s="832" t="s">
        <v>2714</v>
      </c>
      <c r="G1676" s="832" t="s">
        <v>3056</v>
      </c>
      <c r="H1676" s="832" t="s">
        <v>625</v>
      </c>
      <c r="I1676" s="832" t="s">
        <v>4291</v>
      </c>
      <c r="J1676" s="832" t="s">
        <v>2258</v>
      </c>
      <c r="K1676" s="832" t="s">
        <v>2543</v>
      </c>
      <c r="L1676" s="835">
        <v>126.27</v>
      </c>
      <c r="M1676" s="835">
        <v>126.27</v>
      </c>
      <c r="N1676" s="832">
        <v>1</v>
      </c>
      <c r="O1676" s="836">
        <v>1</v>
      </c>
      <c r="P1676" s="835">
        <v>126.27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21</v>
      </c>
      <c r="B1677" s="832" t="s">
        <v>2713</v>
      </c>
      <c r="C1677" s="832" t="s">
        <v>2719</v>
      </c>
      <c r="D1677" s="833" t="s">
        <v>4561</v>
      </c>
      <c r="E1677" s="834" t="s">
        <v>2745</v>
      </c>
      <c r="F1677" s="832" t="s">
        <v>2714</v>
      </c>
      <c r="G1677" s="832" t="s">
        <v>3056</v>
      </c>
      <c r="H1677" s="832" t="s">
        <v>625</v>
      </c>
      <c r="I1677" s="832" t="s">
        <v>2260</v>
      </c>
      <c r="J1677" s="832" t="s">
        <v>2255</v>
      </c>
      <c r="K1677" s="832" t="s">
        <v>2261</v>
      </c>
      <c r="L1677" s="835">
        <v>63.14</v>
      </c>
      <c r="M1677" s="835">
        <v>63.14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21</v>
      </c>
      <c r="B1678" s="832" t="s">
        <v>2713</v>
      </c>
      <c r="C1678" s="832" t="s">
        <v>2719</v>
      </c>
      <c r="D1678" s="833" t="s">
        <v>4561</v>
      </c>
      <c r="E1678" s="834" t="s">
        <v>2745</v>
      </c>
      <c r="F1678" s="832" t="s">
        <v>2714</v>
      </c>
      <c r="G1678" s="832" t="s">
        <v>3056</v>
      </c>
      <c r="H1678" s="832" t="s">
        <v>625</v>
      </c>
      <c r="I1678" s="832" t="s">
        <v>2262</v>
      </c>
      <c r="J1678" s="832" t="s">
        <v>2255</v>
      </c>
      <c r="K1678" s="832" t="s">
        <v>2263</v>
      </c>
      <c r="L1678" s="835">
        <v>49.08</v>
      </c>
      <c r="M1678" s="835">
        <v>49.08</v>
      </c>
      <c r="N1678" s="832">
        <v>1</v>
      </c>
      <c r="O1678" s="836">
        <v>1</v>
      </c>
      <c r="P1678" s="835">
        <v>49.08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21</v>
      </c>
      <c r="B1679" s="832" t="s">
        <v>2713</v>
      </c>
      <c r="C1679" s="832" t="s">
        <v>2719</v>
      </c>
      <c r="D1679" s="833" t="s">
        <v>4561</v>
      </c>
      <c r="E1679" s="834" t="s">
        <v>2745</v>
      </c>
      <c r="F1679" s="832" t="s">
        <v>2714</v>
      </c>
      <c r="G1679" s="832" t="s">
        <v>3056</v>
      </c>
      <c r="H1679" s="832" t="s">
        <v>625</v>
      </c>
      <c r="I1679" s="832" t="s">
        <v>2542</v>
      </c>
      <c r="J1679" s="832" t="s">
        <v>2255</v>
      </c>
      <c r="K1679" s="832" t="s">
        <v>2543</v>
      </c>
      <c r="L1679" s="835">
        <v>126.27</v>
      </c>
      <c r="M1679" s="835">
        <v>252.54</v>
      </c>
      <c r="N1679" s="832">
        <v>2</v>
      </c>
      <c r="O1679" s="836">
        <v>1.5</v>
      </c>
      <c r="P1679" s="835">
        <v>252.54</v>
      </c>
      <c r="Q1679" s="837">
        <v>1</v>
      </c>
      <c r="R1679" s="832">
        <v>2</v>
      </c>
      <c r="S1679" s="837">
        <v>1</v>
      </c>
      <c r="T1679" s="836">
        <v>1.5</v>
      </c>
      <c r="U1679" s="838">
        <v>1</v>
      </c>
    </row>
    <row r="1680" spans="1:21" ht="14.4" customHeight="1" x14ac:dyDescent="0.3">
      <c r="A1680" s="831">
        <v>21</v>
      </c>
      <c r="B1680" s="832" t="s">
        <v>2713</v>
      </c>
      <c r="C1680" s="832" t="s">
        <v>2719</v>
      </c>
      <c r="D1680" s="833" t="s">
        <v>4561</v>
      </c>
      <c r="E1680" s="834" t="s">
        <v>2745</v>
      </c>
      <c r="F1680" s="832" t="s">
        <v>2714</v>
      </c>
      <c r="G1680" s="832" t="s">
        <v>3880</v>
      </c>
      <c r="H1680" s="832" t="s">
        <v>567</v>
      </c>
      <c r="I1680" s="832" t="s">
        <v>4155</v>
      </c>
      <c r="J1680" s="832" t="s">
        <v>4156</v>
      </c>
      <c r="K1680" s="832" t="s">
        <v>4157</v>
      </c>
      <c r="L1680" s="835">
        <v>248.55</v>
      </c>
      <c r="M1680" s="835">
        <v>1988.4</v>
      </c>
      <c r="N1680" s="832">
        <v>8</v>
      </c>
      <c r="O1680" s="836">
        <v>8</v>
      </c>
      <c r="P1680" s="835">
        <v>497.1</v>
      </c>
      <c r="Q1680" s="837">
        <v>0.25</v>
      </c>
      <c r="R1680" s="832">
        <v>2</v>
      </c>
      <c r="S1680" s="837">
        <v>0.25</v>
      </c>
      <c r="T1680" s="836">
        <v>2</v>
      </c>
      <c r="U1680" s="838">
        <v>0.25</v>
      </c>
    </row>
    <row r="1681" spans="1:21" ht="14.4" customHeight="1" x14ac:dyDescent="0.3">
      <c r="A1681" s="831">
        <v>21</v>
      </c>
      <c r="B1681" s="832" t="s">
        <v>2713</v>
      </c>
      <c r="C1681" s="832" t="s">
        <v>2719</v>
      </c>
      <c r="D1681" s="833" t="s">
        <v>4561</v>
      </c>
      <c r="E1681" s="834" t="s">
        <v>2745</v>
      </c>
      <c r="F1681" s="832" t="s">
        <v>2714</v>
      </c>
      <c r="G1681" s="832" t="s">
        <v>3880</v>
      </c>
      <c r="H1681" s="832" t="s">
        <v>567</v>
      </c>
      <c r="I1681" s="832" t="s">
        <v>4292</v>
      </c>
      <c r="J1681" s="832" t="s">
        <v>4293</v>
      </c>
      <c r="K1681" s="832" t="s">
        <v>4157</v>
      </c>
      <c r="L1681" s="835">
        <v>248.55</v>
      </c>
      <c r="M1681" s="835">
        <v>248.55</v>
      </c>
      <c r="N1681" s="832">
        <v>1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21</v>
      </c>
      <c r="B1682" s="832" t="s">
        <v>2713</v>
      </c>
      <c r="C1682" s="832" t="s">
        <v>2719</v>
      </c>
      <c r="D1682" s="833" t="s">
        <v>4561</v>
      </c>
      <c r="E1682" s="834" t="s">
        <v>2745</v>
      </c>
      <c r="F1682" s="832" t="s">
        <v>2716</v>
      </c>
      <c r="G1682" s="832" t="s">
        <v>2890</v>
      </c>
      <c r="H1682" s="832" t="s">
        <v>567</v>
      </c>
      <c r="I1682" s="832" t="s">
        <v>3640</v>
      </c>
      <c r="J1682" s="832" t="s">
        <v>2892</v>
      </c>
      <c r="K1682" s="832"/>
      <c r="L1682" s="835">
        <v>0</v>
      </c>
      <c r="M1682" s="835">
        <v>0</v>
      </c>
      <c r="N1682" s="832">
        <v>1</v>
      </c>
      <c r="O1682" s="836">
        <v>1</v>
      </c>
      <c r="P1682" s="835">
        <v>0</v>
      </c>
      <c r="Q1682" s="837"/>
      <c r="R1682" s="832">
        <v>1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21</v>
      </c>
      <c r="B1683" s="832" t="s">
        <v>2713</v>
      </c>
      <c r="C1683" s="832" t="s">
        <v>2719</v>
      </c>
      <c r="D1683" s="833" t="s">
        <v>4561</v>
      </c>
      <c r="E1683" s="834" t="s">
        <v>2745</v>
      </c>
      <c r="F1683" s="832" t="s">
        <v>2716</v>
      </c>
      <c r="G1683" s="832" t="s">
        <v>3064</v>
      </c>
      <c r="H1683" s="832" t="s">
        <v>567</v>
      </c>
      <c r="I1683" s="832" t="s">
        <v>3065</v>
      </c>
      <c r="J1683" s="832" t="s">
        <v>3066</v>
      </c>
      <c r="K1683" s="832" t="s">
        <v>3067</v>
      </c>
      <c r="L1683" s="835">
        <v>1800</v>
      </c>
      <c r="M1683" s="835">
        <v>10800</v>
      </c>
      <c r="N1683" s="832">
        <v>6</v>
      </c>
      <c r="O1683" s="836">
        <v>6</v>
      </c>
      <c r="P1683" s="835">
        <v>5400</v>
      </c>
      <c r="Q1683" s="837">
        <v>0.5</v>
      </c>
      <c r="R1683" s="832">
        <v>3</v>
      </c>
      <c r="S1683" s="837">
        <v>0.5</v>
      </c>
      <c r="T1683" s="836">
        <v>3</v>
      </c>
      <c r="U1683" s="838">
        <v>0.5</v>
      </c>
    </row>
    <row r="1684" spans="1:21" ht="14.4" customHeight="1" x14ac:dyDescent="0.3">
      <c r="A1684" s="831">
        <v>21</v>
      </c>
      <c r="B1684" s="832" t="s">
        <v>2713</v>
      </c>
      <c r="C1684" s="832" t="s">
        <v>2719</v>
      </c>
      <c r="D1684" s="833" t="s">
        <v>4561</v>
      </c>
      <c r="E1684" s="834" t="s">
        <v>2745</v>
      </c>
      <c r="F1684" s="832" t="s">
        <v>2716</v>
      </c>
      <c r="G1684" s="832" t="s">
        <v>2834</v>
      </c>
      <c r="H1684" s="832" t="s">
        <v>567</v>
      </c>
      <c r="I1684" s="832" t="s">
        <v>2835</v>
      </c>
      <c r="J1684" s="832" t="s">
        <v>2836</v>
      </c>
      <c r="K1684" s="832" t="s">
        <v>2837</v>
      </c>
      <c r="L1684" s="835">
        <v>1000</v>
      </c>
      <c r="M1684" s="835">
        <v>2000</v>
      </c>
      <c r="N1684" s="832">
        <v>2</v>
      </c>
      <c r="O1684" s="836">
        <v>2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21</v>
      </c>
      <c r="B1685" s="832" t="s">
        <v>2713</v>
      </c>
      <c r="C1685" s="832" t="s">
        <v>2719</v>
      </c>
      <c r="D1685" s="833" t="s">
        <v>4561</v>
      </c>
      <c r="E1685" s="834" t="s">
        <v>2748</v>
      </c>
      <c r="F1685" s="832" t="s">
        <v>2714</v>
      </c>
      <c r="G1685" s="832" t="s">
        <v>2762</v>
      </c>
      <c r="H1685" s="832" t="s">
        <v>567</v>
      </c>
      <c r="I1685" s="832" t="s">
        <v>3071</v>
      </c>
      <c r="J1685" s="832" t="s">
        <v>2764</v>
      </c>
      <c r="K1685" s="832" t="s">
        <v>3072</v>
      </c>
      <c r="L1685" s="835">
        <v>32.28</v>
      </c>
      <c r="M1685" s="835">
        <v>96.84</v>
      </c>
      <c r="N1685" s="832">
        <v>3</v>
      </c>
      <c r="O1685" s="836">
        <v>1.5</v>
      </c>
      <c r="P1685" s="835">
        <v>64.56</v>
      </c>
      <c r="Q1685" s="837">
        <v>0.66666666666666663</v>
      </c>
      <c r="R1685" s="832">
        <v>2</v>
      </c>
      <c r="S1685" s="837">
        <v>0.66666666666666663</v>
      </c>
      <c r="T1685" s="836">
        <v>1</v>
      </c>
      <c r="U1685" s="838">
        <v>0.66666666666666663</v>
      </c>
    </row>
    <row r="1686" spans="1:21" ht="14.4" customHeight="1" x14ac:dyDescent="0.3">
      <c r="A1686" s="831">
        <v>21</v>
      </c>
      <c r="B1686" s="832" t="s">
        <v>2713</v>
      </c>
      <c r="C1686" s="832" t="s">
        <v>2719</v>
      </c>
      <c r="D1686" s="833" t="s">
        <v>4561</v>
      </c>
      <c r="E1686" s="834" t="s">
        <v>2748</v>
      </c>
      <c r="F1686" s="832" t="s">
        <v>2714</v>
      </c>
      <c r="G1686" s="832" t="s">
        <v>2762</v>
      </c>
      <c r="H1686" s="832" t="s">
        <v>567</v>
      </c>
      <c r="I1686" s="832" t="s">
        <v>2763</v>
      </c>
      <c r="J1686" s="832" t="s">
        <v>2764</v>
      </c>
      <c r="K1686" s="832" t="s">
        <v>2765</v>
      </c>
      <c r="L1686" s="835">
        <v>96.84</v>
      </c>
      <c r="M1686" s="835">
        <v>290.52</v>
      </c>
      <c r="N1686" s="832">
        <v>3</v>
      </c>
      <c r="O1686" s="836">
        <v>1.5</v>
      </c>
      <c r="P1686" s="835">
        <v>96.84</v>
      </c>
      <c r="Q1686" s="837">
        <v>0.33333333333333337</v>
      </c>
      <c r="R1686" s="832">
        <v>1</v>
      </c>
      <c r="S1686" s="837">
        <v>0.33333333333333331</v>
      </c>
      <c r="T1686" s="836">
        <v>0.5</v>
      </c>
      <c r="U1686" s="838">
        <v>0.33333333333333331</v>
      </c>
    </row>
    <row r="1687" spans="1:21" ht="14.4" customHeight="1" x14ac:dyDescent="0.3">
      <c r="A1687" s="831">
        <v>21</v>
      </c>
      <c r="B1687" s="832" t="s">
        <v>2713</v>
      </c>
      <c r="C1687" s="832" t="s">
        <v>2719</v>
      </c>
      <c r="D1687" s="833" t="s">
        <v>4561</v>
      </c>
      <c r="E1687" s="834" t="s">
        <v>2748</v>
      </c>
      <c r="F1687" s="832" t="s">
        <v>2714</v>
      </c>
      <c r="G1687" s="832" t="s">
        <v>3076</v>
      </c>
      <c r="H1687" s="832" t="s">
        <v>625</v>
      </c>
      <c r="I1687" s="832" t="s">
        <v>2379</v>
      </c>
      <c r="J1687" s="832" t="s">
        <v>2380</v>
      </c>
      <c r="K1687" s="832" t="s">
        <v>2381</v>
      </c>
      <c r="L1687" s="835">
        <v>9.4</v>
      </c>
      <c r="M1687" s="835">
        <v>9.4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21</v>
      </c>
      <c r="B1688" s="832" t="s">
        <v>2713</v>
      </c>
      <c r="C1688" s="832" t="s">
        <v>2719</v>
      </c>
      <c r="D1688" s="833" t="s">
        <v>4561</v>
      </c>
      <c r="E1688" s="834" t="s">
        <v>2748</v>
      </c>
      <c r="F1688" s="832" t="s">
        <v>2714</v>
      </c>
      <c r="G1688" s="832" t="s">
        <v>3076</v>
      </c>
      <c r="H1688" s="832" t="s">
        <v>625</v>
      </c>
      <c r="I1688" s="832" t="s">
        <v>2382</v>
      </c>
      <c r="J1688" s="832" t="s">
        <v>2383</v>
      </c>
      <c r="K1688" s="832" t="s">
        <v>2384</v>
      </c>
      <c r="L1688" s="835">
        <v>4.7</v>
      </c>
      <c r="M1688" s="835">
        <v>14.100000000000001</v>
      </c>
      <c r="N1688" s="832">
        <v>3</v>
      </c>
      <c r="O1688" s="836">
        <v>1</v>
      </c>
      <c r="P1688" s="835">
        <v>14.100000000000001</v>
      </c>
      <c r="Q1688" s="837">
        <v>1</v>
      </c>
      <c r="R1688" s="832">
        <v>3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21</v>
      </c>
      <c r="B1689" s="832" t="s">
        <v>2713</v>
      </c>
      <c r="C1689" s="832" t="s">
        <v>2719</v>
      </c>
      <c r="D1689" s="833" t="s">
        <v>4561</v>
      </c>
      <c r="E1689" s="834" t="s">
        <v>2748</v>
      </c>
      <c r="F1689" s="832" t="s">
        <v>2714</v>
      </c>
      <c r="G1689" s="832" t="s">
        <v>4016</v>
      </c>
      <c r="H1689" s="832" t="s">
        <v>625</v>
      </c>
      <c r="I1689" s="832" t="s">
        <v>2078</v>
      </c>
      <c r="J1689" s="832" t="s">
        <v>1193</v>
      </c>
      <c r="K1689" s="832" t="s">
        <v>2079</v>
      </c>
      <c r="L1689" s="835">
        <v>0</v>
      </c>
      <c r="M1689" s="835">
        <v>0</v>
      </c>
      <c r="N1689" s="832">
        <v>3</v>
      </c>
      <c r="O1689" s="836">
        <v>1</v>
      </c>
      <c r="P1689" s="835"/>
      <c r="Q1689" s="837"/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21</v>
      </c>
      <c r="B1690" s="832" t="s">
        <v>2713</v>
      </c>
      <c r="C1690" s="832" t="s">
        <v>2719</v>
      </c>
      <c r="D1690" s="833" t="s">
        <v>4561</v>
      </c>
      <c r="E1690" s="834" t="s">
        <v>2748</v>
      </c>
      <c r="F1690" s="832" t="s">
        <v>2714</v>
      </c>
      <c r="G1690" s="832" t="s">
        <v>3094</v>
      </c>
      <c r="H1690" s="832" t="s">
        <v>567</v>
      </c>
      <c r="I1690" s="832" t="s">
        <v>3095</v>
      </c>
      <c r="J1690" s="832" t="s">
        <v>3096</v>
      </c>
      <c r="K1690" s="832" t="s">
        <v>3097</v>
      </c>
      <c r="L1690" s="835">
        <v>1561.54</v>
      </c>
      <c r="M1690" s="835">
        <v>1561.54</v>
      </c>
      <c r="N1690" s="832">
        <v>1</v>
      </c>
      <c r="O1690" s="836">
        <v>0.5</v>
      </c>
      <c r="P1690" s="835">
        <v>1561.54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21</v>
      </c>
      <c r="B1691" s="832" t="s">
        <v>2713</v>
      </c>
      <c r="C1691" s="832" t="s">
        <v>2719</v>
      </c>
      <c r="D1691" s="833" t="s">
        <v>4561</v>
      </c>
      <c r="E1691" s="834" t="s">
        <v>2748</v>
      </c>
      <c r="F1691" s="832" t="s">
        <v>2714</v>
      </c>
      <c r="G1691" s="832" t="s">
        <v>2901</v>
      </c>
      <c r="H1691" s="832" t="s">
        <v>625</v>
      </c>
      <c r="I1691" s="832" t="s">
        <v>2902</v>
      </c>
      <c r="J1691" s="832" t="s">
        <v>1446</v>
      </c>
      <c r="K1691" s="832" t="s">
        <v>2903</v>
      </c>
      <c r="L1691" s="835">
        <v>54.99</v>
      </c>
      <c r="M1691" s="835">
        <v>54.99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21</v>
      </c>
      <c r="B1692" s="832" t="s">
        <v>2713</v>
      </c>
      <c r="C1692" s="832" t="s">
        <v>2719</v>
      </c>
      <c r="D1692" s="833" t="s">
        <v>4561</v>
      </c>
      <c r="E1692" s="834" t="s">
        <v>2748</v>
      </c>
      <c r="F1692" s="832" t="s">
        <v>2714</v>
      </c>
      <c r="G1692" s="832" t="s">
        <v>3285</v>
      </c>
      <c r="H1692" s="832" t="s">
        <v>625</v>
      </c>
      <c r="I1692" s="832" t="s">
        <v>2228</v>
      </c>
      <c r="J1692" s="832" t="s">
        <v>1295</v>
      </c>
      <c r="K1692" s="832" t="s">
        <v>2229</v>
      </c>
      <c r="L1692" s="835">
        <v>93.18</v>
      </c>
      <c r="M1692" s="835">
        <v>93.18</v>
      </c>
      <c r="N1692" s="832">
        <v>1</v>
      </c>
      <c r="O1692" s="836">
        <v>1</v>
      </c>
      <c r="P1692" s="835">
        <v>93.18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21</v>
      </c>
      <c r="B1693" s="832" t="s">
        <v>2713</v>
      </c>
      <c r="C1693" s="832" t="s">
        <v>2719</v>
      </c>
      <c r="D1693" s="833" t="s">
        <v>4561</v>
      </c>
      <c r="E1693" s="834" t="s">
        <v>2748</v>
      </c>
      <c r="F1693" s="832" t="s">
        <v>2714</v>
      </c>
      <c r="G1693" s="832" t="s">
        <v>3285</v>
      </c>
      <c r="H1693" s="832" t="s">
        <v>567</v>
      </c>
      <c r="I1693" s="832" t="s">
        <v>4294</v>
      </c>
      <c r="J1693" s="832" t="s">
        <v>4295</v>
      </c>
      <c r="K1693" s="832" t="s">
        <v>4112</v>
      </c>
      <c r="L1693" s="835">
        <v>279.52999999999997</v>
      </c>
      <c r="M1693" s="835">
        <v>279.52999999999997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21</v>
      </c>
      <c r="B1694" s="832" t="s">
        <v>2713</v>
      </c>
      <c r="C1694" s="832" t="s">
        <v>2719</v>
      </c>
      <c r="D1694" s="833" t="s">
        <v>4561</v>
      </c>
      <c r="E1694" s="834" t="s">
        <v>2748</v>
      </c>
      <c r="F1694" s="832" t="s">
        <v>2714</v>
      </c>
      <c r="G1694" s="832" t="s">
        <v>4017</v>
      </c>
      <c r="H1694" s="832" t="s">
        <v>567</v>
      </c>
      <c r="I1694" s="832" t="s">
        <v>4018</v>
      </c>
      <c r="J1694" s="832" t="s">
        <v>4019</v>
      </c>
      <c r="K1694" s="832" t="s">
        <v>3009</v>
      </c>
      <c r="L1694" s="835">
        <v>55.95</v>
      </c>
      <c r="M1694" s="835">
        <v>223.8</v>
      </c>
      <c r="N1694" s="832">
        <v>4</v>
      </c>
      <c r="O1694" s="836">
        <v>1</v>
      </c>
      <c r="P1694" s="835">
        <v>223.8</v>
      </c>
      <c r="Q1694" s="837">
        <v>1</v>
      </c>
      <c r="R1694" s="832">
        <v>4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21</v>
      </c>
      <c r="B1695" s="832" t="s">
        <v>2713</v>
      </c>
      <c r="C1695" s="832" t="s">
        <v>2719</v>
      </c>
      <c r="D1695" s="833" t="s">
        <v>4561</v>
      </c>
      <c r="E1695" s="834" t="s">
        <v>2748</v>
      </c>
      <c r="F1695" s="832" t="s">
        <v>2714</v>
      </c>
      <c r="G1695" s="832" t="s">
        <v>3098</v>
      </c>
      <c r="H1695" s="832" t="s">
        <v>567</v>
      </c>
      <c r="I1695" s="832" t="s">
        <v>4296</v>
      </c>
      <c r="J1695" s="832" t="s">
        <v>4297</v>
      </c>
      <c r="K1695" s="832" t="s">
        <v>3289</v>
      </c>
      <c r="L1695" s="835">
        <v>46.03</v>
      </c>
      <c r="M1695" s="835">
        <v>46.03</v>
      </c>
      <c r="N1695" s="832">
        <v>1</v>
      </c>
      <c r="O1695" s="836">
        <v>0.5</v>
      </c>
      <c r="P1695" s="835">
        <v>46.03</v>
      </c>
      <c r="Q1695" s="837">
        <v>1</v>
      </c>
      <c r="R1695" s="832">
        <v>1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21</v>
      </c>
      <c r="B1696" s="832" t="s">
        <v>2713</v>
      </c>
      <c r="C1696" s="832" t="s">
        <v>2719</v>
      </c>
      <c r="D1696" s="833" t="s">
        <v>4561</v>
      </c>
      <c r="E1696" s="834" t="s">
        <v>2748</v>
      </c>
      <c r="F1696" s="832" t="s">
        <v>2714</v>
      </c>
      <c r="G1696" s="832" t="s">
        <v>3388</v>
      </c>
      <c r="H1696" s="832" t="s">
        <v>567</v>
      </c>
      <c r="I1696" s="832" t="s">
        <v>3389</v>
      </c>
      <c r="J1696" s="832" t="s">
        <v>3390</v>
      </c>
      <c r="K1696" s="832" t="s">
        <v>2500</v>
      </c>
      <c r="L1696" s="835">
        <v>58.77</v>
      </c>
      <c r="M1696" s="835">
        <v>117.54</v>
      </c>
      <c r="N1696" s="832">
        <v>2</v>
      </c>
      <c r="O1696" s="836">
        <v>1</v>
      </c>
      <c r="P1696" s="835">
        <v>117.54</v>
      </c>
      <c r="Q1696" s="837">
        <v>1</v>
      </c>
      <c r="R1696" s="832">
        <v>2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21</v>
      </c>
      <c r="B1697" s="832" t="s">
        <v>2713</v>
      </c>
      <c r="C1697" s="832" t="s">
        <v>2719</v>
      </c>
      <c r="D1697" s="833" t="s">
        <v>4561</v>
      </c>
      <c r="E1697" s="834" t="s">
        <v>2748</v>
      </c>
      <c r="F1697" s="832" t="s">
        <v>2714</v>
      </c>
      <c r="G1697" s="832" t="s">
        <v>2838</v>
      </c>
      <c r="H1697" s="832" t="s">
        <v>567</v>
      </c>
      <c r="I1697" s="832" t="s">
        <v>2911</v>
      </c>
      <c r="J1697" s="832" t="s">
        <v>1051</v>
      </c>
      <c r="K1697" s="832" t="s">
        <v>2840</v>
      </c>
      <c r="L1697" s="835">
        <v>0</v>
      </c>
      <c r="M1697" s="835">
        <v>0</v>
      </c>
      <c r="N1697" s="832">
        <v>3</v>
      </c>
      <c r="O1697" s="836">
        <v>1</v>
      </c>
      <c r="P1697" s="835">
        <v>0</v>
      </c>
      <c r="Q1697" s="837"/>
      <c r="R1697" s="832">
        <v>3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21</v>
      </c>
      <c r="B1698" s="832" t="s">
        <v>2713</v>
      </c>
      <c r="C1698" s="832" t="s">
        <v>2719</v>
      </c>
      <c r="D1698" s="833" t="s">
        <v>4561</v>
      </c>
      <c r="E1698" s="834" t="s">
        <v>2748</v>
      </c>
      <c r="F1698" s="832" t="s">
        <v>2714</v>
      </c>
      <c r="G1698" s="832" t="s">
        <v>2838</v>
      </c>
      <c r="H1698" s="832" t="s">
        <v>567</v>
      </c>
      <c r="I1698" s="832" t="s">
        <v>3290</v>
      </c>
      <c r="J1698" s="832" t="s">
        <v>1053</v>
      </c>
      <c r="K1698" s="832" t="s">
        <v>1054</v>
      </c>
      <c r="L1698" s="835">
        <v>0</v>
      </c>
      <c r="M1698" s="835">
        <v>0</v>
      </c>
      <c r="N1698" s="832">
        <v>2</v>
      </c>
      <c r="O1698" s="836">
        <v>0.5</v>
      </c>
      <c r="P1698" s="835">
        <v>0</v>
      </c>
      <c r="Q1698" s="837"/>
      <c r="R1698" s="832">
        <v>2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21</v>
      </c>
      <c r="B1699" s="832" t="s">
        <v>2713</v>
      </c>
      <c r="C1699" s="832" t="s">
        <v>2719</v>
      </c>
      <c r="D1699" s="833" t="s">
        <v>4561</v>
      </c>
      <c r="E1699" s="834" t="s">
        <v>2748</v>
      </c>
      <c r="F1699" s="832" t="s">
        <v>2714</v>
      </c>
      <c r="G1699" s="832" t="s">
        <v>2775</v>
      </c>
      <c r="H1699" s="832" t="s">
        <v>625</v>
      </c>
      <c r="I1699" s="832" t="s">
        <v>2397</v>
      </c>
      <c r="J1699" s="832" t="s">
        <v>748</v>
      </c>
      <c r="K1699" s="832" t="s">
        <v>703</v>
      </c>
      <c r="L1699" s="835">
        <v>65.989999999999995</v>
      </c>
      <c r="M1699" s="835">
        <v>197.96999999999997</v>
      </c>
      <c r="N1699" s="832">
        <v>3</v>
      </c>
      <c r="O1699" s="836">
        <v>1</v>
      </c>
      <c r="P1699" s="835">
        <v>197.96999999999997</v>
      </c>
      <c r="Q1699" s="837">
        <v>1</v>
      </c>
      <c r="R1699" s="832">
        <v>3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21</v>
      </c>
      <c r="B1700" s="832" t="s">
        <v>2713</v>
      </c>
      <c r="C1700" s="832" t="s">
        <v>2719</v>
      </c>
      <c r="D1700" s="833" t="s">
        <v>4561</v>
      </c>
      <c r="E1700" s="834" t="s">
        <v>2748</v>
      </c>
      <c r="F1700" s="832" t="s">
        <v>2714</v>
      </c>
      <c r="G1700" s="832" t="s">
        <v>2775</v>
      </c>
      <c r="H1700" s="832" t="s">
        <v>625</v>
      </c>
      <c r="I1700" s="832" t="s">
        <v>2869</v>
      </c>
      <c r="J1700" s="832" t="s">
        <v>750</v>
      </c>
      <c r="K1700" s="832" t="s">
        <v>2870</v>
      </c>
      <c r="L1700" s="835">
        <v>264</v>
      </c>
      <c r="M1700" s="835">
        <v>528</v>
      </c>
      <c r="N1700" s="832">
        <v>2</v>
      </c>
      <c r="O1700" s="836">
        <v>1</v>
      </c>
      <c r="P1700" s="835">
        <v>528</v>
      </c>
      <c r="Q1700" s="837">
        <v>1</v>
      </c>
      <c r="R1700" s="832">
        <v>2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21</v>
      </c>
      <c r="B1701" s="832" t="s">
        <v>2713</v>
      </c>
      <c r="C1701" s="832" t="s">
        <v>2719</v>
      </c>
      <c r="D1701" s="833" t="s">
        <v>4561</v>
      </c>
      <c r="E1701" s="834" t="s">
        <v>2748</v>
      </c>
      <c r="F1701" s="832" t="s">
        <v>2714</v>
      </c>
      <c r="G1701" s="832" t="s">
        <v>3295</v>
      </c>
      <c r="H1701" s="832" t="s">
        <v>567</v>
      </c>
      <c r="I1701" s="832" t="s">
        <v>4298</v>
      </c>
      <c r="J1701" s="832" t="s">
        <v>3409</v>
      </c>
      <c r="K1701" s="832" t="s">
        <v>3393</v>
      </c>
      <c r="L1701" s="835">
        <v>176.32</v>
      </c>
      <c r="M1701" s="835">
        <v>176.32</v>
      </c>
      <c r="N1701" s="832">
        <v>1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21</v>
      </c>
      <c r="B1702" s="832" t="s">
        <v>2713</v>
      </c>
      <c r="C1702" s="832" t="s">
        <v>2719</v>
      </c>
      <c r="D1702" s="833" t="s">
        <v>4561</v>
      </c>
      <c r="E1702" s="834" t="s">
        <v>2748</v>
      </c>
      <c r="F1702" s="832" t="s">
        <v>2714</v>
      </c>
      <c r="G1702" s="832" t="s">
        <v>2917</v>
      </c>
      <c r="H1702" s="832" t="s">
        <v>567</v>
      </c>
      <c r="I1702" s="832" t="s">
        <v>2918</v>
      </c>
      <c r="J1702" s="832" t="s">
        <v>904</v>
      </c>
      <c r="K1702" s="832" t="s">
        <v>2919</v>
      </c>
      <c r="L1702" s="835">
        <v>236.03</v>
      </c>
      <c r="M1702" s="835">
        <v>1180.1500000000001</v>
      </c>
      <c r="N1702" s="832">
        <v>5</v>
      </c>
      <c r="O1702" s="836">
        <v>1</v>
      </c>
      <c r="P1702" s="835">
        <v>1180.1500000000001</v>
      </c>
      <c r="Q1702" s="837">
        <v>1</v>
      </c>
      <c r="R1702" s="832">
        <v>5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21</v>
      </c>
      <c r="B1703" s="832" t="s">
        <v>2713</v>
      </c>
      <c r="C1703" s="832" t="s">
        <v>2719</v>
      </c>
      <c r="D1703" s="833" t="s">
        <v>4561</v>
      </c>
      <c r="E1703" s="834" t="s">
        <v>2748</v>
      </c>
      <c r="F1703" s="832" t="s">
        <v>2714</v>
      </c>
      <c r="G1703" s="832" t="s">
        <v>2917</v>
      </c>
      <c r="H1703" s="832" t="s">
        <v>567</v>
      </c>
      <c r="I1703" s="832" t="s">
        <v>3116</v>
      </c>
      <c r="J1703" s="832" t="s">
        <v>904</v>
      </c>
      <c r="K1703" s="832" t="s">
        <v>3117</v>
      </c>
      <c r="L1703" s="835">
        <v>1719.99</v>
      </c>
      <c r="M1703" s="835">
        <v>1719.99</v>
      </c>
      <c r="N1703" s="832">
        <v>1</v>
      </c>
      <c r="O1703" s="836">
        <v>1</v>
      </c>
      <c r="P1703" s="835">
        <v>1719.99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21</v>
      </c>
      <c r="B1704" s="832" t="s">
        <v>2713</v>
      </c>
      <c r="C1704" s="832" t="s">
        <v>2719</v>
      </c>
      <c r="D1704" s="833" t="s">
        <v>4561</v>
      </c>
      <c r="E1704" s="834" t="s">
        <v>2748</v>
      </c>
      <c r="F1704" s="832" t="s">
        <v>2714</v>
      </c>
      <c r="G1704" s="832" t="s">
        <v>2776</v>
      </c>
      <c r="H1704" s="832" t="s">
        <v>567</v>
      </c>
      <c r="I1704" s="832" t="s">
        <v>3703</v>
      </c>
      <c r="J1704" s="832" t="s">
        <v>3704</v>
      </c>
      <c r="K1704" s="832" t="s">
        <v>3705</v>
      </c>
      <c r="L1704" s="835">
        <v>322.8</v>
      </c>
      <c r="M1704" s="835">
        <v>322.8</v>
      </c>
      <c r="N1704" s="832">
        <v>1</v>
      </c>
      <c r="O1704" s="836">
        <v>0.5</v>
      </c>
      <c r="P1704" s="835">
        <v>322.8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21</v>
      </c>
      <c r="B1705" s="832" t="s">
        <v>2713</v>
      </c>
      <c r="C1705" s="832" t="s">
        <v>2719</v>
      </c>
      <c r="D1705" s="833" t="s">
        <v>4561</v>
      </c>
      <c r="E1705" s="834" t="s">
        <v>2748</v>
      </c>
      <c r="F1705" s="832" t="s">
        <v>2714</v>
      </c>
      <c r="G1705" s="832" t="s">
        <v>3572</v>
      </c>
      <c r="H1705" s="832" t="s">
        <v>567</v>
      </c>
      <c r="I1705" s="832" t="s">
        <v>3573</v>
      </c>
      <c r="J1705" s="832" t="s">
        <v>1182</v>
      </c>
      <c r="K1705" s="832" t="s">
        <v>3574</v>
      </c>
      <c r="L1705" s="835">
        <v>29.13</v>
      </c>
      <c r="M1705" s="835">
        <v>116.52</v>
      </c>
      <c r="N1705" s="832">
        <v>4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21</v>
      </c>
      <c r="B1706" s="832" t="s">
        <v>2713</v>
      </c>
      <c r="C1706" s="832" t="s">
        <v>2719</v>
      </c>
      <c r="D1706" s="833" t="s">
        <v>4561</v>
      </c>
      <c r="E1706" s="834" t="s">
        <v>2748</v>
      </c>
      <c r="F1706" s="832" t="s">
        <v>2714</v>
      </c>
      <c r="G1706" s="832" t="s">
        <v>3575</v>
      </c>
      <c r="H1706" s="832" t="s">
        <v>567</v>
      </c>
      <c r="I1706" s="832" t="s">
        <v>4299</v>
      </c>
      <c r="J1706" s="832" t="s">
        <v>1481</v>
      </c>
      <c r="K1706" s="832" t="s">
        <v>4300</v>
      </c>
      <c r="L1706" s="835">
        <v>736.33</v>
      </c>
      <c r="M1706" s="835">
        <v>7363.3</v>
      </c>
      <c r="N1706" s="832">
        <v>10</v>
      </c>
      <c r="O1706" s="836">
        <v>1</v>
      </c>
      <c r="P1706" s="835">
        <v>7363.3</v>
      </c>
      <c r="Q1706" s="837">
        <v>1</v>
      </c>
      <c r="R1706" s="832">
        <v>10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21</v>
      </c>
      <c r="B1707" s="832" t="s">
        <v>2713</v>
      </c>
      <c r="C1707" s="832" t="s">
        <v>2719</v>
      </c>
      <c r="D1707" s="833" t="s">
        <v>4561</v>
      </c>
      <c r="E1707" s="834" t="s">
        <v>2748</v>
      </c>
      <c r="F1707" s="832" t="s">
        <v>2714</v>
      </c>
      <c r="G1707" s="832" t="s">
        <v>3575</v>
      </c>
      <c r="H1707" s="832" t="s">
        <v>567</v>
      </c>
      <c r="I1707" s="832" t="s">
        <v>3709</v>
      </c>
      <c r="J1707" s="832" t="s">
        <v>1481</v>
      </c>
      <c r="K1707" s="832" t="s">
        <v>3710</v>
      </c>
      <c r="L1707" s="835">
        <v>923.74</v>
      </c>
      <c r="M1707" s="835">
        <v>14779.84</v>
      </c>
      <c r="N1707" s="832">
        <v>16</v>
      </c>
      <c r="O1707" s="836">
        <v>2.5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21</v>
      </c>
      <c r="B1708" s="832" t="s">
        <v>2713</v>
      </c>
      <c r="C1708" s="832" t="s">
        <v>2719</v>
      </c>
      <c r="D1708" s="833" t="s">
        <v>4561</v>
      </c>
      <c r="E1708" s="834" t="s">
        <v>2748</v>
      </c>
      <c r="F1708" s="832" t="s">
        <v>2714</v>
      </c>
      <c r="G1708" s="832" t="s">
        <v>2779</v>
      </c>
      <c r="H1708" s="832" t="s">
        <v>567</v>
      </c>
      <c r="I1708" s="832" t="s">
        <v>4044</v>
      </c>
      <c r="J1708" s="832" t="s">
        <v>2939</v>
      </c>
      <c r="K1708" s="832" t="s">
        <v>2346</v>
      </c>
      <c r="L1708" s="835">
        <v>969.48</v>
      </c>
      <c r="M1708" s="835">
        <v>969.48</v>
      </c>
      <c r="N1708" s="832">
        <v>1</v>
      </c>
      <c r="O1708" s="836">
        <v>1</v>
      </c>
      <c r="P1708" s="835">
        <v>969.48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21</v>
      </c>
      <c r="B1709" s="832" t="s">
        <v>2713</v>
      </c>
      <c r="C1709" s="832" t="s">
        <v>2719</v>
      </c>
      <c r="D1709" s="833" t="s">
        <v>4561</v>
      </c>
      <c r="E1709" s="834" t="s">
        <v>2748</v>
      </c>
      <c r="F1709" s="832" t="s">
        <v>2714</v>
      </c>
      <c r="G1709" s="832" t="s">
        <v>2779</v>
      </c>
      <c r="H1709" s="832" t="s">
        <v>567</v>
      </c>
      <c r="I1709" s="832" t="s">
        <v>4046</v>
      </c>
      <c r="J1709" s="832" t="s">
        <v>2939</v>
      </c>
      <c r="K1709" s="832" t="s">
        <v>2340</v>
      </c>
      <c r="L1709" s="835">
        <v>1938.97</v>
      </c>
      <c r="M1709" s="835">
        <v>5816.91</v>
      </c>
      <c r="N1709" s="832">
        <v>3</v>
      </c>
      <c r="O1709" s="836">
        <v>1</v>
      </c>
      <c r="P1709" s="835">
        <v>5816.91</v>
      </c>
      <c r="Q1709" s="837">
        <v>1</v>
      </c>
      <c r="R1709" s="832">
        <v>3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21</v>
      </c>
      <c r="B1710" s="832" t="s">
        <v>2713</v>
      </c>
      <c r="C1710" s="832" t="s">
        <v>2719</v>
      </c>
      <c r="D1710" s="833" t="s">
        <v>4561</v>
      </c>
      <c r="E1710" s="834" t="s">
        <v>2748</v>
      </c>
      <c r="F1710" s="832" t="s">
        <v>2714</v>
      </c>
      <c r="G1710" s="832" t="s">
        <v>2779</v>
      </c>
      <c r="H1710" s="832" t="s">
        <v>567</v>
      </c>
      <c r="I1710" s="832" t="s">
        <v>2936</v>
      </c>
      <c r="J1710" s="832" t="s">
        <v>2781</v>
      </c>
      <c r="K1710" s="832" t="s">
        <v>2937</v>
      </c>
      <c r="L1710" s="835">
        <v>5322.08</v>
      </c>
      <c r="M1710" s="835">
        <v>10644.16</v>
      </c>
      <c r="N1710" s="832">
        <v>2</v>
      </c>
      <c r="O1710" s="836">
        <v>2</v>
      </c>
      <c r="P1710" s="835">
        <v>10644.16</v>
      </c>
      <c r="Q1710" s="837">
        <v>1</v>
      </c>
      <c r="R1710" s="832">
        <v>2</v>
      </c>
      <c r="S1710" s="837">
        <v>1</v>
      </c>
      <c r="T1710" s="836">
        <v>2</v>
      </c>
      <c r="U1710" s="838">
        <v>1</v>
      </c>
    </row>
    <row r="1711" spans="1:21" ht="14.4" customHeight="1" x14ac:dyDescent="0.3">
      <c r="A1711" s="831">
        <v>21</v>
      </c>
      <c r="B1711" s="832" t="s">
        <v>2713</v>
      </c>
      <c r="C1711" s="832" t="s">
        <v>2719</v>
      </c>
      <c r="D1711" s="833" t="s">
        <v>4561</v>
      </c>
      <c r="E1711" s="834" t="s">
        <v>2748</v>
      </c>
      <c r="F1711" s="832" t="s">
        <v>2714</v>
      </c>
      <c r="G1711" s="832" t="s">
        <v>2779</v>
      </c>
      <c r="H1711" s="832" t="s">
        <v>567</v>
      </c>
      <c r="I1711" s="832" t="s">
        <v>3130</v>
      </c>
      <c r="J1711" s="832" t="s">
        <v>3131</v>
      </c>
      <c r="K1711" s="832" t="s">
        <v>3132</v>
      </c>
      <c r="L1711" s="835">
        <v>1938.97</v>
      </c>
      <c r="M1711" s="835">
        <v>21328.67</v>
      </c>
      <c r="N1711" s="832">
        <v>11</v>
      </c>
      <c r="O1711" s="836">
        <v>2</v>
      </c>
      <c r="P1711" s="835">
        <v>21328.67</v>
      </c>
      <c r="Q1711" s="837">
        <v>1</v>
      </c>
      <c r="R1711" s="832">
        <v>11</v>
      </c>
      <c r="S1711" s="837">
        <v>1</v>
      </c>
      <c r="T1711" s="836">
        <v>2</v>
      </c>
      <c r="U1711" s="838">
        <v>1</v>
      </c>
    </row>
    <row r="1712" spans="1:21" ht="14.4" customHeight="1" x14ac:dyDescent="0.3">
      <c r="A1712" s="831">
        <v>21</v>
      </c>
      <c r="B1712" s="832" t="s">
        <v>2713</v>
      </c>
      <c r="C1712" s="832" t="s">
        <v>2719</v>
      </c>
      <c r="D1712" s="833" t="s">
        <v>4561</v>
      </c>
      <c r="E1712" s="834" t="s">
        <v>2748</v>
      </c>
      <c r="F1712" s="832" t="s">
        <v>2714</v>
      </c>
      <c r="G1712" s="832" t="s">
        <v>2779</v>
      </c>
      <c r="H1712" s="832" t="s">
        <v>567</v>
      </c>
      <c r="I1712" s="832" t="s">
        <v>2938</v>
      </c>
      <c r="J1712" s="832" t="s">
        <v>2939</v>
      </c>
      <c r="K1712" s="832" t="s">
        <v>2344</v>
      </c>
      <c r="L1712" s="835">
        <v>484.75</v>
      </c>
      <c r="M1712" s="835">
        <v>484.75</v>
      </c>
      <c r="N1712" s="832">
        <v>1</v>
      </c>
      <c r="O1712" s="836">
        <v>1</v>
      </c>
      <c r="P1712" s="835">
        <v>484.75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21</v>
      </c>
      <c r="B1713" s="832" t="s">
        <v>2713</v>
      </c>
      <c r="C1713" s="832" t="s">
        <v>2719</v>
      </c>
      <c r="D1713" s="833" t="s">
        <v>4561</v>
      </c>
      <c r="E1713" s="834" t="s">
        <v>2748</v>
      </c>
      <c r="F1713" s="832" t="s">
        <v>2714</v>
      </c>
      <c r="G1713" s="832" t="s">
        <v>3584</v>
      </c>
      <c r="H1713" s="832" t="s">
        <v>567</v>
      </c>
      <c r="I1713" s="832" t="s">
        <v>4301</v>
      </c>
      <c r="J1713" s="832" t="s">
        <v>3720</v>
      </c>
      <c r="K1713" s="832" t="s">
        <v>4302</v>
      </c>
      <c r="L1713" s="835">
        <v>211.61</v>
      </c>
      <c r="M1713" s="835">
        <v>211.61</v>
      </c>
      <c r="N1713" s="832">
        <v>1</v>
      </c>
      <c r="O1713" s="836">
        <v>0.5</v>
      </c>
      <c r="P1713" s="835">
        <v>211.61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21</v>
      </c>
      <c r="B1714" s="832" t="s">
        <v>2713</v>
      </c>
      <c r="C1714" s="832" t="s">
        <v>2719</v>
      </c>
      <c r="D1714" s="833" t="s">
        <v>4561</v>
      </c>
      <c r="E1714" s="834" t="s">
        <v>2748</v>
      </c>
      <c r="F1714" s="832" t="s">
        <v>2714</v>
      </c>
      <c r="G1714" s="832" t="s">
        <v>4303</v>
      </c>
      <c r="H1714" s="832" t="s">
        <v>567</v>
      </c>
      <c r="I1714" s="832" t="s">
        <v>4304</v>
      </c>
      <c r="J1714" s="832" t="s">
        <v>4305</v>
      </c>
      <c r="K1714" s="832" t="s">
        <v>4306</v>
      </c>
      <c r="L1714" s="835">
        <v>37.68</v>
      </c>
      <c r="M1714" s="835">
        <v>37.68</v>
      </c>
      <c r="N1714" s="832">
        <v>1</v>
      </c>
      <c r="O1714" s="836">
        <v>1</v>
      </c>
      <c r="P1714" s="835">
        <v>37.68</v>
      </c>
      <c r="Q1714" s="837">
        <v>1</v>
      </c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21</v>
      </c>
      <c r="B1715" s="832" t="s">
        <v>2713</v>
      </c>
      <c r="C1715" s="832" t="s">
        <v>2719</v>
      </c>
      <c r="D1715" s="833" t="s">
        <v>4561</v>
      </c>
      <c r="E1715" s="834" t="s">
        <v>2748</v>
      </c>
      <c r="F1715" s="832" t="s">
        <v>2714</v>
      </c>
      <c r="G1715" s="832" t="s">
        <v>4307</v>
      </c>
      <c r="H1715" s="832" t="s">
        <v>625</v>
      </c>
      <c r="I1715" s="832" t="s">
        <v>2186</v>
      </c>
      <c r="J1715" s="832" t="s">
        <v>2187</v>
      </c>
      <c r="K1715" s="832" t="s">
        <v>2188</v>
      </c>
      <c r="L1715" s="835">
        <v>44.52</v>
      </c>
      <c r="M1715" s="835">
        <v>178.08</v>
      </c>
      <c r="N1715" s="832">
        <v>4</v>
      </c>
      <c r="O1715" s="836">
        <v>2</v>
      </c>
      <c r="P1715" s="835">
        <v>133.56</v>
      </c>
      <c r="Q1715" s="837">
        <v>0.75</v>
      </c>
      <c r="R1715" s="832">
        <v>3</v>
      </c>
      <c r="S1715" s="837">
        <v>0.75</v>
      </c>
      <c r="T1715" s="836">
        <v>1</v>
      </c>
      <c r="U1715" s="838">
        <v>0.5</v>
      </c>
    </row>
    <row r="1716" spans="1:21" ht="14.4" customHeight="1" x14ac:dyDescent="0.3">
      <c r="A1716" s="831">
        <v>21</v>
      </c>
      <c r="B1716" s="832" t="s">
        <v>2713</v>
      </c>
      <c r="C1716" s="832" t="s">
        <v>2719</v>
      </c>
      <c r="D1716" s="833" t="s">
        <v>4561</v>
      </c>
      <c r="E1716" s="834" t="s">
        <v>2748</v>
      </c>
      <c r="F1716" s="832" t="s">
        <v>2714</v>
      </c>
      <c r="G1716" s="832" t="s">
        <v>2807</v>
      </c>
      <c r="H1716" s="832" t="s">
        <v>567</v>
      </c>
      <c r="I1716" s="832" t="s">
        <v>2940</v>
      </c>
      <c r="J1716" s="832" t="s">
        <v>2941</v>
      </c>
      <c r="K1716" s="832" t="s">
        <v>2132</v>
      </c>
      <c r="L1716" s="835">
        <v>42.51</v>
      </c>
      <c r="M1716" s="835">
        <v>42.51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21</v>
      </c>
      <c r="B1717" s="832" t="s">
        <v>2713</v>
      </c>
      <c r="C1717" s="832" t="s">
        <v>2719</v>
      </c>
      <c r="D1717" s="833" t="s">
        <v>4561</v>
      </c>
      <c r="E1717" s="834" t="s">
        <v>2748</v>
      </c>
      <c r="F1717" s="832" t="s">
        <v>2714</v>
      </c>
      <c r="G1717" s="832" t="s">
        <v>2754</v>
      </c>
      <c r="H1717" s="832" t="s">
        <v>567</v>
      </c>
      <c r="I1717" s="832" t="s">
        <v>4308</v>
      </c>
      <c r="J1717" s="832" t="s">
        <v>3650</v>
      </c>
      <c r="K1717" s="832" t="s">
        <v>2856</v>
      </c>
      <c r="L1717" s="835">
        <v>848.49</v>
      </c>
      <c r="M1717" s="835">
        <v>1696.98</v>
      </c>
      <c r="N1717" s="832">
        <v>2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21</v>
      </c>
      <c r="B1718" s="832" t="s">
        <v>2713</v>
      </c>
      <c r="C1718" s="832" t="s">
        <v>2719</v>
      </c>
      <c r="D1718" s="833" t="s">
        <v>4561</v>
      </c>
      <c r="E1718" s="834" t="s">
        <v>2748</v>
      </c>
      <c r="F1718" s="832" t="s">
        <v>2714</v>
      </c>
      <c r="G1718" s="832" t="s">
        <v>2754</v>
      </c>
      <c r="H1718" s="832" t="s">
        <v>567</v>
      </c>
      <c r="I1718" s="832" t="s">
        <v>2855</v>
      </c>
      <c r="J1718" s="832" t="s">
        <v>2756</v>
      </c>
      <c r="K1718" s="832" t="s">
        <v>2856</v>
      </c>
      <c r="L1718" s="835">
        <v>848.49</v>
      </c>
      <c r="M1718" s="835">
        <v>848.49</v>
      </c>
      <c r="N1718" s="832">
        <v>1</v>
      </c>
      <c r="O1718" s="836">
        <v>0.5</v>
      </c>
      <c r="P1718" s="835">
        <v>848.49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21</v>
      </c>
      <c r="B1719" s="832" t="s">
        <v>2713</v>
      </c>
      <c r="C1719" s="832" t="s">
        <v>2719</v>
      </c>
      <c r="D1719" s="833" t="s">
        <v>4561</v>
      </c>
      <c r="E1719" s="834" t="s">
        <v>2748</v>
      </c>
      <c r="F1719" s="832" t="s">
        <v>2714</v>
      </c>
      <c r="G1719" s="832" t="s">
        <v>2794</v>
      </c>
      <c r="H1719" s="832" t="s">
        <v>567</v>
      </c>
      <c r="I1719" s="832" t="s">
        <v>2795</v>
      </c>
      <c r="J1719" s="832" t="s">
        <v>1080</v>
      </c>
      <c r="K1719" s="832" t="s">
        <v>2796</v>
      </c>
      <c r="L1719" s="835">
        <v>107.27</v>
      </c>
      <c r="M1719" s="835">
        <v>429.08</v>
      </c>
      <c r="N1719" s="832">
        <v>4</v>
      </c>
      <c r="O1719" s="836">
        <v>3.5</v>
      </c>
      <c r="P1719" s="835">
        <v>107.27</v>
      </c>
      <c r="Q1719" s="837">
        <v>0.25</v>
      </c>
      <c r="R1719" s="832">
        <v>1</v>
      </c>
      <c r="S1719" s="837">
        <v>0.25</v>
      </c>
      <c r="T1719" s="836">
        <v>1</v>
      </c>
      <c r="U1719" s="838">
        <v>0.2857142857142857</v>
      </c>
    </row>
    <row r="1720" spans="1:21" ht="14.4" customHeight="1" x14ac:dyDescent="0.3">
      <c r="A1720" s="831">
        <v>21</v>
      </c>
      <c r="B1720" s="832" t="s">
        <v>2713</v>
      </c>
      <c r="C1720" s="832" t="s">
        <v>2719</v>
      </c>
      <c r="D1720" s="833" t="s">
        <v>4561</v>
      </c>
      <c r="E1720" s="834" t="s">
        <v>2748</v>
      </c>
      <c r="F1720" s="832" t="s">
        <v>2714</v>
      </c>
      <c r="G1720" s="832" t="s">
        <v>2794</v>
      </c>
      <c r="H1720" s="832" t="s">
        <v>567</v>
      </c>
      <c r="I1720" s="832" t="s">
        <v>2942</v>
      </c>
      <c r="J1720" s="832" t="s">
        <v>1080</v>
      </c>
      <c r="K1720" s="832" t="s">
        <v>2796</v>
      </c>
      <c r="L1720" s="835">
        <v>107.27</v>
      </c>
      <c r="M1720" s="835">
        <v>429.08</v>
      </c>
      <c r="N1720" s="832">
        <v>4</v>
      </c>
      <c r="O1720" s="836">
        <v>1.5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21</v>
      </c>
      <c r="B1721" s="832" t="s">
        <v>2713</v>
      </c>
      <c r="C1721" s="832" t="s">
        <v>2719</v>
      </c>
      <c r="D1721" s="833" t="s">
        <v>4561</v>
      </c>
      <c r="E1721" s="834" t="s">
        <v>2748</v>
      </c>
      <c r="F1721" s="832" t="s">
        <v>2714</v>
      </c>
      <c r="G1721" s="832" t="s">
        <v>3142</v>
      </c>
      <c r="H1721" s="832" t="s">
        <v>567</v>
      </c>
      <c r="I1721" s="832" t="s">
        <v>3143</v>
      </c>
      <c r="J1721" s="832" t="s">
        <v>3144</v>
      </c>
      <c r="K1721" s="832" t="s">
        <v>3145</v>
      </c>
      <c r="L1721" s="835">
        <v>60.9</v>
      </c>
      <c r="M1721" s="835">
        <v>609</v>
      </c>
      <c r="N1721" s="832">
        <v>10</v>
      </c>
      <c r="O1721" s="836">
        <v>2.5</v>
      </c>
      <c r="P1721" s="835">
        <v>609</v>
      </c>
      <c r="Q1721" s="837">
        <v>1</v>
      </c>
      <c r="R1721" s="832">
        <v>10</v>
      </c>
      <c r="S1721" s="837">
        <v>1</v>
      </c>
      <c r="T1721" s="836">
        <v>2.5</v>
      </c>
      <c r="U1721" s="838">
        <v>1</v>
      </c>
    </row>
    <row r="1722" spans="1:21" ht="14.4" customHeight="1" x14ac:dyDescent="0.3">
      <c r="A1722" s="831">
        <v>21</v>
      </c>
      <c r="B1722" s="832" t="s">
        <v>2713</v>
      </c>
      <c r="C1722" s="832" t="s">
        <v>2719</v>
      </c>
      <c r="D1722" s="833" t="s">
        <v>4561</v>
      </c>
      <c r="E1722" s="834" t="s">
        <v>2748</v>
      </c>
      <c r="F1722" s="832" t="s">
        <v>2714</v>
      </c>
      <c r="G1722" s="832" t="s">
        <v>3442</v>
      </c>
      <c r="H1722" s="832" t="s">
        <v>567</v>
      </c>
      <c r="I1722" s="832" t="s">
        <v>3443</v>
      </c>
      <c r="J1722" s="832" t="s">
        <v>3444</v>
      </c>
      <c r="K1722" s="832" t="s">
        <v>3445</v>
      </c>
      <c r="L1722" s="835">
        <v>2615.92</v>
      </c>
      <c r="M1722" s="835">
        <v>15695.52</v>
      </c>
      <c r="N1722" s="832">
        <v>6</v>
      </c>
      <c r="O1722" s="836">
        <v>5</v>
      </c>
      <c r="P1722" s="835">
        <v>15695.52</v>
      </c>
      <c r="Q1722" s="837">
        <v>1</v>
      </c>
      <c r="R1722" s="832">
        <v>6</v>
      </c>
      <c r="S1722" s="837">
        <v>1</v>
      </c>
      <c r="T1722" s="836">
        <v>5</v>
      </c>
      <c r="U1722" s="838">
        <v>1</v>
      </c>
    </row>
    <row r="1723" spans="1:21" ht="14.4" customHeight="1" x14ac:dyDescent="0.3">
      <c r="A1723" s="831">
        <v>21</v>
      </c>
      <c r="B1723" s="832" t="s">
        <v>2713</v>
      </c>
      <c r="C1723" s="832" t="s">
        <v>2719</v>
      </c>
      <c r="D1723" s="833" t="s">
        <v>4561</v>
      </c>
      <c r="E1723" s="834" t="s">
        <v>2748</v>
      </c>
      <c r="F1723" s="832" t="s">
        <v>2714</v>
      </c>
      <c r="G1723" s="832" t="s">
        <v>2808</v>
      </c>
      <c r="H1723" s="832" t="s">
        <v>567</v>
      </c>
      <c r="I1723" s="832" t="s">
        <v>4063</v>
      </c>
      <c r="J1723" s="832" t="s">
        <v>1396</v>
      </c>
      <c r="K1723" s="832" t="s">
        <v>4064</v>
      </c>
      <c r="L1723" s="835">
        <v>64.36</v>
      </c>
      <c r="M1723" s="835">
        <v>128.72</v>
      </c>
      <c r="N1723" s="832">
        <v>2</v>
      </c>
      <c r="O1723" s="836">
        <v>2</v>
      </c>
      <c r="P1723" s="835">
        <v>64.36</v>
      </c>
      <c r="Q1723" s="837">
        <v>0.5</v>
      </c>
      <c r="R1723" s="832">
        <v>1</v>
      </c>
      <c r="S1723" s="837">
        <v>0.5</v>
      </c>
      <c r="T1723" s="836">
        <v>1</v>
      </c>
      <c r="U1723" s="838">
        <v>0.5</v>
      </c>
    </row>
    <row r="1724" spans="1:21" ht="14.4" customHeight="1" x14ac:dyDescent="0.3">
      <c r="A1724" s="831">
        <v>21</v>
      </c>
      <c r="B1724" s="832" t="s">
        <v>2713</v>
      </c>
      <c r="C1724" s="832" t="s">
        <v>2719</v>
      </c>
      <c r="D1724" s="833" t="s">
        <v>4561</v>
      </c>
      <c r="E1724" s="834" t="s">
        <v>2748</v>
      </c>
      <c r="F1724" s="832" t="s">
        <v>2714</v>
      </c>
      <c r="G1724" s="832" t="s">
        <v>3146</v>
      </c>
      <c r="H1724" s="832" t="s">
        <v>567</v>
      </c>
      <c r="I1724" s="832" t="s">
        <v>3147</v>
      </c>
      <c r="J1724" s="832" t="s">
        <v>814</v>
      </c>
      <c r="K1724" s="832" t="s">
        <v>3148</v>
      </c>
      <c r="L1724" s="835">
        <v>27.28</v>
      </c>
      <c r="M1724" s="835">
        <v>81.84</v>
      </c>
      <c r="N1724" s="832">
        <v>3</v>
      </c>
      <c r="O1724" s="836">
        <v>1.5</v>
      </c>
      <c r="P1724" s="835">
        <v>81.84</v>
      </c>
      <c r="Q1724" s="837">
        <v>1</v>
      </c>
      <c r="R1724" s="832">
        <v>3</v>
      </c>
      <c r="S1724" s="837">
        <v>1</v>
      </c>
      <c r="T1724" s="836">
        <v>1.5</v>
      </c>
      <c r="U1724" s="838">
        <v>1</v>
      </c>
    </row>
    <row r="1725" spans="1:21" ht="14.4" customHeight="1" x14ac:dyDescent="0.3">
      <c r="A1725" s="831">
        <v>21</v>
      </c>
      <c r="B1725" s="832" t="s">
        <v>2713</v>
      </c>
      <c r="C1725" s="832" t="s">
        <v>2719</v>
      </c>
      <c r="D1725" s="833" t="s">
        <v>4561</v>
      </c>
      <c r="E1725" s="834" t="s">
        <v>2748</v>
      </c>
      <c r="F1725" s="832" t="s">
        <v>2714</v>
      </c>
      <c r="G1725" s="832" t="s">
        <v>2954</v>
      </c>
      <c r="H1725" s="832" t="s">
        <v>567</v>
      </c>
      <c r="I1725" s="832" t="s">
        <v>3153</v>
      </c>
      <c r="J1725" s="832" t="s">
        <v>2956</v>
      </c>
      <c r="K1725" s="832" t="s">
        <v>3111</v>
      </c>
      <c r="L1725" s="835">
        <v>98.75</v>
      </c>
      <c r="M1725" s="835">
        <v>98.75</v>
      </c>
      <c r="N1725" s="832">
        <v>1</v>
      </c>
      <c r="O1725" s="836">
        <v>0.5</v>
      </c>
      <c r="P1725" s="835">
        <v>98.75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21</v>
      </c>
      <c r="B1726" s="832" t="s">
        <v>2713</v>
      </c>
      <c r="C1726" s="832" t="s">
        <v>2719</v>
      </c>
      <c r="D1726" s="833" t="s">
        <v>4561</v>
      </c>
      <c r="E1726" s="834" t="s">
        <v>2748</v>
      </c>
      <c r="F1726" s="832" t="s">
        <v>2714</v>
      </c>
      <c r="G1726" s="832" t="s">
        <v>4254</v>
      </c>
      <c r="H1726" s="832" t="s">
        <v>625</v>
      </c>
      <c r="I1726" s="832" t="s">
        <v>2111</v>
      </c>
      <c r="J1726" s="832" t="s">
        <v>2109</v>
      </c>
      <c r="K1726" s="832" t="s">
        <v>2112</v>
      </c>
      <c r="L1726" s="835">
        <v>186.87</v>
      </c>
      <c r="M1726" s="835">
        <v>186.87</v>
      </c>
      <c r="N1726" s="832">
        <v>1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21</v>
      </c>
      <c r="B1727" s="832" t="s">
        <v>2713</v>
      </c>
      <c r="C1727" s="832" t="s">
        <v>2719</v>
      </c>
      <c r="D1727" s="833" t="s">
        <v>4561</v>
      </c>
      <c r="E1727" s="834" t="s">
        <v>2748</v>
      </c>
      <c r="F1727" s="832" t="s">
        <v>2714</v>
      </c>
      <c r="G1727" s="832" t="s">
        <v>3449</v>
      </c>
      <c r="H1727" s="832" t="s">
        <v>567</v>
      </c>
      <c r="I1727" s="832" t="s">
        <v>4309</v>
      </c>
      <c r="J1727" s="832" t="s">
        <v>4310</v>
      </c>
      <c r="K1727" s="832" t="s">
        <v>4311</v>
      </c>
      <c r="L1727" s="835">
        <v>0</v>
      </c>
      <c r="M1727" s="835">
        <v>0</v>
      </c>
      <c r="N1727" s="832">
        <v>1</v>
      </c>
      <c r="O1727" s="836">
        <v>0.5</v>
      </c>
      <c r="P1727" s="835">
        <v>0</v>
      </c>
      <c r="Q1727" s="837"/>
      <c r="R1727" s="832">
        <v>1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21</v>
      </c>
      <c r="B1728" s="832" t="s">
        <v>2713</v>
      </c>
      <c r="C1728" s="832" t="s">
        <v>2719</v>
      </c>
      <c r="D1728" s="833" t="s">
        <v>4561</v>
      </c>
      <c r="E1728" s="834" t="s">
        <v>2748</v>
      </c>
      <c r="F1728" s="832" t="s">
        <v>2714</v>
      </c>
      <c r="G1728" s="832" t="s">
        <v>2857</v>
      </c>
      <c r="H1728" s="832" t="s">
        <v>567</v>
      </c>
      <c r="I1728" s="832" t="s">
        <v>3453</v>
      </c>
      <c r="J1728" s="832" t="s">
        <v>2859</v>
      </c>
      <c r="K1728" s="832" t="s">
        <v>3454</v>
      </c>
      <c r="L1728" s="835">
        <v>73.989999999999995</v>
      </c>
      <c r="M1728" s="835">
        <v>295.95999999999998</v>
      </c>
      <c r="N1728" s="832">
        <v>4</v>
      </c>
      <c r="O1728" s="836">
        <v>1.5</v>
      </c>
      <c r="P1728" s="835">
        <v>221.96999999999997</v>
      </c>
      <c r="Q1728" s="837">
        <v>0.75</v>
      </c>
      <c r="R1728" s="832">
        <v>3</v>
      </c>
      <c r="S1728" s="837">
        <v>0.75</v>
      </c>
      <c r="T1728" s="836">
        <v>1</v>
      </c>
      <c r="U1728" s="838">
        <v>0.66666666666666663</v>
      </c>
    </row>
    <row r="1729" spans="1:21" ht="14.4" customHeight="1" x14ac:dyDescent="0.3">
      <c r="A1729" s="831">
        <v>21</v>
      </c>
      <c r="B1729" s="832" t="s">
        <v>2713</v>
      </c>
      <c r="C1729" s="832" t="s">
        <v>2719</v>
      </c>
      <c r="D1729" s="833" t="s">
        <v>4561</v>
      </c>
      <c r="E1729" s="834" t="s">
        <v>2748</v>
      </c>
      <c r="F1729" s="832" t="s">
        <v>2714</v>
      </c>
      <c r="G1729" s="832" t="s">
        <v>2962</v>
      </c>
      <c r="H1729" s="832" t="s">
        <v>567</v>
      </c>
      <c r="I1729" s="832" t="s">
        <v>4312</v>
      </c>
      <c r="J1729" s="832" t="s">
        <v>4313</v>
      </c>
      <c r="K1729" s="832" t="s">
        <v>4314</v>
      </c>
      <c r="L1729" s="835">
        <v>58.62</v>
      </c>
      <c r="M1729" s="835">
        <v>58.62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21</v>
      </c>
      <c r="B1730" s="832" t="s">
        <v>2713</v>
      </c>
      <c r="C1730" s="832" t="s">
        <v>2719</v>
      </c>
      <c r="D1730" s="833" t="s">
        <v>4561</v>
      </c>
      <c r="E1730" s="834" t="s">
        <v>2748</v>
      </c>
      <c r="F1730" s="832" t="s">
        <v>2714</v>
      </c>
      <c r="G1730" s="832" t="s">
        <v>4315</v>
      </c>
      <c r="H1730" s="832" t="s">
        <v>625</v>
      </c>
      <c r="I1730" s="832" t="s">
        <v>4316</v>
      </c>
      <c r="J1730" s="832" t="s">
        <v>4317</v>
      </c>
      <c r="K1730" s="832" t="s">
        <v>4318</v>
      </c>
      <c r="L1730" s="835">
        <v>103.64</v>
      </c>
      <c r="M1730" s="835">
        <v>207.28</v>
      </c>
      <c r="N1730" s="832">
        <v>2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21</v>
      </c>
      <c r="B1731" s="832" t="s">
        <v>2713</v>
      </c>
      <c r="C1731" s="832" t="s">
        <v>2719</v>
      </c>
      <c r="D1731" s="833" t="s">
        <v>4561</v>
      </c>
      <c r="E1731" s="834" t="s">
        <v>2748</v>
      </c>
      <c r="F1731" s="832" t="s">
        <v>2714</v>
      </c>
      <c r="G1731" s="832" t="s">
        <v>2978</v>
      </c>
      <c r="H1731" s="832" t="s">
        <v>567</v>
      </c>
      <c r="I1731" s="832" t="s">
        <v>2979</v>
      </c>
      <c r="J1731" s="832" t="s">
        <v>906</v>
      </c>
      <c r="K1731" s="832" t="s">
        <v>2980</v>
      </c>
      <c r="L1731" s="835">
        <v>248.55</v>
      </c>
      <c r="M1731" s="835">
        <v>248.55</v>
      </c>
      <c r="N1731" s="832">
        <v>1</v>
      </c>
      <c r="O1731" s="836">
        <v>1</v>
      </c>
      <c r="P1731" s="835">
        <v>248.55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21</v>
      </c>
      <c r="B1732" s="832" t="s">
        <v>2713</v>
      </c>
      <c r="C1732" s="832" t="s">
        <v>2719</v>
      </c>
      <c r="D1732" s="833" t="s">
        <v>4561</v>
      </c>
      <c r="E1732" s="834" t="s">
        <v>2748</v>
      </c>
      <c r="F1732" s="832" t="s">
        <v>2714</v>
      </c>
      <c r="G1732" s="832" t="s">
        <v>3180</v>
      </c>
      <c r="H1732" s="832" t="s">
        <v>567</v>
      </c>
      <c r="I1732" s="832" t="s">
        <v>3181</v>
      </c>
      <c r="J1732" s="832" t="s">
        <v>3182</v>
      </c>
      <c r="K1732" s="832" t="s">
        <v>3183</v>
      </c>
      <c r="L1732" s="835">
        <v>727.03</v>
      </c>
      <c r="M1732" s="835">
        <v>2908.12</v>
      </c>
      <c r="N1732" s="832">
        <v>4</v>
      </c>
      <c r="O1732" s="836">
        <v>1</v>
      </c>
      <c r="P1732" s="835">
        <v>2908.12</v>
      </c>
      <c r="Q1732" s="837">
        <v>1</v>
      </c>
      <c r="R1732" s="832">
        <v>4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21</v>
      </c>
      <c r="B1733" s="832" t="s">
        <v>2713</v>
      </c>
      <c r="C1733" s="832" t="s">
        <v>2719</v>
      </c>
      <c r="D1733" s="833" t="s">
        <v>4561</v>
      </c>
      <c r="E1733" s="834" t="s">
        <v>2748</v>
      </c>
      <c r="F1733" s="832" t="s">
        <v>2714</v>
      </c>
      <c r="G1733" s="832" t="s">
        <v>3469</v>
      </c>
      <c r="H1733" s="832" t="s">
        <v>567</v>
      </c>
      <c r="I1733" s="832" t="s">
        <v>4081</v>
      </c>
      <c r="J1733" s="832" t="s">
        <v>4082</v>
      </c>
      <c r="K1733" s="832" t="s">
        <v>4083</v>
      </c>
      <c r="L1733" s="835">
        <v>141.62</v>
      </c>
      <c r="M1733" s="835">
        <v>566.48</v>
      </c>
      <c r="N1733" s="832">
        <v>4</v>
      </c>
      <c r="O1733" s="836">
        <v>2.5</v>
      </c>
      <c r="P1733" s="835">
        <v>283.24</v>
      </c>
      <c r="Q1733" s="837">
        <v>0.5</v>
      </c>
      <c r="R1733" s="832">
        <v>2</v>
      </c>
      <c r="S1733" s="837">
        <v>0.5</v>
      </c>
      <c r="T1733" s="836">
        <v>1</v>
      </c>
      <c r="U1733" s="838">
        <v>0.4</v>
      </c>
    </row>
    <row r="1734" spans="1:21" ht="14.4" customHeight="1" x14ac:dyDescent="0.3">
      <c r="A1734" s="831">
        <v>21</v>
      </c>
      <c r="B1734" s="832" t="s">
        <v>2713</v>
      </c>
      <c r="C1734" s="832" t="s">
        <v>2719</v>
      </c>
      <c r="D1734" s="833" t="s">
        <v>4561</v>
      </c>
      <c r="E1734" s="834" t="s">
        <v>2748</v>
      </c>
      <c r="F1734" s="832" t="s">
        <v>2714</v>
      </c>
      <c r="G1734" s="832" t="s">
        <v>3469</v>
      </c>
      <c r="H1734" s="832" t="s">
        <v>567</v>
      </c>
      <c r="I1734" s="832" t="s">
        <v>3780</v>
      </c>
      <c r="J1734" s="832" t="s">
        <v>3781</v>
      </c>
      <c r="K1734" s="832" t="s">
        <v>3474</v>
      </c>
      <c r="L1734" s="835">
        <v>0</v>
      </c>
      <c r="M1734" s="835">
        <v>0</v>
      </c>
      <c r="N1734" s="832">
        <v>2</v>
      </c>
      <c r="O1734" s="836">
        <v>1</v>
      </c>
      <c r="P1734" s="835">
        <v>0</v>
      </c>
      <c r="Q1734" s="837"/>
      <c r="R1734" s="832">
        <v>2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21</v>
      </c>
      <c r="B1735" s="832" t="s">
        <v>2713</v>
      </c>
      <c r="C1735" s="832" t="s">
        <v>2719</v>
      </c>
      <c r="D1735" s="833" t="s">
        <v>4561</v>
      </c>
      <c r="E1735" s="834" t="s">
        <v>2748</v>
      </c>
      <c r="F1735" s="832" t="s">
        <v>2714</v>
      </c>
      <c r="G1735" s="832" t="s">
        <v>2767</v>
      </c>
      <c r="H1735" s="832" t="s">
        <v>567</v>
      </c>
      <c r="I1735" s="832" t="s">
        <v>2768</v>
      </c>
      <c r="J1735" s="832" t="s">
        <v>780</v>
      </c>
      <c r="K1735" s="832" t="s">
        <v>2769</v>
      </c>
      <c r="L1735" s="835">
        <v>53.57</v>
      </c>
      <c r="M1735" s="835">
        <v>321.42</v>
      </c>
      <c r="N1735" s="832">
        <v>6</v>
      </c>
      <c r="O1735" s="836">
        <v>3.5</v>
      </c>
      <c r="P1735" s="835">
        <v>267.85000000000002</v>
      </c>
      <c r="Q1735" s="837">
        <v>0.83333333333333337</v>
      </c>
      <c r="R1735" s="832">
        <v>5</v>
      </c>
      <c r="S1735" s="837">
        <v>0.83333333333333337</v>
      </c>
      <c r="T1735" s="836">
        <v>3</v>
      </c>
      <c r="U1735" s="838">
        <v>0.8571428571428571</v>
      </c>
    </row>
    <row r="1736" spans="1:21" ht="14.4" customHeight="1" x14ac:dyDescent="0.3">
      <c r="A1736" s="831">
        <v>21</v>
      </c>
      <c r="B1736" s="832" t="s">
        <v>2713</v>
      </c>
      <c r="C1736" s="832" t="s">
        <v>2719</v>
      </c>
      <c r="D1736" s="833" t="s">
        <v>4561</v>
      </c>
      <c r="E1736" s="834" t="s">
        <v>2748</v>
      </c>
      <c r="F1736" s="832" t="s">
        <v>2714</v>
      </c>
      <c r="G1736" s="832" t="s">
        <v>4319</v>
      </c>
      <c r="H1736" s="832" t="s">
        <v>567</v>
      </c>
      <c r="I1736" s="832" t="s">
        <v>4320</v>
      </c>
      <c r="J1736" s="832" t="s">
        <v>4321</v>
      </c>
      <c r="K1736" s="832" t="s">
        <v>4322</v>
      </c>
      <c r="L1736" s="835">
        <v>113.93</v>
      </c>
      <c r="M1736" s="835">
        <v>113.93</v>
      </c>
      <c r="N1736" s="832">
        <v>1</v>
      </c>
      <c r="O1736" s="836">
        <v>1</v>
      </c>
      <c r="P1736" s="835">
        <v>113.93</v>
      </c>
      <c r="Q1736" s="837">
        <v>1</v>
      </c>
      <c r="R1736" s="832">
        <v>1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21</v>
      </c>
      <c r="B1737" s="832" t="s">
        <v>2713</v>
      </c>
      <c r="C1737" s="832" t="s">
        <v>2719</v>
      </c>
      <c r="D1737" s="833" t="s">
        <v>4561</v>
      </c>
      <c r="E1737" s="834" t="s">
        <v>2748</v>
      </c>
      <c r="F1737" s="832" t="s">
        <v>2714</v>
      </c>
      <c r="G1737" s="832" t="s">
        <v>3795</v>
      </c>
      <c r="H1737" s="832" t="s">
        <v>567</v>
      </c>
      <c r="I1737" s="832" t="s">
        <v>3796</v>
      </c>
      <c r="J1737" s="832" t="s">
        <v>3797</v>
      </c>
      <c r="K1737" s="832" t="s">
        <v>2161</v>
      </c>
      <c r="L1737" s="835">
        <v>105.29</v>
      </c>
      <c r="M1737" s="835">
        <v>105.29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21</v>
      </c>
      <c r="B1738" s="832" t="s">
        <v>2713</v>
      </c>
      <c r="C1738" s="832" t="s">
        <v>2719</v>
      </c>
      <c r="D1738" s="833" t="s">
        <v>4561</v>
      </c>
      <c r="E1738" s="834" t="s">
        <v>2748</v>
      </c>
      <c r="F1738" s="832" t="s">
        <v>2714</v>
      </c>
      <c r="G1738" s="832" t="s">
        <v>2785</v>
      </c>
      <c r="H1738" s="832" t="s">
        <v>567</v>
      </c>
      <c r="I1738" s="832" t="s">
        <v>3193</v>
      </c>
      <c r="J1738" s="832" t="s">
        <v>676</v>
      </c>
      <c r="K1738" s="832" t="s">
        <v>3194</v>
      </c>
      <c r="L1738" s="835">
        <v>48.42</v>
      </c>
      <c r="M1738" s="835">
        <v>242.1</v>
      </c>
      <c r="N1738" s="832">
        <v>5</v>
      </c>
      <c r="O1738" s="836">
        <v>2</v>
      </c>
      <c r="P1738" s="835">
        <v>145.26</v>
      </c>
      <c r="Q1738" s="837">
        <v>0.6</v>
      </c>
      <c r="R1738" s="832">
        <v>3</v>
      </c>
      <c r="S1738" s="837">
        <v>0.6</v>
      </c>
      <c r="T1738" s="836">
        <v>1.5</v>
      </c>
      <c r="U1738" s="838">
        <v>0.75</v>
      </c>
    </row>
    <row r="1739" spans="1:21" ht="14.4" customHeight="1" x14ac:dyDescent="0.3">
      <c r="A1739" s="831">
        <v>21</v>
      </c>
      <c r="B1739" s="832" t="s">
        <v>2713</v>
      </c>
      <c r="C1739" s="832" t="s">
        <v>2719</v>
      </c>
      <c r="D1739" s="833" t="s">
        <v>4561</v>
      </c>
      <c r="E1739" s="834" t="s">
        <v>2748</v>
      </c>
      <c r="F1739" s="832" t="s">
        <v>2714</v>
      </c>
      <c r="G1739" s="832" t="s">
        <v>2786</v>
      </c>
      <c r="H1739" s="832" t="s">
        <v>567</v>
      </c>
      <c r="I1739" s="832" t="s">
        <v>2797</v>
      </c>
      <c r="J1739" s="832" t="s">
        <v>946</v>
      </c>
      <c r="K1739" s="832" t="s">
        <v>2798</v>
      </c>
      <c r="L1739" s="835">
        <v>103.67</v>
      </c>
      <c r="M1739" s="835">
        <v>103.67</v>
      </c>
      <c r="N1739" s="832">
        <v>1</v>
      </c>
      <c r="O1739" s="836">
        <v>1</v>
      </c>
      <c r="P1739" s="835">
        <v>103.67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" customHeight="1" x14ac:dyDescent="0.3">
      <c r="A1740" s="831">
        <v>21</v>
      </c>
      <c r="B1740" s="832" t="s">
        <v>2713</v>
      </c>
      <c r="C1740" s="832" t="s">
        <v>2719</v>
      </c>
      <c r="D1740" s="833" t="s">
        <v>4561</v>
      </c>
      <c r="E1740" s="834" t="s">
        <v>2748</v>
      </c>
      <c r="F1740" s="832" t="s">
        <v>2714</v>
      </c>
      <c r="G1740" s="832" t="s">
        <v>2770</v>
      </c>
      <c r="H1740" s="832" t="s">
        <v>567</v>
      </c>
      <c r="I1740" s="832" t="s">
        <v>2771</v>
      </c>
      <c r="J1740" s="832" t="s">
        <v>2772</v>
      </c>
      <c r="K1740" s="832" t="s">
        <v>2773</v>
      </c>
      <c r="L1740" s="835">
        <v>453.18</v>
      </c>
      <c r="M1740" s="835">
        <v>3172.2599999999998</v>
      </c>
      <c r="N1740" s="832">
        <v>7</v>
      </c>
      <c r="O1740" s="836">
        <v>3</v>
      </c>
      <c r="P1740" s="835">
        <v>2719.08</v>
      </c>
      <c r="Q1740" s="837">
        <v>0.85714285714285721</v>
      </c>
      <c r="R1740" s="832">
        <v>6</v>
      </c>
      <c r="S1740" s="837">
        <v>0.8571428571428571</v>
      </c>
      <c r="T1740" s="836">
        <v>2</v>
      </c>
      <c r="U1740" s="838">
        <v>0.66666666666666663</v>
      </c>
    </row>
    <row r="1741" spans="1:21" ht="14.4" customHeight="1" x14ac:dyDescent="0.3">
      <c r="A1741" s="831">
        <v>21</v>
      </c>
      <c r="B1741" s="832" t="s">
        <v>2713</v>
      </c>
      <c r="C1741" s="832" t="s">
        <v>2719</v>
      </c>
      <c r="D1741" s="833" t="s">
        <v>4561</v>
      </c>
      <c r="E1741" s="834" t="s">
        <v>2748</v>
      </c>
      <c r="F1741" s="832" t="s">
        <v>2714</v>
      </c>
      <c r="G1741" s="832" t="s">
        <v>2862</v>
      </c>
      <c r="H1741" s="832" t="s">
        <v>625</v>
      </c>
      <c r="I1741" s="832" t="s">
        <v>2599</v>
      </c>
      <c r="J1741" s="832" t="s">
        <v>2597</v>
      </c>
      <c r="K1741" s="832" t="s">
        <v>2600</v>
      </c>
      <c r="L1741" s="835">
        <v>552.64</v>
      </c>
      <c r="M1741" s="835">
        <v>1657.92</v>
      </c>
      <c r="N1741" s="832">
        <v>3</v>
      </c>
      <c r="O1741" s="836">
        <v>1</v>
      </c>
      <c r="P1741" s="835">
        <v>1657.92</v>
      </c>
      <c r="Q1741" s="837">
        <v>1</v>
      </c>
      <c r="R1741" s="832">
        <v>3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21</v>
      </c>
      <c r="B1742" s="832" t="s">
        <v>2713</v>
      </c>
      <c r="C1742" s="832" t="s">
        <v>2719</v>
      </c>
      <c r="D1742" s="833" t="s">
        <v>4561</v>
      </c>
      <c r="E1742" s="834" t="s">
        <v>2748</v>
      </c>
      <c r="F1742" s="832" t="s">
        <v>2714</v>
      </c>
      <c r="G1742" s="832" t="s">
        <v>3334</v>
      </c>
      <c r="H1742" s="832" t="s">
        <v>567</v>
      </c>
      <c r="I1742" s="832" t="s">
        <v>3335</v>
      </c>
      <c r="J1742" s="832" t="s">
        <v>3336</v>
      </c>
      <c r="K1742" s="832" t="s">
        <v>3337</v>
      </c>
      <c r="L1742" s="835">
        <v>453.18</v>
      </c>
      <c r="M1742" s="835">
        <v>1359.54</v>
      </c>
      <c r="N1742" s="832">
        <v>3</v>
      </c>
      <c r="O1742" s="836">
        <v>1</v>
      </c>
      <c r="P1742" s="835">
        <v>1359.54</v>
      </c>
      <c r="Q1742" s="837">
        <v>1</v>
      </c>
      <c r="R1742" s="832">
        <v>3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21</v>
      </c>
      <c r="B1743" s="832" t="s">
        <v>2713</v>
      </c>
      <c r="C1743" s="832" t="s">
        <v>2719</v>
      </c>
      <c r="D1743" s="833" t="s">
        <v>4561</v>
      </c>
      <c r="E1743" s="834" t="s">
        <v>2748</v>
      </c>
      <c r="F1743" s="832" t="s">
        <v>2714</v>
      </c>
      <c r="G1743" s="832" t="s">
        <v>2815</v>
      </c>
      <c r="H1743" s="832" t="s">
        <v>625</v>
      </c>
      <c r="I1743" s="832" t="s">
        <v>3504</v>
      </c>
      <c r="J1743" s="832" t="s">
        <v>2049</v>
      </c>
      <c r="K1743" s="832" t="s">
        <v>2056</v>
      </c>
      <c r="L1743" s="835">
        <v>115.18</v>
      </c>
      <c r="M1743" s="835">
        <v>115.18</v>
      </c>
      <c r="N1743" s="832">
        <v>1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21</v>
      </c>
      <c r="B1744" s="832" t="s">
        <v>2713</v>
      </c>
      <c r="C1744" s="832" t="s">
        <v>2719</v>
      </c>
      <c r="D1744" s="833" t="s">
        <v>4561</v>
      </c>
      <c r="E1744" s="834" t="s">
        <v>2748</v>
      </c>
      <c r="F1744" s="832" t="s">
        <v>2714</v>
      </c>
      <c r="G1744" s="832" t="s">
        <v>2815</v>
      </c>
      <c r="H1744" s="832" t="s">
        <v>625</v>
      </c>
      <c r="I1744" s="832" t="s">
        <v>3662</v>
      </c>
      <c r="J1744" s="832" t="s">
        <v>2049</v>
      </c>
      <c r="K1744" s="832" t="s">
        <v>2050</v>
      </c>
      <c r="L1744" s="835">
        <v>16.12</v>
      </c>
      <c r="M1744" s="835">
        <v>16.12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21</v>
      </c>
      <c r="B1745" s="832" t="s">
        <v>2713</v>
      </c>
      <c r="C1745" s="832" t="s">
        <v>2719</v>
      </c>
      <c r="D1745" s="833" t="s">
        <v>4561</v>
      </c>
      <c r="E1745" s="834" t="s">
        <v>2748</v>
      </c>
      <c r="F1745" s="832" t="s">
        <v>2714</v>
      </c>
      <c r="G1745" s="832" t="s">
        <v>3204</v>
      </c>
      <c r="H1745" s="832" t="s">
        <v>625</v>
      </c>
      <c r="I1745" s="832" t="s">
        <v>2173</v>
      </c>
      <c r="J1745" s="832" t="s">
        <v>1172</v>
      </c>
      <c r="K1745" s="832" t="s">
        <v>2156</v>
      </c>
      <c r="L1745" s="835">
        <v>47.7</v>
      </c>
      <c r="M1745" s="835">
        <v>47.7</v>
      </c>
      <c r="N1745" s="832">
        <v>1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21</v>
      </c>
      <c r="B1746" s="832" t="s">
        <v>2713</v>
      </c>
      <c r="C1746" s="832" t="s">
        <v>2719</v>
      </c>
      <c r="D1746" s="833" t="s">
        <v>4561</v>
      </c>
      <c r="E1746" s="834" t="s">
        <v>2748</v>
      </c>
      <c r="F1746" s="832" t="s">
        <v>2714</v>
      </c>
      <c r="G1746" s="832" t="s">
        <v>3204</v>
      </c>
      <c r="H1746" s="832" t="s">
        <v>625</v>
      </c>
      <c r="I1746" s="832" t="s">
        <v>2636</v>
      </c>
      <c r="J1746" s="832" t="s">
        <v>1172</v>
      </c>
      <c r="K1746" s="832" t="s">
        <v>2637</v>
      </c>
      <c r="L1746" s="835">
        <v>143.09</v>
      </c>
      <c r="M1746" s="835">
        <v>143.09</v>
      </c>
      <c r="N1746" s="832">
        <v>1</v>
      </c>
      <c r="O1746" s="836">
        <v>1</v>
      </c>
      <c r="P1746" s="835">
        <v>143.09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21</v>
      </c>
      <c r="B1747" s="832" t="s">
        <v>2713</v>
      </c>
      <c r="C1747" s="832" t="s">
        <v>2719</v>
      </c>
      <c r="D1747" s="833" t="s">
        <v>4561</v>
      </c>
      <c r="E1747" s="834" t="s">
        <v>2748</v>
      </c>
      <c r="F1747" s="832" t="s">
        <v>2714</v>
      </c>
      <c r="G1747" s="832" t="s">
        <v>3204</v>
      </c>
      <c r="H1747" s="832" t="s">
        <v>625</v>
      </c>
      <c r="I1747" s="832" t="s">
        <v>2174</v>
      </c>
      <c r="J1747" s="832" t="s">
        <v>1177</v>
      </c>
      <c r="K1747" s="832" t="s">
        <v>703</v>
      </c>
      <c r="L1747" s="835">
        <v>95.39</v>
      </c>
      <c r="M1747" s="835">
        <v>95.39</v>
      </c>
      <c r="N1747" s="832">
        <v>1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21</v>
      </c>
      <c r="B1748" s="832" t="s">
        <v>2713</v>
      </c>
      <c r="C1748" s="832" t="s">
        <v>2719</v>
      </c>
      <c r="D1748" s="833" t="s">
        <v>4561</v>
      </c>
      <c r="E1748" s="834" t="s">
        <v>2748</v>
      </c>
      <c r="F1748" s="832" t="s">
        <v>2714</v>
      </c>
      <c r="G1748" s="832" t="s">
        <v>3204</v>
      </c>
      <c r="H1748" s="832" t="s">
        <v>625</v>
      </c>
      <c r="I1748" s="832" t="s">
        <v>2175</v>
      </c>
      <c r="J1748" s="832" t="s">
        <v>1177</v>
      </c>
      <c r="K1748" s="832" t="s">
        <v>2176</v>
      </c>
      <c r="L1748" s="835">
        <v>286.18</v>
      </c>
      <c r="M1748" s="835">
        <v>572.36</v>
      </c>
      <c r="N1748" s="832">
        <v>2</v>
      </c>
      <c r="O1748" s="836">
        <v>1.5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21</v>
      </c>
      <c r="B1749" s="832" t="s">
        <v>2713</v>
      </c>
      <c r="C1749" s="832" t="s">
        <v>2719</v>
      </c>
      <c r="D1749" s="833" t="s">
        <v>4561</v>
      </c>
      <c r="E1749" s="834" t="s">
        <v>2748</v>
      </c>
      <c r="F1749" s="832" t="s">
        <v>2714</v>
      </c>
      <c r="G1749" s="832" t="s">
        <v>3505</v>
      </c>
      <c r="H1749" s="832" t="s">
        <v>625</v>
      </c>
      <c r="I1749" s="832" t="s">
        <v>2507</v>
      </c>
      <c r="J1749" s="832" t="s">
        <v>2508</v>
      </c>
      <c r="K1749" s="832" t="s">
        <v>2509</v>
      </c>
      <c r="L1749" s="835">
        <v>117.46</v>
      </c>
      <c r="M1749" s="835">
        <v>117.46</v>
      </c>
      <c r="N1749" s="832">
        <v>1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21</v>
      </c>
      <c r="B1750" s="832" t="s">
        <v>2713</v>
      </c>
      <c r="C1750" s="832" t="s">
        <v>2719</v>
      </c>
      <c r="D1750" s="833" t="s">
        <v>4561</v>
      </c>
      <c r="E1750" s="834" t="s">
        <v>2748</v>
      </c>
      <c r="F1750" s="832" t="s">
        <v>2714</v>
      </c>
      <c r="G1750" s="832" t="s">
        <v>3505</v>
      </c>
      <c r="H1750" s="832" t="s">
        <v>625</v>
      </c>
      <c r="I1750" s="832" t="s">
        <v>3506</v>
      </c>
      <c r="J1750" s="832" t="s">
        <v>2508</v>
      </c>
      <c r="K1750" s="832" t="s">
        <v>3507</v>
      </c>
      <c r="L1750" s="835">
        <v>352.37</v>
      </c>
      <c r="M1750" s="835">
        <v>352.37</v>
      </c>
      <c r="N1750" s="832">
        <v>1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21</v>
      </c>
      <c r="B1751" s="832" t="s">
        <v>2713</v>
      </c>
      <c r="C1751" s="832" t="s">
        <v>2719</v>
      </c>
      <c r="D1751" s="833" t="s">
        <v>4561</v>
      </c>
      <c r="E1751" s="834" t="s">
        <v>2748</v>
      </c>
      <c r="F1751" s="832" t="s">
        <v>2714</v>
      </c>
      <c r="G1751" s="832" t="s">
        <v>3505</v>
      </c>
      <c r="H1751" s="832" t="s">
        <v>625</v>
      </c>
      <c r="I1751" s="832" t="s">
        <v>2510</v>
      </c>
      <c r="J1751" s="832" t="s">
        <v>2508</v>
      </c>
      <c r="K1751" s="832" t="s">
        <v>2511</v>
      </c>
      <c r="L1751" s="835">
        <v>234.91</v>
      </c>
      <c r="M1751" s="835">
        <v>234.91</v>
      </c>
      <c r="N1751" s="832">
        <v>1</v>
      </c>
      <c r="O1751" s="836">
        <v>1</v>
      </c>
      <c r="P1751" s="835">
        <v>234.91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21</v>
      </c>
      <c r="B1752" s="832" t="s">
        <v>2713</v>
      </c>
      <c r="C1752" s="832" t="s">
        <v>2719</v>
      </c>
      <c r="D1752" s="833" t="s">
        <v>4561</v>
      </c>
      <c r="E1752" s="834" t="s">
        <v>2748</v>
      </c>
      <c r="F1752" s="832" t="s">
        <v>2714</v>
      </c>
      <c r="G1752" s="832" t="s">
        <v>3505</v>
      </c>
      <c r="H1752" s="832" t="s">
        <v>625</v>
      </c>
      <c r="I1752" s="832" t="s">
        <v>4323</v>
      </c>
      <c r="J1752" s="832" t="s">
        <v>2508</v>
      </c>
      <c r="K1752" s="832" t="s">
        <v>4324</v>
      </c>
      <c r="L1752" s="835">
        <v>704.73</v>
      </c>
      <c r="M1752" s="835">
        <v>704.73</v>
      </c>
      <c r="N1752" s="832">
        <v>1</v>
      </c>
      <c r="O1752" s="836">
        <v>1</v>
      </c>
      <c r="P1752" s="835">
        <v>704.73</v>
      </c>
      <c r="Q1752" s="837">
        <v>1</v>
      </c>
      <c r="R1752" s="832">
        <v>1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21</v>
      </c>
      <c r="B1753" s="832" t="s">
        <v>2713</v>
      </c>
      <c r="C1753" s="832" t="s">
        <v>2719</v>
      </c>
      <c r="D1753" s="833" t="s">
        <v>4561</v>
      </c>
      <c r="E1753" s="834" t="s">
        <v>2748</v>
      </c>
      <c r="F1753" s="832" t="s">
        <v>2714</v>
      </c>
      <c r="G1753" s="832" t="s">
        <v>2987</v>
      </c>
      <c r="H1753" s="832" t="s">
        <v>567</v>
      </c>
      <c r="I1753" s="832" t="s">
        <v>2988</v>
      </c>
      <c r="J1753" s="832" t="s">
        <v>636</v>
      </c>
      <c r="K1753" s="832" t="s">
        <v>2989</v>
      </c>
      <c r="L1753" s="835">
        <v>108.44</v>
      </c>
      <c r="M1753" s="835">
        <v>216.88</v>
      </c>
      <c r="N1753" s="832">
        <v>2</v>
      </c>
      <c r="O1753" s="836">
        <v>2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21</v>
      </c>
      <c r="B1754" s="832" t="s">
        <v>2713</v>
      </c>
      <c r="C1754" s="832" t="s">
        <v>2719</v>
      </c>
      <c r="D1754" s="833" t="s">
        <v>4561</v>
      </c>
      <c r="E1754" s="834" t="s">
        <v>2748</v>
      </c>
      <c r="F1754" s="832" t="s">
        <v>2714</v>
      </c>
      <c r="G1754" s="832" t="s">
        <v>2993</v>
      </c>
      <c r="H1754" s="832" t="s">
        <v>625</v>
      </c>
      <c r="I1754" s="832" t="s">
        <v>2631</v>
      </c>
      <c r="J1754" s="832" t="s">
        <v>2632</v>
      </c>
      <c r="K1754" s="832" t="s">
        <v>1732</v>
      </c>
      <c r="L1754" s="835">
        <v>194.26</v>
      </c>
      <c r="M1754" s="835">
        <v>7187.62</v>
      </c>
      <c r="N1754" s="832">
        <v>37</v>
      </c>
      <c r="O1754" s="836">
        <v>7</v>
      </c>
      <c r="P1754" s="835">
        <v>5050.76</v>
      </c>
      <c r="Q1754" s="837">
        <v>0.70270270270270274</v>
      </c>
      <c r="R1754" s="832">
        <v>26</v>
      </c>
      <c r="S1754" s="837">
        <v>0.70270270270270274</v>
      </c>
      <c r="T1754" s="836">
        <v>5</v>
      </c>
      <c r="U1754" s="838">
        <v>0.7142857142857143</v>
      </c>
    </row>
    <row r="1755" spans="1:21" ht="14.4" customHeight="1" x14ac:dyDescent="0.3">
      <c r="A1755" s="831">
        <v>21</v>
      </c>
      <c r="B1755" s="832" t="s">
        <v>2713</v>
      </c>
      <c r="C1755" s="832" t="s">
        <v>2719</v>
      </c>
      <c r="D1755" s="833" t="s">
        <v>4561</v>
      </c>
      <c r="E1755" s="834" t="s">
        <v>2748</v>
      </c>
      <c r="F1755" s="832" t="s">
        <v>2714</v>
      </c>
      <c r="G1755" s="832" t="s">
        <v>3509</v>
      </c>
      <c r="H1755" s="832" t="s">
        <v>567</v>
      </c>
      <c r="I1755" s="832" t="s">
        <v>3510</v>
      </c>
      <c r="J1755" s="832" t="s">
        <v>993</v>
      </c>
      <c r="K1755" s="832" t="s">
        <v>994</v>
      </c>
      <c r="L1755" s="835">
        <v>79.099999999999994</v>
      </c>
      <c r="M1755" s="835">
        <v>553.69999999999993</v>
      </c>
      <c r="N1755" s="832">
        <v>7</v>
      </c>
      <c r="O1755" s="836">
        <v>4</v>
      </c>
      <c r="P1755" s="835">
        <v>474.59999999999997</v>
      </c>
      <c r="Q1755" s="837">
        <v>0.85714285714285721</v>
      </c>
      <c r="R1755" s="832">
        <v>6</v>
      </c>
      <c r="S1755" s="837">
        <v>0.8571428571428571</v>
      </c>
      <c r="T1755" s="836">
        <v>3</v>
      </c>
      <c r="U1755" s="838">
        <v>0.75</v>
      </c>
    </row>
    <row r="1756" spans="1:21" ht="14.4" customHeight="1" x14ac:dyDescent="0.3">
      <c r="A1756" s="831">
        <v>21</v>
      </c>
      <c r="B1756" s="832" t="s">
        <v>2713</v>
      </c>
      <c r="C1756" s="832" t="s">
        <v>2719</v>
      </c>
      <c r="D1756" s="833" t="s">
        <v>4561</v>
      </c>
      <c r="E1756" s="834" t="s">
        <v>2748</v>
      </c>
      <c r="F1756" s="832" t="s">
        <v>2714</v>
      </c>
      <c r="G1756" s="832" t="s">
        <v>2994</v>
      </c>
      <c r="H1756" s="832" t="s">
        <v>567</v>
      </c>
      <c r="I1756" s="832" t="s">
        <v>2995</v>
      </c>
      <c r="J1756" s="832" t="s">
        <v>2996</v>
      </c>
      <c r="K1756" s="832" t="s">
        <v>2997</v>
      </c>
      <c r="L1756" s="835">
        <v>21.92</v>
      </c>
      <c r="M1756" s="835">
        <v>1446.72</v>
      </c>
      <c r="N1756" s="832">
        <v>66</v>
      </c>
      <c r="O1756" s="836">
        <v>21</v>
      </c>
      <c r="P1756" s="835">
        <v>657.6</v>
      </c>
      <c r="Q1756" s="837">
        <v>0.45454545454545453</v>
      </c>
      <c r="R1756" s="832">
        <v>30</v>
      </c>
      <c r="S1756" s="837">
        <v>0.45454545454545453</v>
      </c>
      <c r="T1756" s="836">
        <v>8.5</v>
      </c>
      <c r="U1756" s="838">
        <v>0.40476190476190477</v>
      </c>
    </row>
    <row r="1757" spans="1:21" ht="14.4" customHeight="1" x14ac:dyDescent="0.3">
      <c r="A1757" s="831">
        <v>21</v>
      </c>
      <c r="B1757" s="832" t="s">
        <v>2713</v>
      </c>
      <c r="C1757" s="832" t="s">
        <v>2719</v>
      </c>
      <c r="D1757" s="833" t="s">
        <v>4561</v>
      </c>
      <c r="E1757" s="834" t="s">
        <v>2748</v>
      </c>
      <c r="F1757" s="832" t="s">
        <v>2714</v>
      </c>
      <c r="G1757" s="832" t="s">
        <v>2994</v>
      </c>
      <c r="H1757" s="832" t="s">
        <v>567</v>
      </c>
      <c r="I1757" s="832" t="s">
        <v>2998</v>
      </c>
      <c r="J1757" s="832" t="s">
        <v>2999</v>
      </c>
      <c r="K1757" s="832" t="s">
        <v>796</v>
      </c>
      <c r="L1757" s="835">
        <v>87.67</v>
      </c>
      <c r="M1757" s="835">
        <v>87.67</v>
      </c>
      <c r="N1757" s="832">
        <v>1</v>
      </c>
      <c r="O1757" s="836">
        <v>1</v>
      </c>
      <c r="P1757" s="835">
        <v>87.67</v>
      </c>
      <c r="Q1757" s="837">
        <v>1</v>
      </c>
      <c r="R1757" s="832">
        <v>1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21</v>
      </c>
      <c r="B1758" s="832" t="s">
        <v>2713</v>
      </c>
      <c r="C1758" s="832" t="s">
        <v>2719</v>
      </c>
      <c r="D1758" s="833" t="s">
        <v>4561</v>
      </c>
      <c r="E1758" s="834" t="s">
        <v>2748</v>
      </c>
      <c r="F1758" s="832" t="s">
        <v>2714</v>
      </c>
      <c r="G1758" s="832" t="s">
        <v>3000</v>
      </c>
      <c r="H1758" s="832" t="s">
        <v>567</v>
      </c>
      <c r="I1758" s="832" t="s">
        <v>4102</v>
      </c>
      <c r="J1758" s="832" t="s">
        <v>4103</v>
      </c>
      <c r="K1758" s="832" t="s">
        <v>3003</v>
      </c>
      <c r="L1758" s="835">
        <v>1195.75</v>
      </c>
      <c r="M1758" s="835">
        <v>9566</v>
      </c>
      <c r="N1758" s="832">
        <v>8</v>
      </c>
      <c r="O1758" s="836">
        <v>1</v>
      </c>
      <c r="P1758" s="835">
        <v>9566</v>
      </c>
      <c r="Q1758" s="837">
        <v>1</v>
      </c>
      <c r="R1758" s="832">
        <v>8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21</v>
      </c>
      <c r="B1759" s="832" t="s">
        <v>2713</v>
      </c>
      <c r="C1759" s="832" t="s">
        <v>2719</v>
      </c>
      <c r="D1759" s="833" t="s">
        <v>4561</v>
      </c>
      <c r="E1759" s="834" t="s">
        <v>2748</v>
      </c>
      <c r="F1759" s="832" t="s">
        <v>2714</v>
      </c>
      <c r="G1759" s="832" t="s">
        <v>4104</v>
      </c>
      <c r="H1759" s="832" t="s">
        <v>567</v>
      </c>
      <c r="I1759" s="832" t="s">
        <v>4105</v>
      </c>
      <c r="J1759" s="832" t="s">
        <v>4106</v>
      </c>
      <c r="K1759" s="832" t="s">
        <v>4107</v>
      </c>
      <c r="L1759" s="835">
        <v>0</v>
      </c>
      <c r="M1759" s="835">
        <v>0</v>
      </c>
      <c r="N1759" s="832">
        <v>1</v>
      </c>
      <c r="O1759" s="836">
        <v>0.5</v>
      </c>
      <c r="P1759" s="835">
        <v>0</v>
      </c>
      <c r="Q1759" s="837"/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21</v>
      </c>
      <c r="B1760" s="832" t="s">
        <v>2713</v>
      </c>
      <c r="C1760" s="832" t="s">
        <v>2719</v>
      </c>
      <c r="D1760" s="833" t="s">
        <v>4561</v>
      </c>
      <c r="E1760" s="834" t="s">
        <v>2748</v>
      </c>
      <c r="F1760" s="832" t="s">
        <v>2714</v>
      </c>
      <c r="G1760" s="832" t="s">
        <v>2761</v>
      </c>
      <c r="H1760" s="832" t="s">
        <v>625</v>
      </c>
      <c r="I1760" s="832" t="s">
        <v>2352</v>
      </c>
      <c r="J1760" s="832" t="s">
        <v>2353</v>
      </c>
      <c r="K1760" s="832" t="s">
        <v>2354</v>
      </c>
      <c r="L1760" s="835">
        <v>0</v>
      </c>
      <c r="M1760" s="835">
        <v>0</v>
      </c>
      <c r="N1760" s="832">
        <v>13</v>
      </c>
      <c r="O1760" s="836">
        <v>4</v>
      </c>
      <c r="P1760" s="835">
        <v>0</v>
      </c>
      <c r="Q1760" s="837"/>
      <c r="R1760" s="832">
        <v>5</v>
      </c>
      <c r="S1760" s="837">
        <v>0.38461538461538464</v>
      </c>
      <c r="T1760" s="836">
        <v>1</v>
      </c>
      <c r="U1760" s="838">
        <v>0.25</v>
      </c>
    </row>
    <row r="1761" spans="1:21" ht="14.4" customHeight="1" x14ac:dyDescent="0.3">
      <c r="A1761" s="831">
        <v>21</v>
      </c>
      <c r="B1761" s="832" t="s">
        <v>2713</v>
      </c>
      <c r="C1761" s="832" t="s">
        <v>2719</v>
      </c>
      <c r="D1761" s="833" t="s">
        <v>4561</v>
      </c>
      <c r="E1761" s="834" t="s">
        <v>2748</v>
      </c>
      <c r="F1761" s="832" t="s">
        <v>2714</v>
      </c>
      <c r="G1761" s="832" t="s">
        <v>2883</v>
      </c>
      <c r="H1761" s="832" t="s">
        <v>567</v>
      </c>
      <c r="I1761" s="832" t="s">
        <v>2884</v>
      </c>
      <c r="J1761" s="832" t="s">
        <v>2885</v>
      </c>
      <c r="K1761" s="832" t="s">
        <v>2886</v>
      </c>
      <c r="L1761" s="835">
        <v>59.56</v>
      </c>
      <c r="M1761" s="835">
        <v>59.56</v>
      </c>
      <c r="N1761" s="832">
        <v>1</v>
      </c>
      <c r="O1761" s="836">
        <v>1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21</v>
      </c>
      <c r="B1762" s="832" t="s">
        <v>2713</v>
      </c>
      <c r="C1762" s="832" t="s">
        <v>2719</v>
      </c>
      <c r="D1762" s="833" t="s">
        <v>4561</v>
      </c>
      <c r="E1762" s="834" t="s">
        <v>2748</v>
      </c>
      <c r="F1762" s="832" t="s">
        <v>2714</v>
      </c>
      <c r="G1762" s="832" t="s">
        <v>3011</v>
      </c>
      <c r="H1762" s="832" t="s">
        <v>625</v>
      </c>
      <c r="I1762" s="832" t="s">
        <v>3012</v>
      </c>
      <c r="J1762" s="832" t="s">
        <v>3013</v>
      </c>
      <c r="K1762" s="832" t="s">
        <v>3014</v>
      </c>
      <c r="L1762" s="835">
        <v>502.31</v>
      </c>
      <c r="M1762" s="835">
        <v>502.31</v>
      </c>
      <c r="N1762" s="832">
        <v>1</v>
      </c>
      <c r="O1762" s="836">
        <v>1</v>
      </c>
      <c r="P1762" s="835">
        <v>502.31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21</v>
      </c>
      <c r="B1763" s="832" t="s">
        <v>2713</v>
      </c>
      <c r="C1763" s="832" t="s">
        <v>2719</v>
      </c>
      <c r="D1763" s="833" t="s">
        <v>4561</v>
      </c>
      <c r="E1763" s="834" t="s">
        <v>2748</v>
      </c>
      <c r="F1763" s="832" t="s">
        <v>2714</v>
      </c>
      <c r="G1763" s="832" t="s">
        <v>2788</v>
      </c>
      <c r="H1763" s="832" t="s">
        <v>567</v>
      </c>
      <c r="I1763" s="832" t="s">
        <v>3527</v>
      </c>
      <c r="J1763" s="832" t="s">
        <v>1258</v>
      </c>
      <c r="K1763" s="832" t="s">
        <v>3528</v>
      </c>
      <c r="L1763" s="835">
        <v>98.2</v>
      </c>
      <c r="M1763" s="835">
        <v>98.2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21</v>
      </c>
      <c r="B1764" s="832" t="s">
        <v>2713</v>
      </c>
      <c r="C1764" s="832" t="s">
        <v>2719</v>
      </c>
      <c r="D1764" s="833" t="s">
        <v>4561</v>
      </c>
      <c r="E1764" s="834" t="s">
        <v>2748</v>
      </c>
      <c r="F1764" s="832" t="s">
        <v>2714</v>
      </c>
      <c r="G1764" s="832" t="s">
        <v>2788</v>
      </c>
      <c r="H1764" s="832" t="s">
        <v>567</v>
      </c>
      <c r="I1764" s="832" t="s">
        <v>2789</v>
      </c>
      <c r="J1764" s="832" t="s">
        <v>1258</v>
      </c>
      <c r="K1764" s="832" t="s">
        <v>2790</v>
      </c>
      <c r="L1764" s="835">
        <v>55.16</v>
      </c>
      <c r="M1764" s="835">
        <v>110.32</v>
      </c>
      <c r="N1764" s="832">
        <v>2</v>
      </c>
      <c r="O1764" s="836">
        <v>1</v>
      </c>
      <c r="P1764" s="835">
        <v>110.32</v>
      </c>
      <c r="Q1764" s="837">
        <v>1</v>
      </c>
      <c r="R1764" s="832">
        <v>2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21</v>
      </c>
      <c r="B1765" s="832" t="s">
        <v>2713</v>
      </c>
      <c r="C1765" s="832" t="s">
        <v>2719</v>
      </c>
      <c r="D1765" s="833" t="s">
        <v>4561</v>
      </c>
      <c r="E1765" s="834" t="s">
        <v>2748</v>
      </c>
      <c r="F1765" s="832" t="s">
        <v>2714</v>
      </c>
      <c r="G1765" s="832" t="s">
        <v>3024</v>
      </c>
      <c r="H1765" s="832" t="s">
        <v>567</v>
      </c>
      <c r="I1765" s="832" t="s">
        <v>3529</v>
      </c>
      <c r="J1765" s="832" t="s">
        <v>3530</v>
      </c>
      <c r="K1765" s="832" t="s">
        <v>3531</v>
      </c>
      <c r="L1765" s="835">
        <v>93.96</v>
      </c>
      <c r="M1765" s="835">
        <v>187.92</v>
      </c>
      <c r="N1765" s="832">
        <v>2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21</v>
      </c>
      <c r="B1766" s="832" t="s">
        <v>2713</v>
      </c>
      <c r="C1766" s="832" t="s">
        <v>2719</v>
      </c>
      <c r="D1766" s="833" t="s">
        <v>4561</v>
      </c>
      <c r="E1766" s="834" t="s">
        <v>2748</v>
      </c>
      <c r="F1766" s="832" t="s">
        <v>2714</v>
      </c>
      <c r="G1766" s="832" t="s">
        <v>2803</v>
      </c>
      <c r="H1766" s="832" t="s">
        <v>567</v>
      </c>
      <c r="I1766" s="832" t="s">
        <v>3038</v>
      </c>
      <c r="J1766" s="832" t="s">
        <v>1471</v>
      </c>
      <c r="K1766" s="832" t="s">
        <v>3039</v>
      </c>
      <c r="L1766" s="835">
        <v>311.02</v>
      </c>
      <c r="M1766" s="835">
        <v>311.02</v>
      </c>
      <c r="N1766" s="832">
        <v>1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21</v>
      </c>
      <c r="B1767" s="832" t="s">
        <v>2713</v>
      </c>
      <c r="C1767" s="832" t="s">
        <v>2719</v>
      </c>
      <c r="D1767" s="833" t="s">
        <v>4561</v>
      </c>
      <c r="E1767" s="834" t="s">
        <v>2748</v>
      </c>
      <c r="F1767" s="832" t="s">
        <v>2714</v>
      </c>
      <c r="G1767" s="832" t="s">
        <v>2803</v>
      </c>
      <c r="H1767" s="832" t="s">
        <v>567</v>
      </c>
      <c r="I1767" s="832" t="s">
        <v>3243</v>
      </c>
      <c r="J1767" s="832" t="s">
        <v>3244</v>
      </c>
      <c r="K1767" s="832" t="s">
        <v>3245</v>
      </c>
      <c r="L1767" s="835">
        <v>177.92</v>
      </c>
      <c r="M1767" s="835">
        <v>2312.96</v>
      </c>
      <c r="N1767" s="832">
        <v>13</v>
      </c>
      <c r="O1767" s="836">
        <v>6</v>
      </c>
      <c r="P1767" s="835">
        <v>1067.52</v>
      </c>
      <c r="Q1767" s="837">
        <v>0.46153846153846151</v>
      </c>
      <c r="R1767" s="832">
        <v>6</v>
      </c>
      <c r="S1767" s="837">
        <v>0.46153846153846156</v>
      </c>
      <c r="T1767" s="836">
        <v>3.5</v>
      </c>
      <c r="U1767" s="838">
        <v>0.58333333333333337</v>
      </c>
    </row>
    <row r="1768" spans="1:21" ht="14.4" customHeight="1" x14ac:dyDescent="0.3">
      <c r="A1768" s="831">
        <v>21</v>
      </c>
      <c r="B1768" s="832" t="s">
        <v>2713</v>
      </c>
      <c r="C1768" s="832" t="s">
        <v>2719</v>
      </c>
      <c r="D1768" s="833" t="s">
        <v>4561</v>
      </c>
      <c r="E1768" s="834" t="s">
        <v>2748</v>
      </c>
      <c r="F1768" s="832" t="s">
        <v>2714</v>
      </c>
      <c r="G1768" s="832" t="s">
        <v>2803</v>
      </c>
      <c r="H1768" s="832" t="s">
        <v>567</v>
      </c>
      <c r="I1768" s="832" t="s">
        <v>3243</v>
      </c>
      <c r="J1768" s="832" t="s">
        <v>3244</v>
      </c>
      <c r="K1768" s="832" t="s">
        <v>3245</v>
      </c>
      <c r="L1768" s="835">
        <v>151.62</v>
      </c>
      <c r="M1768" s="835">
        <v>909.72</v>
      </c>
      <c r="N1768" s="832">
        <v>6</v>
      </c>
      <c r="O1768" s="836">
        <v>2</v>
      </c>
      <c r="P1768" s="835">
        <v>454.86</v>
      </c>
      <c r="Q1768" s="837">
        <v>0.5</v>
      </c>
      <c r="R1768" s="832">
        <v>3</v>
      </c>
      <c r="S1768" s="837">
        <v>0.5</v>
      </c>
      <c r="T1768" s="836">
        <v>1</v>
      </c>
      <c r="U1768" s="838">
        <v>0.5</v>
      </c>
    </row>
    <row r="1769" spans="1:21" ht="14.4" customHeight="1" x14ac:dyDescent="0.3">
      <c r="A1769" s="831">
        <v>21</v>
      </c>
      <c r="B1769" s="832" t="s">
        <v>2713</v>
      </c>
      <c r="C1769" s="832" t="s">
        <v>2719</v>
      </c>
      <c r="D1769" s="833" t="s">
        <v>4561</v>
      </c>
      <c r="E1769" s="834" t="s">
        <v>2748</v>
      </c>
      <c r="F1769" s="832" t="s">
        <v>2714</v>
      </c>
      <c r="G1769" s="832" t="s">
        <v>2774</v>
      </c>
      <c r="H1769" s="832" t="s">
        <v>567</v>
      </c>
      <c r="I1769" s="832" t="s">
        <v>3040</v>
      </c>
      <c r="J1769" s="832" t="s">
        <v>3041</v>
      </c>
      <c r="K1769" s="832" t="s">
        <v>3042</v>
      </c>
      <c r="L1769" s="835">
        <v>0</v>
      </c>
      <c r="M1769" s="835">
        <v>0</v>
      </c>
      <c r="N1769" s="832">
        <v>1</v>
      </c>
      <c r="O1769" s="836">
        <v>0.5</v>
      </c>
      <c r="P1769" s="835">
        <v>0</v>
      </c>
      <c r="Q1769" s="837"/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21</v>
      </c>
      <c r="B1770" s="832" t="s">
        <v>2713</v>
      </c>
      <c r="C1770" s="832" t="s">
        <v>2719</v>
      </c>
      <c r="D1770" s="833" t="s">
        <v>4561</v>
      </c>
      <c r="E1770" s="834" t="s">
        <v>2748</v>
      </c>
      <c r="F1770" s="832" t="s">
        <v>2714</v>
      </c>
      <c r="G1770" s="832" t="s">
        <v>2774</v>
      </c>
      <c r="H1770" s="832" t="s">
        <v>625</v>
      </c>
      <c r="I1770" s="832" t="s">
        <v>2394</v>
      </c>
      <c r="J1770" s="832" t="s">
        <v>1330</v>
      </c>
      <c r="K1770" s="832" t="s">
        <v>2395</v>
      </c>
      <c r="L1770" s="835">
        <v>0</v>
      </c>
      <c r="M1770" s="835">
        <v>0</v>
      </c>
      <c r="N1770" s="832">
        <v>2</v>
      </c>
      <c r="O1770" s="836">
        <v>2</v>
      </c>
      <c r="P1770" s="835">
        <v>0</v>
      </c>
      <c r="Q1770" s="837"/>
      <c r="R1770" s="832">
        <v>1</v>
      </c>
      <c r="S1770" s="837">
        <v>0.5</v>
      </c>
      <c r="T1770" s="836">
        <v>1</v>
      </c>
      <c r="U1770" s="838">
        <v>0.5</v>
      </c>
    </row>
    <row r="1771" spans="1:21" ht="14.4" customHeight="1" x14ac:dyDescent="0.3">
      <c r="A1771" s="831">
        <v>21</v>
      </c>
      <c r="B1771" s="832" t="s">
        <v>2713</v>
      </c>
      <c r="C1771" s="832" t="s">
        <v>2719</v>
      </c>
      <c r="D1771" s="833" t="s">
        <v>4561</v>
      </c>
      <c r="E1771" s="834" t="s">
        <v>2748</v>
      </c>
      <c r="F1771" s="832" t="s">
        <v>2714</v>
      </c>
      <c r="G1771" s="832" t="s">
        <v>2774</v>
      </c>
      <c r="H1771" s="832" t="s">
        <v>567</v>
      </c>
      <c r="I1771" s="832" t="s">
        <v>3859</v>
      </c>
      <c r="J1771" s="832" t="s">
        <v>3860</v>
      </c>
      <c r="K1771" s="832" t="s">
        <v>3042</v>
      </c>
      <c r="L1771" s="835">
        <v>0</v>
      </c>
      <c r="M1771" s="835">
        <v>0</v>
      </c>
      <c r="N1771" s="832">
        <v>2</v>
      </c>
      <c r="O1771" s="836">
        <v>1.5</v>
      </c>
      <c r="P1771" s="835">
        <v>0</v>
      </c>
      <c r="Q1771" s="837"/>
      <c r="R1771" s="832">
        <v>1</v>
      </c>
      <c r="S1771" s="837">
        <v>0.5</v>
      </c>
      <c r="T1771" s="836">
        <v>0.5</v>
      </c>
      <c r="U1771" s="838">
        <v>0.33333333333333331</v>
      </c>
    </row>
    <row r="1772" spans="1:21" ht="14.4" customHeight="1" x14ac:dyDescent="0.3">
      <c r="A1772" s="831">
        <v>21</v>
      </c>
      <c r="B1772" s="832" t="s">
        <v>2713</v>
      </c>
      <c r="C1772" s="832" t="s">
        <v>2719</v>
      </c>
      <c r="D1772" s="833" t="s">
        <v>4561</v>
      </c>
      <c r="E1772" s="834" t="s">
        <v>2748</v>
      </c>
      <c r="F1772" s="832" t="s">
        <v>2714</v>
      </c>
      <c r="G1772" s="832" t="s">
        <v>2774</v>
      </c>
      <c r="H1772" s="832" t="s">
        <v>567</v>
      </c>
      <c r="I1772" s="832" t="s">
        <v>3865</v>
      </c>
      <c r="J1772" s="832" t="s">
        <v>3252</v>
      </c>
      <c r="K1772" s="832" t="s">
        <v>3042</v>
      </c>
      <c r="L1772" s="835">
        <v>0</v>
      </c>
      <c r="M1772" s="835">
        <v>0</v>
      </c>
      <c r="N1772" s="832">
        <v>1</v>
      </c>
      <c r="O1772" s="836">
        <v>1</v>
      </c>
      <c r="P1772" s="835">
        <v>0</v>
      </c>
      <c r="Q1772" s="837"/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21</v>
      </c>
      <c r="B1773" s="832" t="s">
        <v>2713</v>
      </c>
      <c r="C1773" s="832" t="s">
        <v>2719</v>
      </c>
      <c r="D1773" s="833" t="s">
        <v>4561</v>
      </c>
      <c r="E1773" s="834" t="s">
        <v>2748</v>
      </c>
      <c r="F1773" s="832" t="s">
        <v>2714</v>
      </c>
      <c r="G1773" s="832" t="s">
        <v>4287</v>
      </c>
      <c r="H1773" s="832" t="s">
        <v>625</v>
      </c>
      <c r="I1773" s="832" t="s">
        <v>2198</v>
      </c>
      <c r="J1773" s="832" t="s">
        <v>2199</v>
      </c>
      <c r="K1773" s="832" t="s">
        <v>2200</v>
      </c>
      <c r="L1773" s="835">
        <v>109.17</v>
      </c>
      <c r="M1773" s="835">
        <v>109.17</v>
      </c>
      <c r="N1773" s="832">
        <v>1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21</v>
      </c>
      <c r="B1774" s="832" t="s">
        <v>2713</v>
      </c>
      <c r="C1774" s="832" t="s">
        <v>2719</v>
      </c>
      <c r="D1774" s="833" t="s">
        <v>4561</v>
      </c>
      <c r="E1774" s="834" t="s">
        <v>2748</v>
      </c>
      <c r="F1774" s="832" t="s">
        <v>2714</v>
      </c>
      <c r="G1774" s="832" t="s">
        <v>4287</v>
      </c>
      <c r="H1774" s="832" t="s">
        <v>625</v>
      </c>
      <c r="I1774" s="832" t="s">
        <v>4325</v>
      </c>
      <c r="J1774" s="832" t="s">
        <v>2199</v>
      </c>
      <c r="K1774" s="832" t="s">
        <v>4326</v>
      </c>
      <c r="L1774" s="835">
        <v>327.49</v>
      </c>
      <c r="M1774" s="835">
        <v>327.49</v>
      </c>
      <c r="N1774" s="832">
        <v>1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21</v>
      </c>
      <c r="B1775" s="832" t="s">
        <v>2713</v>
      </c>
      <c r="C1775" s="832" t="s">
        <v>2719</v>
      </c>
      <c r="D1775" s="833" t="s">
        <v>4561</v>
      </c>
      <c r="E1775" s="834" t="s">
        <v>2748</v>
      </c>
      <c r="F1775" s="832" t="s">
        <v>2714</v>
      </c>
      <c r="G1775" s="832" t="s">
        <v>2826</v>
      </c>
      <c r="H1775" s="832" t="s">
        <v>567</v>
      </c>
      <c r="I1775" s="832" t="s">
        <v>3049</v>
      </c>
      <c r="J1775" s="832" t="s">
        <v>2888</v>
      </c>
      <c r="K1775" s="832" t="s">
        <v>3050</v>
      </c>
      <c r="L1775" s="835">
        <v>99.94</v>
      </c>
      <c r="M1775" s="835">
        <v>499.7</v>
      </c>
      <c r="N1775" s="832">
        <v>5</v>
      </c>
      <c r="O1775" s="836">
        <v>2.5</v>
      </c>
      <c r="P1775" s="835">
        <v>399.76</v>
      </c>
      <c r="Q1775" s="837">
        <v>0.8</v>
      </c>
      <c r="R1775" s="832">
        <v>4</v>
      </c>
      <c r="S1775" s="837">
        <v>0.8</v>
      </c>
      <c r="T1775" s="836">
        <v>2</v>
      </c>
      <c r="U1775" s="838">
        <v>0.8</v>
      </c>
    </row>
    <row r="1776" spans="1:21" ht="14.4" customHeight="1" x14ac:dyDescent="0.3">
      <c r="A1776" s="831">
        <v>21</v>
      </c>
      <c r="B1776" s="832" t="s">
        <v>2713</v>
      </c>
      <c r="C1776" s="832" t="s">
        <v>2719</v>
      </c>
      <c r="D1776" s="833" t="s">
        <v>4561</v>
      </c>
      <c r="E1776" s="834" t="s">
        <v>2748</v>
      </c>
      <c r="F1776" s="832" t="s">
        <v>2714</v>
      </c>
      <c r="G1776" s="832" t="s">
        <v>2826</v>
      </c>
      <c r="H1776" s="832" t="s">
        <v>567</v>
      </c>
      <c r="I1776" s="832" t="s">
        <v>3354</v>
      </c>
      <c r="J1776" s="832" t="s">
        <v>2888</v>
      </c>
      <c r="K1776" s="832" t="s">
        <v>3355</v>
      </c>
      <c r="L1776" s="835">
        <v>299.83999999999997</v>
      </c>
      <c r="M1776" s="835">
        <v>299.83999999999997</v>
      </c>
      <c r="N1776" s="832">
        <v>1</v>
      </c>
      <c r="O1776" s="836">
        <v>1</v>
      </c>
      <c r="P1776" s="835">
        <v>299.83999999999997</v>
      </c>
      <c r="Q1776" s="837">
        <v>1</v>
      </c>
      <c r="R1776" s="832">
        <v>1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21</v>
      </c>
      <c r="B1777" s="832" t="s">
        <v>2713</v>
      </c>
      <c r="C1777" s="832" t="s">
        <v>2719</v>
      </c>
      <c r="D1777" s="833" t="s">
        <v>4561</v>
      </c>
      <c r="E1777" s="834" t="s">
        <v>2748</v>
      </c>
      <c r="F1777" s="832" t="s">
        <v>2714</v>
      </c>
      <c r="G1777" s="832" t="s">
        <v>2826</v>
      </c>
      <c r="H1777" s="832" t="s">
        <v>567</v>
      </c>
      <c r="I1777" s="832" t="s">
        <v>3051</v>
      </c>
      <c r="J1777" s="832" t="s">
        <v>2828</v>
      </c>
      <c r="K1777" s="832" t="s">
        <v>3052</v>
      </c>
      <c r="L1777" s="835">
        <v>50.32</v>
      </c>
      <c r="M1777" s="835">
        <v>50.32</v>
      </c>
      <c r="N1777" s="832">
        <v>1</v>
      </c>
      <c r="O1777" s="836">
        <v>1</v>
      </c>
      <c r="P1777" s="835">
        <v>50.32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21</v>
      </c>
      <c r="B1778" s="832" t="s">
        <v>2713</v>
      </c>
      <c r="C1778" s="832" t="s">
        <v>2719</v>
      </c>
      <c r="D1778" s="833" t="s">
        <v>4561</v>
      </c>
      <c r="E1778" s="834" t="s">
        <v>2748</v>
      </c>
      <c r="F1778" s="832" t="s">
        <v>2714</v>
      </c>
      <c r="G1778" s="832" t="s">
        <v>2826</v>
      </c>
      <c r="H1778" s="832" t="s">
        <v>567</v>
      </c>
      <c r="I1778" s="832" t="s">
        <v>2827</v>
      </c>
      <c r="J1778" s="832" t="s">
        <v>2828</v>
      </c>
      <c r="K1778" s="832" t="s">
        <v>2829</v>
      </c>
      <c r="L1778" s="835">
        <v>50.32</v>
      </c>
      <c r="M1778" s="835">
        <v>1258</v>
      </c>
      <c r="N1778" s="832">
        <v>25</v>
      </c>
      <c r="O1778" s="836">
        <v>8.5</v>
      </c>
      <c r="P1778" s="835">
        <v>855.44</v>
      </c>
      <c r="Q1778" s="837">
        <v>0.68</v>
      </c>
      <c r="R1778" s="832">
        <v>17</v>
      </c>
      <c r="S1778" s="837">
        <v>0.68</v>
      </c>
      <c r="T1778" s="836">
        <v>6.5</v>
      </c>
      <c r="U1778" s="838">
        <v>0.76470588235294112</v>
      </c>
    </row>
    <row r="1779" spans="1:21" ht="14.4" customHeight="1" x14ac:dyDescent="0.3">
      <c r="A1779" s="831">
        <v>21</v>
      </c>
      <c r="B1779" s="832" t="s">
        <v>2713</v>
      </c>
      <c r="C1779" s="832" t="s">
        <v>2719</v>
      </c>
      <c r="D1779" s="833" t="s">
        <v>4561</v>
      </c>
      <c r="E1779" s="834" t="s">
        <v>2748</v>
      </c>
      <c r="F1779" s="832" t="s">
        <v>2714</v>
      </c>
      <c r="G1779" s="832" t="s">
        <v>2805</v>
      </c>
      <c r="H1779" s="832" t="s">
        <v>625</v>
      </c>
      <c r="I1779" s="832" t="s">
        <v>2267</v>
      </c>
      <c r="J1779" s="832" t="s">
        <v>1377</v>
      </c>
      <c r="K1779" s="832" t="s">
        <v>2268</v>
      </c>
      <c r="L1779" s="835">
        <v>154.36000000000001</v>
      </c>
      <c r="M1779" s="835">
        <v>154.36000000000001</v>
      </c>
      <c r="N1779" s="832">
        <v>1</v>
      </c>
      <c r="O1779" s="836">
        <v>1</v>
      </c>
      <c r="P1779" s="835">
        <v>154.36000000000001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21</v>
      </c>
      <c r="B1780" s="832" t="s">
        <v>2713</v>
      </c>
      <c r="C1780" s="832" t="s">
        <v>2719</v>
      </c>
      <c r="D1780" s="833" t="s">
        <v>4561</v>
      </c>
      <c r="E1780" s="834" t="s">
        <v>2748</v>
      </c>
      <c r="F1780" s="832" t="s">
        <v>2714</v>
      </c>
      <c r="G1780" s="832" t="s">
        <v>2830</v>
      </c>
      <c r="H1780" s="832" t="s">
        <v>567</v>
      </c>
      <c r="I1780" s="832" t="s">
        <v>2863</v>
      </c>
      <c r="J1780" s="832" t="s">
        <v>2832</v>
      </c>
      <c r="K1780" s="832" t="s">
        <v>2864</v>
      </c>
      <c r="L1780" s="835">
        <v>1112.45</v>
      </c>
      <c r="M1780" s="835">
        <v>4449.8</v>
      </c>
      <c r="N1780" s="832">
        <v>4</v>
      </c>
      <c r="O1780" s="836">
        <v>3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21</v>
      </c>
      <c r="B1781" s="832" t="s">
        <v>2713</v>
      </c>
      <c r="C1781" s="832" t="s">
        <v>2719</v>
      </c>
      <c r="D1781" s="833" t="s">
        <v>4561</v>
      </c>
      <c r="E1781" s="834" t="s">
        <v>2748</v>
      </c>
      <c r="F1781" s="832" t="s">
        <v>2714</v>
      </c>
      <c r="G1781" s="832" t="s">
        <v>2830</v>
      </c>
      <c r="H1781" s="832" t="s">
        <v>567</v>
      </c>
      <c r="I1781" s="832" t="s">
        <v>2863</v>
      </c>
      <c r="J1781" s="832" t="s">
        <v>2832</v>
      </c>
      <c r="K1781" s="832" t="s">
        <v>2864</v>
      </c>
      <c r="L1781" s="835">
        <v>775.17</v>
      </c>
      <c r="M1781" s="835">
        <v>5426.19</v>
      </c>
      <c r="N1781" s="832">
        <v>7</v>
      </c>
      <c r="O1781" s="836">
        <v>3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21</v>
      </c>
      <c r="B1782" s="832" t="s">
        <v>2713</v>
      </c>
      <c r="C1782" s="832" t="s">
        <v>2719</v>
      </c>
      <c r="D1782" s="833" t="s">
        <v>4561</v>
      </c>
      <c r="E1782" s="834" t="s">
        <v>2748</v>
      </c>
      <c r="F1782" s="832" t="s">
        <v>2714</v>
      </c>
      <c r="G1782" s="832" t="s">
        <v>2830</v>
      </c>
      <c r="H1782" s="832" t="s">
        <v>567</v>
      </c>
      <c r="I1782" s="832" t="s">
        <v>3259</v>
      </c>
      <c r="J1782" s="832" t="s">
        <v>2832</v>
      </c>
      <c r="K1782" s="832" t="s">
        <v>3260</v>
      </c>
      <c r="L1782" s="835">
        <v>2146.12</v>
      </c>
      <c r="M1782" s="835">
        <v>4292.24</v>
      </c>
      <c r="N1782" s="832">
        <v>2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21</v>
      </c>
      <c r="B1783" s="832" t="s">
        <v>2713</v>
      </c>
      <c r="C1783" s="832" t="s">
        <v>2719</v>
      </c>
      <c r="D1783" s="833" t="s">
        <v>4561</v>
      </c>
      <c r="E1783" s="834" t="s">
        <v>2748</v>
      </c>
      <c r="F1783" s="832" t="s">
        <v>2714</v>
      </c>
      <c r="G1783" s="832" t="s">
        <v>3056</v>
      </c>
      <c r="H1783" s="832" t="s">
        <v>625</v>
      </c>
      <c r="I1783" s="832" t="s">
        <v>4327</v>
      </c>
      <c r="J1783" s="832" t="s">
        <v>2255</v>
      </c>
      <c r="K1783" s="832" t="s">
        <v>4328</v>
      </c>
      <c r="L1783" s="835">
        <v>94.28</v>
      </c>
      <c r="M1783" s="835">
        <v>188.56</v>
      </c>
      <c r="N1783" s="832">
        <v>2</v>
      </c>
      <c r="O1783" s="836">
        <v>2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21</v>
      </c>
      <c r="B1784" s="832" t="s">
        <v>2713</v>
      </c>
      <c r="C1784" s="832" t="s">
        <v>2719</v>
      </c>
      <c r="D1784" s="833" t="s">
        <v>4561</v>
      </c>
      <c r="E1784" s="834" t="s">
        <v>2748</v>
      </c>
      <c r="F1784" s="832" t="s">
        <v>2714</v>
      </c>
      <c r="G1784" s="832" t="s">
        <v>3056</v>
      </c>
      <c r="H1784" s="832" t="s">
        <v>625</v>
      </c>
      <c r="I1784" s="832" t="s">
        <v>4290</v>
      </c>
      <c r="J1784" s="832" t="s">
        <v>2258</v>
      </c>
      <c r="K1784" s="832" t="s">
        <v>4152</v>
      </c>
      <c r="L1784" s="835">
        <v>105.23</v>
      </c>
      <c r="M1784" s="835">
        <v>210.46</v>
      </c>
      <c r="N1784" s="832">
        <v>2</v>
      </c>
      <c r="O1784" s="836">
        <v>1.5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21</v>
      </c>
      <c r="B1785" s="832" t="s">
        <v>2713</v>
      </c>
      <c r="C1785" s="832" t="s">
        <v>2719</v>
      </c>
      <c r="D1785" s="833" t="s">
        <v>4561</v>
      </c>
      <c r="E1785" s="834" t="s">
        <v>2748</v>
      </c>
      <c r="F1785" s="832" t="s">
        <v>2714</v>
      </c>
      <c r="G1785" s="832" t="s">
        <v>3056</v>
      </c>
      <c r="H1785" s="832" t="s">
        <v>625</v>
      </c>
      <c r="I1785" s="832" t="s">
        <v>2257</v>
      </c>
      <c r="J1785" s="832" t="s">
        <v>2258</v>
      </c>
      <c r="K1785" s="832" t="s">
        <v>2259</v>
      </c>
      <c r="L1785" s="835">
        <v>84.18</v>
      </c>
      <c r="M1785" s="835">
        <v>84.18</v>
      </c>
      <c r="N1785" s="832">
        <v>1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21</v>
      </c>
      <c r="B1786" s="832" t="s">
        <v>2713</v>
      </c>
      <c r="C1786" s="832" t="s">
        <v>2719</v>
      </c>
      <c r="D1786" s="833" t="s">
        <v>4561</v>
      </c>
      <c r="E1786" s="834" t="s">
        <v>2748</v>
      </c>
      <c r="F1786" s="832" t="s">
        <v>2714</v>
      </c>
      <c r="G1786" s="832" t="s">
        <v>3056</v>
      </c>
      <c r="H1786" s="832" t="s">
        <v>625</v>
      </c>
      <c r="I1786" s="832" t="s">
        <v>2260</v>
      </c>
      <c r="J1786" s="832" t="s">
        <v>2255</v>
      </c>
      <c r="K1786" s="832" t="s">
        <v>2261</v>
      </c>
      <c r="L1786" s="835">
        <v>63.14</v>
      </c>
      <c r="M1786" s="835">
        <v>63.14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21</v>
      </c>
      <c r="B1787" s="832" t="s">
        <v>2713</v>
      </c>
      <c r="C1787" s="832" t="s">
        <v>2719</v>
      </c>
      <c r="D1787" s="833" t="s">
        <v>4561</v>
      </c>
      <c r="E1787" s="834" t="s">
        <v>2748</v>
      </c>
      <c r="F1787" s="832" t="s">
        <v>2714</v>
      </c>
      <c r="G1787" s="832" t="s">
        <v>3056</v>
      </c>
      <c r="H1787" s="832" t="s">
        <v>625</v>
      </c>
      <c r="I1787" s="832" t="s">
        <v>2262</v>
      </c>
      <c r="J1787" s="832" t="s">
        <v>2255</v>
      </c>
      <c r="K1787" s="832" t="s">
        <v>2263</v>
      </c>
      <c r="L1787" s="835">
        <v>49.08</v>
      </c>
      <c r="M1787" s="835">
        <v>49.08</v>
      </c>
      <c r="N1787" s="832">
        <v>1</v>
      </c>
      <c r="O1787" s="836">
        <v>1</v>
      </c>
      <c r="P1787" s="835">
        <v>49.08</v>
      </c>
      <c r="Q1787" s="837">
        <v>1</v>
      </c>
      <c r="R1787" s="832">
        <v>1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21</v>
      </c>
      <c r="B1788" s="832" t="s">
        <v>2713</v>
      </c>
      <c r="C1788" s="832" t="s">
        <v>2719</v>
      </c>
      <c r="D1788" s="833" t="s">
        <v>4561</v>
      </c>
      <c r="E1788" s="834" t="s">
        <v>2748</v>
      </c>
      <c r="F1788" s="832" t="s">
        <v>2714</v>
      </c>
      <c r="G1788" s="832" t="s">
        <v>3056</v>
      </c>
      <c r="H1788" s="832" t="s">
        <v>625</v>
      </c>
      <c r="I1788" s="832" t="s">
        <v>2542</v>
      </c>
      <c r="J1788" s="832" t="s">
        <v>2255</v>
      </c>
      <c r="K1788" s="832" t="s">
        <v>2543</v>
      </c>
      <c r="L1788" s="835">
        <v>126.27</v>
      </c>
      <c r="M1788" s="835">
        <v>126.27</v>
      </c>
      <c r="N1788" s="832">
        <v>1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21</v>
      </c>
      <c r="B1789" s="832" t="s">
        <v>2713</v>
      </c>
      <c r="C1789" s="832" t="s">
        <v>2719</v>
      </c>
      <c r="D1789" s="833" t="s">
        <v>4561</v>
      </c>
      <c r="E1789" s="834" t="s">
        <v>2748</v>
      </c>
      <c r="F1789" s="832" t="s">
        <v>2714</v>
      </c>
      <c r="G1789" s="832" t="s">
        <v>3636</v>
      </c>
      <c r="H1789" s="832" t="s">
        <v>567</v>
      </c>
      <c r="I1789" s="832" t="s">
        <v>3884</v>
      </c>
      <c r="J1789" s="832" t="s">
        <v>3885</v>
      </c>
      <c r="K1789" s="832" t="s">
        <v>3886</v>
      </c>
      <c r="L1789" s="835">
        <v>79.069999999999993</v>
      </c>
      <c r="M1789" s="835">
        <v>79.069999999999993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21</v>
      </c>
      <c r="B1790" s="832" t="s">
        <v>2713</v>
      </c>
      <c r="C1790" s="832" t="s">
        <v>2719</v>
      </c>
      <c r="D1790" s="833" t="s">
        <v>4561</v>
      </c>
      <c r="E1790" s="834" t="s">
        <v>2748</v>
      </c>
      <c r="F1790" s="832" t="s">
        <v>2715</v>
      </c>
      <c r="G1790" s="832" t="s">
        <v>2890</v>
      </c>
      <c r="H1790" s="832" t="s">
        <v>567</v>
      </c>
      <c r="I1790" s="832" t="s">
        <v>4329</v>
      </c>
      <c r="J1790" s="832" t="s">
        <v>2892</v>
      </c>
      <c r="K1790" s="832"/>
      <c r="L1790" s="835">
        <v>0</v>
      </c>
      <c r="M1790" s="835">
        <v>0</v>
      </c>
      <c r="N1790" s="832">
        <v>5</v>
      </c>
      <c r="O1790" s="836">
        <v>5</v>
      </c>
      <c r="P1790" s="835">
        <v>0</v>
      </c>
      <c r="Q1790" s="837"/>
      <c r="R1790" s="832">
        <v>5</v>
      </c>
      <c r="S1790" s="837">
        <v>1</v>
      </c>
      <c r="T1790" s="836">
        <v>5</v>
      </c>
      <c r="U1790" s="838">
        <v>1</v>
      </c>
    </row>
    <row r="1791" spans="1:21" ht="14.4" customHeight="1" x14ac:dyDescent="0.3">
      <c r="A1791" s="831">
        <v>21</v>
      </c>
      <c r="B1791" s="832" t="s">
        <v>2713</v>
      </c>
      <c r="C1791" s="832" t="s">
        <v>2719</v>
      </c>
      <c r="D1791" s="833" t="s">
        <v>4561</v>
      </c>
      <c r="E1791" s="834" t="s">
        <v>2748</v>
      </c>
      <c r="F1791" s="832" t="s">
        <v>2715</v>
      </c>
      <c r="G1791" s="832" t="s">
        <v>2890</v>
      </c>
      <c r="H1791" s="832" t="s">
        <v>567</v>
      </c>
      <c r="I1791" s="832" t="s">
        <v>4158</v>
      </c>
      <c r="J1791" s="832" t="s">
        <v>2892</v>
      </c>
      <c r="K1791" s="832"/>
      <c r="L1791" s="835">
        <v>0</v>
      </c>
      <c r="M1791" s="835">
        <v>0</v>
      </c>
      <c r="N1791" s="832">
        <v>8</v>
      </c>
      <c r="O1791" s="836">
        <v>7</v>
      </c>
      <c r="P1791" s="835">
        <v>0</v>
      </c>
      <c r="Q1791" s="837"/>
      <c r="R1791" s="832">
        <v>6</v>
      </c>
      <c r="S1791" s="837">
        <v>0.75</v>
      </c>
      <c r="T1791" s="836">
        <v>5</v>
      </c>
      <c r="U1791" s="838">
        <v>0.7142857142857143</v>
      </c>
    </row>
    <row r="1792" spans="1:21" ht="14.4" customHeight="1" x14ac:dyDescent="0.3">
      <c r="A1792" s="831">
        <v>21</v>
      </c>
      <c r="B1792" s="832" t="s">
        <v>2713</v>
      </c>
      <c r="C1792" s="832" t="s">
        <v>2719</v>
      </c>
      <c r="D1792" s="833" t="s">
        <v>4561</v>
      </c>
      <c r="E1792" s="834" t="s">
        <v>2748</v>
      </c>
      <c r="F1792" s="832" t="s">
        <v>2716</v>
      </c>
      <c r="G1792" s="832" t="s">
        <v>2834</v>
      </c>
      <c r="H1792" s="832" t="s">
        <v>567</v>
      </c>
      <c r="I1792" s="832" t="s">
        <v>3068</v>
      </c>
      <c r="J1792" s="832" t="s">
        <v>3069</v>
      </c>
      <c r="K1792" s="832" t="s">
        <v>3070</v>
      </c>
      <c r="L1792" s="835">
        <v>1267.1199999999999</v>
      </c>
      <c r="M1792" s="835">
        <v>6335.5999999999995</v>
      </c>
      <c r="N1792" s="832">
        <v>5</v>
      </c>
      <c r="O1792" s="836">
        <v>5</v>
      </c>
      <c r="P1792" s="835">
        <v>6335.5999999999995</v>
      </c>
      <c r="Q1792" s="837">
        <v>1</v>
      </c>
      <c r="R1792" s="832">
        <v>5</v>
      </c>
      <c r="S1792" s="837">
        <v>1</v>
      </c>
      <c r="T1792" s="836">
        <v>5</v>
      </c>
      <c r="U1792" s="838">
        <v>1</v>
      </c>
    </row>
    <row r="1793" spans="1:21" ht="14.4" customHeight="1" x14ac:dyDescent="0.3">
      <c r="A1793" s="831">
        <v>21</v>
      </c>
      <c r="B1793" s="832" t="s">
        <v>2713</v>
      </c>
      <c r="C1793" s="832" t="s">
        <v>2719</v>
      </c>
      <c r="D1793" s="833" t="s">
        <v>4561</v>
      </c>
      <c r="E1793" s="834" t="s">
        <v>2748</v>
      </c>
      <c r="F1793" s="832" t="s">
        <v>2716</v>
      </c>
      <c r="G1793" s="832" t="s">
        <v>2834</v>
      </c>
      <c r="H1793" s="832" t="s">
        <v>567</v>
      </c>
      <c r="I1793" s="832" t="s">
        <v>2835</v>
      </c>
      <c r="J1793" s="832" t="s">
        <v>2836</v>
      </c>
      <c r="K1793" s="832" t="s">
        <v>2837</v>
      </c>
      <c r="L1793" s="835">
        <v>1000</v>
      </c>
      <c r="M1793" s="835">
        <v>3000</v>
      </c>
      <c r="N1793" s="832">
        <v>3</v>
      </c>
      <c r="O1793" s="836">
        <v>3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21</v>
      </c>
      <c r="B1794" s="832" t="s">
        <v>2713</v>
      </c>
      <c r="C1794" s="832" t="s">
        <v>2719</v>
      </c>
      <c r="D1794" s="833" t="s">
        <v>4561</v>
      </c>
      <c r="E1794" s="834" t="s">
        <v>2748</v>
      </c>
      <c r="F1794" s="832" t="s">
        <v>2716</v>
      </c>
      <c r="G1794" s="832" t="s">
        <v>2834</v>
      </c>
      <c r="H1794" s="832" t="s">
        <v>567</v>
      </c>
      <c r="I1794" s="832" t="s">
        <v>4330</v>
      </c>
      <c r="J1794" s="832" t="s">
        <v>4331</v>
      </c>
      <c r="K1794" s="832" t="s">
        <v>4332</v>
      </c>
      <c r="L1794" s="835">
        <v>1317.39</v>
      </c>
      <c r="M1794" s="835">
        <v>1317.39</v>
      </c>
      <c r="N1794" s="832">
        <v>1</v>
      </c>
      <c r="O1794" s="836">
        <v>1</v>
      </c>
      <c r="P1794" s="835">
        <v>1317.39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21</v>
      </c>
      <c r="B1795" s="832" t="s">
        <v>2713</v>
      </c>
      <c r="C1795" s="832" t="s">
        <v>2719</v>
      </c>
      <c r="D1795" s="833" t="s">
        <v>4561</v>
      </c>
      <c r="E1795" s="834" t="s">
        <v>2744</v>
      </c>
      <c r="F1795" s="832" t="s">
        <v>2714</v>
      </c>
      <c r="G1795" s="832" t="s">
        <v>2762</v>
      </c>
      <c r="H1795" s="832" t="s">
        <v>567</v>
      </c>
      <c r="I1795" s="832" t="s">
        <v>2763</v>
      </c>
      <c r="J1795" s="832" t="s">
        <v>2764</v>
      </c>
      <c r="K1795" s="832" t="s">
        <v>2765</v>
      </c>
      <c r="L1795" s="835">
        <v>96.84</v>
      </c>
      <c r="M1795" s="835">
        <v>193.68</v>
      </c>
      <c r="N1795" s="832">
        <v>2</v>
      </c>
      <c r="O1795" s="836">
        <v>1</v>
      </c>
      <c r="P1795" s="835">
        <v>193.68</v>
      </c>
      <c r="Q1795" s="837">
        <v>1</v>
      </c>
      <c r="R1795" s="832">
        <v>2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21</v>
      </c>
      <c r="B1796" s="832" t="s">
        <v>2713</v>
      </c>
      <c r="C1796" s="832" t="s">
        <v>2719</v>
      </c>
      <c r="D1796" s="833" t="s">
        <v>4561</v>
      </c>
      <c r="E1796" s="834" t="s">
        <v>2744</v>
      </c>
      <c r="F1796" s="832" t="s">
        <v>2714</v>
      </c>
      <c r="G1796" s="832" t="s">
        <v>2766</v>
      </c>
      <c r="H1796" s="832" t="s">
        <v>625</v>
      </c>
      <c r="I1796" s="832" t="s">
        <v>2335</v>
      </c>
      <c r="J1796" s="832" t="s">
        <v>640</v>
      </c>
      <c r="K1796" s="832" t="s">
        <v>642</v>
      </c>
      <c r="L1796" s="835">
        <v>72.55</v>
      </c>
      <c r="M1796" s="835">
        <v>435.29999999999995</v>
      </c>
      <c r="N1796" s="832">
        <v>6</v>
      </c>
      <c r="O1796" s="836">
        <v>4</v>
      </c>
      <c r="P1796" s="835">
        <v>290.2</v>
      </c>
      <c r="Q1796" s="837">
        <v>0.66666666666666674</v>
      </c>
      <c r="R1796" s="832">
        <v>4</v>
      </c>
      <c r="S1796" s="837">
        <v>0.66666666666666663</v>
      </c>
      <c r="T1796" s="836">
        <v>2.5</v>
      </c>
      <c r="U1796" s="838">
        <v>0.625</v>
      </c>
    </row>
    <row r="1797" spans="1:21" ht="14.4" customHeight="1" x14ac:dyDescent="0.3">
      <c r="A1797" s="831">
        <v>21</v>
      </c>
      <c r="B1797" s="832" t="s">
        <v>2713</v>
      </c>
      <c r="C1797" s="832" t="s">
        <v>2719</v>
      </c>
      <c r="D1797" s="833" t="s">
        <v>4561</v>
      </c>
      <c r="E1797" s="834" t="s">
        <v>2744</v>
      </c>
      <c r="F1797" s="832" t="s">
        <v>2714</v>
      </c>
      <c r="G1797" s="832" t="s">
        <v>2766</v>
      </c>
      <c r="H1797" s="832" t="s">
        <v>625</v>
      </c>
      <c r="I1797" s="832" t="s">
        <v>2336</v>
      </c>
      <c r="J1797" s="832" t="s">
        <v>640</v>
      </c>
      <c r="K1797" s="832" t="s">
        <v>643</v>
      </c>
      <c r="L1797" s="835">
        <v>65.28</v>
      </c>
      <c r="M1797" s="835">
        <v>130.56</v>
      </c>
      <c r="N1797" s="832">
        <v>2</v>
      </c>
      <c r="O1797" s="836">
        <v>1</v>
      </c>
      <c r="P1797" s="835">
        <v>130.56</v>
      </c>
      <c r="Q1797" s="837">
        <v>1</v>
      </c>
      <c r="R1797" s="832">
        <v>2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21</v>
      </c>
      <c r="B1798" s="832" t="s">
        <v>2713</v>
      </c>
      <c r="C1798" s="832" t="s">
        <v>2719</v>
      </c>
      <c r="D1798" s="833" t="s">
        <v>4561</v>
      </c>
      <c r="E1798" s="834" t="s">
        <v>2744</v>
      </c>
      <c r="F1798" s="832" t="s">
        <v>2714</v>
      </c>
      <c r="G1798" s="832" t="s">
        <v>3076</v>
      </c>
      <c r="H1798" s="832" t="s">
        <v>625</v>
      </c>
      <c r="I1798" s="832" t="s">
        <v>2379</v>
      </c>
      <c r="J1798" s="832" t="s">
        <v>2380</v>
      </c>
      <c r="K1798" s="832" t="s">
        <v>2381</v>
      </c>
      <c r="L1798" s="835">
        <v>9.4</v>
      </c>
      <c r="M1798" s="835">
        <v>9.4</v>
      </c>
      <c r="N1798" s="832">
        <v>1</v>
      </c>
      <c r="O1798" s="836">
        <v>0.5</v>
      </c>
      <c r="P1798" s="835">
        <v>9.4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21</v>
      </c>
      <c r="B1799" s="832" t="s">
        <v>2713</v>
      </c>
      <c r="C1799" s="832" t="s">
        <v>2719</v>
      </c>
      <c r="D1799" s="833" t="s">
        <v>4561</v>
      </c>
      <c r="E1799" s="834" t="s">
        <v>2744</v>
      </c>
      <c r="F1799" s="832" t="s">
        <v>2714</v>
      </c>
      <c r="G1799" s="832" t="s">
        <v>2894</v>
      </c>
      <c r="H1799" s="832" t="s">
        <v>625</v>
      </c>
      <c r="I1799" s="832" t="s">
        <v>2162</v>
      </c>
      <c r="J1799" s="832" t="s">
        <v>2160</v>
      </c>
      <c r="K1799" s="832" t="s">
        <v>2163</v>
      </c>
      <c r="L1799" s="835">
        <v>186.55</v>
      </c>
      <c r="M1799" s="835">
        <v>186.55</v>
      </c>
      <c r="N1799" s="832">
        <v>1</v>
      </c>
      <c r="O1799" s="836">
        <v>0.5</v>
      </c>
      <c r="P1799" s="835">
        <v>186.55</v>
      </c>
      <c r="Q1799" s="837">
        <v>1</v>
      </c>
      <c r="R1799" s="832">
        <v>1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21</v>
      </c>
      <c r="B1800" s="832" t="s">
        <v>2713</v>
      </c>
      <c r="C1800" s="832" t="s">
        <v>2719</v>
      </c>
      <c r="D1800" s="833" t="s">
        <v>4561</v>
      </c>
      <c r="E1800" s="834" t="s">
        <v>2744</v>
      </c>
      <c r="F1800" s="832" t="s">
        <v>2714</v>
      </c>
      <c r="G1800" s="832" t="s">
        <v>2901</v>
      </c>
      <c r="H1800" s="832" t="s">
        <v>625</v>
      </c>
      <c r="I1800" s="832" t="s">
        <v>2488</v>
      </c>
      <c r="J1800" s="832" t="s">
        <v>1446</v>
      </c>
      <c r="K1800" s="832" t="s">
        <v>2489</v>
      </c>
      <c r="L1800" s="835">
        <v>16.5</v>
      </c>
      <c r="M1800" s="835">
        <v>16.5</v>
      </c>
      <c r="N1800" s="832">
        <v>1</v>
      </c>
      <c r="O1800" s="836">
        <v>0.5</v>
      </c>
      <c r="P1800" s="835">
        <v>16.5</v>
      </c>
      <c r="Q1800" s="837">
        <v>1</v>
      </c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21</v>
      </c>
      <c r="B1801" s="832" t="s">
        <v>2713</v>
      </c>
      <c r="C1801" s="832" t="s">
        <v>2719</v>
      </c>
      <c r="D1801" s="833" t="s">
        <v>4561</v>
      </c>
      <c r="E1801" s="834" t="s">
        <v>2744</v>
      </c>
      <c r="F1801" s="832" t="s">
        <v>2714</v>
      </c>
      <c r="G1801" s="832" t="s">
        <v>2901</v>
      </c>
      <c r="H1801" s="832" t="s">
        <v>625</v>
      </c>
      <c r="I1801" s="832" t="s">
        <v>2902</v>
      </c>
      <c r="J1801" s="832" t="s">
        <v>1446</v>
      </c>
      <c r="K1801" s="832" t="s">
        <v>2903</v>
      </c>
      <c r="L1801" s="835">
        <v>54.99</v>
      </c>
      <c r="M1801" s="835">
        <v>54.99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21</v>
      </c>
      <c r="B1802" s="832" t="s">
        <v>2713</v>
      </c>
      <c r="C1802" s="832" t="s">
        <v>2719</v>
      </c>
      <c r="D1802" s="833" t="s">
        <v>4561</v>
      </c>
      <c r="E1802" s="834" t="s">
        <v>2744</v>
      </c>
      <c r="F1802" s="832" t="s">
        <v>2714</v>
      </c>
      <c r="G1802" s="832" t="s">
        <v>2838</v>
      </c>
      <c r="H1802" s="832" t="s">
        <v>567</v>
      </c>
      <c r="I1802" s="832" t="s">
        <v>2911</v>
      </c>
      <c r="J1802" s="832" t="s">
        <v>1051</v>
      </c>
      <c r="K1802" s="832" t="s">
        <v>2840</v>
      </c>
      <c r="L1802" s="835">
        <v>0</v>
      </c>
      <c r="M1802" s="835">
        <v>0</v>
      </c>
      <c r="N1802" s="832">
        <v>2</v>
      </c>
      <c r="O1802" s="836">
        <v>1</v>
      </c>
      <c r="P1802" s="835">
        <v>0</v>
      </c>
      <c r="Q1802" s="837"/>
      <c r="R1802" s="832">
        <v>2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21</v>
      </c>
      <c r="B1803" s="832" t="s">
        <v>2713</v>
      </c>
      <c r="C1803" s="832" t="s">
        <v>2719</v>
      </c>
      <c r="D1803" s="833" t="s">
        <v>4561</v>
      </c>
      <c r="E1803" s="834" t="s">
        <v>2744</v>
      </c>
      <c r="F1803" s="832" t="s">
        <v>2714</v>
      </c>
      <c r="G1803" s="832" t="s">
        <v>2838</v>
      </c>
      <c r="H1803" s="832" t="s">
        <v>567</v>
      </c>
      <c r="I1803" s="832" t="s">
        <v>2847</v>
      </c>
      <c r="J1803" s="832" t="s">
        <v>1051</v>
      </c>
      <c r="K1803" s="832" t="s">
        <v>2840</v>
      </c>
      <c r="L1803" s="835">
        <v>0</v>
      </c>
      <c r="M1803" s="835">
        <v>0</v>
      </c>
      <c r="N1803" s="832">
        <v>4</v>
      </c>
      <c r="O1803" s="836">
        <v>1.5</v>
      </c>
      <c r="P1803" s="835">
        <v>0</v>
      </c>
      <c r="Q1803" s="837"/>
      <c r="R1803" s="832">
        <v>4</v>
      </c>
      <c r="S1803" s="837">
        <v>1</v>
      </c>
      <c r="T1803" s="836">
        <v>1.5</v>
      </c>
      <c r="U1803" s="838">
        <v>1</v>
      </c>
    </row>
    <row r="1804" spans="1:21" ht="14.4" customHeight="1" x14ac:dyDescent="0.3">
      <c r="A1804" s="831">
        <v>21</v>
      </c>
      <c r="B1804" s="832" t="s">
        <v>2713</v>
      </c>
      <c r="C1804" s="832" t="s">
        <v>2719</v>
      </c>
      <c r="D1804" s="833" t="s">
        <v>4561</v>
      </c>
      <c r="E1804" s="834" t="s">
        <v>2744</v>
      </c>
      <c r="F1804" s="832" t="s">
        <v>2714</v>
      </c>
      <c r="G1804" s="832" t="s">
        <v>4333</v>
      </c>
      <c r="H1804" s="832" t="s">
        <v>567</v>
      </c>
      <c r="I1804" s="832" t="s">
        <v>4334</v>
      </c>
      <c r="J1804" s="832" t="s">
        <v>4335</v>
      </c>
      <c r="K1804" s="832" t="s">
        <v>4336</v>
      </c>
      <c r="L1804" s="835">
        <v>0</v>
      </c>
      <c r="M1804" s="835">
        <v>0</v>
      </c>
      <c r="N1804" s="832">
        <v>1</v>
      </c>
      <c r="O1804" s="836">
        <v>1</v>
      </c>
      <c r="P1804" s="835"/>
      <c r="Q1804" s="837"/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21</v>
      </c>
      <c r="B1805" s="832" t="s">
        <v>2713</v>
      </c>
      <c r="C1805" s="832" t="s">
        <v>2719</v>
      </c>
      <c r="D1805" s="833" t="s">
        <v>4561</v>
      </c>
      <c r="E1805" s="834" t="s">
        <v>2744</v>
      </c>
      <c r="F1805" s="832" t="s">
        <v>2714</v>
      </c>
      <c r="G1805" s="832" t="s">
        <v>2775</v>
      </c>
      <c r="H1805" s="832" t="s">
        <v>625</v>
      </c>
      <c r="I1805" s="832" t="s">
        <v>3570</v>
      </c>
      <c r="J1805" s="832" t="s">
        <v>750</v>
      </c>
      <c r="K1805" s="832" t="s">
        <v>2870</v>
      </c>
      <c r="L1805" s="835">
        <v>264</v>
      </c>
      <c r="M1805" s="835">
        <v>264</v>
      </c>
      <c r="N1805" s="832">
        <v>1</v>
      </c>
      <c r="O1805" s="836">
        <v>0.5</v>
      </c>
      <c r="P1805" s="835">
        <v>264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21</v>
      </c>
      <c r="B1806" s="832" t="s">
        <v>2713</v>
      </c>
      <c r="C1806" s="832" t="s">
        <v>2719</v>
      </c>
      <c r="D1806" s="833" t="s">
        <v>4561</v>
      </c>
      <c r="E1806" s="834" t="s">
        <v>2744</v>
      </c>
      <c r="F1806" s="832" t="s">
        <v>2714</v>
      </c>
      <c r="G1806" s="832" t="s">
        <v>2775</v>
      </c>
      <c r="H1806" s="832" t="s">
        <v>625</v>
      </c>
      <c r="I1806" s="832" t="s">
        <v>2397</v>
      </c>
      <c r="J1806" s="832" t="s">
        <v>748</v>
      </c>
      <c r="K1806" s="832" t="s">
        <v>703</v>
      </c>
      <c r="L1806" s="835">
        <v>65.989999999999995</v>
      </c>
      <c r="M1806" s="835">
        <v>197.96999999999997</v>
      </c>
      <c r="N1806" s="832">
        <v>3</v>
      </c>
      <c r="O1806" s="836">
        <v>2</v>
      </c>
      <c r="P1806" s="835">
        <v>131.97999999999999</v>
      </c>
      <c r="Q1806" s="837">
        <v>0.66666666666666674</v>
      </c>
      <c r="R1806" s="832">
        <v>2</v>
      </c>
      <c r="S1806" s="837">
        <v>0.66666666666666663</v>
      </c>
      <c r="T1806" s="836">
        <v>1.5</v>
      </c>
      <c r="U1806" s="838">
        <v>0.75</v>
      </c>
    </row>
    <row r="1807" spans="1:21" ht="14.4" customHeight="1" x14ac:dyDescent="0.3">
      <c r="A1807" s="831">
        <v>21</v>
      </c>
      <c r="B1807" s="832" t="s">
        <v>2713</v>
      </c>
      <c r="C1807" s="832" t="s">
        <v>2719</v>
      </c>
      <c r="D1807" s="833" t="s">
        <v>4561</v>
      </c>
      <c r="E1807" s="834" t="s">
        <v>2744</v>
      </c>
      <c r="F1807" s="832" t="s">
        <v>2714</v>
      </c>
      <c r="G1807" s="832" t="s">
        <v>2917</v>
      </c>
      <c r="H1807" s="832" t="s">
        <v>567</v>
      </c>
      <c r="I1807" s="832" t="s">
        <v>3116</v>
      </c>
      <c r="J1807" s="832" t="s">
        <v>904</v>
      </c>
      <c r="K1807" s="832" t="s">
        <v>3117</v>
      </c>
      <c r="L1807" s="835">
        <v>1719.99</v>
      </c>
      <c r="M1807" s="835">
        <v>12039.93</v>
      </c>
      <c r="N1807" s="832">
        <v>7</v>
      </c>
      <c r="O1807" s="836">
        <v>5</v>
      </c>
      <c r="P1807" s="835">
        <v>8599.9500000000007</v>
      </c>
      <c r="Q1807" s="837">
        <v>0.7142857142857143</v>
      </c>
      <c r="R1807" s="832">
        <v>5</v>
      </c>
      <c r="S1807" s="837">
        <v>0.7142857142857143</v>
      </c>
      <c r="T1807" s="836">
        <v>3.5</v>
      </c>
      <c r="U1807" s="838">
        <v>0.7</v>
      </c>
    </row>
    <row r="1808" spans="1:21" ht="14.4" customHeight="1" x14ac:dyDescent="0.3">
      <c r="A1808" s="831">
        <v>21</v>
      </c>
      <c r="B1808" s="832" t="s">
        <v>2713</v>
      </c>
      <c r="C1808" s="832" t="s">
        <v>2719</v>
      </c>
      <c r="D1808" s="833" t="s">
        <v>4561</v>
      </c>
      <c r="E1808" s="834" t="s">
        <v>2744</v>
      </c>
      <c r="F1808" s="832" t="s">
        <v>2714</v>
      </c>
      <c r="G1808" s="832" t="s">
        <v>2917</v>
      </c>
      <c r="H1808" s="832" t="s">
        <v>567</v>
      </c>
      <c r="I1808" s="832" t="s">
        <v>3696</v>
      </c>
      <c r="J1808" s="832" t="s">
        <v>793</v>
      </c>
      <c r="K1808" s="832" t="s">
        <v>3697</v>
      </c>
      <c r="L1808" s="835">
        <v>85.15</v>
      </c>
      <c r="M1808" s="835">
        <v>170.3</v>
      </c>
      <c r="N1808" s="832">
        <v>2</v>
      </c>
      <c r="O1808" s="836">
        <v>1</v>
      </c>
      <c r="P1808" s="835">
        <v>170.3</v>
      </c>
      <c r="Q1808" s="837">
        <v>1</v>
      </c>
      <c r="R1808" s="832">
        <v>2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21</v>
      </c>
      <c r="B1809" s="832" t="s">
        <v>2713</v>
      </c>
      <c r="C1809" s="832" t="s">
        <v>2719</v>
      </c>
      <c r="D1809" s="833" t="s">
        <v>4561</v>
      </c>
      <c r="E1809" s="834" t="s">
        <v>2744</v>
      </c>
      <c r="F1809" s="832" t="s">
        <v>2714</v>
      </c>
      <c r="G1809" s="832" t="s">
        <v>2920</v>
      </c>
      <c r="H1809" s="832" t="s">
        <v>567</v>
      </c>
      <c r="I1809" s="832" t="s">
        <v>4337</v>
      </c>
      <c r="J1809" s="832" t="s">
        <v>799</v>
      </c>
      <c r="K1809" s="832" t="s">
        <v>4338</v>
      </c>
      <c r="L1809" s="835">
        <v>18.809999999999999</v>
      </c>
      <c r="M1809" s="835">
        <v>18.809999999999999</v>
      </c>
      <c r="N1809" s="832">
        <v>1</v>
      </c>
      <c r="O1809" s="836">
        <v>0.5</v>
      </c>
      <c r="P1809" s="835">
        <v>18.809999999999999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21</v>
      </c>
      <c r="B1810" s="832" t="s">
        <v>2713</v>
      </c>
      <c r="C1810" s="832" t="s">
        <v>2719</v>
      </c>
      <c r="D1810" s="833" t="s">
        <v>4561</v>
      </c>
      <c r="E1810" s="834" t="s">
        <v>2744</v>
      </c>
      <c r="F1810" s="832" t="s">
        <v>2714</v>
      </c>
      <c r="G1810" s="832" t="s">
        <v>4339</v>
      </c>
      <c r="H1810" s="832" t="s">
        <v>567</v>
      </c>
      <c r="I1810" s="832" t="s">
        <v>4340</v>
      </c>
      <c r="J1810" s="832" t="s">
        <v>4341</v>
      </c>
      <c r="K1810" s="832" t="s">
        <v>4342</v>
      </c>
      <c r="L1810" s="835">
        <v>23.72</v>
      </c>
      <c r="M1810" s="835">
        <v>23.72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21</v>
      </c>
      <c r="B1811" s="832" t="s">
        <v>2713</v>
      </c>
      <c r="C1811" s="832" t="s">
        <v>2719</v>
      </c>
      <c r="D1811" s="833" t="s">
        <v>4561</v>
      </c>
      <c r="E1811" s="834" t="s">
        <v>2744</v>
      </c>
      <c r="F1811" s="832" t="s">
        <v>2714</v>
      </c>
      <c r="G1811" s="832" t="s">
        <v>2776</v>
      </c>
      <c r="H1811" s="832" t="s">
        <v>567</v>
      </c>
      <c r="I1811" s="832" t="s">
        <v>2848</v>
      </c>
      <c r="J1811" s="832" t="s">
        <v>827</v>
      </c>
      <c r="K1811" s="832" t="s">
        <v>2849</v>
      </c>
      <c r="L1811" s="835">
        <v>48.42</v>
      </c>
      <c r="M1811" s="835">
        <v>48.42</v>
      </c>
      <c r="N1811" s="832">
        <v>1</v>
      </c>
      <c r="O1811" s="836">
        <v>1</v>
      </c>
      <c r="P1811" s="835">
        <v>48.42</v>
      </c>
      <c r="Q1811" s="837">
        <v>1</v>
      </c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21</v>
      </c>
      <c r="B1812" s="832" t="s">
        <v>2713</v>
      </c>
      <c r="C1812" s="832" t="s">
        <v>2719</v>
      </c>
      <c r="D1812" s="833" t="s">
        <v>4561</v>
      </c>
      <c r="E1812" s="834" t="s">
        <v>2744</v>
      </c>
      <c r="F1812" s="832" t="s">
        <v>2714</v>
      </c>
      <c r="G1812" s="832" t="s">
        <v>2776</v>
      </c>
      <c r="H1812" s="832" t="s">
        <v>567</v>
      </c>
      <c r="I1812" s="832" t="s">
        <v>3122</v>
      </c>
      <c r="J1812" s="832" t="s">
        <v>3123</v>
      </c>
      <c r="K1812" s="832" t="s">
        <v>3124</v>
      </c>
      <c r="L1812" s="835">
        <v>80.7</v>
      </c>
      <c r="M1812" s="835">
        <v>80.7</v>
      </c>
      <c r="N1812" s="832">
        <v>1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21</v>
      </c>
      <c r="B1813" s="832" t="s">
        <v>2713</v>
      </c>
      <c r="C1813" s="832" t="s">
        <v>2719</v>
      </c>
      <c r="D1813" s="833" t="s">
        <v>4561</v>
      </c>
      <c r="E1813" s="834" t="s">
        <v>2744</v>
      </c>
      <c r="F1813" s="832" t="s">
        <v>2714</v>
      </c>
      <c r="G1813" s="832" t="s">
        <v>3572</v>
      </c>
      <c r="H1813" s="832" t="s">
        <v>567</v>
      </c>
      <c r="I1813" s="832" t="s">
        <v>3573</v>
      </c>
      <c r="J1813" s="832" t="s">
        <v>1182</v>
      </c>
      <c r="K1813" s="832" t="s">
        <v>3574</v>
      </c>
      <c r="L1813" s="835">
        <v>29.13</v>
      </c>
      <c r="M1813" s="835">
        <v>203.91</v>
      </c>
      <c r="N1813" s="832">
        <v>7</v>
      </c>
      <c r="O1813" s="836">
        <v>3</v>
      </c>
      <c r="P1813" s="835">
        <v>203.91</v>
      </c>
      <c r="Q1813" s="837">
        <v>1</v>
      </c>
      <c r="R1813" s="832">
        <v>7</v>
      </c>
      <c r="S1813" s="837">
        <v>1</v>
      </c>
      <c r="T1813" s="836">
        <v>3</v>
      </c>
      <c r="U1813" s="838">
        <v>1</v>
      </c>
    </row>
    <row r="1814" spans="1:21" ht="14.4" customHeight="1" x14ac:dyDescent="0.3">
      <c r="A1814" s="831">
        <v>21</v>
      </c>
      <c r="B1814" s="832" t="s">
        <v>2713</v>
      </c>
      <c r="C1814" s="832" t="s">
        <v>2719</v>
      </c>
      <c r="D1814" s="833" t="s">
        <v>4561</v>
      </c>
      <c r="E1814" s="834" t="s">
        <v>2744</v>
      </c>
      <c r="F1814" s="832" t="s">
        <v>2714</v>
      </c>
      <c r="G1814" s="832" t="s">
        <v>4343</v>
      </c>
      <c r="H1814" s="832" t="s">
        <v>567</v>
      </c>
      <c r="I1814" s="832" t="s">
        <v>4344</v>
      </c>
      <c r="J1814" s="832" t="s">
        <v>4345</v>
      </c>
      <c r="K1814" s="832" t="s">
        <v>4346</v>
      </c>
      <c r="L1814" s="835">
        <v>0</v>
      </c>
      <c r="M1814" s="835">
        <v>0</v>
      </c>
      <c r="N1814" s="832">
        <v>1</v>
      </c>
      <c r="O1814" s="836">
        <v>1</v>
      </c>
      <c r="P1814" s="835"/>
      <c r="Q1814" s="837"/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21</v>
      </c>
      <c r="B1815" s="832" t="s">
        <v>2713</v>
      </c>
      <c r="C1815" s="832" t="s">
        <v>2719</v>
      </c>
      <c r="D1815" s="833" t="s">
        <v>4561</v>
      </c>
      <c r="E1815" s="834" t="s">
        <v>2744</v>
      </c>
      <c r="F1815" s="832" t="s">
        <v>2714</v>
      </c>
      <c r="G1815" s="832" t="s">
        <v>4347</v>
      </c>
      <c r="H1815" s="832" t="s">
        <v>567</v>
      </c>
      <c r="I1815" s="832" t="s">
        <v>4348</v>
      </c>
      <c r="J1815" s="832" t="s">
        <v>1502</v>
      </c>
      <c r="K1815" s="832" t="s">
        <v>4349</v>
      </c>
      <c r="L1815" s="835">
        <v>32.200000000000003</v>
      </c>
      <c r="M1815" s="835">
        <v>32.200000000000003</v>
      </c>
      <c r="N1815" s="832">
        <v>1</v>
      </c>
      <c r="O1815" s="836">
        <v>0.5</v>
      </c>
      <c r="P1815" s="835">
        <v>32.200000000000003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21</v>
      </c>
      <c r="B1816" s="832" t="s">
        <v>2713</v>
      </c>
      <c r="C1816" s="832" t="s">
        <v>2719</v>
      </c>
      <c r="D1816" s="833" t="s">
        <v>4561</v>
      </c>
      <c r="E1816" s="834" t="s">
        <v>2744</v>
      </c>
      <c r="F1816" s="832" t="s">
        <v>2714</v>
      </c>
      <c r="G1816" s="832" t="s">
        <v>2779</v>
      </c>
      <c r="H1816" s="832" t="s">
        <v>567</v>
      </c>
      <c r="I1816" s="832" t="s">
        <v>2780</v>
      </c>
      <c r="J1816" s="832" t="s">
        <v>2781</v>
      </c>
      <c r="K1816" s="832" t="s">
        <v>2782</v>
      </c>
      <c r="L1816" s="835">
        <v>5322.08</v>
      </c>
      <c r="M1816" s="835">
        <v>31932.48</v>
      </c>
      <c r="N1816" s="832">
        <v>6</v>
      </c>
      <c r="O1816" s="836">
        <v>3</v>
      </c>
      <c r="P1816" s="835">
        <v>31932.48</v>
      </c>
      <c r="Q1816" s="837">
        <v>1</v>
      </c>
      <c r="R1816" s="832">
        <v>6</v>
      </c>
      <c r="S1816" s="837">
        <v>1</v>
      </c>
      <c r="T1816" s="836">
        <v>3</v>
      </c>
      <c r="U1816" s="838">
        <v>1</v>
      </c>
    </row>
    <row r="1817" spans="1:21" ht="14.4" customHeight="1" x14ac:dyDescent="0.3">
      <c r="A1817" s="831">
        <v>21</v>
      </c>
      <c r="B1817" s="832" t="s">
        <v>2713</v>
      </c>
      <c r="C1817" s="832" t="s">
        <v>2719</v>
      </c>
      <c r="D1817" s="833" t="s">
        <v>4561</v>
      </c>
      <c r="E1817" s="834" t="s">
        <v>2744</v>
      </c>
      <c r="F1817" s="832" t="s">
        <v>2714</v>
      </c>
      <c r="G1817" s="832" t="s">
        <v>2779</v>
      </c>
      <c r="H1817" s="832" t="s">
        <v>625</v>
      </c>
      <c r="I1817" s="832" t="s">
        <v>2343</v>
      </c>
      <c r="J1817" s="832" t="s">
        <v>2339</v>
      </c>
      <c r="K1817" s="832" t="s">
        <v>2344</v>
      </c>
      <c r="L1817" s="835">
        <v>484.75</v>
      </c>
      <c r="M1817" s="835">
        <v>2423.75</v>
      </c>
      <c r="N1817" s="832">
        <v>5</v>
      </c>
      <c r="O1817" s="836">
        <v>3</v>
      </c>
      <c r="P1817" s="835">
        <v>1939</v>
      </c>
      <c r="Q1817" s="837">
        <v>0.8</v>
      </c>
      <c r="R1817" s="832">
        <v>4</v>
      </c>
      <c r="S1817" s="837">
        <v>0.8</v>
      </c>
      <c r="T1817" s="836">
        <v>2</v>
      </c>
      <c r="U1817" s="838">
        <v>0.66666666666666663</v>
      </c>
    </row>
    <row r="1818" spans="1:21" ht="14.4" customHeight="1" x14ac:dyDescent="0.3">
      <c r="A1818" s="831">
        <v>21</v>
      </c>
      <c r="B1818" s="832" t="s">
        <v>2713</v>
      </c>
      <c r="C1818" s="832" t="s">
        <v>2719</v>
      </c>
      <c r="D1818" s="833" t="s">
        <v>4561</v>
      </c>
      <c r="E1818" s="834" t="s">
        <v>2744</v>
      </c>
      <c r="F1818" s="832" t="s">
        <v>2714</v>
      </c>
      <c r="G1818" s="832" t="s">
        <v>2779</v>
      </c>
      <c r="H1818" s="832" t="s">
        <v>625</v>
      </c>
      <c r="I1818" s="832" t="s">
        <v>2345</v>
      </c>
      <c r="J1818" s="832" t="s">
        <v>2339</v>
      </c>
      <c r="K1818" s="832" t="s">
        <v>2346</v>
      </c>
      <c r="L1818" s="835">
        <v>969.48</v>
      </c>
      <c r="M1818" s="835">
        <v>10664.28</v>
      </c>
      <c r="N1818" s="832">
        <v>11</v>
      </c>
      <c r="O1818" s="836">
        <v>3</v>
      </c>
      <c r="P1818" s="835">
        <v>10664.28</v>
      </c>
      <c r="Q1818" s="837">
        <v>1</v>
      </c>
      <c r="R1818" s="832">
        <v>11</v>
      </c>
      <c r="S1818" s="837">
        <v>1</v>
      </c>
      <c r="T1818" s="836">
        <v>3</v>
      </c>
      <c r="U1818" s="838">
        <v>1</v>
      </c>
    </row>
    <row r="1819" spans="1:21" ht="14.4" customHeight="1" x14ac:dyDescent="0.3">
      <c r="A1819" s="831">
        <v>21</v>
      </c>
      <c r="B1819" s="832" t="s">
        <v>2713</v>
      </c>
      <c r="C1819" s="832" t="s">
        <v>2719</v>
      </c>
      <c r="D1819" s="833" t="s">
        <v>4561</v>
      </c>
      <c r="E1819" s="834" t="s">
        <v>2744</v>
      </c>
      <c r="F1819" s="832" t="s">
        <v>2714</v>
      </c>
      <c r="G1819" s="832" t="s">
        <v>2779</v>
      </c>
      <c r="H1819" s="832" t="s">
        <v>625</v>
      </c>
      <c r="I1819" s="832" t="s">
        <v>2338</v>
      </c>
      <c r="J1819" s="832" t="s">
        <v>2339</v>
      </c>
      <c r="K1819" s="832" t="s">
        <v>2340</v>
      </c>
      <c r="L1819" s="835">
        <v>1938.97</v>
      </c>
      <c r="M1819" s="835">
        <v>13572.79</v>
      </c>
      <c r="N1819" s="832">
        <v>7</v>
      </c>
      <c r="O1819" s="836">
        <v>3</v>
      </c>
      <c r="P1819" s="835">
        <v>7755.88</v>
      </c>
      <c r="Q1819" s="837">
        <v>0.5714285714285714</v>
      </c>
      <c r="R1819" s="832">
        <v>4</v>
      </c>
      <c r="S1819" s="837">
        <v>0.5714285714285714</v>
      </c>
      <c r="T1819" s="836">
        <v>2</v>
      </c>
      <c r="U1819" s="838">
        <v>0.66666666666666663</v>
      </c>
    </row>
    <row r="1820" spans="1:21" ht="14.4" customHeight="1" x14ac:dyDescent="0.3">
      <c r="A1820" s="831">
        <v>21</v>
      </c>
      <c r="B1820" s="832" t="s">
        <v>2713</v>
      </c>
      <c r="C1820" s="832" t="s">
        <v>2719</v>
      </c>
      <c r="D1820" s="833" t="s">
        <v>4561</v>
      </c>
      <c r="E1820" s="834" t="s">
        <v>2744</v>
      </c>
      <c r="F1820" s="832" t="s">
        <v>2714</v>
      </c>
      <c r="G1820" s="832" t="s">
        <v>2779</v>
      </c>
      <c r="H1820" s="832" t="s">
        <v>625</v>
      </c>
      <c r="I1820" s="832" t="s">
        <v>3133</v>
      </c>
      <c r="J1820" s="832" t="s">
        <v>2339</v>
      </c>
      <c r="K1820" s="832" t="s">
        <v>3134</v>
      </c>
      <c r="L1820" s="835">
        <v>242.37</v>
      </c>
      <c r="M1820" s="835">
        <v>484.74</v>
      </c>
      <c r="N1820" s="832">
        <v>2</v>
      </c>
      <c r="O1820" s="836">
        <v>1</v>
      </c>
      <c r="P1820" s="835">
        <v>484.74</v>
      </c>
      <c r="Q1820" s="837">
        <v>1</v>
      </c>
      <c r="R1820" s="832">
        <v>2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21</v>
      </c>
      <c r="B1821" s="832" t="s">
        <v>2713</v>
      </c>
      <c r="C1821" s="832" t="s">
        <v>2719</v>
      </c>
      <c r="D1821" s="833" t="s">
        <v>4561</v>
      </c>
      <c r="E1821" s="834" t="s">
        <v>2744</v>
      </c>
      <c r="F1821" s="832" t="s">
        <v>2714</v>
      </c>
      <c r="G1821" s="832" t="s">
        <v>2807</v>
      </c>
      <c r="H1821" s="832" t="s">
        <v>625</v>
      </c>
      <c r="I1821" s="832" t="s">
        <v>2131</v>
      </c>
      <c r="J1821" s="832" t="s">
        <v>919</v>
      </c>
      <c r="K1821" s="832" t="s">
        <v>2132</v>
      </c>
      <c r="L1821" s="835">
        <v>42.51</v>
      </c>
      <c r="M1821" s="835">
        <v>85.02</v>
      </c>
      <c r="N1821" s="832">
        <v>2</v>
      </c>
      <c r="O1821" s="836">
        <v>0.5</v>
      </c>
      <c r="P1821" s="835">
        <v>85.02</v>
      </c>
      <c r="Q1821" s="837">
        <v>1</v>
      </c>
      <c r="R1821" s="832">
        <v>2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21</v>
      </c>
      <c r="B1822" s="832" t="s">
        <v>2713</v>
      </c>
      <c r="C1822" s="832" t="s">
        <v>2719</v>
      </c>
      <c r="D1822" s="833" t="s">
        <v>4561</v>
      </c>
      <c r="E1822" s="834" t="s">
        <v>2744</v>
      </c>
      <c r="F1822" s="832" t="s">
        <v>2714</v>
      </c>
      <c r="G1822" s="832" t="s">
        <v>2807</v>
      </c>
      <c r="H1822" s="832" t="s">
        <v>625</v>
      </c>
      <c r="I1822" s="832" t="s">
        <v>2853</v>
      </c>
      <c r="J1822" s="832" t="s">
        <v>919</v>
      </c>
      <c r="K1822" s="832" t="s">
        <v>2854</v>
      </c>
      <c r="L1822" s="835">
        <v>85.02</v>
      </c>
      <c r="M1822" s="835">
        <v>255.06</v>
      </c>
      <c r="N1822" s="832">
        <v>3</v>
      </c>
      <c r="O1822" s="836">
        <v>2</v>
      </c>
      <c r="P1822" s="835">
        <v>85.02</v>
      </c>
      <c r="Q1822" s="837">
        <v>0.33333333333333331</v>
      </c>
      <c r="R1822" s="832">
        <v>1</v>
      </c>
      <c r="S1822" s="837">
        <v>0.33333333333333331</v>
      </c>
      <c r="T1822" s="836">
        <v>1</v>
      </c>
      <c r="U1822" s="838">
        <v>0.5</v>
      </c>
    </row>
    <row r="1823" spans="1:21" ht="14.4" customHeight="1" x14ac:dyDescent="0.3">
      <c r="A1823" s="831">
        <v>21</v>
      </c>
      <c r="B1823" s="832" t="s">
        <v>2713</v>
      </c>
      <c r="C1823" s="832" t="s">
        <v>2719</v>
      </c>
      <c r="D1823" s="833" t="s">
        <v>4561</v>
      </c>
      <c r="E1823" s="834" t="s">
        <v>2744</v>
      </c>
      <c r="F1823" s="832" t="s">
        <v>2714</v>
      </c>
      <c r="G1823" s="832" t="s">
        <v>2754</v>
      </c>
      <c r="H1823" s="832" t="s">
        <v>567</v>
      </c>
      <c r="I1823" s="832" t="s">
        <v>2792</v>
      </c>
      <c r="J1823" s="832" t="s">
        <v>2756</v>
      </c>
      <c r="K1823" s="832" t="s">
        <v>2793</v>
      </c>
      <c r="L1823" s="835">
        <v>537.12</v>
      </c>
      <c r="M1823" s="835">
        <v>537.12</v>
      </c>
      <c r="N1823" s="832">
        <v>1</v>
      </c>
      <c r="O1823" s="836">
        <v>0.5</v>
      </c>
      <c r="P1823" s="835">
        <v>537.12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21</v>
      </c>
      <c r="B1824" s="832" t="s">
        <v>2713</v>
      </c>
      <c r="C1824" s="832" t="s">
        <v>2719</v>
      </c>
      <c r="D1824" s="833" t="s">
        <v>4561</v>
      </c>
      <c r="E1824" s="834" t="s">
        <v>2744</v>
      </c>
      <c r="F1824" s="832" t="s">
        <v>2714</v>
      </c>
      <c r="G1824" s="832" t="s">
        <v>2754</v>
      </c>
      <c r="H1824" s="832" t="s">
        <v>567</v>
      </c>
      <c r="I1824" s="832" t="s">
        <v>2855</v>
      </c>
      <c r="J1824" s="832" t="s">
        <v>2756</v>
      </c>
      <c r="K1824" s="832" t="s">
        <v>2856</v>
      </c>
      <c r="L1824" s="835">
        <v>848.49</v>
      </c>
      <c r="M1824" s="835">
        <v>2545.4700000000003</v>
      </c>
      <c r="N1824" s="832">
        <v>3</v>
      </c>
      <c r="O1824" s="836">
        <v>2</v>
      </c>
      <c r="P1824" s="835">
        <v>2545.4700000000003</v>
      </c>
      <c r="Q1824" s="837">
        <v>1</v>
      </c>
      <c r="R1824" s="832">
        <v>3</v>
      </c>
      <c r="S1824" s="837">
        <v>1</v>
      </c>
      <c r="T1824" s="836">
        <v>2</v>
      </c>
      <c r="U1824" s="838">
        <v>1</v>
      </c>
    </row>
    <row r="1825" spans="1:21" ht="14.4" customHeight="1" x14ac:dyDescent="0.3">
      <c r="A1825" s="831">
        <v>21</v>
      </c>
      <c r="B1825" s="832" t="s">
        <v>2713</v>
      </c>
      <c r="C1825" s="832" t="s">
        <v>2719</v>
      </c>
      <c r="D1825" s="833" t="s">
        <v>4561</v>
      </c>
      <c r="E1825" s="834" t="s">
        <v>2744</v>
      </c>
      <c r="F1825" s="832" t="s">
        <v>2714</v>
      </c>
      <c r="G1825" s="832" t="s">
        <v>4350</v>
      </c>
      <c r="H1825" s="832" t="s">
        <v>567</v>
      </c>
      <c r="I1825" s="832" t="s">
        <v>4351</v>
      </c>
      <c r="J1825" s="832" t="s">
        <v>4352</v>
      </c>
      <c r="K1825" s="832" t="s">
        <v>4353</v>
      </c>
      <c r="L1825" s="835">
        <v>0</v>
      </c>
      <c r="M1825" s="835">
        <v>0</v>
      </c>
      <c r="N1825" s="832">
        <v>2</v>
      </c>
      <c r="O1825" s="836">
        <v>1</v>
      </c>
      <c r="P1825" s="835">
        <v>0</v>
      </c>
      <c r="Q1825" s="837"/>
      <c r="R1825" s="832">
        <v>1</v>
      </c>
      <c r="S1825" s="837">
        <v>0.5</v>
      </c>
      <c r="T1825" s="836">
        <v>0.5</v>
      </c>
      <c r="U1825" s="838">
        <v>0.5</v>
      </c>
    </row>
    <row r="1826" spans="1:21" ht="14.4" customHeight="1" x14ac:dyDescent="0.3">
      <c r="A1826" s="831">
        <v>21</v>
      </c>
      <c r="B1826" s="832" t="s">
        <v>2713</v>
      </c>
      <c r="C1826" s="832" t="s">
        <v>2719</v>
      </c>
      <c r="D1826" s="833" t="s">
        <v>4561</v>
      </c>
      <c r="E1826" s="834" t="s">
        <v>2744</v>
      </c>
      <c r="F1826" s="832" t="s">
        <v>2714</v>
      </c>
      <c r="G1826" s="832" t="s">
        <v>2794</v>
      </c>
      <c r="H1826" s="832" t="s">
        <v>567</v>
      </c>
      <c r="I1826" s="832" t="s">
        <v>2795</v>
      </c>
      <c r="J1826" s="832" t="s">
        <v>1080</v>
      </c>
      <c r="K1826" s="832" t="s">
        <v>2796</v>
      </c>
      <c r="L1826" s="835">
        <v>107.27</v>
      </c>
      <c r="M1826" s="835">
        <v>214.54</v>
      </c>
      <c r="N1826" s="832">
        <v>2</v>
      </c>
      <c r="O1826" s="836">
        <v>1.5</v>
      </c>
      <c r="P1826" s="835">
        <v>107.27</v>
      </c>
      <c r="Q1826" s="837">
        <v>0.5</v>
      </c>
      <c r="R1826" s="832">
        <v>1</v>
      </c>
      <c r="S1826" s="837">
        <v>0.5</v>
      </c>
      <c r="T1826" s="836">
        <v>0.5</v>
      </c>
      <c r="U1826" s="838">
        <v>0.33333333333333331</v>
      </c>
    </row>
    <row r="1827" spans="1:21" ht="14.4" customHeight="1" x14ac:dyDescent="0.3">
      <c r="A1827" s="831">
        <v>21</v>
      </c>
      <c r="B1827" s="832" t="s">
        <v>2713</v>
      </c>
      <c r="C1827" s="832" t="s">
        <v>2719</v>
      </c>
      <c r="D1827" s="833" t="s">
        <v>4561</v>
      </c>
      <c r="E1827" s="834" t="s">
        <v>2744</v>
      </c>
      <c r="F1827" s="832" t="s">
        <v>2714</v>
      </c>
      <c r="G1827" s="832" t="s">
        <v>2758</v>
      </c>
      <c r="H1827" s="832" t="s">
        <v>567</v>
      </c>
      <c r="I1827" s="832" t="s">
        <v>3739</v>
      </c>
      <c r="J1827" s="832" t="s">
        <v>1017</v>
      </c>
      <c r="K1827" s="832" t="s">
        <v>3740</v>
      </c>
      <c r="L1827" s="835">
        <v>75.05</v>
      </c>
      <c r="M1827" s="835">
        <v>75.05</v>
      </c>
      <c r="N1827" s="832">
        <v>1</v>
      </c>
      <c r="O1827" s="836">
        <v>1</v>
      </c>
      <c r="P1827" s="835">
        <v>75.05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21</v>
      </c>
      <c r="B1828" s="832" t="s">
        <v>2713</v>
      </c>
      <c r="C1828" s="832" t="s">
        <v>2719</v>
      </c>
      <c r="D1828" s="833" t="s">
        <v>4561</v>
      </c>
      <c r="E1828" s="834" t="s">
        <v>2744</v>
      </c>
      <c r="F1828" s="832" t="s">
        <v>2714</v>
      </c>
      <c r="G1828" s="832" t="s">
        <v>2758</v>
      </c>
      <c r="H1828" s="832" t="s">
        <v>567</v>
      </c>
      <c r="I1828" s="832" t="s">
        <v>2759</v>
      </c>
      <c r="J1828" s="832" t="s">
        <v>1021</v>
      </c>
      <c r="K1828" s="832" t="s">
        <v>2760</v>
      </c>
      <c r="L1828" s="835">
        <v>45.03</v>
      </c>
      <c r="M1828" s="835">
        <v>45.03</v>
      </c>
      <c r="N1828" s="832">
        <v>1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21</v>
      </c>
      <c r="B1829" s="832" t="s">
        <v>2713</v>
      </c>
      <c r="C1829" s="832" t="s">
        <v>2719</v>
      </c>
      <c r="D1829" s="833" t="s">
        <v>4561</v>
      </c>
      <c r="E1829" s="834" t="s">
        <v>2744</v>
      </c>
      <c r="F1829" s="832" t="s">
        <v>2714</v>
      </c>
      <c r="G1829" s="832" t="s">
        <v>3316</v>
      </c>
      <c r="H1829" s="832" t="s">
        <v>567</v>
      </c>
      <c r="I1829" s="832" t="s">
        <v>3317</v>
      </c>
      <c r="J1829" s="832" t="s">
        <v>3318</v>
      </c>
      <c r="K1829" s="832" t="s">
        <v>3319</v>
      </c>
      <c r="L1829" s="835">
        <v>48.42</v>
      </c>
      <c r="M1829" s="835">
        <v>48.42</v>
      </c>
      <c r="N1829" s="832">
        <v>1</v>
      </c>
      <c r="O1829" s="836">
        <v>0.5</v>
      </c>
      <c r="P1829" s="835">
        <v>48.42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21</v>
      </c>
      <c r="B1830" s="832" t="s">
        <v>2713</v>
      </c>
      <c r="C1830" s="832" t="s">
        <v>2719</v>
      </c>
      <c r="D1830" s="833" t="s">
        <v>4561</v>
      </c>
      <c r="E1830" s="834" t="s">
        <v>2744</v>
      </c>
      <c r="F1830" s="832" t="s">
        <v>2714</v>
      </c>
      <c r="G1830" s="832" t="s">
        <v>3146</v>
      </c>
      <c r="H1830" s="832" t="s">
        <v>567</v>
      </c>
      <c r="I1830" s="832" t="s">
        <v>3147</v>
      </c>
      <c r="J1830" s="832" t="s">
        <v>814</v>
      </c>
      <c r="K1830" s="832" t="s">
        <v>3148</v>
      </c>
      <c r="L1830" s="835">
        <v>27.28</v>
      </c>
      <c r="M1830" s="835">
        <v>27.28</v>
      </c>
      <c r="N1830" s="832">
        <v>1</v>
      </c>
      <c r="O1830" s="836">
        <v>1</v>
      </c>
      <c r="P1830" s="835">
        <v>27.28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21</v>
      </c>
      <c r="B1831" s="832" t="s">
        <v>2713</v>
      </c>
      <c r="C1831" s="832" t="s">
        <v>2719</v>
      </c>
      <c r="D1831" s="833" t="s">
        <v>4561</v>
      </c>
      <c r="E1831" s="834" t="s">
        <v>2744</v>
      </c>
      <c r="F1831" s="832" t="s">
        <v>2714</v>
      </c>
      <c r="G1831" s="832" t="s">
        <v>2950</v>
      </c>
      <c r="H1831" s="832" t="s">
        <v>625</v>
      </c>
      <c r="I1831" s="832" t="s">
        <v>2951</v>
      </c>
      <c r="J1831" s="832" t="s">
        <v>2952</v>
      </c>
      <c r="K1831" s="832" t="s">
        <v>2953</v>
      </c>
      <c r="L1831" s="835">
        <v>3689.11</v>
      </c>
      <c r="M1831" s="835">
        <v>7378.22</v>
      </c>
      <c r="N1831" s="832">
        <v>2</v>
      </c>
      <c r="O1831" s="836">
        <v>1.5</v>
      </c>
      <c r="P1831" s="835">
        <v>3689.11</v>
      </c>
      <c r="Q1831" s="837">
        <v>0.5</v>
      </c>
      <c r="R1831" s="832">
        <v>1</v>
      </c>
      <c r="S1831" s="837">
        <v>0.5</v>
      </c>
      <c r="T1831" s="836">
        <v>1</v>
      </c>
      <c r="U1831" s="838">
        <v>0.66666666666666663</v>
      </c>
    </row>
    <row r="1832" spans="1:21" ht="14.4" customHeight="1" x14ac:dyDescent="0.3">
      <c r="A1832" s="831">
        <v>21</v>
      </c>
      <c r="B1832" s="832" t="s">
        <v>2713</v>
      </c>
      <c r="C1832" s="832" t="s">
        <v>2719</v>
      </c>
      <c r="D1832" s="833" t="s">
        <v>4561</v>
      </c>
      <c r="E1832" s="834" t="s">
        <v>2744</v>
      </c>
      <c r="F1832" s="832" t="s">
        <v>2714</v>
      </c>
      <c r="G1832" s="832" t="s">
        <v>2950</v>
      </c>
      <c r="H1832" s="832" t="s">
        <v>625</v>
      </c>
      <c r="I1832" s="832" t="s">
        <v>3149</v>
      </c>
      <c r="J1832" s="832" t="s">
        <v>2952</v>
      </c>
      <c r="K1832" s="832" t="s">
        <v>3150</v>
      </c>
      <c r="L1832" s="835">
        <v>553.36</v>
      </c>
      <c r="M1832" s="835">
        <v>553.36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21</v>
      </c>
      <c r="B1833" s="832" t="s">
        <v>2713</v>
      </c>
      <c r="C1833" s="832" t="s">
        <v>2719</v>
      </c>
      <c r="D1833" s="833" t="s">
        <v>4561</v>
      </c>
      <c r="E1833" s="834" t="s">
        <v>2744</v>
      </c>
      <c r="F1833" s="832" t="s">
        <v>2714</v>
      </c>
      <c r="G1833" s="832" t="s">
        <v>4254</v>
      </c>
      <c r="H1833" s="832" t="s">
        <v>625</v>
      </c>
      <c r="I1833" s="832" t="s">
        <v>2108</v>
      </c>
      <c r="J1833" s="832" t="s">
        <v>2109</v>
      </c>
      <c r="K1833" s="832" t="s">
        <v>2110</v>
      </c>
      <c r="L1833" s="835">
        <v>93.43</v>
      </c>
      <c r="M1833" s="835">
        <v>93.43</v>
      </c>
      <c r="N1833" s="832">
        <v>1</v>
      </c>
      <c r="O1833" s="836">
        <v>0.5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21</v>
      </c>
      <c r="B1834" s="832" t="s">
        <v>2713</v>
      </c>
      <c r="C1834" s="832" t="s">
        <v>2719</v>
      </c>
      <c r="D1834" s="833" t="s">
        <v>4561</v>
      </c>
      <c r="E1834" s="834" t="s">
        <v>2744</v>
      </c>
      <c r="F1834" s="832" t="s">
        <v>2714</v>
      </c>
      <c r="G1834" s="832" t="s">
        <v>2962</v>
      </c>
      <c r="H1834" s="832" t="s">
        <v>567</v>
      </c>
      <c r="I1834" s="832" t="s">
        <v>3155</v>
      </c>
      <c r="J1834" s="832" t="s">
        <v>3156</v>
      </c>
      <c r="K1834" s="832" t="s">
        <v>3157</v>
      </c>
      <c r="L1834" s="835">
        <v>29.31</v>
      </c>
      <c r="M1834" s="835">
        <v>29.31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21</v>
      </c>
      <c r="B1835" s="832" t="s">
        <v>2713</v>
      </c>
      <c r="C1835" s="832" t="s">
        <v>2719</v>
      </c>
      <c r="D1835" s="833" t="s">
        <v>4561</v>
      </c>
      <c r="E1835" s="834" t="s">
        <v>2744</v>
      </c>
      <c r="F1835" s="832" t="s">
        <v>2714</v>
      </c>
      <c r="G1835" s="832" t="s">
        <v>2968</v>
      </c>
      <c r="H1835" s="832" t="s">
        <v>567</v>
      </c>
      <c r="I1835" s="832" t="s">
        <v>2969</v>
      </c>
      <c r="J1835" s="832" t="s">
        <v>1697</v>
      </c>
      <c r="K1835" s="832" t="s">
        <v>2970</v>
      </c>
      <c r="L1835" s="835">
        <v>760.22</v>
      </c>
      <c r="M1835" s="835">
        <v>760.22</v>
      </c>
      <c r="N1835" s="832">
        <v>1</v>
      </c>
      <c r="O1835" s="836">
        <v>0.5</v>
      </c>
      <c r="P1835" s="835">
        <v>760.22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21</v>
      </c>
      <c r="B1836" s="832" t="s">
        <v>2713</v>
      </c>
      <c r="C1836" s="832" t="s">
        <v>2719</v>
      </c>
      <c r="D1836" s="833" t="s">
        <v>4561</v>
      </c>
      <c r="E1836" s="834" t="s">
        <v>2744</v>
      </c>
      <c r="F1836" s="832" t="s">
        <v>2714</v>
      </c>
      <c r="G1836" s="832" t="s">
        <v>2767</v>
      </c>
      <c r="H1836" s="832" t="s">
        <v>567</v>
      </c>
      <c r="I1836" s="832" t="s">
        <v>2768</v>
      </c>
      <c r="J1836" s="832" t="s">
        <v>780</v>
      </c>
      <c r="K1836" s="832" t="s">
        <v>2769</v>
      </c>
      <c r="L1836" s="835">
        <v>53.57</v>
      </c>
      <c r="M1836" s="835">
        <v>2089.2300000000005</v>
      </c>
      <c r="N1836" s="832">
        <v>39</v>
      </c>
      <c r="O1836" s="836">
        <v>19.5</v>
      </c>
      <c r="P1836" s="835">
        <v>1124.9700000000003</v>
      </c>
      <c r="Q1836" s="837">
        <v>0.53846153846153844</v>
      </c>
      <c r="R1836" s="832">
        <v>21</v>
      </c>
      <c r="S1836" s="837">
        <v>0.53846153846153844</v>
      </c>
      <c r="T1836" s="836">
        <v>10</v>
      </c>
      <c r="U1836" s="838">
        <v>0.51282051282051277</v>
      </c>
    </row>
    <row r="1837" spans="1:21" ht="14.4" customHeight="1" x14ac:dyDescent="0.3">
      <c r="A1837" s="831">
        <v>21</v>
      </c>
      <c r="B1837" s="832" t="s">
        <v>2713</v>
      </c>
      <c r="C1837" s="832" t="s">
        <v>2719</v>
      </c>
      <c r="D1837" s="833" t="s">
        <v>4561</v>
      </c>
      <c r="E1837" s="834" t="s">
        <v>2744</v>
      </c>
      <c r="F1837" s="832" t="s">
        <v>2714</v>
      </c>
      <c r="G1837" s="832" t="s">
        <v>3187</v>
      </c>
      <c r="H1837" s="832" t="s">
        <v>625</v>
      </c>
      <c r="I1837" s="832" t="s">
        <v>4354</v>
      </c>
      <c r="J1837" s="832" t="s">
        <v>2144</v>
      </c>
      <c r="K1837" s="832" t="s">
        <v>4355</v>
      </c>
      <c r="L1837" s="835">
        <v>58.52</v>
      </c>
      <c r="M1837" s="835">
        <v>58.52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21</v>
      </c>
      <c r="B1838" s="832" t="s">
        <v>2713</v>
      </c>
      <c r="C1838" s="832" t="s">
        <v>2719</v>
      </c>
      <c r="D1838" s="833" t="s">
        <v>4561</v>
      </c>
      <c r="E1838" s="834" t="s">
        <v>2744</v>
      </c>
      <c r="F1838" s="832" t="s">
        <v>2714</v>
      </c>
      <c r="G1838" s="832" t="s">
        <v>3477</v>
      </c>
      <c r="H1838" s="832" t="s">
        <v>625</v>
      </c>
      <c r="I1838" s="832" t="s">
        <v>2389</v>
      </c>
      <c r="J1838" s="832" t="s">
        <v>2387</v>
      </c>
      <c r="K1838" s="832" t="s">
        <v>2390</v>
      </c>
      <c r="L1838" s="835">
        <v>0</v>
      </c>
      <c r="M1838" s="835">
        <v>0</v>
      </c>
      <c r="N1838" s="832">
        <v>1</v>
      </c>
      <c r="O1838" s="836">
        <v>1</v>
      </c>
      <c r="P1838" s="835">
        <v>0</v>
      </c>
      <c r="Q1838" s="837"/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21</v>
      </c>
      <c r="B1839" s="832" t="s">
        <v>2713</v>
      </c>
      <c r="C1839" s="832" t="s">
        <v>2719</v>
      </c>
      <c r="D1839" s="833" t="s">
        <v>4561</v>
      </c>
      <c r="E1839" s="834" t="s">
        <v>2744</v>
      </c>
      <c r="F1839" s="832" t="s">
        <v>2714</v>
      </c>
      <c r="G1839" s="832" t="s">
        <v>3483</v>
      </c>
      <c r="H1839" s="832" t="s">
        <v>567</v>
      </c>
      <c r="I1839" s="832" t="s">
        <v>4356</v>
      </c>
      <c r="J1839" s="832" t="s">
        <v>4241</v>
      </c>
      <c r="K1839" s="832" t="s">
        <v>4357</v>
      </c>
      <c r="L1839" s="835">
        <v>423.75</v>
      </c>
      <c r="M1839" s="835">
        <v>423.75</v>
      </c>
      <c r="N1839" s="832">
        <v>1</v>
      </c>
      <c r="O1839" s="836">
        <v>1</v>
      </c>
      <c r="P1839" s="835">
        <v>423.75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21</v>
      </c>
      <c r="B1840" s="832" t="s">
        <v>2713</v>
      </c>
      <c r="C1840" s="832" t="s">
        <v>2719</v>
      </c>
      <c r="D1840" s="833" t="s">
        <v>4561</v>
      </c>
      <c r="E1840" s="834" t="s">
        <v>2744</v>
      </c>
      <c r="F1840" s="832" t="s">
        <v>2714</v>
      </c>
      <c r="G1840" s="832" t="s">
        <v>2842</v>
      </c>
      <c r="H1840" s="832" t="s">
        <v>567</v>
      </c>
      <c r="I1840" s="832" t="s">
        <v>2843</v>
      </c>
      <c r="J1840" s="832" t="s">
        <v>1103</v>
      </c>
      <c r="K1840" s="832" t="s">
        <v>2844</v>
      </c>
      <c r="L1840" s="835">
        <v>53.18</v>
      </c>
      <c r="M1840" s="835">
        <v>53.18</v>
      </c>
      <c r="N1840" s="832">
        <v>1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21</v>
      </c>
      <c r="B1841" s="832" t="s">
        <v>2713</v>
      </c>
      <c r="C1841" s="832" t="s">
        <v>2719</v>
      </c>
      <c r="D1841" s="833" t="s">
        <v>4561</v>
      </c>
      <c r="E1841" s="834" t="s">
        <v>2744</v>
      </c>
      <c r="F1841" s="832" t="s">
        <v>2714</v>
      </c>
      <c r="G1841" s="832" t="s">
        <v>2783</v>
      </c>
      <c r="H1841" s="832" t="s">
        <v>625</v>
      </c>
      <c r="I1841" s="832" t="s">
        <v>2784</v>
      </c>
      <c r="J1841" s="832" t="s">
        <v>910</v>
      </c>
      <c r="K1841" s="832" t="s">
        <v>2106</v>
      </c>
      <c r="L1841" s="835">
        <v>490.89</v>
      </c>
      <c r="M1841" s="835">
        <v>981.78</v>
      </c>
      <c r="N1841" s="832">
        <v>2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21</v>
      </c>
      <c r="B1842" s="832" t="s">
        <v>2713</v>
      </c>
      <c r="C1842" s="832" t="s">
        <v>2719</v>
      </c>
      <c r="D1842" s="833" t="s">
        <v>4561</v>
      </c>
      <c r="E1842" s="834" t="s">
        <v>2744</v>
      </c>
      <c r="F1842" s="832" t="s">
        <v>2714</v>
      </c>
      <c r="G1842" s="832" t="s">
        <v>2783</v>
      </c>
      <c r="H1842" s="832" t="s">
        <v>625</v>
      </c>
      <c r="I1842" s="832" t="s">
        <v>3188</v>
      </c>
      <c r="J1842" s="832" t="s">
        <v>910</v>
      </c>
      <c r="K1842" s="832" t="s">
        <v>3189</v>
      </c>
      <c r="L1842" s="835">
        <v>923.74</v>
      </c>
      <c r="M1842" s="835">
        <v>923.74</v>
      </c>
      <c r="N1842" s="832">
        <v>1</v>
      </c>
      <c r="O1842" s="836">
        <v>1</v>
      </c>
      <c r="P1842" s="835">
        <v>923.74</v>
      </c>
      <c r="Q1842" s="837">
        <v>1</v>
      </c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21</v>
      </c>
      <c r="B1843" s="832" t="s">
        <v>2713</v>
      </c>
      <c r="C1843" s="832" t="s">
        <v>2719</v>
      </c>
      <c r="D1843" s="833" t="s">
        <v>4561</v>
      </c>
      <c r="E1843" s="834" t="s">
        <v>2744</v>
      </c>
      <c r="F1843" s="832" t="s">
        <v>2714</v>
      </c>
      <c r="G1843" s="832" t="s">
        <v>2783</v>
      </c>
      <c r="H1843" s="832" t="s">
        <v>625</v>
      </c>
      <c r="I1843" s="832" t="s">
        <v>2877</v>
      </c>
      <c r="J1843" s="832" t="s">
        <v>914</v>
      </c>
      <c r="K1843" s="832" t="s">
        <v>2098</v>
      </c>
      <c r="L1843" s="835">
        <v>1847.49</v>
      </c>
      <c r="M1843" s="835">
        <v>1847.49</v>
      </c>
      <c r="N1843" s="832">
        <v>1</v>
      </c>
      <c r="O1843" s="836">
        <v>1</v>
      </c>
      <c r="P1843" s="835">
        <v>1847.49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21</v>
      </c>
      <c r="B1844" s="832" t="s">
        <v>2713</v>
      </c>
      <c r="C1844" s="832" t="s">
        <v>2719</v>
      </c>
      <c r="D1844" s="833" t="s">
        <v>4561</v>
      </c>
      <c r="E1844" s="834" t="s">
        <v>2744</v>
      </c>
      <c r="F1844" s="832" t="s">
        <v>2714</v>
      </c>
      <c r="G1844" s="832" t="s">
        <v>2783</v>
      </c>
      <c r="H1844" s="832" t="s">
        <v>625</v>
      </c>
      <c r="I1844" s="832" t="s">
        <v>2811</v>
      </c>
      <c r="J1844" s="832" t="s">
        <v>914</v>
      </c>
      <c r="K1844" s="832" t="s">
        <v>2100</v>
      </c>
      <c r="L1844" s="835">
        <v>2309.36</v>
      </c>
      <c r="M1844" s="835">
        <v>4618.72</v>
      </c>
      <c r="N1844" s="832">
        <v>2</v>
      </c>
      <c r="O1844" s="836">
        <v>1</v>
      </c>
      <c r="P1844" s="835">
        <v>4618.72</v>
      </c>
      <c r="Q1844" s="837">
        <v>1</v>
      </c>
      <c r="R1844" s="832">
        <v>2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21</v>
      </c>
      <c r="B1845" s="832" t="s">
        <v>2713</v>
      </c>
      <c r="C1845" s="832" t="s">
        <v>2719</v>
      </c>
      <c r="D1845" s="833" t="s">
        <v>4561</v>
      </c>
      <c r="E1845" s="834" t="s">
        <v>2744</v>
      </c>
      <c r="F1845" s="832" t="s">
        <v>2714</v>
      </c>
      <c r="G1845" s="832" t="s">
        <v>2783</v>
      </c>
      <c r="H1845" s="832" t="s">
        <v>625</v>
      </c>
      <c r="I1845" s="832" t="s">
        <v>2095</v>
      </c>
      <c r="J1845" s="832" t="s">
        <v>914</v>
      </c>
      <c r="K1845" s="832" t="s">
        <v>2096</v>
      </c>
      <c r="L1845" s="835">
        <v>1385.62</v>
      </c>
      <c r="M1845" s="835">
        <v>2771.24</v>
      </c>
      <c r="N1845" s="832">
        <v>2</v>
      </c>
      <c r="O1845" s="836">
        <v>1</v>
      </c>
      <c r="P1845" s="835">
        <v>2771.24</v>
      </c>
      <c r="Q1845" s="837">
        <v>1</v>
      </c>
      <c r="R1845" s="832">
        <v>2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21</v>
      </c>
      <c r="B1846" s="832" t="s">
        <v>2713</v>
      </c>
      <c r="C1846" s="832" t="s">
        <v>2719</v>
      </c>
      <c r="D1846" s="833" t="s">
        <v>4561</v>
      </c>
      <c r="E1846" s="834" t="s">
        <v>2744</v>
      </c>
      <c r="F1846" s="832" t="s">
        <v>2714</v>
      </c>
      <c r="G1846" s="832" t="s">
        <v>4358</v>
      </c>
      <c r="H1846" s="832" t="s">
        <v>625</v>
      </c>
      <c r="I1846" s="832" t="s">
        <v>4359</v>
      </c>
      <c r="J1846" s="832" t="s">
        <v>2499</v>
      </c>
      <c r="K1846" s="832" t="s">
        <v>3014</v>
      </c>
      <c r="L1846" s="835">
        <v>103.64</v>
      </c>
      <c r="M1846" s="835">
        <v>103.64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21</v>
      </c>
      <c r="B1847" s="832" t="s">
        <v>2713</v>
      </c>
      <c r="C1847" s="832" t="s">
        <v>2719</v>
      </c>
      <c r="D1847" s="833" t="s">
        <v>4561</v>
      </c>
      <c r="E1847" s="834" t="s">
        <v>2744</v>
      </c>
      <c r="F1847" s="832" t="s">
        <v>2714</v>
      </c>
      <c r="G1847" s="832" t="s">
        <v>2786</v>
      </c>
      <c r="H1847" s="832" t="s">
        <v>567</v>
      </c>
      <c r="I1847" s="832" t="s">
        <v>2981</v>
      </c>
      <c r="J1847" s="832" t="s">
        <v>946</v>
      </c>
      <c r="K1847" s="832" t="s">
        <v>2798</v>
      </c>
      <c r="L1847" s="835">
        <v>103.67</v>
      </c>
      <c r="M1847" s="835">
        <v>725.68999999999994</v>
      </c>
      <c r="N1847" s="832">
        <v>7</v>
      </c>
      <c r="O1847" s="836">
        <v>4</v>
      </c>
      <c r="P1847" s="835">
        <v>622.02</v>
      </c>
      <c r="Q1847" s="837">
        <v>0.85714285714285721</v>
      </c>
      <c r="R1847" s="832">
        <v>6</v>
      </c>
      <c r="S1847" s="837">
        <v>0.8571428571428571</v>
      </c>
      <c r="T1847" s="836">
        <v>3.5</v>
      </c>
      <c r="U1847" s="838">
        <v>0.875</v>
      </c>
    </row>
    <row r="1848" spans="1:21" ht="14.4" customHeight="1" x14ac:dyDescent="0.3">
      <c r="A1848" s="831">
        <v>21</v>
      </c>
      <c r="B1848" s="832" t="s">
        <v>2713</v>
      </c>
      <c r="C1848" s="832" t="s">
        <v>2719</v>
      </c>
      <c r="D1848" s="833" t="s">
        <v>4561</v>
      </c>
      <c r="E1848" s="834" t="s">
        <v>2744</v>
      </c>
      <c r="F1848" s="832" t="s">
        <v>2714</v>
      </c>
      <c r="G1848" s="832" t="s">
        <v>2786</v>
      </c>
      <c r="H1848" s="832" t="s">
        <v>567</v>
      </c>
      <c r="I1848" s="832" t="s">
        <v>2797</v>
      </c>
      <c r="J1848" s="832" t="s">
        <v>946</v>
      </c>
      <c r="K1848" s="832" t="s">
        <v>2798</v>
      </c>
      <c r="L1848" s="835">
        <v>103.67</v>
      </c>
      <c r="M1848" s="835">
        <v>622.02</v>
      </c>
      <c r="N1848" s="832">
        <v>6</v>
      </c>
      <c r="O1848" s="836">
        <v>4.5</v>
      </c>
      <c r="P1848" s="835">
        <v>311.01</v>
      </c>
      <c r="Q1848" s="837">
        <v>0.5</v>
      </c>
      <c r="R1848" s="832">
        <v>3</v>
      </c>
      <c r="S1848" s="837">
        <v>0.5</v>
      </c>
      <c r="T1848" s="836">
        <v>2</v>
      </c>
      <c r="U1848" s="838">
        <v>0.44444444444444442</v>
      </c>
    </row>
    <row r="1849" spans="1:21" ht="14.4" customHeight="1" x14ac:dyDescent="0.3">
      <c r="A1849" s="831">
        <v>21</v>
      </c>
      <c r="B1849" s="832" t="s">
        <v>2713</v>
      </c>
      <c r="C1849" s="832" t="s">
        <v>2719</v>
      </c>
      <c r="D1849" s="833" t="s">
        <v>4561</v>
      </c>
      <c r="E1849" s="834" t="s">
        <v>2744</v>
      </c>
      <c r="F1849" s="832" t="s">
        <v>2714</v>
      </c>
      <c r="G1849" s="832" t="s">
        <v>2786</v>
      </c>
      <c r="H1849" s="832" t="s">
        <v>567</v>
      </c>
      <c r="I1849" s="832" t="s">
        <v>2982</v>
      </c>
      <c r="J1849" s="832" t="s">
        <v>946</v>
      </c>
      <c r="K1849" s="832" t="s">
        <v>2798</v>
      </c>
      <c r="L1849" s="835">
        <v>103.67</v>
      </c>
      <c r="M1849" s="835">
        <v>207.34</v>
      </c>
      <c r="N1849" s="832">
        <v>2</v>
      </c>
      <c r="O1849" s="836">
        <v>1</v>
      </c>
      <c r="P1849" s="835">
        <v>207.34</v>
      </c>
      <c r="Q1849" s="837">
        <v>1</v>
      </c>
      <c r="R1849" s="832">
        <v>2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21</v>
      </c>
      <c r="B1850" s="832" t="s">
        <v>2713</v>
      </c>
      <c r="C1850" s="832" t="s">
        <v>2719</v>
      </c>
      <c r="D1850" s="833" t="s">
        <v>4561</v>
      </c>
      <c r="E1850" s="834" t="s">
        <v>2744</v>
      </c>
      <c r="F1850" s="832" t="s">
        <v>2714</v>
      </c>
      <c r="G1850" s="832" t="s">
        <v>2770</v>
      </c>
      <c r="H1850" s="832" t="s">
        <v>625</v>
      </c>
      <c r="I1850" s="832" t="s">
        <v>2881</v>
      </c>
      <c r="J1850" s="832" t="s">
        <v>2772</v>
      </c>
      <c r="K1850" s="832" t="s">
        <v>2773</v>
      </c>
      <c r="L1850" s="835">
        <v>453.18</v>
      </c>
      <c r="M1850" s="835">
        <v>4984.9799999999996</v>
      </c>
      <c r="N1850" s="832">
        <v>11</v>
      </c>
      <c r="O1850" s="836">
        <v>4.5</v>
      </c>
      <c r="P1850" s="835">
        <v>2719.08</v>
      </c>
      <c r="Q1850" s="837">
        <v>0.54545454545454553</v>
      </c>
      <c r="R1850" s="832">
        <v>6</v>
      </c>
      <c r="S1850" s="837">
        <v>0.54545454545454541</v>
      </c>
      <c r="T1850" s="836">
        <v>2.5</v>
      </c>
      <c r="U1850" s="838">
        <v>0.55555555555555558</v>
      </c>
    </row>
    <row r="1851" spans="1:21" ht="14.4" customHeight="1" x14ac:dyDescent="0.3">
      <c r="A1851" s="831">
        <v>21</v>
      </c>
      <c r="B1851" s="832" t="s">
        <v>2713</v>
      </c>
      <c r="C1851" s="832" t="s">
        <v>2719</v>
      </c>
      <c r="D1851" s="833" t="s">
        <v>4561</v>
      </c>
      <c r="E1851" s="834" t="s">
        <v>2744</v>
      </c>
      <c r="F1851" s="832" t="s">
        <v>2714</v>
      </c>
      <c r="G1851" s="832" t="s">
        <v>2770</v>
      </c>
      <c r="H1851" s="832" t="s">
        <v>567</v>
      </c>
      <c r="I1851" s="832" t="s">
        <v>2771</v>
      </c>
      <c r="J1851" s="832" t="s">
        <v>2772</v>
      </c>
      <c r="K1851" s="832" t="s">
        <v>2773</v>
      </c>
      <c r="L1851" s="835">
        <v>453.18</v>
      </c>
      <c r="M1851" s="835">
        <v>7250.8799999999992</v>
      </c>
      <c r="N1851" s="832">
        <v>16</v>
      </c>
      <c r="O1851" s="836">
        <v>10</v>
      </c>
      <c r="P1851" s="835">
        <v>3625.4399999999996</v>
      </c>
      <c r="Q1851" s="837">
        <v>0.5</v>
      </c>
      <c r="R1851" s="832">
        <v>8</v>
      </c>
      <c r="S1851" s="837">
        <v>0.5</v>
      </c>
      <c r="T1851" s="836">
        <v>4</v>
      </c>
      <c r="U1851" s="838">
        <v>0.4</v>
      </c>
    </row>
    <row r="1852" spans="1:21" ht="14.4" customHeight="1" x14ac:dyDescent="0.3">
      <c r="A1852" s="831">
        <v>21</v>
      </c>
      <c r="B1852" s="832" t="s">
        <v>2713</v>
      </c>
      <c r="C1852" s="832" t="s">
        <v>2719</v>
      </c>
      <c r="D1852" s="833" t="s">
        <v>4561</v>
      </c>
      <c r="E1852" s="834" t="s">
        <v>2744</v>
      </c>
      <c r="F1852" s="832" t="s">
        <v>2714</v>
      </c>
      <c r="G1852" s="832" t="s">
        <v>4089</v>
      </c>
      <c r="H1852" s="832" t="s">
        <v>567</v>
      </c>
      <c r="I1852" s="832" t="s">
        <v>4090</v>
      </c>
      <c r="J1852" s="832" t="s">
        <v>4091</v>
      </c>
      <c r="K1852" s="832" t="s">
        <v>2946</v>
      </c>
      <c r="L1852" s="835">
        <v>18.809999999999999</v>
      </c>
      <c r="M1852" s="835">
        <v>18.809999999999999</v>
      </c>
      <c r="N1852" s="832">
        <v>1</v>
      </c>
      <c r="O1852" s="836">
        <v>1</v>
      </c>
      <c r="P1852" s="835">
        <v>18.809999999999999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21</v>
      </c>
      <c r="B1853" s="832" t="s">
        <v>2713</v>
      </c>
      <c r="C1853" s="832" t="s">
        <v>2719</v>
      </c>
      <c r="D1853" s="833" t="s">
        <v>4561</v>
      </c>
      <c r="E1853" s="834" t="s">
        <v>2744</v>
      </c>
      <c r="F1853" s="832" t="s">
        <v>2714</v>
      </c>
      <c r="G1853" s="832" t="s">
        <v>2862</v>
      </c>
      <c r="H1853" s="832" t="s">
        <v>625</v>
      </c>
      <c r="I1853" s="832" t="s">
        <v>2596</v>
      </c>
      <c r="J1853" s="832" t="s">
        <v>2597</v>
      </c>
      <c r="K1853" s="832" t="s">
        <v>2598</v>
      </c>
      <c r="L1853" s="835">
        <v>355.79</v>
      </c>
      <c r="M1853" s="835">
        <v>711.58</v>
      </c>
      <c r="N1853" s="832">
        <v>2</v>
      </c>
      <c r="O1853" s="836">
        <v>1</v>
      </c>
      <c r="P1853" s="835">
        <v>711.58</v>
      </c>
      <c r="Q1853" s="837">
        <v>1</v>
      </c>
      <c r="R1853" s="832">
        <v>2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21</v>
      </c>
      <c r="B1854" s="832" t="s">
        <v>2713</v>
      </c>
      <c r="C1854" s="832" t="s">
        <v>2719</v>
      </c>
      <c r="D1854" s="833" t="s">
        <v>4561</v>
      </c>
      <c r="E1854" s="834" t="s">
        <v>2744</v>
      </c>
      <c r="F1854" s="832" t="s">
        <v>2714</v>
      </c>
      <c r="G1854" s="832" t="s">
        <v>2862</v>
      </c>
      <c r="H1854" s="832" t="s">
        <v>625</v>
      </c>
      <c r="I1854" s="832" t="s">
        <v>2599</v>
      </c>
      <c r="J1854" s="832" t="s">
        <v>2597</v>
      </c>
      <c r="K1854" s="832" t="s">
        <v>2600</v>
      </c>
      <c r="L1854" s="835">
        <v>552.64</v>
      </c>
      <c r="M1854" s="835">
        <v>2210.56</v>
      </c>
      <c r="N1854" s="832">
        <v>4</v>
      </c>
      <c r="O1854" s="836">
        <v>2</v>
      </c>
      <c r="P1854" s="835">
        <v>2210.56</v>
      </c>
      <c r="Q1854" s="837">
        <v>1</v>
      </c>
      <c r="R1854" s="832">
        <v>4</v>
      </c>
      <c r="S1854" s="837">
        <v>1</v>
      </c>
      <c r="T1854" s="836">
        <v>2</v>
      </c>
      <c r="U1854" s="838">
        <v>1</v>
      </c>
    </row>
    <row r="1855" spans="1:21" ht="14.4" customHeight="1" x14ac:dyDescent="0.3">
      <c r="A1855" s="831">
        <v>21</v>
      </c>
      <c r="B1855" s="832" t="s">
        <v>2713</v>
      </c>
      <c r="C1855" s="832" t="s">
        <v>2719</v>
      </c>
      <c r="D1855" s="833" t="s">
        <v>4561</v>
      </c>
      <c r="E1855" s="834" t="s">
        <v>2744</v>
      </c>
      <c r="F1855" s="832" t="s">
        <v>2714</v>
      </c>
      <c r="G1855" s="832" t="s">
        <v>2815</v>
      </c>
      <c r="H1855" s="832" t="s">
        <v>625</v>
      </c>
      <c r="I1855" s="832" t="s">
        <v>3504</v>
      </c>
      <c r="J1855" s="832" t="s">
        <v>2049</v>
      </c>
      <c r="K1855" s="832" t="s">
        <v>2056</v>
      </c>
      <c r="L1855" s="835">
        <v>115.18</v>
      </c>
      <c r="M1855" s="835">
        <v>115.18</v>
      </c>
      <c r="N1855" s="832">
        <v>1</v>
      </c>
      <c r="O1855" s="836">
        <v>0.5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21</v>
      </c>
      <c r="B1856" s="832" t="s">
        <v>2713</v>
      </c>
      <c r="C1856" s="832" t="s">
        <v>2719</v>
      </c>
      <c r="D1856" s="833" t="s">
        <v>4561</v>
      </c>
      <c r="E1856" s="834" t="s">
        <v>2744</v>
      </c>
      <c r="F1856" s="832" t="s">
        <v>2714</v>
      </c>
      <c r="G1856" s="832" t="s">
        <v>2815</v>
      </c>
      <c r="H1856" s="832" t="s">
        <v>625</v>
      </c>
      <c r="I1856" s="832" t="s">
        <v>2816</v>
      </c>
      <c r="J1856" s="832" t="s">
        <v>2049</v>
      </c>
      <c r="K1856" s="832" t="s">
        <v>2052</v>
      </c>
      <c r="L1856" s="835">
        <v>57.6</v>
      </c>
      <c r="M1856" s="835">
        <v>57.6</v>
      </c>
      <c r="N1856" s="832">
        <v>1</v>
      </c>
      <c r="O1856" s="836">
        <v>0.5</v>
      </c>
      <c r="P1856" s="835">
        <v>57.6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21</v>
      </c>
      <c r="B1857" s="832" t="s">
        <v>2713</v>
      </c>
      <c r="C1857" s="832" t="s">
        <v>2719</v>
      </c>
      <c r="D1857" s="833" t="s">
        <v>4561</v>
      </c>
      <c r="E1857" s="834" t="s">
        <v>2744</v>
      </c>
      <c r="F1857" s="832" t="s">
        <v>2714</v>
      </c>
      <c r="G1857" s="832" t="s">
        <v>2815</v>
      </c>
      <c r="H1857" s="832" t="s">
        <v>625</v>
      </c>
      <c r="I1857" s="832" t="s">
        <v>2055</v>
      </c>
      <c r="J1857" s="832" t="s">
        <v>2049</v>
      </c>
      <c r="K1857" s="832" t="s">
        <v>2056</v>
      </c>
      <c r="L1857" s="835">
        <v>115.18</v>
      </c>
      <c r="M1857" s="835">
        <v>115.18</v>
      </c>
      <c r="N1857" s="832">
        <v>1</v>
      </c>
      <c r="O1857" s="836">
        <v>0.5</v>
      </c>
      <c r="P1857" s="835">
        <v>115.18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21</v>
      </c>
      <c r="B1858" s="832" t="s">
        <v>2713</v>
      </c>
      <c r="C1858" s="832" t="s">
        <v>2719</v>
      </c>
      <c r="D1858" s="833" t="s">
        <v>4561</v>
      </c>
      <c r="E1858" s="834" t="s">
        <v>2744</v>
      </c>
      <c r="F1858" s="832" t="s">
        <v>2714</v>
      </c>
      <c r="G1858" s="832" t="s">
        <v>2984</v>
      </c>
      <c r="H1858" s="832" t="s">
        <v>567</v>
      </c>
      <c r="I1858" s="832" t="s">
        <v>2985</v>
      </c>
      <c r="J1858" s="832" t="s">
        <v>1160</v>
      </c>
      <c r="K1858" s="832" t="s">
        <v>2986</v>
      </c>
      <c r="L1858" s="835">
        <v>0</v>
      </c>
      <c r="M1858" s="835">
        <v>0</v>
      </c>
      <c r="N1858" s="832">
        <v>1</v>
      </c>
      <c r="O1858" s="836">
        <v>0.5</v>
      </c>
      <c r="P1858" s="835">
        <v>0</v>
      </c>
      <c r="Q1858" s="837"/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21</v>
      </c>
      <c r="B1859" s="832" t="s">
        <v>2713</v>
      </c>
      <c r="C1859" s="832" t="s">
        <v>2719</v>
      </c>
      <c r="D1859" s="833" t="s">
        <v>4561</v>
      </c>
      <c r="E1859" s="834" t="s">
        <v>2744</v>
      </c>
      <c r="F1859" s="832" t="s">
        <v>2714</v>
      </c>
      <c r="G1859" s="832" t="s">
        <v>3505</v>
      </c>
      <c r="H1859" s="832" t="s">
        <v>625</v>
      </c>
      <c r="I1859" s="832" t="s">
        <v>3506</v>
      </c>
      <c r="J1859" s="832" t="s">
        <v>2508</v>
      </c>
      <c r="K1859" s="832" t="s">
        <v>3507</v>
      </c>
      <c r="L1859" s="835">
        <v>352.37</v>
      </c>
      <c r="M1859" s="835">
        <v>352.37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21</v>
      </c>
      <c r="B1860" s="832" t="s">
        <v>2713</v>
      </c>
      <c r="C1860" s="832" t="s">
        <v>2719</v>
      </c>
      <c r="D1860" s="833" t="s">
        <v>4561</v>
      </c>
      <c r="E1860" s="834" t="s">
        <v>2744</v>
      </c>
      <c r="F1860" s="832" t="s">
        <v>2714</v>
      </c>
      <c r="G1860" s="832" t="s">
        <v>3205</v>
      </c>
      <c r="H1860" s="832" t="s">
        <v>625</v>
      </c>
      <c r="I1860" s="832" t="s">
        <v>2190</v>
      </c>
      <c r="J1860" s="832" t="s">
        <v>2191</v>
      </c>
      <c r="K1860" s="832" t="s">
        <v>2192</v>
      </c>
      <c r="L1860" s="835">
        <v>72.88</v>
      </c>
      <c r="M1860" s="835">
        <v>72.88</v>
      </c>
      <c r="N1860" s="832">
        <v>1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21</v>
      </c>
      <c r="B1861" s="832" t="s">
        <v>2713</v>
      </c>
      <c r="C1861" s="832" t="s">
        <v>2719</v>
      </c>
      <c r="D1861" s="833" t="s">
        <v>4561</v>
      </c>
      <c r="E1861" s="834" t="s">
        <v>2744</v>
      </c>
      <c r="F1861" s="832" t="s">
        <v>2714</v>
      </c>
      <c r="G1861" s="832" t="s">
        <v>2987</v>
      </c>
      <c r="H1861" s="832" t="s">
        <v>567</v>
      </c>
      <c r="I1861" s="832" t="s">
        <v>2988</v>
      </c>
      <c r="J1861" s="832" t="s">
        <v>636</v>
      </c>
      <c r="K1861" s="832" t="s">
        <v>2989</v>
      </c>
      <c r="L1861" s="835">
        <v>108.44</v>
      </c>
      <c r="M1861" s="835">
        <v>108.44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21</v>
      </c>
      <c r="B1862" s="832" t="s">
        <v>2713</v>
      </c>
      <c r="C1862" s="832" t="s">
        <v>2719</v>
      </c>
      <c r="D1862" s="833" t="s">
        <v>4561</v>
      </c>
      <c r="E1862" s="834" t="s">
        <v>2744</v>
      </c>
      <c r="F1862" s="832" t="s">
        <v>2714</v>
      </c>
      <c r="G1862" s="832" t="s">
        <v>2994</v>
      </c>
      <c r="H1862" s="832" t="s">
        <v>567</v>
      </c>
      <c r="I1862" s="832" t="s">
        <v>2995</v>
      </c>
      <c r="J1862" s="832" t="s">
        <v>2996</v>
      </c>
      <c r="K1862" s="832" t="s">
        <v>2997</v>
      </c>
      <c r="L1862" s="835">
        <v>21.92</v>
      </c>
      <c r="M1862" s="835">
        <v>21.92</v>
      </c>
      <c r="N1862" s="832">
        <v>1</v>
      </c>
      <c r="O1862" s="836">
        <v>0.5</v>
      </c>
      <c r="P1862" s="835">
        <v>21.92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21</v>
      </c>
      <c r="B1863" s="832" t="s">
        <v>2713</v>
      </c>
      <c r="C1863" s="832" t="s">
        <v>2719</v>
      </c>
      <c r="D1863" s="833" t="s">
        <v>4561</v>
      </c>
      <c r="E1863" s="834" t="s">
        <v>2744</v>
      </c>
      <c r="F1863" s="832" t="s">
        <v>2714</v>
      </c>
      <c r="G1863" s="832" t="s">
        <v>2994</v>
      </c>
      <c r="H1863" s="832" t="s">
        <v>567</v>
      </c>
      <c r="I1863" s="832" t="s">
        <v>2998</v>
      </c>
      <c r="J1863" s="832" t="s">
        <v>2999</v>
      </c>
      <c r="K1863" s="832" t="s">
        <v>796</v>
      </c>
      <c r="L1863" s="835">
        <v>87.67</v>
      </c>
      <c r="M1863" s="835">
        <v>350.68</v>
      </c>
      <c r="N1863" s="832">
        <v>4</v>
      </c>
      <c r="O1863" s="836">
        <v>1</v>
      </c>
      <c r="P1863" s="835">
        <v>350.68</v>
      </c>
      <c r="Q1863" s="837">
        <v>1</v>
      </c>
      <c r="R1863" s="832">
        <v>4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21</v>
      </c>
      <c r="B1864" s="832" t="s">
        <v>2713</v>
      </c>
      <c r="C1864" s="832" t="s">
        <v>2719</v>
      </c>
      <c r="D1864" s="833" t="s">
        <v>4561</v>
      </c>
      <c r="E1864" s="834" t="s">
        <v>2744</v>
      </c>
      <c r="F1864" s="832" t="s">
        <v>2714</v>
      </c>
      <c r="G1864" s="832" t="s">
        <v>2823</v>
      </c>
      <c r="H1864" s="832" t="s">
        <v>625</v>
      </c>
      <c r="I1864" s="832" t="s">
        <v>4360</v>
      </c>
      <c r="J1864" s="832" t="s">
        <v>2234</v>
      </c>
      <c r="K1864" s="832" t="s">
        <v>3042</v>
      </c>
      <c r="L1864" s="835">
        <v>310.58999999999997</v>
      </c>
      <c r="M1864" s="835">
        <v>310.58999999999997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21</v>
      </c>
      <c r="B1865" s="832" t="s">
        <v>2713</v>
      </c>
      <c r="C1865" s="832" t="s">
        <v>2719</v>
      </c>
      <c r="D1865" s="833" t="s">
        <v>4561</v>
      </c>
      <c r="E1865" s="834" t="s">
        <v>2744</v>
      </c>
      <c r="F1865" s="832" t="s">
        <v>2714</v>
      </c>
      <c r="G1865" s="832" t="s">
        <v>3217</v>
      </c>
      <c r="H1865" s="832" t="s">
        <v>567</v>
      </c>
      <c r="I1865" s="832" t="s">
        <v>4361</v>
      </c>
      <c r="J1865" s="832" t="s">
        <v>4362</v>
      </c>
      <c r="K1865" s="832" t="s">
        <v>4114</v>
      </c>
      <c r="L1865" s="835">
        <v>246.38</v>
      </c>
      <c r="M1865" s="835">
        <v>246.38</v>
      </c>
      <c r="N1865" s="832">
        <v>1</v>
      </c>
      <c r="O1865" s="836">
        <v>0.5</v>
      </c>
      <c r="P1865" s="835">
        <v>246.38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21</v>
      </c>
      <c r="B1866" s="832" t="s">
        <v>2713</v>
      </c>
      <c r="C1866" s="832" t="s">
        <v>2719</v>
      </c>
      <c r="D1866" s="833" t="s">
        <v>4561</v>
      </c>
      <c r="E1866" s="834" t="s">
        <v>2744</v>
      </c>
      <c r="F1866" s="832" t="s">
        <v>2714</v>
      </c>
      <c r="G1866" s="832" t="s">
        <v>3979</v>
      </c>
      <c r="H1866" s="832" t="s">
        <v>567</v>
      </c>
      <c r="I1866" s="832" t="s">
        <v>3980</v>
      </c>
      <c r="J1866" s="832" t="s">
        <v>3981</v>
      </c>
      <c r="K1866" s="832" t="s">
        <v>3982</v>
      </c>
      <c r="L1866" s="835">
        <v>140.97</v>
      </c>
      <c r="M1866" s="835">
        <v>140.97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21</v>
      </c>
      <c r="B1867" s="832" t="s">
        <v>2713</v>
      </c>
      <c r="C1867" s="832" t="s">
        <v>2719</v>
      </c>
      <c r="D1867" s="833" t="s">
        <v>4561</v>
      </c>
      <c r="E1867" s="834" t="s">
        <v>2744</v>
      </c>
      <c r="F1867" s="832" t="s">
        <v>2714</v>
      </c>
      <c r="G1867" s="832" t="s">
        <v>2761</v>
      </c>
      <c r="H1867" s="832" t="s">
        <v>625</v>
      </c>
      <c r="I1867" s="832" t="s">
        <v>2352</v>
      </c>
      <c r="J1867" s="832" t="s">
        <v>2353</v>
      </c>
      <c r="K1867" s="832" t="s">
        <v>2354</v>
      </c>
      <c r="L1867" s="835">
        <v>0</v>
      </c>
      <c r="M1867" s="835">
        <v>0</v>
      </c>
      <c r="N1867" s="832">
        <v>29</v>
      </c>
      <c r="O1867" s="836">
        <v>9</v>
      </c>
      <c r="P1867" s="835">
        <v>0</v>
      </c>
      <c r="Q1867" s="837"/>
      <c r="R1867" s="832">
        <v>21</v>
      </c>
      <c r="S1867" s="837">
        <v>0.72413793103448276</v>
      </c>
      <c r="T1867" s="836">
        <v>5</v>
      </c>
      <c r="U1867" s="838">
        <v>0.55555555555555558</v>
      </c>
    </row>
    <row r="1868" spans="1:21" ht="14.4" customHeight="1" x14ac:dyDescent="0.3">
      <c r="A1868" s="831">
        <v>21</v>
      </c>
      <c r="B1868" s="832" t="s">
        <v>2713</v>
      </c>
      <c r="C1868" s="832" t="s">
        <v>2719</v>
      </c>
      <c r="D1868" s="833" t="s">
        <v>4561</v>
      </c>
      <c r="E1868" s="834" t="s">
        <v>2744</v>
      </c>
      <c r="F1868" s="832" t="s">
        <v>2714</v>
      </c>
      <c r="G1868" s="832" t="s">
        <v>3224</v>
      </c>
      <c r="H1868" s="832" t="s">
        <v>567</v>
      </c>
      <c r="I1868" s="832" t="s">
        <v>3225</v>
      </c>
      <c r="J1868" s="832" t="s">
        <v>1314</v>
      </c>
      <c r="K1868" s="832" t="s">
        <v>2903</v>
      </c>
      <c r="L1868" s="835">
        <v>210.38</v>
      </c>
      <c r="M1868" s="835">
        <v>420.76</v>
      </c>
      <c r="N1868" s="832">
        <v>2</v>
      </c>
      <c r="O1868" s="836">
        <v>1</v>
      </c>
      <c r="P1868" s="835">
        <v>210.38</v>
      </c>
      <c r="Q1868" s="837">
        <v>0.5</v>
      </c>
      <c r="R1868" s="832">
        <v>1</v>
      </c>
      <c r="S1868" s="837">
        <v>0.5</v>
      </c>
      <c r="T1868" s="836">
        <v>0.5</v>
      </c>
      <c r="U1868" s="838">
        <v>0.5</v>
      </c>
    </row>
    <row r="1869" spans="1:21" ht="14.4" customHeight="1" x14ac:dyDescent="0.3">
      <c r="A1869" s="831">
        <v>21</v>
      </c>
      <c r="B1869" s="832" t="s">
        <v>2713</v>
      </c>
      <c r="C1869" s="832" t="s">
        <v>2719</v>
      </c>
      <c r="D1869" s="833" t="s">
        <v>4561</v>
      </c>
      <c r="E1869" s="834" t="s">
        <v>2744</v>
      </c>
      <c r="F1869" s="832" t="s">
        <v>2714</v>
      </c>
      <c r="G1869" s="832" t="s">
        <v>2883</v>
      </c>
      <c r="H1869" s="832" t="s">
        <v>567</v>
      </c>
      <c r="I1869" s="832" t="s">
        <v>4247</v>
      </c>
      <c r="J1869" s="832" t="s">
        <v>2885</v>
      </c>
      <c r="K1869" s="832" t="s">
        <v>4248</v>
      </c>
      <c r="L1869" s="835">
        <v>42.54</v>
      </c>
      <c r="M1869" s="835">
        <v>85.08</v>
      </c>
      <c r="N1869" s="832">
        <v>2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21</v>
      </c>
      <c r="B1870" s="832" t="s">
        <v>2713</v>
      </c>
      <c r="C1870" s="832" t="s">
        <v>2719</v>
      </c>
      <c r="D1870" s="833" t="s">
        <v>4561</v>
      </c>
      <c r="E1870" s="834" t="s">
        <v>2744</v>
      </c>
      <c r="F1870" s="832" t="s">
        <v>2714</v>
      </c>
      <c r="G1870" s="832" t="s">
        <v>2788</v>
      </c>
      <c r="H1870" s="832" t="s">
        <v>567</v>
      </c>
      <c r="I1870" s="832" t="s">
        <v>2789</v>
      </c>
      <c r="J1870" s="832" t="s">
        <v>1258</v>
      </c>
      <c r="K1870" s="832" t="s">
        <v>2790</v>
      </c>
      <c r="L1870" s="835">
        <v>55.16</v>
      </c>
      <c r="M1870" s="835">
        <v>386.11999999999995</v>
      </c>
      <c r="N1870" s="832">
        <v>7</v>
      </c>
      <c r="O1870" s="836">
        <v>3.5</v>
      </c>
      <c r="P1870" s="835">
        <v>275.79999999999995</v>
      </c>
      <c r="Q1870" s="837">
        <v>0.7142857142857143</v>
      </c>
      <c r="R1870" s="832">
        <v>5</v>
      </c>
      <c r="S1870" s="837">
        <v>0.7142857142857143</v>
      </c>
      <c r="T1870" s="836">
        <v>3</v>
      </c>
      <c r="U1870" s="838">
        <v>0.8571428571428571</v>
      </c>
    </row>
    <row r="1871" spans="1:21" ht="14.4" customHeight="1" x14ac:dyDescent="0.3">
      <c r="A1871" s="831">
        <v>21</v>
      </c>
      <c r="B1871" s="832" t="s">
        <v>2713</v>
      </c>
      <c r="C1871" s="832" t="s">
        <v>2719</v>
      </c>
      <c r="D1871" s="833" t="s">
        <v>4561</v>
      </c>
      <c r="E1871" s="834" t="s">
        <v>2744</v>
      </c>
      <c r="F1871" s="832" t="s">
        <v>2714</v>
      </c>
      <c r="G1871" s="832" t="s">
        <v>2826</v>
      </c>
      <c r="H1871" s="832" t="s">
        <v>567</v>
      </c>
      <c r="I1871" s="832" t="s">
        <v>3051</v>
      </c>
      <c r="J1871" s="832" t="s">
        <v>2828</v>
      </c>
      <c r="K1871" s="832" t="s">
        <v>3052</v>
      </c>
      <c r="L1871" s="835">
        <v>50.32</v>
      </c>
      <c r="M1871" s="835">
        <v>503.2</v>
      </c>
      <c r="N1871" s="832">
        <v>10</v>
      </c>
      <c r="O1871" s="836">
        <v>3.5</v>
      </c>
      <c r="P1871" s="835">
        <v>100.64</v>
      </c>
      <c r="Q1871" s="837">
        <v>0.2</v>
      </c>
      <c r="R1871" s="832">
        <v>2</v>
      </c>
      <c r="S1871" s="837">
        <v>0.2</v>
      </c>
      <c r="T1871" s="836">
        <v>0.5</v>
      </c>
      <c r="U1871" s="838">
        <v>0.14285714285714285</v>
      </c>
    </row>
    <row r="1872" spans="1:21" ht="14.4" customHeight="1" x14ac:dyDescent="0.3">
      <c r="A1872" s="831">
        <v>21</v>
      </c>
      <c r="B1872" s="832" t="s">
        <v>2713</v>
      </c>
      <c r="C1872" s="832" t="s">
        <v>2719</v>
      </c>
      <c r="D1872" s="833" t="s">
        <v>4561</v>
      </c>
      <c r="E1872" s="834" t="s">
        <v>2744</v>
      </c>
      <c r="F1872" s="832" t="s">
        <v>2714</v>
      </c>
      <c r="G1872" s="832" t="s">
        <v>3257</v>
      </c>
      <c r="H1872" s="832" t="s">
        <v>567</v>
      </c>
      <c r="I1872" s="832" t="s">
        <v>3258</v>
      </c>
      <c r="J1872" s="832" t="s">
        <v>634</v>
      </c>
      <c r="K1872" s="832" t="s">
        <v>635</v>
      </c>
      <c r="L1872" s="835">
        <v>2086.5500000000002</v>
      </c>
      <c r="M1872" s="835">
        <v>2086.5500000000002</v>
      </c>
      <c r="N1872" s="832">
        <v>1</v>
      </c>
      <c r="O1872" s="836">
        <v>1</v>
      </c>
      <c r="P1872" s="835">
        <v>2086.5500000000002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21</v>
      </c>
      <c r="B1873" s="832" t="s">
        <v>2713</v>
      </c>
      <c r="C1873" s="832" t="s">
        <v>2719</v>
      </c>
      <c r="D1873" s="833" t="s">
        <v>4561</v>
      </c>
      <c r="E1873" s="834" t="s">
        <v>2744</v>
      </c>
      <c r="F1873" s="832" t="s">
        <v>2714</v>
      </c>
      <c r="G1873" s="832" t="s">
        <v>2805</v>
      </c>
      <c r="H1873" s="832" t="s">
        <v>625</v>
      </c>
      <c r="I1873" s="832" t="s">
        <v>2267</v>
      </c>
      <c r="J1873" s="832" t="s">
        <v>1377</v>
      </c>
      <c r="K1873" s="832" t="s">
        <v>2268</v>
      </c>
      <c r="L1873" s="835">
        <v>154.36000000000001</v>
      </c>
      <c r="M1873" s="835">
        <v>308.72000000000003</v>
      </c>
      <c r="N1873" s="832">
        <v>2</v>
      </c>
      <c r="O1873" s="836">
        <v>1.5</v>
      </c>
      <c r="P1873" s="835">
        <v>308.72000000000003</v>
      </c>
      <c r="Q1873" s="837">
        <v>1</v>
      </c>
      <c r="R1873" s="832">
        <v>2</v>
      </c>
      <c r="S1873" s="837">
        <v>1</v>
      </c>
      <c r="T1873" s="836">
        <v>1.5</v>
      </c>
      <c r="U1873" s="838">
        <v>1</v>
      </c>
    </row>
    <row r="1874" spans="1:21" ht="14.4" customHeight="1" x14ac:dyDescent="0.3">
      <c r="A1874" s="831">
        <v>21</v>
      </c>
      <c r="B1874" s="832" t="s">
        <v>2713</v>
      </c>
      <c r="C1874" s="832" t="s">
        <v>2719</v>
      </c>
      <c r="D1874" s="833" t="s">
        <v>4561</v>
      </c>
      <c r="E1874" s="834" t="s">
        <v>2744</v>
      </c>
      <c r="F1874" s="832" t="s">
        <v>2714</v>
      </c>
      <c r="G1874" s="832" t="s">
        <v>2805</v>
      </c>
      <c r="H1874" s="832" t="s">
        <v>567</v>
      </c>
      <c r="I1874" s="832" t="s">
        <v>4203</v>
      </c>
      <c r="J1874" s="832" t="s">
        <v>1377</v>
      </c>
      <c r="K1874" s="832" t="s">
        <v>2268</v>
      </c>
      <c r="L1874" s="835">
        <v>154.36000000000001</v>
      </c>
      <c r="M1874" s="835">
        <v>154.36000000000001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21</v>
      </c>
      <c r="B1875" s="832" t="s">
        <v>2713</v>
      </c>
      <c r="C1875" s="832" t="s">
        <v>2719</v>
      </c>
      <c r="D1875" s="833" t="s">
        <v>4561</v>
      </c>
      <c r="E1875" s="834" t="s">
        <v>2744</v>
      </c>
      <c r="F1875" s="832" t="s">
        <v>2714</v>
      </c>
      <c r="G1875" s="832" t="s">
        <v>2805</v>
      </c>
      <c r="H1875" s="832" t="s">
        <v>567</v>
      </c>
      <c r="I1875" s="832" t="s">
        <v>2806</v>
      </c>
      <c r="J1875" s="832" t="s">
        <v>1377</v>
      </c>
      <c r="K1875" s="832" t="s">
        <v>2268</v>
      </c>
      <c r="L1875" s="835">
        <v>154.36000000000001</v>
      </c>
      <c r="M1875" s="835">
        <v>154.36000000000001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21</v>
      </c>
      <c r="B1876" s="832" t="s">
        <v>2713</v>
      </c>
      <c r="C1876" s="832" t="s">
        <v>2719</v>
      </c>
      <c r="D1876" s="833" t="s">
        <v>4561</v>
      </c>
      <c r="E1876" s="834" t="s">
        <v>2744</v>
      </c>
      <c r="F1876" s="832" t="s">
        <v>2714</v>
      </c>
      <c r="G1876" s="832" t="s">
        <v>3056</v>
      </c>
      <c r="H1876" s="832" t="s">
        <v>625</v>
      </c>
      <c r="I1876" s="832" t="s">
        <v>2540</v>
      </c>
      <c r="J1876" s="832" t="s">
        <v>2258</v>
      </c>
      <c r="K1876" s="832" t="s">
        <v>2261</v>
      </c>
      <c r="L1876" s="835">
        <v>63.14</v>
      </c>
      <c r="M1876" s="835">
        <v>63.14</v>
      </c>
      <c r="N1876" s="832">
        <v>1</v>
      </c>
      <c r="O1876" s="836">
        <v>0.5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21</v>
      </c>
      <c r="B1877" s="832" t="s">
        <v>2713</v>
      </c>
      <c r="C1877" s="832" t="s">
        <v>2719</v>
      </c>
      <c r="D1877" s="833" t="s">
        <v>4561</v>
      </c>
      <c r="E1877" s="834" t="s">
        <v>2744</v>
      </c>
      <c r="F1877" s="832" t="s">
        <v>2714</v>
      </c>
      <c r="G1877" s="832" t="s">
        <v>3056</v>
      </c>
      <c r="H1877" s="832" t="s">
        <v>625</v>
      </c>
      <c r="I1877" s="832" t="s">
        <v>2260</v>
      </c>
      <c r="J1877" s="832" t="s">
        <v>2255</v>
      </c>
      <c r="K1877" s="832" t="s">
        <v>2261</v>
      </c>
      <c r="L1877" s="835">
        <v>63.14</v>
      </c>
      <c r="M1877" s="835">
        <v>189.42000000000002</v>
      </c>
      <c r="N1877" s="832">
        <v>3</v>
      </c>
      <c r="O1877" s="836">
        <v>1.5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21</v>
      </c>
      <c r="B1878" s="832" t="s">
        <v>2713</v>
      </c>
      <c r="C1878" s="832" t="s">
        <v>2719</v>
      </c>
      <c r="D1878" s="833" t="s">
        <v>4561</v>
      </c>
      <c r="E1878" s="834" t="s">
        <v>2744</v>
      </c>
      <c r="F1878" s="832" t="s">
        <v>2714</v>
      </c>
      <c r="G1878" s="832" t="s">
        <v>3056</v>
      </c>
      <c r="H1878" s="832" t="s">
        <v>625</v>
      </c>
      <c r="I1878" s="832" t="s">
        <v>2262</v>
      </c>
      <c r="J1878" s="832" t="s">
        <v>2255</v>
      </c>
      <c r="K1878" s="832" t="s">
        <v>2263</v>
      </c>
      <c r="L1878" s="835">
        <v>49.08</v>
      </c>
      <c r="M1878" s="835">
        <v>98.16</v>
      </c>
      <c r="N1878" s="832">
        <v>2</v>
      </c>
      <c r="O1878" s="836">
        <v>1</v>
      </c>
      <c r="P1878" s="835">
        <v>49.08</v>
      </c>
      <c r="Q1878" s="837">
        <v>0.5</v>
      </c>
      <c r="R1878" s="832">
        <v>1</v>
      </c>
      <c r="S1878" s="837">
        <v>0.5</v>
      </c>
      <c r="T1878" s="836">
        <v>0.5</v>
      </c>
      <c r="U1878" s="838">
        <v>0.5</v>
      </c>
    </row>
    <row r="1879" spans="1:21" ht="14.4" customHeight="1" x14ac:dyDescent="0.3">
      <c r="A1879" s="831">
        <v>21</v>
      </c>
      <c r="B1879" s="832" t="s">
        <v>2713</v>
      </c>
      <c r="C1879" s="832" t="s">
        <v>2719</v>
      </c>
      <c r="D1879" s="833" t="s">
        <v>4561</v>
      </c>
      <c r="E1879" s="834" t="s">
        <v>2744</v>
      </c>
      <c r="F1879" s="832" t="s">
        <v>2714</v>
      </c>
      <c r="G1879" s="832" t="s">
        <v>3056</v>
      </c>
      <c r="H1879" s="832" t="s">
        <v>625</v>
      </c>
      <c r="I1879" s="832" t="s">
        <v>2541</v>
      </c>
      <c r="J1879" s="832" t="s">
        <v>2258</v>
      </c>
      <c r="K1879" s="832" t="s">
        <v>2263</v>
      </c>
      <c r="L1879" s="835">
        <v>49.08</v>
      </c>
      <c r="M1879" s="835">
        <v>49.08</v>
      </c>
      <c r="N1879" s="832">
        <v>1</v>
      </c>
      <c r="O1879" s="836">
        <v>0.5</v>
      </c>
      <c r="P1879" s="835">
        <v>49.08</v>
      </c>
      <c r="Q1879" s="837">
        <v>1</v>
      </c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21</v>
      </c>
      <c r="B1880" s="832" t="s">
        <v>2713</v>
      </c>
      <c r="C1880" s="832" t="s">
        <v>2719</v>
      </c>
      <c r="D1880" s="833" t="s">
        <v>4561</v>
      </c>
      <c r="E1880" s="834" t="s">
        <v>2744</v>
      </c>
      <c r="F1880" s="832" t="s">
        <v>2714</v>
      </c>
      <c r="G1880" s="832" t="s">
        <v>3547</v>
      </c>
      <c r="H1880" s="832" t="s">
        <v>567</v>
      </c>
      <c r="I1880" s="832" t="s">
        <v>3548</v>
      </c>
      <c r="J1880" s="832" t="s">
        <v>622</v>
      </c>
      <c r="K1880" s="832" t="s">
        <v>3549</v>
      </c>
      <c r="L1880" s="835">
        <v>0</v>
      </c>
      <c r="M1880" s="835">
        <v>0</v>
      </c>
      <c r="N1880" s="832">
        <v>2</v>
      </c>
      <c r="O1880" s="836">
        <v>1</v>
      </c>
      <c r="P1880" s="835">
        <v>0</v>
      </c>
      <c r="Q1880" s="837"/>
      <c r="R1880" s="832">
        <v>2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21</v>
      </c>
      <c r="B1881" s="832" t="s">
        <v>2713</v>
      </c>
      <c r="C1881" s="832" t="s">
        <v>2719</v>
      </c>
      <c r="D1881" s="833" t="s">
        <v>4561</v>
      </c>
      <c r="E1881" s="834" t="s">
        <v>2744</v>
      </c>
      <c r="F1881" s="832" t="s">
        <v>2715</v>
      </c>
      <c r="G1881" s="832" t="s">
        <v>2890</v>
      </c>
      <c r="H1881" s="832" t="s">
        <v>567</v>
      </c>
      <c r="I1881" s="832" t="s">
        <v>2891</v>
      </c>
      <c r="J1881" s="832" t="s">
        <v>2892</v>
      </c>
      <c r="K1881" s="832"/>
      <c r="L1881" s="835">
        <v>0</v>
      </c>
      <c r="M1881" s="835">
        <v>0</v>
      </c>
      <c r="N1881" s="832">
        <v>2</v>
      </c>
      <c r="O1881" s="836">
        <v>2</v>
      </c>
      <c r="P1881" s="835"/>
      <c r="Q1881" s="837"/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21</v>
      </c>
      <c r="B1882" s="832" t="s">
        <v>2713</v>
      </c>
      <c r="C1882" s="832" t="s">
        <v>2719</v>
      </c>
      <c r="D1882" s="833" t="s">
        <v>4561</v>
      </c>
      <c r="E1882" s="834" t="s">
        <v>2744</v>
      </c>
      <c r="F1882" s="832" t="s">
        <v>2716</v>
      </c>
      <c r="G1882" s="832" t="s">
        <v>2834</v>
      </c>
      <c r="H1882" s="832" t="s">
        <v>567</v>
      </c>
      <c r="I1882" s="832" t="s">
        <v>3068</v>
      </c>
      <c r="J1882" s="832" t="s">
        <v>3069</v>
      </c>
      <c r="K1882" s="832" t="s">
        <v>3070</v>
      </c>
      <c r="L1882" s="835">
        <v>1267.1199999999999</v>
      </c>
      <c r="M1882" s="835">
        <v>1267.1199999999999</v>
      </c>
      <c r="N1882" s="832">
        <v>1</v>
      </c>
      <c r="O1882" s="836">
        <v>1</v>
      </c>
      <c r="P1882" s="835">
        <v>1267.1199999999999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21</v>
      </c>
      <c r="B1883" s="832" t="s">
        <v>2713</v>
      </c>
      <c r="C1883" s="832" t="s">
        <v>2719</v>
      </c>
      <c r="D1883" s="833" t="s">
        <v>4561</v>
      </c>
      <c r="E1883" s="834" t="s">
        <v>2744</v>
      </c>
      <c r="F1883" s="832" t="s">
        <v>2716</v>
      </c>
      <c r="G1883" s="832" t="s">
        <v>2834</v>
      </c>
      <c r="H1883" s="832" t="s">
        <v>567</v>
      </c>
      <c r="I1883" s="832" t="s">
        <v>2835</v>
      </c>
      <c r="J1883" s="832" t="s">
        <v>2836</v>
      </c>
      <c r="K1883" s="832" t="s">
        <v>2837</v>
      </c>
      <c r="L1883" s="835">
        <v>1000</v>
      </c>
      <c r="M1883" s="835">
        <v>2000</v>
      </c>
      <c r="N1883" s="832">
        <v>2</v>
      </c>
      <c r="O1883" s="836">
        <v>2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21</v>
      </c>
      <c r="B1884" s="832" t="s">
        <v>2713</v>
      </c>
      <c r="C1884" s="832" t="s">
        <v>2719</v>
      </c>
      <c r="D1884" s="833" t="s">
        <v>4561</v>
      </c>
      <c r="E1884" s="834" t="s">
        <v>2734</v>
      </c>
      <c r="F1884" s="832" t="s">
        <v>2714</v>
      </c>
      <c r="G1884" s="832" t="s">
        <v>2766</v>
      </c>
      <c r="H1884" s="832" t="s">
        <v>625</v>
      </c>
      <c r="I1884" s="832" t="s">
        <v>2335</v>
      </c>
      <c r="J1884" s="832" t="s">
        <v>640</v>
      </c>
      <c r="K1884" s="832" t="s">
        <v>642</v>
      </c>
      <c r="L1884" s="835">
        <v>72.55</v>
      </c>
      <c r="M1884" s="835">
        <v>362.75</v>
      </c>
      <c r="N1884" s="832">
        <v>5</v>
      </c>
      <c r="O1884" s="836">
        <v>5</v>
      </c>
      <c r="P1884" s="835">
        <v>72.55</v>
      </c>
      <c r="Q1884" s="837">
        <v>0.19999999999999998</v>
      </c>
      <c r="R1884" s="832">
        <v>1</v>
      </c>
      <c r="S1884" s="837">
        <v>0.2</v>
      </c>
      <c r="T1884" s="836">
        <v>1</v>
      </c>
      <c r="U1884" s="838">
        <v>0.2</v>
      </c>
    </row>
    <row r="1885" spans="1:21" ht="14.4" customHeight="1" x14ac:dyDescent="0.3">
      <c r="A1885" s="831">
        <v>21</v>
      </c>
      <c r="B1885" s="832" t="s">
        <v>2713</v>
      </c>
      <c r="C1885" s="832" t="s">
        <v>2719</v>
      </c>
      <c r="D1885" s="833" t="s">
        <v>4561</v>
      </c>
      <c r="E1885" s="834" t="s">
        <v>2734</v>
      </c>
      <c r="F1885" s="832" t="s">
        <v>2714</v>
      </c>
      <c r="G1885" s="832" t="s">
        <v>2766</v>
      </c>
      <c r="H1885" s="832" t="s">
        <v>625</v>
      </c>
      <c r="I1885" s="832" t="s">
        <v>2336</v>
      </c>
      <c r="J1885" s="832" t="s">
        <v>640</v>
      </c>
      <c r="K1885" s="832" t="s">
        <v>643</v>
      </c>
      <c r="L1885" s="835">
        <v>65.28</v>
      </c>
      <c r="M1885" s="835">
        <v>979.2</v>
      </c>
      <c r="N1885" s="832">
        <v>15</v>
      </c>
      <c r="O1885" s="836">
        <v>3</v>
      </c>
      <c r="P1885" s="835">
        <v>456.96</v>
      </c>
      <c r="Q1885" s="837">
        <v>0.46666666666666662</v>
      </c>
      <c r="R1885" s="832">
        <v>7</v>
      </c>
      <c r="S1885" s="837">
        <v>0.46666666666666667</v>
      </c>
      <c r="T1885" s="836">
        <v>1.5</v>
      </c>
      <c r="U1885" s="838">
        <v>0.5</v>
      </c>
    </row>
    <row r="1886" spans="1:21" ht="14.4" customHeight="1" x14ac:dyDescent="0.3">
      <c r="A1886" s="831">
        <v>21</v>
      </c>
      <c r="B1886" s="832" t="s">
        <v>2713</v>
      </c>
      <c r="C1886" s="832" t="s">
        <v>2719</v>
      </c>
      <c r="D1886" s="833" t="s">
        <v>4561</v>
      </c>
      <c r="E1886" s="834" t="s">
        <v>2734</v>
      </c>
      <c r="F1886" s="832" t="s">
        <v>2714</v>
      </c>
      <c r="G1886" s="832" t="s">
        <v>2895</v>
      </c>
      <c r="H1886" s="832" t="s">
        <v>625</v>
      </c>
      <c r="I1886" s="832" t="s">
        <v>2896</v>
      </c>
      <c r="J1886" s="832" t="s">
        <v>2897</v>
      </c>
      <c r="K1886" s="832" t="s">
        <v>2898</v>
      </c>
      <c r="L1886" s="835">
        <v>1834.64</v>
      </c>
      <c r="M1886" s="835">
        <v>3669.28</v>
      </c>
      <c r="N1886" s="832">
        <v>2</v>
      </c>
      <c r="O1886" s="836">
        <v>2</v>
      </c>
      <c r="P1886" s="835">
        <v>3669.28</v>
      </c>
      <c r="Q1886" s="837">
        <v>1</v>
      </c>
      <c r="R1886" s="832">
        <v>2</v>
      </c>
      <c r="S1886" s="837">
        <v>1</v>
      </c>
      <c r="T1886" s="836">
        <v>2</v>
      </c>
      <c r="U1886" s="838">
        <v>1</v>
      </c>
    </row>
    <row r="1887" spans="1:21" ht="14.4" customHeight="1" x14ac:dyDescent="0.3">
      <c r="A1887" s="831">
        <v>21</v>
      </c>
      <c r="B1887" s="832" t="s">
        <v>2713</v>
      </c>
      <c r="C1887" s="832" t="s">
        <v>2719</v>
      </c>
      <c r="D1887" s="833" t="s">
        <v>4561</v>
      </c>
      <c r="E1887" s="834" t="s">
        <v>2734</v>
      </c>
      <c r="F1887" s="832" t="s">
        <v>2714</v>
      </c>
      <c r="G1887" s="832" t="s">
        <v>2895</v>
      </c>
      <c r="H1887" s="832" t="s">
        <v>567</v>
      </c>
      <c r="I1887" s="832" t="s">
        <v>4363</v>
      </c>
      <c r="J1887" s="832" t="s">
        <v>4364</v>
      </c>
      <c r="K1887" s="832" t="s">
        <v>2900</v>
      </c>
      <c r="L1887" s="835">
        <v>550.39</v>
      </c>
      <c r="M1887" s="835">
        <v>1651.17</v>
      </c>
      <c r="N1887" s="832">
        <v>3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21</v>
      </c>
      <c r="B1888" s="832" t="s">
        <v>2713</v>
      </c>
      <c r="C1888" s="832" t="s">
        <v>2719</v>
      </c>
      <c r="D1888" s="833" t="s">
        <v>4561</v>
      </c>
      <c r="E1888" s="834" t="s">
        <v>2734</v>
      </c>
      <c r="F1888" s="832" t="s">
        <v>2714</v>
      </c>
      <c r="G1888" s="832" t="s">
        <v>2910</v>
      </c>
      <c r="H1888" s="832" t="s">
        <v>567</v>
      </c>
      <c r="I1888" s="832" t="s">
        <v>4365</v>
      </c>
      <c r="J1888" s="832" t="s">
        <v>4026</v>
      </c>
      <c r="K1888" s="832" t="s">
        <v>2616</v>
      </c>
      <c r="L1888" s="835">
        <v>32.76</v>
      </c>
      <c r="M1888" s="835">
        <v>32.76</v>
      </c>
      <c r="N1888" s="832">
        <v>1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21</v>
      </c>
      <c r="B1889" s="832" t="s">
        <v>2713</v>
      </c>
      <c r="C1889" s="832" t="s">
        <v>2719</v>
      </c>
      <c r="D1889" s="833" t="s">
        <v>4561</v>
      </c>
      <c r="E1889" s="834" t="s">
        <v>2734</v>
      </c>
      <c r="F1889" s="832" t="s">
        <v>2714</v>
      </c>
      <c r="G1889" s="832" t="s">
        <v>2838</v>
      </c>
      <c r="H1889" s="832" t="s">
        <v>567</v>
      </c>
      <c r="I1889" s="832" t="s">
        <v>2911</v>
      </c>
      <c r="J1889" s="832" t="s">
        <v>1051</v>
      </c>
      <c r="K1889" s="832" t="s">
        <v>2840</v>
      </c>
      <c r="L1889" s="835">
        <v>0</v>
      </c>
      <c r="M1889" s="835">
        <v>0</v>
      </c>
      <c r="N1889" s="832">
        <v>6</v>
      </c>
      <c r="O1889" s="836">
        <v>2.5</v>
      </c>
      <c r="P1889" s="835">
        <v>0</v>
      </c>
      <c r="Q1889" s="837"/>
      <c r="R1889" s="832">
        <v>6</v>
      </c>
      <c r="S1889" s="837">
        <v>1</v>
      </c>
      <c r="T1889" s="836">
        <v>2.5</v>
      </c>
      <c r="U1889" s="838">
        <v>1</v>
      </c>
    </row>
    <row r="1890" spans="1:21" ht="14.4" customHeight="1" x14ac:dyDescent="0.3">
      <c r="A1890" s="831">
        <v>21</v>
      </c>
      <c r="B1890" s="832" t="s">
        <v>2713</v>
      </c>
      <c r="C1890" s="832" t="s">
        <v>2719</v>
      </c>
      <c r="D1890" s="833" t="s">
        <v>4561</v>
      </c>
      <c r="E1890" s="834" t="s">
        <v>2734</v>
      </c>
      <c r="F1890" s="832" t="s">
        <v>2714</v>
      </c>
      <c r="G1890" s="832" t="s">
        <v>2917</v>
      </c>
      <c r="H1890" s="832" t="s">
        <v>567</v>
      </c>
      <c r="I1890" s="832" t="s">
        <v>3115</v>
      </c>
      <c r="J1890" s="832" t="s">
        <v>904</v>
      </c>
      <c r="K1890" s="832" t="s">
        <v>1164</v>
      </c>
      <c r="L1890" s="835">
        <v>516</v>
      </c>
      <c r="M1890" s="835">
        <v>516</v>
      </c>
      <c r="N1890" s="832">
        <v>1</v>
      </c>
      <c r="O1890" s="836">
        <v>1</v>
      </c>
      <c r="P1890" s="835">
        <v>516</v>
      </c>
      <c r="Q1890" s="837">
        <v>1</v>
      </c>
      <c r="R1890" s="832">
        <v>1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21</v>
      </c>
      <c r="B1891" s="832" t="s">
        <v>2713</v>
      </c>
      <c r="C1891" s="832" t="s">
        <v>2719</v>
      </c>
      <c r="D1891" s="833" t="s">
        <v>4561</v>
      </c>
      <c r="E1891" s="834" t="s">
        <v>2734</v>
      </c>
      <c r="F1891" s="832" t="s">
        <v>2714</v>
      </c>
      <c r="G1891" s="832" t="s">
        <v>2917</v>
      </c>
      <c r="H1891" s="832" t="s">
        <v>567</v>
      </c>
      <c r="I1891" s="832" t="s">
        <v>3116</v>
      </c>
      <c r="J1891" s="832" t="s">
        <v>904</v>
      </c>
      <c r="K1891" s="832" t="s">
        <v>3117</v>
      </c>
      <c r="L1891" s="835">
        <v>1719.99</v>
      </c>
      <c r="M1891" s="835">
        <v>1719.99</v>
      </c>
      <c r="N1891" s="832">
        <v>1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21</v>
      </c>
      <c r="B1892" s="832" t="s">
        <v>2713</v>
      </c>
      <c r="C1892" s="832" t="s">
        <v>2719</v>
      </c>
      <c r="D1892" s="833" t="s">
        <v>4561</v>
      </c>
      <c r="E1892" s="834" t="s">
        <v>2734</v>
      </c>
      <c r="F1892" s="832" t="s">
        <v>2714</v>
      </c>
      <c r="G1892" s="832" t="s">
        <v>2776</v>
      </c>
      <c r="H1892" s="832" t="s">
        <v>567</v>
      </c>
      <c r="I1892" s="832" t="s">
        <v>2848</v>
      </c>
      <c r="J1892" s="832" t="s">
        <v>827</v>
      </c>
      <c r="K1892" s="832" t="s">
        <v>2849</v>
      </c>
      <c r="L1892" s="835">
        <v>48.42</v>
      </c>
      <c r="M1892" s="835">
        <v>96.84</v>
      </c>
      <c r="N1892" s="832">
        <v>2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21</v>
      </c>
      <c r="B1893" s="832" t="s">
        <v>2713</v>
      </c>
      <c r="C1893" s="832" t="s">
        <v>2719</v>
      </c>
      <c r="D1893" s="833" t="s">
        <v>4561</v>
      </c>
      <c r="E1893" s="834" t="s">
        <v>2734</v>
      </c>
      <c r="F1893" s="832" t="s">
        <v>2714</v>
      </c>
      <c r="G1893" s="832" t="s">
        <v>2776</v>
      </c>
      <c r="H1893" s="832" t="s">
        <v>567</v>
      </c>
      <c r="I1893" s="832" t="s">
        <v>2777</v>
      </c>
      <c r="J1893" s="832" t="s">
        <v>825</v>
      </c>
      <c r="K1893" s="832" t="s">
        <v>2778</v>
      </c>
      <c r="L1893" s="835">
        <v>64.56</v>
      </c>
      <c r="M1893" s="835">
        <v>258.24</v>
      </c>
      <c r="N1893" s="832">
        <v>4</v>
      </c>
      <c r="O1893" s="836">
        <v>1</v>
      </c>
      <c r="P1893" s="835">
        <v>258.24</v>
      </c>
      <c r="Q1893" s="837">
        <v>1</v>
      </c>
      <c r="R1893" s="832">
        <v>4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21</v>
      </c>
      <c r="B1894" s="832" t="s">
        <v>2713</v>
      </c>
      <c r="C1894" s="832" t="s">
        <v>2719</v>
      </c>
      <c r="D1894" s="833" t="s">
        <v>4561</v>
      </c>
      <c r="E1894" s="834" t="s">
        <v>2734</v>
      </c>
      <c r="F1894" s="832" t="s">
        <v>2714</v>
      </c>
      <c r="G1894" s="832" t="s">
        <v>3572</v>
      </c>
      <c r="H1894" s="832" t="s">
        <v>567</v>
      </c>
      <c r="I1894" s="832" t="s">
        <v>3573</v>
      </c>
      <c r="J1894" s="832" t="s">
        <v>1182</v>
      </c>
      <c r="K1894" s="832" t="s">
        <v>3574</v>
      </c>
      <c r="L1894" s="835">
        <v>29.13</v>
      </c>
      <c r="M1894" s="835">
        <v>116.52</v>
      </c>
      <c r="N1894" s="832">
        <v>4</v>
      </c>
      <c r="O1894" s="836">
        <v>1.5</v>
      </c>
      <c r="P1894" s="835">
        <v>87.39</v>
      </c>
      <c r="Q1894" s="837">
        <v>0.75</v>
      </c>
      <c r="R1894" s="832">
        <v>3</v>
      </c>
      <c r="S1894" s="837">
        <v>0.75</v>
      </c>
      <c r="T1894" s="836">
        <v>1</v>
      </c>
      <c r="U1894" s="838">
        <v>0.66666666666666663</v>
      </c>
    </row>
    <row r="1895" spans="1:21" ht="14.4" customHeight="1" x14ac:dyDescent="0.3">
      <c r="A1895" s="831">
        <v>21</v>
      </c>
      <c r="B1895" s="832" t="s">
        <v>2713</v>
      </c>
      <c r="C1895" s="832" t="s">
        <v>2719</v>
      </c>
      <c r="D1895" s="833" t="s">
        <v>4561</v>
      </c>
      <c r="E1895" s="834" t="s">
        <v>2734</v>
      </c>
      <c r="F1895" s="832" t="s">
        <v>2714</v>
      </c>
      <c r="G1895" s="832" t="s">
        <v>2807</v>
      </c>
      <c r="H1895" s="832" t="s">
        <v>567</v>
      </c>
      <c r="I1895" s="832" t="s">
        <v>2940</v>
      </c>
      <c r="J1895" s="832" t="s">
        <v>2941</v>
      </c>
      <c r="K1895" s="832" t="s">
        <v>2132</v>
      </c>
      <c r="L1895" s="835">
        <v>42.51</v>
      </c>
      <c r="M1895" s="835">
        <v>42.51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21</v>
      </c>
      <c r="B1896" s="832" t="s">
        <v>2713</v>
      </c>
      <c r="C1896" s="832" t="s">
        <v>2719</v>
      </c>
      <c r="D1896" s="833" t="s">
        <v>4561</v>
      </c>
      <c r="E1896" s="834" t="s">
        <v>2734</v>
      </c>
      <c r="F1896" s="832" t="s">
        <v>2714</v>
      </c>
      <c r="G1896" s="832" t="s">
        <v>2754</v>
      </c>
      <c r="H1896" s="832" t="s">
        <v>567</v>
      </c>
      <c r="I1896" s="832" t="s">
        <v>2855</v>
      </c>
      <c r="J1896" s="832" t="s">
        <v>2756</v>
      </c>
      <c r="K1896" s="832" t="s">
        <v>2856</v>
      </c>
      <c r="L1896" s="835">
        <v>848.49</v>
      </c>
      <c r="M1896" s="835">
        <v>11030.370000000003</v>
      </c>
      <c r="N1896" s="832">
        <v>13</v>
      </c>
      <c r="O1896" s="836">
        <v>4.5</v>
      </c>
      <c r="P1896" s="835">
        <v>2545.4700000000003</v>
      </c>
      <c r="Q1896" s="837">
        <v>0.23076923076923073</v>
      </c>
      <c r="R1896" s="832">
        <v>3</v>
      </c>
      <c r="S1896" s="837">
        <v>0.23076923076923078</v>
      </c>
      <c r="T1896" s="836">
        <v>1</v>
      </c>
      <c r="U1896" s="838">
        <v>0.22222222222222221</v>
      </c>
    </row>
    <row r="1897" spans="1:21" ht="14.4" customHeight="1" x14ac:dyDescent="0.3">
      <c r="A1897" s="831">
        <v>21</v>
      </c>
      <c r="B1897" s="832" t="s">
        <v>2713</v>
      </c>
      <c r="C1897" s="832" t="s">
        <v>2719</v>
      </c>
      <c r="D1897" s="833" t="s">
        <v>4561</v>
      </c>
      <c r="E1897" s="834" t="s">
        <v>2734</v>
      </c>
      <c r="F1897" s="832" t="s">
        <v>2714</v>
      </c>
      <c r="G1897" s="832" t="s">
        <v>2794</v>
      </c>
      <c r="H1897" s="832" t="s">
        <v>567</v>
      </c>
      <c r="I1897" s="832" t="s">
        <v>2795</v>
      </c>
      <c r="J1897" s="832" t="s">
        <v>1080</v>
      </c>
      <c r="K1897" s="832" t="s">
        <v>2796</v>
      </c>
      <c r="L1897" s="835">
        <v>107.27</v>
      </c>
      <c r="M1897" s="835">
        <v>536.35</v>
      </c>
      <c r="N1897" s="832">
        <v>5</v>
      </c>
      <c r="O1897" s="836">
        <v>1.5</v>
      </c>
      <c r="P1897" s="835">
        <v>214.54</v>
      </c>
      <c r="Q1897" s="837">
        <v>0.39999999999999997</v>
      </c>
      <c r="R1897" s="832">
        <v>2</v>
      </c>
      <c r="S1897" s="837">
        <v>0.4</v>
      </c>
      <c r="T1897" s="836">
        <v>0.5</v>
      </c>
      <c r="U1897" s="838">
        <v>0.33333333333333331</v>
      </c>
    </row>
    <row r="1898" spans="1:21" ht="14.4" customHeight="1" x14ac:dyDescent="0.3">
      <c r="A1898" s="831">
        <v>21</v>
      </c>
      <c r="B1898" s="832" t="s">
        <v>2713</v>
      </c>
      <c r="C1898" s="832" t="s">
        <v>2719</v>
      </c>
      <c r="D1898" s="833" t="s">
        <v>4561</v>
      </c>
      <c r="E1898" s="834" t="s">
        <v>2734</v>
      </c>
      <c r="F1898" s="832" t="s">
        <v>2714</v>
      </c>
      <c r="G1898" s="832" t="s">
        <v>3434</v>
      </c>
      <c r="H1898" s="832" t="s">
        <v>567</v>
      </c>
      <c r="I1898" s="832" t="s">
        <v>3435</v>
      </c>
      <c r="J1898" s="832" t="s">
        <v>3436</v>
      </c>
      <c r="K1898" s="832" t="s">
        <v>3437</v>
      </c>
      <c r="L1898" s="835">
        <v>34.15</v>
      </c>
      <c r="M1898" s="835">
        <v>68.3</v>
      </c>
      <c r="N1898" s="832">
        <v>2</v>
      </c>
      <c r="O1898" s="836">
        <v>1</v>
      </c>
      <c r="P1898" s="835">
        <v>68.3</v>
      </c>
      <c r="Q1898" s="837">
        <v>1</v>
      </c>
      <c r="R1898" s="832">
        <v>2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21</v>
      </c>
      <c r="B1899" s="832" t="s">
        <v>2713</v>
      </c>
      <c r="C1899" s="832" t="s">
        <v>2719</v>
      </c>
      <c r="D1899" s="833" t="s">
        <v>4561</v>
      </c>
      <c r="E1899" s="834" t="s">
        <v>2734</v>
      </c>
      <c r="F1899" s="832" t="s">
        <v>2714</v>
      </c>
      <c r="G1899" s="832" t="s">
        <v>2947</v>
      </c>
      <c r="H1899" s="832" t="s">
        <v>567</v>
      </c>
      <c r="I1899" s="832" t="s">
        <v>4366</v>
      </c>
      <c r="J1899" s="832" t="s">
        <v>4367</v>
      </c>
      <c r="K1899" s="832" t="s">
        <v>4368</v>
      </c>
      <c r="L1899" s="835">
        <v>147.61000000000001</v>
      </c>
      <c r="M1899" s="835">
        <v>147.61000000000001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21</v>
      </c>
      <c r="B1900" s="832" t="s">
        <v>2713</v>
      </c>
      <c r="C1900" s="832" t="s">
        <v>2719</v>
      </c>
      <c r="D1900" s="833" t="s">
        <v>4561</v>
      </c>
      <c r="E1900" s="834" t="s">
        <v>2734</v>
      </c>
      <c r="F1900" s="832" t="s">
        <v>2714</v>
      </c>
      <c r="G1900" s="832" t="s">
        <v>2950</v>
      </c>
      <c r="H1900" s="832" t="s">
        <v>625</v>
      </c>
      <c r="I1900" s="832" t="s">
        <v>2951</v>
      </c>
      <c r="J1900" s="832" t="s">
        <v>2952</v>
      </c>
      <c r="K1900" s="832" t="s">
        <v>2953</v>
      </c>
      <c r="L1900" s="835">
        <v>3689.11</v>
      </c>
      <c r="M1900" s="835">
        <v>3689.11</v>
      </c>
      <c r="N1900" s="832">
        <v>1</v>
      </c>
      <c r="O1900" s="836">
        <v>0.5</v>
      </c>
      <c r="P1900" s="835">
        <v>3689.11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21</v>
      </c>
      <c r="B1901" s="832" t="s">
        <v>2713</v>
      </c>
      <c r="C1901" s="832" t="s">
        <v>2719</v>
      </c>
      <c r="D1901" s="833" t="s">
        <v>4561</v>
      </c>
      <c r="E1901" s="834" t="s">
        <v>2734</v>
      </c>
      <c r="F1901" s="832" t="s">
        <v>2714</v>
      </c>
      <c r="G1901" s="832" t="s">
        <v>2974</v>
      </c>
      <c r="H1901" s="832" t="s">
        <v>567</v>
      </c>
      <c r="I1901" s="832" t="s">
        <v>3169</v>
      </c>
      <c r="J1901" s="832" t="s">
        <v>2976</v>
      </c>
      <c r="K1901" s="832" t="s">
        <v>2325</v>
      </c>
      <c r="L1901" s="835">
        <v>550.39</v>
      </c>
      <c r="M1901" s="835">
        <v>3302.34</v>
      </c>
      <c r="N1901" s="832">
        <v>6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21</v>
      </c>
      <c r="B1902" s="832" t="s">
        <v>2713</v>
      </c>
      <c r="C1902" s="832" t="s">
        <v>2719</v>
      </c>
      <c r="D1902" s="833" t="s">
        <v>4561</v>
      </c>
      <c r="E1902" s="834" t="s">
        <v>2734</v>
      </c>
      <c r="F1902" s="832" t="s">
        <v>2714</v>
      </c>
      <c r="G1902" s="832" t="s">
        <v>2974</v>
      </c>
      <c r="H1902" s="832" t="s">
        <v>625</v>
      </c>
      <c r="I1902" s="832" t="s">
        <v>2323</v>
      </c>
      <c r="J1902" s="832" t="s">
        <v>2324</v>
      </c>
      <c r="K1902" s="832" t="s">
        <v>2325</v>
      </c>
      <c r="L1902" s="835">
        <v>550.39</v>
      </c>
      <c r="M1902" s="835">
        <v>18162.870000000003</v>
      </c>
      <c r="N1902" s="832">
        <v>33</v>
      </c>
      <c r="O1902" s="836">
        <v>8.5</v>
      </c>
      <c r="P1902" s="835">
        <v>9907.02</v>
      </c>
      <c r="Q1902" s="837">
        <v>0.54545454545454541</v>
      </c>
      <c r="R1902" s="832">
        <v>18</v>
      </c>
      <c r="S1902" s="837">
        <v>0.54545454545454541</v>
      </c>
      <c r="T1902" s="836">
        <v>5.5</v>
      </c>
      <c r="U1902" s="838">
        <v>0.6470588235294118</v>
      </c>
    </row>
    <row r="1903" spans="1:21" ht="14.4" customHeight="1" x14ac:dyDescent="0.3">
      <c r="A1903" s="831">
        <v>21</v>
      </c>
      <c r="B1903" s="832" t="s">
        <v>2713</v>
      </c>
      <c r="C1903" s="832" t="s">
        <v>2719</v>
      </c>
      <c r="D1903" s="833" t="s">
        <v>4561</v>
      </c>
      <c r="E1903" s="834" t="s">
        <v>2734</v>
      </c>
      <c r="F1903" s="832" t="s">
        <v>2714</v>
      </c>
      <c r="G1903" s="832" t="s">
        <v>2974</v>
      </c>
      <c r="H1903" s="832" t="s">
        <v>567</v>
      </c>
      <c r="I1903" s="832" t="s">
        <v>3331</v>
      </c>
      <c r="J1903" s="832" t="s">
        <v>3332</v>
      </c>
      <c r="K1903" s="832" t="s">
        <v>3333</v>
      </c>
      <c r="L1903" s="835">
        <v>1834.64</v>
      </c>
      <c r="M1903" s="835">
        <v>3669.28</v>
      </c>
      <c r="N1903" s="832">
        <v>2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21</v>
      </c>
      <c r="B1904" s="832" t="s">
        <v>2713</v>
      </c>
      <c r="C1904" s="832" t="s">
        <v>2719</v>
      </c>
      <c r="D1904" s="833" t="s">
        <v>4561</v>
      </c>
      <c r="E1904" s="834" t="s">
        <v>2734</v>
      </c>
      <c r="F1904" s="832" t="s">
        <v>2714</v>
      </c>
      <c r="G1904" s="832" t="s">
        <v>3170</v>
      </c>
      <c r="H1904" s="832" t="s">
        <v>625</v>
      </c>
      <c r="I1904" s="832" t="s">
        <v>2429</v>
      </c>
      <c r="J1904" s="832" t="s">
        <v>2427</v>
      </c>
      <c r="K1904" s="832" t="s">
        <v>2430</v>
      </c>
      <c r="L1904" s="835">
        <v>176.32</v>
      </c>
      <c r="M1904" s="835">
        <v>352.64</v>
      </c>
      <c r="N1904" s="832">
        <v>2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21</v>
      </c>
      <c r="B1905" s="832" t="s">
        <v>2713</v>
      </c>
      <c r="C1905" s="832" t="s">
        <v>2719</v>
      </c>
      <c r="D1905" s="833" t="s">
        <v>4561</v>
      </c>
      <c r="E1905" s="834" t="s">
        <v>2734</v>
      </c>
      <c r="F1905" s="832" t="s">
        <v>2714</v>
      </c>
      <c r="G1905" s="832" t="s">
        <v>4369</v>
      </c>
      <c r="H1905" s="832" t="s">
        <v>567</v>
      </c>
      <c r="I1905" s="832" t="s">
        <v>4370</v>
      </c>
      <c r="J1905" s="832" t="s">
        <v>4371</v>
      </c>
      <c r="K1905" s="832" t="s">
        <v>4372</v>
      </c>
      <c r="L1905" s="835">
        <v>110.74</v>
      </c>
      <c r="M1905" s="835">
        <v>110.74</v>
      </c>
      <c r="N1905" s="832">
        <v>1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21</v>
      </c>
      <c r="B1906" s="832" t="s">
        <v>2713</v>
      </c>
      <c r="C1906" s="832" t="s">
        <v>2719</v>
      </c>
      <c r="D1906" s="833" t="s">
        <v>4561</v>
      </c>
      <c r="E1906" s="834" t="s">
        <v>2734</v>
      </c>
      <c r="F1906" s="832" t="s">
        <v>2714</v>
      </c>
      <c r="G1906" s="832" t="s">
        <v>2874</v>
      </c>
      <c r="H1906" s="832" t="s">
        <v>567</v>
      </c>
      <c r="I1906" s="832" t="s">
        <v>4373</v>
      </c>
      <c r="J1906" s="832" t="s">
        <v>4374</v>
      </c>
      <c r="K1906" s="832" t="s">
        <v>4375</v>
      </c>
      <c r="L1906" s="835">
        <v>0</v>
      </c>
      <c r="M1906" s="835">
        <v>0</v>
      </c>
      <c r="N1906" s="832">
        <v>1</v>
      </c>
      <c r="O1906" s="836">
        <v>0.5</v>
      </c>
      <c r="P1906" s="835"/>
      <c r="Q1906" s="837"/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21</v>
      </c>
      <c r="B1907" s="832" t="s">
        <v>2713</v>
      </c>
      <c r="C1907" s="832" t="s">
        <v>2719</v>
      </c>
      <c r="D1907" s="833" t="s">
        <v>4561</v>
      </c>
      <c r="E1907" s="834" t="s">
        <v>2734</v>
      </c>
      <c r="F1907" s="832" t="s">
        <v>2714</v>
      </c>
      <c r="G1907" s="832" t="s">
        <v>4376</v>
      </c>
      <c r="H1907" s="832" t="s">
        <v>567</v>
      </c>
      <c r="I1907" s="832" t="s">
        <v>4377</v>
      </c>
      <c r="J1907" s="832" t="s">
        <v>4378</v>
      </c>
      <c r="K1907" s="832" t="s">
        <v>4379</v>
      </c>
      <c r="L1907" s="835">
        <v>322.8</v>
      </c>
      <c r="M1907" s="835">
        <v>322.8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21</v>
      </c>
      <c r="B1908" s="832" t="s">
        <v>2713</v>
      </c>
      <c r="C1908" s="832" t="s">
        <v>2719</v>
      </c>
      <c r="D1908" s="833" t="s">
        <v>4561</v>
      </c>
      <c r="E1908" s="834" t="s">
        <v>2734</v>
      </c>
      <c r="F1908" s="832" t="s">
        <v>2714</v>
      </c>
      <c r="G1908" s="832" t="s">
        <v>2767</v>
      </c>
      <c r="H1908" s="832" t="s">
        <v>567</v>
      </c>
      <c r="I1908" s="832" t="s">
        <v>2768</v>
      </c>
      <c r="J1908" s="832" t="s">
        <v>780</v>
      </c>
      <c r="K1908" s="832" t="s">
        <v>2769</v>
      </c>
      <c r="L1908" s="835">
        <v>53.57</v>
      </c>
      <c r="M1908" s="835">
        <v>535.70000000000005</v>
      </c>
      <c r="N1908" s="832">
        <v>10</v>
      </c>
      <c r="O1908" s="836">
        <v>3.5</v>
      </c>
      <c r="P1908" s="835">
        <v>535.70000000000005</v>
      </c>
      <c r="Q1908" s="837">
        <v>1</v>
      </c>
      <c r="R1908" s="832">
        <v>10</v>
      </c>
      <c r="S1908" s="837">
        <v>1</v>
      </c>
      <c r="T1908" s="836">
        <v>3.5</v>
      </c>
      <c r="U1908" s="838">
        <v>1</v>
      </c>
    </row>
    <row r="1909" spans="1:21" ht="14.4" customHeight="1" x14ac:dyDescent="0.3">
      <c r="A1909" s="831">
        <v>21</v>
      </c>
      <c r="B1909" s="832" t="s">
        <v>2713</v>
      </c>
      <c r="C1909" s="832" t="s">
        <v>2719</v>
      </c>
      <c r="D1909" s="833" t="s">
        <v>4561</v>
      </c>
      <c r="E1909" s="834" t="s">
        <v>2734</v>
      </c>
      <c r="F1909" s="832" t="s">
        <v>2714</v>
      </c>
      <c r="G1909" s="832" t="s">
        <v>3187</v>
      </c>
      <c r="H1909" s="832" t="s">
        <v>625</v>
      </c>
      <c r="I1909" s="832" t="s">
        <v>4380</v>
      </c>
      <c r="J1909" s="832" t="s">
        <v>2481</v>
      </c>
      <c r="K1909" s="832" t="s">
        <v>2149</v>
      </c>
      <c r="L1909" s="835">
        <v>234.07</v>
      </c>
      <c r="M1909" s="835">
        <v>234.07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21</v>
      </c>
      <c r="B1910" s="832" t="s">
        <v>2713</v>
      </c>
      <c r="C1910" s="832" t="s">
        <v>2719</v>
      </c>
      <c r="D1910" s="833" t="s">
        <v>4561</v>
      </c>
      <c r="E1910" s="834" t="s">
        <v>2734</v>
      </c>
      <c r="F1910" s="832" t="s">
        <v>2714</v>
      </c>
      <c r="G1910" s="832" t="s">
        <v>3478</v>
      </c>
      <c r="H1910" s="832" t="s">
        <v>625</v>
      </c>
      <c r="I1910" s="832" t="s">
        <v>3481</v>
      </c>
      <c r="J1910" s="832" t="s">
        <v>3482</v>
      </c>
      <c r="K1910" s="832" t="s">
        <v>2410</v>
      </c>
      <c r="L1910" s="835">
        <v>161.06</v>
      </c>
      <c r="M1910" s="835">
        <v>161.06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21</v>
      </c>
      <c r="B1911" s="832" t="s">
        <v>2713</v>
      </c>
      <c r="C1911" s="832" t="s">
        <v>2719</v>
      </c>
      <c r="D1911" s="833" t="s">
        <v>4561</v>
      </c>
      <c r="E1911" s="834" t="s">
        <v>2734</v>
      </c>
      <c r="F1911" s="832" t="s">
        <v>2714</v>
      </c>
      <c r="G1911" s="832" t="s">
        <v>2783</v>
      </c>
      <c r="H1911" s="832" t="s">
        <v>625</v>
      </c>
      <c r="I1911" s="832" t="s">
        <v>3188</v>
      </c>
      <c r="J1911" s="832" t="s">
        <v>910</v>
      </c>
      <c r="K1911" s="832" t="s">
        <v>3189</v>
      </c>
      <c r="L1911" s="835">
        <v>923.74</v>
      </c>
      <c r="M1911" s="835">
        <v>2771.2200000000003</v>
      </c>
      <c r="N1911" s="832">
        <v>3</v>
      </c>
      <c r="O1911" s="836">
        <v>0.5</v>
      </c>
      <c r="P1911" s="835">
        <v>2771.2200000000003</v>
      </c>
      <c r="Q1911" s="837">
        <v>1</v>
      </c>
      <c r="R1911" s="832">
        <v>3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21</v>
      </c>
      <c r="B1912" s="832" t="s">
        <v>2713</v>
      </c>
      <c r="C1912" s="832" t="s">
        <v>2719</v>
      </c>
      <c r="D1912" s="833" t="s">
        <v>4561</v>
      </c>
      <c r="E1912" s="834" t="s">
        <v>2734</v>
      </c>
      <c r="F1912" s="832" t="s">
        <v>2714</v>
      </c>
      <c r="G1912" s="832" t="s">
        <v>2783</v>
      </c>
      <c r="H1912" s="832" t="s">
        <v>625</v>
      </c>
      <c r="I1912" s="832" t="s">
        <v>3487</v>
      </c>
      <c r="J1912" s="832" t="s">
        <v>910</v>
      </c>
      <c r="K1912" s="832" t="s">
        <v>2104</v>
      </c>
      <c r="L1912" s="835">
        <v>1154.68</v>
      </c>
      <c r="M1912" s="835">
        <v>15010.84</v>
      </c>
      <c r="N1912" s="832">
        <v>13</v>
      </c>
      <c r="O1912" s="836">
        <v>1.5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21</v>
      </c>
      <c r="B1913" s="832" t="s">
        <v>2713</v>
      </c>
      <c r="C1913" s="832" t="s">
        <v>2719</v>
      </c>
      <c r="D1913" s="833" t="s">
        <v>4561</v>
      </c>
      <c r="E1913" s="834" t="s">
        <v>2734</v>
      </c>
      <c r="F1913" s="832" t="s">
        <v>2714</v>
      </c>
      <c r="G1913" s="832" t="s">
        <v>2786</v>
      </c>
      <c r="H1913" s="832" t="s">
        <v>567</v>
      </c>
      <c r="I1913" s="832" t="s">
        <v>2787</v>
      </c>
      <c r="J1913" s="832" t="s">
        <v>946</v>
      </c>
      <c r="K1913" s="832" t="s">
        <v>2064</v>
      </c>
      <c r="L1913" s="835">
        <v>32.25</v>
      </c>
      <c r="M1913" s="835">
        <v>64.5</v>
      </c>
      <c r="N1913" s="832">
        <v>2</v>
      </c>
      <c r="O1913" s="836">
        <v>0.5</v>
      </c>
      <c r="P1913" s="835">
        <v>64.5</v>
      </c>
      <c r="Q1913" s="837">
        <v>1</v>
      </c>
      <c r="R1913" s="832">
        <v>2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21</v>
      </c>
      <c r="B1914" s="832" t="s">
        <v>2713</v>
      </c>
      <c r="C1914" s="832" t="s">
        <v>2719</v>
      </c>
      <c r="D1914" s="833" t="s">
        <v>4561</v>
      </c>
      <c r="E1914" s="834" t="s">
        <v>2734</v>
      </c>
      <c r="F1914" s="832" t="s">
        <v>2714</v>
      </c>
      <c r="G1914" s="832" t="s">
        <v>2786</v>
      </c>
      <c r="H1914" s="832" t="s">
        <v>567</v>
      </c>
      <c r="I1914" s="832" t="s">
        <v>2797</v>
      </c>
      <c r="J1914" s="832" t="s">
        <v>946</v>
      </c>
      <c r="K1914" s="832" t="s">
        <v>2798</v>
      </c>
      <c r="L1914" s="835">
        <v>103.67</v>
      </c>
      <c r="M1914" s="835">
        <v>103.67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21</v>
      </c>
      <c r="B1915" s="832" t="s">
        <v>2713</v>
      </c>
      <c r="C1915" s="832" t="s">
        <v>2719</v>
      </c>
      <c r="D1915" s="833" t="s">
        <v>4561</v>
      </c>
      <c r="E1915" s="834" t="s">
        <v>2734</v>
      </c>
      <c r="F1915" s="832" t="s">
        <v>2714</v>
      </c>
      <c r="G1915" s="832" t="s">
        <v>2770</v>
      </c>
      <c r="H1915" s="832" t="s">
        <v>567</v>
      </c>
      <c r="I1915" s="832" t="s">
        <v>2771</v>
      </c>
      <c r="J1915" s="832" t="s">
        <v>2772</v>
      </c>
      <c r="K1915" s="832" t="s">
        <v>2773</v>
      </c>
      <c r="L1915" s="835">
        <v>453.18</v>
      </c>
      <c r="M1915" s="835">
        <v>906.36</v>
      </c>
      <c r="N1915" s="832">
        <v>2</v>
      </c>
      <c r="O1915" s="836">
        <v>1</v>
      </c>
      <c r="P1915" s="835">
        <v>906.36</v>
      </c>
      <c r="Q1915" s="837">
        <v>1</v>
      </c>
      <c r="R1915" s="832">
        <v>2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21</v>
      </c>
      <c r="B1916" s="832" t="s">
        <v>2713</v>
      </c>
      <c r="C1916" s="832" t="s">
        <v>2719</v>
      </c>
      <c r="D1916" s="833" t="s">
        <v>4561</v>
      </c>
      <c r="E1916" s="834" t="s">
        <v>2734</v>
      </c>
      <c r="F1916" s="832" t="s">
        <v>2714</v>
      </c>
      <c r="G1916" s="832" t="s">
        <v>2815</v>
      </c>
      <c r="H1916" s="832" t="s">
        <v>625</v>
      </c>
      <c r="I1916" s="832" t="s">
        <v>3199</v>
      </c>
      <c r="J1916" s="832" t="s">
        <v>2049</v>
      </c>
      <c r="K1916" s="832" t="s">
        <v>2054</v>
      </c>
      <c r="L1916" s="835">
        <v>32.25</v>
      </c>
      <c r="M1916" s="835">
        <v>64.5</v>
      </c>
      <c r="N1916" s="832">
        <v>2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21</v>
      </c>
      <c r="B1917" s="832" t="s">
        <v>2713</v>
      </c>
      <c r="C1917" s="832" t="s">
        <v>2719</v>
      </c>
      <c r="D1917" s="833" t="s">
        <v>4561</v>
      </c>
      <c r="E1917" s="834" t="s">
        <v>2734</v>
      </c>
      <c r="F1917" s="832" t="s">
        <v>2714</v>
      </c>
      <c r="G1917" s="832" t="s">
        <v>2984</v>
      </c>
      <c r="H1917" s="832" t="s">
        <v>567</v>
      </c>
      <c r="I1917" s="832" t="s">
        <v>2985</v>
      </c>
      <c r="J1917" s="832" t="s">
        <v>1160</v>
      </c>
      <c r="K1917" s="832" t="s">
        <v>2986</v>
      </c>
      <c r="L1917" s="835">
        <v>0</v>
      </c>
      <c r="M1917" s="835">
        <v>0</v>
      </c>
      <c r="N1917" s="832">
        <v>2</v>
      </c>
      <c r="O1917" s="836">
        <v>0.5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21</v>
      </c>
      <c r="B1918" s="832" t="s">
        <v>2713</v>
      </c>
      <c r="C1918" s="832" t="s">
        <v>2719</v>
      </c>
      <c r="D1918" s="833" t="s">
        <v>4561</v>
      </c>
      <c r="E1918" s="834" t="s">
        <v>2734</v>
      </c>
      <c r="F1918" s="832" t="s">
        <v>2714</v>
      </c>
      <c r="G1918" s="832" t="s">
        <v>2994</v>
      </c>
      <c r="H1918" s="832" t="s">
        <v>567</v>
      </c>
      <c r="I1918" s="832" t="s">
        <v>2998</v>
      </c>
      <c r="J1918" s="832" t="s">
        <v>2999</v>
      </c>
      <c r="K1918" s="832" t="s">
        <v>796</v>
      </c>
      <c r="L1918" s="835">
        <v>87.67</v>
      </c>
      <c r="M1918" s="835">
        <v>87.67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21</v>
      </c>
      <c r="B1919" s="832" t="s">
        <v>2713</v>
      </c>
      <c r="C1919" s="832" t="s">
        <v>2719</v>
      </c>
      <c r="D1919" s="833" t="s">
        <v>4561</v>
      </c>
      <c r="E1919" s="834" t="s">
        <v>2734</v>
      </c>
      <c r="F1919" s="832" t="s">
        <v>2714</v>
      </c>
      <c r="G1919" s="832" t="s">
        <v>3000</v>
      </c>
      <c r="H1919" s="832" t="s">
        <v>625</v>
      </c>
      <c r="I1919" s="832" t="s">
        <v>3338</v>
      </c>
      <c r="J1919" s="832" t="s">
        <v>3002</v>
      </c>
      <c r="K1919" s="832" t="s">
        <v>3339</v>
      </c>
      <c r="L1919" s="835">
        <v>2573.2199999999998</v>
      </c>
      <c r="M1919" s="835">
        <v>5146.4399999999996</v>
      </c>
      <c r="N1919" s="832">
        <v>2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21</v>
      </c>
      <c r="B1920" s="832" t="s">
        <v>2713</v>
      </c>
      <c r="C1920" s="832" t="s">
        <v>2719</v>
      </c>
      <c r="D1920" s="833" t="s">
        <v>4561</v>
      </c>
      <c r="E1920" s="834" t="s">
        <v>2734</v>
      </c>
      <c r="F1920" s="832" t="s">
        <v>2714</v>
      </c>
      <c r="G1920" s="832" t="s">
        <v>2822</v>
      </c>
      <c r="H1920" s="832" t="s">
        <v>625</v>
      </c>
      <c r="I1920" s="832" t="s">
        <v>2182</v>
      </c>
      <c r="J1920" s="832" t="s">
        <v>2180</v>
      </c>
      <c r="K1920" s="832" t="s">
        <v>2183</v>
      </c>
      <c r="L1920" s="835">
        <v>15.9</v>
      </c>
      <c r="M1920" s="835">
        <v>47.7</v>
      </c>
      <c r="N1920" s="832">
        <v>3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21</v>
      </c>
      <c r="B1921" s="832" t="s">
        <v>2713</v>
      </c>
      <c r="C1921" s="832" t="s">
        <v>2719</v>
      </c>
      <c r="D1921" s="833" t="s">
        <v>4561</v>
      </c>
      <c r="E1921" s="834" t="s">
        <v>2734</v>
      </c>
      <c r="F1921" s="832" t="s">
        <v>2714</v>
      </c>
      <c r="G1921" s="832" t="s">
        <v>4117</v>
      </c>
      <c r="H1921" s="832" t="s">
        <v>567</v>
      </c>
      <c r="I1921" s="832" t="s">
        <v>4381</v>
      </c>
      <c r="J1921" s="832" t="s">
        <v>4382</v>
      </c>
      <c r="K1921" s="832" t="s">
        <v>2406</v>
      </c>
      <c r="L1921" s="835">
        <v>21.75</v>
      </c>
      <c r="M1921" s="835">
        <v>65.25</v>
      </c>
      <c r="N1921" s="832">
        <v>3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21</v>
      </c>
      <c r="B1922" s="832" t="s">
        <v>2713</v>
      </c>
      <c r="C1922" s="832" t="s">
        <v>2719</v>
      </c>
      <c r="D1922" s="833" t="s">
        <v>4561</v>
      </c>
      <c r="E1922" s="834" t="s">
        <v>2734</v>
      </c>
      <c r="F1922" s="832" t="s">
        <v>2714</v>
      </c>
      <c r="G1922" s="832" t="s">
        <v>2761</v>
      </c>
      <c r="H1922" s="832" t="s">
        <v>625</v>
      </c>
      <c r="I1922" s="832" t="s">
        <v>2352</v>
      </c>
      <c r="J1922" s="832" t="s">
        <v>2353</v>
      </c>
      <c r="K1922" s="832" t="s">
        <v>2354</v>
      </c>
      <c r="L1922" s="835">
        <v>0</v>
      </c>
      <c r="M1922" s="835">
        <v>0</v>
      </c>
      <c r="N1922" s="832">
        <v>13</v>
      </c>
      <c r="O1922" s="836">
        <v>3</v>
      </c>
      <c r="P1922" s="835">
        <v>0</v>
      </c>
      <c r="Q1922" s="837"/>
      <c r="R1922" s="832">
        <v>10</v>
      </c>
      <c r="S1922" s="837">
        <v>0.76923076923076927</v>
      </c>
      <c r="T1922" s="836">
        <v>2.5</v>
      </c>
      <c r="U1922" s="838">
        <v>0.83333333333333337</v>
      </c>
    </row>
    <row r="1923" spans="1:21" ht="14.4" customHeight="1" x14ac:dyDescent="0.3">
      <c r="A1923" s="831">
        <v>21</v>
      </c>
      <c r="B1923" s="832" t="s">
        <v>2713</v>
      </c>
      <c r="C1923" s="832" t="s">
        <v>2719</v>
      </c>
      <c r="D1923" s="833" t="s">
        <v>4561</v>
      </c>
      <c r="E1923" s="834" t="s">
        <v>2734</v>
      </c>
      <c r="F1923" s="832" t="s">
        <v>2714</v>
      </c>
      <c r="G1923" s="832" t="s">
        <v>2883</v>
      </c>
      <c r="H1923" s="832" t="s">
        <v>567</v>
      </c>
      <c r="I1923" s="832" t="s">
        <v>4247</v>
      </c>
      <c r="J1923" s="832" t="s">
        <v>2885</v>
      </c>
      <c r="K1923" s="832" t="s">
        <v>4248</v>
      </c>
      <c r="L1923" s="835">
        <v>42.54</v>
      </c>
      <c r="M1923" s="835">
        <v>85.08</v>
      </c>
      <c r="N1923" s="832">
        <v>2</v>
      </c>
      <c r="O1923" s="836">
        <v>1</v>
      </c>
      <c r="P1923" s="835">
        <v>85.08</v>
      </c>
      <c r="Q1923" s="837">
        <v>1</v>
      </c>
      <c r="R1923" s="832">
        <v>2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21</v>
      </c>
      <c r="B1924" s="832" t="s">
        <v>2713</v>
      </c>
      <c r="C1924" s="832" t="s">
        <v>2719</v>
      </c>
      <c r="D1924" s="833" t="s">
        <v>4561</v>
      </c>
      <c r="E1924" s="834" t="s">
        <v>2734</v>
      </c>
      <c r="F1924" s="832" t="s">
        <v>2714</v>
      </c>
      <c r="G1924" s="832" t="s">
        <v>2883</v>
      </c>
      <c r="H1924" s="832" t="s">
        <v>567</v>
      </c>
      <c r="I1924" s="832" t="s">
        <v>4383</v>
      </c>
      <c r="J1924" s="832" t="s">
        <v>1393</v>
      </c>
      <c r="K1924" s="832" t="s">
        <v>4384</v>
      </c>
      <c r="L1924" s="835">
        <v>66.88</v>
      </c>
      <c r="M1924" s="835">
        <v>133.76</v>
      </c>
      <c r="N1924" s="832">
        <v>2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21</v>
      </c>
      <c r="B1925" s="832" t="s">
        <v>2713</v>
      </c>
      <c r="C1925" s="832" t="s">
        <v>2719</v>
      </c>
      <c r="D1925" s="833" t="s">
        <v>4561</v>
      </c>
      <c r="E1925" s="834" t="s">
        <v>2734</v>
      </c>
      <c r="F1925" s="832" t="s">
        <v>2714</v>
      </c>
      <c r="G1925" s="832" t="s">
        <v>3011</v>
      </c>
      <c r="H1925" s="832" t="s">
        <v>625</v>
      </c>
      <c r="I1925" s="832" t="s">
        <v>3012</v>
      </c>
      <c r="J1925" s="832" t="s">
        <v>3013</v>
      </c>
      <c r="K1925" s="832" t="s">
        <v>3014</v>
      </c>
      <c r="L1925" s="835">
        <v>502.31</v>
      </c>
      <c r="M1925" s="835">
        <v>5023.1000000000004</v>
      </c>
      <c r="N1925" s="832">
        <v>10</v>
      </c>
      <c r="O1925" s="836">
        <v>9</v>
      </c>
      <c r="P1925" s="835">
        <v>2511.5500000000002</v>
      </c>
      <c r="Q1925" s="837">
        <v>0.5</v>
      </c>
      <c r="R1925" s="832">
        <v>5</v>
      </c>
      <c r="S1925" s="837">
        <v>0.5</v>
      </c>
      <c r="T1925" s="836">
        <v>5</v>
      </c>
      <c r="U1925" s="838">
        <v>0.55555555555555558</v>
      </c>
    </row>
    <row r="1926" spans="1:21" ht="14.4" customHeight="1" x14ac:dyDescent="0.3">
      <c r="A1926" s="831">
        <v>21</v>
      </c>
      <c r="B1926" s="832" t="s">
        <v>2713</v>
      </c>
      <c r="C1926" s="832" t="s">
        <v>2719</v>
      </c>
      <c r="D1926" s="833" t="s">
        <v>4561</v>
      </c>
      <c r="E1926" s="834" t="s">
        <v>2734</v>
      </c>
      <c r="F1926" s="832" t="s">
        <v>2714</v>
      </c>
      <c r="G1926" s="832" t="s">
        <v>2788</v>
      </c>
      <c r="H1926" s="832" t="s">
        <v>567</v>
      </c>
      <c r="I1926" s="832" t="s">
        <v>3527</v>
      </c>
      <c r="J1926" s="832" t="s">
        <v>1258</v>
      </c>
      <c r="K1926" s="832" t="s">
        <v>3528</v>
      </c>
      <c r="L1926" s="835">
        <v>98.2</v>
      </c>
      <c r="M1926" s="835">
        <v>98.2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21</v>
      </c>
      <c r="B1927" s="832" t="s">
        <v>2713</v>
      </c>
      <c r="C1927" s="832" t="s">
        <v>2719</v>
      </c>
      <c r="D1927" s="833" t="s">
        <v>4561</v>
      </c>
      <c r="E1927" s="834" t="s">
        <v>2734</v>
      </c>
      <c r="F1927" s="832" t="s">
        <v>2714</v>
      </c>
      <c r="G1927" s="832" t="s">
        <v>4385</v>
      </c>
      <c r="H1927" s="832" t="s">
        <v>567</v>
      </c>
      <c r="I1927" s="832" t="s">
        <v>4386</v>
      </c>
      <c r="J1927" s="832" t="s">
        <v>1255</v>
      </c>
      <c r="K1927" s="832" t="s">
        <v>3648</v>
      </c>
      <c r="L1927" s="835">
        <v>122.73</v>
      </c>
      <c r="M1927" s="835">
        <v>245.46</v>
      </c>
      <c r="N1927" s="832">
        <v>2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21</v>
      </c>
      <c r="B1928" s="832" t="s">
        <v>2713</v>
      </c>
      <c r="C1928" s="832" t="s">
        <v>2719</v>
      </c>
      <c r="D1928" s="833" t="s">
        <v>4561</v>
      </c>
      <c r="E1928" s="834" t="s">
        <v>2734</v>
      </c>
      <c r="F1928" s="832" t="s">
        <v>2714</v>
      </c>
      <c r="G1928" s="832" t="s">
        <v>3024</v>
      </c>
      <c r="H1928" s="832" t="s">
        <v>567</v>
      </c>
      <c r="I1928" s="832" t="s">
        <v>3850</v>
      </c>
      <c r="J1928" s="832" t="s">
        <v>3851</v>
      </c>
      <c r="K1928" s="832" t="s">
        <v>3234</v>
      </c>
      <c r="L1928" s="835">
        <v>140.94999999999999</v>
      </c>
      <c r="M1928" s="835">
        <v>140.94999999999999</v>
      </c>
      <c r="N1928" s="832">
        <v>1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21</v>
      </c>
      <c r="B1929" s="832" t="s">
        <v>2713</v>
      </c>
      <c r="C1929" s="832" t="s">
        <v>2719</v>
      </c>
      <c r="D1929" s="833" t="s">
        <v>4561</v>
      </c>
      <c r="E1929" s="834" t="s">
        <v>2734</v>
      </c>
      <c r="F1929" s="832" t="s">
        <v>2714</v>
      </c>
      <c r="G1929" s="832" t="s">
        <v>3024</v>
      </c>
      <c r="H1929" s="832" t="s">
        <v>567</v>
      </c>
      <c r="I1929" s="832" t="s">
        <v>3534</v>
      </c>
      <c r="J1929" s="832" t="s">
        <v>3535</v>
      </c>
      <c r="K1929" s="832" t="s">
        <v>3536</v>
      </c>
      <c r="L1929" s="835">
        <v>31.32</v>
      </c>
      <c r="M1929" s="835">
        <v>31.32</v>
      </c>
      <c r="N1929" s="832">
        <v>1</v>
      </c>
      <c r="O1929" s="836">
        <v>0.5</v>
      </c>
      <c r="P1929" s="835">
        <v>31.32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21</v>
      </c>
      <c r="B1930" s="832" t="s">
        <v>2713</v>
      </c>
      <c r="C1930" s="832" t="s">
        <v>2719</v>
      </c>
      <c r="D1930" s="833" t="s">
        <v>4561</v>
      </c>
      <c r="E1930" s="834" t="s">
        <v>2734</v>
      </c>
      <c r="F1930" s="832" t="s">
        <v>2714</v>
      </c>
      <c r="G1930" s="832" t="s">
        <v>2803</v>
      </c>
      <c r="H1930" s="832" t="s">
        <v>567</v>
      </c>
      <c r="I1930" s="832" t="s">
        <v>3038</v>
      </c>
      <c r="J1930" s="832" t="s">
        <v>1471</v>
      </c>
      <c r="K1930" s="832" t="s">
        <v>3039</v>
      </c>
      <c r="L1930" s="835">
        <v>311.02</v>
      </c>
      <c r="M1930" s="835">
        <v>622.04</v>
      </c>
      <c r="N1930" s="832">
        <v>2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21</v>
      </c>
      <c r="B1931" s="832" t="s">
        <v>2713</v>
      </c>
      <c r="C1931" s="832" t="s">
        <v>2719</v>
      </c>
      <c r="D1931" s="833" t="s">
        <v>4561</v>
      </c>
      <c r="E1931" s="834" t="s">
        <v>2734</v>
      </c>
      <c r="F1931" s="832" t="s">
        <v>2714</v>
      </c>
      <c r="G1931" s="832" t="s">
        <v>2803</v>
      </c>
      <c r="H1931" s="832" t="s">
        <v>567</v>
      </c>
      <c r="I1931" s="832" t="s">
        <v>3541</v>
      </c>
      <c r="J1931" s="832" t="s">
        <v>1472</v>
      </c>
      <c r="K1931" s="832" t="s">
        <v>3542</v>
      </c>
      <c r="L1931" s="835">
        <v>0</v>
      </c>
      <c r="M1931" s="835">
        <v>0</v>
      </c>
      <c r="N1931" s="832">
        <v>1</v>
      </c>
      <c r="O1931" s="836">
        <v>1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21</v>
      </c>
      <c r="B1932" s="832" t="s">
        <v>2713</v>
      </c>
      <c r="C1932" s="832" t="s">
        <v>2719</v>
      </c>
      <c r="D1932" s="833" t="s">
        <v>4561</v>
      </c>
      <c r="E1932" s="834" t="s">
        <v>2734</v>
      </c>
      <c r="F1932" s="832" t="s">
        <v>2714</v>
      </c>
      <c r="G1932" s="832" t="s">
        <v>4387</v>
      </c>
      <c r="H1932" s="832" t="s">
        <v>625</v>
      </c>
      <c r="I1932" s="832" t="s">
        <v>4388</v>
      </c>
      <c r="J1932" s="832" t="s">
        <v>2469</v>
      </c>
      <c r="K1932" s="832" t="s">
        <v>4389</v>
      </c>
      <c r="L1932" s="835">
        <v>1544.99</v>
      </c>
      <c r="M1932" s="835">
        <v>3089.98</v>
      </c>
      <c r="N1932" s="832">
        <v>2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21</v>
      </c>
      <c r="B1933" s="832" t="s">
        <v>2713</v>
      </c>
      <c r="C1933" s="832" t="s">
        <v>2719</v>
      </c>
      <c r="D1933" s="833" t="s">
        <v>4561</v>
      </c>
      <c r="E1933" s="834" t="s">
        <v>2734</v>
      </c>
      <c r="F1933" s="832" t="s">
        <v>2714</v>
      </c>
      <c r="G1933" s="832" t="s">
        <v>2805</v>
      </c>
      <c r="H1933" s="832" t="s">
        <v>625</v>
      </c>
      <c r="I1933" s="832" t="s">
        <v>2267</v>
      </c>
      <c r="J1933" s="832" t="s">
        <v>1377</v>
      </c>
      <c r="K1933" s="832" t="s">
        <v>2268</v>
      </c>
      <c r="L1933" s="835">
        <v>154.36000000000001</v>
      </c>
      <c r="M1933" s="835">
        <v>308.72000000000003</v>
      </c>
      <c r="N1933" s="832">
        <v>2</v>
      </c>
      <c r="O1933" s="836">
        <v>1</v>
      </c>
      <c r="P1933" s="835">
        <v>308.72000000000003</v>
      </c>
      <c r="Q1933" s="837">
        <v>1</v>
      </c>
      <c r="R1933" s="832">
        <v>2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21</v>
      </c>
      <c r="B1934" s="832" t="s">
        <v>2713</v>
      </c>
      <c r="C1934" s="832" t="s">
        <v>2719</v>
      </c>
      <c r="D1934" s="833" t="s">
        <v>4561</v>
      </c>
      <c r="E1934" s="834" t="s">
        <v>2734</v>
      </c>
      <c r="F1934" s="832" t="s">
        <v>2714</v>
      </c>
      <c r="G1934" s="832" t="s">
        <v>3547</v>
      </c>
      <c r="H1934" s="832" t="s">
        <v>567</v>
      </c>
      <c r="I1934" s="832" t="s">
        <v>3878</v>
      </c>
      <c r="J1934" s="832" t="s">
        <v>622</v>
      </c>
      <c r="K1934" s="832" t="s">
        <v>3879</v>
      </c>
      <c r="L1934" s="835">
        <v>0</v>
      </c>
      <c r="M1934" s="835">
        <v>0</v>
      </c>
      <c r="N1934" s="832">
        <v>3</v>
      </c>
      <c r="O1934" s="836">
        <v>0.5</v>
      </c>
      <c r="P1934" s="835"/>
      <c r="Q1934" s="837"/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21</v>
      </c>
      <c r="B1935" s="832" t="s">
        <v>2713</v>
      </c>
      <c r="C1935" s="832" t="s">
        <v>2719</v>
      </c>
      <c r="D1935" s="833" t="s">
        <v>4561</v>
      </c>
      <c r="E1935" s="834" t="s">
        <v>2734</v>
      </c>
      <c r="F1935" s="832" t="s">
        <v>2714</v>
      </c>
      <c r="G1935" s="832" t="s">
        <v>3880</v>
      </c>
      <c r="H1935" s="832" t="s">
        <v>567</v>
      </c>
      <c r="I1935" s="832" t="s">
        <v>3881</v>
      </c>
      <c r="J1935" s="832" t="s">
        <v>3882</v>
      </c>
      <c r="K1935" s="832" t="s">
        <v>3883</v>
      </c>
      <c r="L1935" s="835">
        <v>248.55</v>
      </c>
      <c r="M1935" s="835">
        <v>248.55</v>
      </c>
      <c r="N1935" s="832">
        <v>1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21</v>
      </c>
      <c r="B1936" s="832" t="s">
        <v>2713</v>
      </c>
      <c r="C1936" s="832" t="s">
        <v>2719</v>
      </c>
      <c r="D1936" s="833" t="s">
        <v>4561</v>
      </c>
      <c r="E1936" s="834" t="s">
        <v>2734</v>
      </c>
      <c r="F1936" s="832" t="s">
        <v>2716</v>
      </c>
      <c r="G1936" s="832" t="s">
        <v>3064</v>
      </c>
      <c r="H1936" s="832" t="s">
        <v>567</v>
      </c>
      <c r="I1936" s="832" t="s">
        <v>3065</v>
      </c>
      <c r="J1936" s="832" t="s">
        <v>3066</v>
      </c>
      <c r="K1936" s="832" t="s">
        <v>3067</v>
      </c>
      <c r="L1936" s="835">
        <v>1800</v>
      </c>
      <c r="M1936" s="835">
        <v>1800</v>
      </c>
      <c r="N1936" s="832">
        <v>1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21</v>
      </c>
      <c r="B1937" s="832" t="s">
        <v>2713</v>
      </c>
      <c r="C1937" s="832" t="s">
        <v>2719</v>
      </c>
      <c r="D1937" s="833" t="s">
        <v>4561</v>
      </c>
      <c r="E1937" s="834" t="s">
        <v>2731</v>
      </c>
      <c r="F1937" s="832" t="s">
        <v>2714</v>
      </c>
      <c r="G1937" s="832" t="s">
        <v>4390</v>
      </c>
      <c r="H1937" s="832" t="s">
        <v>567</v>
      </c>
      <c r="I1937" s="832" t="s">
        <v>4391</v>
      </c>
      <c r="J1937" s="832" t="s">
        <v>4392</v>
      </c>
      <c r="K1937" s="832" t="s">
        <v>4393</v>
      </c>
      <c r="L1937" s="835">
        <v>263.26</v>
      </c>
      <c r="M1937" s="835">
        <v>263.26</v>
      </c>
      <c r="N1937" s="832">
        <v>1</v>
      </c>
      <c r="O1937" s="836"/>
      <c r="P1937" s="835"/>
      <c r="Q1937" s="837">
        <v>0</v>
      </c>
      <c r="R1937" s="832"/>
      <c r="S1937" s="837">
        <v>0</v>
      </c>
      <c r="T1937" s="836"/>
      <c r="U1937" s="838"/>
    </row>
    <row r="1938" spans="1:21" ht="14.4" customHeight="1" x14ac:dyDescent="0.3">
      <c r="A1938" s="831">
        <v>21</v>
      </c>
      <c r="B1938" s="832" t="s">
        <v>2713</v>
      </c>
      <c r="C1938" s="832" t="s">
        <v>2719</v>
      </c>
      <c r="D1938" s="833" t="s">
        <v>4561</v>
      </c>
      <c r="E1938" s="834" t="s">
        <v>2731</v>
      </c>
      <c r="F1938" s="832" t="s">
        <v>2714</v>
      </c>
      <c r="G1938" s="832" t="s">
        <v>2766</v>
      </c>
      <c r="H1938" s="832" t="s">
        <v>625</v>
      </c>
      <c r="I1938" s="832" t="s">
        <v>2334</v>
      </c>
      <c r="J1938" s="832" t="s">
        <v>640</v>
      </c>
      <c r="K1938" s="832" t="s">
        <v>641</v>
      </c>
      <c r="L1938" s="835">
        <v>21.76</v>
      </c>
      <c r="M1938" s="835">
        <v>65.28</v>
      </c>
      <c r="N1938" s="832">
        <v>3</v>
      </c>
      <c r="O1938" s="836">
        <v>2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21</v>
      </c>
      <c r="B1939" s="832" t="s">
        <v>2713</v>
      </c>
      <c r="C1939" s="832" t="s">
        <v>2719</v>
      </c>
      <c r="D1939" s="833" t="s">
        <v>4561</v>
      </c>
      <c r="E1939" s="834" t="s">
        <v>2731</v>
      </c>
      <c r="F1939" s="832" t="s">
        <v>2714</v>
      </c>
      <c r="G1939" s="832" t="s">
        <v>4394</v>
      </c>
      <c r="H1939" s="832" t="s">
        <v>567</v>
      </c>
      <c r="I1939" s="832" t="s">
        <v>4395</v>
      </c>
      <c r="J1939" s="832" t="s">
        <v>4396</v>
      </c>
      <c r="K1939" s="832" t="s">
        <v>4397</v>
      </c>
      <c r="L1939" s="835">
        <v>0</v>
      </c>
      <c r="M1939" s="835">
        <v>0</v>
      </c>
      <c r="N1939" s="832">
        <v>2</v>
      </c>
      <c r="O1939" s="836"/>
      <c r="P1939" s="835"/>
      <c r="Q1939" s="837"/>
      <c r="R1939" s="832"/>
      <c r="S1939" s="837">
        <v>0</v>
      </c>
      <c r="T1939" s="836"/>
      <c r="U1939" s="838"/>
    </row>
    <row r="1940" spans="1:21" ht="14.4" customHeight="1" x14ac:dyDescent="0.3">
      <c r="A1940" s="831">
        <v>21</v>
      </c>
      <c r="B1940" s="832" t="s">
        <v>2713</v>
      </c>
      <c r="C1940" s="832" t="s">
        <v>2719</v>
      </c>
      <c r="D1940" s="833" t="s">
        <v>4561</v>
      </c>
      <c r="E1940" s="834" t="s">
        <v>2731</v>
      </c>
      <c r="F1940" s="832" t="s">
        <v>2714</v>
      </c>
      <c r="G1940" s="832" t="s">
        <v>2920</v>
      </c>
      <c r="H1940" s="832" t="s">
        <v>567</v>
      </c>
      <c r="I1940" s="832" t="s">
        <v>3701</v>
      </c>
      <c r="J1940" s="832" t="s">
        <v>799</v>
      </c>
      <c r="K1940" s="832" t="s">
        <v>3702</v>
      </c>
      <c r="L1940" s="835">
        <v>18.809999999999999</v>
      </c>
      <c r="M1940" s="835">
        <v>37.619999999999997</v>
      </c>
      <c r="N1940" s="832">
        <v>2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21</v>
      </c>
      <c r="B1941" s="832" t="s">
        <v>2713</v>
      </c>
      <c r="C1941" s="832" t="s">
        <v>2719</v>
      </c>
      <c r="D1941" s="833" t="s">
        <v>4561</v>
      </c>
      <c r="E1941" s="834" t="s">
        <v>2731</v>
      </c>
      <c r="F1941" s="832" t="s">
        <v>2714</v>
      </c>
      <c r="G1941" s="832" t="s">
        <v>2776</v>
      </c>
      <c r="H1941" s="832" t="s">
        <v>567</v>
      </c>
      <c r="I1941" s="832" t="s">
        <v>3296</v>
      </c>
      <c r="J1941" s="832" t="s">
        <v>3123</v>
      </c>
      <c r="K1941" s="832" t="s">
        <v>3297</v>
      </c>
      <c r="L1941" s="835">
        <v>161.4</v>
      </c>
      <c r="M1941" s="835">
        <v>161.4</v>
      </c>
      <c r="N1941" s="832">
        <v>1</v>
      </c>
      <c r="O1941" s="836"/>
      <c r="P1941" s="835"/>
      <c r="Q1941" s="837">
        <v>0</v>
      </c>
      <c r="R1941" s="832"/>
      <c r="S1941" s="837">
        <v>0</v>
      </c>
      <c r="T1941" s="836"/>
      <c r="U1941" s="838"/>
    </row>
    <row r="1942" spans="1:21" ht="14.4" customHeight="1" x14ac:dyDescent="0.3">
      <c r="A1942" s="831">
        <v>21</v>
      </c>
      <c r="B1942" s="832" t="s">
        <v>2713</v>
      </c>
      <c r="C1942" s="832" t="s">
        <v>2719</v>
      </c>
      <c r="D1942" s="833" t="s">
        <v>4561</v>
      </c>
      <c r="E1942" s="834" t="s">
        <v>2731</v>
      </c>
      <c r="F1942" s="832" t="s">
        <v>2714</v>
      </c>
      <c r="G1942" s="832" t="s">
        <v>3575</v>
      </c>
      <c r="H1942" s="832" t="s">
        <v>567</v>
      </c>
      <c r="I1942" s="832" t="s">
        <v>4398</v>
      </c>
      <c r="J1942" s="832" t="s">
        <v>1481</v>
      </c>
      <c r="K1942" s="832" t="s">
        <v>4399</v>
      </c>
      <c r="L1942" s="835">
        <v>6158.29</v>
      </c>
      <c r="M1942" s="835">
        <v>6158.29</v>
      </c>
      <c r="N1942" s="832">
        <v>1</v>
      </c>
      <c r="O1942" s="836"/>
      <c r="P1942" s="835">
        <v>6158.29</v>
      </c>
      <c r="Q1942" s="837">
        <v>1</v>
      </c>
      <c r="R1942" s="832">
        <v>1</v>
      </c>
      <c r="S1942" s="837">
        <v>1</v>
      </c>
      <c r="T1942" s="836"/>
      <c r="U1942" s="838"/>
    </row>
    <row r="1943" spans="1:21" ht="14.4" customHeight="1" x14ac:dyDescent="0.3">
      <c r="A1943" s="831">
        <v>21</v>
      </c>
      <c r="B1943" s="832" t="s">
        <v>2713</v>
      </c>
      <c r="C1943" s="832" t="s">
        <v>2719</v>
      </c>
      <c r="D1943" s="833" t="s">
        <v>4561</v>
      </c>
      <c r="E1943" s="834" t="s">
        <v>2731</v>
      </c>
      <c r="F1943" s="832" t="s">
        <v>2714</v>
      </c>
      <c r="G1943" s="832" t="s">
        <v>2923</v>
      </c>
      <c r="H1943" s="832" t="s">
        <v>567</v>
      </c>
      <c r="I1943" s="832" t="s">
        <v>4400</v>
      </c>
      <c r="J1943" s="832" t="s">
        <v>860</v>
      </c>
      <c r="K1943" s="832" t="s">
        <v>4401</v>
      </c>
      <c r="L1943" s="835">
        <v>477.5</v>
      </c>
      <c r="M1943" s="835">
        <v>477.5</v>
      </c>
      <c r="N1943" s="832">
        <v>1</v>
      </c>
      <c r="O1943" s="836">
        <v>0.5</v>
      </c>
      <c r="P1943" s="835">
        <v>477.5</v>
      </c>
      <c r="Q1943" s="837">
        <v>1</v>
      </c>
      <c r="R1943" s="832">
        <v>1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21</v>
      </c>
      <c r="B1944" s="832" t="s">
        <v>2713</v>
      </c>
      <c r="C1944" s="832" t="s">
        <v>2719</v>
      </c>
      <c r="D1944" s="833" t="s">
        <v>4561</v>
      </c>
      <c r="E1944" s="834" t="s">
        <v>2731</v>
      </c>
      <c r="F1944" s="832" t="s">
        <v>2714</v>
      </c>
      <c r="G1944" s="832" t="s">
        <v>2779</v>
      </c>
      <c r="H1944" s="832" t="s">
        <v>567</v>
      </c>
      <c r="I1944" s="832" t="s">
        <v>2780</v>
      </c>
      <c r="J1944" s="832" t="s">
        <v>2781</v>
      </c>
      <c r="K1944" s="832" t="s">
        <v>2782</v>
      </c>
      <c r="L1944" s="835">
        <v>5322.08</v>
      </c>
      <c r="M1944" s="835">
        <v>21288.32</v>
      </c>
      <c r="N1944" s="832">
        <v>4</v>
      </c>
      <c r="O1944" s="836"/>
      <c r="P1944" s="835">
        <v>10644.16</v>
      </c>
      <c r="Q1944" s="837">
        <v>0.5</v>
      </c>
      <c r="R1944" s="832">
        <v>2</v>
      </c>
      <c r="S1944" s="837">
        <v>0.5</v>
      </c>
      <c r="T1944" s="836"/>
      <c r="U1944" s="838"/>
    </row>
    <row r="1945" spans="1:21" ht="14.4" customHeight="1" x14ac:dyDescent="0.3">
      <c r="A1945" s="831">
        <v>21</v>
      </c>
      <c r="B1945" s="832" t="s">
        <v>2713</v>
      </c>
      <c r="C1945" s="832" t="s">
        <v>2719</v>
      </c>
      <c r="D1945" s="833" t="s">
        <v>4561</v>
      </c>
      <c r="E1945" s="834" t="s">
        <v>2731</v>
      </c>
      <c r="F1945" s="832" t="s">
        <v>2714</v>
      </c>
      <c r="G1945" s="832" t="s">
        <v>2779</v>
      </c>
      <c r="H1945" s="832" t="s">
        <v>567</v>
      </c>
      <c r="I1945" s="832" t="s">
        <v>2936</v>
      </c>
      <c r="J1945" s="832" t="s">
        <v>2781</v>
      </c>
      <c r="K1945" s="832" t="s">
        <v>2937</v>
      </c>
      <c r="L1945" s="835">
        <v>5322.08</v>
      </c>
      <c r="M1945" s="835">
        <v>15966.24</v>
      </c>
      <c r="N1945" s="832">
        <v>3</v>
      </c>
      <c r="O1945" s="836"/>
      <c r="P1945" s="835">
        <v>15966.24</v>
      </c>
      <c r="Q1945" s="837">
        <v>1</v>
      </c>
      <c r="R1945" s="832">
        <v>3</v>
      </c>
      <c r="S1945" s="837">
        <v>1</v>
      </c>
      <c r="T1945" s="836"/>
      <c r="U1945" s="838"/>
    </row>
    <row r="1946" spans="1:21" ht="14.4" customHeight="1" x14ac:dyDescent="0.3">
      <c r="A1946" s="831">
        <v>21</v>
      </c>
      <c r="B1946" s="832" t="s">
        <v>2713</v>
      </c>
      <c r="C1946" s="832" t="s">
        <v>2719</v>
      </c>
      <c r="D1946" s="833" t="s">
        <v>4561</v>
      </c>
      <c r="E1946" s="834" t="s">
        <v>2731</v>
      </c>
      <c r="F1946" s="832" t="s">
        <v>2714</v>
      </c>
      <c r="G1946" s="832" t="s">
        <v>2779</v>
      </c>
      <c r="H1946" s="832" t="s">
        <v>625</v>
      </c>
      <c r="I1946" s="832" t="s">
        <v>2343</v>
      </c>
      <c r="J1946" s="832" t="s">
        <v>2339</v>
      </c>
      <c r="K1946" s="832" t="s">
        <v>2344</v>
      </c>
      <c r="L1946" s="835">
        <v>484.75</v>
      </c>
      <c r="M1946" s="835">
        <v>3393.25</v>
      </c>
      <c r="N1946" s="832">
        <v>7</v>
      </c>
      <c r="O1946" s="836">
        <v>1</v>
      </c>
      <c r="P1946" s="835">
        <v>1454.25</v>
      </c>
      <c r="Q1946" s="837">
        <v>0.42857142857142855</v>
      </c>
      <c r="R1946" s="832">
        <v>3</v>
      </c>
      <c r="S1946" s="837">
        <v>0.42857142857142855</v>
      </c>
      <c r="T1946" s="836"/>
      <c r="U1946" s="838">
        <v>0</v>
      </c>
    </row>
    <row r="1947" spans="1:21" ht="14.4" customHeight="1" x14ac:dyDescent="0.3">
      <c r="A1947" s="831">
        <v>21</v>
      </c>
      <c r="B1947" s="832" t="s">
        <v>2713</v>
      </c>
      <c r="C1947" s="832" t="s">
        <v>2719</v>
      </c>
      <c r="D1947" s="833" t="s">
        <v>4561</v>
      </c>
      <c r="E1947" s="834" t="s">
        <v>2731</v>
      </c>
      <c r="F1947" s="832" t="s">
        <v>2714</v>
      </c>
      <c r="G1947" s="832" t="s">
        <v>2779</v>
      </c>
      <c r="H1947" s="832" t="s">
        <v>625</v>
      </c>
      <c r="I1947" s="832" t="s">
        <v>2345</v>
      </c>
      <c r="J1947" s="832" t="s">
        <v>2339</v>
      </c>
      <c r="K1947" s="832" t="s">
        <v>2346</v>
      </c>
      <c r="L1947" s="835">
        <v>969.48</v>
      </c>
      <c r="M1947" s="835">
        <v>11633.76</v>
      </c>
      <c r="N1947" s="832">
        <v>12</v>
      </c>
      <c r="O1947" s="836">
        <v>1</v>
      </c>
      <c r="P1947" s="835">
        <v>5816.88</v>
      </c>
      <c r="Q1947" s="837">
        <v>0.5</v>
      </c>
      <c r="R1947" s="832">
        <v>6</v>
      </c>
      <c r="S1947" s="837">
        <v>0.5</v>
      </c>
      <c r="T1947" s="836"/>
      <c r="U1947" s="838">
        <v>0</v>
      </c>
    </row>
    <row r="1948" spans="1:21" ht="14.4" customHeight="1" x14ac:dyDescent="0.3">
      <c r="A1948" s="831">
        <v>21</v>
      </c>
      <c r="B1948" s="832" t="s">
        <v>2713</v>
      </c>
      <c r="C1948" s="832" t="s">
        <v>2719</v>
      </c>
      <c r="D1948" s="833" t="s">
        <v>4561</v>
      </c>
      <c r="E1948" s="834" t="s">
        <v>2731</v>
      </c>
      <c r="F1948" s="832" t="s">
        <v>2714</v>
      </c>
      <c r="G1948" s="832" t="s">
        <v>2779</v>
      </c>
      <c r="H1948" s="832" t="s">
        <v>625</v>
      </c>
      <c r="I1948" s="832" t="s">
        <v>2338</v>
      </c>
      <c r="J1948" s="832" t="s">
        <v>2339</v>
      </c>
      <c r="K1948" s="832" t="s">
        <v>2340</v>
      </c>
      <c r="L1948" s="835">
        <v>1938.97</v>
      </c>
      <c r="M1948" s="835">
        <v>3877.94</v>
      </c>
      <c r="N1948" s="832">
        <v>2</v>
      </c>
      <c r="O1948" s="836"/>
      <c r="P1948" s="835">
        <v>3877.94</v>
      </c>
      <c r="Q1948" s="837">
        <v>1</v>
      </c>
      <c r="R1948" s="832">
        <v>2</v>
      </c>
      <c r="S1948" s="837">
        <v>1</v>
      </c>
      <c r="T1948" s="836"/>
      <c r="U1948" s="838"/>
    </row>
    <row r="1949" spans="1:21" ht="14.4" customHeight="1" x14ac:dyDescent="0.3">
      <c r="A1949" s="831">
        <v>21</v>
      </c>
      <c r="B1949" s="832" t="s">
        <v>2713</v>
      </c>
      <c r="C1949" s="832" t="s">
        <v>2719</v>
      </c>
      <c r="D1949" s="833" t="s">
        <v>4561</v>
      </c>
      <c r="E1949" s="834" t="s">
        <v>2731</v>
      </c>
      <c r="F1949" s="832" t="s">
        <v>2714</v>
      </c>
      <c r="G1949" s="832" t="s">
        <v>2779</v>
      </c>
      <c r="H1949" s="832" t="s">
        <v>625</v>
      </c>
      <c r="I1949" s="832" t="s">
        <v>2341</v>
      </c>
      <c r="J1949" s="832" t="s">
        <v>2339</v>
      </c>
      <c r="K1949" s="832" t="s">
        <v>2342</v>
      </c>
      <c r="L1949" s="835">
        <v>1454.23</v>
      </c>
      <c r="M1949" s="835">
        <v>5816.92</v>
      </c>
      <c r="N1949" s="832">
        <v>4</v>
      </c>
      <c r="O1949" s="836"/>
      <c r="P1949" s="835">
        <v>5816.92</v>
      </c>
      <c r="Q1949" s="837">
        <v>1</v>
      </c>
      <c r="R1949" s="832">
        <v>4</v>
      </c>
      <c r="S1949" s="837">
        <v>1</v>
      </c>
      <c r="T1949" s="836"/>
      <c r="U1949" s="838"/>
    </row>
    <row r="1950" spans="1:21" ht="14.4" customHeight="1" x14ac:dyDescent="0.3">
      <c r="A1950" s="831">
        <v>21</v>
      </c>
      <c r="B1950" s="832" t="s">
        <v>2713</v>
      </c>
      <c r="C1950" s="832" t="s">
        <v>2719</v>
      </c>
      <c r="D1950" s="833" t="s">
        <v>4561</v>
      </c>
      <c r="E1950" s="834" t="s">
        <v>2731</v>
      </c>
      <c r="F1950" s="832" t="s">
        <v>2714</v>
      </c>
      <c r="G1950" s="832" t="s">
        <v>2807</v>
      </c>
      <c r="H1950" s="832" t="s">
        <v>625</v>
      </c>
      <c r="I1950" s="832" t="s">
        <v>2131</v>
      </c>
      <c r="J1950" s="832" t="s">
        <v>919</v>
      </c>
      <c r="K1950" s="832" t="s">
        <v>2132</v>
      </c>
      <c r="L1950" s="835">
        <v>42.51</v>
      </c>
      <c r="M1950" s="835">
        <v>85.02</v>
      </c>
      <c r="N1950" s="832">
        <v>2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21</v>
      </c>
      <c r="B1951" s="832" t="s">
        <v>2713</v>
      </c>
      <c r="C1951" s="832" t="s">
        <v>2719</v>
      </c>
      <c r="D1951" s="833" t="s">
        <v>4561</v>
      </c>
      <c r="E1951" s="834" t="s">
        <v>2731</v>
      </c>
      <c r="F1951" s="832" t="s">
        <v>2714</v>
      </c>
      <c r="G1951" s="832" t="s">
        <v>2754</v>
      </c>
      <c r="H1951" s="832" t="s">
        <v>567</v>
      </c>
      <c r="I1951" s="832" t="s">
        <v>2755</v>
      </c>
      <c r="J1951" s="832" t="s">
        <v>2756</v>
      </c>
      <c r="K1951" s="832" t="s">
        <v>2757</v>
      </c>
      <c r="L1951" s="835">
        <v>424.24</v>
      </c>
      <c r="M1951" s="835">
        <v>1272.72</v>
      </c>
      <c r="N1951" s="832">
        <v>3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21</v>
      </c>
      <c r="B1952" s="832" t="s">
        <v>2713</v>
      </c>
      <c r="C1952" s="832" t="s">
        <v>2719</v>
      </c>
      <c r="D1952" s="833" t="s">
        <v>4561</v>
      </c>
      <c r="E1952" s="834" t="s">
        <v>2731</v>
      </c>
      <c r="F1952" s="832" t="s">
        <v>2714</v>
      </c>
      <c r="G1952" s="832" t="s">
        <v>2754</v>
      </c>
      <c r="H1952" s="832" t="s">
        <v>567</v>
      </c>
      <c r="I1952" s="832" t="s">
        <v>2855</v>
      </c>
      <c r="J1952" s="832" t="s">
        <v>2756</v>
      </c>
      <c r="K1952" s="832" t="s">
        <v>2856</v>
      </c>
      <c r="L1952" s="835">
        <v>848.49</v>
      </c>
      <c r="M1952" s="835">
        <v>2545.4700000000003</v>
      </c>
      <c r="N1952" s="832">
        <v>3</v>
      </c>
      <c r="O1952" s="836">
        <v>0.5</v>
      </c>
      <c r="P1952" s="835">
        <v>848.49</v>
      </c>
      <c r="Q1952" s="837">
        <v>0.33333333333333331</v>
      </c>
      <c r="R1952" s="832">
        <v>1</v>
      </c>
      <c r="S1952" s="837">
        <v>0.33333333333333331</v>
      </c>
      <c r="T1952" s="836"/>
      <c r="U1952" s="838">
        <v>0</v>
      </c>
    </row>
    <row r="1953" spans="1:21" ht="14.4" customHeight="1" x14ac:dyDescent="0.3">
      <c r="A1953" s="831">
        <v>21</v>
      </c>
      <c r="B1953" s="832" t="s">
        <v>2713</v>
      </c>
      <c r="C1953" s="832" t="s">
        <v>2719</v>
      </c>
      <c r="D1953" s="833" t="s">
        <v>4561</v>
      </c>
      <c r="E1953" s="834" t="s">
        <v>2731</v>
      </c>
      <c r="F1953" s="832" t="s">
        <v>2714</v>
      </c>
      <c r="G1953" s="832" t="s">
        <v>2758</v>
      </c>
      <c r="H1953" s="832" t="s">
        <v>567</v>
      </c>
      <c r="I1953" s="832" t="s">
        <v>2759</v>
      </c>
      <c r="J1953" s="832" t="s">
        <v>1021</v>
      </c>
      <c r="K1953" s="832" t="s">
        <v>2760</v>
      </c>
      <c r="L1953" s="835">
        <v>45.03</v>
      </c>
      <c r="M1953" s="835">
        <v>855.56999999999994</v>
      </c>
      <c r="N1953" s="832">
        <v>19</v>
      </c>
      <c r="O1953" s="836">
        <v>3.5</v>
      </c>
      <c r="P1953" s="835">
        <v>270.18</v>
      </c>
      <c r="Q1953" s="837">
        <v>0.31578947368421056</v>
      </c>
      <c r="R1953" s="832">
        <v>6</v>
      </c>
      <c r="S1953" s="837">
        <v>0.31578947368421051</v>
      </c>
      <c r="T1953" s="836">
        <v>1.5</v>
      </c>
      <c r="U1953" s="838">
        <v>0.42857142857142855</v>
      </c>
    </row>
    <row r="1954" spans="1:21" ht="14.4" customHeight="1" x14ac:dyDescent="0.3">
      <c r="A1954" s="831">
        <v>21</v>
      </c>
      <c r="B1954" s="832" t="s">
        <v>2713</v>
      </c>
      <c r="C1954" s="832" t="s">
        <v>2719</v>
      </c>
      <c r="D1954" s="833" t="s">
        <v>4561</v>
      </c>
      <c r="E1954" s="834" t="s">
        <v>2731</v>
      </c>
      <c r="F1954" s="832" t="s">
        <v>2714</v>
      </c>
      <c r="G1954" s="832" t="s">
        <v>3146</v>
      </c>
      <c r="H1954" s="832" t="s">
        <v>567</v>
      </c>
      <c r="I1954" s="832" t="s">
        <v>3147</v>
      </c>
      <c r="J1954" s="832" t="s">
        <v>814</v>
      </c>
      <c r="K1954" s="832" t="s">
        <v>3148</v>
      </c>
      <c r="L1954" s="835">
        <v>27.28</v>
      </c>
      <c r="M1954" s="835">
        <v>81.84</v>
      </c>
      <c r="N1954" s="832">
        <v>3</v>
      </c>
      <c r="O1954" s="836">
        <v>1</v>
      </c>
      <c r="P1954" s="835">
        <v>54.56</v>
      </c>
      <c r="Q1954" s="837">
        <v>0.66666666666666663</v>
      </c>
      <c r="R1954" s="832">
        <v>2</v>
      </c>
      <c r="S1954" s="837">
        <v>0.66666666666666663</v>
      </c>
      <c r="T1954" s="836">
        <v>0.5</v>
      </c>
      <c r="U1954" s="838">
        <v>0.5</v>
      </c>
    </row>
    <row r="1955" spans="1:21" ht="14.4" customHeight="1" x14ac:dyDescent="0.3">
      <c r="A1955" s="831">
        <v>21</v>
      </c>
      <c r="B1955" s="832" t="s">
        <v>2713</v>
      </c>
      <c r="C1955" s="832" t="s">
        <v>2719</v>
      </c>
      <c r="D1955" s="833" t="s">
        <v>4561</v>
      </c>
      <c r="E1955" s="834" t="s">
        <v>2731</v>
      </c>
      <c r="F1955" s="832" t="s">
        <v>2714</v>
      </c>
      <c r="G1955" s="832" t="s">
        <v>4402</v>
      </c>
      <c r="H1955" s="832" t="s">
        <v>567</v>
      </c>
      <c r="I1955" s="832" t="s">
        <v>4403</v>
      </c>
      <c r="J1955" s="832" t="s">
        <v>4404</v>
      </c>
      <c r="K1955" s="832" t="s">
        <v>4405</v>
      </c>
      <c r="L1955" s="835">
        <v>76.709999999999994</v>
      </c>
      <c r="M1955" s="835">
        <v>153.41999999999999</v>
      </c>
      <c r="N1955" s="832">
        <v>2</v>
      </c>
      <c r="O1955" s="836">
        <v>0.5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21</v>
      </c>
      <c r="B1956" s="832" t="s">
        <v>2713</v>
      </c>
      <c r="C1956" s="832" t="s">
        <v>2719</v>
      </c>
      <c r="D1956" s="833" t="s">
        <v>4561</v>
      </c>
      <c r="E1956" s="834" t="s">
        <v>2731</v>
      </c>
      <c r="F1956" s="832" t="s">
        <v>2714</v>
      </c>
      <c r="G1956" s="832" t="s">
        <v>2857</v>
      </c>
      <c r="H1956" s="832" t="s">
        <v>567</v>
      </c>
      <c r="I1956" s="832" t="s">
        <v>2858</v>
      </c>
      <c r="J1956" s="832" t="s">
        <v>2859</v>
      </c>
      <c r="K1956" s="832" t="s">
        <v>2860</v>
      </c>
      <c r="L1956" s="835">
        <v>38.5</v>
      </c>
      <c r="M1956" s="835">
        <v>192.5</v>
      </c>
      <c r="N1956" s="832">
        <v>5</v>
      </c>
      <c r="O1956" s="836">
        <v>0.5</v>
      </c>
      <c r="P1956" s="835">
        <v>192.5</v>
      </c>
      <c r="Q1956" s="837">
        <v>1</v>
      </c>
      <c r="R1956" s="832">
        <v>5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21</v>
      </c>
      <c r="B1957" s="832" t="s">
        <v>2713</v>
      </c>
      <c r="C1957" s="832" t="s">
        <v>2719</v>
      </c>
      <c r="D1957" s="833" t="s">
        <v>4561</v>
      </c>
      <c r="E1957" s="834" t="s">
        <v>2731</v>
      </c>
      <c r="F1957" s="832" t="s">
        <v>2714</v>
      </c>
      <c r="G1957" s="832" t="s">
        <v>2857</v>
      </c>
      <c r="H1957" s="832" t="s">
        <v>567</v>
      </c>
      <c r="I1957" s="832" t="s">
        <v>3453</v>
      </c>
      <c r="J1957" s="832" t="s">
        <v>2859</v>
      </c>
      <c r="K1957" s="832" t="s">
        <v>3454</v>
      </c>
      <c r="L1957" s="835">
        <v>73.989999999999995</v>
      </c>
      <c r="M1957" s="835">
        <v>221.96999999999997</v>
      </c>
      <c r="N1957" s="832">
        <v>3</v>
      </c>
      <c r="O1957" s="836"/>
      <c r="P1957" s="835">
        <v>221.96999999999997</v>
      </c>
      <c r="Q1957" s="837">
        <v>1</v>
      </c>
      <c r="R1957" s="832">
        <v>3</v>
      </c>
      <c r="S1957" s="837">
        <v>1</v>
      </c>
      <c r="T1957" s="836"/>
      <c r="U1957" s="838"/>
    </row>
    <row r="1958" spans="1:21" ht="14.4" customHeight="1" x14ac:dyDescent="0.3">
      <c r="A1958" s="831">
        <v>21</v>
      </c>
      <c r="B1958" s="832" t="s">
        <v>2713</v>
      </c>
      <c r="C1958" s="832" t="s">
        <v>2719</v>
      </c>
      <c r="D1958" s="833" t="s">
        <v>4561</v>
      </c>
      <c r="E1958" s="834" t="s">
        <v>2731</v>
      </c>
      <c r="F1958" s="832" t="s">
        <v>2714</v>
      </c>
      <c r="G1958" s="832" t="s">
        <v>3171</v>
      </c>
      <c r="H1958" s="832" t="s">
        <v>567</v>
      </c>
      <c r="I1958" s="832" t="s">
        <v>3459</v>
      </c>
      <c r="J1958" s="832" t="s">
        <v>3173</v>
      </c>
      <c r="K1958" s="832" t="s">
        <v>3460</v>
      </c>
      <c r="L1958" s="835">
        <v>0</v>
      </c>
      <c r="M1958" s="835">
        <v>0</v>
      </c>
      <c r="N1958" s="832">
        <v>5</v>
      </c>
      <c r="O1958" s="836">
        <v>2.5</v>
      </c>
      <c r="P1958" s="835">
        <v>0</v>
      </c>
      <c r="Q1958" s="837"/>
      <c r="R1958" s="832">
        <v>2</v>
      </c>
      <c r="S1958" s="837">
        <v>0.4</v>
      </c>
      <c r="T1958" s="836">
        <v>1</v>
      </c>
      <c r="U1958" s="838">
        <v>0.4</v>
      </c>
    </row>
    <row r="1959" spans="1:21" ht="14.4" customHeight="1" x14ac:dyDescent="0.3">
      <c r="A1959" s="831">
        <v>21</v>
      </c>
      <c r="B1959" s="832" t="s">
        <v>2713</v>
      </c>
      <c r="C1959" s="832" t="s">
        <v>2719</v>
      </c>
      <c r="D1959" s="833" t="s">
        <v>4561</v>
      </c>
      <c r="E1959" s="834" t="s">
        <v>2731</v>
      </c>
      <c r="F1959" s="832" t="s">
        <v>2714</v>
      </c>
      <c r="G1959" s="832" t="s">
        <v>2874</v>
      </c>
      <c r="H1959" s="832" t="s">
        <v>567</v>
      </c>
      <c r="I1959" s="832" t="s">
        <v>3176</v>
      </c>
      <c r="J1959" s="832" t="s">
        <v>1074</v>
      </c>
      <c r="K1959" s="832" t="s">
        <v>3177</v>
      </c>
      <c r="L1959" s="835">
        <v>0</v>
      </c>
      <c r="M1959" s="835">
        <v>0</v>
      </c>
      <c r="N1959" s="832">
        <v>1</v>
      </c>
      <c r="O1959" s="836">
        <v>0.5</v>
      </c>
      <c r="P1959" s="835">
        <v>0</v>
      </c>
      <c r="Q1959" s="837"/>
      <c r="R1959" s="832">
        <v>1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21</v>
      </c>
      <c r="B1960" s="832" t="s">
        <v>2713</v>
      </c>
      <c r="C1960" s="832" t="s">
        <v>2719</v>
      </c>
      <c r="D1960" s="833" t="s">
        <v>4561</v>
      </c>
      <c r="E1960" s="834" t="s">
        <v>2731</v>
      </c>
      <c r="F1960" s="832" t="s">
        <v>2714</v>
      </c>
      <c r="G1960" s="832" t="s">
        <v>2874</v>
      </c>
      <c r="H1960" s="832" t="s">
        <v>567</v>
      </c>
      <c r="I1960" s="832" t="s">
        <v>2875</v>
      </c>
      <c r="J1960" s="832" t="s">
        <v>1074</v>
      </c>
      <c r="K1960" s="832" t="s">
        <v>2876</v>
      </c>
      <c r="L1960" s="835">
        <v>0</v>
      </c>
      <c r="M1960" s="835">
        <v>0</v>
      </c>
      <c r="N1960" s="832">
        <v>1</v>
      </c>
      <c r="O1960" s="836">
        <v>1</v>
      </c>
      <c r="P1960" s="835"/>
      <c r="Q1960" s="837"/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21</v>
      </c>
      <c r="B1961" s="832" t="s">
        <v>2713</v>
      </c>
      <c r="C1961" s="832" t="s">
        <v>2719</v>
      </c>
      <c r="D1961" s="833" t="s">
        <v>4561</v>
      </c>
      <c r="E1961" s="834" t="s">
        <v>2731</v>
      </c>
      <c r="F1961" s="832" t="s">
        <v>2714</v>
      </c>
      <c r="G1961" s="832" t="s">
        <v>2767</v>
      </c>
      <c r="H1961" s="832" t="s">
        <v>567</v>
      </c>
      <c r="I1961" s="832" t="s">
        <v>2768</v>
      </c>
      <c r="J1961" s="832" t="s">
        <v>780</v>
      </c>
      <c r="K1961" s="832" t="s">
        <v>2769</v>
      </c>
      <c r="L1961" s="835">
        <v>53.57</v>
      </c>
      <c r="M1961" s="835">
        <v>160.71</v>
      </c>
      <c r="N1961" s="832">
        <v>3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21</v>
      </c>
      <c r="B1962" s="832" t="s">
        <v>2713</v>
      </c>
      <c r="C1962" s="832" t="s">
        <v>2719</v>
      </c>
      <c r="D1962" s="833" t="s">
        <v>4561</v>
      </c>
      <c r="E1962" s="834" t="s">
        <v>2731</v>
      </c>
      <c r="F1962" s="832" t="s">
        <v>2714</v>
      </c>
      <c r="G1962" s="832" t="s">
        <v>3477</v>
      </c>
      <c r="H1962" s="832" t="s">
        <v>625</v>
      </c>
      <c r="I1962" s="832" t="s">
        <v>2386</v>
      </c>
      <c r="J1962" s="832" t="s">
        <v>2387</v>
      </c>
      <c r="K1962" s="832" t="s">
        <v>2388</v>
      </c>
      <c r="L1962" s="835">
        <v>0</v>
      </c>
      <c r="M1962" s="835">
        <v>0</v>
      </c>
      <c r="N1962" s="832">
        <v>1</v>
      </c>
      <c r="O1962" s="836">
        <v>0.5</v>
      </c>
      <c r="P1962" s="835">
        <v>0</v>
      </c>
      <c r="Q1962" s="837"/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21</v>
      </c>
      <c r="B1963" s="832" t="s">
        <v>2713</v>
      </c>
      <c r="C1963" s="832" t="s">
        <v>2719</v>
      </c>
      <c r="D1963" s="833" t="s">
        <v>4561</v>
      </c>
      <c r="E1963" s="834" t="s">
        <v>2731</v>
      </c>
      <c r="F1963" s="832" t="s">
        <v>2714</v>
      </c>
      <c r="G1963" s="832" t="s">
        <v>3477</v>
      </c>
      <c r="H1963" s="832" t="s">
        <v>625</v>
      </c>
      <c r="I1963" s="832" t="s">
        <v>2389</v>
      </c>
      <c r="J1963" s="832" t="s">
        <v>2387</v>
      </c>
      <c r="K1963" s="832" t="s">
        <v>2390</v>
      </c>
      <c r="L1963" s="835">
        <v>0</v>
      </c>
      <c r="M1963" s="835">
        <v>0</v>
      </c>
      <c r="N1963" s="832">
        <v>2</v>
      </c>
      <c r="O1963" s="836"/>
      <c r="P1963" s="835">
        <v>0</v>
      </c>
      <c r="Q1963" s="837"/>
      <c r="R1963" s="832">
        <v>2</v>
      </c>
      <c r="S1963" s="837">
        <v>1</v>
      </c>
      <c r="T1963" s="836"/>
      <c r="U1963" s="838"/>
    </row>
    <row r="1964" spans="1:21" ht="14.4" customHeight="1" x14ac:dyDescent="0.3">
      <c r="A1964" s="831">
        <v>21</v>
      </c>
      <c r="B1964" s="832" t="s">
        <v>2713</v>
      </c>
      <c r="C1964" s="832" t="s">
        <v>2719</v>
      </c>
      <c r="D1964" s="833" t="s">
        <v>4561</v>
      </c>
      <c r="E1964" s="834" t="s">
        <v>2731</v>
      </c>
      <c r="F1964" s="832" t="s">
        <v>2714</v>
      </c>
      <c r="G1964" s="832" t="s">
        <v>2783</v>
      </c>
      <c r="H1964" s="832" t="s">
        <v>625</v>
      </c>
      <c r="I1964" s="832" t="s">
        <v>2784</v>
      </c>
      <c r="J1964" s="832" t="s">
        <v>910</v>
      </c>
      <c r="K1964" s="832" t="s">
        <v>2106</v>
      </c>
      <c r="L1964" s="835">
        <v>490.89</v>
      </c>
      <c r="M1964" s="835">
        <v>2454.4499999999998</v>
      </c>
      <c r="N1964" s="832">
        <v>5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21</v>
      </c>
      <c r="B1965" s="832" t="s">
        <v>2713</v>
      </c>
      <c r="C1965" s="832" t="s">
        <v>2719</v>
      </c>
      <c r="D1965" s="833" t="s">
        <v>4561</v>
      </c>
      <c r="E1965" s="834" t="s">
        <v>2731</v>
      </c>
      <c r="F1965" s="832" t="s">
        <v>2714</v>
      </c>
      <c r="G1965" s="832" t="s">
        <v>2783</v>
      </c>
      <c r="H1965" s="832" t="s">
        <v>625</v>
      </c>
      <c r="I1965" s="832" t="s">
        <v>3188</v>
      </c>
      <c r="J1965" s="832" t="s">
        <v>910</v>
      </c>
      <c r="K1965" s="832" t="s">
        <v>3189</v>
      </c>
      <c r="L1965" s="835">
        <v>923.74</v>
      </c>
      <c r="M1965" s="835">
        <v>1847.48</v>
      </c>
      <c r="N1965" s="832">
        <v>2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21</v>
      </c>
      <c r="B1966" s="832" t="s">
        <v>2713</v>
      </c>
      <c r="C1966" s="832" t="s">
        <v>2719</v>
      </c>
      <c r="D1966" s="833" t="s">
        <v>4561</v>
      </c>
      <c r="E1966" s="834" t="s">
        <v>2731</v>
      </c>
      <c r="F1966" s="832" t="s">
        <v>2714</v>
      </c>
      <c r="G1966" s="832" t="s">
        <v>2783</v>
      </c>
      <c r="H1966" s="832" t="s">
        <v>625</v>
      </c>
      <c r="I1966" s="832" t="s">
        <v>2861</v>
      </c>
      <c r="J1966" s="832" t="s">
        <v>914</v>
      </c>
      <c r="K1966" s="832" t="s">
        <v>2096</v>
      </c>
      <c r="L1966" s="835">
        <v>1385.62</v>
      </c>
      <c r="M1966" s="835">
        <v>5542.48</v>
      </c>
      <c r="N1966" s="832">
        <v>4</v>
      </c>
      <c r="O1966" s="836">
        <v>0.5</v>
      </c>
      <c r="P1966" s="835">
        <v>2771.24</v>
      </c>
      <c r="Q1966" s="837">
        <v>0.5</v>
      </c>
      <c r="R1966" s="832">
        <v>2</v>
      </c>
      <c r="S1966" s="837">
        <v>0.5</v>
      </c>
      <c r="T1966" s="836">
        <v>0.5</v>
      </c>
      <c r="U1966" s="838">
        <v>1</v>
      </c>
    </row>
    <row r="1967" spans="1:21" ht="14.4" customHeight="1" x14ac:dyDescent="0.3">
      <c r="A1967" s="831">
        <v>21</v>
      </c>
      <c r="B1967" s="832" t="s">
        <v>2713</v>
      </c>
      <c r="C1967" s="832" t="s">
        <v>2719</v>
      </c>
      <c r="D1967" s="833" t="s">
        <v>4561</v>
      </c>
      <c r="E1967" s="834" t="s">
        <v>2731</v>
      </c>
      <c r="F1967" s="832" t="s">
        <v>2714</v>
      </c>
      <c r="G1967" s="832" t="s">
        <v>2783</v>
      </c>
      <c r="H1967" s="832" t="s">
        <v>625</v>
      </c>
      <c r="I1967" s="832" t="s">
        <v>2877</v>
      </c>
      <c r="J1967" s="832" t="s">
        <v>914</v>
      </c>
      <c r="K1967" s="832" t="s">
        <v>2098</v>
      </c>
      <c r="L1967" s="835">
        <v>1847.49</v>
      </c>
      <c r="M1967" s="835">
        <v>1847.49</v>
      </c>
      <c r="N1967" s="832">
        <v>1</v>
      </c>
      <c r="O1967" s="836"/>
      <c r="P1967" s="835">
        <v>1847.49</v>
      </c>
      <c r="Q1967" s="837">
        <v>1</v>
      </c>
      <c r="R1967" s="832">
        <v>1</v>
      </c>
      <c r="S1967" s="837">
        <v>1</v>
      </c>
      <c r="T1967" s="836"/>
      <c r="U1967" s="838"/>
    </row>
    <row r="1968" spans="1:21" ht="14.4" customHeight="1" x14ac:dyDescent="0.3">
      <c r="A1968" s="831">
        <v>21</v>
      </c>
      <c r="B1968" s="832" t="s">
        <v>2713</v>
      </c>
      <c r="C1968" s="832" t="s">
        <v>2719</v>
      </c>
      <c r="D1968" s="833" t="s">
        <v>4561</v>
      </c>
      <c r="E1968" s="834" t="s">
        <v>2731</v>
      </c>
      <c r="F1968" s="832" t="s">
        <v>2714</v>
      </c>
      <c r="G1968" s="832" t="s">
        <v>3490</v>
      </c>
      <c r="H1968" s="832" t="s">
        <v>567</v>
      </c>
      <c r="I1968" s="832" t="s">
        <v>3491</v>
      </c>
      <c r="J1968" s="832" t="s">
        <v>3492</v>
      </c>
      <c r="K1968" s="832" t="s">
        <v>641</v>
      </c>
      <c r="L1968" s="835">
        <v>88.1</v>
      </c>
      <c r="M1968" s="835">
        <v>88.1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21</v>
      </c>
      <c r="B1969" s="832" t="s">
        <v>2713</v>
      </c>
      <c r="C1969" s="832" t="s">
        <v>2719</v>
      </c>
      <c r="D1969" s="833" t="s">
        <v>4561</v>
      </c>
      <c r="E1969" s="834" t="s">
        <v>2731</v>
      </c>
      <c r="F1969" s="832" t="s">
        <v>2714</v>
      </c>
      <c r="G1969" s="832" t="s">
        <v>2786</v>
      </c>
      <c r="H1969" s="832" t="s">
        <v>567</v>
      </c>
      <c r="I1969" s="832" t="s">
        <v>2787</v>
      </c>
      <c r="J1969" s="832" t="s">
        <v>946</v>
      </c>
      <c r="K1969" s="832" t="s">
        <v>2064</v>
      </c>
      <c r="L1969" s="835">
        <v>32.25</v>
      </c>
      <c r="M1969" s="835">
        <v>96.75</v>
      </c>
      <c r="N1969" s="832">
        <v>3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21</v>
      </c>
      <c r="B1970" s="832" t="s">
        <v>2713</v>
      </c>
      <c r="C1970" s="832" t="s">
        <v>2719</v>
      </c>
      <c r="D1970" s="833" t="s">
        <v>4561</v>
      </c>
      <c r="E1970" s="834" t="s">
        <v>2731</v>
      </c>
      <c r="F1970" s="832" t="s">
        <v>2714</v>
      </c>
      <c r="G1970" s="832" t="s">
        <v>2786</v>
      </c>
      <c r="H1970" s="832" t="s">
        <v>567</v>
      </c>
      <c r="I1970" s="832" t="s">
        <v>4406</v>
      </c>
      <c r="J1970" s="832" t="s">
        <v>4088</v>
      </c>
      <c r="K1970" s="832" t="s">
        <v>3496</v>
      </c>
      <c r="L1970" s="835">
        <v>0</v>
      </c>
      <c r="M1970" s="835">
        <v>0</v>
      </c>
      <c r="N1970" s="832">
        <v>2</v>
      </c>
      <c r="O1970" s="836">
        <v>1</v>
      </c>
      <c r="P1970" s="835">
        <v>0</v>
      </c>
      <c r="Q1970" s="837"/>
      <c r="R1970" s="832">
        <v>2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21</v>
      </c>
      <c r="B1971" s="832" t="s">
        <v>2713</v>
      </c>
      <c r="C1971" s="832" t="s">
        <v>2719</v>
      </c>
      <c r="D1971" s="833" t="s">
        <v>4561</v>
      </c>
      <c r="E1971" s="834" t="s">
        <v>2731</v>
      </c>
      <c r="F1971" s="832" t="s">
        <v>2714</v>
      </c>
      <c r="G1971" s="832" t="s">
        <v>2770</v>
      </c>
      <c r="H1971" s="832" t="s">
        <v>625</v>
      </c>
      <c r="I1971" s="832" t="s">
        <v>2881</v>
      </c>
      <c r="J1971" s="832" t="s">
        <v>2772</v>
      </c>
      <c r="K1971" s="832" t="s">
        <v>2773</v>
      </c>
      <c r="L1971" s="835">
        <v>453.18</v>
      </c>
      <c r="M1971" s="835">
        <v>453.18</v>
      </c>
      <c r="N1971" s="832">
        <v>1</v>
      </c>
      <c r="O1971" s="836"/>
      <c r="P1971" s="835"/>
      <c r="Q1971" s="837">
        <v>0</v>
      </c>
      <c r="R1971" s="832"/>
      <c r="S1971" s="837">
        <v>0</v>
      </c>
      <c r="T1971" s="836"/>
      <c r="U1971" s="838"/>
    </row>
    <row r="1972" spans="1:21" ht="14.4" customHeight="1" x14ac:dyDescent="0.3">
      <c r="A1972" s="831">
        <v>21</v>
      </c>
      <c r="B1972" s="832" t="s">
        <v>2713</v>
      </c>
      <c r="C1972" s="832" t="s">
        <v>2719</v>
      </c>
      <c r="D1972" s="833" t="s">
        <v>4561</v>
      </c>
      <c r="E1972" s="834" t="s">
        <v>2731</v>
      </c>
      <c r="F1972" s="832" t="s">
        <v>2714</v>
      </c>
      <c r="G1972" s="832" t="s">
        <v>2770</v>
      </c>
      <c r="H1972" s="832" t="s">
        <v>567</v>
      </c>
      <c r="I1972" s="832" t="s">
        <v>2771</v>
      </c>
      <c r="J1972" s="832" t="s">
        <v>2772</v>
      </c>
      <c r="K1972" s="832" t="s">
        <v>2773</v>
      </c>
      <c r="L1972" s="835">
        <v>453.18</v>
      </c>
      <c r="M1972" s="835">
        <v>2265.9</v>
      </c>
      <c r="N1972" s="832">
        <v>5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21</v>
      </c>
      <c r="B1973" s="832" t="s">
        <v>2713</v>
      </c>
      <c r="C1973" s="832" t="s">
        <v>2719</v>
      </c>
      <c r="D1973" s="833" t="s">
        <v>4561</v>
      </c>
      <c r="E1973" s="834" t="s">
        <v>2731</v>
      </c>
      <c r="F1973" s="832" t="s">
        <v>2714</v>
      </c>
      <c r="G1973" s="832" t="s">
        <v>2770</v>
      </c>
      <c r="H1973" s="832" t="s">
        <v>567</v>
      </c>
      <c r="I1973" s="832" t="s">
        <v>4407</v>
      </c>
      <c r="J1973" s="832" t="s">
        <v>2879</v>
      </c>
      <c r="K1973" s="832" t="s">
        <v>2880</v>
      </c>
      <c r="L1973" s="835">
        <v>226.6</v>
      </c>
      <c r="M1973" s="835">
        <v>453.2</v>
      </c>
      <c r="N1973" s="832">
        <v>2</v>
      </c>
      <c r="O1973" s="836"/>
      <c r="P1973" s="835"/>
      <c r="Q1973" s="837">
        <v>0</v>
      </c>
      <c r="R1973" s="832"/>
      <c r="S1973" s="837">
        <v>0</v>
      </c>
      <c r="T1973" s="836"/>
      <c r="U1973" s="838"/>
    </row>
    <row r="1974" spans="1:21" ht="14.4" customHeight="1" x14ac:dyDescent="0.3">
      <c r="A1974" s="831">
        <v>21</v>
      </c>
      <c r="B1974" s="832" t="s">
        <v>2713</v>
      </c>
      <c r="C1974" s="832" t="s">
        <v>2719</v>
      </c>
      <c r="D1974" s="833" t="s">
        <v>4561</v>
      </c>
      <c r="E1974" s="834" t="s">
        <v>2731</v>
      </c>
      <c r="F1974" s="832" t="s">
        <v>2714</v>
      </c>
      <c r="G1974" s="832" t="s">
        <v>2862</v>
      </c>
      <c r="H1974" s="832" t="s">
        <v>625</v>
      </c>
      <c r="I1974" s="832" t="s">
        <v>2599</v>
      </c>
      <c r="J1974" s="832" t="s">
        <v>2597</v>
      </c>
      <c r="K1974" s="832" t="s">
        <v>2600</v>
      </c>
      <c r="L1974" s="835">
        <v>552.64</v>
      </c>
      <c r="M1974" s="835">
        <v>552.64</v>
      </c>
      <c r="N1974" s="832">
        <v>1</v>
      </c>
      <c r="O1974" s="836"/>
      <c r="P1974" s="835"/>
      <c r="Q1974" s="837">
        <v>0</v>
      </c>
      <c r="R1974" s="832"/>
      <c r="S1974" s="837">
        <v>0</v>
      </c>
      <c r="T1974" s="836"/>
      <c r="U1974" s="838"/>
    </row>
    <row r="1975" spans="1:21" ht="14.4" customHeight="1" x14ac:dyDescent="0.3">
      <c r="A1975" s="831">
        <v>21</v>
      </c>
      <c r="B1975" s="832" t="s">
        <v>2713</v>
      </c>
      <c r="C1975" s="832" t="s">
        <v>2719</v>
      </c>
      <c r="D1975" s="833" t="s">
        <v>4561</v>
      </c>
      <c r="E1975" s="834" t="s">
        <v>2731</v>
      </c>
      <c r="F1975" s="832" t="s">
        <v>2714</v>
      </c>
      <c r="G1975" s="832" t="s">
        <v>2815</v>
      </c>
      <c r="H1975" s="832" t="s">
        <v>625</v>
      </c>
      <c r="I1975" s="832" t="s">
        <v>3504</v>
      </c>
      <c r="J1975" s="832" t="s">
        <v>2049</v>
      </c>
      <c r="K1975" s="832" t="s">
        <v>2056</v>
      </c>
      <c r="L1975" s="835">
        <v>115.18</v>
      </c>
      <c r="M1975" s="835">
        <v>115.18</v>
      </c>
      <c r="N1975" s="832">
        <v>1</v>
      </c>
      <c r="O1975" s="836"/>
      <c r="P1975" s="835">
        <v>115.18</v>
      </c>
      <c r="Q1975" s="837">
        <v>1</v>
      </c>
      <c r="R1975" s="832">
        <v>1</v>
      </c>
      <c r="S1975" s="837">
        <v>1</v>
      </c>
      <c r="T1975" s="836"/>
      <c r="U1975" s="838"/>
    </row>
    <row r="1976" spans="1:21" ht="14.4" customHeight="1" x14ac:dyDescent="0.3">
      <c r="A1976" s="831">
        <v>21</v>
      </c>
      <c r="B1976" s="832" t="s">
        <v>2713</v>
      </c>
      <c r="C1976" s="832" t="s">
        <v>2719</v>
      </c>
      <c r="D1976" s="833" t="s">
        <v>4561</v>
      </c>
      <c r="E1976" s="834" t="s">
        <v>2731</v>
      </c>
      <c r="F1976" s="832" t="s">
        <v>2714</v>
      </c>
      <c r="G1976" s="832" t="s">
        <v>2815</v>
      </c>
      <c r="H1976" s="832" t="s">
        <v>625</v>
      </c>
      <c r="I1976" s="832" t="s">
        <v>3662</v>
      </c>
      <c r="J1976" s="832" t="s">
        <v>2049</v>
      </c>
      <c r="K1976" s="832" t="s">
        <v>2050</v>
      </c>
      <c r="L1976" s="835">
        <v>16.12</v>
      </c>
      <c r="M1976" s="835">
        <v>16.12</v>
      </c>
      <c r="N1976" s="832">
        <v>1</v>
      </c>
      <c r="O1976" s="836">
        <v>0.5</v>
      </c>
      <c r="P1976" s="835">
        <v>16.12</v>
      </c>
      <c r="Q1976" s="837">
        <v>1</v>
      </c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21</v>
      </c>
      <c r="B1977" s="832" t="s">
        <v>2713</v>
      </c>
      <c r="C1977" s="832" t="s">
        <v>2719</v>
      </c>
      <c r="D1977" s="833" t="s">
        <v>4561</v>
      </c>
      <c r="E1977" s="834" t="s">
        <v>2731</v>
      </c>
      <c r="F1977" s="832" t="s">
        <v>2714</v>
      </c>
      <c r="G1977" s="832" t="s">
        <v>2815</v>
      </c>
      <c r="H1977" s="832" t="s">
        <v>625</v>
      </c>
      <c r="I1977" s="832" t="s">
        <v>3199</v>
      </c>
      <c r="J1977" s="832" t="s">
        <v>2049</v>
      </c>
      <c r="K1977" s="832" t="s">
        <v>2054</v>
      </c>
      <c r="L1977" s="835">
        <v>32.25</v>
      </c>
      <c r="M1977" s="835">
        <v>129</v>
      </c>
      <c r="N1977" s="832">
        <v>4</v>
      </c>
      <c r="O1977" s="836">
        <v>1.5</v>
      </c>
      <c r="P1977" s="835">
        <v>64.5</v>
      </c>
      <c r="Q1977" s="837">
        <v>0.5</v>
      </c>
      <c r="R1977" s="832">
        <v>2</v>
      </c>
      <c r="S1977" s="837">
        <v>0.5</v>
      </c>
      <c r="T1977" s="836">
        <v>1</v>
      </c>
      <c r="U1977" s="838">
        <v>0.66666666666666663</v>
      </c>
    </row>
    <row r="1978" spans="1:21" ht="14.4" customHeight="1" x14ac:dyDescent="0.3">
      <c r="A1978" s="831">
        <v>21</v>
      </c>
      <c r="B1978" s="832" t="s">
        <v>2713</v>
      </c>
      <c r="C1978" s="832" t="s">
        <v>2719</v>
      </c>
      <c r="D1978" s="833" t="s">
        <v>4561</v>
      </c>
      <c r="E1978" s="834" t="s">
        <v>2731</v>
      </c>
      <c r="F1978" s="832" t="s">
        <v>2714</v>
      </c>
      <c r="G1978" s="832" t="s">
        <v>2987</v>
      </c>
      <c r="H1978" s="832" t="s">
        <v>567</v>
      </c>
      <c r="I1978" s="832" t="s">
        <v>2988</v>
      </c>
      <c r="J1978" s="832" t="s">
        <v>636</v>
      </c>
      <c r="K1978" s="832" t="s">
        <v>2989</v>
      </c>
      <c r="L1978" s="835">
        <v>108.44</v>
      </c>
      <c r="M1978" s="835">
        <v>216.88</v>
      </c>
      <c r="N1978" s="832">
        <v>2</v>
      </c>
      <c r="O1978" s="836"/>
      <c r="P1978" s="835"/>
      <c r="Q1978" s="837">
        <v>0</v>
      </c>
      <c r="R1978" s="832"/>
      <c r="S1978" s="837">
        <v>0</v>
      </c>
      <c r="T1978" s="836"/>
      <c r="U1978" s="838"/>
    </row>
    <row r="1979" spans="1:21" ht="14.4" customHeight="1" x14ac:dyDescent="0.3">
      <c r="A1979" s="831">
        <v>21</v>
      </c>
      <c r="B1979" s="832" t="s">
        <v>2713</v>
      </c>
      <c r="C1979" s="832" t="s">
        <v>2719</v>
      </c>
      <c r="D1979" s="833" t="s">
        <v>4561</v>
      </c>
      <c r="E1979" s="834" t="s">
        <v>2731</v>
      </c>
      <c r="F1979" s="832" t="s">
        <v>2714</v>
      </c>
      <c r="G1979" s="832" t="s">
        <v>2987</v>
      </c>
      <c r="H1979" s="832" t="s">
        <v>567</v>
      </c>
      <c r="I1979" s="832" t="s">
        <v>3206</v>
      </c>
      <c r="J1979" s="832" t="s">
        <v>636</v>
      </c>
      <c r="K1979" s="832" t="s">
        <v>3207</v>
      </c>
      <c r="L1979" s="835">
        <v>52.61</v>
      </c>
      <c r="M1979" s="835">
        <v>105.22</v>
      </c>
      <c r="N1979" s="832">
        <v>2</v>
      </c>
      <c r="O1979" s="836">
        <v>0.5</v>
      </c>
      <c r="P1979" s="835">
        <v>105.22</v>
      </c>
      <c r="Q1979" s="837">
        <v>1</v>
      </c>
      <c r="R1979" s="832">
        <v>2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21</v>
      </c>
      <c r="B1980" s="832" t="s">
        <v>2713</v>
      </c>
      <c r="C1980" s="832" t="s">
        <v>2719</v>
      </c>
      <c r="D1980" s="833" t="s">
        <v>4561</v>
      </c>
      <c r="E1980" s="834" t="s">
        <v>2731</v>
      </c>
      <c r="F1980" s="832" t="s">
        <v>2714</v>
      </c>
      <c r="G1980" s="832" t="s">
        <v>2761</v>
      </c>
      <c r="H1980" s="832" t="s">
        <v>625</v>
      </c>
      <c r="I1980" s="832" t="s">
        <v>2352</v>
      </c>
      <c r="J1980" s="832" t="s">
        <v>2353</v>
      </c>
      <c r="K1980" s="832" t="s">
        <v>2354</v>
      </c>
      <c r="L1980" s="835">
        <v>0</v>
      </c>
      <c r="M1980" s="835">
        <v>0</v>
      </c>
      <c r="N1980" s="832">
        <v>3</v>
      </c>
      <c r="O1980" s="836">
        <v>0.5</v>
      </c>
      <c r="P1980" s="835"/>
      <c r="Q1980" s="837"/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21</v>
      </c>
      <c r="B1981" s="832" t="s">
        <v>2713</v>
      </c>
      <c r="C1981" s="832" t="s">
        <v>2719</v>
      </c>
      <c r="D1981" s="833" t="s">
        <v>4561</v>
      </c>
      <c r="E1981" s="834" t="s">
        <v>2731</v>
      </c>
      <c r="F1981" s="832" t="s">
        <v>2714</v>
      </c>
      <c r="G1981" s="832" t="s">
        <v>3224</v>
      </c>
      <c r="H1981" s="832" t="s">
        <v>567</v>
      </c>
      <c r="I1981" s="832" t="s">
        <v>3225</v>
      </c>
      <c r="J1981" s="832" t="s">
        <v>1314</v>
      </c>
      <c r="K1981" s="832" t="s">
        <v>2903</v>
      </c>
      <c r="L1981" s="835">
        <v>210.38</v>
      </c>
      <c r="M1981" s="835">
        <v>210.38</v>
      </c>
      <c r="N1981" s="832">
        <v>1</v>
      </c>
      <c r="O1981" s="836">
        <v>0.5</v>
      </c>
      <c r="P1981" s="835">
        <v>210.38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21</v>
      </c>
      <c r="B1982" s="832" t="s">
        <v>2713</v>
      </c>
      <c r="C1982" s="832" t="s">
        <v>2719</v>
      </c>
      <c r="D1982" s="833" t="s">
        <v>4561</v>
      </c>
      <c r="E1982" s="834" t="s">
        <v>2731</v>
      </c>
      <c r="F1982" s="832" t="s">
        <v>2714</v>
      </c>
      <c r="G1982" s="832" t="s">
        <v>3224</v>
      </c>
      <c r="H1982" s="832" t="s">
        <v>567</v>
      </c>
      <c r="I1982" s="832" t="s">
        <v>3226</v>
      </c>
      <c r="J1982" s="832" t="s">
        <v>1314</v>
      </c>
      <c r="K1982" s="832" t="s">
        <v>3227</v>
      </c>
      <c r="L1982" s="835">
        <v>42.08</v>
      </c>
      <c r="M1982" s="835">
        <v>42.08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21</v>
      </c>
      <c r="B1983" s="832" t="s">
        <v>2713</v>
      </c>
      <c r="C1983" s="832" t="s">
        <v>2719</v>
      </c>
      <c r="D1983" s="833" t="s">
        <v>4561</v>
      </c>
      <c r="E1983" s="834" t="s">
        <v>2731</v>
      </c>
      <c r="F1983" s="832" t="s">
        <v>2714</v>
      </c>
      <c r="G1983" s="832" t="s">
        <v>1706</v>
      </c>
      <c r="H1983" s="832" t="s">
        <v>625</v>
      </c>
      <c r="I1983" s="832" t="s">
        <v>4408</v>
      </c>
      <c r="J1983" s="832" t="s">
        <v>4409</v>
      </c>
      <c r="K1983" s="832" t="s">
        <v>4410</v>
      </c>
      <c r="L1983" s="835">
        <v>93.75</v>
      </c>
      <c r="M1983" s="835">
        <v>93.75</v>
      </c>
      <c r="N1983" s="832">
        <v>1</v>
      </c>
      <c r="O1983" s="836"/>
      <c r="P1983" s="835"/>
      <c r="Q1983" s="837">
        <v>0</v>
      </c>
      <c r="R1983" s="832"/>
      <c r="S1983" s="837">
        <v>0</v>
      </c>
      <c r="T1983" s="836"/>
      <c r="U1983" s="838"/>
    </row>
    <row r="1984" spans="1:21" ht="14.4" customHeight="1" x14ac:dyDescent="0.3">
      <c r="A1984" s="831">
        <v>21</v>
      </c>
      <c r="B1984" s="832" t="s">
        <v>2713</v>
      </c>
      <c r="C1984" s="832" t="s">
        <v>2719</v>
      </c>
      <c r="D1984" s="833" t="s">
        <v>4561</v>
      </c>
      <c r="E1984" s="834" t="s">
        <v>2731</v>
      </c>
      <c r="F1984" s="832" t="s">
        <v>2714</v>
      </c>
      <c r="G1984" s="832" t="s">
        <v>1706</v>
      </c>
      <c r="H1984" s="832" t="s">
        <v>625</v>
      </c>
      <c r="I1984" s="832" t="s">
        <v>2464</v>
      </c>
      <c r="J1984" s="832" t="s">
        <v>2465</v>
      </c>
      <c r="K1984" s="832" t="s">
        <v>2466</v>
      </c>
      <c r="L1984" s="835">
        <v>120.61</v>
      </c>
      <c r="M1984" s="835">
        <v>120.61</v>
      </c>
      <c r="N1984" s="832">
        <v>1</v>
      </c>
      <c r="O1984" s="836">
        <v>0.5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21</v>
      </c>
      <c r="B1985" s="832" t="s">
        <v>2713</v>
      </c>
      <c r="C1985" s="832" t="s">
        <v>2719</v>
      </c>
      <c r="D1985" s="833" t="s">
        <v>4561</v>
      </c>
      <c r="E1985" s="834" t="s">
        <v>2731</v>
      </c>
      <c r="F1985" s="832" t="s">
        <v>2714</v>
      </c>
      <c r="G1985" s="832" t="s">
        <v>2826</v>
      </c>
      <c r="H1985" s="832" t="s">
        <v>567</v>
      </c>
      <c r="I1985" s="832" t="s">
        <v>3047</v>
      </c>
      <c r="J1985" s="832" t="s">
        <v>2888</v>
      </c>
      <c r="K1985" s="832" t="s">
        <v>3048</v>
      </c>
      <c r="L1985" s="835">
        <v>33.31</v>
      </c>
      <c r="M1985" s="835">
        <v>99.93</v>
      </c>
      <c r="N1985" s="832">
        <v>3</v>
      </c>
      <c r="O1985" s="836"/>
      <c r="P1985" s="835">
        <v>99.93</v>
      </c>
      <c r="Q1985" s="837">
        <v>1</v>
      </c>
      <c r="R1985" s="832">
        <v>3</v>
      </c>
      <c r="S1985" s="837">
        <v>1</v>
      </c>
      <c r="T1985" s="836"/>
      <c r="U1985" s="838"/>
    </row>
    <row r="1986" spans="1:21" ht="14.4" customHeight="1" x14ac:dyDescent="0.3">
      <c r="A1986" s="831">
        <v>21</v>
      </c>
      <c r="B1986" s="832" t="s">
        <v>2713</v>
      </c>
      <c r="C1986" s="832" t="s">
        <v>2719</v>
      </c>
      <c r="D1986" s="833" t="s">
        <v>4561</v>
      </c>
      <c r="E1986" s="834" t="s">
        <v>2731</v>
      </c>
      <c r="F1986" s="832" t="s">
        <v>2714</v>
      </c>
      <c r="G1986" s="832" t="s">
        <v>2826</v>
      </c>
      <c r="H1986" s="832" t="s">
        <v>567</v>
      </c>
      <c r="I1986" s="832" t="s">
        <v>3049</v>
      </c>
      <c r="J1986" s="832" t="s">
        <v>2888</v>
      </c>
      <c r="K1986" s="832" t="s">
        <v>3050</v>
      </c>
      <c r="L1986" s="835">
        <v>99.94</v>
      </c>
      <c r="M1986" s="835">
        <v>99.94</v>
      </c>
      <c r="N1986" s="832">
        <v>1</v>
      </c>
      <c r="O1986" s="836"/>
      <c r="P1986" s="835"/>
      <c r="Q1986" s="837">
        <v>0</v>
      </c>
      <c r="R1986" s="832"/>
      <c r="S1986" s="837">
        <v>0</v>
      </c>
      <c r="T1986" s="836"/>
      <c r="U1986" s="838"/>
    </row>
    <row r="1987" spans="1:21" ht="14.4" customHeight="1" x14ac:dyDescent="0.3">
      <c r="A1987" s="831">
        <v>21</v>
      </c>
      <c r="B1987" s="832" t="s">
        <v>2713</v>
      </c>
      <c r="C1987" s="832" t="s">
        <v>2719</v>
      </c>
      <c r="D1987" s="833" t="s">
        <v>4561</v>
      </c>
      <c r="E1987" s="834" t="s">
        <v>2731</v>
      </c>
      <c r="F1987" s="832" t="s">
        <v>2714</v>
      </c>
      <c r="G1987" s="832" t="s">
        <v>2805</v>
      </c>
      <c r="H1987" s="832" t="s">
        <v>567</v>
      </c>
      <c r="I1987" s="832" t="s">
        <v>3877</v>
      </c>
      <c r="J1987" s="832" t="s">
        <v>3875</v>
      </c>
      <c r="K1987" s="832" t="s">
        <v>2268</v>
      </c>
      <c r="L1987" s="835">
        <v>154.36000000000001</v>
      </c>
      <c r="M1987" s="835">
        <v>308.72000000000003</v>
      </c>
      <c r="N1987" s="832">
        <v>2</v>
      </c>
      <c r="O1987" s="836">
        <v>0.5</v>
      </c>
      <c r="P1987" s="835">
        <v>308.72000000000003</v>
      </c>
      <c r="Q1987" s="837">
        <v>1</v>
      </c>
      <c r="R1987" s="832">
        <v>2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21</v>
      </c>
      <c r="B1988" s="832" t="s">
        <v>2713</v>
      </c>
      <c r="C1988" s="832" t="s">
        <v>2719</v>
      </c>
      <c r="D1988" s="833" t="s">
        <v>4561</v>
      </c>
      <c r="E1988" s="834" t="s">
        <v>2731</v>
      </c>
      <c r="F1988" s="832" t="s">
        <v>2714</v>
      </c>
      <c r="G1988" s="832" t="s">
        <v>3547</v>
      </c>
      <c r="H1988" s="832" t="s">
        <v>567</v>
      </c>
      <c r="I1988" s="832" t="s">
        <v>3548</v>
      </c>
      <c r="J1988" s="832" t="s">
        <v>622</v>
      </c>
      <c r="K1988" s="832" t="s">
        <v>3549</v>
      </c>
      <c r="L1988" s="835">
        <v>0</v>
      </c>
      <c r="M1988" s="835">
        <v>0</v>
      </c>
      <c r="N1988" s="832">
        <v>4</v>
      </c>
      <c r="O1988" s="836">
        <v>0.5</v>
      </c>
      <c r="P1988" s="835">
        <v>0</v>
      </c>
      <c r="Q1988" s="837"/>
      <c r="R1988" s="832">
        <v>4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21</v>
      </c>
      <c r="B1989" s="832" t="s">
        <v>2713</v>
      </c>
      <c r="C1989" s="832" t="s">
        <v>2719</v>
      </c>
      <c r="D1989" s="833" t="s">
        <v>4561</v>
      </c>
      <c r="E1989" s="834" t="s">
        <v>2731</v>
      </c>
      <c r="F1989" s="832" t="s">
        <v>2715</v>
      </c>
      <c r="G1989" s="832" t="s">
        <v>2890</v>
      </c>
      <c r="H1989" s="832" t="s">
        <v>567</v>
      </c>
      <c r="I1989" s="832" t="s">
        <v>4411</v>
      </c>
      <c r="J1989" s="832" t="s">
        <v>2892</v>
      </c>
      <c r="K1989" s="832"/>
      <c r="L1989" s="835">
        <v>0</v>
      </c>
      <c r="M1989" s="835">
        <v>0</v>
      </c>
      <c r="N1989" s="832">
        <v>1</v>
      </c>
      <c r="O1989" s="836">
        <v>1</v>
      </c>
      <c r="P1989" s="835">
        <v>0</v>
      </c>
      <c r="Q1989" s="837"/>
      <c r="R1989" s="832">
        <v>1</v>
      </c>
      <c r="S1989" s="837">
        <v>1</v>
      </c>
      <c r="T1989" s="836">
        <v>1</v>
      </c>
      <c r="U1989" s="838">
        <v>1</v>
      </c>
    </row>
    <row r="1990" spans="1:21" ht="14.4" customHeight="1" x14ac:dyDescent="0.3">
      <c r="A1990" s="831">
        <v>21</v>
      </c>
      <c r="B1990" s="832" t="s">
        <v>2713</v>
      </c>
      <c r="C1990" s="832" t="s">
        <v>2719</v>
      </c>
      <c r="D1990" s="833" t="s">
        <v>4561</v>
      </c>
      <c r="E1990" s="834" t="s">
        <v>2731</v>
      </c>
      <c r="F1990" s="832" t="s">
        <v>2716</v>
      </c>
      <c r="G1990" s="832" t="s">
        <v>2834</v>
      </c>
      <c r="H1990" s="832" t="s">
        <v>567</v>
      </c>
      <c r="I1990" s="832" t="s">
        <v>2835</v>
      </c>
      <c r="J1990" s="832" t="s">
        <v>2836</v>
      </c>
      <c r="K1990" s="832" t="s">
        <v>2837</v>
      </c>
      <c r="L1990" s="835">
        <v>1000</v>
      </c>
      <c r="M1990" s="835">
        <v>2000</v>
      </c>
      <c r="N1990" s="832">
        <v>2</v>
      </c>
      <c r="O1990" s="836">
        <v>2</v>
      </c>
      <c r="P1990" s="835">
        <v>1000</v>
      </c>
      <c r="Q1990" s="837">
        <v>0.5</v>
      </c>
      <c r="R1990" s="832">
        <v>1</v>
      </c>
      <c r="S1990" s="837">
        <v>0.5</v>
      </c>
      <c r="T1990" s="836">
        <v>1</v>
      </c>
      <c r="U1990" s="838">
        <v>0.5</v>
      </c>
    </row>
    <row r="1991" spans="1:21" ht="14.4" customHeight="1" x14ac:dyDescent="0.3">
      <c r="A1991" s="831">
        <v>21</v>
      </c>
      <c r="B1991" s="832" t="s">
        <v>2713</v>
      </c>
      <c r="C1991" s="832" t="s">
        <v>2719</v>
      </c>
      <c r="D1991" s="833" t="s">
        <v>4561</v>
      </c>
      <c r="E1991" s="834" t="s">
        <v>2730</v>
      </c>
      <c r="F1991" s="832" t="s">
        <v>2714</v>
      </c>
      <c r="G1991" s="832" t="s">
        <v>3367</v>
      </c>
      <c r="H1991" s="832" t="s">
        <v>567</v>
      </c>
      <c r="I1991" s="832" t="s">
        <v>3368</v>
      </c>
      <c r="J1991" s="832" t="s">
        <v>3369</v>
      </c>
      <c r="K1991" s="832" t="s">
        <v>3370</v>
      </c>
      <c r="L1991" s="835">
        <v>179.68</v>
      </c>
      <c r="M1991" s="835">
        <v>359.36</v>
      </c>
      <c r="N1991" s="832">
        <v>2</v>
      </c>
      <c r="O1991" s="836">
        <v>1</v>
      </c>
      <c r="P1991" s="835">
        <v>359.36</v>
      </c>
      <c r="Q1991" s="837">
        <v>1</v>
      </c>
      <c r="R1991" s="832">
        <v>2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21</v>
      </c>
      <c r="B1992" s="832" t="s">
        <v>2713</v>
      </c>
      <c r="C1992" s="832" t="s">
        <v>2719</v>
      </c>
      <c r="D1992" s="833" t="s">
        <v>4561</v>
      </c>
      <c r="E1992" s="834" t="s">
        <v>2730</v>
      </c>
      <c r="F1992" s="832" t="s">
        <v>2714</v>
      </c>
      <c r="G1992" s="832" t="s">
        <v>2766</v>
      </c>
      <c r="H1992" s="832" t="s">
        <v>625</v>
      </c>
      <c r="I1992" s="832" t="s">
        <v>2335</v>
      </c>
      <c r="J1992" s="832" t="s">
        <v>640</v>
      </c>
      <c r="K1992" s="832" t="s">
        <v>642</v>
      </c>
      <c r="L1992" s="835">
        <v>72.55</v>
      </c>
      <c r="M1992" s="835">
        <v>145.1</v>
      </c>
      <c r="N1992" s="832">
        <v>2</v>
      </c>
      <c r="O1992" s="836">
        <v>2</v>
      </c>
      <c r="P1992" s="835">
        <v>145.1</v>
      </c>
      <c r="Q1992" s="837">
        <v>1</v>
      </c>
      <c r="R1992" s="832">
        <v>2</v>
      </c>
      <c r="S1992" s="837">
        <v>1</v>
      </c>
      <c r="T1992" s="836">
        <v>2</v>
      </c>
      <c r="U1992" s="838">
        <v>1</v>
      </c>
    </row>
    <row r="1993" spans="1:21" ht="14.4" customHeight="1" x14ac:dyDescent="0.3">
      <c r="A1993" s="831">
        <v>21</v>
      </c>
      <c r="B1993" s="832" t="s">
        <v>2713</v>
      </c>
      <c r="C1993" s="832" t="s">
        <v>2719</v>
      </c>
      <c r="D1993" s="833" t="s">
        <v>4561</v>
      </c>
      <c r="E1993" s="834" t="s">
        <v>2730</v>
      </c>
      <c r="F1993" s="832" t="s">
        <v>2714</v>
      </c>
      <c r="G1993" s="832" t="s">
        <v>2766</v>
      </c>
      <c r="H1993" s="832" t="s">
        <v>625</v>
      </c>
      <c r="I1993" s="832" t="s">
        <v>2336</v>
      </c>
      <c r="J1993" s="832" t="s">
        <v>640</v>
      </c>
      <c r="K1993" s="832" t="s">
        <v>643</v>
      </c>
      <c r="L1993" s="835">
        <v>65.28</v>
      </c>
      <c r="M1993" s="835">
        <v>65.28</v>
      </c>
      <c r="N1993" s="832">
        <v>1</v>
      </c>
      <c r="O1993" s="836">
        <v>0.5</v>
      </c>
      <c r="P1993" s="835">
        <v>65.28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21</v>
      </c>
      <c r="B1994" s="832" t="s">
        <v>2713</v>
      </c>
      <c r="C1994" s="832" t="s">
        <v>2719</v>
      </c>
      <c r="D1994" s="833" t="s">
        <v>4561</v>
      </c>
      <c r="E1994" s="834" t="s">
        <v>2730</v>
      </c>
      <c r="F1994" s="832" t="s">
        <v>2714</v>
      </c>
      <c r="G1994" s="832" t="s">
        <v>3076</v>
      </c>
      <c r="H1994" s="832" t="s">
        <v>567</v>
      </c>
      <c r="I1994" s="832" t="s">
        <v>3082</v>
      </c>
      <c r="J1994" s="832" t="s">
        <v>3081</v>
      </c>
      <c r="K1994" s="832" t="s">
        <v>2381</v>
      </c>
      <c r="L1994" s="835">
        <v>9.4</v>
      </c>
      <c r="M1994" s="835">
        <v>9.4</v>
      </c>
      <c r="N1994" s="832">
        <v>1</v>
      </c>
      <c r="O1994" s="836">
        <v>0.5</v>
      </c>
      <c r="P1994" s="835">
        <v>9.4</v>
      </c>
      <c r="Q1994" s="837">
        <v>1</v>
      </c>
      <c r="R1994" s="832">
        <v>1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21</v>
      </c>
      <c r="B1995" s="832" t="s">
        <v>2713</v>
      </c>
      <c r="C1995" s="832" t="s">
        <v>2719</v>
      </c>
      <c r="D1995" s="833" t="s">
        <v>4561</v>
      </c>
      <c r="E1995" s="834" t="s">
        <v>2730</v>
      </c>
      <c r="F1995" s="832" t="s">
        <v>2714</v>
      </c>
      <c r="G1995" s="832" t="s">
        <v>3094</v>
      </c>
      <c r="H1995" s="832" t="s">
        <v>567</v>
      </c>
      <c r="I1995" s="832" t="s">
        <v>3095</v>
      </c>
      <c r="J1995" s="832" t="s">
        <v>3096</v>
      </c>
      <c r="K1995" s="832" t="s">
        <v>3097</v>
      </c>
      <c r="L1995" s="835">
        <v>1561.54</v>
      </c>
      <c r="M1995" s="835">
        <v>4684.62</v>
      </c>
      <c r="N1995" s="832">
        <v>3</v>
      </c>
      <c r="O1995" s="836">
        <v>2</v>
      </c>
      <c r="P1995" s="835">
        <v>1561.54</v>
      </c>
      <c r="Q1995" s="837">
        <v>0.33333333333333331</v>
      </c>
      <c r="R1995" s="832">
        <v>1</v>
      </c>
      <c r="S1995" s="837">
        <v>0.33333333333333331</v>
      </c>
      <c r="T1995" s="836">
        <v>0.5</v>
      </c>
      <c r="U1995" s="838">
        <v>0.25</v>
      </c>
    </row>
    <row r="1996" spans="1:21" ht="14.4" customHeight="1" x14ac:dyDescent="0.3">
      <c r="A1996" s="831">
        <v>21</v>
      </c>
      <c r="B1996" s="832" t="s">
        <v>2713</v>
      </c>
      <c r="C1996" s="832" t="s">
        <v>2719</v>
      </c>
      <c r="D1996" s="833" t="s">
        <v>4561</v>
      </c>
      <c r="E1996" s="834" t="s">
        <v>2730</v>
      </c>
      <c r="F1996" s="832" t="s">
        <v>2714</v>
      </c>
      <c r="G1996" s="832" t="s">
        <v>2775</v>
      </c>
      <c r="H1996" s="832" t="s">
        <v>625</v>
      </c>
      <c r="I1996" s="832" t="s">
        <v>2397</v>
      </c>
      <c r="J1996" s="832" t="s">
        <v>748</v>
      </c>
      <c r="K1996" s="832" t="s">
        <v>703</v>
      </c>
      <c r="L1996" s="835">
        <v>65.989999999999995</v>
      </c>
      <c r="M1996" s="835">
        <v>65.989999999999995</v>
      </c>
      <c r="N1996" s="832">
        <v>1</v>
      </c>
      <c r="O1996" s="836">
        <v>1</v>
      </c>
      <c r="P1996" s="835">
        <v>65.989999999999995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21</v>
      </c>
      <c r="B1997" s="832" t="s">
        <v>2713</v>
      </c>
      <c r="C1997" s="832" t="s">
        <v>2719</v>
      </c>
      <c r="D1997" s="833" t="s">
        <v>4561</v>
      </c>
      <c r="E1997" s="834" t="s">
        <v>2730</v>
      </c>
      <c r="F1997" s="832" t="s">
        <v>2714</v>
      </c>
      <c r="G1997" s="832" t="s">
        <v>2917</v>
      </c>
      <c r="H1997" s="832" t="s">
        <v>567</v>
      </c>
      <c r="I1997" s="832" t="s">
        <v>2918</v>
      </c>
      <c r="J1997" s="832" t="s">
        <v>904</v>
      </c>
      <c r="K1997" s="832" t="s">
        <v>2919</v>
      </c>
      <c r="L1997" s="835">
        <v>236.03</v>
      </c>
      <c r="M1997" s="835">
        <v>236.03</v>
      </c>
      <c r="N1997" s="832">
        <v>1</v>
      </c>
      <c r="O1997" s="836">
        <v>0.5</v>
      </c>
      <c r="P1997" s="835">
        <v>236.03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21</v>
      </c>
      <c r="B1998" s="832" t="s">
        <v>2713</v>
      </c>
      <c r="C1998" s="832" t="s">
        <v>2719</v>
      </c>
      <c r="D1998" s="833" t="s">
        <v>4561</v>
      </c>
      <c r="E1998" s="834" t="s">
        <v>2730</v>
      </c>
      <c r="F1998" s="832" t="s">
        <v>2714</v>
      </c>
      <c r="G1998" s="832" t="s">
        <v>2917</v>
      </c>
      <c r="H1998" s="832" t="s">
        <v>567</v>
      </c>
      <c r="I1998" s="832" t="s">
        <v>4412</v>
      </c>
      <c r="J1998" s="832" t="s">
        <v>793</v>
      </c>
      <c r="K1998" s="832" t="s">
        <v>4413</v>
      </c>
      <c r="L1998" s="835">
        <v>851.5</v>
      </c>
      <c r="M1998" s="835">
        <v>851.5</v>
      </c>
      <c r="N1998" s="832">
        <v>1</v>
      </c>
      <c r="O1998" s="836">
        <v>0.5</v>
      </c>
      <c r="P1998" s="835">
        <v>851.5</v>
      </c>
      <c r="Q1998" s="837">
        <v>1</v>
      </c>
      <c r="R1998" s="832">
        <v>1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21</v>
      </c>
      <c r="B1999" s="832" t="s">
        <v>2713</v>
      </c>
      <c r="C1999" s="832" t="s">
        <v>2719</v>
      </c>
      <c r="D1999" s="833" t="s">
        <v>4561</v>
      </c>
      <c r="E1999" s="834" t="s">
        <v>2730</v>
      </c>
      <c r="F1999" s="832" t="s">
        <v>2714</v>
      </c>
      <c r="G1999" s="832" t="s">
        <v>3410</v>
      </c>
      <c r="H1999" s="832" t="s">
        <v>567</v>
      </c>
      <c r="I1999" s="832" t="s">
        <v>3411</v>
      </c>
      <c r="J1999" s="832" t="s">
        <v>1084</v>
      </c>
      <c r="K1999" s="832" t="s">
        <v>1085</v>
      </c>
      <c r="L1999" s="835">
        <v>42.05</v>
      </c>
      <c r="M1999" s="835">
        <v>84.1</v>
      </c>
      <c r="N1999" s="832">
        <v>2</v>
      </c>
      <c r="O1999" s="836">
        <v>1</v>
      </c>
      <c r="P1999" s="835">
        <v>42.05</v>
      </c>
      <c r="Q1999" s="837">
        <v>0.5</v>
      </c>
      <c r="R1999" s="832">
        <v>1</v>
      </c>
      <c r="S1999" s="837">
        <v>0.5</v>
      </c>
      <c r="T1999" s="836">
        <v>0.5</v>
      </c>
      <c r="U1999" s="838">
        <v>0.5</v>
      </c>
    </row>
    <row r="2000" spans="1:21" ht="14.4" customHeight="1" x14ac:dyDescent="0.3">
      <c r="A2000" s="831">
        <v>21</v>
      </c>
      <c r="B2000" s="832" t="s">
        <v>2713</v>
      </c>
      <c r="C2000" s="832" t="s">
        <v>2719</v>
      </c>
      <c r="D2000" s="833" t="s">
        <v>4561</v>
      </c>
      <c r="E2000" s="834" t="s">
        <v>2730</v>
      </c>
      <c r="F2000" s="832" t="s">
        <v>2714</v>
      </c>
      <c r="G2000" s="832" t="s">
        <v>2920</v>
      </c>
      <c r="H2000" s="832" t="s">
        <v>567</v>
      </c>
      <c r="I2000" s="832" t="s">
        <v>4414</v>
      </c>
      <c r="J2000" s="832" t="s">
        <v>799</v>
      </c>
      <c r="K2000" s="832" t="s">
        <v>4415</v>
      </c>
      <c r="L2000" s="835">
        <v>37.61</v>
      </c>
      <c r="M2000" s="835">
        <v>37.61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21</v>
      </c>
      <c r="B2001" s="832" t="s">
        <v>2713</v>
      </c>
      <c r="C2001" s="832" t="s">
        <v>2719</v>
      </c>
      <c r="D2001" s="833" t="s">
        <v>4561</v>
      </c>
      <c r="E2001" s="834" t="s">
        <v>2730</v>
      </c>
      <c r="F2001" s="832" t="s">
        <v>2714</v>
      </c>
      <c r="G2001" s="832" t="s">
        <v>2850</v>
      </c>
      <c r="H2001" s="832" t="s">
        <v>567</v>
      </c>
      <c r="I2001" s="832" t="s">
        <v>3301</v>
      </c>
      <c r="J2001" s="832" t="s">
        <v>789</v>
      </c>
      <c r="K2001" s="832" t="s">
        <v>2852</v>
      </c>
      <c r="L2001" s="835">
        <v>91.11</v>
      </c>
      <c r="M2001" s="835">
        <v>91.11</v>
      </c>
      <c r="N2001" s="832">
        <v>1</v>
      </c>
      <c r="O2001" s="836">
        <v>1</v>
      </c>
      <c r="P2001" s="835">
        <v>91.11</v>
      </c>
      <c r="Q2001" s="837">
        <v>1</v>
      </c>
      <c r="R2001" s="832">
        <v>1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21</v>
      </c>
      <c r="B2002" s="832" t="s">
        <v>2713</v>
      </c>
      <c r="C2002" s="832" t="s">
        <v>2719</v>
      </c>
      <c r="D2002" s="833" t="s">
        <v>4561</v>
      </c>
      <c r="E2002" s="834" t="s">
        <v>2730</v>
      </c>
      <c r="F2002" s="832" t="s">
        <v>2714</v>
      </c>
      <c r="G2002" s="832" t="s">
        <v>3572</v>
      </c>
      <c r="H2002" s="832" t="s">
        <v>567</v>
      </c>
      <c r="I2002" s="832" t="s">
        <v>3573</v>
      </c>
      <c r="J2002" s="832" t="s">
        <v>1182</v>
      </c>
      <c r="K2002" s="832" t="s">
        <v>3574</v>
      </c>
      <c r="L2002" s="835">
        <v>29.13</v>
      </c>
      <c r="M2002" s="835">
        <v>29.13</v>
      </c>
      <c r="N2002" s="832">
        <v>1</v>
      </c>
      <c r="O2002" s="836">
        <v>0.5</v>
      </c>
      <c r="P2002" s="835">
        <v>29.13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21</v>
      </c>
      <c r="B2003" s="832" t="s">
        <v>2713</v>
      </c>
      <c r="C2003" s="832" t="s">
        <v>2719</v>
      </c>
      <c r="D2003" s="833" t="s">
        <v>4561</v>
      </c>
      <c r="E2003" s="834" t="s">
        <v>2730</v>
      </c>
      <c r="F2003" s="832" t="s">
        <v>2714</v>
      </c>
      <c r="G2003" s="832" t="s">
        <v>2779</v>
      </c>
      <c r="H2003" s="832" t="s">
        <v>567</v>
      </c>
      <c r="I2003" s="832" t="s">
        <v>2936</v>
      </c>
      <c r="J2003" s="832" t="s">
        <v>2781</v>
      </c>
      <c r="K2003" s="832" t="s">
        <v>2937</v>
      </c>
      <c r="L2003" s="835">
        <v>5322.08</v>
      </c>
      <c r="M2003" s="835">
        <v>15966.24</v>
      </c>
      <c r="N2003" s="832">
        <v>3</v>
      </c>
      <c r="O2003" s="836">
        <v>1</v>
      </c>
      <c r="P2003" s="835">
        <v>15966.24</v>
      </c>
      <c r="Q2003" s="837">
        <v>1</v>
      </c>
      <c r="R2003" s="832">
        <v>3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21</v>
      </c>
      <c r="B2004" s="832" t="s">
        <v>2713</v>
      </c>
      <c r="C2004" s="832" t="s">
        <v>2719</v>
      </c>
      <c r="D2004" s="833" t="s">
        <v>4561</v>
      </c>
      <c r="E2004" s="834" t="s">
        <v>2730</v>
      </c>
      <c r="F2004" s="832" t="s">
        <v>2714</v>
      </c>
      <c r="G2004" s="832" t="s">
        <v>2779</v>
      </c>
      <c r="H2004" s="832" t="s">
        <v>567</v>
      </c>
      <c r="I2004" s="832" t="s">
        <v>3305</v>
      </c>
      <c r="J2004" s="832" t="s">
        <v>3131</v>
      </c>
      <c r="K2004" s="832" t="s">
        <v>3306</v>
      </c>
      <c r="L2004" s="835">
        <v>969.48</v>
      </c>
      <c r="M2004" s="835">
        <v>969.48</v>
      </c>
      <c r="N2004" s="832">
        <v>1</v>
      </c>
      <c r="O2004" s="836">
        <v>1</v>
      </c>
      <c r="P2004" s="835">
        <v>969.48</v>
      </c>
      <c r="Q2004" s="837">
        <v>1</v>
      </c>
      <c r="R2004" s="832">
        <v>1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21</v>
      </c>
      <c r="B2005" s="832" t="s">
        <v>2713</v>
      </c>
      <c r="C2005" s="832" t="s">
        <v>2719</v>
      </c>
      <c r="D2005" s="833" t="s">
        <v>4561</v>
      </c>
      <c r="E2005" s="834" t="s">
        <v>2730</v>
      </c>
      <c r="F2005" s="832" t="s">
        <v>2714</v>
      </c>
      <c r="G2005" s="832" t="s">
        <v>2779</v>
      </c>
      <c r="H2005" s="832" t="s">
        <v>625</v>
      </c>
      <c r="I2005" s="832" t="s">
        <v>2343</v>
      </c>
      <c r="J2005" s="832" t="s">
        <v>2339</v>
      </c>
      <c r="K2005" s="832" t="s">
        <v>2344</v>
      </c>
      <c r="L2005" s="835">
        <v>484.75</v>
      </c>
      <c r="M2005" s="835">
        <v>969.5</v>
      </c>
      <c r="N2005" s="832">
        <v>2</v>
      </c>
      <c r="O2005" s="836">
        <v>2</v>
      </c>
      <c r="P2005" s="835">
        <v>969.5</v>
      </c>
      <c r="Q2005" s="837">
        <v>1</v>
      </c>
      <c r="R2005" s="832">
        <v>2</v>
      </c>
      <c r="S2005" s="837">
        <v>1</v>
      </c>
      <c r="T2005" s="836">
        <v>2</v>
      </c>
      <c r="U2005" s="838">
        <v>1</v>
      </c>
    </row>
    <row r="2006" spans="1:21" ht="14.4" customHeight="1" x14ac:dyDescent="0.3">
      <c r="A2006" s="831">
        <v>21</v>
      </c>
      <c r="B2006" s="832" t="s">
        <v>2713</v>
      </c>
      <c r="C2006" s="832" t="s">
        <v>2719</v>
      </c>
      <c r="D2006" s="833" t="s">
        <v>4561</v>
      </c>
      <c r="E2006" s="834" t="s">
        <v>2730</v>
      </c>
      <c r="F2006" s="832" t="s">
        <v>2714</v>
      </c>
      <c r="G2006" s="832" t="s">
        <v>2779</v>
      </c>
      <c r="H2006" s="832" t="s">
        <v>625</v>
      </c>
      <c r="I2006" s="832" t="s">
        <v>2345</v>
      </c>
      <c r="J2006" s="832" t="s">
        <v>2339</v>
      </c>
      <c r="K2006" s="832" t="s">
        <v>2346</v>
      </c>
      <c r="L2006" s="835">
        <v>969.48</v>
      </c>
      <c r="M2006" s="835">
        <v>2908.44</v>
      </c>
      <c r="N2006" s="832">
        <v>3</v>
      </c>
      <c r="O2006" s="836">
        <v>0.5</v>
      </c>
      <c r="P2006" s="835">
        <v>2908.44</v>
      </c>
      <c r="Q2006" s="837">
        <v>1</v>
      </c>
      <c r="R2006" s="832">
        <v>3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21</v>
      </c>
      <c r="B2007" s="832" t="s">
        <v>2713</v>
      </c>
      <c r="C2007" s="832" t="s">
        <v>2719</v>
      </c>
      <c r="D2007" s="833" t="s">
        <v>4561</v>
      </c>
      <c r="E2007" s="834" t="s">
        <v>2730</v>
      </c>
      <c r="F2007" s="832" t="s">
        <v>2714</v>
      </c>
      <c r="G2007" s="832" t="s">
        <v>2779</v>
      </c>
      <c r="H2007" s="832" t="s">
        <v>625</v>
      </c>
      <c r="I2007" s="832" t="s">
        <v>2338</v>
      </c>
      <c r="J2007" s="832" t="s">
        <v>2339</v>
      </c>
      <c r="K2007" s="832" t="s">
        <v>2340</v>
      </c>
      <c r="L2007" s="835">
        <v>1938.97</v>
      </c>
      <c r="M2007" s="835">
        <v>1938.97</v>
      </c>
      <c r="N2007" s="832">
        <v>1</v>
      </c>
      <c r="O2007" s="836">
        <v>1</v>
      </c>
      <c r="P2007" s="835">
        <v>1938.97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21</v>
      </c>
      <c r="B2008" s="832" t="s">
        <v>2713</v>
      </c>
      <c r="C2008" s="832" t="s">
        <v>2719</v>
      </c>
      <c r="D2008" s="833" t="s">
        <v>4561</v>
      </c>
      <c r="E2008" s="834" t="s">
        <v>2730</v>
      </c>
      <c r="F2008" s="832" t="s">
        <v>2714</v>
      </c>
      <c r="G2008" s="832" t="s">
        <v>2779</v>
      </c>
      <c r="H2008" s="832" t="s">
        <v>625</v>
      </c>
      <c r="I2008" s="832" t="s">
        <v>2341</v>
      </c>
      <c r="J2008" s="832" t="s">
        <v>2339</v>
      </c>
      <c r="K2008" s="832" t="s">
        <v>2342</v>
      </c>
      <c r="L2008" s="835">
        <v>1454.23</v>
      </c>
      <c r="M2008" s="835">
        <v>7271.1500000000005</v>
      </c>
      <c r="N2008" s="832">
        <v>5</v>
      </c>
      <c r="O2008" s="836">
        <v>1.5</v>
      </c>
      <c r="P2008" s="835">
        <v>7271.1500000000005</v>
      </c>
      <c r="Q2008" s="837">
        <v>1</v>
      </c>
      <c r="R2008" s="832">
        <v>5</v>
      </c>
      <c r="S2008" s="837">
        <v>1</v>
      </c>
      <c r="T2008" s="836">
        <v>1.5</v>
      </c>
      <c r="U2008" s="838">
        <v>1</v>
      </c>
    </row>
    <row r="2009" spans="1:21" ht="14.4" customHeight="1" x14ac:dyDescent="0.3">
      <c r="A2009" s="831">
        <v>21</v>
      </c>
      <c r="B2009" s="832" t="s">
        <v>2713</v>
      </c>
      <c r="C2009" s="832" t="s">
        <v>2719</v>
      </c>
      <c r="D2009" s="833" t="s">
        <v>4561</v>
      </c>
      <c r="E2009" s="834" t="s">
        <v>2730</v>
      </c>
      <c r="F2009" s="832" t="s">
        <v>2714</v>
      </c>
      <c r="G2009" s="832" t="s">
        <v>2807</v>
      </c>
      <c r="H2009" s="832" t="s">
        <v>625</v>
      </c>
      <c r="I2009" s="832" t="s">
        <v>2131</v>
      </c>
      <c r="J2009" s="832" t="s">
        <v>919</v>
      </c>
      <c r="K2009" s="832" t="s">
        <v>2132</v>
      </c>
      <c r="L2009" s="835">
        <v>42.51</v>
      </c>
      <c r="M2009" s="835">
        <v>42.51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21</v>
      </c>
      <c r="B2010" s="832" t="s">
        <v>2713</v>
      </c>
      <c r="C2010" s="832" t="s">
        <v>2719</v>
      </c>
      <c r="D2010" s="833" t="s">
        <v>4561</v>
      </c>
      <c r="E2010" s="834" t="s">
        <v>2730</v>
      </c>
      <c r="F2010" s="832" t="s">
        <v>2714</v>
      </c>
      <c r="G2010" s="832" t="s">
        <v>2807</v>
      </c>
      <c r="H2010" s="832" t="s">
        <v>625</v>
      </c>
      <c r="I2010" s="832" t="s">
        <v>2853</v>
      </c>
      <c r="J2010" s="832" t="s">
        <v>919</v>
      </c>
      <c r="K2010" s="832" t="s">
        <v>2854</v>
      </c>
      <c r="L2010" s="835">
        <v>85.02</v>
      </c>
      <c r="M2010" s="835">
        <v>85.02</v>
      </c>
      <c r="N2010" s="832">
        <v>1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21</v>
      </c>
      <c r="B2011" s="832" t="s">
        <v>2713</v>
      </c>
      <c r="C2011" s="832" t="s">
        <v>2719</v>
      </c>
      <c r="D2011" s="833" t="s">
        <v>4561</v>
      </c>
      <c r="E2011" s="834" t="s">
        <v>2730</v>
      </c>
      <c r="F2011" s="832" t="s">
        <v>2714</v>
      </c>
      <c r="G2011" s="832" t="s">
        <v>4416</v>
      </c>
      <c r="H2011" s="832" t="s">
        <v>567</v>
      </c>
      <c r="I2011" s="832" t="s">
        <v>4417</v>
      </c>
      <c r="J2011" s="832" t="s">
        <v>4418</v>
      </c>
      <c r="K2011" s="832" t="s">
        <v>4419</v>
      </c>
      <c r="L2011" s="835">
        <v>0</v>
      </c>
      <c r="M2011" s="835">
        <v>0</v>
      </c>
      <c r="N2011" s="832">
        <v>1</v>
      </c>
      <c r="O2011" s="836">
        <v>0.5</v>
      </c>
      <c r="P2011" s="835">
        <v>0</v>
      </c>
      <c r="Q2011" s="837"/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21</v>
      </c>
      <c r="B2012" s="832" t="s">
        <v>2713</v>
      </c>
      <c r="C2012" s="832" t="s">
        <v>2719</v>
      </c>
      <c r="D2012" s="833" t="s">
        <v>4561</v>
      </c>
      <c r="E2012" s="834" t="s">
        <v>2730</v>
      </c>
      <c r="F2012" s="832" t="s">
        <v>2714</v>
      </c>
      <c r="G2012" s="832" t="s">
        <v>2794</v>
      </c>
      <c r="H2012" s="832" t="s">
        <v>567</v>
      </c>
      <c r="I2012" s="832" t="s">
        <v>2795</v>
      </c>
      <c r="J2012" s="832" t="s">
        <v>1080</v>
      </c>
      <c r="K2012" s="832" t="s">
        <v>2796</v>
      </c>
      <c r="L2012" s="835">
        <v>107.27</v>
      </c>
      <c r="M2012" s="835">
        <v>107.27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21</v>
      </c>
      <c r="B2013" s="832" t="s">
        <v>2713</v>
      </c>
      <c r="C2013" s="832" t="s">
        <v>2719</v>
      </c>
      <c r="D2013" s="833" t="s">
        <v>4561</v>
      </c>
      <c r="E2013" s="834" t="s">
        <v>2730</v>
      </c>
      <c r="F2013" s="832" t="s">
        <v>2714</v>
      </c>
      <c r="G2013" s="832" t="s">
        <v>2758</v>
      </c>
      <c r="H2013" s="832" t="s">
        <v>567</v>
      </c>
      <c r="I2013" s="832" t="s">
        <v>3739</v>
      </c>
      <c r="J2013" s="832" t="s">
        <v>1017</v>
      </c>
      <c r="K2013" s="832" t="s">
        <v>3740</v>
      </c>
      <c r="L2013" s="835">
        <v>75.05</v>
      </c>
      <c r="M2013" s="835">
        <v>75.05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21</v>
      </c>
      <c r="B2014" s="832" t="s">
        <v>2713</v>
      </c>
      <c r="C2014" s="832" t="s">
        <v>2719</v>
      </c>
      <c r="D2014" s="833" t="s">
        <v>4561</v>
      </c>
      <c r="E2014" s="834" t="s">
        <v>2730</v>
      </c>
      <c r="F2014" s="832" t="s">
        <v>2714</v>
      </c>
      <c r="G2014" s="832" t="s">
        <v>2950</v>
      </c>
      <c r="H2014" s="832" t="s">
        <v>625</v>
      </c>
      <c r="I2014" s="832" t="s">
        <v>2951</v>
      </c>
      <c r="J2014" s="832" t="s">
        <v>2952</v>
      </c>
      <c r="K2014" s="832" t="s">
        <v>2953</v>
      </c>
      <c r="L2014" s="835">
        <v>3689.11</v>
      </c>
      <c r="M2014" s="835">
        <v>36891.1</v>
      </c>
      <c r="N2014" s="832">
        <v>10</v>
      </c>
      <c r="O2014" s="836">
        <v>5.5</v>
      </c>
      <c r="P2014" s="835">
        <v>36891.1</v>
      </c>
      <c r="Q2014" s="837">
        <v>1</v>
      </c>
      <c r="R2014" s="832">
        <v>10</v>
      </c>
      <c r="S2014" s="837">
        <v>1</v>
      </c>
      <c r="T2014" s="836">
        <v>5.5</v>
      </c>
      <c r="U2014" s="838">
        <v>1</v>
      </c>
    </row>
    <row r="2015" spans="1:21" ht="14.4" customHeight="1" x14ac:dyDescent="0.3">
      <c r="A2015" s="831">
        <v>21</v>
      </c>
      <c r="B2015" s="832" t="s">
        <v>2713</v>
      </c>
      <c r="C2015" s="832" t="s">
        <v>2719</v>
      </c>
      <c r="D2015" s="833" t="s">
        <v>4561</v>
      </c>
      <c r="E2015" s="834" t="s">
        <v>2730</v>
      </c>
      <c r="F2015" s="832" t="s">
        <v>2714</v>
      </c>
      <c r="G2015" s="832" t="s">
        <v>2950</v>
      </c>
      <c r="H2015" s="832" t="s">
        <v>625</v>
      </c>
      <c r="I2015" s="832" t="s">
        <v>3149</v>
      </c>
      <c r="J2015" s="832" t="s">
        <v>2952</v>
      </c>
      <c r="K2015" s="832" t="s">
        <v>3150</v>
      </c>
      <c r="L2015" s="835">
        <v>553.36</v>
      </c>
      <c r="M2015" s="835">
        <v>1106.72</v>
      </c>
      <c r="N2015" s="832">
        <v>2</v>
      </c>
      <c r="O2015" s="836">
        <v>2</v>
      </c>
      <c r="P2015" s="835">
        <v>1106.72</v>
      </c>
      <c r="Q2015" s="837">
        <v>1</v>
      </c>
      <c r="R2015" s="832">
        <v>2</v>
      </c>
      <c r="S2015" s="837">
        <v>1</v>
      </c>
      <c r="T2015" s="836">
        <v>2</v>
      </c>
      <c r="U2015" s="838">
        <v>1</v>
      </c>
    </row>
    <row r="2016" spans="1:21" ht="14.4" customHeight="1" x14ac:dyDescent="0.3">
      <c r="A2016" s="831">
        <v>21</v>
      </c>
      <c r="B2016" s="832" t="s">
        <v>2713</v>
      </c>
      <c r="C2016" s="832" t="s">
        <v>2719</v>
      </c>
      <c r="D2016" s="833" t="s">
        <v>4561</v>
      </c>
      <c r="E2016" s="834" t="s">
        <v>2730</v>
      </c>
      <c r="F2016" s="832" t="s">
        <v>2714</v>
      </c>
      <c r="G2016" s="832" t="s">
        <v>4256</v>
      </c>
      <c r="H2016" s="832" t="s">
        <v>567</v>
      </c>
      <c r="I2016" s="832" t="s">
        <v>4420</v>
      </c>
      <c r="J2016" s="832" t="s">
        <v>1592</v>
      </c>
      <c r="K2016" s="832" t="s">
        <v>4421</v>
      </c>
      <c r="L2016" s="835">
        <v>73.09</v>
      </c>
      <c r="M2016" s="835">
        <v>146.18</v>
      </c>
      <c r="N2016" s="832">
        <v>2</v>
      </c>
      <c r="O2016" s="836">
        <v>1.5</v>
      </c>
      <c r="P2016" s="835">
        <v>146.18</v>
      </c>
      <c r="Q2016" s="837">
        <v>1</v>
      </c>
      <c r="R2016" s="832">
        <v>2</v>
      </c>
      <c r="S2016" s="837">
        <v>1</v>
      </c>
      <c r="T2016" s="836">
        <v>1.5</v>
      </c>
      <c r="U2016" s="838">
        <v>1</v>
      </c>
    </row>
    <row r="2017" spans="1:21" ht="14.4" customHeight="1" x14ac:dyDescent="0.3">
      <c r="A2017" s="831">
        <v>21</v>
      </c>
      <c r="B2017" s="832" t="s">
        <v>2713</v>
      </c>
      <c r="C2017" s="832" t="s">
        <v>2719</v>
      </c>
      <c r="D2017" s="833" t="s">
        <v>4561</v>
      </c>
      <c r="E2017" s="834" t="s">
        <v>2730</v>
      </c>
      <c r="F2017" s="832" t="s">
        <v>2714</v>
      </c>
      <c r="G2017" s="832" t="s">
        <v>3171</v>
      </c>
      <c r="H2017" s="832" t="s">
        <v>567</v>
      </c>
      <c r="I2017" s="832" t="s">
        <v>3459</v>
      </c>
      <c r="J2017" s="832" t="s">
        <v>3173</v>
      </c>
      <c r="K2017" s="832" t="s">
        <v>3460</v>
      </c>
      <c r="L2017" s="835">
        <v>0</v>
      </c>
      <c r="M2017" s="835">
        <v>0</v>
      </c>
      <c r="N2017" s="832">
        <v>1</v>
      </c>
      <c r="O2017" s="836">
        <v>1</v>
      </c>
      <c r="P2017" s="835">
        <v>0</v>
      </c>
      <c r="Q2017" s="837"/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21</v>
      </c>
      <c r="B2018" s="832" t="s">
        <v>2713</v>
      </c>
      <c r="C2018" s="832" t="s">
        <v>2719</v>
      </c>
      <c r="D2018" s="833" t="s">
        <v>4561</v>
      </c>
      <c r="E2018" s="834" t="s">
        <v>2730</v>
      </c>
      <c r="F2018" s="832" t="s">
        <v>2714</v>
      </c>
      <c r="G2018" s="832" t="s">
        <v>2978</v>
      </c>
      <c r="H2018" s="832" t="s">
        <v>567</v>
      </c>
      <c r="I2018" s="832" t="s">
        <v>2979</v>
      </c>
      <c r="J2018" s="832" t="s">
        <v>906</v>
      </c>
      <c r="K2018" s="832" t="s">
        <v>2980</v>
      </c>
      <c r="L2018" s="835">
        <v>248.55</v>
      </c>
      <c r="M2018" s="835">
        <v>745.65000000000009</v>
      </c>
      <c r="N2018" s="832">
        <v>3</v>
      </c>
      <c r="O2018" s="836">
        <v>3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21</v>
      </c>
      <c r="B2019" s="832" t="s">
        <v>2713</v>
      </c>
      <c r="C2019" s="832" t="s">
        <v>2719</v>
      </c>
      <c r="D2019" s="833" t="s">
        <v>4561</v>
      </c>
      <c r="E2019" s="834" t="s">
        <v>2730</v>
      </c>
      <c r="F2019" s="832" t="s">
        <v>2714</v>
      </c>
      <c r="G2019" s="832" t="s">
        <v>2767</v>
      </c>
      <c r="H2019" s="832" t="s">
        <v>567</v>
      </c>
      <c r="I2019" s="832" t="s">
        <v>2768</v>
      </c>
      <c r="J2019" s="832" t="s">
        <v>780</v>
      </c>
      <c r="K2019" s="832" t="s">
        <v>2769</v>
      </c>
      <c r="L2019" s="835">
        <v>53.57</v>
      </c>
      <c r="M2019" s="835">
        <v>428.56</v>
      </c>
      <c r="N2019" s="832">
        <v>8</v>
      </c>
      <c r="O2019" s="836">
        <v>4</v>
      </c>
      <c r="P2019" s="835">
        <v>321.42</v>
      </c>
      <c r="Q2019" s="837">
        <v>0.75</v>
      </c>
      <c r="R2019" s="832">
        <v>6</v>
      </c>
      <c r="S2019" s="837">
        <v>0.75</v>
      </c>
      <c r="T2019" s="836">
        <v>3</v>
      </c>
      <c r="U2019" s="838">
        <v>0.75</v>
      </c>
    </row>
    <row r="2020" spans="1:21" ht="14.4" customHeight="1" x14ac:dyDescent="0.3">
      <c r="A2020" s="831">
        <v>21</v>
      </c>
      <c r="B2020" s="832" t="s">
        <v>2713</v>
      </c>
      <c r="C2020" s="832" t="s">
        <v>2719</v>
      </c>
      <c r="D2020" s="833" t="s">
        <v>4561</v>
      </c>
      <c r="E2020" s="834" t="s">
        <v>2730</v>
      </c>
      <c r="F2020" s="832" t="s">
        <v>2714</v>
      </c>
      <c r="G2020" s="832" t="s">
        <v>3187</v>
      </c>
      <c r="H2020" s="832" t="s">
        <v>625</v>
      </c>
      <c r="I2020" s="832" t="s">
        <v>4422</v>
      </c>
      <c r="J2020" s="832" t="s">
        <v>1702</v>
      </c>
      <c r="K2020" s="832" t="s">
        <v>2479</v>
      </c>
      <c r="L2020" s="835">
        <v>27.5</v>
      </c>
      <c r="M2020" s="835">
        <v>82.5</v>
      </c>
      <c r="N2020" s="832">
        <v>3</v>
      </c>
      <c r="O2020" s="836">
        <v>2.5</v>
      </c>
      <c r="P2020" s="835">
        <v>82.5</v>
      </c>
      <c r="Q2020" s="837">
        <v>1</v>
      </c>
      <c r="R2020" s="832">
        <v>3</v>
      </c>
      <c r="S2020" s="837">
        <v>1</v>
      </c>
      <c r="T2020" s="836">
        <v>2.5</v>
      </c>
      <c r="U2020" s="838">
        <v>1</v>
      </c>
    </row>
    <row r="2021" spans="1:21" ht="14.4" customHeight="1" x14ac:dyDescent="0.3">
      <c r="A2021" s="831">
        <v>21</v>
      </c>
      <c r="B2021" s="832" t="s">
        <v>2713</v>
      </c>
      <c r="C2021" s="832" t="s">
        <v>2719</v>
      </c>
      <c r="D2021" s="833" t="s">
        <v>4561</v>
      </c>
      <c r="E2021" s="834" t="s">
        <v>2730</v>
      </c>
      <c r="F2021" s="832" t="s">
        <v>2714</v>
      </c>
      <c r="G2021" s="832" t="s">
        <v>2783</v>
      </c>
      <c r="H2021" s="832" t="s">
        <v>625</v>
      </c>
      <c r="I2021" s="832" t="s">
        <v>2821</v>
      </c>
      <c r="J2021" s="832" t="s">
        <v>910</v>
      </c>
      <c r="K2021" s="832" t="s">
        <v>2102</v>
      </c>
      <c r="L2021" s="835">
        <v>736.33</v>
      </c>
      <c r="M2021" s="835">
        <v>2945.32</v>
      </c>
      <c r="N2021" s="832">
        <v>4</v>
      </c>
      <c r="O2021" s="836">
        <v>1</v>
      </c>
      <c r="P2021" s="835">
        <v>2945.32</v>
      </c>
      <c r="Q2021" s="837">
        <v>1</v>
      </c>
      <c r="R2021" s="832">
        <v>4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21</v>
      </c>
      <c r="B2022" s="832" t="s">
        <v>2713</v>
      </c>
      <c r="C2022" s="832" t="s">
        <v>2719</v>
      </c>
      <c r="D2022" s="833" t="s">
        <v>4561</v>
      </c>
      <c r="E2022" s="834" t="s">
        <v>2730</v>
      </c>
      <c r="F2022" s="832" t="s">
        <v>2714</v>
      </c>
      <c r="G2022" s="832" t="s">
        <v>2783</v>
      </c>
      <c r="H2022" s="832" t="s">
        <v>625</v>
      </c>
      <c r="I2022" s="832" t="s">
        <v>2861</v>
      </c>
      <c r="J2022" s="832" t="s">
        <v>914</v>
      </c>
      <c r="K2022" s="832" t="s">
        <v>2096</v>
      </c>
      <c r="L2022" s="835">
        <v>1385.62</v>
      </c>
      <c r="M2022" s="835">
        <v>9699.34</v>
      </c>
      <c r="N2022" s="832">
        <v>7</v>
      </c>
      <c r="O2022" s="836">
        <v>2.5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21</v>
      </c>
      <c r="B2023" s="832" t="s">
        <v>2713</v>
      </c>
      <c r="C2023" s="832" t="s">
        <v>2719</v>
      </c>
      <c r="D2023" s="833" t="s">
        <v>4561</v>
      </c>
      <c r="E2023" s="834" t="s">
        <v>2730</v>
      </c>
      <c r="F2023" s="832" t="s">
        <v>2714</v>
      </c>
      <c r="G2023" s="832" t="s">
        <v>2783</v>
      </c>
      <c r="H2023" s="832" t="s">
        <v>625</v>
      </c>
      <c r="I2023" s="832" t="s">
        <v>2877</v>
      </c>
      <c r="J2023" s="832" t="s">
        <v>914</v>
      </c>
      <c r="K2023" s="832" t="s">
        <v>2098</v>
      </c>
      <c r="L2023" s="835">
        <v>1847.49</v>
      </c>
      <c r="M2023" s="835">
        <v>25864.86</v>
      </c>
      <c r="N2023" s="832">
        <v>14</v>
      </c>
      <c r="O2023" s="836">
        <v>5</v>
      </c>
      <c r="P2023" s="835">
        <v>22169.88</v>
      </c>
      <c r="Q2023" s="837">
        <v>0.85714285714285721</v>
      </c>
      <c r="R2023" s="832">
        <v>12</v>
      </c>
      <c r="S2023" s="837">
        <v>0.8571428571428571</v>
      </c>
      <c r="T2023" s="836">
        <v>4</v>
      </c>
      <c r="U2023" s="838">
        <v>0.8</v>
      </c>
    </row>
    <row r="2024" spans="1:21" ht="14.4" customHeight="1" x14ac:dyDescent="0.3">
      <c r="A2024" s="831">
        <v>21</v>
      </c>
      <c r="B2024" s="832" t="s">
        <v>2713</v>
      </c>
      <c r="C2024" s="832" t="s">
        <v>2719</v>
      </c>
      <c r="D2024" s="833" t="s">
        <v>4561</v>
      </c>
      <c r="E2024" s="834" t="s">
        <v>2730</v>
      </c>
      <c r="F2024" s="832" t="s">
        <v>2714</v>
      </c>
      <c r="G2024" s="832" t="s">
        <v>2783</v>
      </c>
      <c r="H2024" s="832" t="s">
        <v>625</v>
      </c>
      <c r="I2024" s="832" t="s">
        <v>2095</v>
      </c>
      <c r="J2024" s="832" t="s">
        <v>914</v>
      </c>
      <c r="K2024" s="832" t="s">
        <v>2096</v>
      </c>
      <c r="L2024" s="835">
        <v>1385.62</v>
      </c>
      <c r="M2024" s="835">
        <v>1385.62</v>
      </c>
      <c r="N2024" s="832">
        <v>1</v>
      </c>
      <c r="O2024" s="836">
        <v>1</v>
      </c>
      <c r="P2024" s="835">
        <v>1385.62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21</v>
      </c>
      <c r="B2025" s="832" t="s">
        <v>2713</v>
      </c>
      <c r="C2025" s="832" t="s">
        <v>2719</v>
      </c>
      <c r="D2025" s="833" t="s">
        <v>4561</v>
      </c>
      <c r="E2025" s="834" t="s">
        <v>2730</v>
      </c>
      <c r="F2025" s="832" t="s">
        <v>2714</v>
      </c>
      <c r="G2025" s="832" t="s">
        <v>2786</v>
      </c>
      <c r="H2025" s="832" t="s">
        <v>567</v>
      </c>
      <c r="I2025" s="832" t="s">
        <v>2797</v>
      </c>
      <c r="J2025" s="832" t="s">
        <v>946</v>
      </c>
      <c r="K2025" s="832" t="s">
        <v>2798</v>
      </c>
      <c r="L2025" s="835">
        <v>103.67</v>
      </c>
      <c r="M2025" s="835">
        <v>103.67</v>
      </c>
      <c r="N2025" s="832">
        <v>1</v>
      </c>
      <c r="O2025" s="836">
        <v>0.5</v>
      </c>
      <c r="P2025" s="835">
        <v>103.67</v>
      </c>
      <c r="Q2025" s="837">
        <v>1</v>
      </c>
      <c r="R2025" s="832">
        <v>1</v>
      </c>
      <c r="S2025" s="837">
        <v>1</v>
      </c>
      <c r="T2025" s="836">
        <v>0.5</v>
      </c>
      <c r="U2025" s="838">
        <v>1</v>
      </c>
    </row>
    <row r="2026" spans="1:21" ht="14.4" customHeight="1" x14ac:dyDescent="0.3">
      <c r="A2026" s="831">
        <v>21</v>
      </c>
      <c r="B2026" s="832" t="s">
        <v>2713</v>
      </c>
      <c r="C2026" s="832" t="s">
        <v>2719</v>
      </c>
      <c r="D2026" s="833" t="s">
        <v>4561</v>
      </c>
      <c r="E2026" s="834" t="s">
        <v>2730</v>
      </c>
      <c r="F2026" s="832" t="s">
        <v>2714</v>
      </c>
      <c r="G2026" s="832" t="s">
        <v>2786</v>
      </c>
      <c r="H2026" s="832" t="s">
        <v>567</v>
      </c>
      <c r="I2026" s="832" t="s">
        <v>4423</v>
      </c>
      <c r="J2026" s="832" t="s">
        <v>4424</v>
      </c>
      <c r="K2026" s="832" t="s">
        <v>4425</v>
      </c>
      <c r="L2026" s="835">
        <v>81.94</v>
      </c>
      <c r="M2026" s="835">
        <v>81.94</v>
      </c>
      <c r="N2026" s="832">
        <v>1</v>
      </c>
      <c r="O2026" s="836">
        <v>0.5</v>
      </c>
      <c r="P2026" s="835">
        <v>81.94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21</v>
      </c>
      <c r="B2027" s="832" t="s">
        <v>2713</v>
      </c>
      <c r="C2027" s="832" t="s">
        <v>2719</v>
      </c>
      <c r="D2027" s="833" t="s">
        <v>4561</v>
      </c>
      <c r="E2027" s="834" t="s">
        <v>2730</v>
      </c>
      <c r="F2027" s="832" t="s">
        <v>2714</v>
      </c>
      <c r="G2027" s="832" t="s">
        <v>2770</v>
      </c>
      <c r="H2027" s="832" t="s">
        <v>625</v>
      </c>
      <c r="I2027" s="832" t="s">
        <v>2812</v>
      </c>
      <c r="J2027" s="832" t="s">
        <v>2813</v>
      </c>
      <c r="K2027" s="832" t="s">
        <v>2814</v>
      </c>
      <c r="L2027" s="835">
        <v>453.18</v>
      </c>
      <c r="M2027" s="835">
        <v>1359.54</v>
      </c>
      <c r="N2027" s="832">
        <v>3</v>
      </c>
      <c r="O2027" s="836">
        <v>2.5</v>
      </c>
      <c r="P2027" s="835">
        <v>1359.54</v>
      </c>
      <c r="Q2027" s="837">
        <v>1</v>
      </c>
      <c r="R2027" s="832">
        <v>3</v>
      </c>
      <c r="S2027" s="837">
        <v>1</v>
      </c>
      <c r="T2027" s="836">
        <v>2.5</v>
      </c>
      <c r="U2027" s="838">
        <v>1</v>
      </c>
    </row>
    <row r="2028" spans="1:21" ht="14.4" customHeight="1" x14ac:dyDescent="0.3">
      <c r="A2028" s="831">
        <v>21</v>
      </c>
      <c r="B2028" s="832" t="s">
        <v>2713</v>
      </c>
      <c r="C2028" s="832" t="s">
        <v>2719</v>
      </c>
      <c r="D2028" s="833" t="s">
        <v>4561</v>
      </c>
      <c r="E2028" s="834" t="s">
        <v>2730</v>
      </c>
      <c r="F2028" s="832" t="s">
        <v>2714</v>
      </c>
      <c r="G2028" s="832" t="s">
        <v>2770</v>
      </c>
      <c r="H2028" s="832" t="s">
        <v>625</v>
      </c>
      <c r="I2028" s="832" t="s">
        <v>2881</v>
      </c>
      <c r="J2028" s="832" t="s">
        <v>2772</v>
      </c>
      <c r="K2028" s="832" t="s">
        <v>2773</v>
      </c>
      <c r="L2028" s="835">
        <v>453.18</v>
      </c>
      <c r="M2028" s="835">
        <v>1812.72</v>
      </c>
      <c r="N2028" s="832">
        <v>4</v>
      </c>
      <c r="O2028" s="836">
        <v>2</v>
      </c>
      <c r="P2028" s="835">
        <v>453.18</v>
      </c>
      <c r="Q2028" s="837">
        <v>0.25</v>
      </c>
      <c r="R2028" s="832">
        <v>1</v>
      </c>
      <c r="S2028" s="837">
        <v>0.25</v>
      </c>
      <c r="T2028" s="836">
        <v>1</v>
      </c>
      <c r="U2028" s="838">
        <v>0.5</v>
      </c>
    </row>
    <row r="2029" spans="1:21" ht="14.4" customHeight="1" x14ac:dyDescent="0.3">
      <c r="A2029" s="831">
        <v>21</v>
      </c>
      <c r="B2029" s="832" t="s">
        <v>2713</v>
      </c>
      <c r="C2029" s="832" t="s">
        <v>2719</v>
      </c>
      <c r="D2029" s="833" t="s">
        <v>4561</v>
      </c>
      <c r="E2029" s="834" t="s">
        <v>2730</v>
      </c>
      <c r="F2029" s="832" t="s">
        <v>2714</v>
      </c>
      <c r="G2029" s="832" t="s">
        <v>2770</v>
      </c>
      <c r="H2029" s="832" t="s">
        <v>567</v>
      </c>
      <c r="I2029" s="832" t="s">
        <v>2771</v>
      </c>
      <c r="J2029" s="832" t="s">
        <v>2772</v>
      </c>
      <c r="K2029" s="832" t="s">
        <v>2773</v>
      </c>
      <c r="L2029" s="835">
        <v>453.18</v>
      </c>
      <c r="M2029" s="835">
        <v>2719.08</v>
      </c>
      <c r="N2029" s="832">
        <v>6</v>
      </c>
      <c r="O2029" s="836">
        <v>4</v>
      </c>
      <c r="P2029" s="835">
        <v>906.36</v>
      </c>
      <c r="Q2029" s="837">
        <v>0.33333333333333337</v>
      </c>
      <c r="R2029" s="832">
        <v>2</v>
      </c>
      <c r="S2029" s="837">
        <v>0.33333333333333331</v>
      </c>
      <c r="T2029" s="836">
        <v>2</v>
      </c>
      <c r="U2029" s="838">
        <v>0.5</v>
      </c>
    </row>
    <row r="2030" spans="1:21" ht="14.4" customHeight="1" x14ac:dyDescent="0.3">
      <c r="A2030" s="831">
        <v>21</v>
      </c>
      <c r="B2030" s="832" t="s">
        <v>2713</v>
      </c>
      <c r="C2030" s="832" t="s">
        <v>2719</v>
      </c>
      <c r="D2030" s="833" t="s">
        <v>4561</v>
      </c>
      <c r="E2030" s="834" t="s">
        <v>2730</v>
      </c>
      <c r="F2030" s="832" t="s">
        <v>2714</v>
      </c>
      <c r="G2030" s="832" t="s">
        <v>2770</v>
      </c>
      <c r="H2030" s="832" t="s">
        <v>625</v>
      </c>
      <c r="I2030" s="832" t="s">
        <v>4426</v>
      </c>
      <c r="J2030" s="832" t="s">
        <v>4427</v>
      </c>
      <c r="K2030" s="832" t="s">
        <v>4428</v>
      </c>
      <c r="L2030" s="835">
        <v>70.739999999999995</v>
      </c>
      <c r="M2030" s="835">
        <v>70.739999999999995</v>
      </c>
      <c r="N2030" s="832">
        <v>1</v>
      </c>
      <c r="O2030" s="836">
        <v>0.5</v>
      </c>
      <c r="P2030" s="835">
        <v>70.739999999999995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21</v>
      </c>
      <c r="B2031" s="832" t="s">
        <v>2713</v>
      </c>
      <c r="C2031" s="832" t="s">
        <v>2719</v>
      </c>
      <c r="D2031" s="833" t="s">
        <v>4561</v>
      </c>
      <c r="E2031" s="834" t="s">
        <v>2730</v>
      </c>
      <c r="F2031" s="832" t="s">
        <v>2714</v>
      </c>
      <c r="G2031" s="832" t="s">
        <v>2770</v>
      </c>
      <c r="H2031" s="832" t="s">
        <v>567</v>
      </c>
      <c r="I2031" s="832" t="s">
        <v>4429</v>
      </c>
      <c r="J2031" s="832" t="s">
        <v>4430</v>
      </c>
      <c r="K2031" s="832" t="s">
        <v>4431</v>
      </c>
      <c r="L2031" s="835">
        <v>35.369999999999997</v>
      </c>
      <c r="M2031" s="835">
        <v>106.10999999999999</v>
      </c>
      <c r="N2031" s="832">
        <v>3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21</v>
      </c>
      <c r="B2032" s="832" t="s">
        <v>2713</v>
      </c>
      <c r="C2032" s="832" t="s">
        <v>2719</v>
      </c>
      <c r="D2032" s="833" t="s">
        <v>4561</v>
      </c>
      <c r="E2032" s="834" t="s">
        <v>2730</v>
      </c>
      <c r="F2032" s="832" t="s">
        <v>2714</v>
      </c>
      <c r="G2032" s="832" t="s">
        <v>2993</v>
      </c>
      <c r="H2032" s="832" t="s">
        <v>625</v>
      </c>
      <c r="I2032" s="832" t="s">
        <v>2631</v>
      </c>
      <c r="J2032" s="832" t="s">
        <v>2632</v>
      </c>
      <c r="K2032" s="832" t="s">
        <v>1732</v>
      </c>
      <c r="L2032" s="835">
        <v>194.26</v>
      </c>
      <c r="M2032" s="835">
        <v>582.78</v>
      </c>
      <c r="N2032" s="832">
        <v>3</v>
      </c>
      <c r="O2032" s="836">
        <v>0.5</v>
      </c>
      <c r="P2032" s="835">
        <v>582.78</v>
      </c>
      <c r="Q2032" s="837">
        <v>1</v>
      </c>
      <c r="R2032" s="832">
        <v>3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21</v>
      </c>
      <c r="B2033" s="832" t="s">
        <v>2713</v>
      </c>
      <c r="C2033" s="832" t="s">
        <v>2719</v>
      </c>
      <c r="D2033" s="833" t="s">
        <v>4561</v>
      </c>
      <c r="E2033" s="834" t="s">
        <v>2730</v>
      </c>
      <c r="F2033" s="832" t="s">
        <v>2714</v>
      </c>
      <c r="G2033" s="832" t="s">
        <v>3509</v>
      </c>
      <c r="H2033" s="832" t="s">
        <v>567</v>
      </c>
      <c r="I2033" s="832" t="s">
        <v>3510</v>
      </c>
      <c r="J2033" s="832" t="s">
        <v>993</v>
      </c>
      <c r="K2033" s="832" t="s">
        <v>994</v>
      </c>
      <c r="L2033" s="835">
        <v>79.099999999999994</v>
      </c>
      <c r="M2033" s="835">
        <v>79.099999999999994</v>
      </c>
      <c r="N2033" s="832">
        <v>1</v>
      </c>
      <c r="O2033" s="836">
        <v>1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21</v>
      </c>
      <c r="B2034" s="832" t="s">
        <v>2713</v>
      </c>
      <c r="C2034" s="832" t="s">
        <v>2719</v>
      </c>
      <c r="D2034" s="833" t="s">
        <v>4561</v>
      </c>
      <c r="E2034" s="834" t="s">
        <v>2730</v>
      </c>
      <c r="F2034" s="832" t="s">
        <v>2714</v>
      </c>
      <c r="G2034" s="832" t="s">
        <v>3220</v>
      </c>
      <c r="H2034" s="832" t="s">
        <v>567</v>
      </c>
      <c r="I2034" s="832" t="s">
        <v>3827</v>
      </c>
      <c r="J2034" s="832" t="s">
        <v>1044</v>
      </c>
      <c r="K2034" s="832" t="s">
        <v>3828</v>
      </c>
      <c r="L2034" s="835">
        <v>0</v>
      </c>
      <c r="M2034" s="835">
        <v>0</v>
      </c>
      <c r="N2034" s="832">
        <v>1</v>
      </c>
      <c r="O2034" s="836">
        <v>1</v>
      </c>
      <c r="P2034" s="835"/>
      <c r="Q2034" s="837"/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21</v>
      </c>
      <c r="B2035" s="832" t="s">
        <v>2713</v>
      </c>
      <c r="C2035" s="832" t="s">
        <v>2719</v>
      </c>
      <c r="D2035" s="833" t="s">
        <v>4561</v>
      </c>
      <c r="E2035" s="834" t="s">
        <v>2730</v>
      </c>
      <c r="F2035" s="832" t="s">
        <v>2714</v>
      </c>
      <c r="G2035" s="832" t="s">
        <v>2761</v>
      </c>
      <c r="H2035" s="832" t="s">
        <v>625</v>
      </c>
      <c r="I2035" s="832" t="s">
        <v>2352</v>
      </c>
      <c r="J2035" s="832" t="s">
        <v>2353</v>
      </c>
      <c r="K2035" s="832" t="s">
        <v>2354</v>
      </c>
      <c r="L2035" s="835">
        <v>0</v>
      </c>
      <c r="M2035" s="835">
        <v>0</v>
      </c>
      <c r="N2035" s="832">
        <v>5</v>
      </c>
      <c r="O2035" s="836">
        <v>3.5</v>
      </c>
      <c r="P2035" s="835">
        <v>0</v>
      </c>
      <c r="Q2035" s="837"/>
      <c r="R2035" s="832">
        <v>5</v>
      </c>
      <c r="S2035" s="837">
        <v>1</v>
      </c>
      <c r="T2035" s="836">
        <v>3.5</v>
      </c>
      <c r="U2035" s="838">
        <v>1</v>
      </c>
    </row>
    <row r="2036" spans="1:21" ht="14.4" customHeight="1" x14ac:dyDescent="0.3">
      <c r="A2036" s="831">
        <v>21</v>
      </c>
      <c r="B2036" s="832" t="s">
        <v>2713</v>
      </c>
      <c r="C2036" s="832" t="s">
        <v>2719</v>
      </c>
      <c r="D2036" s="833" t="s">
        <v>4561</v>
      </c>
      <c r="E2036" s="834" t="s">
        <v>2730</v>
      </c>
      <c r="F2036" s="832" t="s">
        <v>2714</v>
      </c>
      <c r="G2036" s="832" t="s">
        <v>3224</v>
      </c>
      <c r="H2036" s="832" t="s">
        <v>567</v>
      </c>
      <c r="I2036" s="832" t="s">
        <v>3225</v>
      </c>
      <c r="J2036" s="832" t="s">
        <v>1314</v>
      </c>
      <c r="K2036" s="832" t="s">
        <v>2903</v>
      </c>
      <c r="L2036" s="835">
        <v>210.38</v>
      </c>
      <c r="M2036" s="835">
        <v>420.76</v>
      </c>
      <c r="N2036" s="832">
        <v>2</v>
      </c>
      <c r="O2036" s="836">
        <v>1.5</v>
      </c>
      <c r="P2036" s="835">
        <v>420.76</v>
      </c>
      <c r="Q2036" s="837">
        <v>1</v>
      </c>
      <c r="R2036" s="832">
        <v>2</v>
      </c>
      <c r="S2036" s="837">
        <v>1</v>
      </c>
      <c r="T2036" s="836">
        <v>1.5</v>
      </c>
      <c r="U2036" s="838">
        <v>1</v>
      </c>
    </row>
    <row r="2037" spans="1:21" ht="14.4" customHeight="1" x14ac:dyDescent="0.3">
      <c r="A2037" s="831">
        <v>21</v>
      </c>
      <c r="B2037" s="832" t="s">
        <v>2713</v>
      </c>
      <c r="C2037" s="832" t="s">
        <v>2719</v>
      </c>
      <c r="D2037" s="833" t="s">
        <v>4561</v>
      </c>
      <c r="E2037" s="834" t="s">
        <v>2730</v>
      </c>
      <c r="F2037" s="832" t="s">
        <v>2714</v>
      </c>
      <c r="G2037" s="832" t="s">
        <v>2788</v>
      </c>
      <c r="H2037" s="832" t="s">
        <v>567</v>
      </c>
      <c r="I2037" s="832" t="s">
        <v>3527</v>
      </c>
      <c r="J2037" s="832" t="s">
        <v>1258</v>
      </c>
      <c r="K2037" s="832" t="s">
        <v>3528</v>
      </c>
      <c r="L2037" s="835">
        <v>98.2</v>
      </c>
      <c r="M2037" s="835">
        <v>883.80000000000018</v>
      </c>
      <c r="N2037" s="832">
        <v>9</v>
      </c>
      <c r="O2037" s="836">
        <v>5</v>
      </c>
      <c r="P2037" s="835">
        <v>785.60000000000014</v>
      </c>
      <c r="Q2037" s="837">
        <v>0.88888888888888884</v>
      </c>
      <c r="R2037" s="832">
        <v>8</v>
      </c>
      <c r="S2037" s="837">
        <v>0.88888888888888884</v>
      </c>
      <c r="T2037" s="836">
        <v>4.5</v>
      </c>
      <c r="U2037" s="838">
        <v>0.9</v>
      </c>
    </row>
    <row r="2038" spans="1:21" ht="14.4" customHeight="1" x14ac:dyDescent="0.3">
      <c r="A2038" s="831">
        <v>21</v>
      </c>
      <c r="B2038" s="832" t="s">
        <v>2713</v>
      </c>
      <c r="C2038" s="832" t="s">
        <v>2719</v>
      </c>
      <c r="D2038" s="833" t="s">
        <v>4561</v>
      </c>
      <c r="E2038" s="834" t="s">
        <v>2730</v>
      </c>
      <c r="F2038" s="832" t="s">
        <v>2714</v>
      </c>
      <c r="G2038" s="832" t="s">
        <v>3024</v>
      </c>
      <c r="H2038" s="832" t="s">
        <v>567</v>
      </c>
      <c r="I2038" s="832" t="s">
        <v>4432</v>
      </c>
      <c r="J2038" s="832" t="s">
        <v>1268</v>
      </c>
      <c r="K2038" s="832" t="s">
        <v>3946</v>
      </c>
      <c r="L2038" s="835">
        <v>47.35</v>
      </c>
      <c r="M2038" s="835">
        <v>473.5</v>
      </c>
      <c r="N2038" s="832">
        <v>10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21</v>
      </c>
      <c r="B2039" s="832" t="s">
        <v>2713</v>
      </c>
      <c r="C2039" s="832" t="s">
        <v>2719</v>
      </c>
      <c r="D2039" s="833" t="s">
        <v>4561</v>
      </c>
      <c r="E2039" s="834" t="s">
        <v>2730</v>
      </c>
      <c r="F2039" s="832" t="s">
        <v>2714</v>
      </c>
      <c r="G2039" s="832" t="s">
        <v>4433</v>
      </c>
      <c r="H2039" s="832" t="s">
        <v>567</v>
      </c>
      <c r="I2039" s="832" t="s">
        <v>4434</v>
      </c>
      <c r="J2039" s="832" t="s">
        <v>4435</v>
      </c>
      <c r="K2039" s="832" t="s">
        <v>4436</v>
      </c>
      <c r="L2039" s="835">
        <v>52.47</v>
      </c>
      <c r="M2039" s="835">
        <v>52.47</v>
      </c>
      <c r="N2039" s="832">
        <v>1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21</v>
      </c>
      <c r="B2040" s="832" t="s">
        <v>2713</v>
      </c>
      <c r="C2040" s="832" t="s">
        <v>2719</v>
      </c>
      <c r="D2040" s="833" t="s">
        <v>4561</v>
      </c>
      <c r="E2040" s="834" t="s">
        <v>2730</v>
      </c>
      <c r="F2040" s="832" t="s">
        <v>2714</v>
      </c>
      <c r="G2040" s="832" t="s">
        <v>3257</v>
      </c>
      <c r="H2040" s="832" t="s">
        <v>567</v>
      </c>
      <c r="I2040" s="832" t="s">
        <v>3258</v>
      </c>
      <c r="J2040" s="832" t="s">
        <v>634</v>
      </c>
      <c r="K2040" s="832" t="s">
        <v>635</v>
      </c>
      <c r="L2040" s="835">
        <v>2086.5500000000002</v>
      </c>
      <c r="M2040" s="835">
        <v>33384.800000000003</v>
      </c>
      <c r="N2040" s="832">
        <v>16</v>
      </c>
      <c r="O2040" s="836">
        <v>11.5</v>
      </c>
      <c r="P2040" s="835">
        <v>29211.7</v>
      </c>
      <c r="Q2040" s="837">
        <v>0.875</v>
      </c>
      <c r="R2040" s="832">
        <v>14</v>
      </c>
      <c r="S2040" s="837">
        <v>0.875</v>
      </c>
      <c r="T2040" s="836">
        <v>9.5</v>
      </c>
      <c r="U2040" s="838">
        <v>0.82608695652173914</v>
      </c>
    </row>
    <row r="2041" spans="1:21" ht="14.4" customHeight="1" x14ac:dyDescent="0.3">
      <c r="A2041" s="831">
        <v>21</v>
      </c>
      <c r="B2041" s="832" t="s">
        <v>2713</v>
      </c>
      <c r="C2041" s="832" t="s">
        <v>2719</v>
      </c>
      <c r="D2041" s="833" t="s">
        <v>4561</v>
      </c>
      <c r="E2041" s="834" t="s">
        <v>2730</v>
      </c>
      <c r="F2041" s="832" t="s">
        <v>2714</v>
      </c>
      <c r="G2041" s="832" t="s">
        <v>2805</v>
      </c>
      <c r="H2041" s="832" t="s">
        <v>625</v>
      </c>
      <c r="I2041" s="832" t="s">
        <v>2267</v>
      </c>
      <c r="J2041" s="832" t="s">
        <v>1377</v>
      </c>
      <c r="K2041" s="832" t="s">
        <v>2268</v>
      </c>
      <c r="L2041" s="835">
        <v>154.36000000000001</v>
      </c>
      <c r="M2041" s="835">
        <v>154.36000000000001</v>
      </c>
      <c r="N2041" s="832">
        <v>1</v>
      </c>
      <c r="O2041" s="836">
        <v>1</v>
      </c>
      <c r="P2041" s="835">
        <v>154.36000000000001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21</v>
      </c>
      <c r="B2042" s="832" t="s">
        <v>2713</v>
      </c>
      <c r="C2042" s="832" t="s">
        <v>2719</v>
      </c>
      <c r="D2042" s="833" t="s">
        <v>4561</v>
      </c>
      <c r="E2042" s="834" t="s">
        <v>2730</v>
      </c>
      <c r="F2042" s="832" t="s">
        <v>2714</v>
      </c>
      <c r="G2042" s="832" t="s">
        <v>3053</v>
      </c>
      <c r="H2042" s="832" t="s">
        <v>567</v>
      </c>
      <c r="I2042" s="832" t="s">
        <v>3546</v>
      </c>
      <c r="J2042" s="832" t="s">
        <v>1041</v>
      </c>
      <c r="K2042" s="832" t="s">
        <v>3055</v>
      </c>
      <c r="L2042" s="835">
        <v>374.79</v>
      </c>
      <c r="M2042" s="835">
        <v>1124.3700000000001</v>
      </c>
      <c r="N2042" s="832">
        <v>3</v>
      </c>
      <c r="O2042" s="836">
        <v>0.5</v>
      </c>
      <c r="P2042" s="835">
        <v>1124.3700000000001</v>
      </c>
      <c r="Q2042" s="837">
        <v>1</v>
      </c>
      <c r="R2042" s="832">
        <v>3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21</v>
      </c>
      <c r="B2043" s="832" t="s">
        <v>2713</v>
      </c>
      <c r="C2043" s="832" t="s">
        <v>2719</v>
      </c>
      <c r="D2043" s="833" t="s">
        <v>4561</v>
      </c>
      <c r="E2043" s="834" t="s">
        <v>2730</v>
      </c>
      <c r="F2043" s="832" t="s">
        <v>2714</v>
      </c>
      <c r="G2043" s="832" t="s">
        <v>3053</v>
      </c>
      <c r="H2043" s="832" t="s">
        <v>567</v>
      </c>
      <c r="I2043" s="832" t="s">
        <v>3054</v>
      </c>
      <c r="J2043" s="832" t="s">
        <v>1041</v>
      </c>
      <c r="K2043" s="832" t="s">
        <v>3055</v>
      </c>
      <c r="L2043" s="835">
        <v>374.79</v>
      </c>
      <c r="M2043" s="835">
        <v>1124.3700000000001</v>
      </c>
      <c r="N2043" s="832">
        <v>3</v>
      </c>
      <c r="O2043" s="836">
        <v>0.5</v>
      </c>
      <c r="P2043" s="835">
        <v>1124.3700000000001</v>
      </c>
      <c r="Q2043" s="837">
        <v>1</v>
      </c>
      <c r="R2043" s="832">
        <v>3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21</v>
      </c>
      <c r="B2044" s="832" t="s">
        <v>2713</v>
      </c>
      <c r="C2044" s="832" t="s">
        <v>2719</v>
      </c>
      <c r="D2044" s="833" t="s">
        <v>4561</v>
      </c>
      <c r="E2044" s="834" t="s">
        <v>2730</v>
      </c>
      <c r="F2044" s="832" t="s">
        <v>2714</v>
      </c>
      <c r="G2044" s="832" t="s">
        <v>2830</v>
      </c>
      <c r="H2044" s="832" t="s">
        <v>567</v>
      </c>
      <c r="I2044" s="832" t="s">
        <v>2863</v>
      </c>
      <c r="J2044" s="832" t="s">
        <v>2832</v>
      </c>
      <c r="K2044" s="832" t="s">
        <v>2864</v>
      </c>
      <c r="L2044" s="835">
        <v>1112.45</v>
      </c>
      <c r="M2044" s="835">
        <v>1112.45</v>
      </c>
      <c r="N2044" s="832">
        <v>1</v>
      </c>
      <c r="O2044" s="836">
        <v>1</v>
      </c>
      <c r="P2044" s="835">
        <v>1112.45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21</v>
      </c>
      <c r="B2045" s="832" t="s">
        <v>2713</v>
      </c>
      <c r="C2045" s="832" t="s">
        <v>2719</v>
      </c>
      <c r="D2045" s="833" t="s">
        <v>4561</v>
      </c>
      <c r="E2045" s="834" t="s">
        <v>2730</v>
      </c>
      <c r="F2045" s="832" t="s">
        <v>2714</v>
      </c>
      <c r="G2045" s="832" t="s">
        <v>3880</v>
      </c>
      <c r="H2045" s="832" t="s">
        <v>567</v>
      </c>
      <c r="I2045" s="832" t="s">
        <v>4292</v>
      </c>
      <c r="J2045" s="832" t="s">
        <v>4293</v>
      </c>
      <c r="K2045" s="832" t="s">
        <v>4157</v>
      </c>
      <c r="L2045" s="835">
        <v>248.55</v>
      </c>
      <c r="M2045" s="835">
        <v>248.55</v>
      </c>
      <c r="N2045" s="832">
        <v>1</v>
      </c>
      <c r="O2045" s="836">
        <v>1</v>
      </c>
      <c r="P2045" s="835">
        <v>248.55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21</v>
      </c>
      <c r="B2046" s="832" t="s">
        <v>2713</v>
      </c>
      <c r="C2046" s="832" t="s">
        <v>2719</v>
      </c>
      <c r="D2046" s="833" t="s">
        <v>4561</v>
      </c>
      <c r="E2046" s="834" t="s">
        <v>2730</v>
      </c>
      <c r="F2046" s="832" t="s">
        <v>2716</v>
      </c>
      <c r="G2046" s="832" t="s">
        <v>2834</v>
      </c>
      <c r="H2046" s="832" t="s">
        <v>567</v>
      </c>
      <c r="I2046" s="832" t="s">
        <v>2835</v>
      </c>
      <c r="J2046" s="832" t="s">
        <v>2836</v>
      </c>
      <c r="K2046" s="832" t="s">
        <v>2837</v>
      </c>
      <c r="L2046" s="835">
        <v>1000</v>
      </c>
      <c r="M2046" s="835">
        <v>2000</v>
      </c>
      <c r="N2046" s="832">
        <v>2</v>
      </c>
      <c r="O2046" s="836">
        <v>2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21</v>
      </c>
      <c r="B2047" s="832" t="s">
        <v>2713</v>
      </c>
      <c r="C2047" s="832" t="s">
        <v>2719</v>
      </c>
      <c r="D2047" s="833" t="s">
        <v>4561</v>
      </c>
      <c r="E2047" s="834" t="s">
        <v>2743</v>
      </c>
      <c r="F2047" s="832" t="s">
        <v>2714</v>
      </c>
      <c r="G2047" s="832" t="s">
        <v>2762</v>
      </c>
      <c r="H2047" s="832" t="s">
        <v>567</v>
      </c>
      <c r="I2047" s="832" t="s">
        <v>3071</v>
      </c>
      <c r="J2047" s="832" t="s">
        <v>2764</v>
      </c>
      <c r="K2047" s="832" t="s">
        <v>3072</v>
      </c>
      <c r="L2047" s="835">
        <v>32.28</v>
      </c>
      <c r="M2047" s="835">
        <v>64.56</v>
      </c>
      <c r="N2047" s="832">
        <v>2</v>
      </c>
      <c r="O2047" s="836">
        <v>0.5</v>
      </c>
      <c r="P2047" s="835">
        <v>64.56</v>
      </c>
      <c r="Q2047" s="837">
        <v>1</v>
      </c>
      <c r="R2047" s="832">
        <v>2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21</v>
      </c>
      <c r="B2048" s="832" t="s">
        <v>2713</v>
      </c>
      <c r="C2048" s="832" t="s">
        <v>2719</v>
      </c>
      <c r="D2048" s="833" t="s">
        <v>4561</v>
      </c>
      <c r="E2048" s="834" t="s">
        <v>2743</v>
      </c>
      <c r="F2048" s="832" t="s">
        <v>2714</v>
      </c>
      <c r="G2048" s="832" t="s">
        <v>2762</v>
      </c>
      <c r="H2048" s="832" t="s">
        <v>567</v>
      </c>
      <c r="I2048" s="832" t="s">
        <v>2763</v>
      </c>
      <c r="J2048" s="832" t="s">
        <v>2764</v>
      </c>
      <c r="K2048" s="832" t="s">
        <v>2765</v>
      </c>
      <c r="L2048" s="835">
        <v>96.84</v>
      </c>
      <c r="M2048" s="835">
        <v>96.84</v>
      </c>
      <c r="N2048" s="832">
        <v>1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21</v>
      </c>
      <c r="B2049" s="832" t="s">
        <v>2713</v>
      </c>
      <c r="C2049" s="832" t="s">
        <v>2719</v>
      </c>
      <c r="D2049" s="833" t="s">
        <v>4561</v>
      </c>
      <c r="E2049" s="834" t="s">
        <v>2743</v>
      </c>
      <c r="F2049" s="832" t="s">
        <v>2714</v>
      </c>
      <c r="G2049" s="832" t="s">
        <v>2766</v>
      </c>
      <c r="H2049" s="832" t="s">
        <v>625</v>
      </c>
      <c r="I2049" s="832" t="s">
        <v>2334</v>
      </c>
      <c r="J2049" s="832" t="s">
        <v>640</v>
      </c>
      <c r="K2049" s="832" t="s">
        <v>641</v>
      </c>
      <c r="L2049" s="835">
        <v>21.76</v>
      </c>
      <c r="M2049" s="835">
        <v>43.52</v>
      </c>
      <c r="N2049" s="832">
        <v>2</v>
      </c>
      <c r="O2049" s="836">
        <v>1</v>
      </c>
      <c r="P2049" s="835">
        <v>43.52</v>
      </c>
      <c r="Q2049" s="837">
        <v>1</v>
      </c>
      <c r="R2049" s="832">
        <v>2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21</v>
      </c>
      <c r="B2050" s="832" t="s">
        <v>2713</v>
      </c>
      <c r="C2050" s="832" t="s">
        <v>2719</v>
      </c>
      <c r="D2050" s="833" t="s">
        <v>4561</v>
      </c>
      <c r="E2050" s="834" t="s">
        <v>2743</v>
      </c>
      <c r="F2050" s="832" t="s">
        <v>2714</v>
      </c>
      <c r="G2050" s="832" t="s">
        <v>2766</v>
      </c>
      <c r="H2050" s="832" t="s">
        <v>625</v>
      </c>
      <c r="I2050" s="832" t="s">
        <v>2336</v>
      </c>
      <c r="J2050" s="832" t="s">
        <v>640</v>
      </c>
      <c r="K2050" s="832" t="s">
        <v>643</v>
      </c>
      <c r="L2050" s="835">
        <v>65.28</v>
      </c>
      <c r="M2050" s="835">
        <v>195.84</v>
      </c>
      <c r="N2050" s="832">
        <v>3</v>
      </c>
      <c r="O2050" s="836">
        <v>2</v>
      </c>
      <c r="P2050" s="835">
        <v>65.28</v>
      </c>
      <c r="Q2050" s="837">
        <v>0.33333333333333331</v>
      </c>
      <c r="R2050" s="832">
        <v>1</v>
      </c>
      <c r="S2050" s="837">
        <v>0.33333333333333331</v>
      </c>
      <c r="T2050" s="836">
        <v>1</v>
      </c>
      <c r="U2050" s="838">
        <v>0.5</v>
      </c>
    </row>
    <row r="2051" spans="1:21" ht="14.4" customHeight="1" x14ac:dyDescent="0.3">
      <c r="A2051" s="831">
        <v>21</v>
      </c>
      <c r="B2051" s="832" t="s">
        <v>2713</v>
      </c>
      <c r="C2051" s="832" t="s">
        <v>2719</v>
      </c>
      <c r="D2051" s="833" t="s">
        <v>4561</v>
      </c>
      <c r="E2051" s="834" t="s">
        <v>2743</v>
      </c>
      <c r="F2051" s="832" t="s">
        <v>2714</v>
      </c>
      <c r="G2051" s="832" t="s">
        <v>3076</v>
      </c>
      <c r="H2051" s="832" t="s">
        <v>625</v>
      </c>
      <c r="I2051" s="832" t="s">
        <v>2382</v>
      </c>
      <c r="J2051" s="832" t="s">
        <v>2383</v>
      </c>
      <c r="K2051" s="832" t="s">
        <v>2384</v>
      </c>
      <c r="L2051" s="835">
        <v>4.7</v>
      </c>
      <c r="M2051" s="835">
        <v>32.9</v>
      </c>
      <c r="N2051" s="832">
        <v>7</v>
      </c>
      <c r="O2051" s="836">
        <v>2.5</v>
      </c>
      <c r="P2051" s="835">
        <v>9.4</v>
      </c>
      <c r="Q2051" s="837">
        <v>0.28571428571428575</v>
      </c>
      <c r="R2051" s="832">
        <v>2</v>
      </c>
      <c r="S2051" s="837">
        <v>0.2857142857142857</v>
      </c>
      <c r="T2051" s="836">
        <v>0.5</v>
      </c>
      <c r="U2051" s="838">
        <v>0.2</v>
      </c>
    </row>
    <row r="2052" spans="1:21" ht="14.4" customHeight="1" x14ac:dyDescent="0.3">
      <c r="A2052" s="831">
        <v>21</v>
      </c>
      <c r="B2052" s="832" t="s">
        <v>2713</v>
      </c>
      <c r="C2052" s="832" t="s">
        <v>2719</v>
      </c>
      <c r="D2052" s="833" t="s">
        <v>4561</v>
      </c>
      <c r="E2052" s="834" t="s">
        <v>2743</v>
      </c>
      <c r="F2052" s="832" t="s">
        <v>2714</v>
      </c>
      <c r="G2052" s="832" t="s">
        <v>2910</v>
      </c>
      <c r="H2052" s="832" t="s">
        <v>625</v>
      </c>
      <c r="I2052" s="832" t="s">
        <v>2155</v>
      </c>
      <c r="J2052" s="832" t="s">
        <v>702</v>
      </c>
      <c r="K2052" s="832" t="s">
        <v>2156</v>
      </c>
      <c r="L2052" s="835">
        <v>35.11</v>
      </c>
      <c r="M2052" s="835">
        <v>35.11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21</v>
      </c>
      <c r="B2053" s="832" t="s">
        <v>2713</v>
      </c>
      <c r="C2053" s="832" t="s">
        <v>2719</v>
      </c>
      <c r="D2053" s="833" t="s">
        <v>4561</v>
      </c>
      <c r="E2053" s="834" t="s">
        <v>2743</v>
      </c>
      <c r="F2053" s="832" t="s">
        <v>2714</v>
      </c>
      <c r="G2053" s="832" t="s">
        <v>2775</v>
      </c>
      <c r="H2053" s="832" t="s">
        <v>625</v>
      </c>
      <c r="I2053" s="832" t="s">
        <v>2397</v>
      </c>
      <c r="J2053" s="832" t="s">
        <v>748</v>
      </c>
      <c r="K2053" s="832" t="s">
        <v>703</v>
      </c>
      <c r="L2053" s="835">
        <v>65.989999999999995</v>
      </c>
      <c r="M2053" s="835">
        <v>65.989999999999995</v>
      </c>
      <c r="N2053" s="832">
        <v>1</v>
      </c>
      <c r="O2053" s="836">
        <v>0.5</v>
      </c>
      <c r="P2053" s="835">
        <v>65.989999999999995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21</v>
      </c>
      <c r="B2054" s="832" t="s">
        <v>2713</v>
      </c>
      <c r="C2054" s="832" t="s">
        <v>2719</v>
      </c>
      <c r="D2054" s="833" t="s">
        <v>4561</v>
      </c>
      <c r="E2054" s="834" t="s">
        <v>2743</v>
      </c>
      <c r="F2054" s="832" t="s">
        <v>2714</v>
      </c>
      <c r="G2054" s="832" t="s">
        <v>2917</v>
      </c>
      <c r="H2054" s="832" t="s">
        <v>567</v>
      </c>
      <c r="I2054" s="832" t="s">
        <v>3115</v>
      </c>
      <c r="J2054" s="832" t="s">
        <v>904</v>
      </c>
      <c r="K2054" s="832" t="s">
        <v>1164</v>
      </c>
      <c r="L2054" s="835">
        <v>516</v>
      </c>
      <c r="M2054" s="835">
        <v>516</v>
      </c>
      <c r="N2054" s="832">
        <v>1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21</v>
      </c>
      <c r="B2055" s="832" t="s">
        <v>2713</v>
      </c>
      <c r="C2055" s="832" t="s">
        <v>2719</v>
      </c>
      <c r="D2055" s="833" t="s">
        <v>4561</v>
      </c>
      <c r="E2055" s="834" t="s">
        <v>2743</v>
      </c>
      <c r="F2055" s="832" t="s">
        <v>2714</v>
      </c>
      <c r="G2055" s="832" t="s">
        <v>2917</v>
      </c>
      <c r="H2055" s="832" t="s">
        <v>567</v>
      </c>
      <c r="I2055" s="832" t="s">
        <v>3116</v>
      </c>
      <c r="J2055" s="832" t="s">
        <v>904</v>
      </c>
      <c r="K2055" s="832" t="s">
        <v>3117</v>
      </c>
      <c r="L2055" s="835">
        <v>1719.99</v>
      </c>
      <c r="M2055" s="835">
        <v>1719.99</v>
      </c>
      <c r="N2055" s="832">
        <v>1</v>
      </c>
      <c r="O2055" s="836">
        <v>0.5</v>
      </c>
      <c r="P2055" s="835">
        <v>1719.99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21</v>
      </c>
      <c r="B2056" s="832" t="s">
        <v>2713</v>
      </c>
      <c r="C2056" s="832" t="s">
        <v>2719</v>
      </c>
      <c r="D2056" s="833" t="s">
        <v>4561</v>
      </c>
      <c r="E2056" s="834" t="s">
        <v>2743</v>
      </c>
      <c r="F2056" s="832" t="s">
        <v>2714</v>
      </c>
      <c r="G2056" s="832" t="s">
        <v>2776</v>
      </c>
      <c r="H2056" s="832" t="s">
        <v>567</v>
      </c>
      <c r="I2056" s="832" t="s">
        <v>2848</v>
      </c>
      <c r="J2056" s="832" t="s">
        <v>827</v>
      </c>
      <c r="K2056" s="832" t="s">
        <v>2849</v>
      </c>
      <c r="L2056" s="835">
        <v>48.42</v>
      </c>
      <c r="M2056" s="835">
        <v>193.68</v>
      </c>
      <c r="N2056" s="832">
        <v>4</v>
      </c>
      <c r="O2056" s="836">
        <v>1.5</v>
      </c>
      <c r="P2056" s="835">
        <v>145.26</v>
      </c>
      <c r="Q2056" s="837">
        <v>0.74999999999999989</v>
      </c>
      <c r="R2056" s="832">
        <v>3</v>
      </c>
      <c r="S2056" s="837">
        <v>0.75</v>
      </c>
      <c r="T2056" s="836">
        <v>1</v>
      </c>
      <c r="U2056" s="838">
        <v>0.66666666666666663</v>
      </c>
    </row>
    <row r="2057" spans="1:21" ht="14.4" customHeight="1" x14ac:dyDescent="0.3">
      <c r="A2057" s="831">
        <v>21</v>
      </c>
      <c r="B2057" s="832" t="s">
        <v>2713</v>
      </c>
      <c r="C2057" s="832" t="s">
        <v>2719</v>
      </c>
      <c r="D2057" s="833" t="s">
        <v>4561</v>
      </c>
      <c r="E2057" s="834" t="s">
        <v>2743</v>
      </c>
      <c r="F2057" s="832" t="s">
        <v>2714</v>
      </c>
      <c r="G2057" s="832" t="s">
        <v>2776</v>
      </c>
      <c r="H2057" s="832" t="s">
        <v>567</v>
      </c>
      <c r="I2057" s="832" t="s">
        <v>2777</v>
      </c>
      <c r="J2057" s="832" t="s">
        <v>825</v>
      </c>
      <c r="K2057" s="832" t="s">
        <v>2778</v>
      </c>
      <c r="L2057" s="835">
        <v>64.56</v>
      </c>
      <c r="M2057" s="835">
        <v>64.56</v>
      </c>
      <c r="N2057" s="832">
        <v>1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21</v>
      </c>
      <c r="B2058" s="832" t="s">
        <v>2713</v>
      </c>
      <c r="C2058" s="832" t="s">
        <v>2719</v>
      </c>
      <c r="D2058" s="833" t="s">
        <v>4561</v>
      </c>
      <c r="E2058" s="834" t="s">
        <v>2743</v>
      </c>
      <c r="F2058" s="832" t="s">
        <v>2714</v>
      </c>
      <c r="G2058" s="832" t="s">
        <v>2776</v>
      </c>
      <c r="H2058" s="832" t="s">
        <v>567</v>
      </c>
      <c r="I2058" s="832" t="s">
        <v>3122</v>
      </c>
      <c r="J2058" s="832" t="s">
        <v>3123</v>
      </c>
      <c r="K2058" s="832" t="s">
        <v>3124</v>
      </c>
      <c r="L2058" s="835">
        <v>80.7</v>
      </c>
      <c r="M2058" s="835">
        <v>80.7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21</v>
      </c>
      <c r="B2059" s="832" t="s">
        <v>2713</v>
      </c>
      <c r="C2059" s="832" t="s">
        <v>2719</v>
      </c>
      <c r="D2059" s="833" t="s">
        <v>4561</v>
      </c>
      <c r="E2059" s="834" t="s">
        <v>2743</v>
      </c>
      <c r="F2059" s="832" t="s">
        <v>2714</v>
      </c>
      <c r="G2059" s="832" t="s">
        <v>2850</v>
      </c>
      <c r="H2059" s="832" t="s">
        <v>567</v>
      </c>
      <c r="I2059" s="832" t="s">
        <v>3301</v>
      </c>
      <c r="J2059" s="832" t="s">
        <v>789</v>
      </c>
      <c r="K2059" s="832" t="s">
        <v>2852</v>
      </c>
      <c r="L2059" s="835">
        <v>91.11</v>
      </c>
      <c r="M2059" s="835">
        <v>91.11</v>
      </c>
      <c r="N2059" s="832">
        <v>1</v>
      </c>
      <c r="O2059" s="836">
        <v>0.5</v>
      </c>
      <c r="P2059" s="835">
        <v>91.11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21</v>
      </c>
      <c r="B2060" s="832" t="s">
        <v>2713</v>
      </c>
      <c r="C2060" s="832" t="s">
        <v>2719</v>
      </c>
      <c r="D2060" s="833" t="s">
        <v>4561</v>
      </c>
      <c r="E2060" s="834" t="s">
        <v>2743</v>
      </c>
      <c r="F2060" s="832" t="s">
        <v>2714</v>
      </c>
      <c r="G2060" s="832" t="s">
        <v>3572</v>
      </c>
      <c r="H2060" s="832" t="s">
        <v>567</v>
      </c>
      <c r="I2060" s="832" t="s">
        <v>3573</v>
      </c>
      <c r="J2060" s="832" t="s">
        <v>1182</v>
      </c>
      <c r="K2060" s="832" t="s">
        <v>3574</v>
      </c>
      <c r="L2060" s="835">
        <v>29.13</v>
      </c>
      <c r="M2060" s="835">
        <v>58.26</v>
      </c>
      <c r="N2060" s="832">
        <v>2</v>
      </c>
      <c r="O2060" s="836">
        <v>1</v>
      </c>
      <c r="P2060" s="835">
        <v>29.13</v>
      </c>
      <c r="Q2060" s="837">
        <v>0.5</v>
      </c>
      <c r="R2060" s="832">
        <v>1</v>
      </c>
      <c r="S2060" s="837">
        <v>0.5</v>
      </c>
      <c r="T2060" s="836">
        <v>0.5</v>
      </c>
      <c r="U2060" s="838">
        <v>0.5</v>
      </c>
    </row>
    <row r="2061" spans="1:21" ht="14.4" customHeight="1" x14ac:dyDescent="0.3">
      <c r="A2061" s="831">
        <v>21</v>
      </c>
      <c r="B2061" s="832" t="s">
        <v>2713</v>
      </c>
      <c r="C2061" s="832" t="s">
        <v>2719</v>
      </c>
      <c r="D2061" s="833" t="s">
        <v>4561</v>
      </c>
      <c r="E2061" s="834" t="s">
        <v>2743</v>
      </c>
      <c r="F2061" s="832" t="s">
        <v>2714</v>
      </c>
      <c r="G2061" s="832" t="s">
        <v>2779</v>
      </c>
      <c r="H2061" s="832" t="s">
        <v>567</v>
      </c>
      <c r="I2061" s="832" t="s">
        <v>2780</v>
      </c>
      <c r="J2061" s="832" t="s">
        <v>2781</v>
      </c>
      <c r="K2061" s="832" t="s">
        <v>2782</v>
      </c>
      <c r="L2061" s="835">
        <v>5322.08</v>
      </c>
      <c r="M2061" s="835">
        <v>5322.08</v>
      </c>
      <c r="N2061" s="832">
        <v>1</v>
      </c>
      <c r="O2061" s="836">
        <v>1</v>
      </c>
      <c r="P2061" s="835">
        <v>5322.08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21</v>
      </c>
      <c r="B2062" s="832" t="s">
        <v>2713</v>
      </c>
      <c r="C2062" s="832" t="s">
        <v>2719</v>
      </c>
      <c r="D2062" s="833" t="s">
        <v>4561</v>
      </c>
      <c r="E2062" s="834" t="s">
        <v>2743</v>
      </c>
      <c r="F2062" s="832" t="s">
        <v>2714</v>
      </c>
      <c r="G2062" s="832" t="s">
        <v>2779</v>
      </c>
      <c r="H2062" s="832" t="s">
        <v>625</v>
      </c>
      <c r="I2062" s="832" t="s">
        <v>2343</v>
      </c>
      <c r="J2062" s="832" t="s">
        <v>2339</v>
      </c>
      <c r="K2062" s="832" t="s">
        <v>2344</v>
      </c>
      <c r="L2062" s="835">
        <v>484.75</v>
      </c>
      <c r="M2062" s="835">
        <v>2423.75</v>
      </c>
      <c r="N2062" s="832">
        <v>5</v>
      </c>
      <c r="O2062" s="836">
        <v>1</v>
      </c>
      <c r="P2062" s="835">
        <v>1454.25</v>
      </c>
      <c r="Q2062" s="837">
        <v>0.6</v>
      </c>
      <c r="R2062" s="832">
        <v>3</v>
      </c>
      <c r="S2062" s="837">
        <v>0.6</v>
      </c>
      <c r="T2062" s="836">
        <v>1</v>
      </c>
      <c r="U2062" s="838">
        <v>1</v>
      </c>
    </row>
    <row r="2063" spans="1:21" ht="14.4" customHeight="1" x14ac:dyDescent="0.3">
      <c r="A2063" s="831">
        <v>21</v>
      </c>
      <c r="B2063" s="832" t="s">
        <v>2713</v>
      </c>
      <c r="C2063" s="832" t="s">
        <v>2719</v>
      </c>
      <c r="D2063" s="833" t="s">
        <v>4561</v>
      </c>
      <c r="E2063" s="834" t="s">
        <v>2743</v>
      </c>
      <c r="F2063" s="832" t="s">
        <v>2714</v>
      </c>
      <c r="G2063" s="832" t="s">
        <v>2779</v>
      </c>
      <c r="H2063" s="832" t="s">
        <v>625</v>
      </c>
      <c r="I2063" s="832" t="s">
        <v>2338</v>
      </c>
      <c r="J2063" s="832" t="s">
        <v>2339</v>
      </c>
      <c r="K2063" s="832" t="s">
        <v>2340</v>
      </c>
      <c r="L2063" s="835">
        <v>1938.97</v>
      </c>
      <c r="M2063" s="835">
        <v>7755.88</v>
      </c>
      <c r="N2063" s="832">
        <v>4</v>
      </c>
      <c r="O2063" s="836">
        <v>1.5</v>
      </c>
      <c r="P2063" s="835">
        <v>3877.94</v>
      </c>
      <c r="Q2063" s="837">
        <v>0.5</v>
      </c>
      <c r="R2063" s="832">
        <v>2</v>
      </c>
      <c r="S2063" s="837">
        <v>0.5</v>
      </c>
      <c r="T2063" s="836">
        <v>1</v>
      </c>
      <c r="U2063" s="838">
        <v>0.66666666666666663</v>
      </c>
    </row>
    <row r="2064" spans="1:21" ht="14.4" customHeight="1" x14ac:dyDescent="0.3">
      <c r="A2064" s="831">
        <v>21</v>
      </c>
      <c r="B2064" s="832" t="s">
        <v>2713</v>
      </c>
      <c r="C2064" s="832" t="s">
        <v>2719</v>
      </c>
      <c r="D2064" s="833" t="s">
        <v>4561</v>
      </c>
      <c r="E2064" s="834" t="s">
        <v>2743</v>
      </c>
      <c r="F2064" s="832" t="s">
        <v>2714</v>
      </c>
      <c r="G2064" s="832" t="s">
        <v>2779</v>
      </c>
      <c r="H2064" s="832" t="s">
        <v>625</v>
      </c>
      <c r="I2064" s="832" t="s">
        <v>2341</v>
      </c>
      <c r="J2064" s="832" t="s">
        <v>2339</v>
      </c>
      <c r="K2064" s="832" t="s">
        <v>2342</v>
      </c>
      <c r="L2064" s="835">
        <v>1454.23</v>
      </c>
      <c r="M2064" s="835">
        <v>1454.23</v>
      </c>
      <c r="N2064" s="832">
        <v>1</v>
      </c>
      <c r="O2064" s="836"/>
      <c r="P2064" s="835"/>
      <c r="Q2064" s="837">
        <v>0</v>
      </c>
      <c r="R2064" s="832"/>
      <c r="S2064" s="837">
        <v>0</v>
      </c>
      <c r="T2064" s="836"/>
      <c r="U2064" s="838"/>
    </row>
    <row r="2065" spans="1:21" ht="14.4" customHeight="1" x14ac:dyDescent="0.3">
      <c r="A2065" s="831">
        <v>21</v>
      </c>
      <c r="B2065" s="832" t="s">
        <v>2713</v>
      </c>
      <c r="C2065" s="832" t="s">
        <v>2719</v>
      </c>
      <c r="D2065" s="833" t="s">
        <v>4561</v>
      </c>
      <c r="E2065" s="834" t="s">
        <v>2743</v>
      </c>
      <c r="F2065" s="832" t="s">
        <v>2714</v>
      </c>
      <c r="G2065" s="832" t="s">
        <v>2807</v>
      </c>
      <c r="H2065" s="832" t="s">
        <v>625</v>
      </c>
      <c r="I2065" s="832" t="s">
        <v>2131</v>
      </c>
      <c r="J2065" s="832" t="s">
        <v>919</v>
      </c>
      <c r="K2065" s="832" t="s">
        <v>2132</v>
      </c>
      <c r="L2065" s="835">
        <v>42.51</v>
      </c>
      <c r="M2065" s="835">
        <v>42.51</v>
      </c>
      <c r="N2065" s="832">
        <v>1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21</v>
      </c>
      <c r="B2066" s="832" t="s">
        <v>2713</v>
      </c>
      <c r="C2066" s="832" t="s">
        <v>2719</v>
      </c>
      <c r="D2066" s="833" t="s">
        <v>4561</v>
      </c>
      <c r="E2066" s="834" t="s">
        <v>2743</v>
      </c>
      <c r="F2066" s="832" t="s">
        <v>2714</v>
      </c>
      <c r="G2066" s="832" t="s">
        <v>2754</v>
      </c>
      <c r="H2066" s="832" t="s">
        <v>567</v>
      </c>
      <c r="I2066" s="832" t="s">
        <v>2755</v>
      </c>
      <c r="J2066" s="832" t="s">
        <v>2756</v>
      </c>
      <c r="K2066" s="832" t="s">
        <v>2757</v>
      </c>
      <c r="L2066" s="835">
        <v>424.24</v>
      </c>
      <c r="M2066" s="835">
        <v>424.24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21</v>
      </c>
      <c r="B2067" s="832" t="s">
        <v>2713</v>
      </c>
      <c r="C2067" s="832" t="s">
        <v>2719</v>
      </c>
      <c r="D2067" s="833" t="s">
        <v>4561</v>
      </c>
      <c r="E2067" s="834" t="s">
        <v>2743</v>
      </c>
      <c r="F2067" s="832" t="s">
        <v>2714</v>
      </c>
      <c r="G2067" s="832" t="s">
        <v>2794</v>
      </c>
      <c r="H2067" s="832" t="s">
        <v>567</v>
      </c>
      <c r="I2067" s="832" t="s">
        <v>2795</v>
      </c>
      <c r="J2067" s="832" t="s">
        <v>1080</v>
      </c>
      <c r="K2067" s="832" t="s">
        <v>2796</v>
      </c>
      <c r="L2067" s="835">
        <v>107.27</v>
      </c>
      <c r="M2067" s="835">
        <v>107.27</v>
      </c>
      <c r="N2067" s="832">
        <v>1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21</v>
      </c>
      <c r="B2068" s="832" t="s">
        <v>2713</v>
      </c>
      <c r="C2068" s="832" t="s">
        <v>2719</v>
      </c>
      <c r="D2068" s="833" t="s">
        <v>4561</v>
      </c>
      <c r="E2068" s="834" t="s">
        <v>2743</v>
      </c>
      <c r="F2068" s="832" t="s">
        <v>2714</v>
      </c>
      <c r="G2068" s="832" t="s">
        <v>2974</v>
      </c>
      <c r="H2068" s="832" t="s">
        <v>625</v>
      </c>
      <c r="I2068" s="832" t="s">
        <v>2323</v>
      </c>
      <c r="J2068" s="832" t="s">
        <v>2324</v>
      </c>
      <c r="K2068" s="832" t="s">
        <v>2325</v>
      </c>
      <c r="L2068" s="835">
        <v>550.39</v>
      </c>
      <c r="M2068" s="835">
        <v>550.39</v>
      </c>
      <c r="N2068" s="832">
        <v>1</v>
      </c>
      <c r="O2068" s="836">
        <v>1</v>
      </c>
      <c r="P2068" s="835">
        <v>550.39</v>
      </c>
      <c r="Q2068" s="837">
        <v>1</v>
      </c>
      <c r="R2068" s="832">
        <v>1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21</v>
      </c>
      <c r="B2069" s="832" t="s">
        <v>2713</v>
      </c>
      <c r="C2069" s="832" t="s">
        <v>2719</v>
      </c>
      <c r="D2069" s="833" t="s">
        <v>4561</v>
      </c>
      <c r="E2069" s="834" t="s">
        <v>2743</v>
      </c>
      <c r="F2069" s="832" t="s">
        <v>2714</v>
      </c>
      <c r="G2069" s="832" t="s">
        <v>2767</v>
      </c>
      <c r="H2069" s="832" t="s">
        <v>567</v>
      </c>
      <c r="I2069" s="832" t="s">
        <v>2768</v>
      </c>
      <c r="J2069" s="832" t="s">
        <v>780</v>
      </c>
      <c r="K2069" s="832" t="s">
        <v>2769</v>
      </c>
      <c r="L2069" s="835">
        <v>53.57</v>
      </c>
      <c r="M2069" s="835">
        <v>482.13</v>
      </c>
      <c r="N2069" s="832">
        <v>9</v>
      </c>
      <c r="O2069" s="836">
        <v>3.5</v>
      </c>
      <c r="P2069" s="835">
        <v>267.85000000000002</v>
      </c>
      <c r="Q2069" s="837">
        <v>0.55555555555555558</v>
      </c>
      <c r="R2069" s="832">
        <v>5</v>
      </c>
      <c r="S2069" s="837">
        <v>0.55555555555555558</v>
      </c>
      <c r="T2069" s="836">
        <v>1.5</v>
      </c>
      <c r="U2069" s="838">
        <v>0.42857142857142855</v>
      </c>
    </row>
    <row r="2070" spans="1:21" ht="14.4" customHeight="1" x14ac:dyDescent="0.3">
      <c r="A2070" s="831">
        <v>21</v>
      </c>
      <c r="B2070" s="832" t="s">
        <v>2713</v>
      </c>
      <c r="C2070" s="832" t="s">
        <v>2719</v>
      </c>
      <c r="D2070" s="833" t="s">
        <v>4561</v>
      </c>
      <c r="E2070" s="834" t="s">
        <v>2743</v>
      </c>
      <c r="F2070" s="832" t="s">
        <v>2714</v>
      </c>
      <c r="G2070" s="832" t="s">
        <v>3478</v>
      </c>
      <c r="H2070" s="832" t="s">
        <v>625</v>
      </c>
      <c r="I2070" s="832" t="s">
        <v>3481</v>
      </c>
      <c r="J2070" s="832" t="s">
        <v>3482</v>
      </c>
      <c r="K2070" s="832" t="s">
        <v>2410</v>
      </c>
      <c r="L2070" s="835">
        <v>161.06</v>
      </c>
      <c r="M2070" s="835">
        <v>322.12</v>
      </c>
      <c r="N2070" s="832">
        <v>2</v>
      </c>
      <c r="O2070" s="836">
        <v>0.5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21</v>
      </c>
      <c r="B2071" s="832" t="s">
        <v>2713</v>
      </c>
      <c r="C2071" s="832" t="s">
        <v>2719</v>
      </c>
      <c r="D2071" s="833" t="s">
        <v>4561</v>
      </c>
      <c r="E2071" s="834" t="s">
        <v>2743</v>
      </c>
      <c r="F2071" s="832" t="s">
        <v>2714</v>
      </c>
      <c r="G2071" s="832" t="s">
        <v>2783</v>
      </c>
      <c r="H2071" s="832" t="s">
        <v>625</v>
      </c>
      <c r="I2071" s="832" t="s">
        <v>2877</v>
      </c>
      <c r="J2071" s="832" t="s">
        <v>914</v>
      </c>
      <c r="K2071" s="832" t="s">
        <v>2098</v>
      </c>
      <c r="L2071" s="835">
        <v>1847.49</v>
      </c>
      <c r="M2071" s="835">
        <v>5542.47</v>
      </c>
      <c r="N2071" s="832">
        <v>3</v>
      </c>
      <c r="O2071" s="836">
        <v>1</v>
      </c>
      <c r="P2071" s="835">
        <v>5542.47</v>
      </c>
      <c r="Q2071" s="837">
        <v>1</v>
      </c>
      <c r="R2071" s="832">
        <v>3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21</v>
      </c>
      <c r="B2072" s="832" t="s">
        <v>2713</v>
      </c>
      <c r="C2072" s="832" t="s">
        <v>2719</v>
      </c>
      <c r="D2072" s="833" t="s">
        <v>4561</v>
      </c>
      <c r="E2072" s="834" t="s">
        <v>2743</v>
      </c>
      <c r="F2072" s="832" t="s">
        <v>2714</v>
      </c>
      <c r="G2072" s="832" t="s">
        <v>2786</v>
      </c>
      <c r="H2072" s="832" t="s">
        <v>567</v>
      </c>
      <c r="I2072" s="832" t="s">
        <v>2787</v>
      </c>
      <c r="J2072" s="832" t="s">
        <v>946</v>
      </c>
      <c r="K2072" s="832" t="s">
        <v>2064</v>
      </c>
      <c r="L2072" s="835">
        <v>32.25</v>
      </c>
      <c r="M2072" s="835">
        <v>96.75</v>
      </c>
      <c r="N2072" s="832">
        <v>3</v>
      </c>
      <c r="O2072" s="836">
        <v>1.5</v>
      </c>
      <c r="P2072" s="835">
        <v>32.25</v>
      </c>
      <c r="Q2072" s="837">
        <v>0.33333333333333331</v>
      </c>
      <c r="R2072" s="832">
        <v>1</v>
      </c>
      <c r="S2072" s="837">
        <v>0.33333333333333331</v>
      </c>
      <c r="T2072" s="836">
        <v>0.5</v>
      </c>
      <c r="U2072" s="838">
        <v>0.33333333333333331</v>
      </c>
    </row>
    <row r="2073" spans="1:21" ht="14.4" customHeight="1" x14ac:dyDescent="0.3">
      <c r="A2073" s="831">
        <v>21</v>
      </c>
      <c r="B2073" s="832" t="s">
        <v>2713</v>
      </c>
      <c r="C2073" s="832" t="s">
        <v>2719</v>
      </c>
      <c r="D2073" s="833" t="s">
        <v>4561</v>
      </c>
      <c r="E2073" s="834" t="s">
        <v>2743</v>
      </c>
      <c r="F2073" s="832" t="s">
        <v>2714</v>
      </c>
      <c r="G2073" s="832" t="s">
        <v>2786</v>
      </c>
      <c r="H2073" s="832" t="s">
        <v>567</v>
      </c>
      <c r="I2073" s="832" t="s">
        <v>2797</v>
      </c>
      <c r="J2073" s="832" t="s">
        <v>946</v>
      </c>
      <c r="K2073" s="832" t="s">
        <v>2798</v>
      </c>
      <c r="L2073" s="835">
        <v>103.67</v>
      </c>
      <c r="M2073" s="835">
        <v>103.67</v>
      </c>
      <c r="N2073" s="832">
        <v>1</v>
      </c>
      <c r="O2073" s="836">
        <v>0.5</v>
      </c>
      <c r="P2073" s="835">
        <v>103.67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21</v>
      </c>
      <c r="B2074" s="832" t="s">
        <v>2713</v>
      </c>
      <c r="C2074" s="832" t="s">
        <v>2719</v>
      </c>
      <c r="D2074" s="833" t="s">
        <v>4561</v>
      </c>
      <c r="E2074" s="834" t="s">
        <v>2743</v>
      </c>
      <c r="F2074" s="832" t="s">
        <v>2714</v>
      </c>
      <c r="G2074" s="832" t="s">
        <v>2770</v>
      </c>
      <c r="H2074" s="832" t="s">
        <v>625</v>
      </c>
      <c r="I2074" s="832" t="s">
        <v>2812</v>
      </c>
      <c r="J2074" s="832" t="s">
        <v>2813</v>
      </c>
      <c r="K2074" s="832" t="s">
        <v>2814</v>
      </c>
      <c r="L2074" s="835">
        <v>453.18</v>
      </c>
      <c r="M2074" s="835">
        <v>5438.16</v>
      </c>
      <c r="N2074" s="832">
        <v>12</v>
      </c>
      <c r="O2074" s="836">
        <v>4.5</v>
      </c>
      <c r="P2074" s="835">
        <v>2719.08</v>
      </c>
      <c r="Q2074" s="837">
        <v>0.5</v>
      </c>
      <c r="R2074" s="832">
        <v>6</v>
      </c>
      <c r="S2074" s="837">
        <v>0.5</v>
      </c>
      <c r="T2074" s="836">
        <v>2.5</v>
      </c>
      <c r="U2074" s="838">
        <v>0.55555555555555558</v>
      </c>
    </row>
    <row r="2075" spans="1:21" ht="14.4" customHeight="1" x14ac:dyDescent="0.3">
      <c r="A2075" s="831">
        <v>21</v>
      </c>
      <c r="B2075" s="832" t="s">
        <v>2713</v>
      </c>
      <c r="C2075" s="832" t="s">
        <v>2719</v>
      </c>
      <c r="D2075" s="833" t="s">
        <v>4561</v>
      </c>
      <c r="E2075" s="834" t="s">
        <v>2743</v>
      </c>
      <c r="F2075" s="832" t="s">
        <v>2714</v>
      </c>
      <c r="G2075" s="832" t="s">
        <v>2862</v>
      </c>
      <c r="H2075" s="832" t="s">
        <v>625</v>
      </c>
      <c r="I2075" s="832" t="s">
        <v>2596</v>
      </c>
      <c r="J2075" s="832" t="s">
        <v>2597</v>
      </c>
      <c r="K2075" s="832" t="s">
        <v>2598</v>
      </c>
      <c r="L2075" s="835">
        <v>355.79</v>
      </c>
      <c r="M2075" s="835">
        <v>711.58</v>
      </c>
      <c r="N2075" s="832">
        <v>2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21</v>
      </c>
      <c r="B2076" s="832" t="s">
        <v>2713</v>
      </c>
      <c r="C2076" s="832" t="s">
        <v>2719</v>
      </c>
      <c r="D2076" s="833" t="s">
        <v>4561</v>
      </c>
      <c r="E2076" s="834" t="s">
        <v>2743</v>
      </c>
      <c r="F2076" s="832" t="s">
        <v>2714</v>
      </c>
      <c r="G2076" s="832" t="s">
        <v>2862</v>
      </c>
      <c r="H2076" s="832" t="s">
        <v>625</v>
      </c>
      <c r="I2076" s="832" t="s">
        <v>3197</v>
      </c>
      <c r="J2076" s="832" t="s">
        <v>2597</v>
      </c>
      <c r="K2076" s="832" t="s">
        <v>3198</v>
      </c>
      <c r="L2076" s="835">
        <v>1019.46</v>
      </c>
      <c r="M2076" s="835">
        <v>1019.46</v>
      </c>
      <c r="N2076" s="832">
        <v>1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21</v>
      </c>
      <c r="B2077" s="832" t="s">
        <v>2713</v>
      </c>
      <c r="C2077" s="832" t="s">
        <v>2719</v>
      </c>
      <c r="D2077" s="833" t="s">
        <v>4561</v>
      </c>
      <c r="E2077" s="834" t="s">
        <v>2743</v>
      </c>
      <c r="F2077" s="832" t="s">
        <v>2714</v>
      </c>
      <c r="G2077" s="832" t="s">
        <v>3000</v>
      </c>
      <c r="H2077" s="832" t="s">
        <v>625</v>
      </c>
      <c r="I2077" s="832" t="s">
        <v>3210</v>
      </c>
      <c r="J2077" s="832" t="s">
        <v>3002</v>
      </c>
      <c r="K2077" s="832" t="s">
        <v>3211</v>
      </c>
      <c r="L2077" s="835">
        <v>597.88</v>
      </c>
      <c r="M2077" s="835">
        <v>597.88</v>
      </c>
      <c r="N2077" s="832">
        <v>1</v>
      </c>
      <c r="O2077" s="836">
        <v>0.5</v>
      </c>
      <c r="P2077" s="835">
        <v>597.88</v>
      </c>
      <c r="Q2077" s="837">
        <v>1</v>
      </c>
      <c r="R2077" s="832">
        <v>1</v>
      </c>
      <c r="S2077" s="837">
        <v>1</v>
      </c>
      <c r="T2077" s="836">
        <v>0.5</v>
      </c>
      <c r="U2077" s="838">
        <v>1</v>
      </c>
    </row>
    <row r="2078" spans="1:21" ht="14.4" customHeight="1" x14ac:dyDescent="0.3">
      <c r="A2078" s="831">
        <v>21</v>
      </c>
      <c r="B2078" s="832" t="s">
        <v>2713</v>
      </c>
      <c r="C2078" s="832" t="s">
        <v>2719</v>
      </c>
      <c r="D2078" s="833" t="s">
        <v>4561</v>
      </c>
      <c r="E2078" s="834" t="s">
        <v>2743</v>
      </c>
      <c r="F2078" s="832" t="s">
        <v>2714</v>
      </c>
      <c r="G2078" s="832" t="s">
        <v>2761</v>
      </c>
      <c r="H2078" s="832" t="s">
        <v>625</v>
      </c>
      <c r="I2078" s="832" t="s">
        <v>2352</v>
      </c>
      <c r="J2078" s="832" t="s">
        <v>2353</v>
      </c>
      <c r="K2078" s="832" t="s">
        <v>2354</v>
      </c>
      <c r="L2078" s="835">
        <v>0</v>
      </c>
      <c r="M2078" s="835">
        <v>0</v>
      </c>
      <c r="N2078" s="832">
        <v>6</v>
      </c>
      <c r="O2078" s="836">
        <v>2</v>
      </c>
      <c r="P2078" s="835"/>
      <c r="Q2078" s="837"/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21</v>
      </c>
      <c r="B2079" s="832" t="s">
        <v>2713</v>
      </c>
      <c r="C2079" s="832" t="s">
        <v>2719</v>
      </c>
      <c r="D2079" s="833" t="s">
        <v>4561</v>
      </c>
      <c r="E2079" s="834" t="s">
        <v>2743</v>
      </c>
      <c r="F2079" s="832" t="s">
        <v>2714</v>
      </c>
      <c r="G2079" s="832" t="s">
        <v>3224</v>
      </c>
      <c r="H2079" s="832" t="s">
        <v>567</v>
      </c>
      <c r="I2079" s="832" t="s">
        <v>3226</v>
      </c>
      <c r="J2079" s="832" t="s">
        <v>1314</v>
      </c>
      <c r="K2079" s="832" t="s">
        <v>3227</v>
      </c>
      <c r="L2079" s="835">
        <v>42.08</v>
      </c>
      <c r="M2079" s="835">
        <v>126.24</v>
      </c>
      <c r="N2079" s="832">
        <v>3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21</v>
      </c>
      <c r="B2080" s="832" t="s">
        <v>2713</v>
      </c>
      <c r="C2080" s="832" t="s">
        <v>2719</v>
      </c>
      <c r="D2080" s="833" t="s">
        <v>4561</v>
      </c>
      <c r="E2080" s="834" t="s">
        <v>2743</v>
      </c>
      <c r="F2080" s="832" t="s">
        <v>2714</v>
      </c>
      <c r="G2080" s="832" t="s">
        <v>4385</v>
      </c>
      <c r="H2080" s="832" t="s">
        <v>567</v>
      </c>
      <c r="I2080" s="832" t="s">
        <v>4386</v>
      </c>
      <c r="J2080" s="832" t="s">
        <v>1255</v>
      </c>
      <c r="K2080" s="832" t="s">
        <v>3648</v>
      </c>
      <c r="L2080" s="835">
        <v>122.73</v>
      </c>
      <c r="M2080" s="835">
        <v>245.46</v>
      </c>
      <c r="N2080" s="832">
        <v>2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21</v>
      </c>
      <c r="B2081" s="832" t="s">
        <v>2713</v>
      </c>
      <c r="C2081" s="832" t="s">
        <v>2719</v>
      </c>
      <c r="D2081" s="833" t="s">
        <v>4561</v>
      </c>
      <c r="E2081" s="834" t="s">
        <v>2743</v>
      </c>
      <c r="F2081" s="832" t="s">
        <v>2714</v>
      </c>
      <c r="G2081" s="832" t="s">
        <v>4132</v>
      </c>
      <c r="H2081" s="832" t="s">
        <v>625</v>
      </c>
      <c r="I2081" s="832" t="s">
        <v>2517</v>
      </c>
      <c r="J2081" s="832" t="s">
        <v>2210</v>
      </c>
      <c r="K2081" s="832" t="s">
        <v>2518</v>
      </c>
      <c r="L2081" s="835">
        <v>36.909999999999997</v>
      </c>
      <c r="M2081" s="835">
        <v>36.909999999999997</v>
      </c>
      <c r="N2081" s="832">
        <v>1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21</v>
      </c>
      <c r="B2082" s="832" t="s">
        <v>2713</v>
      </c>
      <c r="C2082" s="832" t="s">
        <v>2719</v>
      </c>
      <c r="D2082" s="833" t="s">
        <v>4561</v>
      </c>
      <c r="E2082" s="834" t="s">
        <v>2743</v>
      </c>
      <c r="F2082" s="832" t="s">
        <v>2714</v>
      </c>
      <c r="G2082" s="832" t="s">
        <v>4287</v>
      </c>
      <c r="H2082" s="832" t="s">
        <v>625</v>
      </c>
      <c r="I2082" s="832" t="s">
        <v>4437</v>
      </c>
      <c r="J2082" s="832" t="s">
        <v>2199</v>
      </c>
      <c r="K2082" s="832" t="s">
        <v>4438</v>
      </c>
      <c r="L2082" s="835">
        <v>181.45</v>
      </c>
      <c r="M2082" s="835">
        <v>181.45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21</v>
      </c>
      <c r="B2083" s="832" t="s">
        <v>2713</v>
      </c>
      <c r="C2083" s="832" t="s">
        <v>2719</v>
      </c>
      <c r="D2083" s="833" t="s">
        <v>4561</v>
      </c>
      <c r="E2083" s="834" t="s">
        <v>2743</v>
      </c>
      <c r="F2083" s="832" t="s">
        <v>2714</v>
      </c>
      <c r="G2083" s="832" t="s">
        <v>2826</v>
      </c>
      <c r="H2083" s="832" t="s">
        <v>567</v>
      </c>
      <c r="I2083" s="832" t="s">
        <v>2827</v>
      </c>
      <c r="J2083" s="832" t="s">
        <v>2828</v>
      </c>
      <c r="K2083" s="832" t="s">
        <v>2829</v>
      </c>
      <c r="L2083" s="835">
        <v>50.32</v>
      </c>
      <c r="M2083" s="835">
        <v>150.96</v>
      </c>
      <c r="N2083" s="832">
        <v>3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21</v>
      </c>
      <c r="B2084" s="832" t="s">
        <v>2713</v>
      </c>
      <c r="C2084" s="832" t="s">
        <v>2719</v>
      </c>
      <c r="D2084" s="833" t="s">
        <v>4561</v>
      </c>
      <c r="E2084" s="834" t="s">
        <v>2743</v>
      </c>
      <c r="F2084" s="832" t="s">
        <v>2714</v>
      </c>
      <c r="G2084" s="832" t="s">
        <v>3056</v>
      </c>
      <c r="H2084" s="832" t="s">
        <v>625</v>
      </c>
      <c r="I2084" s="832" t="s">
        <v>2541</v>
      </c>
      <c r="J2084" s="832" t="s">
        <v>2258</v>
      </c>
      <c r="K2084" s="832" t="s">
        <v>2263</v>
      </c>
      <c r="L2084" s="835">
        <v>49.08</v>
      </c>
      <c r="M2084" s="835">
        <v>49.08</v>
      </c>
      <c r="N2084" s="832">
        <v>1</v>
      </c>
      <c r="O2084" s="836">
        <v>0.5</v>
      </c>
      <c r="P2084" s="835">
        <v>49.08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21</v>
      </c>
      <c r="B2085" s="832" t="s">
        <v>2713</v>
      </c>
      <c r="C2085" s="832" t="s">
        <v>2719</v>
      </c>
      <c r="D2085" s="833" t="s">
        <v>4561</v>
      </c>
      <c r="E2085" s="834" t="s">
        <v>2743</v>
      </c>
      <c r="F2085" s="832" t="s">
        <v>2714</v>
      </c>
      <c r="G2085" s="832" t="s">
        <v>3547</v>
      </c>
      <c r="H2085" s="832" t="s">
        <v>567</v>
      </c>
      <c r="I2085" s="832" t="s">
        <v>3878</v>
      </c>
      <c r="J2085" s="832" t="s">
        <v>622</v>
      </c>
      <c r="K2085" s="832" t="s">
        <v>3879</v>
      </c>
      <c r="L2085" s="835">
        <v>0</v>
      </c>
      <c r="M2085" s="835">
        <v>0</v>
      </c>
      <c r="N2085" s="832">
        <v>1</v>
      </c>
      <c r="O2085" s="836">
        <v>0.5</v>
      </c>
      <c r="P2085" s="835"/>
      <c r="Q2085" s="837"/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21</v>
      </c>
      <c r="B2086" s="832" t="s">
        <v>2713</v>
      </c>
      <c r="C2086" s="832" t="s">
        <v>2721</v>
      </c>
      <c r="D2086" s="833" t="s">
        <v>4562</v>
      </c>
      <c r="E2086" s="834" t="s">
        <v>2727</v>
      </c>
      <c r="F2086" s="832" t="s">
        <v>2714</v>
      </c>
      <c r="G2086" s="832" t="s">
        <v>3295</v>
      </c>
      <c r="H2086" s="832" t="s">
        <v>567</v>
      </c>
      <c r="I2086" s="832" t="s">
        <v>4439</v>
      </c>
      <c r="J2086" s="832" t="s">
        <v>3409</v>
      </c>
      <c r="K2086" s="832" t="s">
        <v>4440</v>
      </c>
      <c r="L2086" s="835">
        <v>23.51</v>
      </c>
      <c r="M2086" s="835">
        <v>47.02</v>
      </c>
      <c r="N2086" s="832">
        <v>2</v>
      </c>
      <c r="O2086" s="836">
        <v>1</v>
      </c>
      <c r="P2086" s="835">
        <v>47.02</v>
      </c>
      <c r="Q2086" s="837">
        <v>1</v>
      </c>
      <c r="R2086" s="832">
        <v>2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21</v>
      </c>
      <c r="B2087" s="832" t="s">
        <v>2713</v>
      </c>
      <c r="C2087" s="832" t="s">
        <v>2721</v>
      </c>
      <c r="D2087" s="833" t="s">
        <v>4562</v>
      </c>
      <c r="E2087" s="834" t="s">
        <v>2727</v>
      </c>
      <c r="F2087" s="832" t="s">
        <v>2714</v>
      </c>
      <c r="G2087" s="832" t="s">
        <v>2917</v>
      </c>
      <c r="H2087" s="832" t="s">
        <v>567</v>
      </c>
      <c r="I2087" s="832" t="s">
        <v>2918</v>
      </c>
      <c r="J2087" s="832" t="s">
        <v>904</v>
      </c>
      <c r="K2087" s="832" t="s">
        <v>2919</v>
      </c>
      <c r="L2087" s="835">
        <v>236.03</v>
      </c>
      <c r="M2087" s="835">
        <v>472.06</v>
      </c>
      <c r="N2087" s="832">
        <v>2</v>
      </c>
      <c r="O2087" s="836">
        <v>2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21</v>
      </c>
      <c r="B2088" s="832" t="s">
        <v>2713</v>
      </c>
      <c r="C2088" s="832" t="s">
        <v>2721</v>
      </c>
      <c r="D2088" s="833" t="s">
        <v>4562</v>
      </c>
      <c r="E2088" s="834" t="s">
        <v>2727</v>
      </c>
      <c r="F2088" s="832" t="s">
        <v>2714</v>
      </c>
      <c r="G2088" s="832" t="s">
        <v>4441</v>
      </c>
      <c r="H2088" s="832" t="s">
        <v>567</v>
      </c>
      <c r="I2088" s="832" t="s">
        <v>4442</v>
      </c>
      <c r="J2088" s="832" t="s">
        <v>883</v>
      </c>
      <c r="K2088" s="832" t="s">
        <v>884</v>
      </c>
      <c r="L2088" s="835">
        <v>0</v>
      </c>
      <c r="M2088" s="835">
        <v>0</v>
      </c>
      <c r="N2088" s="832">
        <v>1</v>
      </c>
      <c r="O2088" s="836">
        <v>1</v>
      </c>
      <c r="P2088" s="835"/>
      <c r="Q2088" s="837"/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21</v>
      </c>
      <c r="B2089" s="832" t="s">
        <v>2713</v>
      </c>
      <c r="C2089" s="832" t="s">
        <v>2721</v>
      </c>
      <c r="D2089" s="833" t="s">
        <v>4562</v>
      </c>
      <c r="E2089" s="834" t="s">
        <v>2727</v>
      </c>
      <c r="F2089" s="832" t="s">
        <v>2714</v>
      </c>
      <c r="G2089" s="832" t="s">
        <v>2954</v>
      </c>
      <c r="H2089" s="832" t="s">
        <v>567</v>
      </c>
      <c r="I2089" s="832" t="s">
        <v>3151</v>
      </c>
      <c r="J2089" s="832" t="s">
        <v>1756</v>
      </c>
      <c r="K2089" s="832" t="s">
        <v>3111</v>
      </c>
      <c r="L2089" s="835">
        <v>98.75</v>
      </c>
      <c r="M2089" s="835">
        <v>197.5</v>
      </c>
      <c r="N2089" s="832">
        <v>2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21</v>
      </c>
      <c r="B2090" s="832" t="s">
        <v>2713</v>
      </c>
      <c r="C2090" s="832" t="s">
        <v>2721</v>
      </c>
      <c r="D2090" s="833" t="s">
        <v>4562</v>
      </c>
      <c r="E2090" s="834" t="s">
        <v>2727</v>
      </c>
      <c r="F2090" s="832" t="s">
        <v>2714</v>
      </c>
      <c r="G2090" s="832" t="s">
        <v>2857</v>
      </c>
      <c r="H2090" s="832" t="s">
        <v>567</v>
      </c>
      <c r="I2090" s="832" t="s">
        <v>3453</v>
      </c>
      <c r="J2090" s="832" t="s">
        <v>2859</v>
      </c>
      <c r="K2090" s="832" t="s">
        <v>3454</v>
      </c>
      <c r="L2090" s="835">
        <v>73.989999999999995</v>
      </c>
      <c r="M2090" s="835">
        <v>73.989999999999995</v>
      </c>
      <c r="N2090" s="832">
        <v>1</v>
      </c>
      <c r="O2090" s="836">
        <v>1</v>
      </c>
      <c r="P2090" s="835">
        <v>73.989999999999995</v>
      </c>
      <c r="Q2090" s="837">
        <v>1</v>
      </c>
      <c r="R2090" s="832">
        <v>1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21</v>
      </c>
      <c r="B2091" s="832" t="s">
        <v>2713</v>
      </c>
      <c r="C2091" s="832" t="s">
        <v>2721</v>
      </c>
      <c r="D2091" s="833" t="s">
        <v>4562</v>
      </c>
      <c r="E2091" s="834" t="s">
        <v>2727</v>
      </c>
      <c r="F2091" s="832" t="s">
        <v>2714</v>
      </c>
      <c r="G2091" s="832" t="s">
        <v>2974</v>
      </c>
      <c r="H2091" s="832" t="s">
        <v>625</v>
      </c>
      <c r="I2091" s="832" t="s">
        <v>2323</v>
      </c>
      <c r="J2091" s="832" t="s">
        <v>2324</v>
      </c>
      <c r="K2091" s="832" t="s">
        <v>2325</v>
      </c>
      <c r="L2091" s="835">
        <v>550.39</v>
      </c>
      <c r="M2091" s="835">
        <v>2201.56</v>
      </c>
      <c r="N2091" s="832">
        <v>4</v>
      </c>
      <c r="O2091" s="836">
        <v>3</v>
      </c>
      <c r="P2091" s="835">
        <v>1651.17</v>
      </c>
      <c r="Q2091" s="837">
        <v>0.75</v>
      </c>
      <c r="R2091" s="832">
        <v>3</v>
      </c>
      <c r="S2091" s="837">
        <v>0.75</v>
      </c>
      <c r="T2091" s="836">
        <v>2</v>
      </c>
      <c r="U2091" s="838">
        <v>0.66666666666666663</v>
      </c>
    </row>
    <row r="2092" spans="1:21" ht="14.4" customHeight="1" x14ac:dyDescent="0.3">
      <c r="A2092" s="831">
        <v>21</v>
      </c>
      <c r="B2092" s="832" t="s">
        <v>2713</v>
      </c>
      <c r="C2092" s="832" t="s">
        <v>2721</v>
      </c>
      <c r="D2092" s="833" t="s">
        <v>4562</v>
      </c>
      <c r="E2092" s="834" t="s">
        <v>2727</v>
      </c>
      <c r="F2092" s="832" t="s">
        <v>2714</v>
      </c>
      <c r="G2092" s="832" t="s">
        <v>2786</v>
      </c>
      <c r="H2092" s="832" t="s">
        <v>567</v>
      </c>
      <c r="I2092" s="832" t="s">
        <v>2787</v>
      </c>
      <c r="J2092" s="832" t="s">
        <v>946</v>
      </c>
      <c r="K2092" s="832" t="s">
        <v>2064</v>
      </c>
      <c r="L2092" s="835">
        <v>32.25</v>
      </c>
      <c r="M2092" s="835">
        <v>32.25</v>
      </c>
      <c r="N2092" s="832">
        <v>1</v>
      </c>
      <c r="O2092" s="836">
        <v>1</v>
      </c>
      <c r="P2092" s="835">
        <v>32.25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21</v>
      </c>
      <c r="B2093" s="832" t="s">
        <v>2713</v>
      </c>
      <c r="C2093" s="832" t="s">
        <v>2721</v>
      </c>
      <c r="D2093" s="833" t="s">
        <v>4562</v>
      </c>
      <c r="E2093" s="834" t="s">
        <v>2727</v>
      </c>
      <c r="F2093" s="832" t="s">
        <v>2714</v>
      </c>
      <c r="G2093" s="832" t="s">
        <v>2770</v>
      </c>
      <c r="H2093" s="832" t="s">
        <v>625</v>
      </c>
      <c r="I2093" s="832" t="s">
        <v>2812</v>
      </c>
      <c r="J2093" s="832" t="s">
        <v>2813</v>
      </c>
      <c r="K2093" s="832" t="s">
        <v>2814</v>
      </c>
      <c r="L2093" s="835">
        <v>453.18</v>
      </c>
      <c r="M2093" s="835">
        <v>453.18</v>
      </c>
      <c r="N2093" s="832">
        <v>1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21</v>
      </c>
      <c r="B2094" s="832" t="s">
        <v>2713</v>
      </c>
      <c r="C2094" s="832" t="s">
        <v>2721</v>
      </c>
      <c r="D2094" s="833" t="s">
        <v>4562</v>
      </c>
      <c r="E2094" s="834" t="s">
        <v>2727</v>
      </c>
      <c r="F2094" s="832" t="s">
        <v>2714</v>
      </c>
      <c r="G2094" s="832" t="s">
        <v>2770</v>
      </c>
      <c r="H2094" s="832" t="s">
        <v>625</v>
      </c>
      <c r="I2094" s="832" t="s">
        <v>2881</v>
      </c>
      <c r="J2094" s="832" t="s">
        <v>2772</v>
      </c>
      <c r="K2094" s="832" t="s">
        <v>2773</v>
      </c>
      <c r="L2094" s="835">
        <v>453.18</v>
      </c>
      <c r="M2094" s="835">
        <v>453.18</v>
      </c>
      <c r="N2094" s="832">
        <v>1</v>
      </c>
      <c r="O2094" s="836">
        <v>1</v>
      </c>
      <c r="P2094" s="835">
        <v>453.18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21</v>
      </c>
      <c r="B2095" s="832" t="s">
        <v>2713</v>
      </c>
      <c r="C2095" s="832" t="s">
        <v>2721</v>
      </c>
      <c r="D2095" s="833" t="s">
        <v>4562</v>
      </c>
      <c r="E2095" s="834" t="s">
        <v>2727</v>
      </c>
      <c r="F2095" s="832" t="s">
        <v>2714</v>
      </c>
      <c r="G2095" s="832" t="s">
        <v>2770</v>
      </c>
      <c r="H2095" s="832" t="s">
        <v>567</v>
      </c>
      <c r="I2095" s="832" t="s">
        <v>2771</v>
      </c>
      <c r="J2095" s="832" t="s">
        <v>2772</v>
      </c>
      <c r="K2095" s="832" t="s">
        <v>2773</v>
      </c>
      <c r="L2095" s="835">
        <v>453.18</v>
      </c>
      <c r="M2095" s="835">
        <v>906.36</v>
      </c>
      <c r="N2095" s="832">
        <v>2</v>
      </c>
      <c r="O2095" s="836">
        <v>1</v>
      </c>
      <c r="P2095" s="835">
        <v>906.36</v>
      </c>
      <c r="Q2095" s="837">
        <v>1</v>
      </c>
      <c r="R2095" s="832">
        <v>2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21</v>
      </c>
      <c r="B2096" s="832" t="s">
        <v>2713</v>
      </c>
      <c r="C2096" s="832" t="s">
        <v>2721</v>
      </c>
      <c r="D2096" s="833" t="s">
        <v>4562</v>
      </c>
      <c r="E2096" s="834" t="s">
        <v>2727</v>
      </c>
      <c r="F2096" s="832" t="s">
        <v>2714</v>
      </c>
      <c r="G2096" s="832" t="s">
        <v>2987</v>
      </c>
      <c r="H2096" s="832" t="s">
        <v>567</v>
      </c>
      <c r="I2096" s="832" t="s">
        <v>3206</v>
      </c>
      <c r="J2096" s="832" t="s">
        <v>636</v>
      </c>
      <c r="K2096" s="832" t="s">
        <v>3207</v>
      </c>
      <c r="L2096" s="835">
        <v>52.61</v>
      </c>
      <c r="M2096" s="835">
        <v>52.61</v>
      </c>
      <c r="N2096" s="832">
        <v>1</v>
      </c>
      <c r="O2096" s="836">
        <v>1</v>
      </c>
      <c r="P2096" s="835">
        <v>52.61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21</v>
      </c>
      <c r="B2097" s="832" t="s">
        <v>2713</v>
      </c>
      <c r="C2097" s="832" t="s">
        <v>2721</v>
      </c>
      <c r="D2097" s="833" t="s">
        <v>4562</v>
      </c>
      <c r="E2097" s="834" t="s">
        <v>2727</v>
      </c>
      <c r="F2097" s="832" t="s">
        <v>2714</v>
      </c>
      <c r="G2097" s="832" t="s">
        <v>2883</v>
      </c>
      <c r="H2097" s="832" t="s">
        <v>567</v>
      </c>
      <c r="I2097" s="832" t="s">
        <v>4247</v>
      </c>
      <c r="J2097" s="832" t="s">
        <v>2885</v>
      </c>
      <c r="K2097" s="832" t="s">
        <v>4248</v>
      </c>
      <c r="L2097" s="835">
        <v>42.54</v>
      </c>
      <c r="M2097" s="835">
        <v>85.08</v>
      </c>
      <c r="N2097" s="832">
        <v>2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21</v>
      </c>
      <c r="B2098" s="832" t="s">
        <v>2713</v>
      </c>
      <c r="C2098" s="832" t="s">
        <v>2721</v>
      </c>
      <c r="D2098" s="833" t="s">
        <v>4562</v>
      </c>
      <c r="E2098" s="834" t="s">
        <v>2727</v>
      </c>
      <c r="F2098" s="832" t="s">
        <v>2714</v>
      </c>
      <c r="G2098" s="832" t="s">
        <v>3011</v>
      </c>
      <c r="H2098" s="832" t="s">
        <v>625</v>
      </c>
      <c r="I2098" s="832" t="s">
        <v>3012</v>
      </c>
      <c r="J2098" s="832" t="s">
        <v>3013</v>
      </c>
      <c r="K2098" s="832" t="s">
        <v>3014</v>
      </c>
      <c r="L2098" s="835">
        <v>502.31</v>
      </c>
      <c r="M2098" s="835">
        <v>502.31</v>
      </c>
      <c r="N2098" s="832">
        <v>1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21</v>
      </c>
      <c r="B2099" s="832" t="s">
        <v>2713</v>
      </c>
      <c r="C2099" s="832" t="s">
        <v>2721</v>
      </c>
      <c r="D2099" s="833" t="s">
        <v>4562</v>
      </c>
      <c r="E2099" s="834" t="s">
        <v>2727</v>
      </c>
      <c r="F2099" s="832" t="s">
        <v>2714</v>
      </c>
      <c r="G2099" s="832" t="s">
        <v>3015</v>
      </c>
      <c r="H2099" s="832" t="s">
        <v>625</v>
      </c>
      <c r="I2099" s="832" t="s">
        <v>3842</v>
      </c>
      <c r="J2099" s="832" t="s">
        <v>3017</v>
      </c>
      <c r="K2099" s="832" t="s">
        <v>3020</v>
      </c>
      <c r="L2099" s="835">
        <v>14213.96</v>
      </c>
      <c r="M2099" s="835">
        <v>113711.67999999999</v>
      </c>
      <c r="N2099" s="832">
        <v>8</v>
      </c>
      <c r="O2099" s="836">
        <v>2.5</v>
      </c>
      <c r="P2099" s="835">
        <v>71069.799999999988</v>
      </c>
      <c r="Q2099" s="837">
        <v>0.62499999999999989</v>
      </c>
      <c r="R2099" s="832">
        <v>5</v>
      </c>
      <c r="S2099" s="837">
        <v>0.625</v>
      </c>
      <c r="T2099" s="836">
        <v>2</v>
      </c>
      <c r="U2099" s="838">
        <v>0.8</v>
      </c>
    </row>
    <row r="2100" spans="1:21" ht="14.4" customHeight="1" x14ac:dyDescent="0.3">
      <c r="A2100" s="831">
        <v>21</v>
      </c>
      <c r="B2100" s="832" t="s">
        <v>2713</v>
      </c>
      <c r="C2100" s="832" t="s">
        <v>2721</v>
      </c>
      <c r="D2100" s="833" t="s">
        <v>4562</v>
      </c>
      <c r="E2100" s="834" t="s">
        <v>2727</v>
      </c>
      <c r="F2100" s="832" t="s">
        <v>2714</v>
      </c>
      <c r="G2100" s="832" t="s">
        <v>3024</v>
      </c>
      <c r="H2100" s="832" t="s">
        <v>567</v>
      </c>
      <c r="I2100" s="832" t="s">
        <v>3534</v>
      </c>
      <c r="J2100" s="832" t="s">
        <v>3535</v>
      </c>
      <c r="K2100" s="832" t="s">
        <v>3536</v>
      </c>
      <c r="L2100" s="835">
        <v>31.32</v>
      </c>
      <c r="M2100" s="835">
        <v>31.32</v>
      </c>
      <c r="N2100" s="832">
        <v>1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21</v>
      </c>
      <c r="B2101" s="832" t="s">
        <v>2713</v>
      </c>
      <c r="C2101" s="832" t="s">
        <v>2721</v>
      </c>
      <c r="D2101" s="833" t="s">
        <v>4562</v>
      </c>
      <c r="E2101" s="834" t="s">
        <v>2727</v>
      </c>
      <c r="F2101" s="832" t="s">
        <v>2714</v>
      </c>
      <c r="G2101" s="832" t="s">
        <v>3237</v>
      </c>
      <c r="H2101" s="832" t="s">
        <v>567</v>
      </c>
      <c r="I2101" s="832" t="s">
        <v>4129</v>
      </c>
      <c r="J2101" s="832" t="s">
        <v>4130</v>
      </c>
      <c r="K2101" s="832" t="s">
        <v>4131</v>
      </c>
      <c r="L2101" s="835">
        <v>264</v>
      </c>
      <c r="M2101" s="835">
        <v>264</v>
      </c>
      <c r="N2101" s="832">
        <v>1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21</v>
      </c>
      <c r="B2102" s="832" t="s">
        <v>2713</v>
      </c>
      <c r="C2102" s="832" t="s">
        <v>2721</v>
      </c>
      <c r="D2102" s="833" t="s">
        <v>4562</v>
      </c>
      <c r="E2102" s="834" t="s">
        <v>2727</v>
      </c>
      <c r="F2102" s="832" t="s">
        <v>2714</v>
      </c>
      <c r="G2102" s="832" t="s">
        <v>2826</v>
      </c>
      <c r="H2102" s="832" t="s">
        <v>567</v>
      </c>
      <c r="I2102" s="832" t="s">
        <v>2827</v>
      </c>
      <c r="J2102" s="832" t="s">
        <v>2828</v>
      </c>
      <c r="K2102" s="832" t="s">
        <v>2829</v>
      </c>
      <c r="L2102" s="835">
        <v>50.32</v>
      </c>
      <c r="M2102" s="835">
        <v>50.32</v>
      </c>
      <c r="N2102" s="832">
        <v>1</v>
      </c>
      <c r="O2102" s="836">
        <v>1</v>
      </c>
      <c r="P2102" s="835">
        <v>50.32</v>
      </c>
      <c r="Q2102" s="837">
        <v>1</v>
      </c>
      <c r="R2102" s="832">
        <v>1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21</v>
      </c>
      <c r="B2103" s="832" t="s">
        <v>2713</v>
      </c>
      <c r="C2103" s="832" t="s">
        <v>2721</v>
      </c>
      <c r="D2103" s="833" t="s">
        <v>4562</v>
      </c>
      <c r="E2103" s="834" t="s">
        <v>2727</v>
      </c>
      <c r="F2103" s="832" t="s">
        <v>2714</v>
      </c>
      <c r="G2103" s="832" t="s">
        <v>3053</v>
      </c>
      <c r="H2103" s="832" t="s">
        <v>567</v>
      </c>
      <c r="I2103" s="832" t="s">
        <v>3546</v>
      </c>
      <c r="J2103" s="832" t="s">
        <v>1041</v>
      </c>
      <c r="K2103" s="832" t="s">
        <v>3055</v>
      </c>
      <c r="L2103" s="835">
        <v>374.79</v>
      </c>
      <c r="M2103" s="835">
        <v>374.79</v>
      </c>
      <c r="N2103" s="832">
        <v>1</v>
      </c>
      <c r="O2103" s="836">
        <v>1</v>
      </c>
      <c r="P2103" s="835">
        <v>374.79</v>
      </c>
      <c r="Q2103" s="837">
        <v>1</v>
      </c>
      <c r="R2103" s="832">
        <v>1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21</v>
      </c>
      <c r="B2104" s="832" t="s">
        <v>2713</v>
      </c>
      <c r="C2104" s="832" t="s">
        <v>2721</v>
      </c>
      <c r="D2104" s="833" t="s">
        <v>4562</v>
      </c>
      <c r="E2104" s="834" t="s">
        <v>2727</v>
      </c>
      <c r="F2104" s="832" t="s">
        <v>2716</v>
      </c>
      <c r="G2104" s="832" t="s">
        <v>3057</v>
      </c>
      <c r="H2104" s="832" t="s">
        <v>567</v>
      </c>
      <c r="I2104" s="832" t="s">
        <v>4251</v>
      </c>
      <c r="J2104" s="832" t="s">
        <v>4252</v>
      </c>
      <c r="K2104" s="832" t="s">
        <v>3272</v>
      </c>
      <c r="L2104" s="835">
        <v>741</v>
      </c>
      <c r="M2104" s="835">
        <v>19266</v>
      </c>
      <c r="N2104" s="832">
        <v>26</v>
      </c>
      <c r="O2104" s="836">
        <v>9</v>
      </c>
      <c r="P2104" s="835">
        <v>17043</v>
      </c>
      <c r="Q2104" s="837">
        <v>0.88461538461538458</v>
      </c>
      <c r="R2104" s="832">
        <v>23</v>
      </c>
      <c r="S2104" s="837">
        <v>0.88461538461538458</v>
      </c>
      <c r="T2104" s="836">
        <v>8</v>
      </c>
      <c r="U2104" s="838">
        <v>0.88888888888888884</v>
      </c>
    </row>
    <row r="2105" spans="1:21" ht="14.4" customHeight="1" x14ac:dyDescent="0.3">
      <c r="A2105" s="831">
        <v>21</v>
      </c>
      <c r="B2105" s="832" t="s">
        <v>2713</v>
      </c>
      <c r="C2105" s="832" t="s">
        <v>2721</v>
      </c>
      <c r="D2105" s="833" t="s">
        <v>4562</v>
      </c>
      <c r="E2105" s="834" t="s">
        <v>2727</v>
      </c>
      <c r="F2105" s="832" t="s">
        <v>2716</v>
      </c>
      <c r="G2105" s="832" t="s">
        <v>3057</v>
      </c>
      <c r="H2105" s="832" t="s">
        <v>567</v>
      </c>
      <c r="I2105" s="832" t="s">
        <v>3058</v>
      </c>
      <c r="J2105" s="832" t="s">
        <v>3059</v>
      </c>
      <c r="K2105" s="832" t="s">
        <v>3060</v>
      </c>
      <c r="L2105" s="835">
        <v>1600</v>
      </c>
      <c r="M2105" s="835">
        <v>6400</v>
      </c>
      <c r="N2105" s="832">
        <v>4</v>
      </c>
      <c r="O2105" s="836">
        <v>1</v>
      </c>
      <c r="P2105" s="835">
        <v>6400</v>
      </c>
      <c r="Q2105" s="837">
        <v>1</v>
      </c>
      <c r="R2105" s="832">
        <v>4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21</v>
      </c>
      <c r="B2106" s="832" t="s">
        <v>2713</v>
      </c>
      <c r="C2106" s="832" t="s">
        <v>2721</v>
      </c>
      <c r="D2106" s="833" t="s">
        <v>4562</v>
      </c>
      <c r="E2106" s="834" t="s">
        <v>2727</v>
      </c>
      <c r="F2106" s="832" t="s">
        <v>2716</v>
      </c>
      <c r="G2106" s="832" t="s">
        <v>3057</v>
      </c>
      <c r="H2106" s="832" t="s">
        <v>567</v>
      </c>
      <c r="I2106" s="832" t="s">
        <v>4443</v>
      </c>
      <c r="J2106" s="832" t="s">
        <v>4444</v>
      </c>
      <c r="K2106" s="832" t="s">
        <v>4445</v>
      </c>
      <c r="L2106" s="835">
        <v>1438.95</v>
      </c>
      <c r="M2106" s="835">
        <v>4316.8500000000004</v>
      </c>
      <c r="N2106" s="832">
        <v>3</v>
      </c>
      <c r="O2106" s="836">
        <v>1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21</v>
      </c>
      <c r="B2107" s="832" t="s">
        <v>2713</v>
      </c>
      <c r="C2107" s="832" t="s">
        <v>2721</v>
      </c>
      <c r="D2107" s="833" t="s">
        <v>4562</v>
      </c>
      <c r="E2107" s="834" t="s">
        <v>2727</v>
      </c>
      <c r="F2107" s="832" t="s">
        <v>2716</v>
      </c>
      <c r="G2107" s="832" t="s">
        <v>3057</v>
      </c>
      <c r="H2107" s="832" t="s">
        <v>567</v>
      </c>
      <c r="I2107" s="832" t="s">
        <v>4446</v>
      </c>
      <c r="J2107" s="832" t="s">
        <v>4447</v>
      </c>
      <c r="K2107" s="832" t="s">
        <v>4448</v>
      </c>
      <c r="L2107" s="835">
        <v>800</v>
      </c>
      <c r="M2107" s="835">
        <v>17600</v>
      </c>
      <c r="N2107" s="832">
        <v>22</v>
      </c>
      <c r="O2107" s="836">
        <v>6</v>
      </c>
      <c r="P2107" s="835">
        <v>13600</v>
      </c>
      <c r="Q2107" s="837">
        <v>0.77272727272727271</v>
      </c>
      <c r="R2107" s="832">
        <v>17</v>
      </c>
      <c r="S2107" s="837">
        <v>0.77272727272727271</v>
      </c>
      <c r="T2107" s="836">
        <v>5</v>
      </c>
      <c r="U2107" s="838">
        <v>0.83333333333333337</v>
      </c>
    </row>
    <row r="2108" spans="1:21" ht="14.4" customHeight="1" x14ac:dyDescent="0.3">
      <c r="A2108" s="831">
        <v>21</v>
      </c>
      <c r="B2108" s="832" t="s">
        <v>2713</v>
      </c>
      <c r="C2108" s="832" t="s">
        <v>2721</v>
      </c>
      <c r="D2108" s="833" t="s">
        <v>4562</v>
      </c>
      <c r="E2108" s="834" t="s">
        <v>2727</v>
      </c>
      <c r="F2108" s="832" t="s">
        <v>2716</v>
      </c>
      <c r="G2108" s="832" t="s">
        <v>2834</v>
      </c>
      <c r="H2108" s="832" t="s">
        <v>567</v>
      </c>
      <c r="I2108" s="832" t="s">
        <v>3068</v>
      </c>
      <c r="J2108" s="832" t="s">
        <v>3069</v>
      </c>
      <c r="K2108" s="832" t="s">
        <v>3070</v>
      </c>
      <c r="L2108" s="835">
        <v>1267.1199999999999</v>
      </c>
      <c r="M2108" s="835">
        <v>22808.16</v>
      </c>
      <c r="N2108" s="832">
        <v>18</v>
      </c>
      <c r="O2108" s="836">
        <v>13</v>
      </c>
      <c r="P2108" s="835">
        <v>22808.16</v>
      </c>
      <c r="Q2108" s="837">
        <v>1</v>
      </c>
      <c r="R2108" s="832">
        <v>18</v>
      </c>
      <c r="S2108" s="837">
        <v>1</v>
      </c>
      <c r="T2108" s="836">
        <v>13</v>
      </c>
      <c r="U2108" s="838">
        <v>1</v>
      </c>
    </row>
    <row r="2109" spans="1:21" ht="14.4" customHeight="1" x14ac:dyDescent="0.3">
      <c r="A2109" s="831">
        <v>21</v>
      </c>
      <c r="B2109" s="832" t="s">
        <v>2713</v>
      </c>
      <c r="C2109" s="832" t="s">
        <v>2721</v>
      </c>
      <c r="D2109" s="833" t="s">
        <v>4562</v>
      </c>
      <c r="E2109" s="834" t="s">
        <v>2728</v>
      </c>
      <c r="F2109" s="832" t="s">
        <v>2714</v>
      </c>
      <c r="G2109" s="832" t="s">
        <v>2762</v>
      </c>
      <c r="H2109" s="832" t="s">
        <v>567</v>
      </c>
      <c r="I2109" s="832" t="s">
        <v>2763</v>
      </c>
      <c r="J2109" s="832" t="s">
        <v>2764</v>
      </c>
      <c r="K2109" s="832" t="s">
        <v>2765</v>
      </c>
      <c r="L2109" s="835">
        <v>96.84</v>
      </c>
      <c r="M2109" s="835">
        <v>96.84</v>
      </c>
      <c r="N2109" s="832">
        <v>1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21</v>
      </c>
      <c r="B2110" s="832" t="s">
        <v>2713</v>
      </c>
      <c r="C2110" s="832" t="s">
        <v>2721</v>
      </c>
      <c r="D2110" s="833" t="s">
        <v>4562</v>
      </c>
      <c r="E2110" s="834" t="s">
        <v>2728</v>
      </c>
      <c r="F2110" s="832" t="s">
        <v>2714</v>
      </c>
      <c r="G2110" s="832" t="s">
        <v>2904</v>
      </c>
      <c r="H2110" s="832" t="s">
        <v>625</v>
      </c>
      <c r="I2110" s="832" t="s">
        <v>2908</v>
      </c>
      <c r="J2110" s="832" t="s">
        <v>2906</v>
      </c>
      <c r="K2110" s="832" t="s">
        <v>2909</v>
      </c>
      <c r="L2110" s="835">
        <v>1091.0899999999999</v>
      </c>
      <c r="M2110" s="835">
        <v>3273.2699999999995</v>
      </c>
      <c r="N2110" s="832">
        <v>3</v>
      </c>
      <c r="O2110" s="836">
        <v>1</v>
      </c>
      <c r="P2110" s="835">
        <v>3273.2699999999995</v>
      </c>
      <c r="Q2110" s="837">
        <v>1</v>
      </c>
      <c r="R2110" s="832">
        <v>3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21</v>
      </c>
      <c r="B2111" s="832" t="s">
        <v>2713</v>
      </c>
      <c r="C2111" s="832" t="s">
        <v>2721</v>
      </c>
      <c r="D2111" s="833" t="s">
        <v>4562</v>
      </c>
      <c r="E2111" s="834" t="s">
        <v>2728</v>
      </c>
      <c r="F2111" s="832" t="s">
        <v>2714</v>
      </c>
      <c r="G2111" s="832" t="s">
        <v>2838</v>
      </c>
      <c r="H2111" s="832" t="s">
        <v>567</v>
      </c>
      <c r="I2111" s="832" t="s">
        <v>3684</v>
      </c>
      <c r="J2111" s="832" t="s">
        <v>1051</v>
      </c>
      <c r="K2111" s="832" t="s">
        <v>3685</v>
      </c>
      <c r="L2111" s="835">
        <v>0</v>
      </c>
      <c r="M2111" s="835">
        <v>0</v>
      </c>
      <c r="N2111" s="832">
        <v>1</v>
      </c>
      <c r="O2111" s="836">
        <v>1</v>
      </c>
      <c r="P2111" s="835">
        <v>0</v>
      </c>
      <c r="Q2111" s="837"/>
      <c r="R2111" s="832">
        <v>1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21</v>
      </c>
      <c r="B2112" s="832" t="s">
        <v>2713</v>
      </c>
      <c r="C2112" s="832" t="s">
        <v>2721</v>
      </c>
      <c r="D2112" s="833" t="s">
        <v>4562</v>
      </c>
      <c r="E2112" s="834" t="s">
        <v>2728</v>
      </c>
      <c r="F2112" s="832" t="s">
        <v>2714</v>
      </c>
      <c r="G2112" s="832" t="s">
        <v>2917</v>
      </c>
      <c r="H2112" s="832" t="s">
        <v>567</v>
      </c>
      <c r="I2112" s="832" t="s">
        <v>2918</v>
      </c>
      <c r="J2112" s="832" t="s">
        <v>904</v>
      </c>
      <c r="K2112" s="832" t="s">
        <v>2919</v>
      </c>
      <c r="L2112" s="835">
        <v>236.03</v>
      </c>
      <c r="M2112" s="835">
        <v>708.09</v>
      </c>
      <c r="N2112" s="832">
        <v>3</v>
      </c>
      <c r="O2112" s="836">
        <v>2</v>
      </c>
      <c r="P2112" s="835">
        <v>708.09</v>
      </c>
      <c r="Q2112" s="837">
        <v>1</v>
      </c>
      <c r="R2112" s="832">
        <v>3</v>
      </c>
      <c r="S2112" s="837">
        <v>1</v>
      </c>
      <c r="T2112" s="836">
        <v>2</v>
      </c>
      <c r="U2112" s="838">
        <v>1</v>
      </c>
    </row>
    <row r="2113" spans="1:21" ht="14.4" customHeight="1" x14ac:dyDescent="0.3">
      <c r="A2113" s="831">
        <v>21</v>
      </c>
      <c r="B2113" s="832" t="s">
        <v>2713</v>
      </c>
      <c r="C2113" s="832" t="s">
        <v>2721</v>
      </c>
      <c r="D2113" s="833" t="s">
        <v>4562</v>
      </c>
      <c r="E2113" s="834" t="s">
        <v>2728</v>
      </c>
      <c r="F2113" s="832" t="s">
        <v>2714</v>
      </c>
      <c r="G2113" s="832" t="s">
        <v>2920</v>
      </c>
      <c r="H2113" s="832" t="s">
        <v>567</v>
      </c>
      <c r="I2113" s="832" t="s">
        <v>2921</v>
      </c>
      <c r="J2113" s="832" t="s">
        <v>799</v>
      </c>
      <c r="K2113" s="832" t="s">
        <v>2922</v>
      </c>
      <c r="L2113" s="835">
        <v>37.61</v>
      </c>
      <c r="M2113" s="835">
        <v>37.61</v>
      </c>
      <c r="N2113" s="832">
        <v>1</v>
      </c>
      <c r="O2113" s="836">
        <v>0.5</v>
      </c>
      <c r="P2113" s="835">
        <v>37.61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21</v>
      </c>
      <c r="B2114" s="832" t="s">
        <v>2713</v>
      </c>
      <c r="C2114" s="832" t="s">
        <v>2721</v>
      </c>
      <c r="D2114" s="833" t="s">
        <v>4562</v>
      </c>
      <c r="E2114" s="834" t="s">
        <v>2728</v>
      </c>
      <c r="F2114" s="832" t="s">
        <v>2714</v>
      </c>
      <c r="G2114" s="832" t="s">
        <v>2779</v>
      </c>
      <c r="H2114" s="832" t="s">
        <v>567</v>
      </c>
      <c r="I2114" s="832" t="s">
        <v>2780</v>
      </c>
      <c r="J2114" s="832" t="s">
        <v>2781</v>
      </c>
      <c r="K2114" s="832" t="s">
        <v>2782</v>
      </c>
      <c r="L2114" s="835">
        <v>5322.08</v>
      </c>
      <c r="M2114" s="835">
        <v>10644.16</v>
      </c>
      <c r="N2114" s="832">
        <v>2</v>
      </c>
      <c r="O2114" s="836">
        <v>2</v>
      </c>
      <c r="P2114" s="835">
        <v>10644.16</v>
      </c>
      <c r="Q2114" s="837">
        <v>1</v>
      </c>
      <c r="R2114" s="832">
        <v>2</v>
      </c>
      <c r="S2114" s="837">
        <v>1</v>
      </c>
      <c r="T2114" s="836">
        <v>2</v>
      </c>
      <c r="U2114" s="838">
        <v>1</v>
      </c>
    </row>
    <row r="2115" spans="1:21" ht="14.4" customHeight="1" x14ac:dyDescent="0.3">
      <c r="A2115" s="831">
        <v>21</v>
      </c>
      <c r="B2115" s="832" t="s">
        <v>2713</v>
      </c>
      <c r="C2115" s="832" t="s">
        <v>2721</v>
      </c>
      <c r="D2115" s="833" t="s">
        <v>4562</v>
      </c>
      <c r="E2115" s="834" t="s">
        <v>2728</v>
      </c>
      <c r="F2115" s="832" t="s">
        <v>2714</v>
      </c>
      <c r="G2115" s="832" t="s">
        <v>2779</v>
      </c>
      <c r="H2115" s="832" t="s">
        <v>567</v>
      </c>
      <c r="I2115" s="832" t="s">
        <v>2936</v>
      </c>
      <c r="J2115" s="832" t="s">
        <v>2781</v>
      </c>
      <c r="K2115" s="832" t="s">
        <v>2937</v>
      </c>
      <c r="L2115" s="835">
        <v>5322.08</v>
      </c>
      <c r="M2115" s="835">
        <v>10644.16</v>
      </c>
      <c r="N2115" s="832">
        <v>2</v>
      </c>
      <c r="O2115" s="836">
        <v>1</v>
      </c>
      <c r="P2115" s="835">
        <v>10644.16</v>
      </c>
      <c r="Q2115" s="837">
        <v>1</v>
      </c>
      <c r="R2115" s="832">
        <v>2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21</v>
      </c>
      <c r="B2116" s="832" t="s">
        <v>2713</v>
      </c>
      <c r="C2116" s="832" t="s">
        <v>2721</v>
      </c>
      <c r="D2116" s="833" t="s">
        <v>4562</v>
      </c>
      <c r="E2116" s="834" t="s">
        <v>2728</v>
      </c>
      <c r="F2116" s="832" t="s">
        <v>2714</v>
      </c>
      <c r="G2116" s="832" t="s">
        <v>2779</v>
      </c>
      <c r="H2116" s="832" t="s">
        <v>625</v>
      </c>
      <c r="I2116" s="832" t="s">
        <v>2343</v>
      </c>
      <c r="J2116" s="832" t="s">
        <v>2339</v>
      </c>
      <c r="K2116" s="832" t="s">
        <v>2344</v>
      </c>
      <c r="L2116" s="835">
        <v>484.75</v>
      </c>
      <c r="M2116" s="835">
        <v>969.5</v>
      </c>
      <c r="N2116" s="832">
        <v>2</v>
      </c>
      <c r="O2116" s="836">
        <v>1</v>
      </c>
      <c r="P2116" s="835">
        <v>969.5</v>
      </c>
      <c r="Q2116" s="837">
        <v>1</v>
      </c>
      <c r="R2116" s="832">
        <v>2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21</v>
      </c>
      <c r="B2117" s="832" t="s">
        <v>2713</v>
      </c>
      <c r="C2117" s="832" t="s">
        <v>2721</v>
      </c>
      <c r="D2117" s="833" t="s">
        <v>4562</v>
      </c>
      <c r="E2117" s="834" t="s">
        <v>2728</v>
      </c>
      <c r="F2117" s="832" t="s">
        <v>2714</v>
      </c>
      <c r="G2117" s="832" t="s">
        <v>2779</v>
      </c>
      <c r="H2117" s="832" t="s">
        <v>567</v>
      </c>
      <c r="I2117" s="832" t="s">
        <v>3919</v>
      </c>
      <c r="J2117" s="832" t="s">
        <v>2781</v>
      </c>
      <c r="K2117" s="832" t="s">
        <v>3920</v>
      </c>
      <c r="L2117" s="835">
        <v>5322.08</v>
      </c>
      <c r="M2117" s="835">
        <v>15966.24</v>
      </c>
      <c r="N2117" s="832">
        <v>3</v>
      </c>
      <c r="O2117" s="836">
        <v>2</v>
      </c>
      <c r="P2117" s="835">
        <v>15966.24</v>
      </c>
      <c r="Q2117" s="837">
        <v>1</v>
      </c>
      <c r="R2117" s="832">
        <v>3</v>
      </c>
      <c r="S2117" s="837">
        <v>1</v>
      </c>
      <c r="T2117" s="836">
        <v>2</v>
      </c>
      <c r="U2117" s="838">
        <v>1</v>
      </c>
    </row>
    <row r="2118" spans="1:21" ht="14.4" customHeight="1" x14ac:dyDescent="0.3">
      <c r="A2118" s="831">
        <v>21</v>
      </c>
      <c r="B2118" s="832" t="s">
        <v>2713</v>
      </c>
      <c r="C2118" s="832" t="s">
        <v>2721</v>
      </c>
      <c r="D2118" s="833" t="s">
        <v>4562</v>
      </c>
      <c r="E2118" s="834" t="s">
        <v>2728</v>
      </c>
      <c r="F2118" s="832" t="s">
        <v>2714</v>
      </c>
      <c r="G2118" s="832" t="s">
        <v>2779</v>
      </c>
      <c r="H2118" s="832" t="s">
        <v>625</v>
      </c>
      <c r="I2118" s="832" t="s">
        <v>2338</v>
      </c>
      <c r="J2118" s="832" t="s">
        <v>2339</v>
      </c>
      <c r="K2118" s="832" t="s">
        <v>2340</v>
      </c>
      <c r="L2118" s="835">
        <v>1938.97</v>
      </c>
      <c r="M2118" s="835">
        <v>5816.91</v>
      </c>
      <c r="N2118" s="832">
        <v>3</v>
      </c>
      <c r="O2118" s="836">
        <v>2</v>
      </c>
      <c r="P2118" s="835">
        <v>5816.91</v>
      </c>
      <c r="Q2118" s="837">
        <v>1</v>
      </c>
      <c r="R2118" s="832">
        <v>3</v>
      </c>
      <c r="S2118" s="837">
        <v>1</v>
      </c>
      <c r="T2118" s="836">
        <v>2</v>
      </c>
      <c r="U2118" s="838">
        <v>1</v>
      </c>
    </row>
    <row r="2119" spans="1:21" ht="14.4" customHeight="1" x14ac:dyDescent="0.3">
      <c r="A2119" s="831">
        <v>21</v>
      </c>
      <c r="B2119" s="832" t="s">
        <v>2713</v>
      </c>
      <c r="C2119" s="832" t="s">
        <v>2721</v>
      </c>
      <c r="D2119" s="833" t="s">
        <v>4562</v>
      </c>
      <c r="E2119" s="834" t="s">
        <v>2728</v>
      </c>
      <c r="F2119" s="832" t="s">
        <v>2714</v>
      </c>
      <c r="G2119" s="832" t="s">
        <v>2779</v>
      </c>
      <c r="H2119" s="832" t="s">
        <v>625</v>
      </c>
      <c r="I2119" s="832" t="s">
        <v>3133</v>
      </c>
      <c r="J2119" s="832" t="s">
        <v>2339</v>
      </c>
      <c r="K2119" s="832" t="s">
        <v>3134</v>
      </c>
      <c r="L2119" s="835">
        <v>242.37</v>
      </c>
      <c r="M2119" s="835">
        <v>484.74</v>
      </c>
      <c r="N2119" s="832">
        <v>2</v>
      </c>
      <c r="O2119" s="836">
        <v>1</v>
      </c>
      <c r="P2119" s="835">
        <v>484.74</v>
      </c>
      <c r="Q2119" s="837">
        <v>1</v>
      </c>
      <c r="R2119" s="832">
        <v>2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21</v>
      </c>
      <c r="B2120" s="832" t="s">
        <v>2713</v>
      </c>
      <c r="C2120" s="832" t="s">
        <v>2721</v>
      </c>
      <c r="D2120" s="833" t="s">
        <v>4562</v>
      </c>
      <c r="E2120" s="834" t="s">
        <v>2728</v>
      </c>
      <c r="F2120" s="832" t="s">
        <v>2714</v>
      </c>
      <c r="G2120" s="832" t="s">
        <v>2779</v>
      </c>
      <c r="H2120" s="832" t="s">
        <v>567</v>
      </c>
      <c r="I2120" s="832" t="s">
        <v>3135</v>
      </c>
      <c r="J2120" s="832" t="s">
        <v>2781</v>
      </c>
      <c r="K2120" s="832" t="s">
        <v>3136</v>
      </c>
      <c r="L2120" s="835">
        <v>5322.08</v>
      </c>
      <c r="M2120" s="835">
        <v>5322.08</v>
      </c>
      <c r="N2120" s="832">
        <v>1</v>
      </c>
      <c r="O2120" s="836">
        <v>1</v>
      </c>
      <c r="P2120" s="835">
        <v>5322.08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21</v>
      </c>
      <c r="B2121" s="832" t="s">
        <v>2713</v>
      </c>
      <c r="C2121" s="832" t="s">
        <v>2721</v>
      </c>
      <c r="D2121" s="833" t="s">
        <v>4562</v>
      </c>
      <c r="E2121" s="834" t="s">
        <v>2728</v>
      </c>
      <c r="F2121" s="832" t="s">
        <v>2714</v>
      </c>
      <c r="G2121" s="832" t="s">
        <v>2779</v>
      </c>
      <c r="H2121" s="832" t="s">
        <v>625</v>
      </c>
      <c r="I2121" s="832" t="s">
        <v>2341</v>
      </c>
      <c r="J2121" s="832" t="s">
        <v>2339</v>
      </c>
      <c r="K2121" s="832" t="s">
        <v>2342</v>
      </c>
      <c r="L2121" s="835">
        <v>1454.23</v>
      </c>
      <c r="M2121" s="835">
        <v>2908.46</v>
      </c>
      <c r="N2121" s="832">
        <v>2</v>
      </c>
      <c r="O2121" s="836">
        <v>2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21</v>
      </c>
      <c r="B2122" s="832" t="s">
        <v>2713</v>
      </c>
      <c r="C2122" s="832" t="s">
        <v>2721</v>
      </c>
      <c r="D2122" s="833" t="s">
        <v>4562</v>
      </c>
      <c r="E2122" s="834" t="s">
        <v>2728</v>
      </c>
      <c r="F2122" s="832" t="s">
        <v>2714</v>
      </c>
      <c r="G2122" s="832" t="s">
        <v>2950</v>
      </c>
      <c r="H2122" s="832" t="s">
        <v>625</v>
      </c>
      <c r="I2122" s="832" t="s">
        <v>2951</v>
      </c>
      <c r="J2122" s="832" t="s">
        <v>2952</v>
      </c>
      <c r="K2122" s="832" t="s">
        <v>2953</v>
      </c>
      <c r="L2122" s="835">
        <v>3689.11</v>
      </c>
      <c r="M2122" s="835">
        <v>7378.22</v>
      </c>
      <c r="N2122" s="832">
        <v>2</v>
      </c>
      <c r="O2122" s="836">
        <v>1.5</v>
      </c>
      <c r="P2122" s="835">
        <v>3689.11</v>
      </c>
      <c r="Q2122" s="837">
        <v>0.5</v>
      </c>
      <c r="R2122" s="832">
        <v>1</v>
      </c>
      <c r="S2122" s="837">
        <v>0.5</v>
      </c>
      <c r="T2122" s="836">
        <v>1</v>
      </c>
      <c r="U2122" s="838">
        <v>0.66666666666666663</v>
      </c>
    </row>
    <row r="2123" spans="1:21" ht="14.4" customHeight="1" x14ac:dyDescent="0.3">
      <c r="A2123" s="831">
        <v>21</v>
      </c>
      <c r="B2123" s="832" t="s">
        <v>2713</v>
      </c>
      <c r="C2123" s="832" t="s">
        <v>2721</v>
      </c>
      <c r="D2123" s="833" t="s">
        <v>4562</v>
      </c>
      <c r="E2123" s="834" t="s">
        <v>2728</v>
      </c>
      <c r="F2123" s="832" t="s">
        <v>2714</v>
      </c>
      <c r="G2123" s="832" t="s">
        <v>2974</v>
      </c>
      <c r="H2123" s="832" t="s">
        <v>567</v>
      </c>
      <c r="I2123" s="832" t="s">
        <v>2975</v>
      </c>
      <c r="J2123" s="832" t="s">
        <v>2976</v>
      </c>
      <c r="K2123" s="832" t="s">
        <v>2977</v>
      </c>
      <c r="L2123" s="835">
        <v>550.39</v>
      </c>
      <c r="M2123" s="835">
        <v>550.39</v>
      </c>
      <c r="N2123" s="832">
        <v>1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21</v>
      </c>
      <c r="B2124" s="832" t="s">
        <v>2713</v>
      </c>
      <c r="C2124" s="832" t="s">
        <v>2721</v>
      </c>
      <c r="D2124" s="833" t="s">
        <v>4562</v>
      </c>
      <c r="E2124" s="834" t="s">
        <v>2728</v>
      </c>
      <c r="F2124" s="832" t="s">
        <v>2714</v>
      </c>
      <c r="G2124" s="832" t="s">
        <v>2974</v>
      </c>
      <c r="H2124" s="832" t="s">
        <v>625</v>
      </c>
      <c r="I2124" s="832" t="s">
        <v>2323</v>
      </c>
      <c r="J2124" s="832" t="s">
        <v>2324</v>
      </c>
      <c r="K2124" s="832" t="s">
        <v>2325</v>
      </c>
      <c r="L2124" s="835">
        <v>550.39</v>
      </c>
      <c r="M2124" s="835">
        <v>1651.17</v>
      </c>
      <c r="N2124" s="832">
        <v>3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21</v>
      </c>
      <c r="B2125" s="832" t="s">
        <v>2713</v>
      </c>
      <c r="C2125" s="832" t="s">
        <v>2721</v>
      </c>
      <c r="D2125" s="833" t="s">
        <v>4562</v>
      </c>
      <c r="E2125" s="834" t="s">
        <v>2728</v>
      </c>
      <c r="F2125" s="832" t="s">
        <v>2714</v>
      </c>
      <c r="G2125" s="832" t="s">
        <v>2767</v>
      </c>
      <c r="H2125" s="832" t="s">
        <v>567</v>
      </c>
      <c r="I2125" s="832" t="s">
        <v>2768</v>
      </c>
      <c r="J2125" s="832" t="s">
        <v>780</v>
      </c>
      <c r="K2125" s="832" t="s">
        <v>2769</v>
      </c>
      <c r="L2125" s="835">
        <v>53.57</v>
      </c>
      <c r="M2125" s="835">
        <v>267.85000000000002</v>
      </c>
      <c r="N2125" s="832">
        <v>5</v>
      </c>
      <c r="O2125" s="836">
        <v>3</v>
      </c>
      <c r="P2125" s="835">
        <v>214.28</v>
      </c>
      <c r="Q2125" s="837">
        <v>0.79999999999999993</v>
      </c>
      <c r="R2125" s="832">
        <v>4</v>
      </c>
      <c r="S2125" s="837">
        <v>0.8</v>
      </c>
      <c r="T2125" s="836">
        <v>2.5</v>
      </c>
      <c r="U2125" s="838">
        <v>0.83333333333333337</v>
      </c>
    </row>
    <row r="2126" spans="1:21" ht="14.4" customHeight="1" x14ac:dyDescent="0.3">
      <c r="A2126" s="831">
        <v>21</v>
      </c>
      <c r="B2126" s="832" t="s">
        <v>2713</v>
      </c>
      <c r="C2126" s="832" t="s">
        <v>2721</v>
      </c>
      <c r="D2126" s="833" t="s">
        <v>4562</v>
      </c>
      <c r="E2126" s="834" t="s">
        <v>2728</v>
      </c>
      <c r="F2126" s="832" t="s">
        <v>2714</v>
      </c>
      <c r="G2126" s="832" t="s">
        <v>2786</v>
      </c>
      <c r="H2126" s="832" t="s">
        <v>567</v>
      </c>
      <c r="I2126" s="832" t="s">
        <v>2982</v>
      </c>
      <c r="J2126" s="832" t="s">
        <v>946</v>
      </c>
      <c r="K2126" s="832" t="s">
        <v>2798</v>
      </c>
      <c r="L2126" s="835">
        <v>103.67</v>
      </c>
      <c r="M2126" s="835">
        <v>103.67</v>
      </c>
      <c r="N2126" s="832">
        <v>1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21</v>
      </c>
      <c r="B2127" s="832" t="s">
        <v>2713</v>
      </c>
      <c r="C2127" s="832" t="s">
        <v>2721</v>
      </c>
      <c r="D2127" s="833" t="s">
        <v>4562</v>
      </c>
      <c r="E2127" s="834" t="s">
        <v>2728</v>
      </c>
      <c r="F2127" s="832" t="s">
        <v>2714</v>
      </c>
      <c r="G2127" s="832" t="s">
        <v>2815</v>
      </c>
      <c r="H2127" s="832" t="s">
        <v>625</v>
      </c>
      <c r="I2127" s="832" t="s">
        <v>2048</v>
      </c>
      <c r="J2127" s="832" t="s">
        <v>2049</v>
      </c>
      <c r="K2127" s="832" t="s">
        <v>2050</v>
      </c>
      <c r="L2127" s="835">
        <v>16.12</v>
      </c>
      <c r="M2127" s="835">
        <v>64.48</v>
      </c>
      <c r="N2127" s="832">
        <v>4</v>
      </c>
      <c r="O2127" s="836">
        <v>1</v>
      </c>
      <c r="P2127" s="835">
        <v>64.48</v>
      </c>
      <c r="Q2127" s="837">
        <v>1</v>
      </c>
      <c r="R2127" s="832">
        <v>4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21</v>
      </c>
      <c r="B2128" s="832" t="s">
        <v>2713</v>
      </c>
      <c r="C2128" s="832" t="s">
        <v>2721</v>
      </c>
      <c r="D2128" s="833" t="s">
        <v>4562</v>
      </c>
      <c r="E2128" s="834" t="s">
        <v>2728</v>
      </c>
      <c r="F2128" s="832" t="s">
        <v>2714</v>
      </c>
      <c r="G2128" s="832" t="s">
        <v>2984</v>
      </c>
      <c r="H2128" s="832" t="s">
        <v>567</v>
      </c>
      <c r="I2128" s="832" t="s">
        <v>2985</v>
      </c>
      <c r="J2128" s="832" t="s">
        <v>1160</v>
      </c>
      <c r="K2128" s="832" t="s">
        <v>2986</v>
      </c>
      <c r="L2128" s="835">
        <v>0</v>
      </c>
      <c r="M2128" s="835">
        <v>0</v>
      </c>
      <c r="N2128" s="832">
        <v>2</v>
      </c>
      <c r="O2128" s="836">
        <v>0.5</v>
      </c>
      <c r="P2128" s="835"/>
      <c r="Q2128" s="837"/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21</v>
      </c>
      <c r="B2129" s="832" t="s">
        <v>2713</v>
      </c>
      <c r="C2129" s="832" t="s">
        <v>2721</v>
      </c>
      <c r="D2129" s="833" t="s">
        <v>4562</v>
      </c>
      <c r="E2129" s="834" t="s">
        <v>2728</v>
      </c>
      <c r="F2129" s="832" t="s">
        <v>2714</v>
      </c>
      <c r="G2129" s="832" t="s">
        <v>2987</v>
      </c>
      <c r="H2129" s="832" t="s">
        <v>567</v>
      </c>
      <c r="I2129" s="832" t="s">
        <v>2988</v>
      </c>
      <c r="J2129" s="832" t="s">
        <v>636</v>
      </c>
      <c r="K2129" s="832" t="s">
        <v>2989</v>
      </c>
      <c r="L2129" s="835">
        <v>108.44</v>
      </c>
      <c r="M2129" s="835">
        <v>216.88</v>
      </c>
      <c r="N2129" s="832">
        <v>2</v>
      </c>
      <c r="O2129" s="836">
        <v>1</v>
      </c>
      <c r="P2129" s="835">
        <v>216.88</v>
      </c>
      <c r="Q2129" s="837">
        <v>1</v>
      </c>
      <c r="R2129" s="832">
        <v>2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21</v>
      </c>
      <c r="B2130" s="832" t="s">
        <v>2713</v>
      </c>
      <c r="C2130" s="832" t="s">
        <v>2721</v>
      </c>
      <c r="D2130" s="833" t="s">
        <v>4562</v>
      </c>
      <c r="E2130" s="834" t="s">
        <v>2728</v>
      </c>
      <c r="F2130" s="832" t="s">
        <v>2714</v>
      </c>
      <c r="G2130" s="832" t="s">
        <v>2761</v>
      </c>
      <c r="H2130" s="832" t="s">
        <v>625</v>
      </c>
      <c r="I2130" s="832" t="s">
        <v>2352</v>
      </c>
      <c r="J2130" s="832" t="s">
        <v>2353</v>
      </c>
      <c r="K2130" s="832" t="s">
        <v>2354</v>
      </c>
      <c r="L2130" s="835">
        <v>0</v>
      </c>
      <c r="M2130" s="835">
        <v>0</v>
      </c>
      <c r="N2130" s="832">
        <v>9</v>
      </c>
      <c r="O2130" s="836">
        <v>2</v>
      </c>
      <c r="P2130" s="835">
        <v>0</v>
      </c>
      <c r="Q2130" s="837"/>
      <c r="R2130" s="832">
        <v>7</v>
      </c>
      <c r="S2130" s="837">
        <v>0.77777777777777779</v>
      </c>
      <c r="T2130" s="836">
        <v>1.5</v>
      </c>
      <c r="U2130" s="838">
        <v>0.75</v>
      </c>
    </row>
    <row r="2131" spans="1:21" ht="14.4" customHeight="1" x14ac:dyDescent="0.3">
      <c r="A2131" s="831">
        <v>21</v>
      </c>
      <c r="B2131" s="832" t="s">
        <v>2713</v>
      </c>
      <c r="C2131" s="832" t="s">
        <v>2721</v>
      </c>
      <c r="D2131" s="833" t="s">
        <v>4562</v>
      </c>
      <c r="E2131" s="834" t="s">
        <v>2728</v>
      </c>
      <c r="F2131" s="832" t="s">
        <v>2714</v>
      </c>
      <c r="G2131" s="832" t="s">
        <v>3011</v>
      </c>
      <c r="H2131" s="832" t="s">
        <v>625</v>
      </c>
      <c r="I2131" s="832" t="s">
        <v>3012</v>
      </c>
      <c r="J2131" s="832" t="s">
        <v>3013</v>
      </c>
      <c r="K2131" s="832" t="s">
        <v>3014</v>
      </c>
      <c r="L2131" s="835">
        <v>502.31</v>
      </c>
      <c r="M2131" s="835">
        <v>1506.93</v>
      </c>
      <c r="N2131" s="832">
        <v>3</v>
      </c>
      <c r="O2131" s="836">
        <v>3</v>
      </c>
      <c r="P2131" s="835">
        <v>1506.93</v>
      </c>
      <c r="Q2131" s="837">
        <v>1</v>
      </c>
      <c r="R2131" s="832">
        <v>3</v>
      </c>
      <c r="S2131" s="837">
        <v>1</v>
      </c>
      <c r="T2131" s="836">
        <v>3</v>
      </c>
      <c r="U2131" s="838">
        <v>1</v>
      </c>
    </row>
    <row r="2132" spans="1:21" ht="14.4" customHeight="1" x14ac:dyDescent="0.3">
      <c r="A2132" s="831">
        <v>21</v>
      </c>
      <c r="B2132" s="832" t="s">
        <v>2713</v>
      </c>
      <c r="C2132" s="832" t="s">
        <v>2721</v>
      </c>
      <c r="D2132" s="833" t="s">
        <v>4562</v>
      </c>
      <c r="E2132" s="834" t="s">
        <v>2728</v>
      </c>
      <c r="F2132" s="832" t="s">
        <v>2714</v>
      </c>
      <c r="G2132" s="832" t="s">
        <v>3015</v>
      </c>
      <c r="H2132" s="832" t="s">
        <v>625</v>
      </c>
      <c r="I2132" s="832" t="s">
        <v>3842</v>
      </c>
      <c r="J2132" s="832" t="s">
        <v>3017</v>
      </c>
      <c r="K2132" s="832" t="s">
        <v>3020</v>
      </c>
      <c r="L2132" s="835">
        <v>14213.96</v>
      </c>
      <c r="M2132" s="835">
        <v>99497.719999999987</v>
      </c>
      <c r="N2132" s="832">
        <v>7</v>
      </c>
      <c r="O2132" s="836">
        <v>2</v>
      </c>
      <c r="P2132" s="835">
        <v>99497.719999999987</v>
      </c>
      <c r="Q2132" s="837">
        <v>1</v>
      </c>
      <c r="R2132" s="832">
        <v>7</v>
      </c>
      <c r="S2132" s="837">
        <v>1</v>
      </c>
      <c r="T2132" s="836">
        <v>2</v>
      </c>
      <c r="U2132" s="838">
        <v>1</v>
      </c>
    </row>
    <row r="2133" spans="1:21" ht="14.4" customHeight="1" x14ac:dyDescent="0.3">
      <c r="A2133" s="831">
        <v>21</v>
      </c>
      <c r="B2133" s="832" t="s">
        <v>2713</v>
      </c>
      <c r="C2133" s="832" t="s">
        <v>2721</v>
      </c>
      <c r="D2133" s="833" t="s">
        <v>4562</v>
      </c>
      <c r="E2133" s="834" t="s">
        <v>2728</v>
      </c>
      <c r="F2133" s="832" t="s">
        <v>2714</v>
      </c>
      <c r="G2133" s="832" t="s">
        <v>3015</v>
      </c>
      <c r="H2133" s="832" t="s">
        <v>625</v>
      </c>
      <c r="I2133" s="832" t="s">
        <v>3019</v>
      </c>
      <c r="J2133" s="832" t="s">
        <v>3017</v>
      </c>
      <c r="K2133" s="832" t="s">
        <v>3020</v>
      </c>
      <c r="L2133" s="835">
        <v>14213.96</v>
      </c>
      <c r="M2133" s="835">
        <v>56855.839999999997</v>
      </c>
      <c r="N2133" s="832">
        <v>4</v>
      </c>
      <c r="O2133" s="836">
        <v>2</v>
      </c>
      <c r="P2133" s="835">
        <v>56855.839999999997</v>
      </c>
      <c r="Q2133" s="837">
        <v>1</v>
      </c>
      <c r="R2133" s="832">
        <v>4</v>
      </c>
      <c r="S2133" s="837">
        <v>1</v>
      </c>
      <c r="T2133" s="836">
        <v>2</v>
      </c>
      <c r="U2133" s="838">
        <v>1</v>
      </c>
    </row>
    <row r="2134" spans="1:21" ht="14.4" customHeight="1" x14ac:dyDescent="0.3">
      <c r="A2134" s="831">
        <v>21</v>
      </c>
      <c r="B2134" s="832" t="s">
        <v>2713</v>
      </c>
      <c r="C2134" s="832" t="s">
        <v>2721</v>
      </c>
      <c r="D2134" s="833" t="s">
        <v>4562</v>
      </c>
      <c r="E2134" s="834" t="s">
        <v>2728</v>
      </c>
      <c r="F2134" s="832" t="s">
        <v>2714</v>
      </c>
      <c r="G2134" s="832" t="s">
        <v>3015</v>
      </c>
      <c r="H2134" s="832" t="s">
        <v>625</v>
      </c>
      <c r="I2134" s="832" t="s">
        <v>3021</v>
      </c>
      <c r="J2134" s="832" t="s">
        <v>3017</v>
      </c>
      <c r="K2134" s="832" t="s">
        <v>3022</v>
      </c>
      <c r="L2134" s="835">
        <v>2030.55</v>
      </c>
      <c r="M2134" s="835">
        <v>6091.65</v>
      </c>
      <c r="N2134" s="832">
        <v>3</v>
      </c>
      <c r="O2134" s="836">
        <v>0.5</v>
      </c>
      <c r="P2134" s="835">
        <v>6091.65</v>
      </c>
      <c r="Q2134" s="837">
        <v>1</v>
      </c>
      <c r="R2134" s="832">
        <v>3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21</v>
      </c>
      <c r="B2135" s="832" t="s">
        <v>2713</v>
      </c>
      <c r="C2135" s="832" t="s">
        <v>2721</v>
      </c>
      <c r="D2135" s="833" t="s">
        <v>4562</v>
      </c>
      <c r="E2135" s="834" t="s">
        <v>2728</v>
      </c>
      <c r="F2135" s="832" t="s">
        <v>2714</v>
      </c>
      <c r="G2135" s="832" t="s">
        <v>3024</v>
      </c>
      <c r="H2135" s="832" t="s">
        <v>567</v>
      </c>
      <c r="I2135" s="832" t="s">
        <v>3235</v>
      </c>
      <c r="J2135" s="832" t="s">
        <v>1272</v>
      </c>
      <c r="K2135" s="832" t="s">
        <v>3236</v>
      </c>
      <c r="L2135" s="835">
        <v>187.92</v>
      </c>
      <c r="M2135" s="835">
        <v>187.92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21</v>
      </c>
      <c r="B2136" s="832" t="s">
        <v>2713</v>
      </c>
      <c r="C2136" s="832" t="s">
        <v>2721</v>
      </c>
      <c r="D2136" s="833" t="s">
        <v>4562</v>
      </c>
      <c r="E2136" s="834" t="s">
        <v>2728</v>
      </c>
      <c r="F2136" s="832" t="s">
        <v>2714</v>
      </c>
      <c r="G2136" s="832" t="s">
        <v>2826</v>
      </c>
      <c r="H2136" s="832" t="s">
        <v>567</v>
      </c>
      <c r="I2136" s="832" t="s">
        <v>3354</v>
      </c>
      <c r="J2136" s="832" t="s">
        <v>2888</v>
      </c>
      <c r="K2136" s="832" t="s">
        <v>3355</v>
      </c>
      <c r="L2136" s="835">
        <v>299.83999999999997</v>
      </c>
      <c r="M2136" s="835">
        <v>299.83999999999997</v>
      </c>
      <c r="N2136" s="832">
        <v>1</v>
      </c>
      <c r="O2136" s="836">
        <v>1</v>
      </c>
      <c r="P2136" s="835">
        <v>299.83999999999997</v>
      </c>
      <c r="Q2136" s="837">
        <v>1</v>
      </c>
      <c r="R2136" s="832">
        <v>1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21</v>
      </c>
      <c r="B2137" s="832" t="s">
        <v>2713</v>
      </c>
      <c r="C2137" s="832" t="s">
        <v>2721</v>
      </c>
      <c r="D2137" s="833" t="s">
        <v>4562</v>
      </c>
      <c r="E2137" s="834" t="s">
        <v>2728</v>
      </c>
      <c r="F2137" s="832" t="s">
        <v>2714</v>
      </c>
      <c r="G2137" s="832" t="s">
        <v>3053</v>
      </c>
      <c r="H2137" s="832" t="s">
        <v>567</v>
      </c>
      <c r="I2137" s="832" t="s">
        <v>3054</v>
      </c>
      <c r="J2137" s="832" t="s">
        <v>1041</v>
      </c>
      <c r="K2137" s="832" t="s">
        <v>3055</v>
      </c>
      <c r="L2137" s="835">
        <v>374.79</v>
      </c>
      <c r="M2137" s="835">
        <v>1124.3700000000001</v>
      </c>
      <c r="N2137" s="832">
        <v>3</v>
      </c>
      <c r="O2137" s="836">
        <v>1</v>
      </c>
      <c r="P2137" s="835">
        <v>1124.3700000000001</v>
      </c>
      <c r="Q2137" s="837">
        <v>1</v>
      </c>
      <c r="R2137" s="832">
        <v>3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21</v>
      </c>
      <c r="B2138" s="832" t="s">
        <v>2713</v>
      </c>
      <c r="C2138" s="832" t="s">
        <v>2721</v>
      </c>
      <c r="D2138" s="833" t="s">
        <v>4562</v>
      </c>
      <c r="E2138" s="834" t="s">
        <v>2728</v>
      </c>
      <c r="F2138" s="832" t="s">
        <v>2715</v>
      </c>
      <c r="G2138" s="832" t="s">
        <v>2890</v>
      </c>
      <c r="H2138" s="832" t="s">
        <v>567</v>
      </c>
      <c r="I2138" s="832" t="s">
        <v>2891</v>
      </c>
      <c r="J2138" s="832" t="s">
        <v>2892</v>
      </c>
      <c r="K2138" s="832"/>
      <c r="L2138" s="835">
        <v>0</v>
      </c>
      <c r="M2138" s="835">
        <v>0</v>
      </c>
      <c r="N2138" s="832">
        <v>1</v>
      </c>
      <c r="O2138" s="836">
        <v>1</v>
      </c>
      <c r="P2138" s="835">
        <v>0</v>
      </c>
      <c r="Q2138" s="837"/>
      <c r="R2138" s="832">
        <v>1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21</v>
      </c>
      <c r="B2139" s="832" t="s">
        <v>2713</v>
      </c>
      <c r="C2139" s="832" t="s">
        <v>2721</v>
      </c>
      <c r="D2139" s="833" t="s">
        <v>4562</v>
      </c>
      <c r="E2139" s="834" t="s">
        <v>2728</v>
      </c>
      <c r="F2139" s="832" t="s">
        <v>2716</v>
      </c>
      <c r="G2139" s="832" t="s">
        <v>2834</v>
      </c>
      <c r="H2139" s="832" t="s">
        <v>567</v>
      </c>
      <c r="I2139" s="832" t="s">
        <v>3068</v>
      </c>
      <c r="J2139" s="832" t="s">
        <v>3069</v>
      </c>
      <c r="K2139" s="832" t="s">
        <v>3070</v>
      </c>
      <c r="L2139" s="835">
        <v>1267.1199999999999</v>
      </c>
      <c r="M2139" s="835">
        <v>1267.1199999999999</v>
      </c>
      <c r="N2139" s="832">
        <v>1</v>
      </c>
      <c r="O2139" s="836">
        <v>1</v>
      </c>
      <c r="P2139" s="835">
        <v>1267.1199999999999</v>
      </c>
      <c r="Q2139" s="837">
        <v>1</v>
      </c>
      <c r="R2139" s="832">
        <v>1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21</v>
      </c>
      <c r="B2140" s="832" t="s">
        <v>2713</v>
      </c>
      <c r="C2140" s="832" t="s">
        <v>2721</v>
      </c>
      <c r="D2140" s="833" t="s">
        <v>4562</v>
      </c>
      <c r="E2140" s="834" t="s">
        <v>2729</v>
      </c>
      <c r="F2140" s="832" t="s">
        <v>2714</v>
      </c>
      <c r="G2140" s="832" t="s">
        <v>3076</v>
      </c>
      <c r="H2140" s="832" t="s">
        <v>625</v>
      </c>
      <c r="I2140" s="832" t="s">
        <v>2379</v>
      </c>
      <c r="J2140" s="832" t="s">
        <v>2380</v>
      </c>
      <c r="K2140" s="832" t="s">
        <v>2381</v>
      </c>
      <c r="L2140" s="835">
        <v>9.4</v>
      </c>
      <c r="M2140" s="835">
        <v>37.6</v>
      </c>
      <c r="N2140" s="832">
        <v>4</v>
      </c>
      <c r="O2140" s="836">
        <v>2</v>
      </c>
      <c r="P2140" s="835">
        <v>9.4</v>
      </c>
      <c r="Q2140" s="837">
        <v>0.25</v>
      </c>
      <c r="R2140" s="832">
        <v>1</v>
      </c>
      <c r="S2140" s="837">
        <v>0.25</v>
      </c>
      <c r="T2140" s="836">
        <v>0.5</v>
      </c>
      <c r="U2140" s="838">
        <v>0.25</v>
      </c>
    </row>
    <row r="2141" spans="1:21" ht="14.4" customHeight="1" x14ac:dyDescent="0.3">
      <c r="A2141" s="831">
        <v>21</v>
      </c>
      <c r="B2141" s="832" t="s">
        <v>2713</v>
      </c>
      <c r="C2141" s="832" t="s">
        <v>2721</v>
      </c>
      <c r="D2141" s="833" t="s">
        <v>4562</v>
      </c>
      <c r="E2141" s="834" t="s">
        <v>2729</v>
      </c>
      <c r="F2141" s="832" t="s">
        <v>2714</v>
      </c>
      <c r="G2141" s="832" t="s">
        <v>3098</v>
      </c>
      <c r="H2141" s="832" t="s">
        <v>567</v>
      </c>
      <c r="I2141" s="832" t="s">
        <v>3099</v>
      </c>
      <c r="J2141" s="832" t="s">
        <v>3100</v>
      </c>
      <c r="K2141" s="832" t="s">
        <v>3101</v>
      </c>
      <c r="L2141" s="835">
        <v>46.03</v>
      </c>
      <c r="M2141" s="835">
        <v>46.03</v>
      </c>
      <c r="N2141" s="832">
        <v>1</v>
      </c>
      <c r="O2141" s="836">
        <v>0.5</v>
      </c>
      <c r="P2141" s="835">
        <v>46.03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21</v>
      </c>
      <c r="B2142" s="832" t="s">
        <v>2713</v>
      </c>
      <c r="C2142" s="832" t="s">
        <v>2721</v>
      </c>
      <c r="D2142" s="833" t="s">
        <v>4562</v>
      </c>
      <c r="E2142" s="834" t="s">
        <v>2729</v>
      </c>
      <c r="F2142" s="832" t="s">
        <v>2714</v>
      </c>
      <c r="G2142" s="832" t="s">
        <v>2916</v>
      </c>
      <c r="H2142" s="832" t="s">
        <v>625</v>
      </c>
      <c r="I2142" s="832" t="s">
        <v>2421</v>
      </c>
      <c r="J2142" s="832" t="s">
        <v>1328</v>
      </c>
      <c r="K2142" s="832" t="s">
        <v>2422</v>
      </c>
      <c r="L2142" s="835">
        <v>117.55</v>
      </c>
      <c r="M2142" s="835">
        <v>117.55</v>
      </c>
      <c r="N2142" s="832">
        <v>1</v>
      </c>
      <c r="O2142" s="836">
        <v>0.5</v>
      </c>
      <c r="P2142" s="835">
        <v>117.55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21</v>
      </c>
      <c r="B2143" s="832" t="s">
        <v>2713</v>
      </c>
      <c r="C2143" s="832" t="s">
        <v>2721</v>
      </c>
      <c r="D2143" s="833" t="s">
        <v>4562</v>
      </c>
      <c r="E2143" s="834" t="s">
        <v>2729</v>
      </c>
      <c r="F2143" s="832" t="s">
        <v>2714</v>
      </c>
      <c r="G2143" s="832" t="s">
        <v>2917</v>
      </c>
      <c r="H2143" s="832" t="s">
        <v>567</v>
      </c>
      <c r="I2143" s="832" t="s">
        <v>2918</v>
      </c>
      <c r="J2143" s="832" t="s">
        <v>904</v>
      </c>
      <c r="K2143" s="832" t="s">
        <v>2919</v>
      </c>
      <c r="L2143" s="835">
        <v>236.03</v>
      </c>
      <c r="M2143" s="835">
        <v>472.06</v>
      </c>
      <c r="N2143" s="832">
        <v>2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21</v>
      </c>
      <c r="B2144" s="832" t="s">
        <v>2713</v>
      </c>
      <c r="C2144" s="832" t="s">
        <v>2721</v>
      </c>
      <c r="D2144" s="833" t="s">
        <v>4562</v>
      </c>
      <c r="E2144" s="834" t="s">
        <v>2729</v>
      </c>
      <c r="F2144" s="832" t="s">
        <v>2714</v>
      </c>
      <c r="G2144" s="832" t="s">
        <v>2794</v>
      </c>
      <c r="H2144" s="832" t="s">
        <v>567</v>
      </c>
      <c r="I2144" s="832" t="s">
        <v>2795</v>
      </c>
      <c r="J2144" s="832" t="s">
        <v>1080</v>
      </c>
      <c r="K2144" s="832" t="s">
        <v>2796</v>
      </c>
      <c r="L2144" s="835">
        <v>107.27</v>
      </c>
      <c r="M2144" s="835">
        <v>107.27</v>
      </c>
      <c r="N2144" s="832">
        <v>1</v>
      </c>
      <c r="O2144" s="836">
        <v>1</v>
      </c>
      <c r="P2144" s="835">
        <v>107.27</v>
      </c>
      <c r="Q2144" s="837">
        <v>1</v>
      </c>
      <c r="R2144" s="832">
        <v>1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21</v>
      </c>
      <c r="B2145" s="832" t="s">
        <v>2713</v>
      </c>
      <c r="C2145" s="832" t="s">
        <v>2721</v>
      </c>
      <c r="D2145" s="833" t="s">
        <v>4562</v>
      </c>
      <c r="E2145" s="834" t="s">
        <v>2729</v>
      </c>
      <c r="F2145" s="832" t="s">
        <v>2714</v>
      </c>
      <c r="G2145" s="832" t="s">
        <v>4449</v>
      </c>
      <c r="H2145" s="832" t="s">
        <v>567</v>
      </c>
      <c r="I2145" s="832" t="s">
        <v>4450</v>
      </c>
      <c r="J2145" s="832" t="s">
        <v>4451</v>
      </c>
      <c r="K2145" s="832" t="s">
        <v>4452</v>
      </c>
      <c r="L2145" s="835">
        <v>144.19</v>
      </c>
      <c r="M2145" s="835">
        <v>144.19</v>
      </c>
      <c r="N2145" s="832">
        <v>1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21</v>
      </c>
      <c r="B2146" s="832" t="s">
        <v>2713</v>
      </c>
      <c r="C2146" s="832" t="s">
        <v>2721</v>
      </c>
      <c r="D2146" s="833" t="s">
        <v>4562</v>
      </c>
      <c r="E2146" s="834" t="s">
        <v>2729</v>
      </c>
      <c r="F2146" s="832" t="s">
        <v>2714</v>
      </c>
      <c r="G2146" s="832" t="s">
        <v>4449</v>
      </c>
      <c r="H2146" s="832" t="s">
        <v>567</v>
      </c>
      <c r="I2146" s="832" t="s">
        <v>4453</v>
      </c>
      <c r="J2146" s="832" t="s">
        <v>4454</v>
      </c>
      <c r="K2146" s="832" t="s">
        <v>4455</v>
      </c>
      <c r="L2146" s="835">
        <v>14.42</v>
      </c>
      <c r="M2146" s="835">
        <v>28.84</v>
      </c>
      <c r="N2146" s="832">
        <v>2</v>
      </c>
      <c r="O2146" s="836">
        <v>2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21</v>
      </c>
      <c r="B2147" s="832" t="s">
        <v>2713</v>
      </c>
      <c r="C2147" s="832" t="s">
        <v>2721</v>
      </c>
      <c r="D2147" s="833" t="s">
        <v>4562</v>
      </c>
      <c r="E2147" s="834" t="s">
        <v>2729</v>
      </c>
      <c r="F2147" s="832" t="s">
        <v>2714</v>
      </c>
      <c r="G2147" s="832" t="s">
        <v>3170</v>
      </c>
      <c r="H2147" s="832" t="s">
        <v>625</v>
      </c>
      <c r="I2147" s="832" t="s">
        <v>2426</v>
      </c>
      <c r="J2147" s="832" t="s">
        <v>2427</v>
      </c>
      <c r="K2147" s="832" t="s">
        <v>2428</v>
      </c>
      <c r="L2147" s="835">
        <v>58.77</v>
      </c>
      <c r="M2147" s="835">
        <v>58.77</v>
      </c>
      <c r="N2147" s="832">
        <v>1</v>
      </c>
      <c r="O2147" s="836">
        <v>1</v>
      </c>
      <c r="P2147" s="835">
        <v>58.77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21</v>
      </c>
      <c r="B2148" s="832" t="s">
        <v>2713</v>
      </c>
      <c r="C2148" s="832" t="s">
        <v>2721</v>
      </c>
      <c r="D2148" s="833" t="s">
        <v>4562</v>
      </c>
      <c r="E2148" s="834" t="s">
        <v>2729</v>
      </c>
      <c r="F2148" s="832" t="s">
        <v>2714</v>
      </c>
      <c r="G2148" s="832" t="s">
        <v>2978</v>
      </c>
      <c r="H2148" s="832" t="s">
        <v>567</v>
      </c>
      <c r="I2148" s="832" t="s">
        <v>2979</v>
      </c>
      <c r="J2148" s="832" t="s">
        <v>906</v>
      </c>
      <c r="K2148" s="832" t="s">
        <v>2980</v>
      </c>
      <c r="L2148" s="835">
        <v>248.55</v>
      </c>
      <c r="M2148" s="835">
        <v>248.55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21</v>
      </c>
      <c r="B2149" s="832" t="s">
        <v>2713</v>
      </c>
      <c r="C2149" s="832" t="s">
        <v>2721</v>
      </c>
      <c r="D2149" s="833" t="s">
        <v>4562</v>
      </c>
      <c r="E2149" s="834" t="s">
        <v>2729</v>
      </c>
      <c r="F2149" s="832" t="s">
        <v>2714</v>
      </c>
      <c r="G2149" s="832" t="s">
        <v>2984</v>
      </c>
      <c r="H2149" s="832" t="s">
        <v>567</v>
      </c>
      <c r="I2149" s="832" t="s">
        <v>3944</v>
      </c>
      <c r="J2149" s="832" t="s">
        <v>3945</v>
      </c>
      <c r="K2149" s="832" t="s">
        <v>3946</v>
      </c>
      <c r="L2149" s="835">
        <v>0</v>
      </c>
      <c r="M2149" s="835">
        <v>0</v>
      </c>
      <c r="N2149" s="832">
        <v>1</v>
      </c>
      <c r="O2149" s="836">
        <v>1</v>
      </c>
      <c r="P2149" s="835"/>
      <c r="Q2149" s="837"/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21</v>
      </c>
      <c r="B2150" s="832" t="s">
        <v>2713</v>
      </c>
      <c r="C2150" s="832" t="s">
        <v>2721</v>
      </c>
      <c r="D2150" s="833" t="s">
        <v>4562</v>
      </c>
      <c r="E2150" s="834" t="s">
        <v>2729</v>
      </c>
      <c r="F2150" s="832" t="s">
        <v>2714</v>
      </c>
      <c r="G2150" s="832" t="s">
        <v>2774</v>
      </c>
      <c r="H2150" s="832" t="s">
        <v>625</v>
      </c>
      <c r="I2150" s="832" t="s">
        <v>2392</v>
      </c>
      <c r="J2150" s="832" t="s">
        <v>1330</v>
      </c>
      <c r="K2150" s="832" t="s">
        <v>2393</v>
      </c>
      <c r="L2150" s="835">
        <v>0</v>
      </c>
      <c r="M2150" s="835">
        <v>0</v>
      </c>
      <c r="N2150" s="832">
        <v>5</v>
      </c>
      <c r="O2150" s="836">
        <v>3</v>
      </c>
      <c r="P2150" s="835">
        <v>0</v>
      </c>
      <c r="Q2150" s="837"/>
      <c r="R2150" s="832">
        <v>2</v>
      </c>
      <c r="S2150" s="837">
        <v>0.4</v>
      </c>
      <c r="T2150" s="836">
        <v>1.5</v>
      </c>
      <c r="U2150" s="838">
        <v>0.5</v>
      </c>
    </row>
    <row r="2151" spans="1:21" ht="14.4" customHeight="1" x14ac:dyDescent="0.3">
      <c r="A2151" s="831">
        <v>21</v>
      </c>
      <c r="B2151" s="832" t="s">
        <v>2713</v>
      </c>
      <c r="C2151" s="832" t="s">
        <v>2721</v>
      </c>
      <c r="D2151" s="833" t="s">
        <v>4562</v>
      </c>
      <c r="E2151" s="834" t="s">
        <v>2729</v>
      </c>
      <c r="F2151" s="832" t="s">
        <v>2714</v>
      </c>
      <c r="G2151" s="832" t="s">
        <v>2826</v>
      </c>
      <c r="H2151" s="832" t="s">
        <v>567</v>
      </c>
      <c r="I2151" s="832" t="s">
        <v>4288</v>
      </c>
      <c r="J2151" s="832" t="s">
        <v>2828</v>
      </c>
      <c r="K2151" s="832" t="s">
        <v>4289</v>
      </c>
      <c r="L2151" s="835">
        <v>16.77</v>
      </c>
      <c r="M2151" s="835">
        <v>16.77</v>
      </c>
      <c r="N2151" s="832">
        <v>1</v>
      </c>
      <c r="O2151" s="836">
        <v>1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21</v>
      </c>
      <c r="B2152" s="832" t="s">
        <v>2713</v>
      </c>
      <c r="C2152" s="832" t="s">
        <v>2721</v>
      </c>
      <c r="D2152" s="833" t="s">
        <v>4562</v>
      </c>
      <c r="E2152" s="834" t="s">
        <v>2729</v>
      </c>
      <c r="F2152" s="832" t="s">
        <v>2716</v>
      </c>
      <c r="G2152" s="832" t="s">
        <v>3057</v>
      </c>
      <c r="H2152" s="832" t="s">
        <v>567</v>
      </c>
      <c r="I2152" s="832" t="s">
        <v>3262</v>
      </c>
      <c r="J2152" s="832" t="s">
        <v>3263</v>
      </c>
      <c r="K2152" s="832" t="s">
        <v>3264</v>
      </c>
      <c r="L2152" s="835">
        <v>1512.05</v>
      </c>
      <c r="M2152" s="835">
        <v>4536.1499999999996</v>
      </c>
      <c r="N2152" s="832">
        <v>3</v>
      </c>
      <c r="O2152" s="836">
        <v>1</v>
      </c>
      <c r="P2152" s="835">
        <v>4536.1499999999996</v>
      </c>
      <c r="Q2152" s="837">
        <v>1</v>
      </c>
      <c r="R2152" s="832">
        <v>3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21</v>
      </c>
      <c r="B2153" s="832" t="s">
        <v>2713</v>
      </c>
      <c r="C2153" s="832" t="s">
        <v>2721</v>
      </c>
      <c r="D2153" s="833" t="s">
        <v>4562</v>
      </c>
      <c r="E2153" s="834" t="s">
        <v>2729</v>
      </c>
      <c r="F2153" s="832" t="s">
        <v>2716</v>
      </c>
      <c r="G2153" s="832" t="s">
        <v>2834</v>
      </c>
      <c r="H2153" s="832" t="s">
        <v>567</v>
      </c>
      <c r="I2153" s="832" t="s">
        <v>3068</v>
      </c>
      <c r="J2153" s="832" t="s">
        <v>3069</v>
      </c>
      <c r="K2153" s="832" t="s">
        <v>3070</v>
      </c>
      <c r="L2153" s="835">
        <v>1267.1199999999999</v>
      </c>
      <c r="M2153" s="835">
        <v>3801.3599999999997</v>
      </c>
      <c r="N2153" s="832">
        <v>3</v>
      </c>
      <c r="O2153" s="836">
        <v>1</v>
      </c>
      <c r="P2153" s="835">
        <v>3801.3599999999997</v>
      </c>
      <c r="Q2153" s="837">
        <v>1</v>
      </c>
      <c r="R2153" s="832">
        <v>3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21</v>
      </c>
      <c r="B2154" s="832" t="s">
        <v>2713</v>
      </c>
      <c r="C2154" s="832" t="s">
        <v>2721</v>
      </c>
      <c r="D2154" s="833" t="s">
        <v>4562</v>
      </c>
      <c r="E2154" s="834" t="s">
        <v>2732</v>
      </c>
      <c r="F2154" s="832" t="s">
        <v>2714</v>
      </c>
      <c r="G2154" s="832" t="s">
        <v>2766</v>
      </c>
      <c r="H2154" s="832" t="s">
        <v>625</v>
      </c>
      <c r="I2154" s="832" t="s">
        <v>2334</v>
      </c>
      <c r="J2154" s="832" t="s">
        <v>640</v>
      </c>
      <c r="K2154" s="832" t="s">
        <v>641</v>
      </c>
      <c r="L2154" s="835">
        <v>21.76</v>
      </c>
      <c r="M2154" s="835">
        <v>21.76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21</v>
      </c>
      <c r="B2155" s="832" t="s">
        <v>2713</v>
      </c>
      <c r="C2155" s="832" t="s">
        <v>2721</v>
      </c>
      <c r="D2155" s="833" t="s">
        <v>4562</v>
      </c>
      <c r="E2155" s="834" t="s">
        <v>2732</v>
      </c>
      <c r="F2155" s="832" t="s">
        <v>2714</v>
      </c>
      <c r="G2155" s="832" t="s">
        <v>3076</v>
      </c>
      <c r="H2155" s="832" t="s">
        <v>625</v>
      </c>
      <c r="I2155" s="832" t="s">
        <v>2379</v>
      </c>
      <c r="J2155" s="832" t="s">
        <v>2380</v>
      </c>
      <c r="K2155" s="832" t="s">
        <v>2381</v>
      </c>
      <c r="L2155" s="835">
        <v>9.4</v>
      </c>
      <c r="M2155" s="835">
        <v>9.4</v>
      </c>
      <c r="N2155" s="832">
        <v>1</v>
      </c>
      <c r="O2155" s="836">
        <v>1</v>
      </c>
      <c r="P2155" s="835">
        <v>9.4</v>
      </c>
      <c r="Q2155" s="837">
        <v>1</v>
      </c>
      <c r="R2155" s="832">
        <v>1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21</v>
      </c>
      <c r="B2156" s="832" t="s">
        <v>2713</v>
      </c>
      <c r="C2156" s="832" t="s">
        <v>2721</v>
      </c>
      <c r="D2156" s="833" t="s">
        <v>4562</v>
      </c>
      <c r="E2156" s="834" t="s">
        <v>2732</v>
      </c>
      <c r="F2156" s="832" t="s">
        <v>2714</v>
      </c>
      <c r="G2156" s="832" t="s">
        <v>3076</v>
      </c>
      <c r="H2156" s="832" t="s">
        <v>625</v>
      </c>
      <c r="I2156" s="832" t="s">
        <v>2382</v>
      </c>
      <c r="J2156" s="832" t="s">
        <v>2383</v>
      </c>
      <c r="K2156" s="832" t="s">
        <v>2384</v>
      </c>
      <c r="L2156" s="835">
        <v>4.7</v>
      </c>
      <c r="M2156" s="835">
        <v>4.7</v>
      </c>
      <c r="N2156" s="832">
        <v>1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21</v>
      </c>
      <c r="B2157" s="832" t="s">
        <v>2713</v>
      </c>
      <c r="C2157" s="832" t="s">
        <v>2721</v>
      </c>
      <c r="D2157" s="833" t="s">
        <v>4562</v>
      </c>
      <c r="E2157" s="834" t="s">
        <v>2732</v>
      </c>
      <c r="F2157" s="832" t="s">
        <v>2714</v>
      </c>
      <c r="G2157" s="832" t="s">
        <v>4012</v>
      </c>
      <c r="H2157" s="832" t="s">
        <v>567</v>
      </c>
      <c r="I2157" s="832" t="s">
        <v>4013</v>
      </c>
      <c r="J2157" s="832" t="s">
        <v>4014</v>
      </c>
      <c r="K2157" s="832" t="s">
        <v>4015</v>
      </c>
      <c r="L2157" s="835">
        <v>590.26</v>
      </c>
      <c r="M2157" s="835">
        <v>590.26</v>
      </c>
      <c r="N2157" s="832">
        <v>1</v>
      </c>
      <c r="O2157" s="836">
        <v>1</v>
      </c>
      <c r="P2157" s="835">
        <v>590.26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21</v>
      </c>
      <c r="B2158" s="832" t="s">
        <v>2713</v>
      </c>
      <c r="C2158" s="832" t="s">
        <v>2721</v>
      </c>
      <c r="D2158" s="833" t="s">
        <v>4562</v>
      </c>
      <c r="E2158" s="834" t="s">
        <v>2732</v>
      </c>
      <c r="F2158" s="832" t="s">
        <v>2714</v>
      </c>
      <c r="G2158" s="832" t="s">
        <v>2838</v>
      </c>
      <c r="H2158" s="832" t="s">
        <v>567</v>
      </c>
      <c r="I2158" s="832" t="s">
        <v>4456</v>
      </c>
      <c r="J2158" s="832" t="s">
        <v>1051</v>
      </c>
      <c r="K2158" s="832" t="s">
        <v>3685</v>
      </c>
      <c r="L2158" s="835">
        <v>0</v>
      </c>
      <c r="M2158" s="835">
        <v>0</v>
      </c>
      <c r="N2158" s="832">
        <v>1</v>
      </c>
      <c r="O2158" s="836">
        <v>1</v>
      </c>
      <c r="P2158" s="835">
        <v>0</v>
      </c>
      <c r="Q2158" s="837"/>
      <c r="R2158" s="832">
        <v>1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21</v>
      </c>
      <c r="B2159" s="832" t="s">
        <v>2713</v>
      </c>
      <c r="C2159" s="832" t="s">
        <v>2721</v>
      </c>
      <c r="D2159" s="833" t="s">
        <v>4562</v>
      </c>
      <c r="E2159" s="834" t="s">
        <v>2732</v>
      </c>
      <c r="F2159" s="832" t="s">
        <v>2714</v>
      </c>
      <c r="G2159" s="832" t="s">
        <v>3687</v>
      </c>
      <c r="H2159" s="832" t="s">
        <v>567</v>
      </c>
      <c r="I2159" s="832" t="s">
        <v>3690</v>
      </c>
      <c r="J2159" s="832" t="s">
        <v>1766</v>
      </c>
      <c r="K2159" s="832" t="s">
        <v>1767</v>
      </c>
      <c r="L2159" s="835">
        <v>58.86</v>
      </c>
      <c r="M2159" s="835">
        <v>58.86</v>
      </c>
      <c r="N2159" s="832">
        <v>1</v>
      </c>
      <c r="O2159" s="836">
        <v>0.5</v>
      </c>
      <c r="P2159" s="835">
        <v>58.86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21</v>
      </c>
      <c r="B2160" s="832" t="s">
        <v>2713</v>
      </c>
      <c r="C2160" s="832" t="s">
        <v>2721</v>
      </c>
      <c r="D2160" s="833" t="s">
        <v>4562</v>
      </c>
      <c r="E2160" s="834" t="s">
        <v>2732</v>
      </c>
      <c r="F2160" s="832" t="s">
        <v>2714</v>
      </c>
      <c r="G2160" s="832" t="s">
        <v>2775</v>
      </c>
      <c r="H2160" s="832" t="s">
        <v>625</v>
      </c>
      <c r="I2160" s="832" t="s">
        <v>2398</v>
      </c>
      <c r="J2160" s="832" t="s">
        <v>750</v>
      </c>
      <c r="K2160" s="832" t="s">
        <v>2235</v>
      </c>
      <c r="L2160" s="835">
        <v>132</v>
      </c>
      <c r="M2160" s="835">
        <v>396</v>
      </c>
      <c r="N2160" s="832">
        <v>3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21</v>
      </c>
      <c r="B2161" s="832" t="s">
        <v>2713</v>
      </c>
      <c r="C2161" s="832" t="s">
        <v>2721</v>
      </c>
      <c r="D2161" s="833" t="s">
        <v>4562</v>
      </c>
      <c r="E2161" s="834" t="s">
        <v>2732</v>
      </c>
      <c r="F2161" s="832" t="s">
        <v>2714</v>
      </c>
      <c r="G2161" s="832" t="s">
        <v>3295</v>
      </c>
      <c r="H2161" s="832" t="s">
        <v>567</v>
      </c>
      <c r="I2161" s="832" t="s">
        <v>4457</v>
      </c>
      <c r="J2161" s="832" t="s">
        <v>3409</v>
      </c>
      <c r="K2161" s="832" t="s">
        <v>4458</v>
      </c>
      <c r="L2161" s="835">
        <v>29.39</v>
      </c>
      <c r="M2161" s="835">
        <v>29.39</v>
      </c>
      <c r="N2161" s="832">
        <v>1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21</v>
      </c>
      <c r="B2162" s="832" t="s">
        <v>2713</v>
      </c>
      <c r="C2162" s="832" t="s">
        <v>2721</v>
      </c>
      <c r="D2162" s="833" t="s">
        <v>4562</v>
      </c>
      <c r="E2162" s="834" t="s">
        <v>2732</v>
      </c>
      <c r="F2162" s="832" t="s">
        <v>2714</v>
      </c>
      <c r="G2162" s="832" t="s">
        <v>2917</v>
      </c>
      <c r="H2162" s="832" t="s">
        <v>567</v>
      </c>
      <c r="I2162" s="832" t="s">
        <v>2918</v>
      </c>
      <c r="J2162" s="832" t="s">
        <v>904</v>
      </c>
      <c r="K2162" s="832" t="s">
        <v>2919</v>
      </c>
      <c r="L2162" s="835">
        <v>236.03</v>
      </c>
      <c r="M2162" s="835">
        <v>472.06</v>
      </c>
      <c r="N2162" s="832">
        <v>2</v>
      </c>
      <c r="O2162" s="836">
        <v>1.5</v>
      </c>
      <c r="P2162" s="835">
        <v>236.03</v>
      </c>
      <c r="Q2162" s="837">
        <v>0.5</v>
      </c>
      <c r="R2162" s="832">
        <v>1</v>
      </c>
      <c r="S2162" s="837">
        <v>0.5</v>
      </c>
      <c r="T2162" s="836">
        <v>0.5</v>
      </c>
      <c r="U2162" s="838">
        <v>0.33333333333333331</v>
      </c>
    </row>
    <row r="2163" spans="1:21" ht="14.4" customHeight="1" x14ac:dyDescent="0.3">
      <c r="A2163" s="831">
        <v>21</v>
      </c>
      <c r="B2163" s="832" t="s">
        <v>2713</v>
      </c>
      <c r="C2163" s="832" t="s">
        <v>2721</v>
      </c>
      <c r="D2163" s="833" t="s">
        <v>4562</v>
      </c>
      <c r="E2163" s="834" t="s">
        <v>2732</v>
      </c>
      <c r="F2163" s="832" t="s">
        <v>2714</v>
      </c>
      <c r="G2163" s="832" t="s">
        <v>2917</v>
      </c>
      <c r="H2163" s="832" t="s">
        <v>567</v>
      </c>
      <c r="I2163" s="832" t="s">
        <v>3115</v>
      </c>
      <c r="J2163" s="832" t="s">
        <v>904</v>
      </c>
      <c r="K2163" s="832" t="s">
        <v>1164</v>
      </c>
      <c r="L2163" s="835">
        <v>516</v>
      </c>
      <c r="M2163" s="835">
        <v>1032</v>
      </c>
      <c r="N2163" s="832">
        <v>2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21</v>
      </c>
      <c r="B2164" s="832" t="s">
        <v>2713</v>
      </c>
      <c r="C2164" s="832" t="s">
        <v>2721</v>
      </c>
      <c r="D2164" s="833" t="s">
        <v>4562</v>
      </c>
      <c r="E2164" s="834" t="s">
        <v>2732</v>
      </c>
      <c r="F2164" s="832" t="s">
        <v>2714</v>
      </c>
      <c r="G2164" s="832" t="s">
        <v>3410</v>
      </c>
      <c r="H2164" s="832" t="s">
        <v>567</v>
      </c>
      <c r="I2164" s="832" t="s">
        <v>3698</v>
      </c>
      <c r="J2164" s="832" t="s">
        <v>3699</v>
      </c>
      <c r="K2164" s="832" t="s">
        <v>3700</v>
      </c>
      <c r="L2164" s="835">
        <v>0</v>
      </c>
      <c r="M2164" s="835">
        <v>0</v>
      </c>
      <c r="N2164" s="832">
        <v>1</v>
      </c>
      <c r="O2164" s="836">
        <v>1</v>
      </c>
      <c r="P2164" s="835"/>
      <c r="Q2164" s="837"/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21</v>
      </c>
      <c r="B2165" s="832" t="s">
        <v>2713</v>
      </c>
      <c r="C2165" s="832" t="s">
        <v>2721</v>
      </c>
      <c r="D2165" s="833" t="s">
        <v>4562</v>
      </c>
      <c r="E2165" s="834" t="s">
        <v>2732</v>
      </c>
      <c r="F2165" s="832" t="s">
        <v>2714</v>
      </c>
      <c r="G2165" s="832" t="s">
        <v>3646</v>
      </c>
      <c r="H2165" s="832" t="s">
        <v>567</v>
      </c>
      <c r="I2165" s="832" t="s">
        <v>3647</v>
      </c>
      <c r="J2165" s="832" t="s">
        <v>1143</v>
      </c>
      <c r="K2165" s="832" t="s">
        <v>3648</v>
      </c>
      <c r="L2165" s="835">
        <v>0</v>
      </c>
      <c r="M2165" s="835">
        <v>0</v>
      </c>
      <c r="N2165" s="832">
        <v>1</v>
      </c>
      <c r="O2165" s="836">
        <v>1</v>
      </c>
      <c r="P2165" s="835">
        <v>0</v>
      </c>
      <c r="Q2165" s="837"/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21</v>
      </c>
      <c r="B2166" s="832" t="s">
        <v>2713</v>
      </c>
      <c r="C2166" s="832" t="s">
        <v>2721</v>
      </c>
      <c r="D2166" s="833" t="s">
        <v>4562</v>
      </c>
      <c r="E2166" s="834" t="s">
        <v>2732</v>
      </c>
      <c r="F2166" s="832" t="s">
        <v>2714</v>
      </c>
      <c r="G2166" s="832" t="s">
        <v>2779</v>
      </c>
      <c r="H2166" s="832" t="s">
        <v>567</v>
      </c>
      <c r="I2166" s="832" t="s">
        <v>2938</v>
      </c>
      <c r="J2166" s="832" t="s">
        <v>2939</v>
      </c>
      <c r="K2166" s="832" t="s">
        <v>2344</v>
      </c>
      <c r="L2166" s="835">
        <v>484.75</v>
      </c>
      <c r="M2166" s="835">
        <v>969.5</v>
      </c>
      <c r="N2166" s="832">
        <v>2</v>
      </c>
      <c r="O2166" s="836">
        <v>1</v>
      </c>
      <c r="P2166" s="835">
        <v>969.5</v>
      </c>
      <c r="Q2166" s="837">
        <v>1</v>
      </c>
      <c r="R2166" s="832">
        <v>2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21</v>
      </c>
      <c r="B2167" s="832" t="s">
        <v>2713</v>
      </c>
      <c r="C2167" s="832" t="s">
        <v>2721</v>
      </c>
      <c r="D2167" s="833" t="s">
        <v>4562</v>
      </c>
      <c r="E2167" s="834" t="s">
        <v>2732</v>
      </c>
      <c r="F2167" s="832" t="s">
        <v>2714</v>
      </c>
      <c r="G2167" s="832" t="s">
        <v>2808</v>
      </c>
      <c r="H2167" s="832" t="s">
        <v>567</v>
      </c>
      <c r="I2167" s="832" t="s">
        <v>2809</v>
      </c>
      <c r="J2167" s="832" t="s">
        <v>1396</v>
      </c>
      <c r="K2167" s="832" t="s">
        <v>2810</v>
      </c>
      <c r="L2167" s="835">
        <v>48.09</v>
      </c>
      <c r="M2167" s="835">
        <v>48.09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21</v>
      </c>
      <c r="B2168" s="832" t="s">
        <v>2713</v>
      </c>
      <c r="C2168" s="832" t="s">
        <v>2721</v>
      </c>
      <c r="D2168" s="833" t="s">
        <v>4562</v>
      </c>
      <c r="E2168" s="834" t="s">
        <v>2732</v>
      </c>
      <c r="F2168" s="832" t="s">
        <v>2714</v>
      </c>
      <c r="G2168" s="832" t="s">
        <v>2974</v>
      </c>
      <c r="H2168" s="832" t="s">
        <v>625</v>
      </c>
      <c r="I2168" s="832" t="s">
        <v>2323</v>
      </c>
      <c r="J2168" s="832" t="s">
        <v>2324</v>
      </c>
      <c r="K2168" s="832" t="s">
        <v>2325</v>
      </c>
      <c r="L2168" s="835">
        <v>550.39</v>
      </c>
      <c r="M2168" s="835">
        <v>2751.95</v>
      </c>
      <c r="N2168" s="832">
        <v>5</v>
      </c>
      <c r="O2168" s="836">
        <v>3</v>
      </c>
      <c r="P2168" s="835">
        <v>1100.78</v>
      </c>
      <c r="Q2168" s="837">
        <v>0.4</v>
      </c>
      <c r="R2168" s="832">
        <v>2</v>
      </c>
      <c r="S2168" s="837">
        <v>0.4</v>
      </c>
      <c r="T2168" s="836">
        <v>1</v>
      </c>
      <c r="U2168" s="838">
        <v>0.33333333333333331</v>
      </c>
    </row>
    <row r="2169" spans="1:21" ht="14.4" customHeight="1" x14ac:dyDescent="0.3">
      <c r="A2169" s="831">
        <v>21</v>
      </c>
      <c r="B2169" s="832" t="s">
        <v>2713</v>
      </c>
      <c r="C2169" s="832" t="s">
        <v>2721</v>
      </c>
      <c r="D2169" s="833" t="s">
        <v>4562</v>
      </c>
      <c r="E2169" s="834" t="s">
        <v>2732</v>
      </c>
      <c r="F2169" s="832" t="s">
        <v>2714</v>
      </c>
      <c r="G2169" s="832" t="s">
        <v>3469</v>
      </c>
      <c r="H2169" s="832" t="s">
        <v>567</v>
      </c>
      <c r="I2169" s="832" t="s">
        <v>4459</v>
      </c>
      <c r="J2169" s="832" t="s">
        <v>4460</v>
      </c>
      <c r="K2169" s="832" t="s">
        <v>3472</v>
      </c>
      <c r="L2169" s="835">
        <v>59.78</v>
      </c>
      <c r="M2169" s="835">
        <v>119.56</v>
      </c>
      <c r="N2169" s="832">
        <v>2</v>
      </c>
      <c r="O2169" s="836">
        <v>0.5</v>
      </c>
      <c r="P2169" s="835">
        <v>119.56</v>
      </c>
      <c r="Q2169" s="837">
        <v>1</v>
      </c>
      <c r="R2169" s="832">
        <v>2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21</v>
      </c>
      <c r="B2170" s="832" t="s">
        <v>2713</v>
      </c>
      <c r="C2170" s="832" t="s">
        <v>2721</v>
      </c>
      <c r="D2170" s="833" t="s">
        <v>4562</v>
      </c>
      <c r="E2170" s="834" t="s">
        <v>2732</v>
      </c>
      <c r="F2170" s="832" t="s">
        <v>2714</v>
      </c>
      <c r="G2170" s="832" t="s">
        <v>2767</v>
      </c>
      <c r="H2170" s="832" t="s">
        <v>567</v>
      </c>
      <c r="I2170" s="832" t="s">
        <v>2768</v>
      </c>
      <c r="J2170" s="832" t="s">
        <v>780</v>
      </c>
      <c r="K2170" s="832" t="s">
        <v>2769</v>
      </c>
      <c r="L2170" s="835">
        <v>53.57</v>
      </c>
      <c r="M2170" s="835">
        <v>53.57</v>
      </c>
      <c r="N2170" s="832">
        <v>1</v>
      </c>
      <c r="O2170" s="836">
        <v>0.5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21</v>
      </c>
      <c r="B2171" s="832" t="s">
        <v>2713</v>
      </c>
      <c r="C2171" s="832" t="s">
        <v>2721</v>
      </c>
      <c r="D2171" s="833" t="s">
        <v>4562</v>
      </c>
      <c r="E2171" s="834" t="s">
        <v>2732</v>
      </c>
      <c r="F2171" s="832" t="s">
        <v>2714</v>
      </c>
      <c r="G2171" s="832" t="s">
        <v>2785</v>
      </c>
      <c r="H2171" s="832" t="s">
        <v>567</v>
      </c>
      <c r="I2171" s="832" t="s">
        <v>3193</v>
      </c>
      <c r="J2171" s="832" t="s">
        <v>676</v>
      </c>
      <c r="K2171" s="832" t="s">
        <v>3194</v>
      </c>
      <c r="L2171" s="835">
        <v>48.42</v>
      </c>
      <c r="M2171" s="835">
        <v>48.42</v>
      </c>
      <c r="N2171" s="832">
        <v>1</v>
      </c>
      <c r="O2171" s="836">
        <v>0.5</v>
      </c>
      <c r="P2171" s="835">
        <v>48.42</v>
      </c>
      <c r="Q2171" s="837">
        <v>1</v>
      </c>
      <c r="R2171" s="832">
        <v>1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21</v>
      </c>
      <c r="B2172" s="832" t="s">
        <v>2713</v>
      </c>
      <c r="C2172" s="832" t="s">
        <v>2721</v>
      </c>
      <c r="D2172" s="833" t="s">
        <v>4562</v>
      </c>
      <c r="E2172" s="834" t="s">
        <v>2732</v>
      </c>
      <c r="F2172" s="832" t="s">
        <v>2714</v>
      </c>
      <c r="G2172" s="832" t="s">
        <v>2786</v>
      </c>
      <c r="H2172" s="832" t="s">
        <v>567</v>
      </c>
      <c r="I2172" s="832" t="s">
        <v>3493</v>
      </c>
      <c r="J2172" s="832" t="s">
        <v>946</v>
      </c>
      <c r="K2172" s="832" t="s">
        <v>2064</v>
      </c>
      <c r="L2172" s="835">
        <v>32.25</v>
      </c>
      <c r="M2172" s="835">
        <v>32.25</v>
      </c>
      <c r="N2172" s="832">
        <v>1</v>
      </c>
      <c r="O2172" s="836">
        <v>0.5</v>
      </c>
      <c r="P2172" s="835">
        <v>32.25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21</v>
      </c>
      <c r="B2173" s="832" t="s">
        <v>2713</v>
      </c>
      <c r="C2173" s="832" t="s">
        <v>2721</v>
      </c>
      <c r="D2173" s="833" t="s">
        <v>4562</v>
      </c>
      <c r="E2173" s="834" t="s">
        <v>2732</v>
      </c>
      <c r="F2173" s="832" t="s">
        <v>2714</v>
      </c>
      <c r="G2173" s="832" t="s">
        <v>2786</v>
      </c>
      <c r="H2173" s="832" t="s">
        <v>567</v>
      </c>
      <c r="I2173" s="832" t="s">
        <v>2845</v>
      </c>
      <c r="J2173" s="832" t="s">
        <v>2846</v>
      </c>
      <c r="K2173" s="832" t="s">
        <v>2064</v>
      </c>
      <c r="L2173" s="835">
        <v>32.25</v>
      </c>
      <c r="M2173" s="835">
        <v>32.25</v>
      </c>
      <c r="N2173" s="832">
        <v>1</v>
      </c>
      <c r="O2173" s="836">
        <v>0.5</v>
      </c>
      <c r="P2173" s="835">
        <v>32.25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21</v>
      </c>
      <c r="B2174" s="832" t="s">
        <v>2713</v>
      </c>
      <c r="C2174" s="832" t="s">
        <v>2721</v>
      </c>
      <c r="D2174" s="833" t="s">
        <v>4562</v>
      </c>
      <c r="E2174" s="834" t="s">
        <v>2732</v>
      </c>
      <c r="F2174" s="832" t="s">
        <v>2714</v>
      </c>
      <c r="G2174" s="832" t="s">
        <v>2786</v>
      </c>
      <c r="H2174" s="832" t="s">
        <v>567</v>
      </c>
      <c r="I2174" s="832" t="s">
        <v>2787</v>
      </c>
      <c r="J2174" s="832" t="s">
        <v>946</v>
      </c>
      <c r="K2174" s="832" t="s">
        <v>2064</v>
      </c>
      <c r="L2174" s="835">
        <v>32.25</v>
      </c>
      <c r="M2174" s="835">
        <v>32.25</v>
      </c>
      <c r="N2174" s="832">
        <v>1</v>
      </c>
      <c r="O2174" s="836">
        <v>1</v>
      </c>
      <c r="P2174" s="835">
        <v>32.25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21</v>
      </c>
      <c r="B2175" s="832" t="s">
        <v>2713</v>
      </c>
      <c r="C2175" s="832" t="s">
        <v>2721</v>
      </c>
      <c r="D2175" s="833" t="s">
        <v>4562</v>
      </c>
      <c r="E2175" s="834" t="s">
        <v>2732</v>
      </c>
      <c r="F2175" s="832" t="s">
        <v>2714</v>
      </c>
      <c r="G2175" s="832" t="s">
        <v>2786</v>
      </c>
      <c r="H2175" s="832" t="s">
        <v>567</v>
      </c>
      <c r="I2175" s="832" t="s">
        <v>3497</v>
      </c>
      <c r="J2175" s="832" t="s">
        <v>3498</v>
      </c>
      <c r="K2175" s="832" t="s">
        <v>3499</v>
      </c>
      <c r="L2175" s="835">
        <v>34.56</v>
      </c>
      <c r="M2175" s="835">
        <v>34.56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21</v>
      </c>
      <c r="B2176" s="832" t="s">
        <v>2713</v>
      </c>
      <c r="C2176" s="832" t="s">
        <v>2721</v>
      </c>
      <c r="D2176" s="833" t="s">
        <v>4562</v>
      </c>
      <c r="E2176" s="834" t="s">
        <v>2732</v>
      </c>
      <c r="F2176" s="832" t="s">
        <v>2714</v>
      </c>
      <c r="G2176" s="832" t="s">
        <v>2770</v>
      </c>
      <c r="H2176" s="832" t="s">
        <v>625</v>
      </c>
      <c r="I2176" s="832" t="s">
        <v>2881</v>
      </c>
      <c r="J2176" s="832" t="s">
        <v>2772</v>
      </c>
      <c r="K2176" s="832" t="s">
        <v>2773</v>
      </c>
      <c r="L2176" s="835">
        <v>453.18</v>
      </c>
      <c r="M2176" s="835">
        <v>1812.72</v>
      </c>
      <c r="N2176" s="832">
        <v>4</v>
      </c>
      <c r="O2176" s="836">
        <v>3</v>
      </c>
      <c r="P2176" s="835">
        <v>1359.54</v>
      </c>
      <c r="Q2176" s="837">
        <v>0.75</v>
      </c>
      <c r="R2176" s="832">
        <v>3</v>
      </c>
      <c r="S2176" s="837">
        <v>0.75</v>
      </c>
      <c r="T2176" s="836">
        <v>2.5</v>
      </c>
      <c r="U2176" s="838">
        <v>0.83333333333333337</v>
      </c>
    </row>
    <row r="2177" spans="1:21" ht="14.4" customHeight="1" x14ac:dyDescent="0.3">
      <c r="A2177" s="831">
        <v>21</v>
      </c>
      <c r="B2177" s="832" t="s">
        <v>2713</v>
      </c>
      <c r="C2177" s="832" t="s">
        <v>2721</v>
      </c>
      <c r="D2177" s="833" t="s">
        <v>4562</v>
      </c>
      <c r="E2177" s="834" t="s">
        <v>2732</v>
      </c>
      <c r="F2177" s="832" t="s">
        <v>2714</v>
      </c>
      <c r="G2177" s="832" t="s">
        <v>2770</v>
      </c>
      <c r="H2177" s="832" t="s">
        <v>567</v>
      </c>
      <c r="I2177" s="832" t="s">
        <v>2771</v>
      </c>
      <c r="J2177" s="832" t="s">
        <v>2772</v>
      </c>
      <c r="K2177" s="832" t="s">
        <v>2773</v>
      </c>
      <c r="L2177" s="835">
        <v>453.18</v>
      </c>
      <c r="M2177" s="835">
        <v>453.18</v>
      </c>
      <c r="N2177" s="832">
        <v>1</v>
      </c>
      <c r="O2177" s="836">
        <v>1</v>
      </c>
      <c r="P2177" s="835">
        <v>453.18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21</v>
      </c>
      <c r="B2178" s="832" t="s">
        <v>2713</v>
      </c>
      <c r="C2178" s="832" t="s">
        <v>2721</v>
      </c>
      <c r="D2178" s="833" t="s">
        <v>4562</v>
      </c>
      <c r="E2178" s="834" t="s">
        <v>2732</v>
      </c>
      <c r="F2178" s="832" t="s">
        <v>2714</v>
      </c>
      <c r="G2178" s="832" t="s">
        <v>2815</v>
      </c>
      <c r="H2178" s="832" t="s">
        <v>625</v>
      </c>
      <c r="I2178" s="832" t="s">
        <v>3662</v>
      </c>
      <c r="J2178" s="832" t="s">
        <v>2049</v>
      </c>
      <c r="K2178" s="832" t="s">
        <v>2050</v>
      </c>
      <c r="L2178" s="835">
        <v>16.12</v>
      </c>
      <c r="M2178" s="835">
        <v>16.12</v>
      </c>
      <c r="N2178" s="832">
        <v>1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21</v>
      </c>
      <c r="B2179" s="832" t="s">
        <v>2713</v>
      </c>
      <c r="C2179" s="832" t="s">
        <v>2721</v>
      </c>
      <c r="D2179" s="833" t="s">
        <v>4562</v>
      </c>
      <c r="E2179" s="834" t="s">
        <v>2732</v>
      </c>
      <c r="F2179" s="832" t="s">
        <v>2714</v>
      </c>
      <c r="G2179" s="832" t="s">
        <v>2984</v>
      </c>
      <c r="H2179" s="832" t="s">
        <v>567</v>
      </c>
      <c r="I2179" s="832" t="s">
        <v>4461</v>
      </c>
      <c r="J2179" s="832" t="s">
        <v>4462</v>
      </c>
      <c r="K2179" s="832" t="s">
        <v>4463</v>
      </c>
      <c r="L2179" s="835">
        <v>0</v>
      </c>
      <c r="M2179" s="835">
        <v>0</v>
      </c>
      <c r="N2179" s="832">
        <v>2</v>
      </c>
      <c r="O2179" s="836">
        <v>0.5</v>
      </c>
      <c r="P2179" s="835"/>
      <c r="Q2179" s="837"/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21</v>
      </c>
      <c r="B2180" s="832" t="s">
        <v>2713</v>
      </c>
      <c r="C2180" s="832" t="s">
        <v>2721</v>
      </c>
      <c r="D2180" s="833" t="s">
        <v>4562</v>
      </c>
      <c r="E2180" s="834" t="s">
        <v>2732</v>
      </c>
      <c r="F2180" s="832" t="s">
        <v>2714</v>
      </c>
      <c r="G2180" s="832" t="s">
        <v>3204</v>
      </c>
      <c r="H2180" s="832" t="s">
        <v>625</v>
      </c>
      <c r="I2180" s="832" t="s">
        <v>2636</v>
      </c>
      <c r="J2180" s="832" t="s">
        <v>1172</v>
      </c>
      <c r="K2180" s="832" t="s">
        <v>2637</v>
      </c>
      <c r="L2180" s="835">
        <v>143.09</v>
      </c>
      <c r="M2180" s="835">
        <v>143.09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21</v>
      </c>
      <c r="B2181" s="832" t="s">
        <v>2713</v>
      </c>
      <c r="C2181" s="832" t="s">
        <v>2721</v>
      </c>
      <c r="D2181" s="833" t="s">
        <v>4562</v>
      </c>
      <c r="E2181" s="834" t="s">
        <v>2732</v>
      </c>
      <c r="F2181" s="832" t="s">
        <v>2714</v>
      </c>
      <c r="G2181" s="832" t="s">
        <v>2987</v>
      </c>
      <c r="H2181" s="832" t="s">
        <v>567</v>
      </c>
      <c r="I2181" s="832" t="s">
        <v>2988</v>
      </c>
      <c r="J2181" s="832" t="s">
        <v>636</v>
      </c>
      <c r="K2181" s="832" t="s">
        <v>2989</v>
      </c>
      <c r="L2181" s="835">
        <v>108.44</v>
      </c>
      <c r="M2181" s="835">
        <v>542.20000000000005</v>
      </c>
      <c r="N2181" s="832">
        <v>5</v>
      </c>
      <c r="O2181" s="836">
        <v>5</v>
      </c>
      <c r="P2181" s="835">
        <v>325.32</v>
      </c>
      <c r="Q2181" s="837">
        <v>0.6</v>
      </c>
      <c r="R2181" s="832">
        <v>3</v>
      </c>
      <c r="S2181" s="837">
        <v>0.6</v>
      </c>
      <c r="T2181" s="836">
        <v>3</v>
      </c>
      <c r="U2181" s="838">
        <v>0.6</v>
      </c>
    </row>
    <row r="2182" spans="1:21" ht="14.4" customHeight="1" x14ac:dyDescent="0.3">
      <c r="A2182" s="831">
        <v>21</v>
      </c>
      <c r="B2182" s="832" t="s">
        <v>2713</v>
      </c>
      <c r="C2182" s="832" t="s">
        <v>2721</v>
      </c>
      <c r="D2182" s="833" t="s">
        <v>4562</v>
      </c>
      <c r="E2182" s="834" t="s">
        <v>2732</v>
      </c>
      <c r="F2182" s="832" t="s">
        <v>2714</v>
      </c>
      <c r="G2182" s="832" t="s">
        <v>2987</v>
      </c>
      <c r="H2182" s="832" t="s">
        <v>567</v>
      </c>
      <c r="I2182" s="832" t="s">
        <v>3206</v>
      </c>
      <c r="J2182" s="832" t="s">
        <v>636</v>
      </c>
      <c r="K2182" s="832" t="s">
        <v>3207</v>
      </c>
      <c r="L2182" s="835">
        <v>52.61</v>
      </c>
      <c r="M2182" s="835">
        <v>157.82999999999998</v>
      </c>
      <c r="N2182" s="832">
        <v>3</v>
      </c>
      <c r="O2182" s="836">
        <v>2.5</v>
      </c>
      <c r="P2182" s="835">
        <v>52.61</v>
      </c>
      <c r="Q2182" s="837">
        <v>0.33333333333333337</v>
      </c>
      <c r="R2182" s="832">
        <v>1</v>
      </c>
      <c r="S2182" s="837">
        <v>0.33333333333333331</v>
      </c>
      <c r="T2182" s="836">
        <v>1</v>
      </c>
      <c r="U2182" s="838">
        <v>0.4</v>
      </c>
    </row>
    <row r="2183" spans="1:21" ht="14.4" customHeight="1" x14ac:dyDescent="0.3">
      <c r="A2183" s="831">
        <v>21</v>
      </c>
      <c r="B2183" s="832" t="s">
        <v>2713</v>
      </c>
      <c r="C2183" s="832" t="s">
        <v>2721</v>
      </c>
      <c r="D2183" s="833" t="s">
        <v>4562</v>
      </c>
      <c r="E2183" s="834" t="s">
        <v>2732</v>
      </c>
      <c r="F2183" s="832" t="s">
        <v>2714</v>
      </c>
      <c r="G2183" s="832" t="s">
        <v>2987</v>
      </c>
      <c r="H2183" s="832" t="s">
        <v>567</v>
      </c>
      <c r="I2183" s="832" t="s">
        <v>2990</v>
      </c>
      <c r="J2183" s="832" t="s">
        <v>2991</v>
      </c>
      <c r="K2183" s="832" t="s">
        <v>2992</v>
      </c>
      <c r="L2183" s="835">
        <v>42.09</v>
      </c>
      <c r="M2183" s="835">
        <v>42.09</v>
      </c>
      <c r="N2183" s="832">
        <v>1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21</v>
      </c>
      <c r="B2184" s="832" t="s">
        <v>2713</v>
      </c>
      <c r="C2184" s="832" t="s">
        <v>2721</v>
      </c>
      <c r="D2184" s="833" t="s">
        <v>4562</v>
      </c>
      <c r="E2184" s="834" t="s">
        <v>2732</v>
      </c>
      <c r="F2184" s="832" t="s">
        <v>2714</v>
      </c>
      <c r="G2184" s="832" t="s">
        <v>2761</v>
      </c>
      <c r="H2184" s="832" t="s">
        <v>625</v>
      </c>
      <c r="I2184" s="832" t="s">
        <v>2352</v>
      </c>
      <c r="J2184" s="832" t="s">
        <v>2353</v>
      </c>
      <c r="K2184" s="832" t="s">
        <v>2354</v>
      </c>
      <c r="L2184" s="835">
        <v>0</v>
      </c>
      <c r="M2184" s="835">
        <v>0</v>
      </c>
      <c r="N2184" s="832">
        <v>3</v>
      </c>
      <c r="O2184" s="836">
        <v>1</v>
      </c>
      <c r="P2184" s="835">
        <v>0</v>
      </c>
      <c r="Q2184" s="837"/>
      <c r="R2184" s="832">
        <v>3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21</v>
      </c>
      <c r="B2185" s="832" t="s">
        <v>2713</v>
      </c>
      <c r="C2185" s="832" t="s">
        <v>2721</v>
      </c>
      <c r="D2185" s="833" t="s">
        <v>4562</v>
      </c>
      <c r="E2185" s="834" t="s">
        <v>2732</v>
      </c>
      <c r="F2185" s="832" t="s">
        <v>2714</v>
      </c>
      <c r="G2185" s="832" t="s">
        <v>2761</v>
      </c>
      <c r="H2185" s="832" t="s">
        <v>567</v>
      </c>
      <c r="I2185" s="832" t="s">
        <v>4464</v>
      </c>
      <c r="J2185" s="832" t="s">
        <v>3984</v>
      </c>
      <c r="K2185" s="832" t="s">
        <v>4465</v>
      </c>
      <c r="L2185" s="835">
        <v>0</v>
      </c>
      <c r="M2185" s="835">
        <v>0</v>
      </c>
      <c r="N2185" s="832">
        <v>3</v>
      </c>
      <c r="O2185" s="836">
        <v>1</v>
      </c>
      <c r="P2185" s="835"/>
      <c r="Q2185" s="837"/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21</v>
      </c>
      <c r="B2186" s="832" t="s">
        <v>2713</v>
      </c>
      <c r="C2186" s="832" t="s">
        <v>2721</v>
      </c>
      <c r="D2186" s="833" t="s">
        <v>4562</v>
      </c>
      <c r="E2186" s="834" t="s">
        <v>2732</v>
      </c>
      <c r="F2186" s="832" t="s">
        <v>2714</v>
      </c>
      <c r="G2186" s="832" t="s">
        <v>3011</v>
      </c>
      <c r="H2186" s="832" t="s">
        <v>625</v>
      </c>
      <c r="I2186" s="832" t="s">
        <v>3012</v>
      </c>
      <c r="J2186" s="832" t="s">
        <v>3013</v>
      </c>
      <c r="K2186" s="832" t="s">
        <v>3014</v>
      </c>
      <c r="L2186" s="835">
        <v>502.31</v>
      </c>
      <c r="M2186" s="835">
        <v>1004.62</v>
      </c>
      <c r="N2186" s="832">
        <v>2</v>
      </c>
      <c r="O2186" s="836">
        <v>2</v>
      </c>
      <c r="P2186" s="835">
        <v>1004.62</v>
      </c>
      <c r="Q2186" s="837">
        <v>1</v>
      </c>
      <c r="R2186" s="832">
        <v>2</v>
      </c>
      <c r="S2186" s="837">
        <v>1</v>
      </c>
      <c r="T2186" s="836">
        <v>2</v>
      </c>
      <c r="U2186" s="838">
        <v>1</v>
      </c>
    </row>
    <row r="2187" spans="1:21" ht="14.4" customHeight="1" x14ac:dyDescent="0.3">
      <c r="A2187" s="831">
        <v>21</v>
      </c>
      <c r="B2187" s="832" t="s">
        <v>2713</v>
      </c>
      <c r="C2187" s="832" t="s">
        <v>2721</v>
      </c>
      <c r="D2187" s="833" t="s">
        <v>4562</v>
      </c>
      <c r="E2187" s="834" t="s">
        <v>2732</v>
      </c>
      <c r="F2187" s="832" t="s">
        <v>2714</v>
      </c>
      <c r="G2187" s="832" t="s">
        <v>3015</v>
      </c>
      <c r="H2187" s="832" t="s">
        <v>625</v>
      </c>
      <c r="I2187" s="832" t="s">
        <v>3842</v>
      </c>
      <c r="J2187" s="832" t="s">
        <v>3017</v>
      </c>
      <c r="K2187" s="832" t="s">
        <v>3020</v>
      </c>
      <c r="L2187" s="835">
        <v>14213.96</v>
      </c>
      <c r="M2187" s="835">
        <v>156353.56</v>
      </c>
      <c r="N2187" s="832">
        <v>11</v>
      </c>
      <c r="O2187" s="836">
        <v>3.5</v>
      </c>
      <c r="P2187" s="835">
        <v>113711.67999999999</v>
      </c>
      <c r="Q2187" s="837">
        <v>0.72727272727272729</v>
      </c>
      <c r="R2187" s="832">
        <v>8</v>
      </c>
      <c r="S2187" s="837">
        <v>0.72727272727272729</v>
      </c>
      <c r="T2187" s="836">
        <v>3</v>
      </c>
      <c r="U2187" s="838">
        <v>0.8571428571428571</v>
      </c>
    </row>
    <row r="2188" spans="1:21" ht="14.4" customHeight="1" x14ac:dyDescent="0.3">
      <c r="A2188" s="831">
        <v>21</v>
      </c>
      <c r="B2188" s="832" t="s">
        <v>2713</v>
      </c>
      <c r="C2188" s="832" t="s">
        <v>2721</v>
      </c>
      <c r="D2188" s="833" t="s">
        <v>4562</v>
      </c>
      <c r="E2188" s="834" t="s">
        <v>2732</v>
      </c>
      <c r="F2188" s="832" t="s">
        <v>2714</v>
      </c>
      <c r="G2188" s="832" t="s">
        <v>3015</v>
      </c>
      <c r="H2188" s="832" t="s">
        <v>625</v>
      </c>
      <c r="I2188" s="832" t="s">
        <v>4466</v>
      </c>
      <c r="J2188" s="832" t="s">
        <v>3017</v>
      </c>
      <c r="K2188" s="832" t="s">
        <v>4250</v>
      </c>
      <c r="L2188" s="835">
        <v>10152.83</v>
      </c>
      <c r="M2188" s="835">
        <v>60916.979999999996</v>
      </c>
      <c r="N2188" s="832">
        <v>6</v>
      </c>
      <c r="O2188" s="836">
        <v>1</v>
      </c>
      <c r="P2188" s="835">
        <v>60916.979999999996</v>
      </c>
      <c r="Q2188" s="837">
        <v>1</v>
      </c>
      <c r="R2188" s="832">
        <v>6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21</v>
      </c>
      <c r="B2189" s="832" t="s">
        <v>2713</v>
      </c>
      <c r="C2189" s="832" t="s">
        <v>2721</v>
      </c>
      <c r="D2189" s="833" t="s">
        <v>4562</v>
      </c>
      <c r="E2189" s="834" t="s">
        <v>2732</v>
      </c>
      <c r="F2189" s="832" t="s">
        <v>2714</v>
      </c>
      <c r="G2189" s="832" t="s">
        <v>3015</v>
      </c>
      <c r="H2189" s="832" t="s">
        <v>625</v>
      </c>
      <c r="I2189" s="832" t="s">
        <v>4467</v>
      </c>
      <c r="J2189" s="832" t="s">
        <v>3017</v>
      </c>
      <c r="K2189" s="832" t="s">
        <v>3022</v>
      </c>
      <c r="L2189" s="835">
        <v>2030.55</v>
      </c>
      <c r="M2189" s="835">
        <v>12183.3</v>
      </c>
      <c r="N2189" s="832">
        <v>6</v>
      </c>
      <c r="O2189" s="836">
        <v>1</v>
      </c>
      <c r="P2189" s="835">
        <v>12183.3</v>
      </c>
      <c r="Q2189" s="837">
        <v>1</v>
      </c>
      <c r="R2189" s="832">
        <v>6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21</v>
      </c>
      <c r="B2190" s="832" t="s">
        <v>2713</v>
      </c>
      <c r="C2190" s="832" t="s">
        <v>2721</v>
      </c>
      <c r="D2190" s="833" t="s">
        <v>4562</v>
      </c>
      <c r="E2190" s="834" t="s">
        <v>2732</v>
      </c>
      <c r="F2190" s="832" t="s">
        <v>2714</v>
      </c>
      <c r="G2190" s="832" t="s">
        <v>3024</v>
      </c>
      <c r="H2190" s="832" t="s">
        <v>567</v>
      </c>
      <c r="I2190" s="832" t="s">
        <v>3621</v>
      </c>
      <c r="J2190" s="832" t="s">
        <v>1264</v>
      </c>
      <c r="K2190" s="832" t="s">
        <v>3531</v>
      </c>
      <c r="L2190" s="835">
        <v>93.96</v>
      </c>
      <c r="M2190" s="835">
        <v>93.96</v>
      </c>
      <c r="N2190" s="832">
        <v>1</v>
      </c>
      <c r="O2190" s="836">
        <v>1</v>
      </c>
      <c r="P2190" s="835">
        <v>93.96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21</v>
      </c>
      <c r="B2191" s="832" t="s">
        <v>2713</v>
      </c>
      <c r="C2191" s="832" t="s">
        <v>2721</v>
      </c>
      <c r="D2191" s="833" t="s">
        <v>4562</v>
      </c>
      <c r="E2191" s="834" t="s">
        <v>2732</v>
      </c>
      <c r="F2191" s="832" t="s">
        <v>2714</v>
      </c>
      <c r="G2191" s="832" t="s">
        <v>2774</v>
      </c>
      <c r="H2191" s="832" t="s">
        <v>625</v>
      </c>
      <c r="I2191" s="832" t="s">
        <v>2392</v>
      </c>
      <c r="J2191" s="832" t="s">
        <v>1330</v>
      </c>
      <c r="K2191" s="832" t="s">
        <v>2393</v>
      </c>
      <c r="L2191" s="835">
        <v>0</v>
      </c>
      <c r="M2191" s="835">
        <v>0</v>
      </c>
      <c r="N2191" s="832">
        <v>2</v>
      </c>
      <c r="O2191" s="836">
        <v>1</v>
      </c>
      <c r="P2191" s="835"/>
      <c r="Q2191" s="837"/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21</v>
      </c>
      <c r="B2192" s="832" t="s">
        <v>2713</v>
      </c>
      <c r="C2192" s="832" t="s">
        <v>2721</v>
      </c>
      <c r="D2192" s="833" t="s">
        <v>4562</v>
      </c>
      <c r="E2192" s="834" t="s">
        <v>2732</v>
      </c>
      <c r="F2192" s="832" t="s">
        <v>2714</v>
      </c>
      <c r="G2192" s="832" t="s">
        <v>2774</v>
      </c>
      <c r="H2192" s="832" t="s">
        <v>625</v>
      </c>
      <c r="I2192" s="832" t="s">
        <v>2394</v>
      </c>
      <c r="J2192" s="832" t="s">
        <v>1330</v>
      </c>
      <c r="K2192" s="832" t="s">
        <v>2395</v>
      </c>
      <c r="L2192" s="835">
        <v>0</v>
      </c>
      <c r="M2192" s="835">
        <v>0</v>
      </c>
      <c r="N2192" s="832">
        <v>3</v>
      </c>
      <c r="O2192" s="836">
        <v>1.5</v>
      </c>
      <c r="P2192" s="835">
        <v>0</v>
      </c>
      <c r="Q2192" s="837"/>
      <c r="R2192" s="832">
        <v>1</v>
      </c>
      <c r="S2192" s="837">
        <v>0.33333333333333331</v>
      </c>
      <c r="T2192" s="836">
        <v>1</v>
      </c>
      <c r="U2192" s="838">
        <v>0.66666666666666663</v>
      </c>
    </row>
    <row r="2193" spans="1:21" ht="14.4" customHeight="1" x14ac:dyDescent="0.3">
      <c r="A2193" s="831">
        <v>21</v>
      </c>
      <c r="B2193" s="832" t="s">
        <v>2713</v>
      </c>
      <c r="C2193" s="832" t="s">
        <v>2721</v>
      </c>
      <c r="D2193" s="833" t="s">
        <v>4562</v>
      </c>
      <c r="E2193" s="834" t="s">
        <v>2732</v>
      </c>
      <c r="F2193" s="832" t="s">
        <v>2714</v>
      </c>
      <c r="G2193" s="832" t="s">
        <v>2826</v>
      </c>
      <c r="H2193" s="832" t="s">
        <v>567</v>
      </c>
      <c r="I2193" s="832" t="s">
        <v>2827</v>
      </c>
      <c r="J2193" s="832" t="s">
        <v>2828</v>
      </c>
      <c r="K2193" s="832" t="s">
        <v>2829</v>
      </c>
      <c r="L2193" s="835">
        <v>50.32</v>
      </c>
      <c r="M2193" s="835">
        <v>100.64</v>
      </c>
      <c r="N2193" s="832">
        <v>2</v>
      </c>
      <c r="O2193" s="836">
        <v>2</v>
      </c>
      <c r="P2193" s="835">
        <v>100.64</v>
      </c>
      <c r="Q2193" s="837">
        <v>1</v>
      </c>
      <c r="R2193" s="832">
        <v>2</v>
      </c>
      <c r="S2193" s="837">
        <v>1</v>
      </c>
      <c r="T2193" s="836">
        <v>2</v>
      </c>
      <c r="U2193" s="838">
        <v>1</v>
      </c>
    </row>
    <row r="2194" spans="1:21" ht="14.4" customHeight="1" x14ac:dyDescent="0.3">
      <c r="A2194" s="831">
        <v>21</v>
      </c>
      <c r="B2194" s="832" t="s">
        <v>2713</v>
      </c>
      <c r="C2194" s="832" t="s">
        <v>2721</v>
      </c>
      <c r="D2194" s="833" t="s">
        <v>4562</v>
      </c>
      <c r="E2194" s="834" t="s">
        <v>2732</v>
      </c>
      <c r="F2194" s="832" t="s">
        <v>2714</v>
      </c>
      <c r="G2194" s="832" t="s">
        <v>2826</v>
      </c>
      <c r="H2194" s="832" t="s">
        <v>567</v>
      </c>
      <c r="I2194" s="832" t="s">
        <v>4288</v>
      </c>
      <c r="J2194" s="832" t="s">
        <v>2828</v>
      </c>
      <c r="K2194" s="832" t="s">
        <v>4289</v>
      </c>
      <c r="L2194" s="835">
        <v>16.77</v>
      </c>
      <c r="M2194" s="835">
        <v>16.77</v>
      </c>
      <c r="N2194" s="832">
        <v>1</v>
      </c>
      <c r="O2194" s="836">
        <v>1</v>
      </c>
      <c r="P2194" s="835">
        <v>16.77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21</v>
      </c>
      <c r="B2195" s="832" t="s">
        <v>2713</v>
      </c>
      <c r="C2195" s="832" t="s">
        <v>2721</v>
      </c>
      <c r="D2195" s="833" t="s">
        <v>4562</v>
      </c>
      <c r="E2195" s="834" t="s">
        <v>2732</v>
      </c>
      <c r="F2195" s="832" t="s">
        <v>2714</v>
      </c>
      <c r="G2195" s="832" t="s">
        <v>2805</v>
      </c>
      <c r="H2195" s="832" t="s">
        <v>625</v>
      </c>
      <c r="I2195" s="832" t="s">
        <v>2267</v>
      </c>
      <c r="J2195" s="832" t="s">
        <v>1377</v>
      </c>
      <c r="K2195" s="832" t="s">
        <v>2268</v>
      </c>
      <c r="L2195" s="835">
        <v>154.36000000000001</v>
      </c>
      <c r="M2195" s="835">
        <v>308.72000000000003</v>
      </c>
      <c r="N2195" s="832">
        <v>2</v>
      </c>
      <c r="O2195" s="836">
        <v>2</v>
      </c>
      <c r="P2195" s="835">
        <v>308.72000000000003</v>
      </c>
      <c r="Q2195" s="837">
        <v>1</v>
      </c>
      <c r="R2195" s="832">
        <v>2</v>
      </c>
      <c r="S2195" s="837">
        <v>1</v>
      </c>
      <c r="T2195" s="836">
        <v>2</v>
      </c>
      <c r="U2195" s="838">
        <v>1</v>
      </c>
    </row>
    <row r="2196" spans="1:21" ht="14.4" customHeight="1" x14ac:dyDescent="0.3">
      <c r="A2196" s="831">
        <v>21</v>
      </c>
      <c r="B2196" s="832" t="s">
        <v>2713</v>
      </c>
      <c r="C2196" s="832" t="s">
        <v>2721</v>
      </c>
      <c r="D2196" s="833" t="s">
        <v>4562</v>
      </c>
      <c r="E2196" s="834" t="s">
        <v>2732</v>
      </c>
      <c r="F2196" s="832" t="s">
        <v>2714</v>
      </c>
      <c r="G2196" s="832" t="s">
        <v>3056</v>
      </c>
      <c r="H2196" s="832" t="s">
        <v>625</v>
      </c>
      <c r="I2196" s="832" t="s">
        <v>4290</v>
      </c>
      <c r="J2196" s="832" t="s">
        <v>2258</v>
      </c>
      <c r="K2196" s="832" t="s">
        <v>4152</v>
      </c>
      <c r="L2196" s="835">
        <v>105.23</v>
      </c>
      <c r="M2196" s="835">
        <v>105.23</v>
      </c>
      <c r="N2196" s="832">
        <v>1</v>
      </c>
      <c r="O2196" s="836">
        <v>1</v>
      </c>
      <c r="P2196" s="835">
        <v>105.23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21</v>
      </c>
      <c r="B2197" s="832" t="s">
        <v>2713</v>
      </c>
      <c r="C2197" s="832" t="s">
        <v>2721</v>
      </c>
      <c r="D2197" s="833" t="s">
        <v>4562</v>
      </c>
      <c r="E2197" s="834" t="s">
        <v>2732</v>
      </c>
      <c r="F2197" s="832" t="s">
        <v>2714</v>
      </c>
      <c r="G2197" s="832" t="s">
        <v>3636</v>
      </c>
      <c r="H2197" s="832" t="s">
        <v>567</v>
      </c>
      <c r="I2197" s="832" t="s">
        <v>3884</v>
      </c>
      <c r="J2197" s="832" t="s">
        <v>3885</v>
      </c>
      <c r="K2197" s="832" t="s">
        <v>3886</v>
      </c>
      <c r="L2197" s="835">
        <v>79.069999999999993</v>
      </c>
      <c r="M2197" s="835">
        <v>158.13999999999999</v>
      </c>
      <c r="N2197" s="832">
        <v>2</v>
      </c>
      <c r="O2197" s="836">
        <v>0.5</v>
      </c>
      <c r="P2197" s="835">
        <v>158.13999999999999</v>
      </c>
      <c r="Q2197" s="837">
        <v>1</v>
      </c>
      <c r="R2197" s="832">
        <v>2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21</v>
      </c>
      <c r="B2198" s="832" t="s">
        <v>2713</v>
      </c>
      <c r="C2198" s="832" t="s">
        <v>2721</v>
      </c>
      <c r="D2198" s="833" t="s">
        <v>4562</v>
      </c>
      <c r="E2198" s="834" t="s">
        <v>2732</v>
      </c>
      <c r="F2198" s="832" t="s">
        <v>2716</v>
      </c>
      <c r="G2198" s="832" t="s">
        <v>3057</v>
      </c>
      <c r="H2198" s="832" t="s">
        <v>567</v>
      </c>
      <c r="I2198" s="832" t="s">
        <v>4251</v>
      </c>
      <c r="J2198" s="832" t="s">
        <v>4252</v>
      </c>
      <c r="K2198" s="832" t="s">
        <v>3272</v>
      </c>
      <c r="L2198" s="835">
        <v>741</v>
      </c>
      <c r="M2198" s="835">
        <v>12597</v>
      </c>
      <c r="N2198" s="832">
        <v>17</v>
      </c>
      <c r="O2198" s="836">
        <v>6</v>
      </c>
      <c r="P2198" s="835">
        <v>10374</v>
      </c>
      <c r="Q2198" s="837">
        <v>0.82352941176470584</v>
      </c>
      <c r="R2198" s="832">
        <v>14</v>
      </c>
      <c r="S2198" s="837">
        <v>0.82352941176470584</v>
      </c>
      <c r="T2198" s="836">
        <v>5</v>
      </c>
      <c r="U2198" s="838">
        <v>0.83333333333333337</v>
      </c>
    </row>
    <row r="2199" spans="1:21" ht="14.4" customHeight="1" x14ac:dyDescent="0.3">
      <c r="A2199" s="831">
        <v>21</v>
      </c>
      <c r="B2199" s="832" t="s">
        <v>2713</v>
      </c>
      <c r="C2199" s="832" t="s">
        <v>2721</v>
      </c>
      <c r="D2199" s="833" t="s">
        <v>4562</v>
      </c>
      <c r="E2199" s="834" t="s">
        <v>2732</v>
      </c>
      <c r="F2199" s="832" t="s">
        <v>2716</v>
      </c>
      <c r="G2199" s="832" t="s">
        <v>3057</v>
      </c>
      <c r="H2199" s="832" t="s">
        <v>567</v>
      </c>
      <c r="I2199" s="832" t="s">
        <v>3058</v>
      </c>
      <c r="J2199" s="832" t="s">
        <v>3059</v>
      </c>
      <c r="K2199" s="832" t="s">
        <v>3060</v>
      </c>
      <c r="L2199" s="835">
        <v>1600</v>
      </c>
      <c r="M2199" s="835">
        <v>4800</v>
      </c>
      <c r="N2199" s="832">
        <v>3</v>
      </c>
      <c r="O2199" s="836">
        <v>1</v>
      </c>
      <c r="P2199" s="835">
        <v>4800</v>
      </c>
      <c r="Q2199" s="837">
        <v>1</v>
      </c>
      <c r="R2199" s="832">
        <v>3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21</v>
      </c>
      <c r="B2200" s="832" t="s">
        <v>2713</v>
      </c>
      <c r="C2200" s="832" t="s">
        <v>2721</v>
      </c>
      <c r="D2200" s="833" t="s">
        <v>4562</v>
      </c>
      <c r="E2200" s="834" t="s">
        <v>2732</v>
      </c>
      <c r="F2200" s="832" t="s">
        <v>2716</v>
      </c>
      <c r="G2200" s="832" t="s">
        <v>3057</v>
      </c>
      <c r="H2200" s="832" t="s">
        <v>567</v>
      </c>
      <c r="I2200" s="832" t="s">
        <v>4443</v>
      </c>
      <c r="J2200" s="832" t="s">
        <v>4444</v>
      </c>
      <c r="K2200" s="832" t="s">
        <v>4445</v>
      </c>
      <c r="L2200" s="835">
        <v>1438.95</v>
      </c>
      <c r="M2200" s="835">
        <v>4316.8500000000004</v>
      </c>
      <c r="N2200" s="832">
        <v>3</v>
      </c>
      <c r="O2200" s="836">
        <v>1</v>
      </c>
      <c r="P2200" s="835">
        <v>4316.8500000000004</v>
      </c>
      <c r="Q2200" s="837">
        <v>1</v>
      </c>
      <c r="R2200" s="832">
        <v>3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21</v>
      </c>
      <c r="B2201" s="832" t="s">
        <v>2713</v>
      </c>
      <c r="C2201" s="832" t="s">
        <v>2721</v>
      </c>
      <c r="D2201" s="833" t="s">
        <v>4562</v>
      </c>
      <c r="E2201" s="834" t="s">
        <v>2732</v>
      </c>
      <c r="F2201" s="832" t="s">
        <v>2716</v>
      </c>
      <c r="G2201" s="832" t="s">
        <v>3057</v>
      </c>
      <c r="H2201" s="832" t="s">
        <v>567</v>
      </c>
      <c r="I2201" s="832" t="s">
        <v>4468</v>
      </c>
      <c r="J2201" s="832" t="s">
        <v>4469</v>
      </c>
      <c r="K2201" s="832" t="s">
        <v>4470</v>
      </c>
      <c r="L2201" s="835">
        <v>240.95</v>
      </c>
      <c r="M2201" s="835">
        <v>722.84999999999991</v>
      </c>
      <c r="N2201" s="832">
        <v>3</v>
      </c>
      <c r="O2201" s="836">
        <v>2</v>
      </c>
      <c r="P2201" s="835">
        <v>722.84999999999991</v>
      </c>
      <c r="Q2201" s="837">
        <v>1</v>
      </c>
      <c r="R2201" s="832">
        <v>3</v>
      </c>
      <c r="S2201" s="837">
        <v>1</v>
      </c>
      <c r="T2201" s="836">
        <v>2</v>
      </c>
      <c r="U2201" s="838">
        <v>1</v>
      </c>
    </row>
    <row r="2202" spans="1:21" ht="14.4" customHeight="1" x14ac:dyDescent="0.3">
      <c r="A2202" s="831">
        <v>21</v>
      </c>
      <c r="B2202" s="832" t="s">
        <v>2713</v>
      </c>
      <c r="C2202" s="832" t="s">
        <v>2721</v>
      </c>
      <c r="D2202" s="833" t="s">
        <v>4562</v>
      </c>
      <c r="E2202" s="834" t="s">
        <v>2732</v>
      </c>
      <c r="F2202" s="832" t="s">
        <v>2716</v>
      </c>
      <c r="G2202" s="832" t="s">
        <v>2834</v>
      </c>
      <c r="H2202" s="832" t="s">
        <v>567</v>
      </c>
      <c r="I2202" s="832" t="s">
        <v>3068</v>
      </c>
      <c r="J2202" s="832" t="s">
        <v>3069</v>
      </c>
      <c r="K2202" s="832" t="s">
        <v>3070</v>
      </c>
      <c r="L2202" s="835">
        <v>1267.1199999999999</v>
      </c>
      <c r="M2202" s="835">
        <v>27876.639999999985</v>
      </c>
      <c r="N2202" s="832">
        <v>22</v>
      </c>
      <c r="O2202" s="836">
        <v>21</v>
      </c>
      <c r="P2202" s="835">
        <v>27876.639999999985</v>
      </c>
      <c r="Q2202" s="837">
        <v>1</v>
      </c>
      <c r="R2202" s="832">
        <v>22</v>
      </c>
      <c r="S2202" s="837">
        <v>1</v>
      </c>
      <c r="T2202" s="836">
        <v>21</v>
      </c>
      <c r="U2202" s="838">
        <v>1</v>
      </c>
    </row>
    <row r="2203" spans="1:21" ht="14.4" customHeight="1" x14ac:dyDescent="0.3">
      <c r="A2203" s="831">
        <v>21</v>
      </c>
      <c r="B2203" s="832" t="s">
        <v>2713</v>
      </c>
      <c r="C2203" s="832" t="s">
        <v>2721</v>
      </c>
      <c r="D2203" s="833" t="s">
        <v>4562</v>
      </c>
      <c r="E2203" s="834" t="s">
        <v>2735</v>
      </c>
      <c r="F2203" s="832" t="s">
        <v>2714</v>
      </c>
      <c r="G2203" s="832" t="s">
        <v>3076</v>
      </c>
      <c r="H2203" s="832" t="s">
        <v>625</v>
      </c>
      <c r="I2203" s="832" t="s">
        <v>2382</v>
      </c>
      <c r="J2203" s="832" t="s">
        <v>2383</v>
      </c>
      <c r="K2203" s="832" t="s">
        <v>2384</v>
      </c>
      <c r="L2203" s="835">
        <v>4.7</v>
      </c>
      <c r="M2203" s="835">
        <v>9.4</v>
      </c>
      <c r="N2203" s="832">
        <v>2</v>
      </c>
      <c r="O2203" s="836">
        <v>1</v>
      </c>
      <c r="P2203" s="835">
        <v>9.4</v>
      </c>
      <c r="Q2203" s="837">
        <v>1</v>
      </c>
      <c r="R2203" s="832">
        <v>2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21</v>
      </c>
      <c r="B2204" s="832" t="s">
        <v>2713</v>
      </c>
      <c r="C2204" s="832" t="s">
        <v>2721</v>
      </c>
      <c r="D2204" s="833" t="s">
        <v>4562</v>
      </c>
      <c r="E2204" s="834" t="s">
        <v>2735</v>
      </c>
      <c r="F2204" s="832" t="s">
        <v>2714</v>
      </c>
      <c r="G2204" s="832" t="s">
        <v>2895</v>
      </c>
      <c r="H2204" s="832" t="s">
        <v>625</v>
      </c>
      <c r="I2204" s="832" t="s">
        <v>3675</v>
      </c>
      <c r="J2204" s="832" t="s">
        <v>2897</v>
      </c>
      <c r="K2204" s="832" t="s">
        <v>3282</v>
      </c>
      <c r="L2204" s="835">
        <v>513.70000000000005</v>
      </c>
      <c r="M2204" s="835">
        <v>1027.4000000000001</v>
      </c>
      <c r="N2204" s="832">
        <v>2</v>
      </c>
      <c r="O2204" s="836">
        <v>1</v>
      </c>
      <c r="P2204" s="835">
        <v>1027.4000000000001</v>
      </c>
      <c r="Q2204" s="837">
        <v>1</v>
      </c>
      <c r="R2204" s="832">
        <v>2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21</v>
      </c>
      <c r="B2205" s="832" t="s">
        <v>2713</v>
      </c>
      <c r="C2205" s="832" t="s">
        <v>2721</v>
      </c>
      <c r="D2205" s="833" t="s">
        <v>4562</v>
      </c>
      <c r="E2205" s="834" t="s">
        <v>2735</v>
      </c>
      <c r="F2205" s="832" t="s">
        <v>2714</v>
      </c>
      <c r="G2205" s="832" t="s">
        <v>4016</v>
      </c>
      <c r="H2205" s="832" t="s">
        <v>625</v>
      </c>
      <c r="I2205" s="832" t="s">
        <v>2078</v>
      </c>
      <c r="J2205" s="832" t="s">
        <v>1193</v>
      </c>
      <c r="K2205" s="832" t="s">
        <v>2079</v>
      </c>
      <c r="L2205" s="835">
        <v>0</v>
      </c>
      <c r="M2205" s="835">
        <v>0</v>
      </c>
      <c r="N2205" s="832">
        <v>1</v>
      </c>
      <c r="O2205" s="836">
        <v>1</v>
      </c>
      <c r="P2205" s="835">
        <v>0</v>
      </c>
      <c r="Q2205" s="837"/>
      <c r="R2205" s="832">
        <v>1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21</v>
      </c>
      <c r="B2206" s="832" t="s">
        <v>2713</v>
      </c>
      <c r="C2206" s="832" t="s">
        <v>2721</v>
      </c>
      <c r="D2206" s="833" t="s">
        <v>4562</v>
      </c>
      <c r="E2206" s="834" t="s">
        <v>2735</v>
      </c>
      <c r="F2206" s="832" t="s">
        <v>2714</v>
      </c>
      <c r="G2206" s="832" t="s">
        <v>2901</v>
      </c>
      <c r="H2206" s="832" t="s">
        <v>625</v>
      </c>
      <c r="I2206" s="832" t="s">
        <v>4471</v>
      </c>
      <c r="J2206" s="832" t="s">
        <v>4472</v>
      </c>
      <c r="K2206" s="832" t="s">
        <v>642</v>
      </c>
      <c r="L2206" s="835">
        <v>219.93</v>
      </c>
      <c r="M2206" s="835">
        <v>439.86</v>
      </c>
      <c r="N2206" s="832">
        <v>2</v>
      </c>
      <c r="O2206" s="836">
        <v>2</v>
      </c>
      <c r="P2206" s="835">
        <v>439.86</v>
      </c>
      <c r="Q2206" s="837">
        <v>1</v>
      </c>
      <c r="R2206" s="832">
        <v>2</v>
      </c>
      <c r="S2206" s="837">
        <v>1</v>
      </c>
      <c r="T2206" s="836">
        <v>2</v>
      </c>
      <c r="U2206" s="838">
        <v>1</v>
      </c>
    </row>
    <row r="2207" spans="1:21" ht="14.4" customHeight="1" x14ac:dyDescent="0.3">
      <c r="A2207" s="831">
        <v>21</v>
      </c>
      <c r="B2207" s="832" t="s">
        <v>2713</v>
      </c>
      <c r="C2207" s="832" t="s">
        <v>2721</v>
      </c>
      <c r="D2207" s="833" t="s">
        <v>4562</v>
      </c>
      <c r="E2207" s="834" t="s">
        <v>2735</v>
      </c>
      <c r="F2207" s="832" t="s">
        <v>2714</v>
      </c>
      <c r="G2207" s="832" t="s">
        <v>4473</v>
      </c>
      <c r="H2207" s="832" t="s">
        <v>567</v>
      </c>
      <c r="I2207" s="832" t="s">
        <v>4474</v>
      </c>
      <c r="J2207" s="832" t="s">
        <v>4475</v>
      </c>
      <c r="K2207" s="832" t="s">
        <v>4476</v>
      </c>
      <c r="L2207" s="835">
        <v>150.1</v>
      </c>
      <c r="M2207" s="835">
        <v>450.29999999999995</v>
      </c>
      <c r="N2207" s="832">
        <v>3</v>
      </c>
      <c r="O2207" s="836">
        <v>0.5</v>
      </c>
      <c r="P2207" s="835">
        <v>450.29999999999995</v>
      </c>
      <c r="Q2207" s="837">
        <v>1</v>
      </c>
      <c r="R2207" s="832">
        <v>3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21</v>
      </c>
      <c r="B2208" s="832" t="s">
        <v>2713</v>
      </c>
      <c r="C2208" s="832" t="s">
        <v>2721</v>
      </c>
      <c r="D2208" s="833" t="s">
        <v>4562</v>
      </c>
      <c r="E2208" s="834" t="s">
        <v>2735</v>
      </c>
      <c r="F2208" s="832" t="s">
        <v>2714</v>
      </c>
      <c r="G2208" s="832" t="s">
        <v>2838</v>
      </c>
      <c r="H2208" s="832" t="s">
        <v>567</v>
      </c>
      <c r="I2208" s="832" t="s">
        <v>3394</v>
      </c>
      <c r="J2208" s="832" t="s">
        <v>1053</v>
      </c>
      <c r="K2208" s="832" t="s">
        <v>1054</v>
      </c>
      <c r="L2208" s="835">
        <v>0</v>
      </c>
      <c r="M2208" s="835">
        <v>0</v>
      </c>
      <c r="N2208" s="832">
        <v>2</v>
      </c>
      <c r="O2208" s="836">
        <v>0.5</v>
      </c>
      <c r="P2208" s="835">
        <v>0</v>
      </c>
      <c r="Q2208" s="837"/>
      <c r="R2208" s="832">
        <v>2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21</v>
      </c>
      <c r="B2209" s="832" t="s">
        <v>2713</v>
      </c>
      <c r="C2209" s="832" t="s">
        <v>2721</v>
      </c>
      <c r="D2209" s="833" t="s">
        <v>4562</v>
      </c>
      <c r="E2209" s="834" t="s">
        <v>2735</v>
      </c>
      <c r="F2209" s="832" t="s">
        <v>2714</v>
      </c>
      <c r="G2209" s="832" t="s">
        <v>2916</v>
      </c>
      <c r="H2209" s="832" t="s">
        <v>625</v>
      </c>
      <c r="I2209" s="832" t="s">
        <v>4477</v>
      </c>
      <c r="J2209" s="832" t="s">
        <v>4478</v>
      </c>
      <c r="K2209" s="832" t="s">
        <v>4479</v>
      </c>
      <c r="L2209" s="835">
        <v>0</v>
      </c>
      <c r="M2209" s="835">
        <v>0</v>
      </c>
      <c r="N2209" s="832">
        <v>1</v>
      </c>
      <c r="O2209" s="836">
        <v>1</v>
      </c>
      <c r="P2209" s="835">
        <v>0</v>
      </c>
      <c r="Q2209" s="837"/>
      <c r="R2209" s="832">
        <v>1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21</v>
      </c>
      <c r="B2210" s="832" t="s">
        <v>2713</v>
      </c>
      <c r="C2210" s="832" t="s">
        <v>2721</v>
      </c>
      <c r="D2210" s="833" t="s">
        <v>4562</v>
      </c>
      <c r="E2210" s="834" t="s">
        <v>2735</v>
      </c>
      <c r="F2210" s="832" t="s">
        <v>2714</v>
      </c>
      <c r="G2210" s="832" t="s">
        <v>2775</v>
      </c>
      <c r="H2210" s="832" t="s">
        <v>625</v>
      </c>
      <c r="I2210" s="832" t="s">
        <v>2869</v>
      </c>
      <c r="J2210" s="832" t="s">
        <v>750</v>
      </c>
      <c r="K2210" s="832" t="s">
        <v>2870</v>
      </c>
      <c r="L2210" s="835">
        <v>264</v>
      </c>
      <c r="M2210" s="835">
        <v>264</v>
      </c>
      <c r="N2210" s="832">
        <v>1</v>
      </c>
      <c r="O2210" s="836">
        <v>1</v>
      </c>
      <c r="P2210" s="835">
        <v>264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21</v>
      </c>
      <c r="B2211" s="832" t="s">
        <v>2713</v>
      </c>
      <c r="C2211" s="832" t="s">
        <v>2721</v>
      </c>
      <c r="D2211" s="833" t="s">
        <v>4562</v>
      </c>
      <c r="E2211" s="834" t="s">
        <v>2735</v>
      </c>
      <c r="F2211" s="832" t="s">
        <v>2714</v>
      </c>
      <c r="G2211" s="832" t="s">
        <v>4480</v>
      </c>
      <c r="H2211" s="832" t="s">
        <v>567</v>
      </c>
      <c r="I2211" s="832" t="s">
        <v>4481</v>
      </c>
      <c r="J2211" s="832" t="s">
        <v>4482</v>
      </c>
      <c r="K2211" s="832" t="s">
        <v>4483</v>
      </c>
      <c r="L2211" s="835">
        <v>0</v>
      </c>
      <c r="M2211" s="835">
        <v>0</v>
      </c>
      <c r="N2211" s="832">
        <v>1</v>
      </c>
      <c r="O2211" s="836">
        <v>1</v>
      </c>
      <c r="P2211" s="835"/>
      <c r="Q2211" s="837"/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21</v>
      </c>
      <c r="B2212" s="832" t="s">
        <v>2713</v>
      </c>
      <c r="C2212" s="832" t="s">
        <v>2721</v>
      </c>
      <c r="D2212" s="833" t="s">
        <v>4562</v>
      </c>
      <c r="E2212" s="834" t="s">
        <v>2735</v>
      </c>
      <c r="F2212" s="832" t="s">
        <v>2714</v>
      </c>
      <c r="G2212" s="832" t="s">
        <v>2917</v>
      </c>
      <c r="H2212" s="832" t="s">
        <v>567</v>
      </c>
      <c r="I2212" s="832" t="s">
        <v>3115</v>
      </c>
      <c r="J2212" s="832" t="s">
        <v>904</v>
      </c>
      <c r="K2212" s="832" t="s">
        <v>1164</v>
      </c>
      <c r="L2212" s="835">
        <v>516</v>
      </c>
      <c r="M2212" s="835">
        <v>516</v>
      </c>
      <c r="N2212" s="832">
        <v>1</v>
      </c>
      <c r="O2212" s="836">
        <v>1</v>
      </c>
      <c r="P2212" s="835">
        <v>516</v>
      </c>
      <c r="Q2212" s="837">
        <v>1</v>
      </c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21</v>
      </c>
      <c r="B2213" s="832" t="s">
        <v>2713</v>
      </c>
      <c r="C2213" s="832" t="s">
        <v>2721</v>
      </c>
      <c r="D2213" s="833" t="s">
        <v>4562</v>
      </c>
      <c r="E2213" s="834" t="s">
        <v>2735</v>
      </c>
      <c r="F2213" s="832" t="s">
        <v>2714</v>
      </c>
      <c r="G2213" s="832" t="s">
        <v>2779</v>
      </c>
      <c r="H2213" s="832" t="s">
        <v>625</v>
      </c>
      <c r="I2213" s="832" t="s">
        <v>2345</v>
      </c>
      <c r="J2213" s="832" t="s">
        <v>2339</v>
      </c>
      <c r="K2213" s="832" t="s">
        <v>2346</v>
      </c>
      <c r="L2213" s="835">
        <v>969.48</v>
      </c>
      <c r="M2213" s="835">
        <v>2908.44</v>
      </c>
      <c r="N2213" s="832">
        <v>3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21</v>
      </c>
      <c r="B2214" s="832" t="s">
        <v>2713</v>
      </c>
      <c r="C2214" s="832" t="s">
        <v>2721</v>
      </c>
      <c r="D2214" s="833" t="s">
        <v>4562</v>
      </c>
      <c r="E2214" s="834" t="s">
        <v>2735</v>
      </c>
      <c r="F2214" s="832" t="s">
        <v>2714</v>
      </c>
      <c r="G2214" s="832" t="s">
        <v>2779</v>
      </c>
      <c r="H2214" s="832" t="s">
        <v>625</v>
      </c>
      <c r="I2214" s="832" t="s">
        <v>3133</v>
      </c>
      <c r="J2214" s="832" t="s">
        <v>2339</v>
      </c>
      <c r="K2214" s="832" t="s">
        <v>3134</v>
      </c>
      <c r="L2214" s="835">
        <v>242.37</v>
      </c>
      <c r="M2214" s="835">
        <v>969.48</v>
      </c>
      <c r="N2214" s="832">
        <v>4</v>
      </c>
      <c r="O2214" s="836">
        <v>3</v>
      </c>
      <c r="P2214" s="835">
        <v>969.48</v>
      </c>
      <c r="Q2214" s="837">
        <v>1</v>
      </c>
      <c r="R2214" s="832">
        <v>4</v>
      </c>
      <c r="S2214" s="837">
        <v>1</v>
      </c>
      <c r="T2214" s="836">
        <v>3</v>
      </c>
      <c r="U2214" s="838">
        <v>1</v>
      </c>
    </row>
    <row r="2215" spans="1:21" ht="14.4" customHeight="1" x14ac:dyDescent="0.3">
      <c r="A2215" s="831">
        <v>21</v>
      </c>
      <c r="B2215" s="832" t="s">
        <v>2713</v>
      </c>
      <c r="C2215" s="832" t="s">
        <v>2721</v>
      </c>
      <c r="D2215" s="833" t="s">
        <v>4562</v>
      </c>
      <c r="E2215" s="834" t="s">
        <v>2735</v>
      </c>
      <c r="F2215" s="832" t="s">
        <v>2714</v>
      </c>
      <c r="G2215" s="832" t="s">
        <v>2943</v>
      </c>
      <c r="H2215" s="832" t="s">
        <v>567</v>
      </c>
      <c r="I2215" s="832" t="s">
        <v>2944</v>
      </c>
      <c r="J2215" s="832" t="s">
        <v>2945</v>
      </c>
      <c r="K2215" s="832" t="s">
        <v>2946</v>
      </c>
      <c r="L2215" s="835">
        <v>140.72</v>
      </c>
      <c r="M2215" s="835">
        <v>140.72</v>
      </c>
      <c r="N2215" s="832">
        <v>1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21</v>
      </c>
      <c r="B2216" s="832" t="s">
        <v>2713</v>
      </c>
      <c r="C2216" s="832" t="s">
        <v>2721</v>
      </c>
      <c r="D2216" s="833" t="s">
        <v>4562</v>
      </c>
      <c r="E2216" s="834" t="s">
        <v>2735</v>
      </c>
      <c r="F2216" s="832" t="s">
        <v>2714</v>
      </c>
      <c r="G2216" s="832" t="s">
        <v>3316</v>
      </c>
      <c r="H2216" s="832" t="s">
        <v>567</v>
      </c>
      <c r="I2216" s="832" t="s">
        <v>3317</v>
      </c>
      <c r="J2216" s="832" t="s">
        <v>3318</v>
      </c>
      <c r="K2216" s="832" t="s">
        <v>3319</v>
      </c>
      <c r="L2216" s="835">
        <v>48.42</v>
      </c>
      <c r="M2216" s="835">
        <v>193.68</v>
      </c>
      <c r="N2216" s="832">
        <v>4</v>
      </c>
      <c r="O2216" s="836">
        <v>1.5</v>
      </c>
      <c r="P2216" s="835">
        <v>96.84</v>
      </c>
      <c r="Q2216" s="837">
        <v>0.5</v>
      </c>
      <c r="R2216" s="832">
        <v>2</v>
      </c>
      <c r="S2216" s="837">
        <v>0.5</v>
      </c>
      <c r="T2216" s="836">
        <v>1</v>
      </c>
      <c r="U2216" s="838">
        <v>0.66666666666666663</v>
      </c>
    </row>
    <row r="2217" spans="1:21" ht="14.4" customHeight="1" x14ac:dyDescent="0.3">
      <c r="A2217" s="831">
        <v>21</v>
      </c>
      <c r="B2217" s="832" t="s">
        <v>2713</v>
      </c>
      <c r="C2217" s="832" t="s">
        <v>2721</v>
      </c>
      <c r="D2217" s="833" t="s">
        <v>4562</v>
      </c>
      <c r="E2217" s="834" t="s">
        <v>2735</v>
      </c>
      <c r="F2217" s="832" t="s">
        <v>2714</v>
      </c>
      <c r="G2217" s="832" t="s">
        <v>2808</v>
      </c>
      <c r="H2217" s="832" t="s">
        <v>567</v>
      </c>
      <c r="I2217" s="832" t="s">
        <v>2809</v>
      </c>
      <c r="J2217" s="832" t="s">
        <v>1396</v>
      </c>
      <c r="K2217" s="832" t="s">
        <v>2810</v>
      </c>
      <c r="L2217" s="835">
        <v>48.09</v>
      </c>
      <c r="M2217" s="835">
        <v>240.45000000000002</v>
      </c>
      <c r="N2217" s="832">
        <v>5</v>
      </c>
      <c r="O2217" s="836">
        <v>3.5</v>
      </c>
      <c r="P2217" s="835">
        <v>144.27000000000001</v>
      </c>
      <c r="Q2217" s="837">
        <v>0.6</v>
      </c>
      <c r="R2217" s="832">
        <v>3</v>
      </c>
      <c r="S2217" s="837">
        <v>0.6</v>
      </c>
      <c r="T2217" s="836">
        <v>1.5</v>
      </c>
      <c r="U2217" s="838">
        <v>0.42857142857142855</v>
      </c>
    </row>
    <row r="2218" spans="1:21" ht="14.4" customHeight="1" x14ac:dyDescent="0.3">
      <c r="A2218" s="831">
        <v>21</v>
      </c>
      <c r="B2218" s="832" t="s">
        <v>2713</v>
      </c>
      <c r="C2218" s="832" t="s">
        <v>2721</v>
      </c>
      <c r="D2218" s="833" t="s">
        <v>4562</v>
      </c>
      <c r="E2218" s="834" t="s">
        <v>2735</v>
      </c>
      <c r="F2218" s="832" t="s">
        <v>2714</v>
      </c>
      <c r="G2218" s="832" t="s">
        <v>4484</v>
      </c>
      <c r="H2218" s="832" t="s">
        <v>567</v>
      </c>
      <c r="I2218" s="832" t="s">
        <v>4485</v>
      </c>
      <c r="J2218" s="832" t="s">
        <v>4486</v>
      </c>
      <c r="K2218" s="832" t="s">
        <v>4487</v>
      </c>
      <c r="L2218" s="835">
        <v>347.84</v>
      </c>
      <c r="M2218" s="835">
        <v>347.84</v>
      </c>
      <c r="N2218" s="832">
        <v>1</v>
      </c>
      <c r="O2218" s="836">
        <v>1</v>
      </c>
      <c r="P2218" s="835">
        <v>347.84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21</v>
      </c>
      <c r="B2219" s="832" t="s">
        <v>2713</v>
      </c>
      <c r="C2219" s="832" t="s">
        <v>2721</v>
      </c>
      <c r="D2219" s="833" t="s">
        <v>4562</v>
      </c>
      <c r="E2219" s="834" t="s">
        <v>2735</v>
      </c>
      <c r="F2219" s="832" t="s">
        <v>2714</v>
      </c>
      <c r="G2219" s="832" t="s">
        <v>4484</v>
      </c>
      <c r="H2219" s="832" t="s">
        <v>567</v>
      </c>
      <c r="I2219" s="832" t="s">
        <v>4488</v>
      </c>
      <c r="J2219" s="832" t="s">
        <v>4489</v>
      </c>
      <c r="K2219" s="832" t="s">
        <v>4490</v>
      </c>
      <c r="L2219" s="835">
        <v>217.4</v>
      </c>
      <c r="M2219" s="835">
        <v>217.4</v>
      </c>
      <c r="N2219" s="832">
        <v>1</v>
      </c>
      <c r="O2219" s="836">
        <v>1</v>
      </c>
      <c r="P2219" s="835">
        <v>217.4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21</v>
      </c>
      <c r="B2220" s="832" t="s">
        <v>2713</v>
      </c>
      <c r="C2220" s="832" t="s">
        <v>2721</v>
      </c>
      <c r="D2220" s="833" t="s">
        <v>4562</v>
      </c>
      <c r="E2220" s="834" t="s">
        <v>2735</v>
      </c>
      <c r="F2220" s="832" t="s">
        <v>2714</v>
      </c>
      <c r="G2220" s="832" t="s">
        <v>2958</v>
      </c>
      <c r="H2220" s="832" t="s">
        <v>567</v>
      </c>
      <c r="I2220" s="832" t="s">
        <v>2959</v>
      </c>
      <c r="J2220" s="832" t="s">
        <v>2960</v>
      </c>
      <c r="K2220" s="832" t="s">
        <v>2961</v>
      </c>
      <c r="L2220" s="835">
        <v>24.37</v>
      </c>
      <c r="M2220" s="835">
        <v>121.85000000000001</v>
      </c>
      <c r="N2220" s="832">
        <v>5</v>
      </c>
      <c r="O2220" s="836">
        <v>0.5</v>
      </c>
      <c r="P2220" s="835">
        <v>121.85000000000001</v>
      </c>
      <c r="Q2220" s="837">
        <v>1</v>
      </c>
      <c r="R2220" s="832">
        <v>5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21</v>
      </c>
      <c r="B2221" s="832" t="s">
        <v>2713</v>
      </c>
      <c r="C2221" s="832" t="s">
        <v>2721</v>
      </c>
      <c r="D2221" s="833" t="s">
        <v>4562</v>
      </c>
      <c r="E2221" s="834" t="s">
        <v>2735</v>
      </c>
      <c r="F2221" s="832" t="s">
        <v>2714</v>
      </c>
      <c r="G2221" s="832" t="s">
        <v>2857</v>
      </c>
      <c r="H2221" s="832" t="s">
        <v>567</v>
      </c>
      <c r="I2221" s="832" t="s">
        <v>2858</v>
      </c>
      <c r="J2221" s="832" t="s">
        <v>2859</v>
      </c>
      <c r="K2221" s="832" t="s">
        <v>2860</v>
      </c>
      <c r="L2221" s="835">
        <v>38.5</v>
      </c>
      <c r="M2221" s="835">
        <v>38.5</v>
      </c>
      <c r="N2221" s="832">
        <v>1</v>
      </c>
      <c r="O2221" s="836">
        <v>1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21</v>
      </c>
      <c r="B2222" s="832" t="s">
        <v>2713</v>
      </c>
      <c r="C2222" s="832" t="s">
        <v>2721</v>
      </c>
      <c r="D2222" s="833" t="s">
        <v>4562</v>
      </c>
      <c r="E2222" s="834" t="s">
        <v>2735</v>
      </c>
      <c r="F2222" s="832" t="s">
        <v>2714</v>
      </c>
      <c r="G2222" s="832" t="s">
        <v>2857</v>
      </c>
      <c r="H2222" s="832" t="s">
        <v>567</v>
      </c>
      <c r="I2222" s="832" t="s">
        <v>3453</v>
      </c>
      <c r="J2222" s="832" t="s">
        <v>2859</v>
      </c>
      <c r="K2222" s="832" t="s">
        <v>3454</v>
      </c>
      <c r="L2222" s="835">
        <v>73.989999999999995</v>
      </c>
      <c r="M2222" s="835">
        <v>147.97999999999999</v>
      </c>
      <c r="N2222" s="832">
        <v>2</v>
      </c>
      <c r="O2222" s="836">
        <v>0.5</v>
      </c>
      <c r="P2222" s="835">
        <v>147.97999999999999</v>
      </c>
      <c r="Q2222" s="837">
        <v>1</v>
      </c>
      <c r="R2222" s="832">
        <v>2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21</v>
      </c>
      <c r="B2223" s="832" t="s">
        <v>2713</v>
      </c>
      <c r="C2223" s="832" t="s">
        <v>2721</v>
      </c>
      <c r="D2223" s="833" t="s">
        <v>4562</v>
      </c>
      <c r="E2223" s="834" t="s">
        <v>2735</v>
      </c>
      <c r="F2223" s="832" t="s">
        <v>2714</v>
      </c>
      <c r="G2223" s="832" t="s">
        <v>2974</v>
      </c>
      <c r="H2223" s="832" t="s">
        <v>625</v>
      </c>
      <c r="I2223" s="832" t="s">
        <v>2323</v>
      </c>
      <c r="J2223" s="832" t="s">
        <v>2324</v>
      </c>
      <c r="K2223" s="832" t="s">
        <v>2325</v>
      </c>
      <c r="L2223" s="835">
        <v>550.39</v>
      </c>
      <c r="M2223" s="835">
        <v>7155.0700000000006</v>
      </c>
      <c r="N2223" s="832">
        <v>13</v>
      </c>
      <c r="O2223" s="836">
        <v>4.5</v>
      </c>
      <c r="P2223" s="835">
        <v>5503.9000000000005</v>
      </c>
      <c r="Q2223" s="837">
        <v>0.76923076923076927</v>
      </c>
      <c r="R2223" s="832">
        <v>10</v>
      </c>
      <c r="S2223" s="837">
        <v>0.76923076923076927</v>
      </c>
      <c r="T2223" s="836">
        <v>4</v>
      </c>
      <c r="U2223" s="838">
        <v>0.88888888888888884</v>
      </c>
    </row>
    <row r="2224" spans="1:21" ht="14.4" customHeight="1" x14ac:dyDescent="0.3">
      <c r="A2224" s="831">
        <v>21</v>
      </c>
      <c r="B2224" s="832" t="s">
        <v>2713</v>
      </c>
      <c r="C2224" s="832" t="s">
        <v>2721</v>
      </c>
      <c r="D2224" s="833" t="s">
        <v>4562</v>
      </c>
      <c r="E2224" s="834" t="s">
        <v>2735</v>
      </c>
      <c r="F2224" s="832" t="s">
        <v>2714</v>
      </c>
      <c r="G2224" s="832" t="s">
        <v>2767</v>
      </c>
      <c r="H2224" s="832" t="s">
        <v>567</v>
      </c>
      <c r="I2224" s="832" t="s">
        <v>2768</v>
      </c>
      <c r="J2224" s="832" t="s">
        <v>780</v>
      </c>
      <c r="K2224" s="832" t="s">
        <v>2769</v>
      </c>
      <c r="L2224" s="835">
        <v>53.57</v>
      </c>
      <c r="M2224" s="835">
        <v>214.28</v>
      </c>
      <c r="N2224" s="832">
        <v>4</v>
      </c>
      <c r="O2224" s="836">
        <v>2.5</v>
      </c>
      <c r="P2224" s="835">
        <v>53.57</v>
      </c>
      <c r="Q2224" s="837">
        <v>0.25</v>
      </c>
      <c r="R2224" s="832">
        <v>1</v>
      </c>
      <c r="S2224" s="837">
        <v>0.25</v>
      </c>
      <c r="T2224" s="836">
        <v>0.5</v>
      </c>
      <c r="U2224" s="838">
        <v>0.2</v>
      </c>
    </row>
    <row r="2225" spans="1:21" ht="14.4" customHeight="1" x14ac:dyDescent="0.3">
      <c r="A2225" s="831">
        <v>21</v>
      </c>
      <c r="B2225" s="832" t="s">
        <v>2713</v>
      </c>
      <c r="C2225" s="832" t="s">
        <v>2721</v>
      </c>
      <c r="D2225" s="833" t="s">
        <v>4562</v>
      </c>
      <c r="E2225" s="834" t="s">
        <v>2735</v>
      </c>
      <c r="F2225" s="832" t="s">
        <v>2714</v>
      </c>
      <c r="G2225" s="832" t="s">
        <v>2783</v>
      </c>
      <c r="H2225" s="832" t="s">
        <v>625</v>
      </c>
      <c r="I2225" s="832" t="s">
        <v>2784</v>
      </c>
      <c r="J2225" s="832" t="s">
        <v>910</v>
      </c>
      <c r="K2225" s="832" t="s">
        <v>2106</v>
      </c>
      <c r="L2225" s="835">
        <v>490.89</v>
      </c>
      <c r="M2225" s="835">
        <v>490.89</v>
      </c>
      <c r="N2225" s="832">
        <v>1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21</v>
      </c>
      <c r="B2226" s="832" t="s">
        <v>2713</v>
      </c>
      <c r="C2226" s="832" t="s">
        <v>2721</v>
      </c>
      <c r="D2226" s="833" t="s">
        <v>4562</v>
      </c>
      <c r="E2226" s="834" t="s">
        <v>2735</v>
      </c>
      <c r="F2226" s="832" t="s">
        <v>2714</v>
      </c>
      <c r="G2226" s="832" t="s">
        <v>2786</v>
      </c>
      <c r="H2226" s="832" t="s">
        <v>567</v>
      </c>
      <c r="I2226" s="832" t="s">
        <v>3660</v>
      </c>
      <c r="J2226" s="832" t="s">
        <v>946</v>
      </c>
      <c r="K2226" s="832" t="s">
        <v>3661</v>
      </c>
      <c r="L2226" s="835">
        <v>16.12</v>
      </c>
      <c r="M2226" s="835">
        <v>48.36</v>
      </c>
      <c r="N2226" s="832">
        <v>3</v>
      </c>
      <c r="O2226" s="836">
        <v>1.5</v>
      </c>
      <c r="P2226" s="835">
        <v>48.36</v>
      </c>
      <c r="Q2226" s="837">
        <v>1</v>
      </c>
      <c r="R2226" s="832">
        <v>3</v>
      </c>
      <c r="S2226" s="837">
        <v>1</v>
      </c>
      <c r="T2226" s="836">
        <v>1.5</v>
      </c>
      <c r="U2226" s="838">
        <v>1</v>
      </c>
    </row>
    <row r="2227" spans="1:21" ht="14.4" customHeight="1" x14ac:dyDescent="0.3">
      <c r="A2227" s="831">
        <v>21</v>
      </c>
      <c r="B2227" s="832" t="s">
        <v>2713</v>
      </c>
      <c r="C2227" s="832" t="s">
        <v>2721</v>
      </c>
      <c r="D2227" s="833" t="s">
        <v>4562</v>
      </c>
      <c r="E2227" s="834" t="s">
        <v>2735</v>
      </c>
      <c r="F2227" s="832" t="s">
        <v>2714</v>
      </c>
      <c r="G2227" s="832" t="s">
        <v>2770</v>
      </c>
      <c r="H2227" s="832" t="s">
        <v>567</v>
      </c>
      <c r="I2227" s="832" t="s">
        <v>2878</v>
      </c>
      <c r="J2227" s="832" t="s">
        <v>2879</v>
      </c>
      <c r="K2227" s="832" t="s">
        <v>2880</v>
      </c>
      <c r="L2227" s="835">
        <v>226.6</v>
      </c>
      <c r="M2227" s="835">
        <v>679.8</v>
      </c>
      <c r="N2227" s="832">
        <v>3</v>
      </c>
      <c r="O2227" s="836">
        <v>1</v>
      </c>
      <c r="P2227" s="835">
        <v>679.8</v>
      </c>
      <c r="Q2227" s="837">
        <v>1</v>
      </c>
      <c r="R2227" s="832">
        <v>3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21</v>
      </c>
      <c r="B2228" s="832" t="s">
        <v>2713</v>
      </c>
      <c r="C2228" s="832" t="s">
        <v>2721</v>
      </c>
      <c r="D2228" s="833" t="s">
        <v>4562</v>
      </c>
      <c r="E2228" s="834" t="s">
        <v>2735</v>
      </c>
      <c r="F2228" s="832" t="s">
        <v>2714</v>
      </c>
      <c r="G2228" s="832" t="s">
        <v>2770</v>
      </c>
      <c r="H2228" s="832" t="s">
        <v>625</v>
      </c>
      <c r="I2228" s="832" t="s">
        <v>2812</v>
      </c>
      <c r="J2228" s="832" t="s">
        <v>2813</v>
      </c>
      <c r="K2228" s="832" t="s">
        <v>2814</v>
      </c>
      <c r="L2228" s="835">
        <v>453.18</v>
      </c>
      <c r="M2228" s="835">
        <v>3625.44</v>
      </c>
      <c r="N2228" s="832">
        <v>8</v>
      </c>
      <c r="O2228" s="836">
        <v>4</v>
      </c>
      <c r="P2228" s="835">
        <v>3625.44</v>
      </c>
      <c r="Q2228" s="837">
        <v>1</v>
      </c>
      <c r="R2228" s="832">
        <v>8</v>
      </c>
      <c r="S2228" s="837">
        <v>1</v>
      </c>
      <c r="T2228" s="836">
        <v>4</v>
      </c>
      <c r="U2228" s="838">
        <v>1</v>
      </c>
    </row>
    <row r="2229" spans="1:21" ht="14.4" customHeight="1" x14ac:dyDescent="0.3">
      <c r="A2229" s="831">
        <v>21</v>
      </c>
      <c r="B2229" s="832" t="s">
        <v>2713</v>
      </c>
      <c r="C2229" s="832" t="s">
        <v>2721</v>
      </c>
      <c r="D2229" s="833" t="s">
        <v>4562</v>
      </c>
      <c r="E2229" s="834" t="s">
        <v>2735</v>
      </c>
      <c r="F2229" s="832" t="s">
        <v>2714</v>
      </c>
      <c r="G2229" s="832" t="s">
        <v>2770</v>
      </c>
      <c r="H2229" s="832" t="s">
        <v>625</v>
      </c>
      <c r="I2229" s="832" t="s">
        <v>2881</v>
      </c>
      <c r="J2229" s="832" t="s">
        <v>2772</v>
      </c>
      <c r="K2229" s="832" t="s">
        <v>2773</v>
      </c>
      <c r="L2229" s="835">
        <v>453.18</v>
      </c>
      <c r="M2229" s="835">
        <v>1812.72</v>
      </c>
      <c r="N2229" s="832">
        <v>4</v>
      </c>
      <c r="O2229" s="836">
        <v>1</v>
      </c>
      <c r="P2229" s="835">
        <v>1812.72</v>
      </c>
      <c r="Q2229" s="837">
        <v>1</v>
      </c>
      <c r="R2229" s="832">
        <v>4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21</v>
      </c>
      <c r="B2230" s="832" t="s">
        <v>2713</v>
      </c>
      <c r="C2230" s="832" t="s">
        <v>2721</v>
      </c>
      <c r="D2230" s="833" t="s">
        <v>4562</v>
      </c>
      <c r="E2230" s="834" t="s">
        <v>2735</v>
      </c>
      <c r="F2230" s="832" t="s">
        <v>2714</v>
      </c>
      <c r="G2230" s="832" t="s">
        <v>2770</v>
      </c>
      <c r="H2230" s="832" t="s">
        <v>567</v>
      </c>
      <c r="I2230" s="832" t="s">
        <v>2771</v>
      </c>
      <c r="J2230" s="832" t="s">
        <v>2772</v>
      </c>
      <c r="K2230" s="832" t="s">
        <v>2773</v>
      </c>
      <c r="L2230" s="835">
        <v>453.18</v>
      </c>
      <c r="M2230" s="835">
        <v>1812.72</v>
      </c>
      <c r="N2230" s="832">
        <v>4</v>
      </c>
      <c r="O2230" s="836">
        <v>3.5</v>
      </c>
      <c r="P2230" s="835">
        <v>1812.72</v>
      </c>
      <c r="Q2230" s="837">
        <v>1</v>
      </c>
      <c r="R2230" s="832">
        <v>4</v>
      </c>
      <c r="S2230" s="837">
        <v>1</v>
      </c>
      <c r="T2230" s="836">
        <v>3.5</v>
      </c>
      <c r="U2230" s="838">
        <v>1</v>
      </c>
    </row>
    <row r="2231" spans="1:21" ht="14.4" customHeight="1" x14ac:dyDescent="0.3">
      <c r="A2231" s="831">
        <v>21</v>
      </c>
      <c r="B2231" s="832" t="s">
        <v>2713</v>
      </c>
      <c r="C2231" s="832" t="s">
        <v>2721</v>
      </c>
      <c r="D2231" s="833" t="s">
        <v>4562</v>
      </c>
      <c r="E2231" s="834" t="s">
        <v>2735</v>
      </c>
      <c r="F2231" s="832" t="s">
        <v>2714</v>
      </c>
      <c r="G2231" s="832" t="s">
        <v>2815</v>
      </c>
      <c r="H2231" s="832" t="s">
        <v>567</v>
      </c>
      <c r="I2231" s="832" t="s">
        <v>3808</v>
      </c>
      <c r="J2231" s="832" t="s">
        <v>2049</v>
      </c>
      <c r="K2231" s="832" t="s">
        <v>3809</v>
      </c>
      <c r="L2231" s="835">
        <v>34.56</v>
      </c>
      <c r="M2231" s="835">
        <v>34.56</v>
      </c>
      <c r="N2231" s="832">
        <v>1</v>
      </c>
      <c r="O2231" s="836">
        <v>0.5</v>
      </c>
      <c r="P2231" s="835">
        <v>34.56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21</v>
      </c>
      <c r="B2232" s="832" t="s">
        <v>2713</v>
      </c>
      <c r="C2232" s="832" t="s">
        <v>2721</v>
      </c>
      <c r="D2232" s="833" t="s">
        <v>4562</v>
      </c>
      <c r="E2232" s="834" t="s">
        <v>2735</v>
      </c>
      <c r="F2232" s="832" t="s">
        <v>2714</v>
      </c>
      <c r="G2232" s="832" t="s">
        <v>2987</v>
      </c>
      <c r="H2232" s="832" t="s">
        <v>567</v>
      </c>
      <c r="I2232" s="832" t="s">
        <v>2988</v>
      </c>
      <c r="J2232" s="832" t="s">
        <v>636</v>
      </c>
      <c r="K2232" s="832" t="s">
        <v>2989</v>
      </c>
      <c r="L2232" s="835">
        <v>108.44</v>
      </c>
      <c r="M2232" s="835">
        <v>216.88</v>
      </c>
      <c r="N2232" s="832">
        <v>2</v>
      </c>
      <c r="O2232" s="836">
        <v>2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21</v>
      </c>
      <c r="B2233" s="832" t="s">
        <v>2713</v>
      </c>
      <c r="C2233" s="832" t="s">
        <v>2721</v>
      </c>
      <c r="D2233" s="833" t="s">
        <v>4562</v>
      </c>
      <c r="E2233" s="834" t="s">
        <v>2735</v>
      </c>
      <c r="F2233" s="832" t="s">
        <v>2714</v>
      </c>
      <c r="G2233" s="832" t="s">
        <v>2987</v>
      </c>
      <c r="H2233" s="832" t="s">
        <v>567</v>
      </c>
      <c r="I2233" s="832" t="s">
        <v>3206</v>
      </c>
      <c r="J2233" s="832" t="s">
        <v>636</v>
      </c>
      <c r="K2233" s="832" t="s">
        <v>3207</v>
      </c>
      <c r="L2233" s="835">
        <v>52.61</v>
      </c>
      <c r="M2233" s="835">
        <v>368.27</v>
      </c>
      <c r="N2233" s="832">
        <v>7</v>
      </c>
      <c r="O2233" s="836">
        <v>5.5</v>
      </c>
      <c r="P2233" s="835">
        <v>263.05</v>
      </c>
      <c r="Q2233" s="837">
        <v>0.7142857142857143</v>
      </c>
      <c r="R2233" s="832">
        <v>5</v>
      </c>
      <c r="S2233" s="837">
        <v>0.7142857142857143</v>
      </c>
      <c r="T2233" s="836">
        <v>5</v>
      </c>
      <c r="U2233" s="838">
        <v>0.90909090909090906</v>
      </c>
    </row>
    <row r="2234" spans="1:21" ht="14.4" customHeight="1" x14ac:dyDescent="0.3">
      <c r="A2234" s="831">
        <v>21</v>
      </c>
      <c r="B2234" s="832" t="s">
        <v>2713</v>
      </c>
      <c r="C2234" s="832" t="s">
        <v>2721</v>
      </c>
      <c r="D2234" s="833" t="s">
        <v>4562</v>
      </c>
      <c r="E2234" s="834" t="s">
        <v>2735</v>
      </c>
      <c r="F2234" s="832" t="s">
        <v>2714</v>
      </c>
      <c r="G2234" s="832" t="s">
        <v>4491</v>
      </c>
      <c r="H2234" s="832" t="s">
        <v>567</v>
      </c>
      <c r="I2234" s="832" t="s">
        <v>4492</v>
      </c>
      <c r="J2234" s="832" t="s">
        <v>4493</v>
      </c>
      <c r="K2234" s="832" t="s">
        <v>3812</v>
      </c>
      <c r="L2234" s="835">
        <v>32.25</v>
      </c>
      <c r="M2234" s="835">
        <v>64.5</v>
      </c>
      <c r="N2234" s="832">
        <v>2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21</v>
      </c>
      <c r="B2235" s="832" t="s">
        <v>2713</v>
      </c>
      <c r="C2235" s="832" t="s">
        <v>2721</v>
      </c>
      <c r="D2235" s="833" t="s">
        <v>4562</v>
      </c>
      <c r="E2235" s="834" t="s">
        <v>2735</v>
      </c>
      <c r="F2235" s="832" t="s">
        <v>2714</v>
      </c>
      <c r="G2235" s="832" t="s">
        <v>4494</v>
      </c>
      <c r="H2235" s="832" t="s">
        <v>567</v>
      </c>
      <c r="I2235" s="832" t="s">
        <v>4495</v>
      </c>
      <c r="J2235" s="832" t="s">
        <v>4496</v>
      </c>
      <c r="K2235" s="832" t="s">
        <v>4497</v>
      </c>
      <c r="L2235" s="835">
        <v>316.36</v>
      </c>
      <c r="M2235" s="835">
        <v>316.36</v>
      </c>
      <c r="N2235" s="832">
        <v>1</v>
      </c>
      <c r="O2235" s="836">
        <v>1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21</v>
      </c>
      <c r="B2236" s="832" t="s">
        <v>2713</v>
      </c>
      <c r="C2236" s="832" t="s">
        <v>2721</v>
      </c>
      <c r="D2236" s="833" t="s">
        <v>4562</v>
      </c>
      <c r="E2236" s="834" t="s">
        <v>2735</v>
      </c>
      <c r="F2236" s="832" t="s">
        <v>2714</v>
      </c>
      <c r="G2236" s="832" t="s">
        <v>3220</v>
      </c>
      <c r="H2236" s="832" t="s">
        <v>567</v>
      </c>
      <c r="I2236" s="832" t="s">
        <v>3827</v>
      </c>
      <c r="J2236" s="832" t="s">
        <v>1044</v>
      </c>
      <c r="K2236" s="832" t="s">
        <v>3828</v>
      </c>
      <c r="L2236" s="835">
        <v>0</v>
      </c>
      <c r="M2236" s="835">
        <v>0</v>
      </c>
      <c r="N2236" s="832">
        <v>1</v>
      </c>
      <c r="O2236" s="836">
        <v>0.5</v>
      </c>
      <c r="P2236" s="835">
        <v>0</v>
      </c>
      <c r="Q2236" s="837"/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21</v>
      </c>
      <c r="B2237" s="832" t="s">
        <v>2713</v>
      </c>
      <c r="C2237" s="832" t="s">
        <v>2721</v>
      </c>
      <c r="D2237" s="833" t="s">
        <v>4562</v>
      </c>
      <c r="E2237" s="834" t="s">
        <v>2735</v>
      </c>
      <c r="F2237" s="832" t="s">
        <v>2714</v>
      </c>
      <c r="G2237" s="832" t="s">
        <v>2761</v>
      </c>
      <c r="H2237" s="832" t="s">
        <v>625</v>
      </c>
      <c r="I2237" s="832" t="s">
        <v>2352</v>
      </c>
      <c r="J2237" s="832" t="s">
        <v>2353</v>
      </c>
      <c r="K2237" s="832" t="s">
        <v>2354</v>
      </c>
      <c r="L2237" s="835">
        <v>0</v>
      </c>
      <c r="M2237" s="835">
        <v>0</v>
      </c>
      <c r="N2237" s="832">
        <v>4</v>
      </c>
      <c r="O2237" s="836">
        <v>1.5</v>
      </c>
      <c r="P2237" s="835">
        <v>0</v>
      </c>
      <c r="Q2237" s="837"/>
      <c r="R2237" s="832">
        <v>2</v>
      </c>
      <c r="S2237" s="837">
        <v>0.5</v>
      </c>
      <c r="T2237" s="836">
        <v>0.5</v>
      </c>
      <c r="U2237" s="838">
        <v>0.33333333333333331</v>
      </c>
    </row>
    <row r="2238" spans="1:21" ht="14.4" customHeight="1" x14ac:dyDescent="0.3">
      <c r="A2238" s="831">
        <v>21</v>
      </c>
      <c r="B2238" s="832" t="s">
        <v>2713</v>
      </c>
      <c r="C2238" s="832" t="s">
        <v>2721</v>
      </c>
      <c r="D2238" s="833" t="s">
        <v>4562</v>
      </c>
      <c r="E2238" s="834" t="s">
        <v>2735</v>
      </c>
      <c r="F2238" s="832" t="s">
        <v>2714</v>
      </c>
      <c r="G2238" s="832" t="s">
        <v>3011</v>
      </c>
      <c r="H2238" s="832" t="s">
        <v>625</v>
      </c>
      <c r="I2238" s="832" t="s">
        <v>3012</v>
      </c>
      <c r="J2238" s="832" t="s">
        <v>3013</v>
      </c>
      <c r="K2238" s="832" t="s">
        <v>3014</v>
      </c>
      <c r="L2238" s="835">
        <v>502.31</v>
      </c>
      <c r="M2238" s="835">
        <v>4018.48</v>
      </c>
      <c r="N2238" s="832">
        <v>8</v>
      </c>
      <c r="O2238" s="836">
        <v>8</v>
      </c>
      <c r="P2238" s="835">
        <v>3516.17</v>
      </c>
      <c r="Q2238" s="837">
        <v>0.875</v>
      </c>
      <c r="R2238" s="832">
        <v>7</v>
      </c>
      <c r="S2238" s="837">
        <v>0.875</v>
      </c>
      <c r="T2238" s="836">
        <v>7</v>
      </c>
      <c r="U2238" s="838">
        <v>0.875</v>
      </c>
    </row>
    <row r="2239" spans="1:21" ht="14.4" customHeight="1" x14ac:dyDescent="0.3">
      <c r="A2239" s="831">
        <v>21</v>
      </c>
      <c r="B2239" s="832" t="s">
        <v>2713</v>
      </c>
      <c r="C2239" s="832" t="s">
        <v>2721</v>
      </c>
      <c r="D2239" s="833" t="s">
        <v>4562</v>
      </c>
      <c r="E2239" s="834" t="s">
        <v>2735</v>
      </c>
      <c r="F2239" s="832" t="s">
        <v>2714</v>
      </c>
      <c r="G2239" s="832" t="s">
        <v>4224</v>
      </c>
      <c r="H2239" s="832" t="s">
        <v>567</v>
      </c>
      <c r="I2239" s="832" t="s">
        <v>4498</v>
      </c>
      <c r="J2239" s="832" t="s">
        <v>4226</v>
      </c>
      <c r="K2239" s="832" t="s">
        <v>4499</v>
      </c>
      <c r="L2239" s="835">
        <v>80.94</v>
      </c>
      <c r="M2239" s="835">
        <v>242.82</v>
      </c>
      <c r="N2239" s="832">
        <v>3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21</v>
      </c>
      <c r="B2240" s="832" t="s">
        <v>2713</v>
      </c>
      <c r="C2240" s="832" t="s">
        <v>2721</v>
      </c>
      <c r="D2240" s="833" t="s">
        <v>4562</v>
      </c>
      <c r="E2240" s="834" t="s">
        <v>2735</v>
      </c>
      <c r="F2240" s="832" t="s">
        <v>2714</v>
      </c>
      <c r="G2240" s="832" t="s">
        <v>3015</v>
      </c>
      <c r="H2240" s="832" t="s">
        <v>625</v>
      </c>
      <c r="I2240" s="832" t="s">
        <v>3842</v>
      </c>
      <c r="J2240" s="832" t="s">
        <v>3017</v>
      </c>
      <c r="K2240" s="832" t="s">
        <v>3020</v>
      </c>
      <c r="L2240" s="835">
        <v>14213.96</v>
      </c>
      <c r="M2240" s="835">
        <v>85283.76</v>
      </c>
      <c r="N2240" s="832">
        <v>6</v>
      </c>
      <c r="O2240" s="836">
        <v>2</v>
      </c>
      <c r="P2240" s="835">
        <v>42641.88</v>
      </c>
      <c r="Q2240" s="837">
        <v>0.5</v>
      </c>
      <c r="R2240" s="832">
        <v>3</v>
      </c>
      <c r="S2240" s="837">
        <v>0.5</v>
      </c>
      <c r="T2240" s="836">
        <v>1</v>
      </c>
      <c r="U2240" s="838">
        <v>0.5</v>
      </c>
    </row>
    <row r="2241" spans="1:21" ht="14.4" customHeight="1" x14ac:dyDescent="0.3">
      <c r="A2241" s="831">
        <v>21</v>
      </c>
      <c r="B2241" s="832" t="s">
        <v>2713</v>
      </c>
      <c r="C2241" s="832" t="s">
        <v>2721</v>
      </c>
      <c r="D2241" s="833" t="s">
        <v>4562</v>
      </c>
      <c r="E2241" s="834" t="s">
        <v>2735</v>
      </c>
      <c r="F2241" s="832" t="s">
        <v>2714</v>
      </c>
      <c r="G2241" s="832" t="s">
        <v>3015</v>
      </c>
      <c r="H2241" s="832" t="s">
        <v>625</v>
      </c>
      <c r="I2241" s="832" t="s">
        <v>4466</v>
      </c>
      <c r="J2241" s="832" t="s">
        <v>3017</v>
      </c>
      <c r="K2241" s="832" t="s">
        <v>4250</v>
      </c>
      <c r="L2241" s="835">
        <v>10152.83</v>
      </c>
      <c r="M2241" s="835">
        <v>60916.979999999996</v>
      </c>
      <c r="N2241" s="832">
        <v>6</v>
      </c>
      <c r="O2241" s="836">
        <v>1</v>
      </c>
      <c r="P2241" s="835">
        <v>60916.979999999996</v>
      </c>
      <c r="Q2241" s="837">
        <v>1</v>
      </c>
      <c r="R2241" s="832">
        <v>6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21</v>
      </c>
      <c r="B2242" s="832" t="s">
        <v>2713</v>
      </c>
      <c r="C2242" s="832" t="s">
        <v>2721</v>
      </c>
      <c r="D2242" s="833" t="s">
        <v>4562</v>
      </c>
      <c r="E2242" s="834" t="s">
        <v>2735</v>
      </c>
      <c r="F2242" s="832" t="s">
        <v>2714</v>
      </c>
      <c r="G2242" s="832" t="s">
        <v>3015</v>
      </c>
      <c r="H2242" s="832" t="s">
        <v>625</v>
      </c>
      <c r="I2242" s="832" t="s">
        <v>4467</v>
      </c>
      <c r="J2242" s="832" t="s">
        <v>3017</v>
      </c>
      <c r="K2242" s="832" t="s">
        <v>3022</v>
      </c>
      <c r="L2242" s="835">
        <v>2030.55</v>
      </c>
      <c r="M2242" s="835">
        <v>18274.949999999997</v>
      </c>
      <c r="N2242" s="832">
        <v>9</v>
      </c>
      <c r="O2242" s="836">
        <v>1.5</v>
      </c>
      <c r="P2242" s="835">
        <v>18274.949999999997</v>
      </c>
      <c r="Q2242" s="837">
        <v>1</v>
      </c>
      <c r="R2242" s="832">
        <v>9</v>
      </c>
      <c r="S2242" s="837">
        <v>1</v>
      </c>
      <c r="T2242" s="836">
        <v>1.5</v>
      </c>
      <c r="U2242" s="838">
        <v>1</v>
      </c>
    </row>
    <row r="2243" spans="1:21" ht="14.4" customHeight="1" x14ac:dyDescent="0.3">
      <c r="A2243" s="831">
        <v>21</v>
      </c>
      <c r="B2243" s="832" t="s">
        <v>2713</v>
      </c>
      <c r="C2243" s="832" t="s">
        <v>2721</v>
      </c>
      <c r="D2243" s="833" t="s">
        <v>4562</v>
      </c>
      <c r="E2243" s="834" t="s">
        <v>2735</v>
      </c>
      <c r="F2243" s="832" t="s">
        <v>2714</v>
      </c>
      <c r="G2243" s="832" t="s">
        <v>3015</v>
      </c>
      <c r="H2243" s="832" t="s">
        <v>625</v>
      </c>
      <c r="I2243" s="832" t="s">
        <v>4249</v>
      </c>
      <c r="J2243" s="832" t="s">
        <v>3017</v>
      </c>
      <c r="K2243" s="832" t="s">
        <v>4250</v>
      </c>
      <c r="L2243" s="835">
        <v>10152.83</v>
      </c>
      <c r="M2243" s="835">
        <v>30458.489999999998</v>
      </c>
      <c r="N2243" s="832">
        <v>3</v>
      </c>
      <c r="O2243" s="836">
        <v>0.5</v>
      </c>
      <c r="P2243" s="835">
        <v>30458.489999999998</v>
      </c>
      <c r="Q2243" s="837">
        <v>1</v>
      </c>
      <c r="R2243" s="832">
        <v>3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21</v>
      </c>
      <c r="B2244" s="832" t="s">
        <v>2713</v>
      </c>
      <c r="C2244" s="832" t="s">
        <v>2721</v>
      </c>
      <c r="D2244" s="833" t="s">
        <v>4562</v>
      </c>
      <c r="E2244" s="834" t="s">
        <v>2735</v>
      </c>
      <c r="F2244" s="832" t="s">
        <v>2714</v>
      </c>
      <c r="G2244" s="832" t="s">
        <v>3024</v>
      </c>
      <c r="H2244" s="832" t="s">
        <v>567</v>
      </c>
      <c r="I2244" s="832" t="s">
        <v>3534</v>
      </c>
      <c r="J2244" s="832" t="s">
        <v>3535</v>
      </c>
      <c r="K2244" s="832" t="s">
        <v>3536</v>
      </c>
      <c r="L2244" s="835">
        <v>31.32</v>
      </c>
      <c r="M2244" s="835">
        <v>31.32</v>
      </c>
      <c r="N2244" s="832">
        <v>1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21</v>
      </c>
      <c r="B2245" s="832" t="s">
        <v>2713</v>
      </c>
      <c r="C2245" s="832" t="s">
        <v>2721</v>
      </c>
      <c r="D2245" s="833" t="s">
        <v>4562</v>
      </c>
      <c r="E2245" s="834" t="s">
        <v>2735</v>
      </c>
      <c r="F2245" s="832" t="s">
        <v>2714</v>
      </c>
      <c r="G2245" s="832" t="s">
        <v>2803</v>
      </c>
      <c r="H2245" s="832" t="s">
        <v>567</v>
      </c>
      <c r="I2245" s="832" t="s">
        <v>3038</v>
      </c>
      <c r="J2245" s="832" t="s">
        <v>1471</v>
      </c>
      <c r="K2245" s="832" t="s">
        <v>3039</v>
      </c>
      <c r="L2245" s="835">
        <v>311.02</v>
      </c>
      <c r="M2245" s="835">
        <v>311.02</v>
      </c>
      <c r="N2245" s="832">
        <v>1</v>
      </c>
      <c r="O2245" s="836">
        <v>0.5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21</v>
      </c>
      <c r="B2246" s="832" t="s">
        <v>2713</v>
      </c>
      <c r="C2246" s="832" t="s">
        <v>2721</v>
      </c>
      <c r="D2246" s="833" t="s">
        <v>4562</v>
      </c>
      <c r="E2246" s="834" t="s">
        <v>2735</v>
      </c>
      <c r="F2246" s="832" t="s">
        <v>2714</v>
      </c>
      <c r="G2246" s="832" t="s">
        <v>2774</v>
      </c>
      <c r="H2246" s="832" t="s">
        <v>625</v>
      </c>
      <c r="I2246" s="832" t="s">
        <v>2392</v>
      </c>
      <c r="J2246" s="832" t="s">
        <v>1330</v>
      </c>
      <c r="K2246" s="832" t="s">
        <v>2393</v>
      </c>
      <c r="L2246" s="835">
        <v>0</v>
      </c>
      <c r="M2246" s="835">
        <v>0</v>
      </c>
      <c r="N2246" s="832">
        <v>3</v>
      </c>
      <c r="O2246" s="836">
        <v>2</v>
      </c>
      <c r="P2246" s="835">
        <v>0</v>
      </c>
      <c r="Q2246" s="837"/>
      <c r="R2246" s="832">
        <v>3</v>
      </c>
      <c r="S2246" s="837">
        <v>1</v>
      </c>
      <c r="T2246" s="836">
        <v>2</v>
      </c>
      <c r="U2246" s="838">
        <v>1</v>
      </c>
    </row>
    <row r="2247" spans="1:21" ht="14.4" customHeight="1" x14ac:dyDescent="0.3">
      <c r="A2247" s="831">
        <v>21</v>
      </c>
      <c r="B2247" s="832" t="s">
        <v>2713</v>
      </c>
      <c r="C2247" s="832" t="s">
        <v>2721</v>
      </c>
      <c r="D2247" s="833" t="s">
        <v>4562</v>
      </c>
      <c r="E2247" s="834" t="s">
        <v>2735</v>
      </c>
      <c r="F2247" s="832" t="s">
        <v>2714</v>
      </c>
      <c r="G2247" s="832" t="s">
        <v>2774</v>
      </c>
      <c r="H2247" s="832" t="s">
        <v>625</v>
      </c>
      <c r="I2247" s="832" t="s">
        <v>2394</v>
      </c>
      <c r="J2247" s="832" t="s">
        <v>1330</v>
      </c>
      <c r="K2247" s="832" t="s">
        <v>2395</v>
      </c>
      <c r="L2247" s="835">
        <v>0</v>
      </c>
      <c r="M2247" s="835">
        <v>0</v>
      </c>
      <c r="N2247" s="832">
        <v>1</v>
      </c>
      <c r="O2247" s="836">
        <v>1</v>
      </c>
      <c r="P2247" s="835">
        <v>0</v>
      </c>
      <c r="Q2247" s="837"/>
      <c r="R2247" s="832">
        <v>1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21</v>
      </c>
      <c r="B2248" s="832" t="s">
        <v>2713</v>
      </c>
      <c r="C2248" s="832" t="s">
        <v>2721</v>
      </c>
      <c r="D2248" s="833" t="s">
        <v>4562</v>
      </c>
      <c r="E2248" s="834" t="s">
        <v>2735</v>
      </c>
      <c r="F2248" s="832" t="s">
        <v>2714</v>
      </c>
      <c r="G2248" s="832" t="s">
        <v>3046</v>
      </c>
      <c r="H2248" s="832" t="s">
        <v>625</v>
      </c>
      <c r="I2248" s="832" t="s">
        <v>2066</v>
      </c>
      <c r="J2248" s="832" t="s">
        <v>2067</v>
      </c>
      <c r="K2248" s="832" t="s">
        <v>2068</v>
      </c>
      <c r="L2248" s="835">
        <v>165.63</v>
      </c>
      <c r="M2248" s="835">
        <v>662.52</v>
      </c>
      <c r="N2248" s="832">
        <v>4</v>
      </c>
      <c r="O2248" s="836">
        <v>1</v>
      </c>
      <c r="P2248" s="835">
        <v>331.26</v>
      </c>
      <c r="Q2248" s="837">
        <v>0.5</v>
      </c>
      <c r="R2248" s="832">
        <v>2</v>
      </c>
      <c r="S2248" s="837">
        <v>0.5</v>
      </c>
      <c r="T2248" s="836">
        <v>0.5</v>
      </c>
      <c r="U2248" s="838">
        <v>0.5</v>
      </c>
    </row>
    <row r="2249" spans="1:21" ht="14.4" customHeight="1" x14ac:dyDescent="0.3">
      <c r="A2249" s="831">
        <v>21</v>
      </c>
      <c r="B2249" s="832" t="s">
        <v>2713</v>
      </c>
      <c r="C2249" s="832" t="s">
        <v>2721</v>
      </c>
      <c r="D2249" s="833" t="s">
        <v>4562</v>
      </c>
      <c r="E2249" s="834" t="s">
        <v>2735</v>
      </c>
      <c r="F2249" s="832" t="s">
        <v>2714</v>
      </c>
      <c r="G2249" s="832" t="s">
        <v>3257</v>
      </c>
      <c r="H2249" s="832" t="s">
        <v>567</v>
      </c>
      <c r="I2249" s="832" t="s">
        <v>3258</v>
      </c>
      <c r="J2249" s="832" t="s">
        <v>634</v>
      </c>
      <c r="K2249" s="832" t="s">
        <v>635</v>
      </c>
      <c r="L2249" s="835">
        <v>2086.5500000000002</v>
      </c>
      <c r="M2249" s="835">
        <v>2086.5500000000002</v>
      </c>
      <c r="N2249" s="832">
        <v>1</v>
      </c>
      <c r="O2249" s="836">
        <v>0.5</v>
      </c>
      <c r="P2249" s="835">
        <v>2086.5500000000002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21</v>
      </c>
      <c r="B2250" s="832" t="s">
        <v>2713</v>
      </c>
      <c r="C2250" s="832" t="s">
        <v>2721</v>
      </c>
      <c r="D2250" s="833" t="s">
        <v>4562</v>
      </c>
      <c r="E2250" s="834" t="s">
        <v>2735</v>
      </c>
      <c r="F2250" s="832" t="s">
        <v>2714</v>
      </c>
      <c r="G2250" s="832" t="s">
        <v>3053</v>
      </c>
      <c r="H2250" s="832" t="s">
        <v>567</v>
      </c>
      <c r="I2250" s="832" t="s">
        <v>3544</v>
      </c>
      <c r="J2250" s="832" t="s">
        <v>1633</v>
      </c>
      <c r="K2250" s="832" t="s">
        <v>3545</v>
      </c>
      <c r="L2250" s="835">
        <v>0</v>
      </c>
      <c r="M2250" s="835">
        <v>0</v>
      </c>
      <c r="N2250" s="832">
        <v>1</v>
      </c>
      <c r="O2250" s="836">
        <v>1</v>
      </c>
      <c r="P2250" s="835">
        <v>0</v>
      </c>
      <c r="Q2250" s="837"/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21</v>
      </c>
      <c r="B2251" s="832" t="s">
        <v>2713</v>
      </c>
      <c r="C2251" s="832" t="s">
        <v>2721</v>
      </c>
      <c r="D2251" s="833" t="s">
        <v>4562</v>
      </c>
      <c r="E2251" s="834" t="s">
        <v>2735</v>
      </c>
      <c r="F2251" s="832" t="s">
        <v>2714</v>
      </c>
      <c r="G2251" s="832" t="s">
        <v>3056</v>
      </c>
      <c r="H2251" s="832" t="s">
        <v>625</v>
      </c>
      <c r="I2251" s="832" t="s">
        <v>2254</v>
      </c>
      <c r="J2251" s="832" t="s">
        <v>2255</v>
      </c>
      <c r="K2251" s="832" t="s">
        <v>2256</v>
      </c>
      <c r="L2251" s="835">
        <v>74.08</v>
      </c>
      <c r="M2251" s="835">
        <v>74.08</v>
      </c>
      <c r="N2251" s="832">
        <v>1</v>
      </c>
      <c r="O2251" s="836">
        <v>0.5</v>
      </c>
      <c r="P2251" s="835">
        <v>74.08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21</v>
      </c>
      <c r="B2252" s="832" t="s">
        <v>2713</v>
      </c>
      <c r="C2252" s="832" t="s">
        <v>2721</v>
      </c>
      <c r="D2252" s="833" t="s">
        <v>4562</v>
      </c>
      <c r="E2252" s="834" t="s">
        <v>2735</v>
      </c>
      <c r="F2252" s="832" t="s">
        <v>2714</v>
      </c>
      <c r="G2252" s="832" t="s">
        <v>3547</v>
      </c>
      <c r="H2252" s="832" t="s">
        <v>567</v>
      </c>
      <c r="I2252" s="832" t="s">
        <v>3548</v>
      </c>
      <c r="J2252" s="832" t="s">
        <v>622</v>
      </c>
      <c r="K2252" s="832" t="s">
        <v>3549</v>
      </c>
      <c r="L2252" s="835">
        <v>0</v>
      </c>
      <c r="M2252" s="835">
        <v>0</v>
      </c>
      <c r="N2252" s="832">
        <v>5</v>
      </c>
      <c r="O2252" s="836">
        <v>2</v>
      </c>
      <c r="P2252" s="835">
        <v>0</v>
      </c>
      <c r="Q2252" s="837"/>
      <c r="R2252" s="832">
        <v>2</v>
      </c>
      <c r="S2252" s="837">
        <v>0.4</v>
      </c>
      <c r="T2252" s="836">
        <v>1</v>
      </c>
      <c r="U2252" s="838">
        <v>0.5</v>
      </c>
    </row>
    <row r="2253" spans="1:21" ht="14.4" customHeight="1" x14ac:dyDescent="0.3">
      <c r="A2253" s="831">
        <v>21</v>
      </c>
      <c r="B2253" s="832" t="s">
        <v>2713</v>
      </c>
      <c r="C2253" s="832" t="s">
        <v>2721</v>
      </c>
      <c r="D2253" s="833" t="s">
        <v>4562</v>
      </c>
      <c r="E2253" s="834" t="s">
        <v>2735</v>
      </c>
      <c r="F2253" s="832" t="s">
        <v>2714</v>
      </c>
      <c r="G2253" s="832" t="s">
        <v>3547</v>
      </c>
      <c r="H2253" s="832" t="s">
        <v>567</v>
      </c>
      <c r="I2253" s="832" t="s">
        <v>3878</v>
      </c>
      <c r="J2253" s="832" t="s">
        <v>622</v>
      </c>
      <c r="K2253" s="832" t="s">
        <v>3879</v>
      </c>
      <c r="L2253" s="835">
        <v>0</v>
      </c>
      <c r="M2253" s="835">
        <v>0</v>
      </c>
      <c r="N2253" s="832">
        <v>1</v>
      </c>
      <c r="O2253" s="836">
        <v>1</v>
      </c>
      <c r="P2253" s="835"/>
      <c r="Q2253" s="837"/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21</v>
      </c>
      <c r="B2254" s="832" t="s">
        <v>2713</v>
      </c>
      <c r="C2254" s="832" t="s">
        <v>2721</v>
      </c>
      <c r="D2254" s="833" t="s">
        <v>4562</v>
      </c>
      <c r="E2254" s="834" t="s">
        <v>2735</v>
      </c>
      <c r="F2254" s="832" t="s">
        <v>2715</v>
      </c>
      <c r="G2254" s="832" t="s">
        <v>2890</v>
      </c>
      <c r="H2254" s="832" t="s">
        <v>567</v>
      </c>
      <c r="I2254" s="832" t="s">
        <v>2891</v>
      </c>
      <c r="J2254" s="832" t="s">
        <v>2892</v>
      </c>
      <c r="K2254" s="832"/>
      <c r="L2254" s="835">
        <v>0</v>
      </c>
      <c r="M2254" s="835">
        <v>0</v>
      </c>
      <c r="N2254" s="832">
        <v>4</v>
      </c>
      <c r="O2254" s="836">
        <v>4</v>
      </c>
      <c r="P2254" s="835">
        <v>0</v>
      </c>
      <c r="Q2254" s="837"/>
      <c r="R2254" s="832">
        <v>4</v>
      </c>
      <c r="S2254" s="837">
        <v>1</v>
      </c>
      <c r="T2254" s="836">
        <v>4</v>
      </c>
      <c r="U2254" s="838">
        <v>1</v>
      </c>
    </row>
    <row r="2255" spans="1:21" ht="14.4" customHeight="1" x14ac:dyDescent="0.3">
      <c r="A2255" s="831">
        <v>21</v>
      </c>
      <c r="B2255" s="832" t="s">
        <v>2713</v>
      </c>
      <c r="C2255" s="832" t="s">
        <v>2721</v>
      </c>
      <c r="D2255" s="833" t="s">
        <v>4562</v>
      </c>
      <c r="E2255" s="834" t="s">
        <v>2735</v>
      </c>
      <c r="F2255" s="832" t="s">
        <v>2716</v>
      </c>
      <c r="G2255" s="832" t="s">
        <v>3057</v>
      </c>
      <c r="H2255" s="832" t="s">
        <v>567</v>
      </c>
      <c r="I2255" s="832" t="s">
        <v>4251</v>
      </c>
      <c r="J2255" s="832" t="s">
        <v>4252</v>
      </c>
      <c r="K2255" s="832" t="s">
        <v>3272</v>
      </c>
      <c r="L2255" s="835">
        <v>741</v>
      </c>
      <c r="M2255" s="835">
        <v>4446</v>
      </c>
      <c r="N2255" s="832">
        <v>6</v>
      </c>
      <c r="O2255" s="836">
        <v>2</v>
      </c>
      <c r="P2255" s="835">
        <v>4446</v>
      </c>
      <c r="Q2255" s="837">
        <v>1</v>
      </c>
      <c r="R2255" s="832">
        <v>6</v>
      </c>
      <c r="S2255" s="837">
        <v>1</v>
      </c>
      <c r="T2255" s="836">
        <v>2</v>
      </c>
      <c r="U2255" s="838">
        <v>1</v>
      </c>
    </row>
    <row r="2256" spans="1:21" ht="14.4" customHeight="1" x14ac:dyDescent="0.3">
      <c r="A2256" s="831">
        <v>21</v>
      </c>
      <c r="B2256" s="832" t="s">
        <v>2713</v>
      </c>
      <c r="C2256" s="832" t="s">
        <v>2721</v>
      </c>
      <c r="D2256" s="833" t="s">
        <v>4562</v>
      </c>
      <c r="E2256" s="834" t="s">
        <v>2735</v>
      </c>
      <c r="F2256" s="832" t="s">
        <v>2716</v>
      </c>
      <c r="G2256" s="832" t="s">
        <v>3057</v>
      </c>
      <c r="H2256" s="832" t="s">
        <v>567</v>
      </c>
      <c r="I2256" s="832" t="s">
        <v>3262</v>
      </c>
      <c r="J2256" s="832" t="s">
        <v>3263</v>
      </c>
      <c r="K2256" s="832" t="s">
        <v>3264</v>
      </c>
      <c r="L2256" s="835">
        <v>1512.05</v>
      </c>
      <c r="M2256" s="835">
        <v>4536.1499999999996</v>
      </c>
      <c r="N2256" s="832">
        <v>3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21</v>
      </c>
      <c r="B2257" s="832" t="s">
        <v>2713</v>
      </c>
      <c r="C2257" s="832" t="s">
        <v>2721</v>
      </c>
      <c r="D2257" s="833" t="s">
        <v>4562</v>
      </c>
      <c r="E2257" s="834" t="s">
        <v>2735</v>
      </c>
      <c r="F2257" s="832" t="s">
        <v>2716</v>
      </c>
      <c r="G2257" s="832" t="s">
        <v>3057</v>
      </c>
      <c r="H2257" s="832" t="s">
        <v>567</v>
      </c>
      <c r="I2257" s="832" t="s">
        <v>4443</v>
      </c>
      <c r="J2257" s="832" t="s">
        <v>4444</v>
      </c>
      <c r="K2257" s="832" t="s">
        <v>4445</v>
      </c>
      <c r="L2257" s="835">
        <v>1438.95</v>
      </c>
      <c r="M2257" s="835">
        <v>4316.8500000000004</v>
      </c>
      <c r="N2257" s="832">
        <v>3</v>
      </c>
      <c r="O2257" s="836">
        <v>1</v>
      </c>
      <c r="P2257" s="835">
        <v>4316.8500000000004</v>
      </c>
      <c r="Q2257" s="837">
        <v>1</v>
      </c>
      <c r="R2257" s="832">
        <v>3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21</v>
      </c>
      <c r="B2258" s="832" t="s">
        <v>2713</v>
      </c>
      <c r="C2258" s="832" t="s">
        <v>2721</v>
      </c>
      <c r="D2258" s="833" t="s">
        <v>4562</v>
      </c>
      <c r="E2258" s="834" t="s">
        <v>2735</v>
      </c>
      <c r="F2258" s="832" t="s">
        <v>2716</v>
      </c>
      <c r="G2258" s="832" t="s">
        <v>3057</v>
      </c>
      <c r="H2258" s="832" t="s">
        <v>567</v>
      </c>
      <c r="I2258" s="832" t="s">
        <v>4446</v>
      </c>
      <c r="J2258" s="832" t="s">
        <v>4447</v>
      </c>
      <c r="K2258" s="832" t="s">
        <v>4448</v>
      </c>
      <c r="L2258" s="835">
        <v>800</v>
      </c>
      <c r="M2258" s="835">
        <v>10400</v>
      </c>
      <c r="N2258" s="832">
        <v>13</v>
      </c>
      <c r="O2258" s="836">
        <v>3</v>
      </c>
      <c r="P2258" s="835">
        <v>2400</v>
      </c>
      <c r="Q2258" s="837">
        <v>0.23076923076923078</v>
      </c>
      <c r="R2258" s="832">
        <v>3</v>
      </c>
      <c r="S2258" s="837">
        <v>0.23076923076923078</v>
      </c>
      <c r="T2258" s="836">
        <v>1</v>
      </c>
      <c r="U2258" s="838">
        <v>0.33333333333333331</v>
      </c>
    </row>
    <row r="2259" spans="1:21" ht="14.4" customHeight="1" x14ac:dyDescent="0.3">
      <c r="A2259" s="831">
        <v>21</v>
      </c>
      <c r="B2259" s="832" t="s">
        <v>2713</v>
      </c>
      <c r="C2259" s="832" t="s">
        <v>2721</v>
      </c>
      <c r="D2259" s="833" t="s">
        <v>4562</v>
      </c>
      <c r="E2259" s="834" t="s">
        <v>2735</v>
      </c>
      <c r="F2259" s="832" t="s">
        <v>2716</v>
      </c>
      <c r="G2259" s="832" t="s">
        <v>3057</v>
      </c>
      <c r="H2259" s="832" t="s">
        <v>567</v>
      </c>
      <c r="I2259" s="832" t="s">
        <v>3268</v>
      </c>
      <c r="J2259" s="832" t="s">
        <v>3059</v>
      </c>
      <c r="K2259" s="832" t="s">
        <v>3269</v>
      </c>
      <c r="L2259" s="835">
        <v>800</v>
      </c>
      <c r="M2259" s="835">
        <v>2400</v>
      </c>
      <c r="N2259" s="832">
        <v>3</v>
      </c>
      <c r="O2259" s="836">
        <v>1</v>
      </c>
      <c r="P2259" s="835">
        <v>2400</v>
      </c>
      <c r="Q2259" s="837">
        <v>1</v>
      </c>
      <c r="R2259" s="832">
        <v>3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21</v>
      </c>
      <c r="B2260" s="832" t="s">
        <v>2713</v>
      </c>
      <c r="C2260" s="832" t="s">
        <v>2721</v>
      </c>
      <c r="D2260" s="833" t="s">
        <v>4562</v>
      </c>
      <c r="E2260" s="834" t="s">
        <v>2735</v>
      </c>
      <c r="F2260" s="832" t="s">
        <v>2716</v>
      </c>
      <c r="G2260" s="832" t="s">
        <v>2834</v>
      </c>
      <c r="H2260" s="832" t="s">
        <v>567</v>
      </c>
      <c r="I2260" s="832" t="s">
        <v>3068</v>
      </c>
      <c r="J2260" s="832" t="s">
        <v>3069</v>
      </c>
      <c r="K2260" s="832" t="s">
        <v>3070</v>
      </c>
      <c r="L2260" s="835">
        <v>1267.1199999999999</v>
      </c>
      <c r="M2260" s="835">
        <v>19006.8</v>
      </c>
      <c r="N2260" s="832">
        <v>15</v>
      </c>
      <c r="O2260" s="836">
        <v>6</v>
      </c>
      <c r="P2260" s="835">
        <v>15205.439999999999</v>
      </c>
      <c r="Q2260" s="837">
        <v>0.79999999999999993</v>
      </c>
      <c r="R2260" s="832">
        <v>12</v>
      </c>
      <c r="S2260" s="837">
        <v>0.8</v>
      </c>
      <c r="T2260" s="836">
        <v>5</v>
      </c>
      <c r="U2260" s="838">
        <v>0.83333333333333337</v>
      </c>
    </row>
    <row r="2261" spans="1:21" ht="14.4" customHeight="1" x14ac:dyDescent="0.3">
      <c r="A2261" s="831">
        <v>21</v>
      </c>
      <c r="B2261" s="832" t="s">
        <v>2713</v>
      </c>
      <c r="C2261" s="832" t="s">
        <v>2721</v>
      </c>
      <c r="D2261" s="833" t="s">
        <v>4562</v>
      </c>
      <c r="E2261" s="834" t="s">
        <v>2738</v>
      </c>
      <c r="F2261" s="832" t="s">
        <v>2714</v>
      </c>
      <c r="G2261" s="832" t="s">
        <v>2761</v>
      </c>
      <c r="H2261" s="832" t="s">
        <v>625</v>
      </c>
      <c r="I2261" s="832" t="s">
        <v>2352</v>
      </c>
      <c r="J2261" s="832" t="s">
        <v>2353</v>
      </c>
      <c r="K2261" s="832" t="s">
        <v>2354</v>
      </c>
      <c r="L2261" s="835">
        <v>0</v>
      </c>
      <c r="M2261" s="835">
        <v>0</v>
      </c>
      <c r="N2261" s="832">
        <v>2</v>
      </c>
      <c r="O2261" s="836">
        <v>0.5</v>
      </c>
      <c r="P2261" s="835">
        <v>0</v>
      </c>
      <c r="Q2261" s="837"/>
      <c r="R2261" s="832">
        <v>2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21</v>
      </c>
      <c r="B2262" s="832" t="s">
        <v>2713</v>
      </c>
      <c r="C2262" s="832" t="s">
        <v>2721</v>
      </c>
      <c r="D2262" s="833" t="s">
        <v>4562</v>
      </c>
      <c r="E2262" s="834" t="s">
        <v>2738</v>
      </c>
      <c r="F2262" s="832" t="s">
        <v>2714</v>
      </c>
      <c r="G2262" s="832" t="s">
        <v>2826</v>
      </c>
      <c r="H2262" s="832" t="s">
        <v>567</v>
      </c>
      <c r="I2262" s="832" t="s">
        <v>3047</v>
      </c>
      <c r="J2262" s="832" t="s">
        <v>2888</v>
      </c>
      <c r="K2262" s="832" t="s">
        <v>3048</v>
      </c>
      <c r="L2262" s="835">
        <v>33.31</v>
      </c>
      <c r="M2262" s="835">
        <v>33.31</v>
      </c>
      <c r="N2262" s="832">
        <v>1</v>
      </c>
      <c r="O2262" s="836">
        <v>0.5</v>
      </c>
      <c r="P2262" s="835">
        <v>33.31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21</v>
      </c>
      <c r="B2263" s="832" t="s">
        <v>2713</v>
      </c>
      <c r="C2263" s="832" t="s">
        <v>2721</v>
      </c>
      <c r="D2263" s="833" t="s">
        <v>4562</v>
      </c>
      <c r="E2263" s="834" t="s">
        <v>2751</v>
      </c>
      <c r="F2263" s="832" t="s">
        <v>2714</v>
      </c>
      <c r="G2263" s="832" t="s">
        <v>2762</v>
      </c>
      <c r="H2263" s="832" t="s">
        <v>567</v>
      </c>
      <c r="I2263" s="832" t="s">
        <v>3071</v>
      </c>
      <c r="J2263" s="832" t="s">
        <v>2764</v>
      </c>
      <c r="K2263" s="832" t="s">
        <v>3072</v>
      </c>
      <c r="L2263" s="835">
        <v>32.28</v>
      </c>
      <c r="M2263" s="835">
        <v>32.28</v>
      </c>
      <c r="N2263" s="832">
        <v>1</v>
      </c>
      <c r="O2263" s="836">
        <v>0.5</v>
      </c>
      <c r="P2263" s="835">
        <v>32.28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21</v>
      </c>
      <c r="B2264" s="832" t="s">
        <v>2713</v>
      </c>
      <c r="C2264" s="832" t="s">
        <v>2721</v>
      </c>
      <c r="D2264" s="833" t="s">
        <v>4562</v>
      </c>
      <c r="E2264" s="834" t="s">
        <v>2751</v>
      </c>
      <c r="F2264" s="832" t="s">
        <v>2714</v>
      </c>
      <c r="G2264" s="832" t="s">
        <v>2762</v>
      </c>
      <c r="H2264" s="832" t="s">
        <v>567</v>
      </c>
      <c r="I2264" s="832" t="s">
        <v>2763</v>
      </c>
      <c r="J2264" s="832" t="s">
        <v>2764</v>
      </c>
      <c r="K2264" s="832" t="s">
        <v>2765</v>
      </c>
      <c r="L2264" s="835">
        <v>96.84</v>
      </c>
      <c r="M2264" s="835">
        <v>96.84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21</v>
      </c>
      <c r="B2265" s="832" t="s">
        <v>2713</v>
      </c>
      <c r="C2265" s="832" t="s">
        <v>2721</v>
      </c>
      <c r="D2265" s="833" t="s">
        <v>4562</v>
      </c>
      <c r="E2265" s="834" t="s">
        <v>2751</v>
      </c>
      <c r="F2265" s="832" t="s">
        <v>2714</v>
      </c>
      <c r="G2265" s="832" t="s">
        <v>2766</v>
      </c>
      <c r="H2265" s="832" t="s">
        <v>625</v>
      </c>
      <c r="I2265" s="832" t="s">
        <v>2334</v>
      </c>
      <c r="J2265" s="832" t="s">
        <v>640</v>
      </c>
      <c r="K2265" s="832" t="s">
        <v>641</v>
      </c>
      <c r="L2265" s="835">
        <v>21.76</v>
      </c>
      <c r="M2265" s="835">
        <v>65.28</v>
      </c>
      <c r="N2265" s="832">
        <v>3</v>
      </c>
      <c r="O2265" s="836">
        <v>2.5</v>
      </c>
      <c r="P2265" s="835">
        <v>65.28</v>
      </c>
      <c r="Q2265" s="837">
        <v>1</v>
      </c>
      <c r="R2265" s="832">
        <v>3</v>
      </c>
      <c r="S2265" s="837">
        <v>1</v>
      </c>
      <c r="T2265" s="836">
        <v>2.5</v>
      </c>
      <c r="U2265" s="838">
        <v>1</v>
      </c>
    </row>
    <row r="2266" spans="1:21" ht="14.4" customHeight="1" x14ac:dyDescent="0.3">
      <c r="A2266" s="831">
        <v>21</v>
      </c>
      <c r="B2266" s="832" t="s">
        <v>2713</v>
      </c>
      <c r="C2266" s="832" t="s">
        <v>2721</v>
      </c>
      <c r="D2266" s="833" t="s">
        <v>4562</v>
      </c>
      <c r="E2266" s="834" t="s">
        <v>2751</v>
      </c>
      <c r="F2266" s="832" t="s">
        <v>2714</v>
      </c>
      <c r="G2266" s="832" t="s">
        <v>4016</v>
      </c>
      <c r="H2266" s="832" t="s">
        <v>625</v>
      </c>
      <c r="I2266" s="832" t="s">
        <v>2078</v>
      </c>
      <c r="J2266" s="832" t="s">
        <v>1193</v>
      </c>
      <c r="K2266" s="832" t="s">
        <v>2079</v>
      </c>
      <c r="L2266" s="835">
        <v>0</v>
      </c>
      <c r="M2266" s="835">
        <v>0</v>
      </c>
      <c r="N2266" s="832">
        <v>1</v>
      </c>
      <c r="O2266" s="836">
        <v>1</v>
      </c>
      <c r="P2266" s="835"/>
      <c r="Q2266" s="837"/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21</v>
      </c>
      <c r="B2267" s="832" t="s">
        <v>2713</v>
      </c>
      <c r="C2267" s="832" t="s">
        <v>2721</v>
      </c>
      <c r="D2267" s="833" t="s">
        <v>4562</v>
      </c>
      <c r="E2267" s="834" t="s">
        <v>2751</v>
      </c>
      <c r="F2267" s="832" t="s">
        <v>2714</v>
      </c>
      <c r="G2267" s="832" t="s">
        <v>3285</v>
      </c>
      <c r="H2267" s="832" t="s">
        <v>567</v>
      </c>
      <c r="I2267" s="832" t="s">
        <v>4500</v>
      </c>
      <c r="J2267" s="832" t="s">
        <v>4295</v>
      </c>
      <c r="K2267" s="832" t="s">
        <v>2235</v>
      </c>
      <c r="L2267" s="835">
        <v>93.18</v>
      </c>
      <c r="M2267" s="835">
        <v>93.18</v>
      </c>
      <c r="N2267" s="832">
        <v>1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21</v>
      </c>
      <c r="B2268" s="832" t="s">
        <v>2713</v>
      </c>
      <c r="C2268" s="832" t="s">
        <v>2721</v>
      </c>
      <c r="D2268" s="833" t="s">
        <v>4562</v>
      </c>
      <c r="E2268" s="834" t="s">
        <v>2751</v>
      </c>
      <c r="F2268" s="832" t="s">
        <v>2714</v>
      </c>
      <c r="G2268" s="832" t="s">
        <v>2838</v>
      </c>
      <c r="H2268" s="832" t="s">
        <v>567</v>
      </c>
      <c r="I2268" s="832" t="s">
        <v>2911</v>
      </c>
      <c r="J2268" s="832" t="s">
        <v>1051</v>
      </c>
      <c r="K2268" s="832" t="s">
        <v>2840</v>
      </c>
      <c r="L2268" s="835">
        <v>0</v>
      </c>
      <c r="M2268" s="835">
        <v>0</v>
      </c>
      <c r="N2268" s="832">
        <v>1</v>
      </c>
      <c r="O2268" s="836">
        <v>1</v>
      </c>
      <c r="P2268" s="835">
        <v>0</v>
      </c>
      <c r="Q2268" s="837"/>
      <c r="R2268" s="832">
        <v>1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21</v>
      </c>
      <c r="B2269" s="832" t="s">
        <v>2713</v>
      </c>
      <c r="C2269" s="832" t="s">
        <v>2721</v>
      </c>
      <c r="D2269" s="833" t="s">
        <v>4562</v>
      </c>
      <c r="E2269" s="834" t="s">
        <v>2751</v>
      </c>
      <c r="F2269" s="832" t="s">
        <v>2714</v>
      </c>
      <c r="G2269" s="832" t="s">
        <v>2838</v>
      </c>
      <c r="H2269" s="832" t="s">
        <v>567</v>
      </c>
      <c r="I2269" s="832" t="s">
        <v>3394</v>
      </c>
      <c r="J2269" s="832" t="s">
        <v>1053</v>
      </c>
      <c r="K2269" s="832" t="s">
        <v>1054</v>
      </c>
      <c r="L2269" s="835">
        <v>0</v>
      </c>
      <c r="M2269" s="835">
        <v>0</v>
      </c>
      <c r="N2269" s="832">
        <v>1</v>
      </c>
      <c r="O2269" s="836">
        <v>1</v>
      </c>
      <c r="P2269" s="835"/>
      <c r="Q2269" s="837"/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21</v>
      </c>
      <c r="B2270" s="832" t="s">
        <v>2713</v>
      </c>
      <c r="C2270" s="832" t="s">
        <v>2721</v>
      </c>
      <c r="D2270" s="833" t="s">
        <v>4562</v>
      </c>
      <c r="E2270" s="834" t="s">
        <v>2751</v>
      </c>
      <c r="F2270" s="832" t="s">
        <v>2714</v>
      </c>
      <c r="G2270" s="832" t="s">
        <v>2838</v>
      </c>
      <c r="H2270" s="832" t="s">
        <v>567</v>
      </c>
      <c r="I2270" s="832" t="s">
        <v>3682</v>
      </c>
      <c r="J2270" s="832" t="s">
        <v>1053</v>
      </c>
      <c r="K2270" s="832" t="s">
        <v>3683</v>
      </c>
      <c r="L2270" s="835">
        <v>0</v>
      </c>
      <c r="M2270" s="835">
        <v>0</v>
      </c>
      <c r="N2270" s="832">
        <v>1</v>
      </c>
      <c r="O2270" s="836">
        <v>0.5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21</v>
      </c>
      <c r="B2271" s="832" t="s">
        <v>2713</v>
      </c>
      <c r="C2271" s="832" t="s">
        <v>2721</v>
      </c>
      <c r="D2271" s="833" t="s">
        <v>4562</v>
      </c>
      <c r="E2271" s="834" t="s">
        <v>2751</v>
      </c>
      <c r="F2271" s="832" t="s">
        <v>2714</v>
      </c>
      <c r="G2271" s="832" t="s">
        <v>2838</v>
      </c>
      <c r="H2271" s="832" t="s">
        <v>567</v>
      </c>
      <c r="I2271" s="832" t="s">
        <v>4232</v>
      </c>
      <c r="J2271" s="832" t="s">
        <v>1051</v>
      </c>
      <c r="K2271" s="832" t="s">
        <v>3685</v>
      </c>
      <c r="L2271" s="835">
        <v>0</v>
      </c>
      <c r="M2271" s="835">
        <v>0</v>
      </c>
      <c r="N2271" s="832">
        <v>1</v>
      </c>
      <c r="O2271" s="836">
        <v>0.5</v>
      </c>
      <c r="P2271" s="835">
        <v>0</v>
      </c>
      <c r="Q2271" s="837"/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21</v>
      </c>
      <c r="B2272" s="832" t="s">
        <v>2713</v>
      </c>
      <c r="C2272" s="832" t="s">
        <v>2721</v>
      </c>
      <c r="D2272" s="833" t="s">
        <v>4562</v>
      </c>
      <c r="E2272" s="834" t="s">
        <v>2751</v>
      </c>
      <c r="F2272" s="832" t="s">
        <v>2714</v>
      </c>
      <c r="G2272" s="832" t="s">
        <v>2916</v>
      </c>
      <c r="H2272" s="832" t="s">
        <v>625</v>
      </c>
      <c r="I2272" s="832" t="s">
        <v>2623</v>
      </c>
      <c r="J2272" s="832" t="s">
        <v>1328</v>
      </c>
      <c r="K2272" s="832" t="s">
        <v>703</v>
      </c>
      <c r="L2272" s="835">
        <v>58.77</v>
      </c>
      <c r="M2272" s="835">
        <v>58.77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21</v>
      </c>
      <c r="B2273" s="832" t="s">
        <v>2713</v>
      </c>
      <c r="C2273" s="832" t="s">
        <v>2721</v>
      </c>
      <c r="D2273" s="833" t="s">
        <v>4562</v>
      </c>
      <c r="E2273" s="834" t="s">
        <v>2751</v>
      </c>
      <c r="F2273" s="832" t="s">
        <v>2714</v>
      </c>
      <c r="G2273" s="832" t="s">
        <v>2917</v>
      </c>
      <c r="H2273" s="832" t="s">
        <v>567</v>
      </c>
      <c r="I2273" s="832" t="s">
        <v>2918</v>
      </c>
      <c r="J2273" s="832" t="s">
        <v>904</v>
      </c>
      <c r="K2273" s="832" t="s">
        <v>2919</v>
      </c>
      <c r="L2273" s="835">
        <v>236.03</v>
      </c>
      <c r="M2273" s="835">
        <v>236.03</v>
      </c>
      <c r="N2273" s="832">
        <v>1</v>
      </c>
      <c r="O2273" s="836">
        <v>1</v>
      </c>
      <c r="P2273" s="835">
        <v>236.03</v>
      </c>
      <c r="Q2273" s="837">
        <v>1</v>
      </c>
      <c r="R2273" s="832">
        <v>1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21</v>
      </c>
      <c r="B2274" s="832" t="s">
        <v>2713</v>
      </c>
      <c r="C2274" s="832" t="s">
        <v>2721</v>
      </c>
      <c r="D2274" s="833" t="s">
        <v>4562</v>
      </c>
      <c r="E2274" s="834" t="s">
        <v>2751</v>
      </c>
      <c r="F2274" s="832" t="s">
        <v>2714</v>
      </c>
      <c r="G2274" s="832" t="s">
        <v>2776</v>
      </c>
      <c r="H2274" s="832" t="s">
        <v>567</v>
      </c>
      <c r="I2274" s="832" t="s">
        <v>2777</v>
      </c>
      <c r="J2274" s="832" t="s">
        <v>825</v>
      </c>
      <c r="K2274" s="832" t="s">
        <v>2778</v>
      </c>
      <c r="L2274" s="835">
        <v>64.56</v>
      </c>
      <c r="M2274" s="835">
        <v>387.36</v>
      </c>
      <c r="N2274" s="832">
        <v>6</v>
      </c>
      <c r="O2274" s="836">
        <v>2.5</v>
      </c>
      <c r="P2274" s="835">
        <v>64.56</v>
      </c>
      <c r="Q2274" s="837">
        <v>0.16666666666666666</v>
      </c>
      <c r="R2274" s="832">
        <v>1</v>
      </c>
      <c r="S2274" s="837">
        <v>0.16666666666666666</v>
      </c>
      <c r="T2274" s="836">
        <v>0.5</v>
      </c>
      <c r="U2274" s="838">
        <v>0.2</v>
      </c>
    </row>
    <row r="2275" spans="1:21" ht="14.4" customHeight="1" x14ac:dyDescent="0.3">
      <c r="A2275" s="831">
        <v>21</v>
      </c>
      <c r="B2275" s="832" t="s">
        <v>2713</v>
      </c>
      <c r="C2275" s="832" t="s">
        <v>2721</v>
      </c>
      <c r="D2275" s="833" t="s">
        <v>4562</v>
      </c>
      <c r="E2275" s="834" t="s">
        <v>2751</v>
      </c>
      <c r="F2275" s="832" t="s">
        <v>2714</v>
      </c>
      <c r="G2275" s="832" t="s">
        <v>2776</v>
      </c>
      <c r="H2275" s="832" t="s">
        <v>567</v>
      </c>
      <c r="I2275" s="832" t="s">
        <v>4173</v>
      </c>
      <c r="J2275" s="832" t="s">
        <v>4174</v>
      </c>
      <c r="K2275" s="832" t="s">
        <v>3659</v>
      </c>
      <c r="L2275" s="835">
        <v>161.4</v>
      </c>
      <c r="M2275" s="835">
        <v>161.4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21</v>
      </c>
      <c r="B2276" s="832" t="s">
        <v>2713</v>
      </c>
      <c r="C2276" s="832" t="s">
        <v>2721</v>
      </c>
      <c r="D2276" s="833" t="s">
        <v>4562</v>
      </c>
      <c r="E2276" s="834" t="s">
        <v>2751</v>
      </c>
      <c r="F2276" s="832" t="s">
        <v>2714</v>
      </c>
      <c r="G2276" s="832" t="s">
        <v>2776</v>
      </c>
      <c r="H2276" s="832" t="s">
        <v>567</v>
      </c>
      <c r="I2276" s="832" t="s">
        <v>4501</v>
      </c>
      <c r="J2276" s="832" t="s">
        <v>3123</v>
      </c>
      <c r="K2276" s="832" t="s">
        <v>4502</v>
      </c>
      <c r="L2276" s="835">
        <v>32.28</v>
      </c>
      <c r="M2276" s="835">
        <v>32.28</v>
      </c>
      <c r="N2276" s="832">
        <v>1</v>
      </c>
      <c r="O2276" s="836">
        <v>0.5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21</v>
      </c>
      <c r="B2277" s="832" t="s">
        <v>2713</v>
      </c>
      <c r="C2277" s="832" t="s">
        <v>2721</v>
      </c>
      <c r="D2277" s="833" t="s">
        <v>4562</v>
      </c>
      <c r="E2277" s="834" t="s">
        <v>2751</v>
      </c>
      <c r="F2277" s="832" t="s">
        <v>2714</v>
      </c>
      <c r="G2277" s="832" t="s">
        <v>2776</v>
      </c>
      <c r="H2277" s="832" t="s">
        <v>567</v>
      </c>
      <c r="I2277" s="832" t="s">
        <v>3122</v>
      </c>
      <c r="J2277" s="832" t="s">
        <v>3123</v>
      </c>
      <c r="K2277" s="832" t="s">
        <v>3124</v>
      </c>
      <c r="L2277" s="835">
        <v>80.7</v>
      </c>
      <c r="M2277" s="835">
        <v>322.8</v>
      </c>
      <c r="N2277" s="832">
        <v>4</v>
      </c>
      <c r="O2277" s="836">
        <v>2</v>
      </c>
      <c r="P2277" s="835">
        <v>242.10000000000002</v>
      </c>
      <c r="Q2277" s="837">
        <v>0.75</v>
      </c>
      <c r="R2277" s="832">
        <v>3</v>
      </c>
      <c r="S2277" s="837">
        <v>0.75</v>
      </c>
      <c r="T2277" s="836">
        <v>1.5</v>
      </c>
      <c r="U2277" s="838">
        <v>0.75</v>
      </c>
    </row>
    <row r="2278" spans="1:21" ht="14.4" customHeight="1" x14ac:dyDescent="0.3">
      <c r="A2278" s="831">
        <v>21</v>
      </c>
      <c r="B2278" s="832" t="s">
        <v>2713</v>
      </c>
      <c r="C2278" s="832" t="s">
        <v>2721</v>
      </c>
      <c r="D2278" s="833" t="s">
        <v>4562</v>
      </c>
      <c r="E2278" s="834" t="s">
        <v>2751</v>
      </c>
      <c r="F2278" s="832" t="s">
        <v>2714</v>
      </c>
      <c r="G2278" s="832" t="s">
        <v>2776</v>
      </c>
      <c r="H2278" s="832" t="s">
        <v>567</v>
      </c>
      <c r="I2278" s="832" t="s">
        <v>3296</v>
      </c>
      <c r="J2278" s="832" t="s">
        <v>3123</v>
      </c>
      <c r="K2278" s="832" t="s">
        <v>3297</v>
      </c>
      <c r="L2278" s="835">
        <v>161.4</v>
      </c>
      <c r="M2278" s="835">
        <v>161.4</v>
      </c>
      <c r="N2278" s="832">
        <v>1</v>
      </c>
      <c r="O2278" s="836">
        <v>1</v>
      </c>
      <c r="P2278" s="835">
        <v>161.4</v>
      </c>
      <c r="Q2278" s="837">
        <v>1</v>
      </c>
      <c r="R2278" s="832">
        <v>1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21</v>
      </c>
      <c r="B2279" s="832" t="s">
        <v>2713</v>
      </c>
      <c r="C2279" s="832" t="s">
        <v>2721</v>
      </c>
      <c r="D2279" s="833" t="s">
        <v>4562</v>
      </c>
      <c r="E2279" s="834" t="s">
        <v>2751</v>
      </c>
      <c r="F2279" s="832" t="s">
        <v>2714</v>
      </c>
      <c r="G2279" s="832" t="s">
        <v>2776</v>
      </c>
      <c r="H2279" s="832" t="s">
        <v>567</v>
      </c>
      <c r="I2279" s="832" t="s">
        <v>3414</v>
      </c>
      <c r="J2279" s="832" t="s">
        <v>638</v>
      </c>
      <c r="K2279" s="832" t="s">
        <v>3415</v>
      </c>
      <c r="L2279" s="835">
        <v>78.03</v>
      </c>
      <c r="M2279" s="835">
        <v>78.03</v>
      </c>
      <c r="N2279" s="832">
        <v>1</v>
      </c>
      <c r="O2279" s="836">
        <v>0.5</v>
      </c>
      <c r="P2279" s="835">
        <v>78.03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21</v>
      </c>
      <c r="B2280" s="832" t="s">
        <v>2713</v>
      </c>
      <c r="C2280" s="832" t="s">
        <v>2721</v>
      </c>
      <c r="D2280" s="833" t="s">
        <v>4562</v>
      </c>
      <c r="E2280" s="834" t="s">
        <v>2751</v>
      </c>
      <c r="F2280" s="832" t="s">
        <v>2714</v>
      </c>
      <c r="G2280" s="832" t="s">
        <v>3907</v>
      </c>
      <c r="H2280" s="832" t="s">
        <v>625</v>
      </c>
      <c r="I2280" s="832" t="s">
        <v>4503</v>
      </c>
      <c r="J2280" s="832" t="s">
        <v>3909</v>
      </c>
      <c r="K2280" s="832" t="s">
        <v>4504</v>
      </c>
      <c r="L2280" s="835">
        <v>70.23</v>
      </c>
      <c r="M2280" s="835">
        <v>632.06999999999994</v>
      </c>
      <c r="N2280" s="832">
        <v>9</v>
      </c>
      <c r="O2280" s="836">
        <v>3</v>
      </c>
      <c r="P2280" s="835">
        <v>632.06999999999994</v>
      </c>
      <c r="Q2280" s="837">
        <v>1</v>
      </c>
      <c r="R2280" s="832">
        <v>9</v>
      </c>
      <c r="S2280" s="837">
        <v>1</v>
      </c>
      <c r="T2280" s="836">
        <v>3</v>
      </c>
      <c r="U2280" s="838">
        <v>1</v>
      </c>
    </row>
    <row r="2281" spans="1:21" ht="14.4" customHeight="1" x14ac:dyDescent="0.3">
      <c r="A2281" s="831">
        <v>21</v>
      </c>
      <c r="B2281" s="832" t="s">
        <v>2713</v>
      </c>
      <c r="C2281" s="832" t="s">
        <v>2721</v>
      </c>
      <c r="D2281" s="833" t="s">
        <v>4562</v>
      </c>
      <c r="E2281" s="834" t="s">
        <v>2751</v>
      </c>
      <c r="F2281" s="832" t="s">
        <v>2714</v>
      </c>
      <c r="G2281" s="832" t="s">
        <v>2779</v>
      </c>
      <c r="H2281" s="832" t="s">
        <v>567</v>
      </c>
      <c r="I2281" s="832" t="s">
        <v>2780</v>
      </c>
      <c r="J2281" s="832" t="s">
        <v>2781</v>
      </c>
      <c r="K2281" s="832" t="s">
        <v>2782</v>
      </c>
      <c r="L2281" s="835">
        <v>5322.08</v>
      </c>
      <c r="M2281" s="835">
        <v>5322.08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21</v>
      </c>
      <c r="B2282" s="832" t="s">
        <v>2713</v>
      </c>
      <c r="C2282" s="832" t="s">
        <v>2721</v>
      </c>
      <c r="D2282" s="833" t="s">
        <v>4562</v>
      </c>
      <c r="E2282" s="834" t="s">
        <v>2751</v>
      </c>
      <c r="F2282" s="832" t="s">
        <v>2714</v>
      </c>
      <c r="G2282" s="832" t="s">
        <v>2779</v>
      </c>
      <c r="H2282" s="832" t="s">
        <v>625</v>
      </c>
      <c r="I2282" s="832" t="s">
        <v>2343</v>
      </c>
      <c r="J2282" s="832" t="s">
        <v>2339</v>
      </c>
      <c r="K2282" s="832" t="s">
        <v>2344</v>
      </c>
      <c r="L2282" s="835">
        <v>484.75</v>
      </c>
      <c r="M2282" s="835">
        <v>2908.5</v>
      </c>
      <c r="N2282" s="832">
        <v>6</v>
      </c>
      <c r="O2282" s="836">
        <v>4</v>
      </c>
      <c r="P2282" s="835">
        <v>2423.75</v>
      </c>
      <c r="Q2282" s="837">
        <v>0.83333333333333337</v>
      </c>
      <c r="R2282" s="832">
        <v>5</v>
      </c>
      <c r="S2282" s="837">
        <v>0.83333333333333337</v>
      </c>
      <c r="T2282" s="836">
        <v>3</v>
      </c>
      <c r="U2282" s="838">
        <v>0.75</v>
      </c>
    </row>
    <row r="2283" spans="1:21" ht="14.4" customHeight="1" x14ac:dyDescent="0.3">
      <c r="A2283" s="831">
        <v>21</v>
      </c>
      <c r="B2283" s="832" t="s">
        <v>2713</v>
      </c>
      <c r="C2283" s="832" t="s">
        <v>2721</v>
      </c>
      <c r="D2283" s="833" t="s">
        <v>4562</v>
      </c>
      <c r="E2283" s="834" t="s">
        <v>2751</v>
      </c>
      <c r="F2283" s="832" t="s">
        <v>2714</v>
      </c>
      <c r="G2283" s="832" t="s">
        <v>2779</v>
      </c>
      <c r="H2283" s="832" t="s">
        <v>625</v>
      </c>
      <c r="I2283" s="832" t="s">
        <v>2345</v>
      </c>
      <c r="J2283" s="832" t="s">
        <v>2339</v>
      </c>
      <c r="K2283" s="832" t="s">
        <v>2346</v>
      </c>
      <c r="L2283" s="835">
        <v>969.48</v>
      </c>
      <c r="M2283" s="835">
        <v>6786.3599999999988</v>
      </c>
      <c r="N2283" s="832">
        <v>7</v>
      </c>
      <c r="O2283" s="836">
        <v>5</v>
      </c>
      <c r="P2283" s="835">
        <v>5816.8799999999992</v>
      </c>
      <c r="Q2283" s="837">
        <v>0.85714285714285721</v>
      </c>
      <c r="R2283" s="832">
        <v>6</v>
      </c>
      <c r="S2283" s="837">
        <v>0.8571428571428571</v>
      </c>
      <c r="T2283" s="836">
        <v>4</v>
      </c>
      <c r="U2283" s="838">
        <v>0.8</v>
      </c>
    </row>
    <row r="2284" spans="1:21" ht="14.4" customHeight="1" x14ac:dyDescent="0.3">
      <c r="A2284" s="831">
        <v>21</v>
      </c>
      <c r="B2284" s="832" t="s">
        <v>2713</v>
      </c>
      <c r="C2284" s="832" t="s">
        <v>2721</v>
      </c>
      <c r="D2284" s="833" t="s">
        <v>4562</v>
      </c>
      <c r="E2284" s="834" t="s">
        <v>2751</v>
      </c>
      <c r="F2284" s="832" t="s">
        <v>2714</v>
      </c>
      <c r="G2284" s="832" t="s">
        <v>2779</v>
      </c>
      <c r="H2284" s="832" t="s">
        <v>625</v>
      </c>
      <c r="I2284" s="832" t="s">
        <v>2341</v>
      </c>
      <c r="J2284" s="832" t="s">
        <v>2339</v>
      </c>
      <c r="K2284" s="832" t="s">
        <v>2342</v>
      </c>
      <c r="L2284" s="835">
        <v>1454.23</v>
      </c>
      <c r="M2284" s="835">
        <v>8725.3799999999992</v>
      </c>
      <c r="N2284" s="832">
        <v>6</v>
      </c>
      <c r="O2284" s="836">
        <v>4</v>
      </c>
      <c r="P2284" s="835">
        <v>7271.15</v>
      </c>
      <c r="Q2284" s="837">
        <v>0.83333333333333337</v>
      </c>
      <c r="R2284" s="832">
        <v>5</v>
      </c>
      <c r="S2284" s="837">
        <v>0.83333333333333337</v>
      </c>
      <c r="T2284" s="836">
        <v>3</v>
      </c>
      <c r="U2284" s="838">
        <v>0.75</v>
      </c>
    </row>
    <row r="2285" spans="1:21" ht="14.4" customHeight="1" x14ac:dyDescent="0.3">
      <c r="A2285" s="831">
        <v>21</v>
      </c>
      <c r="B2285" s="832" t="s">
        <v>2713</v>
      </c>
      <c r="C2285" s="832" t="s">
        <v>2721</v>
      </c>
      <c r="D2285" s="833" t="s">
        <v>4562</v>
      </c>
      <c r="E2285" s="834" t="s">
        <v>2751</v>
      </c>
      <c r="F2285" s="832" t="s">
        <v>2714</v>
      </c>
      <c r="G2285" s="832" t="s">
        <v>3584</v>
      </c>
      <c r="H2285" s="832" t="s">
        <v>625</v>
      </c>
      <c r="I2285" s="832" t="s">
        <v>3585</v>
      </c>
      <c r="J2285" s="832" t="s">
        <v>2295</v>
      </c>
      <c r="K2285" s="832" t="s">
        <v>3586</v>
      </c>
      <c r="L2285" s="835">
        <v>173.12</v>
      </c>
      <c r="M2285" s="835">
        <v>173.12</v>
      </c>
      <c r="N2285" s="832">
        <v>1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21</v>
      </c>
      <c r="B2286" s="832" t="s">
        <v>2713</v>
      </c>
      <c r="C2286" s="832" t="s">
        <v>2721</v>
      </c>
      <c r="D2286" s="833" t="s">
        <v>4562</v>
      </c>
      <c r="E2286" s="834" t="s">
        <v>2751</v>
      </c>
      <c r="F2286" s="832" t="s">
        <v>2714</v>
      </c>
      <c r="G2286" s="832" t="s">
        <v>4303</v>
      </c>
      <c r="H2286" s="832" t="s">
        <v>567</v>
      </c>
      <c r="I2286" s="832" t="s">
        <v>4304</v>
      </c>
      <c r="J2286" s="832" t="s">
        <v>4305</v>
      </c>
      <c r="K2286" s="832" t="s">
        <v>4306</v>
      </c>
      <c r="L2286" s="835">
        <v>37.68</v>
      </c>
      <c r="M2286" s="835">
        <v>37.68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21</v>
      </c>
      <c r="B2287" s="832" t="s">
        <v>2713</v>
      </c>
      <c r="C2287" s="832" t="s">
        <v>2721</v>
      </c>
      <c r="D2287" s="833" t="s">
        <v>4562</v>
      </c>
      <c r="E2287" s="834" t="s">
        <v>2751</v>
      </c>
      <c r="F2287" s="832" t="s">
        <v>2714</v>
      </c>
      <c r="G2287" s="832" t="s">
        <v>2807</v>
      </c>
      <c r="H2287" s="832" t="s">
        <v>625</v>
      </c>
      <c r="I2287" s="832" t="s">
        <v>2131</v>
      </c>
      <c r="J2287" s="832" t="s">
        <v>919</v>
      </c>
      <c r="K2287" s="832" t="s">
        <v>2132</v>
      </c>
      <c r="L2287" s="835">
        <v>42.51</v>
      </c>
      <c r="M2287" s="835">
        <v>42.51</v>
      </c>
      <c r="N2287" s="832">
        <v>1</v>
      </c>
      <c r="O2287" s="836">
        <v>1</v>
      </c>
      <c r="P2287" s="835">
        <v>42.51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21</v>
      </c>
      <c r="B2288" s="832" t="s">
        <v>2713</v>
      </c>
      <c r="C2288" s="832" t="s">
        <v>2721</v>
      </c>
      <c r="D2288" s="833" t="s">
        <v>4562</v>
      </c>
      <c r="E2288" s="834" t="s">
        <v>2751</v>
      </c>
      <c r="F2288" s="832" t="s">
        <v>2714</v>
      </c>
      <c r="G2288" s="832" t="s">
        <v>3925</v>
      </c>
      <c r="H2288" s="832" t="s">
        <v>567</v>
      </c>
      <c r="I2288" s="832" t="s">
        <v>4505</v>
      </c>
      <c r="J2288" s="832" t="s">
        <v>1215</v>
      </c>
      <c r="K2288" s="832" t="s">
        <v>4506</v>
      </c>
      <c r="L2288" s="835">
        <v>0</v>
      </c>
      <c r="M2288" s="835">
        <v>0</v>
      </c>
      <c r="N2288" s="832">
        <v>1</v>
      </c>
      <c r="O2288" s="836">
        <v>1</v>
      </c>
      <c r="P2288" s="835"/>
      <c r="Q2288" s="837"/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21</v>
      </c>
      <c r="B2289" s="832" t="s">
        <v>2713</v>
      </c>
      <c r="C2289" s="832" t="s">
        <v>2721</v>
      </c>
      <c r="D2289" s="833" t="s">
        <v>4562</v>
      </c>
      <c r="E2289" s="834" t="s">
        <v>2751</v>
      </c>
      <c r="F2289" s="832" t="s">
        <v>2714</v>
      </c>
      <c r="G2289" s="832" t="s">
        <v>2754</v>
      </c>
      <c r="H2289" s="832" t="s">
        <v>567</v>
      </c>
      <c r="I2289" s="832" t="s">
        <v>2755</v>
      </c>
      <c r="J2289" s="832" t="s">
        <v>2756</v>
      </c>
      <c r="K2289" s="832" t="s">
        <v>2757</v>
      </c>
      <c r="L2289" s="835">
        <v>424.24</v>
      </c>
      <c r="M2289" s="835">
        <v>848.48</v>
      </c>
      <c r="N2289" s="832">
        <v>2</v>
      </c>
      <c r="O2289" s="836">
        <v>1.5</v>
      </c>
      <c r="P2289" s="835">
        <v>424.24</v>
      </c>
      <c r="Q2289" s="837">
        <v>0.5</v>
      </c>
      <c r="R2289" s="832">
        <v>1</v>
      </c>
      <c r="S2289" s="837">
        <v>0.5</v>
      </c>
      <c r="T2289" s="836">
        <v>0.5</v>
      </c>
      <c r="U2289" s="838">
        <v>0.33333333333333331</v>
      </c>
    </row>
    <row r="2290" spans="1:21" ht="14.4" customHeight="1" x14ac:dyDescent="0.3">
      <c r="A2290" s="831">
        <v>21</v>
      </c>
      <c r="B2290" s="832" t="s">
        <v>2713</v>
      </c>
      <c r="C2290" s="832" t="s">
        <v>2721</v>
      </c>
      <c r="D2290" s="833" t="s">
        <v>4562</v>
      </c>
      <c r="E2290" s="834" t="s">
        <v>2751</v>
      </c>
      <c r="F2290" s="832" t="s">
        <v>2714</v>
      </c>
      <c r="G2290" s="832" t="s">
        <v>2794</v>
      </c>
      <c r="H2290" s="832" t="s">
        <v>567</v>
      </c>
      <c r="I2290" s="832" t="s">
        <v>2795</v>
      </c>
      <c r="J2290" s="832" t="s">
        <v>1080</v>
      </c>
      <c r="K2290" s="832" t="s">
        <v>2796</v>
      </c>
      <c r="L2290" s="835">
        <v>107.27</v>
      </c>
      <c r="M2290" s="835">
        <v>214.54</v>
      </c>
      <c r="N2290" s="832">
        <v>2</v>
      </c>
      <c r="O2290" s="836">
        <v>1.5</v>
      </c>
      <c r="P2290" s="835">
        <v>214.54</v>
      </c>
      <c r="Q2290" s="837">
        <v>1</v>
      </c>
      <c r="R2290" s="832">
        <v>2</v>
      </c>
      <c r="S2290" s="837">
        <v>1</v>
      </c>
      <c r="T2290" s="836">
        <v>1.5</v>
      </c>
      <c r="U2290" s="838">
        <v>1</v>
      </c>
    </row>
    <row r="2291" spans="1:21" ht="14.4" customHeight="1" x14ac:dyDescent="0.3">
      <c r="A2291" s="831">
        <v>21</v>
      </c>
      <c r="B2291" s="832" t="s">
        <v>2713</v>
      </c>
      <c r="C2291" s="832" t="s">
        <v>2721</v>
      </c>
      <c r="D2291" s="833" t="s">
        <v>4562</v>
      </c>
      <c r="E2291" s="834" t="s">
        <v>2751</v>
      </c>
      <c r="F2291" s="832" t="s">
        <v>2714</v>
      </c>
      <c r="G2291" s="832" t="s">
        <v>3142</v>
      </c>
      <c r="H2291" s="832" t="s">
        <v>567</v>
      </c>
      <c r="I2291" s="832" t="s">
        <v>3143</v>
      </c>
      <c r="J2291" s="832" t="s">
        <v>3144</v>
      </c>
      <c r="K2291" s="832" t="s">
        <v>3145</v>
      </c>
      <c r="L2291" s="835">
        <v>60.9</v>
      </c>
      <c r="M2291" s="835">
        <v>60.9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21</v>
      </c>
      <c r="B2292" s="832" t="s">
        <v>2713</v>
      </c>
      <c r="C2292" s="832" t="s">
        <v>2721</v>
      </c>
      <c r="D2292" s="833" t="s">
        <v>4562</v>
      </c>
      <c r="E2292" s="834" t="s">
        <v>2751</v>
      </c>
      <c r="F2292" s="832" t="s">
        <v>2714</v>
      </c>
      <c r="G2292" s="832" t="s">
        <v>2808</v>
      </c>
      <c r="H2292" s="832" t="s">
        <v>567</v>
      </c>
      <c r="I2292" s="832" t="s">
        <v>2809</v>
      </c>
      <c r="J2292" s="832" t="s">
        <v>1396</v>
      </c>
      <c r="K2292" s="832" t="s">
        <v>2810</v>
      </c>
      <c r="L2292" s="835">
        <v>48.09</v>
      </c>
      <c r="M2292" s="835">
        <v>96.18</v>
      </c>
      <c r="N2292" s="832">
        <v>2</v>
      </c>
      <c r="O2292" s="836">
        <v>2</v>
      </c>
      <c r="P2292" s="835">
        <v>96.18</v>
      </c>
      <c r="Q2292" s="837">
        <v>1</v>
      </c>
      <c r="R2292" s="832">
        <v>2</v>
      </c>
      <c r="S2292" s="837">
        <v>1</v>
      </c>
      <c r="T2292" s="836">
        <v>2</v>
      </c>
      <c r="U2292" s="838">
        <v>1</v>
      </c>
    </row>
    <row r="2293" spans="1:21" ht="14.4" customHeight="1" x14ac:dyDescent="0.3">
      <c r="A2293" s="831">
        <v>21</v>
      </c>
      <c r="B2293" s="832" t="s">
        <v>2713</v>
      </c>
      <c r="C2293" s="832" t="s">
        <v>2721</v>
      </c>
      <c r="D2293" s="833" t="s">
        <v>4562</v>
      </c>
      <c r="E2293" s="834" t="s">
        <v>2751</v>
      </c>
      <c r="F2293" s="832" t="s">
        <v>2714</v>
      </c>
      <c r="G2293" s="832" t="s">
        <v>2857</v>
      </c>
      <c r="H2293" s="832" t="s">
        <v>567</v>
      </c>
      <c r="I2293" s="832" t="s">
        <v>3453</v>
      </c>
      <c r="J2293" s="832" t="s">
        <v>2859</v>
      </c>
      <c r="K2293" s="832" t="s">
        <v>3454</v>
      </c>
      <c r="L2293" s="835">
        <v>73.989999999999995</v>
      </c>
      <c r="M2293" s="835">
        <v>73.989999999999995</v>
      </c>
      <c r="N2293" s="832">
        <v>1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21</v>
      </c>
      <c r="B2294" s="832" t="s">
        <v>2713</v>
      </c>
      <c r="C2294" s="832" t="s">
        <v>2721</v>
      </c>
      <c r="D2294" s="833" t="s">
        <v>4562</v>
      </c>
      <c r="E2294" s="834" t="s">
        <v>2751</v>
      </c>
      <c r="F2294" s="832" t="s">
        <v>2714</v>
      </c>
      <c r="G2294" s="832" t="s">
        <v>4507</v>
      </c>
      <c r="H2294" s="832" t="s">
        <v>567</v>
      </c>
      <c r="I2294" s="832" t="s">
        <v>4508</v>
      </c>
      <c r="J2294" s="832" t="s">
        <v>652</v>
      </c>
      <c r="K2294" s="832" t="s">
        <v>4509</v>
      </c>
      <c r="L2294" s="835">
        <v>0</v>
      </c>
      <c r="M2294" s="835">
        <v>0</v>
      </c>
      <c r="N2294" s="832">
        <v>1</v>
      </c>
      <c r="O2294" s="836">
        <v>0.5</v>
      </c>
      <c r="P2294" s="835"/>
      <c r="Q2294" s="837"/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21</v>
      </c>
      <c r="B2295" s="832" t="s">
        <v>2713</v>
      </c>
      <c r="C2295" s="832" t="s">
        <v>2721</v>
      </c>
      <c r="D2295" s="833" t="s">
        <v>4562</v>
      </c>
      <c r="E2295" s="834" t="s">
        <v>2751</v>
      </c>
      <c r="F2295" s="832" t="s">
        <v>2714</v>
      </c>
      <c r="G2295" s="832" t="s">
        <v>2962</v>
      </c>
      <c r="H2295" s="832" t="s">
        <v>567</v>
      </c>
      <c r="I2295" s="832" t="s">
        <v>3766</v>
      </c>
      <c r="J2295" s="832" t="s">
        <v>3156</v>
      </c>
      <c r="K2295" s="832" t="s">
        <v>3767</v>
      </c>
      <c r="L2295" s="835">
        <v>58.63</v>
      </c>
      <c r="M2295" s="835">
        <v>58.63</v>
      </c>
      <c r="N2295" s="832">
        <v>1</v>
      </c>
      <c r="O2295" s="836">
        <v>1</v>
      </c>
      <c r="P2295" s="835">
        <v>58.63</v>
      </c>
      <c r="Q2295" s="837">
        <v>1</v>
      </c>
      <c r="R2295" s="832">
        <v>1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21</v>
      </c>
      <c r="B2296" s="832" t="s">
        <v>2713</v>
      </c>
      <c r="C2296" s="832" t="s">
        <v>2721</v>
      </c>
      <c r="D2296" s="833" t="s">
        <v>4562</v>
      </c>
      <c r="E2296" s="834" t="s">
        <v>2751</v>
      </c>
      <c r="F2296" s="832" t="s">
        <v>2714</v>
      </c>
      <c r="G2296" s="832" t="s">
        <v>3158</v>
      </c>
      <c r="H2296" s="832" t="s">
        <v>567</v>
      </c>
      <c r="I2296" s="832" t="s">
        <v>3159</v>
      </c>
      <c r="J2296" s="832" t="s">
        <v>3160</v>
      </c>
      <c r="K2296" s="832" t="s">
        <v>3161</v>
      </c>
      <c r="L2296" s="835">
        <v>69.59</v>
      </c>
      <c r="M2296" s="835">
        <v>69.59</v>
      </c>
      <c r="N2296" s="832">
        <v>1</v>
      </c>
      <c r="O2296" s="836">
        <v>1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21</v>
      </c>
      <c r="B2297" s="832" t="s">
        <v>2713</v>
      </c>
      <c r="C2297" s="832" t="s">
        <v>2721</v>
      </c>
      <c r="D2297" s="833" t="s">
        <v>4562</v>
      </c>
      <c r="E2297" s="834" t="s">
        <v>2751</v>
      </c>
      <c r="F2297" s="832" t="s">
        <v>2714</v>
      </c>
      <c r="G2297" s="832" t="s">
        <v>2974</v>
      </c>
      <c r="H2297" s="832" t="s">
        <v>625</v>
      </c>
      <c r="I2297" s="832" t="s">
        <v>2323</v>
      </c>
      <c r="J2297" s="832" t="s">
        <v>2324</v>
      </c>
      <c r="K2297" s="832" t="s">
        <v>2325</v>
      </c>
      <c r="L2297" s="835">
        <v>550.39</v>
      </c>
      <c r="M2297" s="835">
        <v>550.39</v>
      </c>
      <c r="N2297" s="832">
        <v>1</v>
      </c>
      <c r="O2297" s="836">
        <v>1</v>
      </c>
      <c r="P2297" s="835">
        <v>550.39</v>
      </c>
      <c r="Q2297" s="837">
        <v>1</v>
      </c>
      <c r="R2297" s="832">
        <v>1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21</v>
      </c>
      <c r="B2298" s="832" t="s">
        <v>2713</v>
      </c>
      <c r="C2298" s="832" t="s">
        <v>2721</v>
      </c>
      <c r="D2298" s="833" t="s">
        <v>4562</v>
      </c>
      <c r="E2298" s="834" t="s">
        <v>2751</v>
      </c>
      <c r="F2298" s="832" t="s">
        <v>2714</v>
      </c>
      <c r="G2298" s="832" t="s">
        <v>2974</v>
      </c>
      <c r="H2298" s="832" t="s">
        <v>567</v>
      </c>
      <c r="I2298" s="832" t="s">
        <v>3331</v>
      </c>
      <c r="J2298" s="832" t="s">
        <v>3332</v>
      </c>
      <c r="K2298" s="832" t="s">
        <v>3333</v>
      </c>
      <c r="L2298" s="835">
        <v>1834.64</v>
      </c>
      <c r="M2298" s="835">
        <v>12842.48</v>
      </c>
      <c r="N2298" s="832">
        <v>7</v>
      </c>
      <c r="O2298" s="836">
        <v>6.5</v>
      </c>
      <c r="P2298" s="835">
        <v>7338.56</v>
      </c>
      <c r="Q2298" s="837">
        <v>0.57142857142857151</v>
      </c>
      <c r="R2298" s="832">
        <v>4</v>
      </c>
      <c r="S2298" s="837">
        <v>0.5714285714285714</v>
      </c>
      <c r="T2298" s="836">
        <v>4</v>
      </c>
      <c r="U2298" s="838">
        <v>0.61538461538461542</v>
      </c>
    </row>
    <row r="2299" spans="1:21" ht="14.4" customHeight="1" x14ac:dyDescent="0.3">
      <c r="A2299" s="831">
        <v>21</v>
      </c>
      <c r="B2299" s="832" t="s">
        <v>2713</v>
      </c>
      <c r="C2299" s="832" t="s">
        <v>2721</v>
      </c>
      <c r="D2299" s="833" t="s">
        <v>4562</v>
      </c>
      <c r="E2299" s="834" t="s">
        <v>2751</v>
      </c>
      <c r="F2299" s="832" t="s">
        <v>2714</v>
      </c>
      <c r="G2299" s="832" t="s">
        <v>2978</v>
      </c>
      <c r="H2299" s="832" t="s">
        <v>567</v>
      </c>
      <c r="I2299" s="832" t="s">
        <v>2979</v>
      </c>
      <c r="J2299" s="832" t="s">
        <v>906</v>
      </c>
      <c r="K2299" s="832" t="s">
        <v>2980</v>
      </c>
      <c r="L2299" s="835">
        <v>248.55</v>
      </c>
      <c r="M2299" s="835">
        <v>248.55</v>
      </c>
      <c r="N2299" s="832">
        <v>1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21</v>
      </c>
      <c r="B2300" s="832" t="s">
        <v>2713</v>
      </c>
      <c r="C2300" s="832" t="s">
        <v>2721</v>
      </c>
      <c r="D2300" s="833" t="s">
        <v>4562</v>
      </c>
      <c r="E2300" s="834" t="s">
        <v>2751</v>
      </c>
      <c r="F2300" s="832" t="s">
        <v>2714</v>
      </c>
      <c r="G2300" s="832" t="s">
        <v>3180</v>
      </c>
      <c r="H2300" s="832" t="s">
        <v>567</v>
      </c>
      <c r="I2300" s="832" t="s">
        <v>3181</v>
      </c>
      <c r="J2300" s="832" t="s">
        <v>3182</v>
      </c>
      <c r="K2300" s="832" t="s">
        <v>3183</v>
      </c>
      <c r="L2300" s="835">
        <v>727.03</v>
      </c>
      <c r="M2300" s="835">
        <v>8724.3599999999988</v>
      </c>
      <c r="N2300" s="832">
        <v>12</v>
      </c>
      <c r="O2300" s="836">
        <v>9.5</v>
      </c>
      <c r="P2300" s="835">
        <v>7997.3299999999981</v>
      </c>
      <c r="Q2300" s="837">
        <v>0.91666666666666663</v>
      </c>
      <c r="R2300" s="832">
        <v>11</v>
      </c>
      <c r="S2300" s="837">
        <v>0.91666666666666663</v>
      </c>
      <c r="T2300" s="836">
        <v>8.5</v>
      </c>
      <c r="U2300" s="838">
        <v>0.89473684210526316</v>
      </c>
    </row>
    <row r="2301" spans="1:21" ht="14.4" customHeight="1" x14ac:dyDescent="0.3">
      <c r="A2301" s="831">
        <v>21</v>
      </c>
      <c r="B2301" s="832" t="s">
        <v>2713</v>
      </c>
      <c r="C2301" s="832" t="s">
        <v>2721</v>
      </c>
      <c r="D2301" s="833" t="s">
        <v>4562</v>
      </c>
      <c r="E2301" s="834" t="s">
        <v>2751</v>
      </c>
      <c r="F2301" s="832" t="s">
        <v>2714</v>
      </c>
      <c r="G2301" s="832" t="s">
        <v>3469</v>
      </c>
      <c r="H2301" s="832" t="s">
        <v>567</v>
      </c>
      <c r="I2301" s="832" t="s">
        <v>4459</v>
      </c>
      <c r="J2301" s="832" t="s">
        <v>4460</v>
      </c>
      <c r="K2301" s="832" t="s">
        <v>3472</v>
      </c>
      <c r="L2301" s="835">
        <v>59.78</v>
      </c>
      <c r="M2301" s="835">
        <v>179.34</v>
      </c>
      <c r="N2301" s="832">
        <v>3</v>
      </c>
      <c r="O2301" s="836">
        <v>2.5</v>
      </c>
      <c r="P2301" s="835">
        <v>59.78</v>
      </c>
      <c r="Q2301" s="837">
        <v>0.33333333333333331</v>
      </c>
      <c r="R2301" s="832">
        <v>1</v>
      </c>
      <c r="S2301" s="837">
        <v>0.33333333333333331</v>
      </c>
      <c r="T2301" s="836">
        <v>1</v>
      </c>
      <c r="U2301" s="838">
        <v>0.4</v>
      </c>
    </row>
    <row r="2302" spans="1:21" ht="14.4" customHeight="1" x14ac:dyDescent="0.3">
      <c r="A2302" s="831">
        <v>21</v>
      </c>
      <c r="B2302" s="832" t="s">
        <v>2713</v>
      </c>
      <c r="C2302" s="832" t="s">
        <v>2721</v>
      </c>
      <c r="D2302" s="833" t="s">
        <v>4562</v>
      </c>
      <c r="E2302" s="834" t="s">
        <v>2751</v>
      </c>
      <c r="F2302" s="832" t="s">
        <v>2714</v>
      </c>
      <c r="G2302" s="832" t="s">
        <v>3469</v>
      </c>
      <c r="H2302" s="832" t="s">
        <v>567</v>
      </c>
      <c r="I2302" s="832" t="s">
        <v>4081</v>
      </c>
      <c r="J2302" s="832" t="s">
        <v>4082</v>
      </c>
      <c r="K2302" s="832" t="s">
        <v>4083</v>
      </c>
      <c r="L2302" s="835">
        <v>141.62</v>
      </c>
      <c r="M2302" s="835">
        <v>283.24</v>
      </c>
      <c r="N2302" s="832">
        <v>2</v>
      </c>
      <c r="O2302" s="836">
        <v>1.5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21</v>
      </c>
      <c r="B2303" s="832" t="s">
        <v>2713</v>
      </c>
      <c r="C2303" s="832" t="s">
        <v>2721</v>
      </c>
      <c r="D2303" s="833" t="s">
        <v>4562</v>
      </c>
      <c r="E2303" s="834" t="s">
        <v>2751</v>
      </c>
      <c r="F2303" s="832" t="s">
        <v>2714</v>
      </c>
      <c r="G2303" s="832" t="s">
        <v>2767</v>
      </c>
      <c r="H2303" s="832" t="s">
        <v>567</v>
      </c>
      <c r="I2303" s="832" t="s">
        <v>2768</v>
      </c>
      <c r="J2303" s="832" t="s">
        <v>780</v>
      </c>
      <c r="K2303" s="832" t="s">
        <v>2769</v>
      </c>
      <c r="L2303" s="835">
        <v>53.57</v>
      </c>
      <c r="M2303" s="835">
        <v>107.14</v>
      </c>
      <c r="N2303" s="832">
        <v>2</v>
      </c>
      <c r="O2303" s="836">
        <v>2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21</v>
      </c>
      <c r="B2304" s="832" t="s">
        <v>2713</v>
      </c>
      <c r="C2304" s="832" t="s">
        <v>2721</v>
      </c>
      <c r="D2304" s="833" t="s">
        <v>4562</v>
      </c>
      <c r="E2304" s="834" t="s">
        <v>2751</v>
      </c>
      <c r="F2304" s="832" t="s">
        <v>2714</v>
      </c>
      <c r="G2304" s="832" t="s">
        <v>3477</v>
      </c>
      <c r="H2304" s="832" t="s">
        <v>625</v>
      </c>
      <c r="I2304" s="832" t="s">
        <v>2389</v>
      </c>
      <c r="J2304" s="832" t="s">
        <v>2387</v>
      </c>
      <c r="K2304" s="832" t="s">
        <v>2390</v>
      </c>
      <c r="L2304" s="835">
        <v>0</v>
      </c>
      <c r="M2304" s="835">
        <v>0</v>
      </c>
      <c r="N2304" s="832">
        <v>3</v>
      </c>
      <c r="O2304" s="836">
        <v>2</v>
      </c>
      <c r="P2304" s="835">
        <v>0</v>
      </c>
      <c r="Q2304" s="837"/>
      <c r="R2304" s="832">
        <v>3</v>
      </c>
      <c r="S2304" s="837">
        <v>1</v>
      </c>
      <c r="T2304" s="836">
        <v>2</v>
      </c>
      <c r="U2304" s="838">
        <v>1</v>
      </c>
    </row>
    <row r="2305" spans="1:21" ht="14.4" customHeight="1" x14ac:dyDescent="0.3">
      <c r="A2305" s="831">
        <v>21</v>
      </c>
      <c r="B2305" s="832" t="s">
        <v>2713</v>
      </c>
      <c r="C2305" s="832" t="s">
        <v>2721</v>
      </c>
      <c r="D2305" s="833" t="s">
        <v>4562</v>
      </c>
      <c r="E2305" s="834" t="s">
        <v>2751</v>
      </c>
      <c r="F2305" s="832" t="s">
        <v>2714</v>
      </c>
      <c r="G2305" s="832" t="s">
        <v>3483</v>
      </c>
      <c r="H2305" s="832" t="s">
        <v>567</v>
      </c>
      <c r="I2305" s="832" t="s">
        <v>3484</v>
      </c>
      <c r="J2305" s="832" t="s">
        <v>3485</v>
      </c>
      <c r="K2305" s="832" t="s">
        <v>3486</v>
      </c>
      <c r="L2305" s="835">
        <v>141.25</v>
      </c>
      <c r="M2305" s="835">
        <v>141.25</v>
      </c>
      <c r="N2305" s="832">
        <v>1</v>
      </c>
      <c r="O2305" s="836">
        <v>1</v>
      </c>
      <c r="P2305" s="835">
        <v>141.25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21</v>
      </c>
      <c r="B2306" s="832" t="s">
        <v>2713</v>
      </c>
      <c r="C2306" s="832" t="s">
        <v>2721</v>
      </c>
      <c r="D2306" s="833" t="s">
        <v>4562</v>
      </c>
      <c r="E2306" s="834" t="s">
        <v>2751</v>
      </c>
      <c r="F2306" s="832" t="s">
        <v>2714</v>
      </c>
      <c r="G2306" s="832" t="s">
        <v>2783</v>
      </c>
      <c r="H2306" s="832" t="s">
        <v>625</v>
      </c>
      <c r="I2306" s="832" t="s">
        <v>2821</v>
      </c>
      <c r="J2306" s="832" t="s">
        <v>910</v>
      </c>
      <c r="K2306" s="832" t="s">
        <v>2102</v>
      </c>
      <c r="L2306" s="835">
        <v>736.33</v>
      </c>
      <c r="M2306" s="835">
        <v>2208.9900000000002</v>
      </c>
      <c r="N2306" s="832">
        <v>3</v>
      </c>
      <c r="O2306" s="836">
        <v>2.5</v>
      </c>
      <c r="P2306" s="835">
        <v>1472.66</v>
      </c>
      <c r="Q2306" s="837">
        <v>0.66666666666666663</v>
      </c>
      <c r="R2306" s="832">
        <v>2</v>
      </c>
      <c r="S2306" s="837">
        <v>0.66666666666666663</v>
      </c>
      <c r="T2306" s="836">
        <v>2</v>
      </c>
      <c r="U2306" s="838">
        <v>0.8</v>
      </c>
    </row>
    <row r="2307" spans="1:21" ht="14.4" customHeight="1" x14ac:dyDescent="0.3">
      <c r="A2307" s="831">
        <v>21</v>
      </c>
      <c r="B2307" s="832" t="s">
        <v>2713</v>
      </c>
      <c r="C2307" s="832" t="s">
        <v>2721</v>
      </c>
      <c r="D2307" s="833" t="s">
        <v>4562</v>
      </c>
      <c r="E2307" s="834" t="s">
        <v>2751</v>
      </c>
      <c r="F2307" s="832" t="s">
        <v>2714</v>
      </c>
      <c r="G2307" s="832" t="s">
        <v>2783</v>
      </c>
      <c r="H2307" s="832" t="s">
        <v>625</v>
      </c>
      <c r="I2307" s="832" t="s">
        <v>2877</v>
      </c>
      <c r="J2307" s="832" t="s">
        <v>914</v>
      </c>
      <c r="K2307" s="832" t="s">
        <v>2098</v>
      </c>
      <c r="L2307" s="835">
        <v>1847.49</v>
      </c>
      <c r="M2307" s="835">
        <v>3694.98</v>
      </c>
      <c r="N2307" s="832">
        <v>2</v>
      </c>
      <c r="O2307" s="836">
        <v>1</v>
      </c>
      <c r="P2307" s="835">
        <v>3694.98</v>
      </c>
      <c r="Q2307" s="837">
        <v>1</v>
      </c>
      <c r="R2307" s="832">
        <v>2</v>
      </c>
      <c r="S2307" s="837">
        <v>1</v>
      </c>
      <c r="T2307" s="836">
        <v>1</v>
      </c>
      <c r="U2307" s="838">
        <v>1</v>
      </c>
    </row>
    <row r="2308" spans="1:21" ht="14.4" customHeight="1" x14ac:dyDescent="0.3">
      <c r="A2308" s="831">
        <v>21</v>
      </c>
      <c r="B2308" s="832" t="s">
        <v>2713</v>
      </c>
      <c r="C2308" s="832" t="s">
        <v>2721</v>
      </c>
      <c r="D2308" s="833" t="s">
        <v>4562</v>
      </c>
      <c r="E2308" s="834" t="s">
        <v>2751</v>
      </c>
      <c r="F2308" s="832" t="s">
        <v>2714</v>
      </c>
      <c r="G2308" s="832" t="s">
        <v>2785</v>
      </c>
      <c r="H2308" s="832" t="s">
        <v>625</v>
      </c>
      <c r="I2308" s="832" t="s">
        <v>2332</v>
      </c>
      <c r="J2308" s="832" t="s">
        <v>676</v>
      </c>
      <c r="K2308" s="832" t="s">
        <v>641</v>
      </c>
      <c r="L2308" s="835">
        <v>48.42</v>
      </c>
      <c r="M2308" s="835">
        <v>96.84</v>
      </c>
      <c r="N2308" s="832">
        <v>2</v>
      </c>
      <c r="O2308" s="836">
        <v>2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21</v>
      </c>
      <c r="B2309" s="832" t="s">
        <v>2713</v>
      </c>
      <c r="C2309" s="832" t="s">
        <v>2721</v>
      </c>
      <c r="D2309" s="833" t="s">
        <v>4562</v>
      </c>
      <c r="E2309" s="834" t="s">
        <v>2751</v>
      </c>
      <c r="F2309" s="832" t="s">
        <v>2714</v>
      </c>
      <c r="G2309" s="832" t="s">
        <v>4262</v>
      </c>
      <c r="H2309" s="832" t="s">
        <v>567</v>
      </c>
      <c r="I2309" s="832" t="s">
        <v>4263</v>
      </c>
      <c r="J2309" s="832" t="s">
        <v>4264</v>
      </c>
      <c r="K2309" s="832" t="s">
        <v>4265</v>
      </c>
      <c r="L2309" s="835">
        <v>195.19</v>
      </c>
      <c r="M2309" s="835">
        <v>195.19</v>
      </c>
      <c r="N2309" s="832">
        <v>1</v>
      </c>
      <c r="O2309" s="836">
        <v>1</v>
      </c>
      <c r="P2309" s="835">
        <v>195.19</v>
      </c>
      <c r="Q2309" s="837">
        <v>1</v>
      </c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21</v>
      </c>
      <c r="B2310" s="832" t="s">
        <v>2713</v>
      </c>
      <c r="C2310" s="832" t="s">
        <v>2721</v>
      </c>
      <c r="D2310" s="833" t="s">
        <v>4562</v>
      </c>
      <c r="E2310" s="834" t="s">
        <v>2751</v>
      </c>
      <c r="F2310" s="832" t="s">
        <v>2714</v>
      </c>
      <c r="G2310" s="832" t="s">
        <v>2786</v>
      </c>
      <c r="H2310" s="832" t="s">
        <v>567</v>
      </c>
      <c r="I2310" s="832" t="s">
        <v>2787</v>
      </c>
      <c r="J2310" s="832" t="s">
        <v>946</v>
      </c>
      <c r="K2310" s="832" t="s">
        <v>2064</v>
      </c>
      <c r="L2310" s="835">
        <v>32.25</v>
      </c>
      <c r="M2310" s="835">
        <v>32.25</v>
      </c>
      <c r="N2310" s="832">
        <v>1</v>
      </c>
      <c r="O2310" s="836">
        <v>1</v>
      </c>
      <c r="P2310" s="835">
        <v>32.25</v>
      </c>
      <c r="Q2310" s="837">
        <v>1</v>
      </c>
      <c r="R2310" s="832">
        <v>1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21</v>
      </c>
      <c r="B2311" s="832" t="s">
        <v>2713</v>
      </c>
      <c r="C2311" s="832" t="s">
        <v>2721</v>
      </c>
      <c r="D2311" s="833" t="s">
        <v>4562</v>
      </c>
      <c r="E2311" s="834" t="s">
        <v>2751</v>
      </c>
      <c r="F2311" s="832" t="s">
        <v>2714</v>
      </c>
      <c r="G2311" s="832" t="s">
        <v>2786</v>
      </c>
      <c r="H2311" s="832" t="s">
        <v>567</v>
      </c>
      <c r="I2311" s="832" t="s">
        <v>2797</v>
      </c>
      <c r="J2311" s="832" t="s">
        <v>946</v>
      </c>
      <c r="K2311" s="832" t="s">
        <v>2798</v>
      </c>
      <c r="L2311" s="835">
        <v>103.67</v>
      </c>
      <c r="M2311" s="835">
        <v>207.34</v>
      </c>
      <c r="N2311" s="832">
        <v>2</v>
      </c>
      <c r="O2311" s="836">
        <v>1.5</v>
      </c>
      <c r="P2311" s="835">
        <v>103.67</v>
      </c>
      <c r="Q2311" s="837">
        <v>0.5</v>
      </c>
      <c r="R2311" s="832">
        <v>1</v>
      </c>
      <c r="S2311" s="837">
        <v>0.5</v>
      </c>
      <c r="T2311" s="836">
        <v>0.5</v>
      </c>
      <c r="U2311" s="838">
        <v>0.33333333333333331</v>
      </c>
    </row>
    <row r="2312" spans="1:21" ht="14.4" customHeight="1" x14ac:dyDescent="0.3">
      <c r="A2312" s="831">
        <v>21</v>
      </c>
      <c r="B2312" s="832" t="s">
        <v>2713</v>
      </c>
      <c r="C2312" s="832" t="s">
        <v>2721</v>
      </c>
      <c r="D2312" s="833" t="s">
        <v>4562</v>
      </c>
      <c r="E2312" s="834" t="s">
        <v>2751</v>
      </c>
      <c r="F2312" s="832" t="s">
        <v>2714</v>
      </c>
      <c r="G2312" s="832" t="s">
        <v>2786</v>
      </c>
      <c r="H2312" s="832" t="s">
        <v>567</v>
      </c>
      <c r="I2312" s="832" t="s">
        <v>3497</v>
      </c>
      <c r="J2312" s="832" t="s">
        <v>3498</v>
      </c>
      <c r="K2312" s="832" t="s">
        <v>3499</v>
      </c>
      <c r="L2312" s="835">
        <v>34.56</v>
      </c>
      <c r="M2312" s="835">
        <v>34.56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21</v>
      </c>
      <c r="B2313" s="832" t="s">
        <v>2713</v>
      </c>
      <c r="C2313" s="832" t="s">
        <v>2721</v>
      </c>
      <c r="D2313" s="833" t="s">
        <v>4562</v>
      </c>
      <c r="E2313" s="834" t="s">
        <v>2751</v>
      </c>
      <c r="F2313" s="832" t="s">
        <v>2714</v>
      </c>
      <c r="G2313" s="832" t="s">
        <v>2770</v>
      </c>
      <c r="H2313" s="832" t="s">
        <v>625</v>
      </c>
      <c r="I2313" s="832" t="s">
        <v>2881</v>
      </c>
      <c r="J2313" s="832" t="s">
        <v>2772</v>
      </c>
      <c r="K2313" s="832" t="s">
        <v>2773</v>
      </c>
      <c r="L2313" s="835">
        <v>453.18</v>
      </c>
      <c r="M2313" s="835">
        <v>1812.72</v>
      </c>
      <c r="N2313" s="832">
        <v>4</v>
      </c>
      <c r="O2313" s="836">
        <v>4</v>
      </c>
      <c r="P2313" s="835">
        <v>1359.54</v>
      </c>
      <c r="Q2313" s="837">
        <v>0.75</v>
      </c>
      <c r="R2313" s="832">
        <v>3</v>
      </c>
      <c r="S2313" s="837">
        <v>0.75</v>
      </c>
      <c r="T2313" s="836">
        <v>3</v>
      </c>
      <c r="U2313" s="838">
        <v>0.75</v>
      </c>
    </row>
    <row r="2314" spans="1:21" ht="14.4" customHeight="1" x14ac:dyDescent="0.3">
      <c r="A2314" s="831">
        <v>21</v>
      </c>
      <c r="B2314" s="832" t="s">
        <v>2713</v>
      </c>
      <c r="C2314" s="832" t="s">
        <v>2721</v>
      </c>
      <c r="D2314" s="833" t="s">
        <v>4562</v>
      </c>
      <c r="E2314" s="834" t="s">
        <v>2751</v>
      </c>
      <c r="F2314" s="832" t="s">
        <v>2714</v>
      </c>
      <c r="G2314" s="832" t="s">
        <v>2770</v>
      </c>
      <c r="H2314" s="832" t="s">
        <v>567</v>
      </c>
      <c r="I2314" s="832" t="s">
        <v>2771</v>
      </c>
      <c r="J2314" s="832" t="s">
        <v>2772</v>
      </c>
      <c r="K2314" s="832" t="s">
        <v>2773</v>
      </c>
      <c r="L2314" s="835">
        <v>453.18</v>
      </c>
      <c r="M2314" s="835">
        <v>15408.120000000003</v>
      </c>
      <c r="N2314" s="832">
        <v>34</v>
      </c>
      <c r="O2314" s="836">
        <v>31</v>
      </c>
      <c r="P2314" s="835">
        <v>11782.680000000002</v>
      </c>
      <c r="Q2314" s="837">
        <v>0.76470588235294124</v>
      </c>
      <c r="R2314" s="832">
        <v>26</v>
      </c>
      <c r="S2314" s="837">
        <v>0.76470588235294112</v>
      </c>
      <c r="T2314" s="836">
        <v>24</v>
      </c>
      <c r="U2314" s="838">
        <v>0.77419354838709675</v>
      </c>
    </row>
    <row r="2315" spans="1:21" ht="14.4" customHeight="1" x14ac:dyDescent="0.3">
      <c r="A2315" s="831">
        <v>21</v>
      </c>
      <c r="B2315" s="832" t="s">
        <v>2713</v>
      </c>
      <c r="C2315" s="832" t="s">
        <v>2721</v>
      </c>
      <c r="D2315" s="833" t="s">
        <v>4562</v>
      </c>
      <c r="E2315" s="834" t="s">
        <v>2751</v>
      </c>
      <c r="F2315" s="832" t="s">
        <v>2714</v>
      </c>
      <c r="G2315" s="832" t="s">
        <v>4196</v>
      </c>
      <c r="H2315" s="832" t="s">
        <v>625</v>
      </c>
      <c r="I2315" s="832" t="s">
        <v>2140</v>
      </c>
      <c r="J2315" s="832" t="s">
        <v>959</v>
      </c>
      <c r="K2315" s="832" t="s">
        <v>2141</v>
      </c>
      <c r="L2315" s="835">
        <v>0</v>
      </c>
      <c r="M2315" s="835">
        <v>0</v>
      </c>
      <c r="N2315" s="832">
        <v>1</v>
      </c>
      <c r="O2315" s="836">
        <v>1</v>
      </c>
      <c r="P2315" s="835"/>
      <c r="Q2315" s="837"/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21</v>
      </c>
      <c r="B2316" s="832" t="s">
        <v>2713</v>
      </c>
      <c r="C2316" s="832" t="s">
        <v>2721</v>
      </c>
      <c r="D2316" s="833" t="s">
        <v>4562</v>
      </c>
      <c r="E2316" s="834" t="s">
        <v>2751</v>
      </c>
      <c r="F2316" s="832" t="s">
        <v>2714</v>
      </c>
      <c r="G2316" s="832" t="s">
        <v>2987</v>
      </c>
      <c r="H2316" s="832" t="s">
        <v>567</v>
      </c>
      <c r="I2316" s="832" t="s">
        <v>3206</v>
      </c>
      <c r="J2316" s="832" t="s">
        <v>636</v>
      </c>
      <c r="K2316" s="832" t="s">
        <v>3207</v>
      </c>
      <c r="L2316" s="835">
        <v>52.61</v>
      </c>
      <c r="M2316" s="835">
        <v>105.22</v>
      </c>
      <c r="N2316" s="832">
        <v>2</v>
      </c>
      <c r="O2316" s="836">
        <v>1.5</v>
      </c>
      <c r="P2316" s="835">
        <v>52.61</v>
      </c>
      <c r="Q2316" s="837">
        <v>0.5</v>
      </c>
      <c r="R2316" s="832">
        <v>1</v>
      </c>
      <c r="S2316" s="837">
        <v>0.5</v>
      </c>
      <c r="T2316" s="836">
        <v>1</v>
      </c>
      <c r="U2316" s="838">
        <v>0.66666666666666663</v>
      </c>
    </row>
    <row r="2317" spans="1:21" ht="14.4" customHeight="1" x14ac:dyDescent="0.3">
      <c r="A2317" s="831">
        <v>21</v>
      </c>
      <c r="B2317" s="832" t="s">
        <v>2713</v>
      </c>
      <c r="C2317" s="832" t="s">
        <v>2721</v>
      </c>
      <c r="D2317" s="833" t="s">
        <v>4562</v>
      </c>
      <c r="E2317" s="834" t="s">
        <v>2751</v>
      </c>
      <c r="F2317" s="832" t="s">
        <v>2714</v>
      </c>
      <c r="G2317" s="832" t="s">
        <v>2993</v>
      </c>
      <c r="H2317" s="832" t="s">
        <v>625</v>
      </c>
      <c r="I2317" s="832" t="s">
        <v>2631</v>
      </c>
      <c r="J2317" s="832" t="s">
        <v>2632</v>
      </c>
      <c r="K2317" s="832" t="s">
        <v>1732</v>
      </c>
      <c r="L2317" s="835">
        <v>194.26</v>
      </c>
      <c r="M2317" s="835">
        <v>194.26</v>
      </c>
      <c r="N2317" s="832">
        <v>1</v>
      </c>
      <c r="O2317" s="836">
        <v>1</v>
      </c>
      <c r="P2317" s="835">
        <v>194.26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21</v>
      </c>
      <c r="B2318" s="832" t="s">
        <v>2713</v>
      </c>
      <c r="C2318" s="832" t="s">
        <v>2721</v>
      </c>
      <c r="D2318" s="833" t="s">
        <v>4562</v>
      </c>
      <c r="E2318" s="834" t="s">
        <v>2751</v>
      </c>
      <c r="F2318" s="832" t="s">
        <v>2714</v>
      </c>
      <c r="G2318" s="832" t="s">
        <v>2761</v>
      </c>
      <c r="H2318" s="832" t="s">
        <v>625</v>
      </c>
      <c r="I2318" s="832" t="s">
        <v>2352</v>
      </c>
      <c r="J2318" s="832" t="s">
        <v>2353</v>
      </c>
      <c r="K2318" s="832" t="s">
        <v>2354</v>
      </c>
      <c r="L2318" s="835">
        <v>0</v>
      </c>
      <c r="M2318" s="835">
        <v>0</v>
      </c>
      <c r="N2318" s="832">
        <v>33</v>
      </c>
      <c r="O2318" s="836">
        <v>19</v>
      </c>
      <c r="P2318" s="835">
        <v>0</v>
      </c>
      <c r="Q2318" s="837"/>
      <c r="R2318" s="832">
        <v>20</v>
      </c>
      <c r="S2318" s="837">
        <v>0.60606060606060608</v>
      </c>
      <c r="T2318" s="836">
        <v>11</v>
      </c>
      <c r="U2318" s="838">
        <v>0.57894736842105265</v>
      </c>
    </row>
    <row r="2319" spans="1:21" ht="14.4" customHeight="1" x14ac:dyDescent="0.3">
      <c r="A2319" s="831">
        <v>21</v>
      </c>
      <c r="B2319" s="832" t="s">
        <v>2713</v>
      </c>
      <c r="C2319" s="832" t="s">
        <v>2721</v>
      </c>
      <c r="D2319" s="833" t="s">
        <v>4562</v>
      </c>
      <c r="E2319" s="834" t="s">
        <v>2751</v>
      </c>
      <c r="F2319" s="832" t="s">
        <v>2714</v>
      </c>
      <c r="G2319" s="832" t="s">
        <v>2883</v>
      </c>
      <c r="H2319" s="832" t="s">
        <v>567</v>
      </c>
      <c r="I2319" s="832" t="s">
        <v>4247</v>
      </c>
      <c r="J2319" s="832" t="s">
        <v>2885</v>
      </c>
      <c r="K2319" s="832" t="s">
        <v>4248</v>
      </c>
      <c r="L2319" s="835">
        <v>42.54</v>
      </c>
      <c r="M2319" s="835">
        <v>42.54</v>
      </c>
      <c r="N2319" s="832">
        <v>1</v>
      </c>
      <c r="O2319" s="836">
        <v>1</v>
      </c>
      <c r="P2319" s="835">
        <v>42.54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21</v>
      </c>
      <c r="B2320" s="832" t="s">
        <v>2713</v>
      </c>
      <c r="C2320" s="832" t="s">
        <v>2721</v>
      </c>
      <c r="D2320" s="833" t="s">
        <v>4562</v>
      </c>
      <c r="E2320" s="834" t="s">
        <v>2751</v>
      </c>
      <c r="F2320" s="832" t="s">
        <v>2714</v>
      </c>
      <c r="G2320" s="832" t="s">
        <v>3011</v>
      </c>
      <c r="H2320" s="832" t="s">
        <v>625</v>
      </c>
      <c r="I2320" s="832" t="s">
        <v>3012</v>
      </c>
      <c r="J2320" s="832" t="s">
        <v>3013</v>
      </c>
      <c r="K2320" s="832" t="s">
        <v>3014</v>
      </c>
      <c r="L2320" s="835">
        <v>502.31</v>
      </c>
      <c r="M2320" s="835">
        <v>3013.86</v>
      </c>
      <c r="N2320" s="832">
        <v>6</v>
      </c>
      <c r="O2320" s="836">
        <v>5.5</v>
      </c>
      <c r="P2320" s="835">
        <v>502.31</v>
      </c>
      <c r="Q2320" s="837">
        <v>0.16666666666666666</v>
      </c>
      <c r="R2320" s="832">
        <v>1</v>
      </c>
      <c r="S2320" s="837">
        <v>0.16666666666666666</v>
      </c>
      <c r="T2320" s="836">
        <v>1</v>
      </c>
      <c r="U2320" s="838">
        <v>0.18181818181818182</v>
      </c>
    </row>
    <row r="2321" spans="1:21" ht="14.4" customHeight="1" x14ac:dyDescent="0.3">
      <c r="A2321" s="831">
        <v>21</v>
      </c>
      <c r="B2321" s="832" t="s">
        <v>2713</v>
      </c>
      <c r="C2321" s="832" t="s">
        <v>2721</v>
      </c>
      <c r="D2321" s="833" t="s">
        <v>4562</v>
      </c>
      <c r="E2321" s="834" t="s">
        <v>2751</v>
      </c>
      <c r="F2321" s="832" t="s">
        <v>2714</v>
      </c>
      <c r="G2321" s="832" t="s">
        <v>4510</v>
      </c>
      <c r="H2321" s="832" t="s">
        <v>567</v>
      </c>
      <c r="I2321" s="832" t="s">
        <v>4511</v>
      </c>
      <c r="J2321" s="832" t="s">
        <v>4512</v>
      </c>
      <c r="K2321" s="832" t="s">
        <v>4513</v>
      </c>
      <c r="L2321" s="835">
        <v>1514.87</v>
      </c>
      <c r="M2321" s="835">
        <v>1514.87</v>
      </c>
      <c r="N2321" s="832">
        <v>1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21</v>
      </c>
      <c r="B2322" s="832" t="s">
        <v>2713</v>
      </c>
      <c r="C2322" s="832" t="s">
        <v>2721</v>
      </c>
      <c r="D2322" s="833" t="s">
        <v>4562</v>
      </c>
      <c r="E2322" s="834" t="s">
        <v>2751</v>
      </c>
      <c r="F2322" s="832" t="s">
        <v>2714</v>
      </c>
      <c r="G2322" s="832" t="s">
        <v>2788</v>
      </c>
      <c r="H2322" s="832" t="s">
        <v>567</v>
      </c>
      <c r="I2322" s="832" t="s">
        <v>2789</v>
      </c>
      <c r="J2322" s="832" t="s">
        <v>1258</v>
      </c>
      <c r="K2322" s="832" t="s">
        <v>2790</v>
      </c>
      <c r="L2322" s="835">
        <v>55.16</v>
      </c>
      <c r="M2322" s="835">
        <v>55.16</v>
      </c>
      <c r="N2322" s="832">
        <v>1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21</v>
      </c>
      <c r="B2323" s="832" t="s">
        <v>2713</v>
      </c>
      <c r="C2323" s="832" t="s">
        <v>2721</v>
      </c>
      <c r="D2323" s="833" t="s">
        <v>4562</v>
      </c>
      <c r="E2323" s="834" t="s">
        <v>2751</v>
      </c>
      <c r="F2323" s="832" t="s">
        <v>2714</v>
      </c>
      <c r="G2323" s="832" t="s">
        <v>3024</v>
      </c>
      <c r="H2323" s="832" t="s">
        <v>567</v>
      </c>
      <c r="I2323" s="832" t="s">
        <v>3532</v>
      </c>
      <c r="J2323" s="832" t="s">
        <v>1262</v>
      </c>
      <c r="K2323" s="832" t="s">
        <v>3533</v>
      </c>
      <c r="L2323" s="835">
        <v>31.32</v>
      </c>
      <c r="M2323" s="835">
        <v>62.64</v>
      </c>
      <c r="N2323" s="832">
        <v>2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21</v>
      </c>
      <c r="B2324" s="832" t="s">
        <v>2713</v>
      </c>
      <c r="C2324" s="832" t="s">
        <v>2721</v>
      </c>
      <c r="D2324" s="833" t="s">
        <v>4562</v>
      </c>
      <c r="E2324" s="834" t="s">
        <v>2751</v>
      </c>
      <c r="F2324" s="832" t="s">
        <v>2714</v>
      </c>
      <c r="G2324" s="832" t="s">
        <v>2803</v>
      </c>
      <c r="H2324" s="832" t="s">
        <v>567</v>
      </c>
      <c r="I2324" s="832" t="s">
        <v>3038</v>
      </c>
      <c r="J2324" s="832" t="s">
        <v>1471</v>
      </c>
      <c r="K2324" s="832" t="s">
        <v>3039</v>
      </c>
      <c r="L2324" s="835">
        <v>271.94</v>
      </c>
      <c r="M2324" s="835">
        <v>271.94</v>
      </c>
      <c r="N2324" s="832">
        <v>1</v>
      </c>
      <c r="O2324" s="836">
        <v>0.5</v>
      </c>
      <c r="P2324" s="835">
        <v>271.94</v>
      </c>
      <c r="Q2324" s="837">
        <v>1</v>
      </c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21</v>
      </c>
      <c r="B2325" s="832" t="s">
        <v>2713</v>
      </c>
      <c r="C2325" s="832" t="s">
        <v>2721</v>
      </c>
      <c r="D2325" s="833" t="s">
        <v>4562</v>
      </c>
      <c r="E2325" s="834" t="s">
        <v>2751</v>
      </c>
      <c r="F2325" s="832" t="s">
        <v>2714</v>
      </c>
      <c r="G2325" s="832" t="s">
        <v>2774</v>
      </c>
      <c r="H2325" s="832" t="s">
        <v>625</v>
      </c>
      <c r="I2325" s="832" t="s">
        <v>2392</v>
      </c>
      <c r="J2325" s="832" t="s">
        <v>1330</v>
      </c>
      <c r="K2325" s="832" t="s">
        <v>2393</v>
      </c>
      <c r="L2325" s="835">
        <v>0</v>
      </c>
      <c r="M2325" s="835">
        <v>0</v>
      </c>
      <c r="N2325" s="832">
        <v>1</v>
      </c>
      <c r="O2325" s="836">
        <v>0.5</v>
      </c>
      <c r="P2325" s="835">
        <v>0</v>
      </c>
      <c r="Q2325" s="837"/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21</v>
      </c>
      <c r="B2326" s="832" t="s">
        <v>2713</v>
      </c>
      <c r="C2326" s="832" t="s">
        <v>2721</v>
      </c>
      <c r="D2326" s="833" t="s">
        <v>4562</v>
      </c>
      <c r="E2326" s="834" t="s">
        <v>2751</v>
      </c>
      <c r="F2326" s="832" t="s">
        <v>2714</v>
      </c>
      <c r="G2326" s="832" t="s">
        <v>2774</v>
      </c>
      <c r="H2326" s="832" t="s">
        <v>625</v>
      </c>
      <c r="I2326" s="832" t="s">
        <v>2394</v>
      </c>
      <c r="J2326" s="832" t="s">
        <v>1330</v>
      </c>
      <c r="K2326" s="832" t="s">
        <v>2395</v>
      </c>
      <c r="L2326" s="835">
        <v>0</v>
      </c>
      <c r="M2326" s="835">
        <v>0</v>
      </c>
      <c r="N2326" s="832">
        <v>1</v>
      </c>
      <c r="O2326" s="836">
        <v>0.5</v>
      </c>
      <c r="P2326" s="835">
        <v>0</v>
      </c>
      <c r="Q2326" s="837"/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21</v>
      </c>
      <c r="B2327" s="832" t="s">
        <v>2713</v>
      </c>
      <c r="C2327" s="832" t="s">
        <v>2721</v>
      </c>
      <c r="D2327" s="833" t="s">
        <v>4562</v>
      </c>
      <c r="E2327" s="834" t="s">
        <v>2751</v>
      </c>
      <c r="F2327" s="832" t="s">
        <v>2714</v>
      </c>
      <c r="G2327" s="832" t="s">
        <v>2826</v>
      </c>
      <c r="H2327" s="832" t="s">
        <v>567</v>
      </c>
      <c r="I2327" s="832" t="s">
        <v>3049</v>
      </c>
      <c r="J2327" s="832" t="s">
        <v>2888</v>
      </c>
      <c r="K2327" s="832" t="s">
        <v>3050</v>
      </c>
      <c r="L2327" s="835">
        <v>99.94</v>
      </c>
      <c r="M2327" s="835">
        <v>99.94</v>
      </c>
      <c r="N2327" s="832">
        <v>1</v>
      </c>
      <c r="O2327" s="836">
        <v>1</v>
      </c>
      <c r="P2327" s="835">
        <v>99.94</v>
      </c>
      <c r="Q2327" s="837">
        <v>1</v>
      </c>
      <c r="R2327" s="832">
        <v>1</v>
      </c>
      <c r="S2327" s="837">
        <v>1</v>
      </c>
      <c r="T2327" s="836">
        <v>1</v>
      </c>
      <c r="U2327" s="838">
        <v>1</v>
      </c>
    </row>
    <row r="2328" spans="1:21" ht="14.4" customHeight="1" x14ac:dyDescent="0.3">
      <c r="A2328" s="831">
        <v>21</v>
      </c>
      <c r="B2328" s="832" t="s">
        <v>2713</v>
      </c>
      <c r="C2328" s="832" t="s">
        <v>2721</v>
      </c>
      <c r="D2328" s="833" t="s">
        <v>4562</v>
      </c>
      <c r="E2328" s="834" t="s">
        <v>2751</v>
      </c>
      <c r="F2328" s="832" t="s">
        <v>2714</v>
      </c>
      <c r="G2328" s="832" t="s">
        <v>2826</v>
      </c>
      <c r="H2328" s="832" t="s">
        <v>567</v>
      </c>
      <c r="I2328" s="832" t="s">
        <v>2827</v>
      </c>
      <c r="J2328" s="832" t="s">
        <v>2828</v>
      </c>
      <c r="K2328" s="832" t="s">
        <v>2829</v>
      </c>
      <c r="L2328" s="835">
        <v>50.32</v>
      </c>
      <c r="M2328" s="835">
        <v>301.92</v>
      </c>
      <c r="N2328" s="832">
        <v>6</v>
      </c>
      <c r="O2328" s="836">
        <v>4.5</v>
      </c>
      <c r="P2328" s="835">
        <v>301.92</v>
      </c>
      <c r="Q2328" s="837">
        <v>1</v>
      </c>
      <c r="R2328" s="832">
        <v>6</v>
      </c>
      <c r="S2328" s="837">
        <v>1</v>
      </c>
      <c r="T2328" s="836">
        <v>4.5</v>
      </c>
      <c r="U2328" s="838">
        <v>1</v>
      </c>
    </row>
    <row r="2329" spans="1:21" ht="14.4" customHeight="1" x14ac:dyDescent="0.3">
      <c r="A2329" s="831">
        <v>21</v>
      </c>
      <c r="B2329" s="832" t="s">
        <v>2713</v>
      </c>
      <c r="C2329" s="832" t="s">
        <v>2721</v>
      </c>
      <c r="D2329" s="833" t="s">
        <v>4562</v>
      </c>
      <c r="E2329" s="834" t="s">
        <v>2751</v>
      </c>
      <c r="F2329" s="832" t="s">
        <v>2714</v>
      </c>
      <c r="G2329" s="832" t="s">
        <v>3257</v>
      </c>
      <c r="H2329" s="832" t="s">
        <v>567</v>
      </c>
      <c r="I2329" s="832" t="s">
        <v>3258</v>
      </c>
      <c r="J2329" s="832" t="s">
        <v>634</v>
      </c>
      <c r="K2329" s="832" t="s">
        <v>635</v>
      </c>
      <c r="L2329" s="835">
        <v>2086.5500000000002</v>
      </c>
      <c r="M2329" s="835">
        <v>10432.75</v>
      </c>
      <c r="N2329" s="832">
        <v>5</v>
      </c>
      <c r="O2329" s="836">
        <v>1</v>
      </c>
      <c r="P2329" s="835">
        <v>10432.75</v>
      </c>
      <c r="Q2329" s="837">
        <v>1</v>
      </c>
      <c r="R2329" s="832">
        <v>5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21</v>
      </c>
      <c r="B2330" s="832" t="s">
        <v>2713</v>
      </c>
      <c r="C2330" s="832" t="s">
        <v>2721</v>
      </c>
      <c r="D2330" s="833" t="s">
        <v>4562</v>
      </c>
      <c r="E2330" s="834" t="s">
        <v>2751</v>
      </c>
      <c r="F2330" s="832" t="s">
        <v>2714</v>
      </c>
      <c r="G2330" s="832" t="s">
        <v>2830</v>
      </c>
      <c r="H2330" s="832" t="s">
        <v>567</v>
      </c>
      <c r="I2330" s="832" t="s">
        <v>2863</v>
      </c>
      <c r="J2330" s="832" t="s">
        <v>2832</v>
      </c>
      <c r="K2330" s="832" t="s">
        <v>2864</v>
      </c>
      <c r="L2330" s="835">
        <v>1112.45</v>
      </c>
      <c r="M2330" s="835">
        <v>1112.45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21</v>
      </c>
      <c r="B2331" s="832" t="s">
        <v>2713</v>
      </c>
      <c r="C2331" s="832" t="s">
        <v>2721</v>
      </c>
      <c r="D2331" s="833" t="s">
        <v>4562</v>
      </c>
      <c r="E2331" s="834" t="s">
        <v>2751</v>
      </c>
      <c r="F2331" s="832" t="s">
        <v>2714</v>
      </c>
      <c r="G2331" s="832" t="s">
        <v>2830</v>
      </c>
      <c r="H2331" s="832" t="s">
        <v>567</v>
      </c>
      <c r="I2331" s="832" t="s">
        <v>3259</v>
      </c>
      <c r="J2331" s="832" t="s">
        <v>2832</v>
      </c>
      <c r="K2331" s="832" t="s">
        <v>3260</v>
      </c>
      <c r="L2331" s="835">
        <v>2146.12</v>
      </c>
      <c r="M2331" s="835">
        <v>4292.24</v>
      </c>
      <c r="N2331" s="832">
        <v>2</v>
      </c>
      <c r="O2331" s="836">
        <v>2</v>
      </c>
      <c r="P2331" s="835">
        <v>4292.24</v>
      </c>
      <c r="Q2331" s="837">
        <v>1</v>
      </c>
      <c r="R2331" s="832">
        <v>2</v>
      </c>
      <c r="S2331" s="837">
        <v>1</v>
      </c>
      <c r="T2331" s="836">
        <v>2</v>
      </c>
      <c r="U2331" s="838">
        <v>1</v>
      </c>
    </row>
    <row r="2332" spans="1:21" ht="14.4" customHeight="1" x14ac:dyDescent="0.3">
      <c r="A2332" s="831">
        <v>21</v>
      </c>
      <c r="B2332" s="832" t="s">
        <v>2713</v>
      </c>
      <c r="C2332" s="832" t="s">
        <v>2721</v>
      </c>
      <c r="D2332" s="833" t="s">
        <v>4562</v>
      </c>
      <c r="E2332" s="834" t="s">
        <v>2751</v>
      </c>
      <c r="F2332" s="832" t="s">
        <v>2714</v>
      </c>
      <c r="G2332" s="832" t="s">
        <v>2830</v>
      </c>
      <c r="H2332" s="832" t="s">
        <v>567</v>
      </c>
      <c r="I2332" s="832" t="s">
        <v>2831</v>
      </c>
      <c r="J2332" s="832" t="s">
        <v>2832</v>
      </c>
      <c r="K2332" s="832" t="s">
        <v>2833</v>
      </c>
      <c r="L2332" s="835">
        <v>3690.52</v>
      </c>
      <c r="M2332" s="835">
        <v>3690.52</v>
      </c>
      <c r="N2332" s="832">
        <v>1</v>
      </c>
      <c r="O2332" s="836">
        <v>1</v>
      </c>
      <c r="P2332" s="835">
        <v>3690.52</v>
      </c>
      <c r="Q2332" s="837">
        <v>1</v>
      </c>
      <c r="R2332" s="832">
        <v>1</v>
      </c>
      <c r="S2332" s="837">
        <v>1</v>
      </c>
      <c r="T2332" s="836">
        <v>1</v>
      </c>
      <c r="U2332" s="838">
        <v>1</v>
      </c>
    </row>
    <row r="2333" spans="1:21" ht="14.4" customHeight="1" x14ac:dyDescent="0.3">
      <c r="A2333" s="831">
        <v>21</v>
      </c>
      <c r="B2333" s="832" t="s">
        <v>2713</v>
      </c>
      <c r="C2333" s="832" t="s">
        <v>2721</v>
      </c>
      <c r="D2333" s="833" t="s">
        <v>4562</v>
      </c>
      <c r="E2333" s="834" t="s">
        <v>2751</v>
      </c>
      <c r="F2333" s="832" t="s">
        <v>2715</v>
      </c>
      <c r="G2333" s="832" t="s">
        <v>2890</v>
      </c>
      <c r="H2333" s="832" t="s">
        <v>567</v>
      </c>
      <c r="I2333" s="832" t="s">
        <v>4514</v>
      </c>
      <c r="J2333" s="832" t="s">
        <v>2892</v>
      </c>
      <c r="K2333" s="832"/>
      <c r="L2333" s="835">
        <v>0</v>
      </c>
      <c r="M2333" s="835">
        <v>0</v>
      </c>
      <c r="N2333" s="832">
        <v>1</v>
      </c>
      <c r="O2333" s="836">
        <v>1</v>
      </c>
      <c r="P2333" s="835">
        <v>0</v>
      </c>
      <c r="Q2333" s="837"/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21</v>
      </c>
      <c r="B2334" s="832" t="s">
        <v>2713</v>
      </c>
      <c r="C2334" s="832" t="s">
        <v>2721</v>
      </c>
      <c r="D2334" s="833" t="s">
        <v>4562</v>
      </c>
      <c r="E2334" s="834" t="s">
        <v>2751</v>
      </c>
      <c r="F2334" s="832" t="s">
        <v>2716</v>
      </c>
      <c r="G2334" s="832" t="s">
        <v>3057</v>
      </c>
      <c r="H2334" s="832" t="s">
        <v>567</v>
      </c>
      <c r="I2334" s="832" t="s">
        <v>4251</v>
      </c>
      <c r="J2334" s="832" t="s">
        <v>4252</v>
      </c>
      <c r="K2334" s="832" t="s">
        <v>3272</v>
      </c>
      <c r="L2334" s="835">
        <v>741</v>
      </c>
      <c r="M2334" s="835">
        <v>6669</v>
      </c>
      <c r="N2334" s="832">
        <v>9</v>
      </c>
      <c r="O2334" s="836">
        <v>3</v>
      </c>
      <c r="P2334" s="835">
        <v>6669</v>
      </c>
      <c r="Q2334" s="837">
        <v>1</v>
      </c>
      <c r="R2334" s="832">
        <v>9</v>
      </c>
      <c r="S2334" s="837">
        <v>1</v>
      </c>
      <c r="T2334" s="836">
        <v>3</v>
      </c>
      <c r="U2334" s="838">
        <v>1</v>
      </c>
    </row>
    <row r="2335" spans="1:21" ht="14.4" customHeight="1" x14ac:dyDescent="0.3">
      <c r="A2335" s="831">
        <v>21</v>
      </c>
      <c r="B2335" s="832" t="s">
        <v>2713</v>
      </c>
      <c r="C2335" s="832" t="s">
        <v>2721</v>
      </c>
      <c r="D2335" s="833" t="s">
        <v>4562</v>
      </c>
      <c r="E2335" s="834" t="s">
        <v>2751</v>
      </c>
      <c r="F2335" s="832" t="s">
        <v>2716</v>
      </c>
      <c r="G2335" s="832" t="s">
        <v>3057</v>
      </c>
      <c r="H2335" s="832" t="s">
        <v>567</v>
      </c>
      <c r="I2335" s="832" t="s">
        <v>3262</v>
      </c>
      <c r="J2335" s="832" t="s">
        <v>3263</v>
      </c>
      <c r="K2335" s="832" t="s">
        <v>3264</v>
      </c>
      <c r="L2335" s="835">
        <v>1512.05</v>
      </c>
      <c r="M2335" s="835">
        <v>15120.499999999998</v>
      </c>
      <c r="N2335" s="832">
        <v>10</v>
      </c>
      <c r="O2335" s="836">
        <v>6</v>
      </c>
      <c r="P2335" s="835">
        <v>10584.349999999999</v>
      </c>
      <c r="Q2335" s="837">
        <v>0.7</v>
      </c>
      <c r="R2335" s="832">
        <v>7</v>
      </c>
      <c r="S2335" s="837">
        <v>0.7</v>
      </c>
      <c r="T2335" s="836">
        <v>5</v>
      </c>
      <c r="U2335" s="838">
        <v>0.83333333333333337</v>
      </c>
    </row>
    <row r="2336" spans="1:21" ht="14.4" customHeight="1" x14ac:dyDescent="0.3">
      <c r="A2336" s="831">
        <v>21</v>
      </c>
      <c r="B2336" s="832" t="s">
        <v>2713</v>
      </c>
      <c r="C2336" s="832" t="s">
        <v>2721</v>
      </c>
      <c r="D2336" s="833" t="s">
        <v>4562</v>
      </c>
      <c r="E2336" s="834" t="s">
        <v>2751</v>
      </c>
      <c r="F2336" s="832" t="s">
        <v>2716</v>
      </c>
      <c r="G2336" s="832" t="s">
        <v>3057</v>
      </c>
      <c r="H2336" s="832" t="s">
        <v>567</v>
      </c>
      <c r="I2336" s="832" t="s">
        <v>3058</v>
      </c>
      <c r="J2336" s="832" t="s">
        <v>3059</v>
      </c>
      <c r="K2336" s="832" t="s">
        <v>3060</v>
      </c>
      <c r="L2336" s="835">
        <v>1600</v>
      </c>
      <c r="M2336" s="835">
        <v>16000</v>
      </c>
      <c r="N2336" s="832">
        <v>10</v>
      </c>
      <c r="O2336" s="836">
        <v>7</v>
      </c>
      <c r="P2336" s="835">
        <v>16000</v>
      </c>
      <c r="Q2336" s="837">
        <v>1</v>
      </c>
      <c r="R2336" s="832">
        <v>10</v>
      </c>
      <c r="S2336" s="837">
        <v>1</v>
      </c>
      <c r="T2336" s="836">
        <v>7</v>
      </c>
      <c r="U2336" s="838">
        <v>1</v>
      </c>
    </row>
    <row r="2337" spans="1:21" ht="14.4" customHeight="1" x14ac:dyDescent="0.3">
      <c r="A2337" s="831">
        <v>21</v>
      </c>
      <c r="B2337" s="832" t="s">
        <v>2713</v>
      </c>
      <c r="C2337" s="832" t="s">
        <v>2721</v>
      </c>
      <c r="D2337" s="833" t="s">
        <v>4562</v>
      </c>
      <c r="E2337" s="834" t="s">
        <v>2751</v>
      </c>
      <c r="F2337" s="832" t="s">
        <v>2716</v>
      </c>
      <c r="G2337" s="832" t="s">
        <v>3057</v>
      </c>
      <c r="H2337" s="832" t="s">
        <v>567</v>
      </c>
      <c r="I2337" s="832" t="s">
        <v>4443</v>
      </c>
      <c r="J2337" s="832" t="s">
        <v>4444</v>
      </c>
      <c r="K2337" s="832" t="s">
        <v>4445</v>
      </c>
      <c r="L2337" s="835">
        <v>1438.95</v>
      </c>
      <c r="M2337" s="835">
        <v>4316.8500000000004</v>
      </c>
      <c r="N2337" s="832">
        <v>3</v>
      </c>
      <c r="O2337" s="836">
        <v>1</v>
      </c>
      <c r="P2337" s="835">
        <v>4316.8500000000004</v>
      </c>
      <c r="Q2337" s="837">
        <v>1</v>
      </c>
      <c r="R2337" s="832">
        <v>3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21</v>
      </c>
      <c r="B2338" s="832" t="s">
        <v>2713</v>
      </c>
      <c r="C2338" s="832" t="s">
        <v>2721</v>
      </c>
      <c r="D2338" s="833" t="s">
        <v>4562</v>
      </c>
      <c r="E2338" s="834" t="s">
        <v>2751</v>
      </c>
      <c r="F2338" s="832" t="s">
        <v>2716</v>
      </c>
      <c r="G2338" s="832" t="s">
        <v>3057</v>
      </c>
      <c r="H2338" s="832" t="s">
        <v>567</v>
      </c>
      <c r="I2338" s="832" t="s">
        <v>4446</v>
      </c>
      <c r="J2338" s="832" t="s">
        <v>4447</v>
      </c>
      <c r="K2338" s="832" t="s">
        <v>4448</v>
      </c>
      <c r="L2338" s="835">
        <v>800</v>
      </c>
      <c r="M2338" s="835">
        <v>7200</v>
      </c>
      <c r="N2338" s="832">
        <v>9</v>
      </c>
      <c r="O2338" s="836">
        <v>4</v>
      </c>
      <c r="P2338" s="835">
        <v>6400</v>
      </c>
      <c r="Q2338" s="837">
        <v>0.88888888888888884</v>
      </c>
      <c r="R2338" s="832">
        <v>8</v>
      </c>
      <c r="S2338" s="837">
        <v>0.88888888888888884</v>
      </c>
      <c r="T2338" s="836">
        <v>3</v>
      </c>
      <c r="U2338" s="838">
        <v>0.75</v>
      </c>
    </row>
    <row r="2339" spans="1:21" ht="14.4" customHeight="1" x14ac:dyDescent="0.3">
      <c r="A2339" s="831">
        <v>21</v>
      </c>
      <c r="B2339" s="832" t="s">
        <v>2713</v>
      </c>
      <c r="C2339" s="832" t="s">
        <v>2721</v>
      </c>
      <c r="D2339" s="833" t="s">
        <v>4562</v>
      </c>
      <c r="E2339" s="834" t="s">
        <v>2751</v>
      </c>
      <c r="F2339" s="832" t="s">
        <v>2716</v>
      </c>
      <c r="G2339" s="832" t="s">
        <v>3057</v>
      </c>
      <c r="H2339" s="832" t="s">
        <v>567</v>
      </c>
      <c r="I2339" s="832" t="s">
        <v>3268</v>
      </c>
      <c r="J2339" s="832" t="s">
        <v>3059</v>
      </c>
      <c r="K2339" s="832" t="s">
        <v>3269</v>
      </c>
      <c r="L2339" s="835">
        <v>800</v>
      </c>
      <c r="M2339" s="835">
        <v>1600</v>
      </c>
      <c r="N2339" s="832">
        <v>2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21</v>
      </c>
      <c r="B2340" s="832" t="s">
        <v>2713</v>
      </c>
      <c r="C2340" s="832" t="s">
        <v>2721</v>
      </c>
      <c r="D2340" s="833" t="s">
        <v>4562</v>
      </c>
      <c r="E2340" s="834" t="s">
        <v>2751</v>
      </c>
      <c r="F2340" s="832" t="s">
        <v>2716</v>
      </c>
      <c r="G2340" s="832" t="s">
        <v>3057</v>
      </c>
      <c r="H2340" s="832" t="s">
        <v>567</v>
      </c>
      <c r="I2340" s="832" t="s">
        <v>3061</v>
      </c>
      <c r="J2340" s="832" t="s">
        <v>3062</v>
      </c>
      <c r="K2340" s="832" t="s">
        <v>3063</v>
      </c>
      <c r="L2340" s="835">
        <v>691.73</v>
      </c>
      <c r="M2340" s="835">
        <v>3458.65</v>
      </c>
      <c r="N2340" s="832">
        <v>5</v>
      </c>
      <c r="O2340" s="836">
        <v>1</v>
      </c>
      <c r="P2340" s="835">
        <v>3458.65</v>
      </c>
      <c r="Q2340" s="837">
        <v>1</v>
      </c>
      <c r="R2340" s="832">
        <v>5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21</v>
      </c>
      <c r="B2341" s="832" t="s">
        <v>2713</v>
      </c>
      <c r="C2341" s="832" t="s">
        <v>2721</v>
      </c>
      <c r="D2341" s="833" t="s">
        <v>4562</v>
      </c>
      <c r="E2341" s="834" t="s">
        <v>2751</v>
      </c>
      <c r="F2341" s="832" t="s">
        <v>2716</v>
      </c>
      <c r="G2341" s="832" t="s">
        <v>3057</v>
      </c>
      <c r="H2341" s="832" t="s">
        <v>567</v>
      </c>
      <c r="I2341" s="832" t="s">
        <v>4515</v>
      </c>
      <c r="J2341" s="832" t="s">
        <v>3263</v>
      </c>
      <c r="K2341" s="832" t="s">
        <v>4516</v>
      </c>
      <c r="L2341" s="835">
        <v>1128.44</v>
      </c>
      <c r="M2341" s="835">
        <v>3385.32</v>
      </c>
      <c r="N2341" s="832">
        <v>3</v>
      </c>
      <c r="O2341" s="836">
        <v>1</v>
      </c>
      <c r="P2341" s="835">
        <v>3385.32</v>
      </c>
      <c r="Q2341" s="837">
        <v>1</v>
      </c>
      <c r="R2341" s="832">
        <v>3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21</v>
      </c>
      <c r="B2342" s="832" t="s">
        <v>2713</v>
      </c>
      <c r="C2342" s="832" t="s">
        <v>2721</v>
      </c>
      <c r="D2342" s="833" t="s">
        <v>4562</v>
      </c>
      <c r="E2342" s="834" t="s">
        <v>2751</v>
      </c>
      <c r="F2342" s="832" t="s">
        <v>2716</v>
      </c>
      <c r="G2342" s="832" t="s">
        <v>4517</v>
      </c>
      <c r="H2342" s="832" t="s">
        <v>567</v>
      </c>
      <c r="I2342" s="832" t="s">
        <v>4518</v>
      </c>
      <c r="J2342" s="832" t="s">
        <v>4519</v>
      </c>
      <c r="K2342" s="832"/>
      <c r="L2342" s="835">
        <v>0</v>
      </c>
      <c r="M2342" s="835">
        <v>0</v>
      </c>
      <c r="N2342" s="832">
        <v>1</v>
      </c>
      <c r="O2342" s="836">
        <v>1</v>
      </c>
      <c r="P2342" s="835"/>
      <c r="Q2342" s="837"/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21</v>
      </c>
      <c r="B2343" s="832" t="s">
        <v>2713</v>
      </c>
      <c r="C2343" s="832" t="s">
        <v>2721</v>
      </c>
      <c r="D2343" s="833" t="s">
        <v>4562</v>
      </c>
      <c r="E2343" s="834" t="s">
        <v>2751</v>
      </c>
      <c r="F2343" s="832" t="s">
        <v>2716</v>
      </c>
      <c r="G2343" s="832" t="s">
        <v>2834</v>
      </c>
      <c r="H2343" s="832" t="s">
        <v>567</v>
      </c>
      <c r="I2343" s="832" t="s">
        <v>3068</v>
      </c>
      <c r="J2343" s="832" t="s">
        <v>3069</v>
      </c>
      <c r="K2343" s="832" t="s">
        <v>3070</v>
      </c>
      <c r="L2343" s="835">
        <v>1267.1199999999999</v>
      </c>
      <c r="M2343" s="835">
        <v>1267.1199999999999</v>
      </c>
      <c r="N2343" s="832">
        <v>1</v>
      </c>
      <c r="O2343" s="836">
        <v>1</v>
      </c>
      <c r="P2343" s="835">
        <v>1267.1199999999999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21</v>
      </c>
      <c r="B2344" s="832" t="s">
        <v>2713</v>
      </c>
      <c r="C2344" s="832" t="s">
        <v>2721</v>
      </c>
      <c r="D2344" s="833" t="s">
        <v>4562</v>
      </c>
      <c r="E2344" s="834" t="s">
        <v>2751</v>
      </c>
      <c r="F2344" s="832" t="s">
        <v>2716</v>
      </c>
      <c r="G2344" s="832" t="s">
        <v>2834</v>
      </c>
      <c r="H2344" s="832" t="s">
        <v>567</v>
      </c>
      <c r="I2344" s="832" t="s">
        <v>2835</v>
      </c>
      <c r="J2344" s="832" t="s">
        <v>2836</v>
      </c>
      <c r="K2344" s="832" t="s">
        <v>2837</v>
      </c>
      <c r="L2344" s="835">
        <v>1000</v>
      </c>
      <c r="M2344" s="835">
        <v>8000</v>
      </c>
      <c r="N2344" s="832">
        <v>8</v>
      </c>
      <c r="O2344" s="836">
        <v>8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21</v>
      </c>
      <c r="B2345" s="832" t="s">
        <v>2713</v>
      </c>
      <c r="C2345" s="832" t="s">
        <v>2721</v>
      </c>
      <c r="D2345" s="833" t="s">
        <v>4562</v>
      </c>
      <c r="E2345" s="834" t="s">
        <v>2752</v>
      </c>
      <c r="F2345" s="832" t="s">
        <v>2714</v>
      </c>
      <c r="G2345" s="832" t="s">
        <v>2762</v>
      </c>
      <c r="H2345" s="832" t="s">
        <v>567</v>
      </c>
      <c r="I2345" s="832" t="s">
        <v>2763</v>
      </c>
      <c r="J2345" s="832" t="s">
        <v>2764</v>
      </c>
      <c r="K2345" s="832" t="s">
        <v>2765</v>
      </c>
      <c r="L2345" s="835">
        <v>96.84</v>
      </c>
      <c r="M2345" s="835">
        <v>96.84</v>
      </c>
      <c r="N2345" s="832">
        <v>1</v>
      </c>
      <c r="O2345" s="836">
        <v>0.5</v>
      </c>
      <c r="P2345" s="835">
        <v>96.84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21</v>
      </c>
      <c r="B2346" s="832" t="s">
        <v>2713</v>
      </c>
      <c r="C2346" s="832" t="s">
        <v>2721</v>
      </c>
      <c r="D2346" s="833" t="s">
        <v>4562</v>
      </c>
      <c r="E2346" s="834" t="s">
        <v>2752</v>
      </c>
      <c r="F2346" s="832" t="s">
        <v>2714</v>
      </c>
      <c r="G2346" s="832" t="s">
        <v>2766</v>
      </c>
      <c r="H2346" s="832" t="s">
        <v>625</v>
      </c>
      <c r="I2346" s="832" t="s">
        <v>2335</v>
      </c>
      <c r="J2346" s="832" t="s">
        <v>640</v>
      </c>
      <c r="K2346" s="832" t="s">
        <v>642</v>
      </c>
      <c r="L2346" s="835">
        <v>72.55</v>
      </c>
      <c r="M2346" s="835">
        <v>72.55</v>
      </c>
      <c r="N2346" s="832">
        <v>1</v>
      </c>
      <c r="O2346" s="836">
        <v>0.5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21</v>
      </c>
      <c r="B2347" s="832" t="s">
        <v>2713</v>
      </c>
      <c r="C2347" s="832" t="s">
        <v>2721</v>
      </c>
      <c r="D2347" s="833" t="s">
        <v>4562</v>
      </c>
      <c r="E2347" s="834" t="s">
        <v>2752</v>
      </c>
      <c r="F2347" s="832" t="s">
        <v>2714</v>
      </c>
      <c r="G2347" s="832" t="s">
        <v>2766</v>
      </c>
      <c r="H2347" s="832" t="s">
        <v>625</v>
      </c>
      <c r="I2347" s="832" t="s">
        <v>2334</v>
      </c>
      <c r="J2347" s="832" t="s">
        <v>640</v>
      </c>
      <c r="K2347" s="832" t="s">
        <v>641</v>
      </c>
      <c r="L2347" s="835">
        <v>21.76</v>
      </c>
      <c r="M2347" s="835">
        <v>21.76</v>
      </c>
      <c r="N2347" s="832">
        <v>1</v>
      </c>
      <c r="O2347" s="836">
        <v>1</v>
      </c>
      <c r="P2347" s="835">
        <v>21.76</v>
      </c>
      <c r="Q2347" s="837">
        <v>1</v>
      </c>
      <c r="R2347" s="832">
        <v>1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21</v>
      </c>
      <c r="B2348" s="832" t="s">
        <v>2713</v>
      </c>
      <c r="C2348" s="832" t="s">
        <v>2721</v>
      </c>
      <c r="D2348" s="833" t="s">
        <v>4562</v>
      </c>
      <c r="E2348" s="834" t="s">
        <v>2752</v>
      </c>
      <c r="F2348" s="832" t="s">
        <v>2714</v>
      </c>
      <c r="G2348" s="832" t="s">
        <v>2766</v>
      </c>
      <c r="H2348" s="832" t="s">
        <v>625</v>
      </c>
      <c r="I2348" s="832" t="s">
        <v>2336</v>
      </c>
      <c r="J2348" s="832" t="s">
        <v>640</v>
      </c>
      <c r="K2348" s="832" t="s">
        <v>643</v>
      </c>
      <c r="L2348" s="835">
        <v>65.28</v>
      </c>
      <c r="M2348" s="835">
        <v>130.56</v>
      </c>
      <c r="N2348" s="832">
        <v>2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21</v>
      </c>
      <c r="B2349" s="832" t="s">
        <v>2713</v>
      </c>
      <c r="C2349" s="832" t="s">
        <v>2721</v>
      </c>
      <c r="D2349" s="833" t="s">
        <v>4562</v>
      </c>
      <c r="E2349" s="834" t="s">
        <v>2752</v>
      </c>
      <c r="F2349" s="832" t="s">
        <v>2714</v>
      </c>
      <c r="G2349" s="832" t="s">
        <v>3076</v>
      </c>
      <c r="H2349" s="832" t="s">
        <v>625</v>
      </c>
      <c r="I2349" s="832" t="s">
        <v>2382</v>
      </c>
      <c r="J2349" s="832" t="s">
        <v>2383</v>
      </c>
      <c r="K2349" s="832" t="s">
        <v>2384</v>
      </c>
      <c r="L2349" s="835">
        <v>4.7</v>
      </c>
      <c r="M2349" s="835">
        <v>9.4</v>
      </c>
      <c r="N2349" s="832">
        <v>2</v>
      </c>
      <c r="O2349" s="836">
        <v>1</v>
      </c>
      <c r="P2349" s="835">
        <v>9.4</v>
      </c>
      <c r="Q2349" s="837">
        <v>1</v>
      </c>
      <c r="R2349" s="832">
        <v>2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21</v>
      </c>
      <c r="B2350" s="832" t="s">
        <v>2713</v>
      </c>
      <c r="C2350" s="832" t="s">
        <v>2721</v>
      </c>
      <c r="D2350" s="833" t="s">
        <v>4562</v>
      </c>
      <c r="E2350" s="834" t="s">
        <v>2752</v>
      </c>
      <c r="F2350" s="832" t="s">
        <v>2714</v>
      </c>
      <c r="G2350" s="832" t="s">
        <v>2894</v>
      </c>
      <c r="H2350" s="832" t="s">
        <v>625</v>
      </c>
      <c r="I2350" s="832" t="s">
        <v>2162</v>
      </c>
      <c r="J2350" s="832" t="s">
        <v>2160</v>
      </c>
      <c r="K2350" s="832" t="s">
        <v>2163</v>
      </c>
      <c r="L2350" s="835">
        <v>186.55</v>
      </c>
      <c r="M2350" s="835">
        <v>186.55</v>
      </c>
      <c r="N2350" s="832">
        <v>1</v>
      </c>
      <c r="O2350" s="836">
        <v>0.5</v>
      </c>
      <c r="P2350" s="835">
        <v>186.55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21</v>
      </c>
      <c r="B2351" s="832" t="s">
        <v>2713</v>
      </c>
      <c r="C2351" s="832" t="s">
        <v>2721</v>
      </c>
      <c r="D2351" s="833" t="s">
        <v>4562</v>
      </c>
      <c r="E2351" s="834" t="s">
        <v>2752</v>
      </c>
      <c r="F2351" s="832" t="s">
        <v>2714</v>
      </c>
      <c r="G2351" s="832" t="s">
        <v>2895</v>
      </c>
      <c r="H2351" s="832" t="s">
        <v>625</v>
      </c>
      <c r="I2351" s="832" t="s">
        <v>2896</v>
      </c>
      <c r="J2351" s="832" t="s">
        <v>2897</v>
      </c>
      <c r="K2351" s="832" t="s">
        <v>2898</v>
      </c>
      <c r="L2351" s="835">
        <v>1834.64</v>
      </c>
      <c r="M2351" s="835">
        <v>3669.28</v>
      </c>
      <c r="N2351" s="832">
        <v>2</v>
      </c>
      <c r="O2351" s="836">
        <v>2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21</v>
      </c>
      <c r="B2352" s="832" t="s">
        <v>2713</v>
      </c>
      <c r="C2352" s="832" t="s">
        <v>2721</v>
      </c>
      <c r="D2352" s="833" t="s">
        <v>4562</v>
      </c>
      <c r="E2352" s="834" t="s">
        <v>2752</v>
      </c>
      <c r="F2352" s="832" t="s">
        <v>2714</v>
      </c>
      <c r="G2352" s="832" t="s">
        <v>3094</v>
      </c>
      <c r="H2352" s="832" t="s">
        <v>567</v>
      </c>
      <c r="I2352" s="832" t="s">
        <v>3095</v>
      </c>
      <c r="J2352" s="832" t="s">
        <v>3096</v>
      </c>
      <c r="K2352" s="832" t="s">
        <v>3097</v>
      </c>
      <c r="L2352" s="835">
        <v>1561.54</v>
      </c>
      <c r="M2352" s="835">
        <v>3123.08</v>
      </c>
      <c r="N2352" s="832">
        <v>2</v>
      </c>
      <c r="O2352" s="836">
        <v>2</v>
      </c>
      <c r="P2352" s="835">
        <v>1561.54</v>
      </c>
      <c r="Q2352" s="837">
        <v>0.5</v>
      </c>
      <c r="R2352" s="832">
        <v>1</v>
      </c>
      <c r="S2352" s="837">
        <v>0.5</v>
      </c>
      <c r="T2352" s="836">
        <v>1</v>
      </c>
      <c r="U2352" s="838">
        <v>0.5</v>
      </c>
    </row>
    <row r="2353" spans="1:21" ht="14.4" customHeight="1" x14ac:dyDescent="0.3">
      <c r="A2353" s="831">
        <v>21</v>
      </c>
      <c r="B2353" s="832" t="s">
        <v>2713</v>
      </c>
      <c r="C2353" s="832" t="s">
        <v>2721</v>
      </c>
      <c r="D2353" s="833" t="s">
        <v>4562</v>
      </c>
      <c r="E2353" s="834" t="s">
        <v>2752</v>
      </c>
      <c r="F2353" s="832" t="s">
        <v>2714</v>
      </c>
      <c r="G2353" s="832" t="s">
        <v>2910</v>
      </c>
      <c r="H2353" s="832" t="s">
        <v>567</v>
      </c>
      <c r="I2353" s="832" t="s">
        <v>3391</v>
      </c>
      <c r="J2353" s="832" t="s">
        <v>3392</v>
      </c>
      <c r="K2353" s="832" t="s">
        <v>3393</v>
      </c>
      <c r="L2353" s="835">
        <v>105.32</v>
      </c>
      <c r="M2353" s="835">
        <v>105.32</v>
      </c>
      <c r="N2353" s="832">
        <v>1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21</v>
      </c>
      <c r="B2354" s="832" t="s">
        <v>2713</v>
      </c>
      <c r="C2354" s="832" t="s">
        <v>2721</v>
      </c>
      <c r="D2354" s="833" t="s">
        <v>4562</v>
      </c>
      <c r="E2354" s="834" t="s">
        <v>2752</v>
      </c>
      <c r="F2354" s="832" t="s">
        <v>2714</v>
      </c>
      <c r="G2354" s="832" t="s">
        <v>2910</v>
      </c>
      <c r="H2354" s="832" t="s">
        <v>625</v>
      </c>
      <c r="I2354" s="832" t="s">
        <v>4253</v>
      </c>
      <c r="J2354" s="832" t="s">
        <v>702</v>
      </c>
      <c r="K2354" s="832" t="s">
        <v>1527</v>
      </c>
      <c r="L2354" s="835">
        <v>117.03</v>
      </c>
      <c r="M2354" s="835">
        <v>351.09000000000003</v>
      </c>
      <c r="N2354" s="832">
        <v>3</v>
      </c>
      <c r="O2354" s="836">
        <v>2</v>
      </c>
      <c r="P2354" s="835">
        <v>234.06</v>
      </c>
      <c r="Q2354" s="837">
        <v>0.66666666666666663</v>
      </c>
      <c r="R2354" s="832">
        <v>2</v>
      </c>
      <c r="S2354" s="837">
        <v>0.66666666666666663</v>
      </c>
      <c r="T2354" s="836">
        <v>1</v>
      </c>
      <c r="U2354" s="838">
        <v>0.5</v>
      </c>
    </row>
    <row r="2355" spans="1:21" ht="14.4" customHeight="1" x14ac:dyDescent="0.3">
      <c r="A2355" s="831">
        <v>21</v>
      </c>
      <c r="B2355" s="832" t="s">
        <v>2713</v>
      </c>
      <c r="C2355" s="832" t="s">
        <v>2721</v>
      </c>
      <c r="D2355" s="833" t="s">
        <v>4562</v>
      </c>
      <c r="E2355" s="834" t="s">
        <v>2752</v>
      </c>
      <c r="F2355" s="832" t="s">
        <v>2714</v>
      </c>
      <c r="G2355" s="832" t="s">
        <v>2910</v>
      </c>
      <c r="H2355" s="832" t="s">
        <v>625</v>
      </c>
      <c r="I2355" s="832" t="s">
        <v>2635</v>
      </c>
      <c r="J2355" s="832" t="s">
        <v>702</v>
      </c>
      <c r="K2355" s="832" t="s">
        <v>2325</v>
      </c>
      <c r="L2355" s="835">
        <v>17.559999999999999</v>
      </c>
      <c r="M2355" s="835">
        <v>17.559999999999999</v>
      </c>
      <c r="N2355" s="832">
        <v>1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21</v>
      </c>
      <c r="B2356" s="832" t="s">
        <v>2713</v>
      </c>
      <c r="C2356" s="832" t="s">
        <v>2721</v>
      </c>
      <c r="D2356" s="833" t="s">
        <v>4562</v>
      </c>
      <c r="E2356" s="834" t="s">
        <v>2752</v>
      </c>
      <c r="F2356" s="832" t="s">
        <v>2714</v>
      </c>
      <c r="G2356" s="832" t="s">
        <v>2838</v>
      </c>
      <c r="H2356" s="832" t="s">
        <v>567</v>
      </c>
      <c r="I2356" s="832" t="s">
        <v>2911</v>
      </c>
      <c r="J2356" s="832" t="s">
        <v>1051</v>
      </c>
      <c r="K2356" s="832" t="s">
        <v>2840</v>
      </c>
      <c r="L2356" s="835">
        <v>0</v>
      </c>
      <c r="M2356" s="835">
        <v>0</v>
      </c>
      <c r="N2356" s="832">
        <v>1</v>
      </c>
      <c r="O2356" s="836">
        <v>1</v>
      </c>
      <c r="P2356" s="835">
        <v>0</v>
      </c>
      <c r="Q2356" s="837"/>
      <c r="R2356" s="832">
        <v>1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21</v>
      </c>
      <c r="B2357" s="832" t="s">
        <v>2713</v>
      </c>
      <c r="C2357" s="832" t="s">
        <v>2721</v>
      </c>
      <c r="D2357" s="833" t="s">
        <v>4562</v>
      </c>
      <c r="E2357" s="834" t="s">
        <v>2752</v>
      </c>
      <c r="F2357" s="832" t="s">
        <v>2714</v>
      </c>
      <c r="G2357" s="832" t="s">
        <v>2838</v>
      </c>
      <c r="H2357" s="832" t="s">
        <v>567</v>
      </c>
      <c r="I2357" s="832" t="s">
        <v>3394</v>
      </c>
      <c r="J2357" s="832" t="s">
        <v>1053</v>
      </c>
      <c r="K2357" s="832" t="s">
        <v>1054</v>
      </c>
      <c r="L2357" s="835">
        <v>0</v>
      </c>
      <c r="M2357" s="835">
        <v>0</v>
      </c>
      <c r="N2357" s="832">
        <v>4</v>
      </c>
      <c r="O2357" s="836">
        <v>1.5</v>
      </c>
      <c r="P2357" s="835">
        <v>0</v>
      </c>
      <c r="Q2357" s="837"/>
      <c r="R2357" s="832">
        <v>1</v>
      </c>
      <c r="S2357" s="837">
        <v>0.25</v>
      </c>
      <c r="T2357" s="836">
        <v>0.5</v>
      </c>
      <c r="U2357" s="838">
        <v>0.33333333333333331</v>
      </c>
    </row>
    <row r="2358" spans="1:21" ht="14.4" customHeight="1" x14ac:dyDescent="0.3">
      <c r="A2358" s="831">
        <v>21</v>
      </c>
      <c r="B2358" s="832" t="s">
        <v>2713</v>
      </c>
      <c r="C2358" s="832" t="s">
        <v>2721</v>
      </c>
      <c r="D2358" s="833" t="s">
        <v>4562</v>
      </c>
      <c r="E2358" s="834" t="s">
        <v>2752</v>
      </c>
      <c r="F2358" s="832" t="s">
        <v>2714</v>
      </c>
      <c r="G2358" s="832" t="s">
        <v>3107</v>
      </c>
      <c r="H2358" s="832" t="s">
        <v>625</v>
      </c>
      <c r="I2358" s="832" t="s">
        <v>2276</v>
      </c>
      <c r="J2358" s="832" t="s">
        <v>2277</v>
      </c>
      <c r="K2358" s="832" t="s">
        <v>2278</v>
      </c>
      <c r="L2358" s="835">
        <v>170.52</v>
      </c>
      <c r="M2358" s="835">
        <v>341.04</v>
      </c>
      <c r="N2358" s="832">
        <v>2</v>
      </c>
      <c r="O2358" s="836">
        <v>1.5</v>
      </c>
      <c r="P2358" s="835">
        <v>341.04</v>
      </c>
      <c r="Q2358" s="837">
        <v>1</v>
      </c>
      <c r="R2358" s="832">
        <v>2</v>
      </c>
      <c r="S2358" s="837">
        <v>1</v>
      </c>
      <c r="T2358" s="836">
        <v>1.5</v>
      </c>
      <c r="U2358" s="838">
        <v>1</v>
      </c>
    </row>
    <row r="2359" spans="1:21" ht="14.4" customHeight="1" x14ac:dyDescent="0.3">
      <c r="A2359" s="831">
        <v>21</v>
      </c>
      <c r="B2359" s="832" t="s">
        <v>2713</v>
      </c>
      <c r="C2359" s="832" t="s">
        <v>2721</v>
      </c>
      <c r="D2359" s="833" t="s">
        <v>4562</v>
      </c>
      <c r="E2359" s="834" t="s">
        <v>2752</v>
      </c>
      <c r="F2359" s="832" t="s">
        <v>2714</v>
      </c>
      <c r="G2359" s="832" t="s">
        <v>2916</v>
      </c>
      <c r="H2359" s="832" t="s">
        <v>625</v>
      </c>
      <c r="I2359" s="832" t="s">
        <v>2623</v>
      </c>
      <c r="J2359" s="832" t="s">
        <v>1328</v>
      </c>
      <c r="K2359" s="832" t="s">
        <v>703</v>
      </c>
      <c r="L2359" s="835">
        <v>58.77</v>
      </c>
      <c r="M2359" s="835">
        <v>58.77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21</v>
      </c>
      <c r="B2360" s="832" t="s">
        <v>2713</v>
      </c>
      <c r="C2360" s="832" t="s">
        <v>2721</v>
      </c>
      <c r="D2360" s="833" t="s">
        <v>4562</v>
      </c>
      <c r="E2360" s="834" t="s">
        <v>2752</v>
      </c>
      <c r="F2360" s="832" t="s">
        <v>2714</v>
      </c>
      <c r="G2360" s="832" t="s">
        <v>3112</v>
      </c>
      <c r="H2360" s="832" t="s">
        <v>567</v>
      </c>
      <c r="I2360" s="832" t="s">
        <v>3113</v>
      </c>
      <c r="J2360" s="832" t="s">
        <v>3114</v>
      </c>
      <c r="K2360" s="832" t="s">
        <v>2278</v>
      </c>
      <c r="L2360" s="835">
        <v>78.33</v>
      </c>
      <c r="M2360" s="835">
        <v>78.33</v>
      </c>
      <c r="N2360" s="832">
        <v>1</v>
      </c>
      <c r="O2360" s="836">
        <v>0.5</v>
      </c>
      <c r="P2360" s="835">
        <v>78.33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21</v>
      </c>
      <c r="B2361" s="832" t="s">
        <v>2713</v>
      </c>
      <c r="C2361" s="832" t="s">
        <v>2721</v>
      </c>
      <c r="D2361" s="833" t="s">
        <v>4562</v>
      </c>
      <c r="E2361" s="834" t="s">
        <v>2752</v>
      </c>
      <c r="F2361" s="832" t="s">
        <v>2714</v>
      </c>
      <c r="G2361" s="832" t="s">
        <v>2775</v>
      </c>
      <c r="H2361" s="832" t="s">
        <v>625</v>
      </c>
      <c r="I2361" s="832" t="s">
        <v>3570</v>
      </c>
      <c r="J2361" s="832" t="s">
        <v>750</v>
      </c>
      <c r="K2361" s="832" t="s">
        <v>2870</v>
      </c>
      <c r="L2361" s="835">
        <v>264</v>
      </c>
      <c r="M2361" s="835">
        <v>264</v>
      </c>
      <c r="N2361" s="832">
        <v>1</v>
      </c>
      <c r="O2361" s="836">
        <v>0.5</v>
      </c>
      <c r="P2361" s="835">
        <v>264</v>
      </c>
      <c r="Q2361" s="837">
        <v>1</v>
      </c>
      <c r="R2361" s="832">
        <v>1</v>
      </c>
      <c r="S2361" s="837">
        <v>1</v>
      </c>
      <c r="T2361" s="836">
        <v>0.5</v>
      </c>
      <c r="U2361" s="838">
        <v>1</v>
      </c>
    </row>
    <row r="2362" spans="1:21" ht="14.4" customHeight="1" x14ac:dyDescent="0.3">
      <c r="A2362" s="831">
        <v>21</v>
      </c>
      <c r="B2362" s="832" t="s">
        <v>2713</v>
      </c>
      <c r="C2362" s="832" t="s">
        <v>2721</v>
      </c>
      <c r="D2362" s="833" t="s">
        <v>4562</v>
      </c>
      <c r="E2362" s="834" t="s">
        <v>2752</v>
      </c>
      <c r="F2362" s="832" t="s">
        <v>2714</v>
      </c>
      <c r="G2362" s="832" t="s">
        <v>2775</v>
      </c>
      <c r="H2362" s="832" t="s">
        <v>625</v>
      </c>
      <c r="I2362" s="832" t="s">
        <v>2397</v>
      </c>
      <c r="J2362" s="832" t="s">
        <v>748</v>
      </c>
      <c r="K2362" s="832" t="s">
        <v>703</v>
      </c>
      <c r="L2362" s="835">
        <v>65.989999999999995</v>
      </c>
      <c r="M2362" s="835">
        <v>65.989999999999995</v>
      </c>
      <c r="N2362" s="832">
        <v>1</v>
      </c>
      <c r="O2362" s="836">
        <v>0.5</v>
      </c>
      <c r="P2362" s="835">
        <v>65.989999999999995</v>
      </c>
      <c r="Q2362" s="837">
        <v>1</v>
      </c>
      <c r="R2362" s="832">
        <v>1</v>
      </c>
      <c r="S2362" s="837">
        <v>1</v>
      </c>
      <c r="T2362" s="836">
        <v>0.5</v>
      </c>
      <c r="U2362" s="838">
        <v>1</v>
      </c>
    </row>
    <row r="2363" spans="1:21" ht="14.4" customHeight="1" x14ac:dyDescent="0.3">
      <c r="A2363" s="831">
        <v>21</v>
      </c>
      <c r="B2363" s="832" t="s">
        <v>2713</v>
      </c>
      <c r="C2363" s="832" t="s">
        <v>2721</v>
      </c>
      <c r="D2363" s="833" t="s">
        <v>4562</v>
      </c>
      <c r="E2363" s="834" t="s">
        <v>2752</v>
      </c>
      <c r="F2363" s="832" t="s">
        <v>2714</v>
      </c>
      <c r="G2363" s="832" t="s">
        <v>2775</v>
      </c>
      <c r="H2363" s="832" t="s">
        <v>625</v>
      </c>
      <c r="I2363" s="832" t="s">
        <v>2869</v>
      </c>
      <c r="J2363" s="832" t="s">
        <v>750</v>
      </c>
      <c r="K2363" s="832" t="s">
        <v>2870</v>
      </c>
      <c r="L2363" s="835">
        <v>264</v>
      </c>
      <c r="M2363" s="835">
        <v>792</v>
      </c>
      <c r="N2363" s="832">
        <v>3</v>
      </c>
      <c r="O2363" s="836">
        <v>1.5</v>
      </c>
      <c r="P2363" s="835">
        <v>528</v>
      </c>
      <c r="Q2363" s="837">
        <v>0.66666666666666663</v>
      </c>
      <c r="R2363" s="832">
        <v>2</v>
      </c>
      <c r="S2363" s="837">
        <v>0.66666666666666663</v>
      </c>
      <c r="T2363" s="836">
        <v>1</v>
      </c>
      <c r="U2363" s="838">
        <v>0.66666666666666663</v>
      </c>
    </row>
    <row r="2364" spans="1:21" ht="14.4" customHeight="1" x14ac:dyDescent="0.3">
      <c r="A2364" s="831">
        <v>21</v>
      </c>
      <c r="B2364" s="832" t="s">
        <v>2713</v>
      </c>
      <c r="C2364" s="832" t="s">
        <v>2721</v>
      </c>
      <c r="D2364" s="833" t="s">
        <v>4562</v>
      </c>
      <c r="E2364" s="834" t="s">
        <v>2752</v>
      </c>
      <c r="F2364" s="832" t="s">
        <v>2714</v>
      </c>
      <c r="G2364" s="832" t="s">
        <v>2917</v>
      </c>
      <c r="H2364" s="832" t="s">
        <v>567</v>
      </c>
      <c r="I2364" s="832" t="s">
        <v>2918</v>
      </c>
      <c r="J2364" s="832" t="s">
        <v>904</v>
      </c>
      <c r="K2364" s="832" t="s">
        <v>2919</v>
      </c>
      <c r="L2364" s="835">
        <v>236.03</v>
      </c>
      <c r="M2364" s="835">
        <v>236.03</v>
      </c>
      <c r="N2364" s="832">
        <v>1</v>
      </c>
      <c r="O2364" s="836">
        <v>0.5</v>
      </c>
      <c r="P2364" s="835">
        <v>236.03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21</v>
      </c>
      <c r="B2365" s="832" t="s">
        <v>2713</v>
      </c>
      <c r="C2365" s="832" t="s">
        <v>2721</v>
      </c>
      <c r="D2365" s="833" t="s">
        <v>4562</v>
      </c>
      <c r="E2365" s="834" t="s">
        <v>2752</v>
      </c>
      <c r="F2365" s="832" t="s">
        <v>2714</v>
      </c>
      <c r="G2365" s="832" t="s">
        <v>2917</v>
      </c>
      <c r="H2365" s="832" t="s">
        <v>567</v>
      </c>
      <c r="I2365" s="832" t="s">
        <v>3115</v>
      </c>
      <c r="J2365" s="832" t="s">
        <v>904</v>
      </c>
      <c r="K2365" s="832" t="s">
        <v>1164</v>
      </c>
      <c r="L2365" s="835">
        <v>516</v>
      </c>
      <c r="M2365" s="835">
        <v>4644</v>
      </c>
      <c r="N2365" s="832">
        <v>9</v>
      </c>
      <c r="O2365" s="836">
        <v>5.5</v>
      </c>
      <c r="P2365" s="835">
        <v>2580</v>
      </c>
      <c r="Q2365" s="837">
        <v>0.55555555555555558</v>
      </c>
      <c r="R2365" s="832">
        <v>5</v>
      </c>
      <c r="S2365" s="837">
        <v>0.55555555555555558</v>
      </c>
      <c r="T2365" s="836">
        <v>3.5</v>
      </c>
      <c r="U2365" s="838">
        <v>0.63636363636363635</v>
      </c>
    </row>
    <row r="2366" spans="1:21" ht="14.4" customHeight="1" x14ac:dyDescent="0.3">
      <c r="A2366" s="831">
        <v>21</v>
      </c>
      <c r="B2366" s="832" t="s">
        <v>2713</v>
      </c>
      <c r="C2366" s="832" t="s">
        <v>2721</v>
      </c>
      <c r="D2366" s="833" t="s">
        <v>4562</v>
      </c>
      <c r="E2366" s="834" t="s">
        <v>2752</v>
      </c>
      <c r="F2366" s="832" t="s">
        <v>2714</v>
      </c>
      <c r="G2366" s="832" t="s">
        <v>2917</v>
      </c>
      <c r="H2366" s="832" t="s">
        <v>567</v>
      </c>
      <c r="I2366" s="832" t="s">
        <v>3116</v>
      </c>
      <c r="J2366" s="832" t="s">
        <v>904</v>
      </c>
      <c r="K2366" s="832" t="s">
        <v>3117</v>
      </c>
      <c r="L2366" s="835">
        <v>1719.99</v>
      </c>
      <c r="M2366" s="835">
        <v>3439.98</v>
      </c>
      <c r="N2366" s="832">
        <v>2</v>
      </c>
      <c r="O2366" s="836">
        <v>1.5</v>
      </c>
      <c r="P2366" s="835">
        <v>1719.99</v>
      </c>
      <c r="Q2366" s="837">
        <v>0.5</v>
      </c>
      <c r="R2366" s="832">
        <v>1</v>
      </c>
      <c r="S2366" s="837">
        <v>0.5</v>
      </c>
      <c r="T2366" s="836">
        <v>0.5</v>
      </c>
      <c r="U2366" s="838">
        <v>0.33333333333333331</v>
      </c>
    </row>
    <row r="2367" spans="1:21" ht="14.4" customHeight="1" x14ac:dyDescent="0.3">
      <c r="A2367" s="831">
        <v>21</v>
      </c>
      <c r="B2367" s="832" t="s">
        <v>2713</v>
      </c>
      <c r="C2367" s="832" t="s">
        <v>2721</v>
      </c>
      <c r="D2367" s="833" t="s">
        <v>4562</v>
      </c>
      <c r="E2367" s="834" t="s">
        <v>2752</v>
      </c>
      <c r="F2367" s="832" t="s">
        <v>2714</v>
      </c>
      <c r="G2367" s="832" t="s">
        <v>2817</v>
      </c>
      <c r="H2367" s="832" t="s">
        <v>567</v>
      </c>
      <c r="I2367" s="832" t="s">
        <v>2818</v>
      </c>
      <c r="J2367" s="832" t="s">
        <v>2819</v>
      </c>
      <c r="K2367" s="832" t="s">
        <v>2820</v>
      </c>
      <c r="L2367" s="835">
        <v>46.75</v>
      </c>
      <c r="M2367" s="835">
        <v>140.25</v>
      </c>
      <c r="N2367" s="832">
        <v>3</v>
      </c>
      <c r="O2367" s="836">
        <v>1.5</v>
      </c>
      <c r="P2367" s="835">
        <v>46.75</v>
      </c>
      <c r="Q2367" s="837">
        <v>0.33333333333333331</v>
      </c>
      <c r="R2367" s="832">
        <v>1</v>
      </c>
      <c r="S2367" s="837">
        <v>0.33333333333333331</v>
      </c>
      <c r="T2367" s="836">
        <v>1</v>
      </c>
      <c r="U2367" s="838">
        <v>0.66666666666666663</v>
      </c>
    </row>
    <row r="2368" spans="1:21" ht="14.4" customHeight="1" x14ac:dyDescent="0.3">
      <c r="A2368" s="831">
        <v>21</v>
      </c>
      <c r="B2368" s="832" t="s">
        <v>2713</v>
      </c>
      <c r="C2368" s="832" t="s">
        <v>2721</v>
      </c>
      <c r="D2368" s="833" t="s">
        <v>4562</v>
      </c>
      <c r="E2368" s="834" t="s">
        <v>2752</v>
      </c>
      <c r="F2368" s="832" t="s">
        <v>2714</v>
      </c>
      <c r="G2368" s="832" t="s">
        <v>2817</v>
      </c>
      <c r="H2368" s="832" t="s">
        <v>567</v>
      </c>
      <c r="I2368" s="832" t="s">
        <v>4520</v>
      </c>
      <c r="J2368" s="832" t="s">
        <v>4521</v>
      </c>
      <c r="K2368" s="832" t="s">
        <v>4522</v>
      </c>
      <c r="L2368" s="835">
        <v>186.99</v>
      </c>
      <c r="M2368" s="835">
        <v>186.99</v>
      </c>
      <c r="N2368" s="832">
        <v>1</v>
      </c>
      <c r="O2368" s="836">
        <v>1</v>
      </c>
      <c r="P2368" s="835">
        <v>186.99</v>
      </c>
      <c r="Q2368" s="837">
        <v>1</v>
      </c>
      <c r="R2368" s="832">
        <v>1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21</v>
      </c>
      <c r="B2369" s="832" t="s">
        <v>2713</v>
      </c>
      <c r="C2369" s="832" t="s">
        <v>2721</v>
      </c>
      <c r="D2369" s="833" t="s">
        <v>4562</v>
      </c>
      <c r="E2369" s="834" t="s">
        <v>2752</v>
      </c>
      <c r="F2369" s="832" t="s">
        <v>2714</v>
      </c>
      <c r="G2369" s="832" t="s">
        <v>2929</v>
      </c>
      <c r="H2369" s="832" t="s">
        <v>625</v>
      </c>
      <c r="I2369" s="832" t="s">
        <v>2930</v>
      </c>
      <c r="J2369" s="832" t="s">
        <v>2931</v>
      </c>
      <c r="K2369" s="832" t="s">
        <v>2932</v>
      </c>
      <c r="L2369" s="835">
        <v>550.39</v>
      </c>
      <c r="M2369" s="835">
        <v>2751.95</v>
      </c>
      <c r="N2369" s="832">
        <v>5</v>
      </c>
      <c r="O2369" s="836">
        <v>2</v>
      </c>
      <c r="P2369" s="835">
        <v>2751.95</v>
      </c>
      <c r="Q2369" s="837">
        <v>1</v>
      </c>
      <c r="R2369" s="832">
        <v>5</v>
      </c>
      <c r="S2369" s="837">
        <v>1</v>
      </c>
      <c r="T2369" s="836">
        <v>2</v>
      </c>
      <c r="U2369" s="838">
        <v>1</v>
      </c>
    </row>
    <row r="2370" spans="1:21" ht="14.4" customHeight="1" x14ac:dyDescent="0.3">
      <c r="A2370" s="831">
        <v>21</v>
      </c>
      <c r="B2370" s="832" t="s">
        <v>2713</v>
      </c>
      <c r="C2370" s="832" t="s">
        <v>2721</v>
      </c>
      <c r="D2370" s="833" t="s">
        <v>4562</v>
      </c>
      <c r="E2370" s="834" t="s">
        <v>2752</v>
      </c>
      <c r="F2370" s="832" t="s">
        <v>2714</v>
      </c>
      <c r="G2370" s="832" t="s">
        <v>2779</v>
      </c>
      <c r="H2370" s="832" t="s">
        <v>567</v>
      </c>
      <c r="I2370" s="832" t="s">
        <v>2780</v>
      </c>
      <c r="J2370" s="832" t="s">
        <v>2781</v>
      </c>
      <c r="K2370" s="832" t="s">
        <v>2782</v>
      </c>
      <c r="L2370" s="835">
        <v>5322.08</v>
      </c>
      <c r="M2370" s="835">
        <v>15966.24</v>
      </c>
      <c r="N2370" s="832">
        <v>3</v>
      </c>
      <c r="O2370" s="836">
        <v>0.5</v>
      </c>
      <c r="P2370" s="835">
        <v>15966.24</v>
      </c>
      <c r="Q2370" s="837">
        <v>1</v>
      </c>
      <c r="R2370" s="832">
        <v>3</v>
      </c>
      <c r="S2370" s="837">
        <v>1</v>
      </c>
      <c r="T2370" s="836">
        <v>0.5</v>
      </c>
      <c r="U2370" s="838">
        <v>1</v>
      </c>
    </row>
    <row r="2371" spans="1:21" ht="14.4" customHeight="1" x14ac:dyDescent="0.3">
      <c r="A2371" s="831">
        <v>21</v>
      </c>
      <c r="B2371" s="832" t="s">
        <v>2713</v>
      </c>
      <c r="C2371" s="832" t="s">
        <v>2721</v>
      </c>
      <c r="D2371" s="833" t="s">
        <v>4562</v>
      </c>
      <c r="E2371" s="834" t="s">
        <v>2752</v>
      </c>
      <c r="F2371" s="832" t="s">
        <v>2714</v>
      </c>
      <c r="G2371" s="832" t="s">
        <v>2779</v>
      </c>
      <c r="H2371" s="832" t="s">
        <v>625</v>
      </c>
      <c r="I2371" s="832" t="s">
        <v>2345</v>
      </c>
      <c r="J2371" s="832" t="s">
        <v>2339</v>
      </c>
      <c r="K2371" s="832" t="s">
        <v>2346</v>
      </c>
      <c r="L2371" s="835">
        <v>969.48</v>
      </c>
      <c r="M2371" s="835">
        <v>2908.44</v>
      </c>
      <c r="N2371" s="832">
        <v>3</v>
      </c>
      <c r="O2371" s="836">
        <v>0.5</v>
      </c>
      <c r="P2371" s="835">
        <v>2908.44</v>
      </c>
      <c r="Q2371" s="837">
        <v>1</v>
      </c>
      <c r="R2371" s="832">
        <v>3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21</v>
      </c>
      <c r="B2372" s="832" t="s">
        <v>2713</v>
      </c>
      <c r="C2372" s="832" t="s">
        <v>2721</v>
      </c>
      <c r="D2372" s="833" t="s">
        <v>4562</v>
      </c>
      <c r="E2372" s="834" t="s">
        <v>2752</v>
      </c>
      <c r="F2372" s="832" t="s">
        <v>2714</v>
      </c>
      <c r="G2372" s="832" t="s">
        <v>2807</v>
      </c>
      <c r="H2372" s="832" t="s">
        <v>625</v>
      </c>
      <c r="I2372" s="832" t="s">
        <v>2131</v>
      </c>
      <c r="J2372" s="832" t="s">
        <v>919</v>
      </c>
      <c r="K2372" s="832" t="s">
        <v>2132</v>
      </c>
      <c r="L2372" s="835">
        <v>42.51</v>
      </c>
      <c r="M2372" s="835">
        <v>42.51</v>
      </c>
      <c r="N2372" s="832">
        <v>1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21</v>
      </c>
      <c r="B2373" s="832" t="s">
        <v>2713</v>
      </c>
      <c r="C2373" s="832" t="s">
        <v>2721</v>
      </c>
      <c r="D2373" s="833" t="s">
        <v>4562</v>
      </c>
      <c r="E2373" s="834" t="s">
        <v>2752</v>
      </c>
      <c r="F2373" s="832" t="s">
        <v>2714</v>
      </c>
      <c r="G2373" s="832" t="s">
        <v>2807</v>
      </c>
      <c r="H2373" s="832" t="s">
        <v>625</v>
      </c>
      <c r="I2373" s="832" t="s">
        <v>4523</v>
      </c>
      <c r="J2373" s="832" t="s">
        <v>916</v>
      </c>
      <c r="K2373" s="832" t="s">
        <v>4524</v>
      </c>
      <c r="L2373" s="835">
        <v>196.56</v>
      </c>
      <c r="M2373" s="835">
        <v>196.56</v>
      </c>
      <c r="N2373" s="832">
        <v>1</v>
      </c>
      <c r="O2373" s="836">
        <v>1</v>
      </c>
      <c r="P2373" s="835">
        <v>196.56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21</v>
      </c>
      <c r="B2374" s="832" t="s">
        <v>2713</v>
      </c>
      <c r="C2374" s="832" t="s">
        <v>2721</v>
      </c>
      <c r="D2374" s="833" t="s">
        <v>4562</v>
      </c>
      <c r="E2374" s="834" t="s">
        <v>2752</v>
      </c>
      <c r="F2374" s="832" t="s">
        <v>2714</v>
      </c>
      <c r="G2374" s="832" t="s">
        <v>2754</v>
      </c>
      <c r="H2374" s="832" t="s">
        <v>567</v>
      </c>
      <c r="I2374" s="832" t="s">
        <v>2755</v>
      </c>
      <c r="J2374" s="832" t="s">
        <v>2756</v>
      </c>
      <c r="K2374" s="832" t="s">
        <v>2757</v>
      </c>
      <c r="L2374" s="835">
        <v>424.24</v>
      </c>
      <c r="M2374" s="835">
        <v>424.24</v>
      </c>
      <c r="N2374" s="832">
        <v>1</v>
      </c>
      <c r="O2374" s="836">
        <v>0.5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21</v>
      </c>
      <c r="B2375" s="832" t="s">
        <v>2713</v>
      </c>
      <c r="C2375" s="832" t="s">
        <v>2721</v>
      </c>
      <c r="D2375" s="833" t="s">
        <v>4562</v>
      </c>
      <c r="E2375" s="834" t="s">
        <v>2752</v>
      </c>
      <c r="F2375" s="832" t="s">
        <v>2714</v>
      </c>
      <c r="G2375" s="832" t="s">
        <v>2794</v>
      </c>
      <c r="H2375" s="832" t="s">
        <v>567</v>
      </c>
      <c r="I2375" s="832" t="s">
        <v>2795</v>
      </c>
      <c r="J2375" s="832" t="s">
        <v>1080</v>
      </c>
      <c r="K2375" s="832" t="s">
        <v>2796</v>
      </c>
      <c r="L2375" s="835">
        <v>107.27</v>
      </c>
      <c r="M2375" s="835">
        <v>1930.8600000000001</v>
      </c>
      <c r="N2375" s="832">
        <v>18</v>
      </c>
      <c r="O2375" s="836">
        <v>8.5</v>
      </c>
      <c r="P2375" s="835">
        <v>750.89</v>
      </c>
      <c r="Q2375" s="837">
        <v>0.38888888888888884</v>
      </c>
      <c r="R2375" s="832">
        <v>7</v>
      </c>
      <c r="S2375" s="837">
        <v>0.3888888888888889</v>
      </c>
      <c r="T2375" s="836">
        <v>5</v>
      </c>
      <c r="U2375" s="838">
        <v>0.58823529411764708</v>
      </c>
    </row>
    <row r="2376" spans="1:21" ht="14.4" customHeight="1" x14ac:dyDescent="0.3">
      <c r="A2376" s="831">
        <v>21</v>
      </c>
      <c r="B2376" s="832" t="s">
        <v>2713</v>
      </c>
      <c r="C2376" s="832" t="s">
        <v>2721</v>
      </c>
      <c r="D2376" s="833" t="s">
        <v>4562</v>
      </c>
      <c r="E2376" s="834" t="s">
        <v>2752</v>
      </c>
      <c r="F2376" s="832" t="s">
        <v>2714</v>
      </c>
      <c r="G2376" s="832" t="s">
        <v>2758</v>
      </c>
      <c r="H2376" s="832" t="s">
        <v>567</v>
      </c>
      <c r="I2376" s="832" t="s">
        <v>3739</v>
      </c>
      <c r="J2376" s="832" t="s">
        <v>1017</v>
      </c>
      <c r="K2376" s="832" t="s">
        <v>3740</v>
      </c>
      <c r="L2376" s="835">
        <v>75.05</v>
      </c>
      <c r="M2376" s="835">
        <v>150.1</v>
      </c>
      <c r="N2376" s="832">
        <v>2</v>
      </c>
      <c r="O2376" s="836">
        <v>1.5</v>
      </c>
      <c r="P2376" s="835">
        <v>150.1</v>
      </c>
      <c r="Q2376" s="837">
        <v>1</v>
      </c>
      <c r="R2376" s="832">
        <v>2</v>
      </c>
      <c r="S2376" s="837">
        <v>1</v>
      </c>
      <c r="T2376" s="836">
        <v>1.5</v>
      </c>
      <c r="U2376" s="838">
        <v>1</v>
      </c>
    </row>
    <row r="2377" spans="1:21" ht="14.4" customHeight="1" x14ac:dyDescent="0.3">
      <c r="A2377" s="831">
        <v>21</v>
      </c>
      <c r="B2377" s="832" t="s">
        <v>2713</v>
      </c>
      <c r="C2377" s="832" t="s">
        <v>2721</v>
      </c>
      <c r="D2377" s="833" t="s">
        <v>4562</v>
      </c>
      <c r="E2377" s="834" t="s">
        <v>2752</v>
      </c>
      <c r="F2377" s="832" t="s">
        <v>2714</v>
      </c>
      <c r="G2377" s="832" t="s">
        <v>3442</v>
      </c>
      <c r="H2377" s="832" t="s">
        <v>567</v>
      </c>
      <c r="I2377" s="832" t="s">
        <v>3443</v>
      </c>
      <c r="J2377" s="832" t="s">
        <v>3444</v>
      </c>
      <c r="K2377" s="832" t="s">
        <v>3445</v>
      </c>
      <c r="L2377" s="835">
        <v>2615.92</v>
      </c>
      <c r="M2377" s="835">
        <v>23543.279999999999</v>
      </c>
      <c r="N2377" s="832">
        <v>9</v>
      </c>
      <c r="O2377" s="836">
        <v>5</v>
      </c>
      <c r="P2377" s="835">
        <v>23543.279999999999</v>
      </c>
      <c r="Q2377" s="837">
        <v>1</v>
      </c>
      <c r="R2377" s="832">
        <v>9</v>
      </c>
      <c r="S2377" s="837">
        <v>1</v>
      </c>
      <c r="T2377" s="836">
        <v>5</v>
      </c>
      <c r="U2377" s="838">
        <v>1</v>
      </c>
    </row>
    <row r="2378" spans="1:21" ht="14.4" customHeight="1" x14ac:dyDescent="0.3">
      <c r="A2378" s="831">
        <v>21</v>
      </c>
      <c r="B2378" s="832" t="s">
        <v>2713</v>
      </c>
      <c r="C2378" s="832" t="s">
        <v>2721</v>
      </c>
      <c r="D2378" s="833" t="s">
        <v>4562</v>
      </c>
      <c r="E2378" s="834" t="s">
        <v>2752</v>
      </c>
      <c r="F2378" s="832" t="s">
        <v>2714</v>
      </c>
      <c r="G2378" s="832" t="s">
        <v>2808</v>
      </c>
      <c r="H2378" s="832" t="s">
        <v>567</v>
      </c>
      <c r="I2378" s="832" t="s">
        <v>2809</v>
      </c>
      <c r="J2378" s="832" t="s">
        <v>1396</v>
      </c>
      <c r="K2378" s="832" t="s">
        <v>2810</v>
      </c>
      <c r="L2378" s="835">
        <v>48.09</v>
      </c>
      <c r="M2378" s="835">
        <v>48.09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21</v>
      </c>
      <c r="B2379" s="832" t="s">
        <v>2713</v>
      </c>
      <c r="C2379" s="832" t="s">
        <v>2721</v>
      </c>
      <c r="D2379" s="833" t="s">
        <v>4562</v>
      </c>
      <c r="E2379" s="834" t="s">
        <v>2752</v>
      </c>
      <c r="F2379" s="832" t="s">
        <v>2714</v>
      </c>
      <c r="G2379" s="832" t="s">
        <v>4525</v>
      </c>
      <c r="H2379" s="832" t="s">
        <v>567</v>
      </c>
      <c r="I2379" s="832" t="s">
        <v>4526</v>
      </c>
      <c r="J2379" s="832" t="s">
        <v>4527</v>
      </c>
      <c r="K2379" s="832" t="s">
        <v>4528</v>
      </c>
      <c r="L2379" s="835">
        <v>0</v>
      </c>
      <c r="M2379" s="835">
        <v>0</v>
      </c>
      <c r="N2379" s="832">
        <v>1</v>
      </c>
      <c r="O2379" s="836">
        <v>1</v>
      </c>
      <c r="P2379" s="835">
        <v>0</v>
      </c>
      <c r="Q2379" s="837"/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21</v>
      </c>
      <c r="B2380" s="832" t="s">
        <v>2713</v>
      </c>
      <c r="C2380" s="832" t="s">
        <v>2721</v>
      </c>
      <c r="D2380" s="833" t="s">
        <v>4562</v>
      </c>
      <c r="E2380" s="834" t="s">
        <v>2752</v>
      </c>
      <c r="F2380" s="832" t="s">
        <v>2714</v>
      </c>
      <c r="G2380" s="832" t="s">
        <v>3146</v>
      </c>
      <c r="H2380" s="832" t="s">
        <v>567</v>
      </c>
      <c r="I2380" s="832" t="s">
        <v>3147</v>
      </c>
      <c r="J2380" s="832" t="s">
        <v>814</v>
      </c>
      <c r="K2380" s="832" t="s">
        <v>3148</v>
      </c>
      <c r="L2380" s="835">
        <v>27.28</v>
      </c>
      <c r="M2380" s="835">
        <v>54.56</v>
      </c>
      <c r="N2380" s="832">
        <v>2</v>
      </c>
      <c r="O2380" s="836">
        <v>1.5</v>
      </c>
      <c r="P2380" s="835">
        <v>27.28</v>
      </c>
      <c r="Q2380" s="837">
        <v>0.5</v>
      </c>
      <c r="R2380" s="832">
        <v>1</v>
      </c>
      <c r="S2380" s="837">
        <v>0.5</v>
      </c>
      <c r="T2380" s="836">
        <v>0.5</v>
      </c>
      <c r="U2380" s="838">
        <v>0.33333333333333331</v>
      </c>
    </row>
    <row r="2381" spans="1:21" ht="14.4" customHeight="1" x14ac:dyDescent="0.3">
      <c r="A2381" s="831">
        <v>21</v>
      </c>
      <c r="B2381" s="832" t="s">
        <v>2713</v>
      </c>
      <c r="C2381" s="832" t="s">
        <v>2721</v>
      </c>
      <c r="D2381" s="833" t="s">
        <v>4562</v>
      </c>
      <c r="E2381" s="834" t="s">
        <v>2752</v>
      </c>
      <c r="F2381" s="832" t="s">
        <v>2714</v>
      </c>
      <c r="G2381" s="832" t="s">
        <v>3756</v>
      </c>
      <c r="H2381" s="832" t="s">
        <v>567</v>
      </c>
      <c r="I2381" s="832" t="s">
        <v>3757</v>
      </c>
      <c r="J2381" s="832" t="s">
        <v>3758</v>
      </c>
      <c r="K2381" s="832" t="s">
        <v>3759</v>
      </c>
      <c r="L2381" s="835">
        <v>76.180000000000007</v>
      </c>
      <c r="M2381" s="835">
        <v>76.180000000000007</v>
      </c>
      <c r="N2381" s="832">
        <v>1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21</v>
      </c>
      <c r="B2382" s="832" t="s">
        <v>2713</v>
      </c>
      <c r="C2382" s="832" t="s">
        <v>2721</v>
      </c>
      <c r="D2382" s="833" t="s">
        <v>4562</v>
      </c>
      <c r="E2382" s="834" t="s">
        <v>2752</v>
      </c>
      <c r="F2382" s="832" t="s">
        <v>2714</v>
      </c>
      <c r="G2382" s="832" t="s">
        <v>2958</v>
      </c>
      <c r="H2382" s="832" t="s">
        <v>567</v>
      </c>
      <c r="I2382" s="832" t="s">
        <v>2959</v>
      </c>
      <c r="J2382" s="832" t="s">
        <v>2960</v>
      </c>
      <c r="K2382" s="832" t="s">
        <v>2961</v>
      </c>
      <c r="L2382" s="835">
        <v>24.37</v>
      </c>
      <c r="M2382" s="835">
        <v>24.37</v>
      </c>
      <c r="N2382" s="832">
        <v>1</v>
      </c>
      <c r="O2382" s="836">
        <v>1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21</v>
      </c>
      <c r="B2383" s="832" t="s">
        <v>2713</v>
      </c>
      <c r="C2383" s="832" t="s">
        <v>2721</v>
      </c>
      <c r="D2383" s="833" t="s">
        <v>4562</v>
      </c>
      <c r="E2383" s="834" t="s">
        <v>2752</v>
      </c>
      <c r="F2383" s="832" t="s">
        <v>2714</v>
      </c>
      <c r="G2383" s="832" t="s">
        <v>2962</v>
      </c>
      <c r="H2383" s="832" t="s">
        <v>567</v>
      </c>
      <c r="I2383" s="832" t="s">
        <v>3155</v>
      </c>
      <c r="J2383" s="832" t="s">
        <v>3156</v>
      </c>
      <c r="K2383" s="832" t="s">
        <v>3157</v>
      </c>
      <c r="L2383" s="835">
        <v>29.31</v>
      </c>
      <c r="M2383" s="835">
        <v>29.31</v>
      </c>
      <c r="N2383" s="832">
        <v>1</v>
      </c>
      <c r="O2383" s="836">
        <v>0.5</v>
      </c>
      <c r="P2383" s="835">
        <v>29.31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21</v>
      </c>
      <c r="B2384" s="832" t="s">
        <v>2713</v>
      </c>
      <c r="C2384" s="832" t="s">
        <v>2721</v>
      </c>
      <c r="D2384" s="833" t="s">
        <v>4562</v>
      </c>
      <c r="E2384" s="834" t="s">
        <v>2752</v>
      </c>
      <c r="F2384" s="832" t="s">
        <v>2714</v>
      </c>
      <c r="G2384" s="832" t="s">
        <v>2962</v>
      </c>
      <c r="H2384" s="832" t="s">
        <v>567</v>
      </c>
      <c r="I2384" s="832" t="s">
        <v>3766</v>
      </c>
      <c r="J2384" s="832" t="s">
        <v>3156</v>
      </c>
      <c r="K2384" s="832" t="s">
        <v>3767</v>
      </c>
      <c r="L2384" s="835">
        <v>58.63</v>
      </c>
      <c r="M2384" s="835">
        <v>117.26</v>
      </c>
      <c r="N2384" s="832">
        <v>2</v>
      </c>
      <c r="O2384" s="836">
        <v>2</v>
      </c>
      <c r="P2384" s="835">
        <v>117.26</v>
      </c>
      <c r="Q2384" s="837">
        <v>1</v>
      </c>
      <c r="R2384" s="832">
        <v>2</v>
      </c>
      <c r="S2384" s="837">
        <v>1</v>
      </c>
      <c r="T2384" s="836">
        <v>2</v>
      </c>
      <c r="U2384" s="838">
        <v>1</v>
      </c>
    </row>
    <row r="2385" spans="1:21" ht="14.4" customHeight="1" x14ac:dyDescent="0.3">
      <c r="A2385" s="831">
        <v>21</v>
      </c>
      <c r="B2385" s="832" t="s">
        <v>2713</v>
      </c>
      <c r="C2385" s="832" t="s">
        <v>2721</v>
      </c>
      <c r="D2385" s="833" t="s">
        <v>4562</v>
      </c>
      <c r="E2385" s="834" t="s">
        <v>2752</v>
      </c>
      <c r="F2385" s="832" t="s">
        <v>2714</v>
      </c>
      <c r="G2385" s="832" t="s">
        <v>3162</v>
      </c>
      <c r="H2385" s="832" t="s">
        <v>567</v>
      </c>
      <c r="I2385" s="832" t="s">
        <v>3163</v>
      </c>
      <c r="J2385" s="832" t="s">
        <v>3164</v>
      </c>
      <c r="K2385" s="832" t="s">
        <v>3165</v>
      </c>
      <c r="L2385" s="835">
        <v>88.76</v>
      </c>
      <c r="M2385" s="835">
        <v>443.80000000000007</v>
      </c>
      <c r="N2385" s="832">
        <v>5</v>
      </c>
      <c r="O2385" s="836">
        <v>2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21</v>
      </c>
      <c r="B2386" s="832" t="s">
        <v>2713</v>
      </c>
      <c r="C2386" s="832" t="s">
        <v>2721</v>
      </c>
      <c r="D2386" s="833" t="s">
        <v>4562</v>
      </c>
      <c r="E2386" s="834" t="s">
        <v>2752</v>
      </c>
      <c r="F2386" s="832" t="s">
        <v>2714</v>
      </c>
      <c r="G2386" s="832" t="s">
        <v>4529</v>
      </c>
      <c r="H2386" s="832" t="s">
        <v>625</v>
      </c>
      <c r="I2386" s="832" t="s">
        <v>2365</v>
      </c>
      <c r="J2386" s="832" t="s">
        <v>2366</v>
      </c>
      <c r="K2386" s="832" t="s">
        <v>2367</v>
      </c>
      <c r="L2386" s="835">
        <v>366.31</v>
      </c>
      <c r="M2386" s="835">
        <v>366.31</v>
      </c>
      <c r="N2386" s="832">
        <v>1</v>
      </c>
      <c r="O2386" s="836">
        <v>1</v>
      </c>
      <c r="P2386" s="835">
        <v>366.31</v>
      </c>
      <c r="Q2386" s="837">
        <v>1</v>
      </c>
      <c r="R2386" s="832">
        <v>1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21</v>
      </c>
      <c r="B2387" s="832" t="s">
        <v>2713</v>
      </c>
      <c r="C2387" s="832" t="s">
        <v>2721</v>
      </c>
      <c r="D2387" s="833" t="s">
        <v>4562</v>
      </c>
      <c r="E2387" s="834" t="s">
        <v>2752</v>
      </c>
      <c r="F2387" s="832" t="s">
        <v>2714</v>
      </c>
      <c r="G2387" s="832" t="s">
        <v>2974</v>
      </c>
      <c r="H2387" s="832" t="s">
        <v>625</v>
      </c>
      <c r="I2387" s="832" t="s">
        <v>2323</v>
      </c>
      <c r="J2387" s="832" t="s">
        <v>2324</v>
      </c>
      <c r="K2387" s="832" t="s">
        <v>2325</v>
      </c>
      <c r="L2387" s="835">
        <v>550.39</v>
      </c>
      <c r="M2387" s="835">
        <v>31922.62</v>
      </c>
      <c r="N2387" s="832">
        <v>58</v>
      </c>
      <c r="O2387" s="836">
        <v>15.5</v>
      </c>
      <c r="P2387" s="835">
        <v>22015.599999999999</v>
      </c>
      <c r="Q2387" s="837">
        <v>0.68965517241379304</v>
      </c>
      <c r="R2387" s="832">
        <v>40</v>
      </c>
      <c r="S2387" s="837">
        <v>0.68965517241379315</v>
      </c>
      <c r="T2387" s="836">
        <v>10.5</v>
      </c>
      <c r="U2387" s="838">
        <v>0.67741935483870963</v>
      </c>
    </row>
    <row r="2388" spans="1:21" ht="14.4" customHeight="1" x14ac:dyDescent="0.3">
      <c r="A2388" s="831">
        <v>21</v>
      </c>
      <c r="B2388" s="832" t="s">
        <v>2713</v>
      </c>
      <c r="C2388" s="832" t="s">
        <v>2721</v>
      </c>
      <c r="D2388" s="833" t="s">
        <v>4562</v>
      </c>
      <c r="E2388" s="834" t="s">
        <v>2752</v>
      </c>
      <c r="F2388" s="832" t="s">
        <v>2714</v>
      </c>
      <c r="G2388" s="832" t="s">
        <v>3171</v>
      </c>
      <c r="H2388" s="832" t="s">
        <v>567</v>
      </c>
      <c r="I2388" s="832" t="s">
        <v>3459</v>
      </c>
      <c r="J2388" s="832" t="s">
        <v>3173</v>
      </c>
      <c r="K2388" s="832" t="s">
        <v>3460</v>
      </c>
      <c r="L2388" s="835">
        <v>0</v>
      </c>
      <c r="M2388" s="835">
        <v>0</v>
      </c>
      <c r="N2388" s="832">
        <v>4</v>
      </c>
      <c r="O2388" s="836">
        <v>2</v>
      </c>
      <c r="P2388" s="835">
        <v>0</v>
      </c>
      <c r="Q2388" s="837"/>
      <c r="R2388" s="832">
        <v>4</v>
      </c>
      <c r="S2388" s="837">
        <v>1</v>
      </c>
      <c r="T2388" s="836">
        <v>2</v>
      </c>
      <c r="U2388" s="838">
        <v>1</v>
      </c>
    </row>
    <row r="2389" spans="1:21" ht="14.4" customHeight="1" x14ac:dyDescent="0.3">
      <c r="A2389" s="831">
        <v>21</v>
      </c>
      <c r="B2389" s="832" t="s">
        <v>2713</v>
      </c>
      <c r="C2389" s="832" t="s">
        <v>2721</v>
      </c>
      <c r="D2389" s="833" t="s">
        <v>4562</v>
      </c>
      <c r="E2389" s="834" t="s">
        <v>2752</v>
      </c>
      <c r="F2389" s="832" t="s">
        <v>2714</v>
      </c>
      <c r="G2389" s="832" t="s">
        <v>2978</v>
      </c>
      <c r="H2389" s="832" t="s">
        <v>567</v>
      </c>
      <c r="I2389" s="832" t="s">
        <v>2979</v>
      </c>
      <c r="J2389" s="832" t="s">
        <v>906</v>
      </c>
      <c r="K2389" s="832" t="s">
        <v>2980</v>
      </c>
      <c r="L2389" s="835">
        <v>248.55</v>
      </c>
      <c r="M2389" s="835">
        <v>248.55</v>
      </c>
      <c r="N2389" s="832">
        <v>1</v>
      </c>
      <c r="O2389" s="836">
        <v>1</v>
      </c>
      <c r="P2389" s="835">
        <v>248.55</v>
      </c>
      <c r="Q2389" s="837">
        <v>1</v>
      </c>
      <c r="R2389" s="832">
        <v>1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21</v>
      </c>
      <c r="B2390" s="832" t="s">
        <v>2713</v>
      </c>
      <c r="C2390" s="832" t="s">
        <v>2721</v>
      </c>
      <c r="D2390" s="833" t="s">
        <v>4562</v>
      </c>
      <c r="E2390" s="834" t="s">
        <v>2752</v>
      </c>
      <c r="F2390" s="832" t="s">
        <v>2714</v>
      </c>
      <c r="G2390" s="832" t="s">
        <v>2767</v>
      </c>
      <c r="H2390" s="832" t="s">
        <v>567</v>
      </c>
      <c r="I2390" s="832" t="s">
        <v>2768</v>
      </c>
      <c r="J2390" s="832" t="s">
        <v>780</v>
      </c>
      <c r="K2390" s="832" t="s">
        <v>2769</v>
      </c>
      <c r="L2390" s="835">
        <v>53.57</v>
      </c>
      <c r="M2390" s="835">
        <v>482.13</v>
      </c>
      <c r="N2390" s="832">
        <v>9</v>
      </c>
      <c r="O2390" s="836">
        <v>5</v>
      </c>
      <c r="P2390" s="835">
        <v>160.71</v>
      </c>
      <c r="Q2390" s="837">
        <v>0.33333333333333337</v>
      </c>
      <c r="R2390" s="832">
        <v>3</v>
      </c>
      <c r="S2390" s="837">
        <v>0.33333333333333331</v>
      </c>
      <c r="T2390" s="836">
        <v>1.5</v>
      </c>
      <c r="U2390" s="838">
        <v>0.3</v>
      </c>
    </row>
    <row r="2391" spans="1:21" ht="14.4" customHeight="1" x14ac:dyDescent="0.3">
      <c r="A2391" s="831">
        <v>21</v>
      </c>
      <c r="B2391" s="832" t="s">
        <v>2713</v>
      </c>
      <c r="C2391" s="832" t="s">
        <v>2721</v>
      </c>
      <c r="D2391" s="833" t="s">
        <v>4562</v>
      </c>
      <c r="E2391" s="834" t="s">
        <v>2752</v>
      </c>
      <c r="F2391" s="832" t="s">
        <v>2714</v>
      </c>
      <c r="G2391" s="832" t="s">
        <v>2783</v>
      </c>
      <c r="H2391" s="832" t="s">
        <v>625</v>
      </c>
      <c r="I2391" s="832" t="s">
        <v>2784</v>
      </c>
      <c r="J2391" s="832" t="s">
        <v>910</v>
      </c>
      <c r="K2391" s="832" t="s">
        <v>2106</v>
      </c>
      <c r="L2391" s="835">
        <v>490.89</v>
      </c>
      <c r="M2391" s="835">
        <v>1963.56</v>
      </c>
      <c r="N2391" s="832">
        <v>4</v>
      </c>
      <c r="O2391" s="836">
        <v>1.5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21</v>
      </c>
      <c r="B2392" s="832" t="s">
        <v>2713</v>
      </c>
      <c r="C2392" s="832" t="s">
        <v>2721</v>
      </c>
      <c r="D2392" s="833" t="s">
        <v>4562</v>
      </c>
      <c r="E2392" s="834" t="s">
        <v>2752</v>
      </c>
      <c r="F2392" s="832" t="s">
        <v>2714</v>
      </c>
      <c r="G2392" s="832" t="s">
        <v>2783</v>
      </c>
      <c r="H2392" s="832" t="s">
        <v>625</v>
      </c>
      <c r="I2392" s="832" t="s">
        <v>2877</v>
      </c>
      <c r="J2392" s="832" t="s">
        <v>914</v>
      </c>
      <c r="K2392" s="832" t="s">
        <v>2098</v>
      </c>
      <c r="L2392" s="835">
        <v>1847.49</v>
      </c>
      <c r="M2392" s="835">
        <v>16627.41</v>
      </c>
      <c r="N2392" s="832">
        <v>9</v>
      </c>
      <c r="O2392" s="836">
        <v>1.5</v>
      </c>
      <c r="P2392" s="835">
        <v>5542.47</v>
      </c>
      <c r="Q2392" s="837">
        <v>0.33333333333333337</v>
      </c>
      <c r="R2392" s="832">
        <v>3</v>
      </c>
      <c r="S2392" s="837">
        <v>0.33333333333333331</v>
      </c>
      <c r="T2392" s="836">
        <v>0.5</v>
      </c>
      <c r="U2392" s="838">
        <v>0.33333333333333331</v>
      </c>
    </row>
    <row r="2393" spans="1:21" ht="14.4" customHeight="1" x14ac:dyDescent="0.3">
      <c r="A2393" s="831">
        <v>21</v>
      </c>
      <c r="B2393" s="832" t="s">
        <v>2713</v>
      </c>
      <c r="C2393" s="832" t="s">
        <v>2721</v>
      </c>
      <c r="D2393" s="833" t="s">
        <v>4562</v>
      </c>
      <c r="E2393" s="834" t="s">
        <v>2752</v>
      </c>
      <c r="F2393" s="832" t="s">
        <v>2714</v>
      </c>
      <c r="G2393" s="832" t="s">
        <v>2783</v>
      </c>
      <c r="H2393" s="832" t="s">
        <v>625</v>
      </c>
      <c r="I2393" s="832" t="s">
        <v>2095</v>
      </c>
      <c r="J2393" s="832" t="s">
        <v>914</v>
      </c>
      <c r="K2393" s="832" t="s">
        <v>2096</v>
      </c>
      <c r="L2393" s="835">
        <v>1385.62</v>
      </c>
      <c r="M2393" s="835">
        <v>29098.019999999997</v>
      </c>
      <c r="N2393" s="832">
        <v>21</v>
      </c>
      <c r="O2393" s="836">
        <v>4</v>
      </c>
      <c r="P2393" s="835">
        <v>16627.439999999999</v>
      </c>
      <c r="Q2393" s="837">
        <v>0.5714285714285714</v>
      </c>
      <c r="R2393" s="832">
        <v>12</v>
      </c>
      <c r="S2393" s="837">
        <v>0.5714285714285714</v>
      </c>
      <c r="T2393" s="836">
        <v>2</v>
      </c>
      <c r="U2393" s="838">
        <v>0.5</v>
      </c>
    </row>
    <row r="2394" spans="1:21" ht="14.4" customHeight="1" x14ac:dyDescent="0.3">
      <c r="A2394" s="831">
        <v>21</v>
      </c>
      <c r="B2394" s="832" t="s">
        <v>2713</v>
      </c>
      <c r="C2394" s="832" t="s">
        <v>2721</v>
      </c>
      <c r="D2394" s="833" t="s">
        <v>4562</v>
      </c>
      <c r="E2394" s="834" t="s">
        <v>2752</v>
      </c>
      <c r="F2394" s="832" t="s">
        <v>2714</v>
      </c>
      <c r="G2394" s="832" t="s">
        <v>2785</v>
      </c>
      <c r="H2394" s="832" t="s">
        <v>567</v>
      </c>
      <c r="I2394" s="832" t="s">
        <v>4530</v>
      </c>
      <c r="J2394" s="832" t="s">
        <v>676</v>
      </c>
      <c r="K2394" s="832" t="s">
        <v>4531</v>
      </c>
      <c r="L2394" s="835">
        <v>0</v>
      </c>
      <c r="M2394" s="835">
        <v>0</v>
      </c>
      <c r="N2394" s="832">
        <v>1</v>
      </c>
      <c r="O2394" s="836">
        <v>1</v>
      </c>
      <c r="P2394" s="835"/>
      <c r="Q2394" s="837"/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21</v>
      </c>
      <c r="B2395" s="832" t="s">
        <v>2713</v>
      </c>
      <c r="C2395" s="832" t="s">
        <v>2721</v>
      </c>
      <c r="D2395" s="833" t="s">
        <v>4562</v>
      </c>
      <c r="E2395" s="834" t="s">
        <v>2752</v>
      </c>
      <c r="F2395" s="832" t="s">
        <v>2714</v>
      </c>
      <c r="G2395" s="832" t="s">
        <v>4358</v>
      </c>
      <c r="H2395" s="832" t="s">
        <v>625</v>
      </c>
      <c r="I2395" s="832" t="s">
        <v>2498</v>
      </c>
      <c r="J2395" s="832" t="s">
        <v>2499</v>
      </c>
      <c r="K2395" s="832" t="s">
        <v>2500</v>
      </c>
      <c r="L2395" s="835">
        <v>31.09</v>
      </c>
      <c r="M2395" s="835">
        <v>31.09</v>
      </c>
      <c r="N2395" s="832">
        <v>1</v>
      </c>
      <c r="O2395" s="836">
        <v>1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21</v>
      </c>
      <c r="B2396" s="832" t="s">
        <v>2713</v>
      </c>
      <c r="C2396" s="832" t="s">
        <v>2721</v>
      </c>
      <c r="D2396" s="833" t="s">
        <v>4562</v>
      </c>
      <c r="E2396" s="834" t="s">
        <v>2752</v>
      </c>
      <c r="F2396" s="832" t="s">
        <v>2714</v>
      </c>
      <c r="G2396" s="832" t="s">
        <v>2786</v>
      </c>
      <c r="H2396" s="832" t="s">
        <v>567</v>
      </c>
      <c r="I2396" s="832" t="s">
        <v>2981</v>
      </c>
      <c r="J2396" s="832" t="s">
        <v>946</v>
      </c>
      <c r="K2396" s="832" t="s">
        <v>2798</v>
      </c>
      <c r="L2396" s="835">
        <v>103.67</v>
      </c>
      <c r="M2396" s="835">
        <v>103.67</v>
      </c>
      <c r="N2396" s="832">
        <v>1</v>
      </c>
      <c r="O2396" s="836">
        <v>1</v>
      </c>
      <c r="P2396" s="835">
        <v>103.67</v>
      </c>
      <c r="Q2396" s="837">
        <v>1</v>
      </c>
      <c r="R2396" s="832">
        <v>1</v>
      </c>
      <c r="S2396" s="837">
        <v>1</v>
      </c>
      <c r="T2396" s="836">
        <v>1</v>
      </c>
      <c r="U2396" s="838">
        <v>1</v>
      </c>
    </row>
    <row r="2397" spans="1:21" ht="14.4" customHeight="1" x14ac:dyDescent="0.3">
      <c r="A2397" s="831">
        <v>21</v>
      </c>
      <c r="B2397" s="832" t="s">
        <v>2713</v>
      </c>
      <c r="C2397" s="832" t="s">
        <v>2721</v>
      </c>
      <c r="D2397" s="833" t="s">
        <v>4562</v>
      </c>
      <c r="E2397" s="834" t="s">
        <v>2752</v>
      </c>
      <c r="F2397" s="832" t="s">
        <v>2714</v>
      </c>
      <c r="G2397" s="832" t="s">
        <v>2786</v>
      </c>
      <c r="H2397" s="832" t="s">
        <v>567</v>
      </c>
      <c r="I2397" s="832" t="s">
        <v>3804</v>
      </c>
      <c r="J2397" s="832" t="s">
        <v>2846</v>
      </c>
      <c r="K2397" s="832" t="s">
        <v>3805</v>
      </c>
      <c r="L2397" s="835">
        <v>115.18</v>
      </c>
      <c r="M2397" s="835">
        <v>345.54</v>
      </c>
      <c r="N2397" s="832">
        <v>3</v>
      </c>
      <c r="O2397" s="836">
        <v>3</v>
      </c>
      <c r="P2397" s="835">
        <v>115.18</v>
      </c>
      <c r="Q2397" s="837">
        <v>0.33333333333333331</v>
      </c>
      <c r="R2397" s="832">
        <v>1</v>
      </c>
      <c r="S2397" s="837">
        <v>0.33333333333333331</v>
      </c>
      <c r="T2397" s="836">
        <v>1</v>
      </c>
      <c r="U2397" s="838">
        <v>0.33333333333333331</v>
      </c>
    </row>
    <row r="2398" spans="1:21" ht="14.4" customHeight="1" x14ac:dyDescent="0.3">
      <c r="A2398" s="831">
        <v>21</v>
      </c>
      <c r="B2398" s="832" t="s">
        <v>2713</v>
      </c>
      <c r="C2398" s="832" t="s">
        <v>2721</v>
      </c>
      <c r="D2398" s="833" t="s">
        <v>4562</v>
      </c>
      <c r="E2398" s="834" t="s">
        <v>2752</v>
      </c>
      <c r="F2398" s="832" t="s">
        <v>2714</v>
      </c>
      <c r="G2398" s="832" t="s">
        <v>2786</v>
      </c>
      <c r="H2398" s="832" t="s">
        <v>567</v>
      </c>
      <c r="I2398" s="832" t="s">
        <v>2797</v>
      </c>
      <c r="J2398" s="832" t="s">
        <v>946</v>
      </c>
      <c r="K2398" s="832" t="s">
        <v>2798</v>
      </c>
      <c r="L2398" s="835">
        <v>103.67</v>
      </c>
      <c r="M2398" s="835">
        <v>103.67</v>
      </c>
      <c r="N2398" s="832">
        <v>1</v>
      </c>
      <c r="O2398" s="836">
        <v>0.5</v>
      </c>
      <c r="P2398" s="835">
        <v>103.67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21</v>
      </c>
      <c r="B2399" s="832" t="s">
        <v>2713</v>
      </c>
      <c r="C2399" s="832" t="s">
        <v>2721</v>
      </c>
      <c r="D2399" s="833" t="s">
        <v>4562</v>
      </c>
      <c r="E2399" s="834" t="s">
        <v>2752</v>
      </c>
      <c r="F2399" s="832" t="s">
        <v>2714</v>
      </c>
      <c r="G2399" s="832" t="s">
        <v>2786</v>
      </c>
      <c r="H2399" s="832" t="s">
        <v>567</v>
      </c>
      <c r="I2399" s="832" t="s">
        <v>2982</v>
      </c>
      <c r="J2399" s="832" t="s">
        <v>946</v>
      </c>
      <c r="K2399" s="832" t="s">
        <v>2798</v>
      </c>
      <c r="L2399" s="835">
        <v>103.67</v>
      </c>
      <c r="M2399" s="835">
        <v>518.35</v>
      </c>
      <c r="N2399" s="832">
        <v>5</v>
      </c>
      <c r="O2399" s="836">
        <v>3</v>
      </c>
      <c r="P2399" s="835">
        <v>518.35</v>
      </c>
      <c r="Q2399" s="837">
        <v>1</v>
      </c>
      <c r="R2399" s="832">
        <v>5</v>
      </c>
      <c r="S2399" s="837">
        <v>1</v>
      </c>
      <c r="T2399" s="836">
        <v>3</v>
      </c>
      <c r="U2399" s="838">
        <v>1</v>
      </c>
    </row>
    <row r="2400" spans="1:21" ht="14.4" customHeight="1" x14ac:dyDescent="0.3">
      <c r="A2400" s="831">
        <v>21</v>
      </c>
      <c r="B2400" s="832" t="s">
        <v>2713</v>
      </c>
      <c r="C2400" s="832" t="s">
        <v>2721</v>
      </c>
      <c r="D2400" s="833" t="s">
        <v>4562</v>
      </c>
      <c r="E2400" s="834" t="s">
        <v>2752</v>
      </c>
      <c r="F2400" s="832" t="s">
        <v>2714</v>
      </c>
      <c r="G2400" s="832" t="s">
        <v>2786</v>
      </c>
      <c r="H2400" s="832" t="s">
        <v>567</v>
      </c>
      <c r="I2400" s="832" t="s">
        <v>4532</v>
      </c>
      <c r="J2400" s="832" t="s">
        <v>4533</v>
      </c>
      <c r="K2400" s="832" t="s">
        <v>3805</v>
      </c>
      <c r="L2400" s="835">
        <v>115.18</v>
      </c>
      <c r="M2400" s="835">
        <v>115.18</v>
      </c>
      <c r="N2400" s="832">
        <v>1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21</v>
      </c>
      <c r="B2401" s="832" t="s">
        <v>2713</v>
      </c>
      <c r="C2401" s="832" t="s">
        <v>2721</v>
      </c>
      <c r="D2401" s="833" t="s">
        <v>4562</v>
      </c>
      <c r="E2401" s="834" t="s">
        <v>2752</v>
      </c>
      <c r="F2401" s="832" t="s">
        <v>2714</v>
      </c>
      <c r="G2401" s="832" t="s">
        <v>2770</v>
      </c>
      <c r="H2401" s="832" t="s">
        <v>625</v>
      </c>
      <c r="I2401" s="832" t="s">
        <v>2812</v>
      </c>
      <c r="J2401" s="832" t="s">
        <v>2813</v>
      </c>
      <c r="K2401" s="832" t="s">
        <v>2814</v>
      </c>
      <c r="L2401" s="835">
        <v>453.18</v>
      </c>
      <c r="M2401" s="835">
        <v>6797.7</v>
      </c>
      <c r="N2401" s="832">
        <v>15</v>
      </c>
      <c r="O2401" s="836">
        <v>7.5</v>
      </c>
      <c r="P2401" s="835">
        <v>6344.5199999999995</v>
      </c>
      <c r="Q2401" s="837">
        <v>0.93333333333333324</v>
      </c>
      <c r="R2401" s="832">
        <v>14</v>
      </c>
      <c r="S2401" s="837">
        <v>0.93333333333333335</v>
      </c>
      <c r="T2401" s="836">
        <v>7</v>
      </c>
      <c r="U2401" s="838">
        <v>0.93333333333333335</v>
      </c>
    </row>
    <row r="2402" spans="1:21" ht="14.4" customHeight="1" x14ac:dyDescent="0.3">
      <c r="A2402" s="831">
        <v>21</v>
      </c>
      <c r="B2402" s="832" t="s">
        <v>2713</v>
      </c>
      <c r="C2402" s="832" t="s">
        <v>2721</v>
      </c>
      <c r="D2402" s="833" t="s">
        <v>4562</v>
      </c>
      <c r="E2402" s="834" t="s">
        <v>2752</v>
      </c>
      <c r="F2402" s="832" t="s">
        <v>2714</v>
      </c>
      <c r="G2402" s="832" t="s">
        <v>2770</v>
      </c>
      <c r="H2402" s="832" t="s">
        <v>567</v>
      </c>
      <c r="I2402" s="832" t="s">
        <v>2771</v>
      </c>
      <c r="J2402" s="832" t="s">
        <v>2772</v>
      </c>
      <c r="K2402" s="832" t="s">
        <v>2773</v>
      </c>
      <c r="L2402" s="835">
        <v>453.18</v>
      </c>
      <c r="M2402" s="835">
        <v>25831.260000000009</v>
      </c>
      <c r="N2402" s="832">
        <v>57</v>
      </c>
      <c r="O2402" s="836">
        <v>32</v>
      </c>
      <c r="P2402" s="835">
        <v>22659.000000000011</v>
      </c>
      <c r="Q2402" s="837">
        <v>0.87719298245614041</v>
      </c>
      <c r="R2402" s="832">
        <v>50</v>
      </c>
      <c r="S2402" s="837">
        <v>0.8771929824561403</v>
      </c>
      <c r="T2402" s="836">
        <v>28</v>
      </c>
      <c r="U2402" s="838">
        <v>0.875</v>
      </c>
    </row>
    <row r="2403" spans="1:21" ht="14.4" customHeight="1" x14ac:dyDescent="0.3">
      <c r="A2403" s="831">
        <v>21</v>
      </c>
      <c r="B2403" s="832" t="s">
        <v>2713</v>
      </c>
      <c r="C2403" s="832" t="s">
        <v>2721</v>
      </c>
      <c r="D2403" s="833" t="s">
        <v>4562</v>
      </c>
      <c r="E2403" s="834" t="s">
        <v>2752</v>
      </c>
      <c r="F2403" s="832" t="s">
        <v>2714</v>
      </c>
      <c r="G2403" s="832" t="s">
        <v>2815</v>
      </c>
      <c r="H2403" s="832" t="s">
        <v>625</v>
      </c>
      <c r="I2403" s="832" t="s">
        <v>2816</v>
      </c>
      <c r="J2403" s="832" t="s">
        <v>2049</v>
      </c>
      <c r="K2403" s="832" t="s">
        <v>2052</v>
      </c>
      <c r="L2403" s="835">
        <v>57.6</v>
      </c>
      <c r="M2403" s="835">
        <v>57.6</v>
      </c>
      <c r="N2403" s="832">
        <v>1</v>
      </c>
      <c r="O2403" s="836">
        <v>1</v>
      </c>
      <c r="P2403" s="835">
        <v>57.6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21</v>
      </c>
      <c r="B2404" s="832" t="s">
        <v>2713</v>
      </c>
      <c r="C2404" s="832" t="s">
        <v>2721</v>
      </c>
      <c r="D2404" s="833" t="s">
        <v>4562</v>
      </c>
      <c r="E2404" s="834" t="s">
        <v>2752</v>
      </c>
      <c r="F2404" s="832" t="s">
        <v>2714</v>
      </c>
      <c r="G2404" s="832" t="s">
        <v>2815</v>
      </c>
      <c r="H2404" s="832" t="s">
        <v>567</v>
      </c>
      <c r="I2404" s="832" t="s">
        <v>3200</v>
      </c>
      <c r="J2404" s="832" t="s">
        <v>2049</v>
      </c>
      <c r="K2404" s="832" t="s">
        <v>3201</v>
      </c>
      <c r="L2404" s="835">
        <v>103.67</v>
      </c>
      <c r="M2404" s="835">
        <v>207.34</v>
      </c>
      <c r="N2404" s="832">
        <v>2</v>
      </c>
      <c r="O2404" s="836">
        <v>1.5</v>
      </c>
      <c r="P2404" s="835">
        <v>103.67</v>
      </c>
      <c r="Q2404" s="837">
        <v>0.5</v>
      </c>
      <c r="R2404" s="832">
        <v>1</v>
      </c>
      <c r="S2404" s="837">
        <v>0.5</v>
      </c>
      <c r="T2404" s="836">
        <v>0.5</v>
      </c>
      <c r="U2404" s="838">
        <v>0.33333333333333331</v>
      </c>
    </row>
    <row r="2405" spans="1:21" ht="14.4" customHeight="1" x14ac:dyDescent="0.3">
      <c r="A2405" s="831">
        <v>21</v>
      </c>
      <c r="B2405" s="832" t="s">
        <v>2713</v>
      </c>
      <c r="C2405" s="832" t="s">
        <v>2721</v>
      </c>
      <c r="D2405" s="833" t="s">
        <v>4562</v>
      </c>
      <c r="E2405" s="834" t="s">
        <v>2752</v>
      </c>
      <c r="F2405" s="832" t="s">
        <v>2714</v>
      </c>
      <c r="G2405" s="832" t="s">
        <v>2815</v>
      </c>
      <c r="H2405" s="832" t="s">
        <v>625</v>
      </c>
      <c r="I2405" s="832" t="s">
        <v>2051</v>
      </c>
      <c r="J2405" s="832" t="s">
        <v>2049</v>
      </c>
      <c r="K2405" s="832" t="s">
        <v>2052</v>
      </c>
      <c r="L2405" s="835">
        <v>57.6</v>
      </c>
      <c r="M2405" s="835">
        <v>57.6</v>
      </c>
      <c r="N2405" s="832">
        <v>1</v>
      </c>
      <c r="O2405" s="836">
        <v>0.5</v>
      </c>
      <c r="P2405" s="835">
        <v>57.6</v>
      </c>
      <c r="Q2405" s="837">
        <v>1</v>
      </c>
      <c r="R2405" s="832">
        <v>1</v>
      </c>
      <c r="S2405" s="837">
        <v>1</v>
      </c>
      <c r="T2405" s="836">
        <v>0.5</v>
      </c>
      <c r="U2405" s="838">
        <v>1</v>
      </c>
    </row>
    <row r="2406" spans="1:21" ht="14.4" customHeight="1" x14ac:dyDescent="0.3">
      <c r="A2406" s="831">
        <v>21</v>
      </c>
      <c r="B2406" s="832" t="s">
        <v>2713</v>
      </c>
      <c r="C2406" s="832" t="s">
        <v>2721</v>
      </c>
      <c r="D2406" s="833" t="s">
        <v>4562</v>
      </c>
      <c r="E2406" s="834" t="s">
        <v>2752</v>
      </c>
      <c r="F2406" s="832" t="s">
        <v>2714</v>
      </c>
      <c r="G2406" s="832" t="s">
        <v>2987</v>
      </c>
      <c r="H2406" s="832" t="s">
        <v>567</v>
      </c>
      <c r="I2406" s="832" t="s">
        <v>3206</v>
      </c>
      <c r="J2406" s="832" t="s">
        <v>636</v>
      </c>
      <c r="K2406" s="832" t="s">
        <v>3207</v>
      </c>
      <c r="L2406" s="835">
        <v>52.61</v>
      </c>
      <c r="M2406" s="835">
        <v>263.04999999999995</v>
      </c>
      <c r="N2406" s="832">
        <v>5</v>
      </c>
      <c r="O2406" s="836">
        <v>3.5</v>
      </c>
      <c r="P2406" s="835">
        <v>157.82999999999998</v>
      </c>
      <c r="Q2406" s="837">
        <v>0.60000000000000009</v>
      </c>
      <c r="R2406" s="832">
        <v>3</v>
      </c>
      <c r="S2406" s="837">
        <v>0.6</v>
      </c>
      <c r="T2406" s="836">
        <v>2</v>
      </c>
      <c r="U2406" s="838">
        <v>0.5714285714285714</v>
      </c>
    </row>
    <row r="2407" spans="1:21" ht="14.4" customHeight="1" x14ac:dyDescent="0.3">
      <c r="A2407" s="831">
        <v>21</v>
      </c>
      <c r="B2407" s="832" t="s">
        <v>2713</v>
      </c>
      <c r="C2407" s="832" t="s">
        <v>2721</v>
      </c>
      <c r="D2407" s="833" t="s">
        <v>4562</v>
      </c>
      <c r="E2407" s="834" t="s">
        <v>2752</v>
      </c>
      <c r="F2407" s="832" t="s">
        <v>2714</v>
      </c>
      <c r="G2407" s="832" t="s">
        <v>2987</v>
      </c>
      <c r="H2407" s="832" t="s">
        <v>567</v>
      </c>
      <c r="I2407" s="832" t="s">
        <v>2990</v>
      </c>
      <c r="J2407" s="832" t="s">
        <v>2991</v>
      </c>
      <c r="K2407" s="832" t="s">
        <v>2992</v>
      </c>
      <c r="L2407" s="835">
        <v>42.09</v>
      </c>
      <c r="M2407" s="835">
        <v>42.09</v>
      </c>
      <c r="N2407" s="832">
        <v>1</v>
      </c>
      <c r="O2407" s="836">
        <v>1</v>
      </c>
      <c r="P2407" s="835">
        <v>42.09</v>
      </c>
      <c r="Q2407" s="837">
        <v>1</v>
      </c>
      <c r="R2407" s="832">
        <v>1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21</v>
      </c>
      <c r="B2408" s="832" t="s">
        <v>2713</v>
      </c>
      <c r="C2408" s="832" t="s">
        <v>2721</v>
      </c>
      <c r="D2408" s="833" t="s">
        <v>4562</v>
      </c>
      <c r="E2408" s="834" t="s">
        <v>2752</v>
      </c>
      <c r="F2408" s="832" t="s">
        <v>2714</v>
      </c>
      <c r="G2408" s="832" t="s">
        <v>2993</v>
      </c>
      <c r="H2408" s="832" t="s">
        <v>625</v>
      </c>
      <c r="I2408" s="832" t="s">
        <v>3820</v>
      </c>
      <c r="J2408" s="832" t="s">
        <v>1373</v>
      </c>
      <c r="K2408" s="832" t="s">
        <v>3821</v>
      </c>
      <c r="L2408" s="835">
        <v>1451.04</v>
      </c>
      <c r="M2408" s="835">
        <v>8706.24</v>
      </c>
      <c r="N2408" s="832">
        <v>6</v>
      </c>
      <c r="O2408" s="836">
        <v>3</v>
      </c>
      <c r="P2408" s="835">
        <v>5804.16</v>
      </c>
      <c r="Q2408" s="837">
        <v>0.66666666666666663</v>
      </c>
      <c r="R2408" s="832">
        <v>4</v>
      </c>
      <c r="S2408" s="837">
        <v>0.66666666666666663</v>
      </c>
      <c r="T2408" s="836">
        <v>2</v>
      </c>
      <c r="U2408" s="838">
        <v>0.66666666666666663</v>
      </c>
    </row>
    <row r="2409" spans="1:21" ht="14.4" customHeight="1" x14ac:dyDescent="0.3">
      <c r="A2409" s="831">
        <v>21</v>
      </c>
      <c r="B2409" s="832" t="s">
        <v>2713</v>
      </c>
      <c r="C2409" s="832" t="s">
        <v>2721</v>
      </c>
      <c r="D2409" s="833" t="s">
        <v>4562</v>
      </c>
      <c r="E2409" s="834" t="s">
        <v>2752</v>
      </c>
      <c r="F2409" s="832" t="s">
        <v>2714</v>
      </c>
      <c r="G2409" s="832" t="s">
        <v>2993</v>
      </c>
      <c r="H2409" s="832" t="s">
        <v>625</v>
      </c>
      <c r="I2409" s="832" t="s">
        <v>2631</v>
      </c>
      <c r="J2409" s="832" t="s">
        <v>2632</v>
      </c>
      <c r="K2409" s="832" t="s">
        <v>1732</v>
      </c>
      <c r="L2409" s="835">
        <v>194.26</v>
      </c>
      <c r="M2409" s="835">
        <v>1359.82</v>
      </c>
      <c r="N2409" s="832">
        <v>7</v>
      </c>
      <c r="O2409" s="836">
        <v>2</v>
      </c>
      <c r="P2409" s="835">
        <v>1359.82</v>
      </c>
      <c r="Q2409" s="837">
        <v>1</v>
      </c>
      <c r="R2409" s="832">
        <v>7</v>
      </c>
      <c r="S2409" s="837">
        <v>1</v>
      </c>
      <c r="T2409" s="836">
        <v>2</v>
      </c>
      <c r="U2409" s="838">
        <v>1</v>
      </c>
    </row>
    <row r="2410" spans="1:21" ht="14.4" customHeight="1" x14ac:dyDescent="0.3">
      <c r="A2410" s="831">
        <v>21</v>
      </c>
      <c r="B2410" s="832" t="s">
        <v>2713</v>
      </c>
      <c r="C2410" s="832" t="s">
        <v>2721</v>
      </c>
      <c r="D2410" s="833" t="s">
        <v>4562</v>
      </c>
      <c r="E2410" s="834" t="s">
        <v>2752</v>
      </c>
      <c r="F2410" s="832" t="s">
        <v>2714</v>
      </c>
      <c r="G2410" s="832" t="s">
        <v>4534</v>
      </c>
      <c r="H2410" s="832" t="s">
        <v>567</v>
      </c>
      <c r="I2410" s="832" t="s">
        <v>4535</v>
      </c>
      <c r="J2410" s="832" t="s">
        <v>4536</v>
      </c>
      <c r="K2410" s="832" t="s">
        <v>4537</v>
      </c>
      <c r="L2410" s="835">
        <v>640.41</v>
      </c>
      <c r="M2410" s="835">
        <v>640.41</v>
      </c>
      <c r="N2410" s="832">
        <v>1</v>
      </c>
      <c r="O2410" s="836">
        <v>1</v>
      </c>
      <c r="P2410" s="835">
        <v>640.41</v>
      </c>
      <c r="Q2410" s="837">
        <v>1</v>
      </c>
      <c r="R2410" s="832">
        <v>1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21</v>
      </c>
      <c r="B2411" s="832" t="s">
        <v>2713</v>
      </c>
      <c r="C2411" s="832" t="s">
        <v>2721</v>
      </c>
      <c r="D2411" s="833" t="s">
        <v>4562</v>
      </c>
      <c r="E2411" s="834" t="s">
        <v>2752</v>
      </c>
      <c r="F2411" s="832" t="s">
        <v>2714</v>
      </c>
      <c r="G2411" s="832" t="s">
        <v>4534</v>
      </c>
      <c r="H2411" s="832" t="s">
        <v>625</v>
      </c>
      <c r="I2411" s="832" t="s">
        <v>4538</v>
      </c>
      <c r="J2411" s="832" t="s">
        <v>4536</v>
      </c>
      <c r="K2411" s="832" t="s">
        <v>4537</v>
      </c>
      <c r="L2411" s="835">
        <v>640.41</v>
      </c>
      <c r="M2411" s="835">
        <v>640.41</v>
      </c>
      <c r="N2411" s="832">
        <v>1</v>
      </c>
      <c r="O2411" s="836">
        <v>0.5</v>
      </c>
      <c r="P2411" s="835">
        <v>640.41</v>
      </c>
      <c r="Q2411" s="837">
        <v>1</v>
      </c>
      <c r="R2411" s="832">
        <v>1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21</v>
      </c>
      <c r="B2412" s="832" t="s">
        <v>2713</v>
      </c>
      <c r="C2412" s="832" t="s">
        <v>2721</v>
      </c>
      <c r="D2412" s="833" t="s">
        <v>4562</v>
      </c>
      <c r="E2412" s="834" t="s">
        <v>2752</v>
      </c>
      <c r="F2412" s="832" t="s">
        <v>2714</v>
      </c>
      <c r="G2412" s="832" t="s">
        <v>4539</v>
      </c>
      <c r="H2412" s="832" t="s">
        <v>625</v>
      </c>
      <c r="I2412" s="832" t="s">
        <v>4540</v>
      </c>
      <c r="J2412" s="832" t="s">
        <v>1189</v>
      </c>
      <c r="K2412" s="832" t="s">
        <v>4541</v>
      </c>
      <c r="L2412" s="835">
        <v>580.55999999999995</v>
      </c>
      <c r="M2412" s="835">
        <v>580.55999999999995</v>
      </c>
      <c r="N2412" s="832">
        <v>1</v>
      </c>
      <c r="O2412" s="836">
        <v>0.5</v>
      </c>
      <c r="P2412" s="835">
        <v>580.55999999999995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21</v>
      </c>
      <c r="B2413" s="832" t="s">
        <v>2713</v>
      </c>
      <c r="C2413" s="832" t="s">
        <v>2721</v>
      </c>
      <c r="D2413" s="833" t="s">
        <v>4562</v>
      </c>
      <c r="E2413" s="834" t="s">
        <v>2752</v>
      </c>
      <c r="F2413" s="832" t="s">
        <v>2714</v>
      </c>
      <c r="G2413" s="832" t="s">
        <v>2823</v>
      </c>
      <c r="H2413" s="832" t="s">
        <v>625</v>
      </c>
      <c r="I2413" s="832" t="s">
        <v>3004</v>
      </c>
      <c r="J2413" s="832" t="s">
        <v>2234</v>
      </c>
      <c r="K2413" s="832" t="s">
        <v>3005</v>
      </c>
      <c r="L2413" s="835">
        <v>477.84</v>
      </c>
      <c r="M2413" s="835">
        <v>477.84</v>
      </c>
      <c r="N2413" s="832">
        <v>1</v>
      </c>
      <c r="O2413" s="836">
        <v>0.5</v>
      </c>
      <c r="P2413" s="835">
        <v>477.84</v>
      </c>
      <c r="Q2413" s="837">
        <v>1</v>
      </c>
      <c r="R2413" s="832">
        <v>1</v>
      </c>
      <c r="S2413" s="837">
        <v>1</v>
      </c>
      <c r="T2413" s="836">
        <v>0.5</v>
      </c>
      <c r="U2413" s="838">
        <v>1</v>
      </c>
    </row>
    <row r="2414" spans="1:21" ht="14.4" customHeight="1" x14ac:dyDescent="0.3">
      <c r="A2414" s="831">
        <v>21</v>
      </c>
      <c r="B2414" s="832" t="s">
        <v>2713</v>
      </c>
      <c r="C2414" s="832" t="s">
        <v>2721</v>
      </c>
      <c r="D2414" s="833" t="s">
        <v>4562</v>
      </c>
      <c r="E2414" s="834" t="s">
        <v>2752</v>
      </c>
      <c r="F2414" s="832" t="s">
        <v>2714</v>
      </c>
      <c r="G2414" s="832" t="s">
        <v>4274</v>
      </c>
      <c r="H2414" s="832" t="s">
        <v>567</v>
      </c>
      <c r="I2414" s="832" t="s">
        <v>4542</v>
      </c>
      <c r="J2414" s="832" t="s">
        <v>4543</v>
      </c>
      <c r="K2414" s="832" t="s">
        <v>4544</v>
      </c>
      <c r="L2414" s="835">
        <v>108.28</v>
      </c>
      <c r="M2414" s="835">
        <v>108.28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21</v>
      </c>
      <c r="B2415" s="832" t="s">
        <v>2713</v>
      </c>
      <c r="C2415" s="832" t="s">
        <v>2721</v>
      </c>
      <c r="D2415" s="833" t="s">
        <v>4562</v>
      </c>
      <c r="E2415" s="834" t="s">
        <v>2752</v>
      </c>
      <c r="F2415" s="832" t="s">
        <v>2714</v>
      </c>
      <c r="G2415" s="832" t="s">
        <v>2761</v>
      </c>
      <c r="H2415" s="832" t="s">
        <v>625</v>
      </c>
      <c r="I2415" s="832" t="s">
        <v>2352</v>
      </c>
      <c r="J2415" s="832" t="s">
        <v>2353</v>
      </c>
      <c r="K2415" s="832" t="s">
        <v>2354</v>
      </c>
      <c r="L2415" s="835">
        <v>0</v>
      </c>
      <c r="M2415" s="835">
        <v>0</v>
      </c>
      <c r="N2415" s="832">
        <v>8</v>
      </c>
      <c r="O2415" s="836">
        <v>3.5</v>
      </c>
      <c r="P2415" s="835">
        <v>0</v>
      </c>
      <c r="Q2415" s="837"/>
      <c r="R2415" s="832">
        <v>6</v>
      </c>
      <c r="S2415" s="837">
        <v>0.75</v>
      </c>
      <c r="T2415" s="836">
        <v>2.5</v>
      </c>
      <c r="U2415" s="838">
        <v>0.7142857142857143</v>
      </c>
    </row>
    <row r="2416" spans="1:21" ht="14.4" customHeight="1" x14ac:dyDescent="0.3">
      <c r="A2416" s="831">
        <v>21</v>
      </c>
      <c r="B2416" s="832" t="s">
        <v>2713</v>
      </c>
      <c r="C2416" s="832" t="s">
        <v>2721</v>
      </c>
      <c r="D2416" s="833" t="s">
        <v>4562</v>
      </c>
      <c r="E2416" s="834" t="s">
        <v>2752</v>
      </c>
      <c r="F2416" s="832" t="s">
        <v>2714</v>
      </c>
      <c r="G2416" s="832" t="s">
        <v>2761</v>
      </c>
      <c r="H2416" s="832" t="s">
        <v>567</v>
      </c>
      <c r="I2416" s="832" t="s">
        <v>4464</v>
      </c>
      <c r="J2416" s="832" t="s">
        <v>3984</v>
      </c>
      <c r="K2416" s="832" t="s">
        <v>4465</v>
      </c>
      <c r="L2416" s="835">
        <v>0</v>
      </c>
      <c r="M2416" s="835">
        <v>0</v>
      </c>
      <c r="N2416" s="832">
        <v>2</v>
      </c>
      <c r="O2416" s="836">
        <v>1</v>
      </c>
      <c r="P2416" s="835">
        <v>0</v>
      </c>
      <c r="Q2416" s="837"/>
      <c r="R2416" s="832">
        <v>2</v>
      </c>
      <c r="S2416" s="837">
        <v>1</v>
      </c>
      <c r="T2416" s="836">
        <v>1</v>
      </c>
      <c r="U2416" s="838">
        <v>1</v>
      </c>
    </row>
    <row r="2417" spans="1:21" ht="14.4" customHeight="1" x14ac:dyDescent="0.3">
      <c r="A2417" s="831">
        <v>21</v>
      </c>
      <c r="B2417" s="832" t="s">
        <v>2713</v>
      </c>
      <c r="C2417" s="832" t="s">
        <v>2721</v>
      </c>
      <c r="D2417" s="833" t="s">
        <v>4562</v>
      </c>
      <c r="E2417" s="834" t="s">
        <v>2752</v>
      </c>
      <c r="F2417" s="832" t="s">
        <v>2714</v>
      </c>
      <c r="G2417" s="832" t="s">
        <v>4545</v>
      </c>
      <c r="H2417" s="832" t="s">
        <v>567</v>
      </c>
      <c r="I2417" s="832" t="s">
        <v>4546</v>
      </c>
      <c r="J2417" s="832" t="s">
        <v>4547</v>
      </c>
      <c r="K2417" s="832" t="s">
        <v>4548</v>
      </c>
      <c r="L2417" s="835">
        <v>96.81</v>
      </c>
      <c r="M2417" s="835">
        <v>96.81</v>
      </c>
      <c r="N2417" s="832">
        <v>1</v>
      </c>
      <c r="O2417" s="836">
        <v>0.5</v>
      </c>
      <c r="P2417" s="835">
        <v>96.81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21</v>
      </c>
      <c r="B2418" s="832" t="s">
        <v>2713</v>
      </c>
      <c r="C2418" s="832" t="s">
        <v>2721</v>
      </c>
      <c r="D2418" s="833" t="s">
        <v>4562</v>
      </c>
      <c r="E2418" s="834" t="s">
        <v>2752</v>
      </c>
      <c r="F2418" s="832" t="s">
        <v>2714</v>
      </c>
      <c r="G2418" s="832" t="s">
        <v>3011</v>
      </c>
      <c r="H2418" s="832" t="s">
        <v>625</v>
      </c>
      <c r="I2418" s="832" t="s">
        <v>3012</v>
      </c>
      <c r="J2418" s="832" t="s">
        <v>3013</v>
      </c>
      <c r="K2418" s="832" t="s">
        <v>3014</v>
      </c>
      <c r="L2418" s="835">
        <v>502.31</v>
      </c>
      <c r="M2418" s="835">
        <v>4018.48</v>
      </c>
      <c r="N2418" s="832">
        <v>8</v>
      </c>
      <c r="O2418" s="836">
        <v>7.5</v>
      </c>
      <c r="P2418" s="835">
        <v>3013.86</v>
      </c>
      <c r="Q2418" s="837">
        <v>0.75</v>
      </c>
      <c r="R2418" s="832">
        <v>6</v>
      </c>
      <c r="S2418" s="837">
        <v>0.75</v>
      </c>
      <c r="T2418" s="836">
        <v>5.5</v>
      </c>
      <c r="U2418" s="838">
        <v>0.73333333333333328</v>
      </c>
    </row>
    <row r="2419" spans="1:21" ht="14.4" customHeight="1" x14ac:dyDescent="0.3">
      <c r="A2419" s="831">
        <v>21</v>
      </c>
      <c r="B2419" s="832" t="s">
        <v>2713</v>
      </c>
      <c r="C2419" s="832" t="s">
        <v>2721</v>
      </c>
      <c r="D2419" s="833" t="s">
        <v>4562</v>
      </c>
      <c r="E2419" s="834" t="s">
        <v>2752</v>
      </c>
      <c r="F2419" s="832" t="s">
        <v>2714</v>
      </c>
      <c r="G2419" s="832" t="s">
        <v>3015</v>
      </c>
      <c r="H2419" s="832" t="s">
        <v>625</v>
      </c>
      <c r="I2419" s="832" t="s">
        <v>3840</v>
      </c>
      <c r="J2419" s="832" t="s">
        <v>3017</v>
      </c>
      <c r="K2419" s="832" t="s">
        <v>3841</v>
      </c>
      <c r="L2419" s="835">
        <v>25382.080000000002</v>
      </c>
      <c r="M2419" s="835">
        <v>76146.240000000005</v>
      </c>
      <c r="N2419" s="832">
        <v>3</v>
      </c>
      <c r="O2419" s="836">
        <v>1.5</v>
      </c>
      <c r="P2419" s="835">
        <v>76146.240000000005</v>
      </c>
      <c r="Q2419" s="837">
        <v>1</v>
      </c>
      <c r="R2419" s="832">
        <v>3</v>
      </c>
      <c r="S2419" s="837">
        <v>1</v>
      </c>
      <c r="T2419" s="836">
        <v>1.5</v>
      </c>
      <c r="U2419" s="838">
        <v>1</v>
      </c>
    </row>
    <row r="2420" spans="1:21" ht="14.4" customHeight="1" x14ac:dyDescent="0.3">
      <c r="A2420" s="831">
        <v>21</v>
      </c>
      <c r="B2420" s="832" t="s">
        <v>2713</v>
      </c>
      <c r="C2420" s="832" t="s">
        <v>2721</v>
      </c>
      <c r="D2420" s="833" t="s">
        <v>4562</v>
      </c>
      <c r="E2420" s="834" t="s">
        <v>2752</v>
      </c>
      <c r="F2420" s="832" t="s">
        <v>2714</v>
      </c>
      <c r="G2420" s="832" t="s">
        <v>3015</v>
      </c>
      <c r="H2420" s="832" t="s">
        <v>625</v>
      </c>
      <c r="I2420" s="832" t="s">
        <v>4466</v>
      </c>
      <c r="J2420" s="832" t="s">
        <v>3017</v>
      </c>
      <c r="K2420" s="832" t="s">
        <v>4250</v>
      </c>
      <c r="L2420" s="835">
        <v>10152.83</v>
      </c>
      <c r="M2420" s="835">
        <v>761462.24999999977</v>
      </c>
      <c r="N2420" s="832">
        <v>75</v>
      </c>
      <c r="O2420" s="836">
        <v>16</v>
      </c>
      <c r="P2420" s="835">
        <v>690392.43999999983</v>
      </c>
      <c r="Q2420" s="837">
        <v>0.90666666666666673</v>
      </c>
      <c r="R2420" s="832">
        <v>68</v>
      </c>
      <c r="S2420" s="837">
        <v>0.90666666666666662</v>
      </c>
      <c r="T2420" s="836">
        <v>14.5</v>
      </c>
      <c r="U2420" s="838">
        <v>0.90625</v>
      </c>
    </row>
    <row r="2421" spans="1:21" ht="14.4" customHeight="1" x14ac:dyDescent="0.3">
      <c r="A2421" s="831">
        <v>21</v>
      </c>
      <c r="B2421" s="832" t="s">
        <v>2713</v>
      </c>
      <c r="C2421" s="832" t="s">
        <v>2721</v>
      </c>
      <c r="D2421" s="833" t="s">
        <v>4562</v>
      </c>
      <c r="E2421" s="834" t="s">
        <v>2752</v>
      </c>
      <c r="F2421" s="832" t="s">
        <v>2714</v>
      </c>
      <c r="G2421" s="832" t="s">
        <v>3015</v>
      </c>
      <c r="H2421" s="832" t="s">
        <v>625</v>
      </c>
      <c r="I2421" s="832" t="s">
        <v>4249</v>
      </c>
      <c r="J2421" s="832" t="s">
        <v>3017</v>
      </c>
      <c r="K2421" s="832" t="s">
        <v>4250</v>
      </c>
      <c r="L2421" s="835">
        <v>10152.83</v>
      </c>
      <c r="M2421" s="835">
        <v>213209.43</v>
      </c>
      <c r="N2421" s="832">
        <v>21</v>
      </c>
      <c r="O2421" s="836">
        <v>5</v>
      </c>
      <c r="P2421" s="835">
        <v>213209.43</v>
      </c>
      <c r="Q2421" s="837">
        <v>1</v>
      </c>
      <c r="R2421" s="832">
        <v>21</v>
      </c>
      <c r="S2421" s="837">
        <v>1</v>
      </c>
      <c r="T2421" s="836">
        <v>5</v>
      </c>
      <c r="U2421" s="838">
        <v>1</v>
      </c>
    </row>
    <row r="2422" spans="1:21" ht="14.4" customHeight="1" x14ac:dyDescent="0.3">
      <c r="A2422" s="831">
        <v>21</v>
      </c>
      <c r="B2422" s="832" t="s">
        <v>2713</v>
      </c>
      <c r="C2422" s="832" t="s">
        <v>2721</v>
      </c>
      <c r="D2422" s="833" t="s">
        <v>4562</v>
      </c>
      <c r="E2422" s="834" t="s">
        <v>2752</v>
      </c>
      <c r="F2422" s="832" t="s">
        <v>2714</v>
      </c>
      <c r="G2422" s="832" t="s">
        <v>3015</v>
      </c>
      <c r="H2422" s="832" t="s">
        <v>625</v>
      </c>
      <c r="I2422" s="832" t="s">
        <v>3019</v>
      </c>
      <c r="J2422" s="832" t="s">
        <v>3017</v>
      </c>
      <c r="K2422" s="832" t="s">
        <v>3020</v>
      </c>
      <c r="L2422" s="835">
        <v>14213.96</v>
      </c>
      <c r="M2422" s="835">
        <v>28427.919999999998</v>
      </c>
      <c r="N2422" s="832">
        <v>2</v>
      </c>
      <c r="O2422" s="836">
        <v>0.5</v>
      </c>
      <c r="P2422" s="835">
        <v>28427.919999999998</v>
      </c>
      <c r="Q2422" s="837">
        <v>1</v>
      </c>
      <c r="R2422" s="832">
        <v>2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21</v>
      </c>
      <c r="B2423" s="832" t="s">
        <v>2713</v>
      </c>
      <c r="C2423" s="832" t="s">
        <v>2721</v>
      </c>
      <c r="D2423" s="833" t="s">
        <v>4562</v>
      </c>
      <c r="E2423" s="834" t="s">
        <v>2752</v>
      </c>
      <c r="F2423" s="832" t="s">
        <v>2714</v>
      </c>
      <c r="G2423" s="832" t="s">
        <v>3015</v>
      </c>
      <c r="H2423" s="832" t="s">
        <v>625</v>
      </c>
      <c r="I2423" s="832" t="s">
        <v>4549</v>
      </c>
      <c r="J2423" s="832" t="s">
        <v>3017</v>
      </c>
      <c r="K2423" s="832" t="s">
        <v>3841</v>
      </c>
      <c r="L2423" s="835">
        <v>25382.080000000002</v>
      </c>
      <c r="M2423" s="835">
        <v>101528.32000000001</v>
      </c>
      <c r="N2423" s="832">
        <v>4</v>
      </c>
      <c r="O2423" s="836">
        <v>3.5</v>
      </c>
      <c r="P2423" s="835">
        <v>101528.32000000001</v>
      </c>
      <c r="Q2423" s="837">
        <v>1</v>
      </c>
      <c r="R2423" s="832">
        <v>4</v>
      </c>
      <c r="S2423" s="837">
        <v>1</v>
      </c>
      <c r="T2423" s="836">
        <v>3.5</v>
      </c>
      <c r="U2423" s="838">
        <v>1</v>
      </c>
    </row>
    <row r="2424" spans="1:21" ht="14.4" customHeight="1" x14ac:dyDescent="0.3">
      <c r="A2424" s="831">
        <v>21</v>
      </c>
      <c r="B2424" s="832" t="s">
        <v>2713</v>
      </c>
      <c r="C2424" s="832" t="s">
        <v>2721</v>
      </c>
      <c r="D2424" s="833" t="s">
        <v>4562</v>
      </c>
      <c r="E2424" s="834" t="s">
        <v>2752</v>
      </c>
      <c r="F2424" s="832" t="s">
        <v>2714</v>
      </c>
      <c r="G2424" s="832" t="s">
        <v>2788</v>
      </c>
      <c r="H2424" s="832" t="s">
        <v>567</v>
      </c>
      <c r="I2424" s="832" t="s">
        <v>2789</v>
      </c>
      <c r="J2424" s="832" t="s">
        <v>1258</v>
      </c>
      <c r="K2424" s="832" t="s">
        <v>2790</v>
      </c>
      <c r="L2424" s="835">
        <v>55.16</v>
      </c>
      <c r="M2424" s="835">
        <v>55.16</v>
      </c>
      <c r="N2424" s="832">
        <v>1</v>
      </c>
      <c r="O2424" s="836">
        <v>0.5</v>
      </c>
      <c r="P2424" s="835">
        <v>55.16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21</v>
      </c>
      <c r="B2425" s="832" t="s">
        <v>2713</v>
      </c>
      <c r="C2425" s="832" t="s">
        <v>2721</v>
      </c>
      <c r="D2425" s="833" t="s">
        <v>4562</v>
      </c>
      <c r="E2425" s="834" t="s">
        <v>2752</v>
      </c>
      <c r="F2425" s="832" t="s">
        <v>2714</v>
      </c>
      <c r="G2425" s="832" t="s">
        <v>3024</v>
      </c>
      <c r="H2425" s="832" t="s">
        <v>567</v>
      </c>
      <c r="I2425" s="832" t="s">
        <v>3532</v>
      </c>
      <c r="J2425" s="832" t="s">
        <v>1262</v>
      </c>
      <c r="K2425" s="832" t="s">
        <v>3533</v>
      </c>
      <c r="L2425" s="835">
        <v>31.32</v>
      </c>
      <c r="M2425" s="835">
        <v>93.960000000000008</v>
      </c>
      <c r="N2425" s="832">
        <v>3</v>
      </c>
      <c r="O2425" s="836">
        <v>0.5</v>
      </c>
      <c r="P2425" s="835">
        <v>93.960000000000008</v>
      </c>
      <c r="Q2425" s="837">
        <v>1</v>
      </c>
      <c r="R2425" s="832">
        <v>3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21</v>
      </c>
      <c r="B2426" s="832" t="s">
        <v>2713</v>
      </c>
      <c r="C2426" s="832" t="s">
        <v>2721</v>
      </c>
      <c r="D2426" s="833" t="s">
        <v>4562</v>
      </c>
      <c r="E2426" s="834" t="s">
        <v>2752</v>
      </c>
      <c r="F2426" s="832" t="s">
        <v>2714</v>
      </c>
      <c r="G2426" s="832" t="s">
        <v>3024</v>
      </c>
      <c r="H2426" s="832" t="s">
        <v>567</v>
      </c>
      <c r="I2426" s="832" t="s">
        <v>3534</v>
      </c>
      <c r="J2426" s="832" t="s">
        <v>3535</v>
      </c>
      <c r="K2426" s="832" t="s">
        <v>3536</v>
      </c>
      <c r="L2426" s="835">
        <v>31.32</v>
      </c>
      <c r="M2426" s="835">
        <v>125.28</v>
      </c>
      <c r="N2426" s="832">
        <v>4</v>
      </c>
      <c r="O2426" s="836">
        <v>2</v>
      </c>
      <c r="P2426" s="835">
        <v>31.32</v>
      </c>
      <c r="Q2426" s="837">
        <v>0.25</v>
      </c>
      <c r="R2426" s="832">
        <v>1</v>
      </c>
      <c r="S2426" s="837">
        <v>0.25</v>
      </c>
      <c r="T2426" s="836">
        <v>1</v>
      </c>
      <c r="U2426" s="838">
        <v>0.5</v>
      </c>
    </row>
    <row r="2427" spans="1:21" ht="14.4" customHeight="1" x14ac:dyDescent="0.3">
      <c r="A2427" s="831">
        <v>21</v>
      </c>
      <c r="B2427" s="832" t="s">
        <v>2713</v>
      </c>
      <c r="C2427" s="832" t="s">
        <v>2721</v>
      </c>
      <c r="D2427" s="833" t="s">
        <v>4562</v>
      </c>
      <c r="E2427" s="834" t="s">
        <v>2752</v>
      </c>
      <c r="F2427" s="832" t="s">
        <v>2714</v>
      </c>
      <c r="G2427" s="832" t="s">
        <v>3024</v>
      </c>
      <c r="H2427" s="832" t="s">
        <v>567</v>
      </c>
      <c r="I2427" s="832" t="s">
        <v>3033</v>
      </c>
      <c r="J2427" s="832" t="s">
        <v>1272</v>
      </c>
      <c r="K2427" s="832" t="s">
        <v>2482</v>
      </c>
      <c r="L2427" s="835">
        <v>187.92</v>
      </c>
      <c r="M2427" s="835">
        <v>1127.52</v>
      </c>
      <c r="N2427" s="832">
        <v>6</v>
      </c>
      <c r="O2427" s="836">
        <v>1</v>
      </c>
      <c r="P2427" s="835">
        <v>1127.52</v>
      </c>
      <c r="Q2427" s="837">
        <v>1</v>
      </c>
      <c r="R2427" s="832">
        <v>6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21</v>
      </c>
      <c r="B2428" s="832" t="s">
        <v>2713</v>
      </c>
      <c r="C2428" s="832" t="s">
        <v>2721</v>
      </c>
      <c r="D2428" s="833" t="s">
        <v>4562</v>
      </c>
      <c r="E2428" s="834" t="s">
        <v>2752</v>
      </c>
      <c r="F2428" s="832" t="s">
        <v>2714</v>
      </c>
      <c r="G2428" s="832" t="s">
        <v>3024</v>
      </c>
      <c r="H2428" s="832" t="s">
        <v>567</v>
      </c>
      <c r="I2428" s="832" t="s">
        <v>3622</v>
      </c>
      <c r="J2428" s="832" t="s">
        <v>1070</v>
      </c>
      <c r="K2428" s="832" t="s">
        <v>3623</v>
      </c>
      <c r="L2428" s="835">
        <v>31.32</v>
      </c>
      <c r="M2428" s="835">
        <v>93.960000000000008</v>
      </c>
      <c r="N2428" s="832">
        <v>3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21</v>
      </c>
      <c r="B2429" s="832" t="s">
        <v>2713</v>
      </c>
      <c r="C2429" s="832" t="s">
        <v>2721</v>
      </c>
      <c r="D2429" s="833" t="s">
        <v>4562</v>
      </c>
      <c r="E2429" s="834" t="s">
        <v>2752</v>
      </c>
      <c r="F2429" s="832" t="s">
        <v>2714</v>
      </c>
      <c r="G2429" s="832" t="s">
        <v>3024</v>
      </c>
      <c r="H2429" s="832" t="s">
        <v>567</v>
      </c>
      <c r="I2429" s="832" t="s">
        <v>3235</v>
      </c>
      <c r="J2429" s="832" t="s">
        <v>1272</v>
      </c>
      <c r="K2429" s="832" t="s">
        <v>3236</v>
      </c>
      <c r="L2429" s="835">
        <v>187.92</v>
      </c>
      <c r="M2429" s="835">
        <v>1127.52</v>
      </c>
      <c r="N2429" s="832">
        <v>6</v>
      </c>
      <c r="O2429" s="836">
        <v>1</v>
      </c>
      <c r="P2429" s="835">
        <v>1127.52</v>
      </c>
      <c r="Q2429" s="837">
        <v>1</v>
      </c>
      <c r="R2429" s="832">
        <v>6</v>
      </c>
      <c r="S2429" s="837">
        <v>1</v>
      </c>
      <c r="T2429" s="836">
        <v>1</v>
      </c>
      <c r="U2429" s="838">
        <v>1</v>
      </c>
    </row>
    <row r="2430" spans="1:21" ht="14.4" customHeight="1" x14ac:dyDescent="0.3">
      <c r="A2430" s="831">
        <v>21</v>
      </c>
      <c r="B2430" s="832" t="s">
        <v>2713</v>
      </c>
      <c r="C2430" s="832" t="s">
        <v>2721</v>
      </c>
      <c r="D2430" s="833" t="s">
        <v>4562</v>
      </c>
      <c r="E2430" s="834" t="s">
        <v>2752</v>
      </c>
      <c r="F2430" s="832" t="s">
        <v>2714</v>
      </c>
      <c r="G2430" s="832" t="s">
        <v>3024</v>
      </c>
      <c r="H2430" s="832" t="s">
        <v>567</v>
      </c>
      <c r="I2430" s="832" t="s">
        <v>4550</v>
      </c>
      <c r="J2430" s="832" t="s">
        <v>3535</v>
      </c>
      <c r="K2430" s="832" t="s">
        <v>3536</v>
      </c>
      <c r="L2430" s="835">
        <v>31.32</v>
      </c>
      <c r="M2430" s="835">
        <v>156.60000000000002</v>
      </c>
      <c r="N2430" s="832">
        <v>5</v>
      </c>
      <c r="O2430" s="836">
        <v>3</v>
      </c>
      <c r="P2430" s="835">
        <v>93.960000000000008</v>
      </c>
      <c r="Q2430" s="837">
        <v>0.6</v>
      </c>
      <c r="R2430" s="832">
        <v>3</v>
      </c>
      <c r="S2430" s="837">
        <v>0.6</v>
      </c>
      <c r="T2430" s="836">
        <v>2</v>
      </c>
      <c r="U2430" s="838">
        <v>0.66666666666666663</v>
      </c>
    </row>
    <row r="2431" spans="1:21" ht="14.4" customHeight="1" x14ac:dyDescent="0.3">
      <c r="A2431" s="831">
        <v>21</v>
      </c>
      <c r="B2431" s="832" t="s">
        <v>2713</v>
      </c>
      <c r="C2431" s="832" t="s">
        <v>2721</v>
      </c>
      <c r="D2431" s="833" t="s">
        <v>4562</v>
      </c>
      <c r="E2431" s="834" t="s">
        <v>2752</v>
      </c>
      <c r="F2431" s="832" t="s">
        <v>2714</v>
      </c>
      <c r="G2431" s="832" t="s">
        <v>2803</v>
      </c>
      <c r="H2431" s="832" t="s">
        <v>567</v>
      </c>
      <c r="I2431" s="832" t="s">
        <v>3038</v>
      </c>
      <c r="J2431" s="832" t="s">
        <v>1471</v>
      </c>
      <c r="K2431" s="832" t="s">
        <v>3039</v>
      </c>
      <c r="L2431" s="835">
        <v>271.94</v>
      </c>
      <c r="M2431" s="835">
        <v>271.94</v>
      </c>
      <c r="N2431" s="832">
        <v>1</v>
      </c>
      <c r="O2431" s="836">
        <v>0.5</v>
      </c>
      <c r="P2431" s="835">
        <v>271.94</v>
      </c>
      <c r="Q2431" s="837">
        <v>1</v>
      </c>
      <c r="R2431" s="832">
        <v>1</v>
      </c>
      <c r="S2431" s="837">
        <v>1</v>
      </c>
      <c r="T2431" s="836">
        <v>0.5</v>
      </c>
      <c r="U2431" s="838">
        <v>1</v>
      </c>
    </row>
    <row r="2432" spans="1:21" ht="14.4" customHeight="1" x14ac:dyDescent="0.3">
      <c r="A2432" s="831">
        <v>21</v>
      </c>
      <c r="B2432" s="832" t="s">
        <v>2713</v>
      </c>
      <c r="C2432" s="832" t="s">
        <v>2721</v>
      </c>
      <c r="D2432" s="833" t="s">
        <v>4562</v>
      </c>
      <c r="E2432" s="834" t="s">
        <v>2752</v>
      </c>
      <c r="F2432" s="832" t="s">
        <v>2714</v>
      </c>
      <c r="G2432" s="832" t="s">
        <v>2803</v>
      </c>
      <c r="H2432" s="832" t="s">
        <v>567</v>
      </c>
      <c r="I2432" s="832" t="s">
        <v>3038</v>
      </c>
      <c r="J2432" s="832" t="s">
        <v>1471</v>
      </c>
      <c r="K2432" s="832" t="s">
        <v>3039</v>
      </c>
      <c r="L2432" s="835">
        <v>311.02</v>
      </c>
      <c r="M2432" s="835">
        <v>311.02</v>
      </c>
      <c r="N2432" s="832">
        <v>1</v>
      </c>
      <c r="O2432" s="836">
        <v>0.5</v>
      </c>
      <c r="P2432" s="835">
        <v>311.02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" customHeight="1" x14ac:dyDescent="0.3">
      <c r="A2433" s="831">
        <v>21</v>
      </c>
      <c r="B2433" s="832" t="s">
        <v>2713</v>
      </c>
      <c r="C2433" s="832" t="s">
        <v>2721</v>
      </c>
      <c r="D2433" s="833" t="s">
        <v>4562</v>
      </c>
      <c r="E2433" s="834" t="s">
        <v>2752</v>
      </c>
      <c r="F2433" s="832" t="s">
        <v>2714</v>
      </c>
      <c r="G2433" s="832" t="s">
        <v>2803</v>
      </c>
      <c r="H2433" s="832" t="s">
        <v>567</v>
      </c>
      <c r="I2433" s="832" t="s">
        <v>3352</v>
      </c>
      <c r="J2433" s="832" t="s">
        <v>3244</v>
      </c>
      <c r="K2433" s="832" t="s">
        <v>3353</v>
      </c>
      <c r="L2433" s="835">
        <v>387.73</v>
      </c>
      <c r="M2433" s="835">
        <v>1163.19</v>
      </c>
      <c r="N2433" s="832">
        <v>3</v>
      </c>
      <c r="O2433" s="836">
        <v>1.5</v>
      </c>
      <c r="P2433" s="835">
        <v>1163.19</v>
      </c>
      <c r="Q2433" s="837">
        <v>1</v>
      </c>
      <c r="R2433" s="832">
        <v>3</v>
      </c>
      <c r="S2433" s="837">
        <v>1</v>
      </c>
      <c r="T2433" s="836">
        <v>1.5</v>
      </c>
      <c r="U2433" s="838">
        <v>1</v>
      </c>
    </row>
    <row r="2434" spans="1:21" ht="14.4" customHeight="1" x14ac:dyDescent="0.3">
      <c r="A2434" s="831">
        <v>21</v>
      </c>
      <c r="B2434" s="832" t="s">
        <v>2713</v>
      </c>
      <c r="C2434" s="832" t="s">
        <v>2721</v>
      </c>
      <c r="D2434" s="833" t="s">
        <v>4562</v>
      </c>
      <c r="E2434" s="834" t="s">
        <v>2752</v>
      </c>
      <c r="F2434" s="832" t="s">
        <v>2714</v>
      </c>
      <c r="G2434" s="832" t="s">
        <v>2803</v>
      </c>
      <c r="H2434" s="832" t="s">
        <v>567</v>
      </c>
      <c r="I2434" s="832" t="s">
        <v>3246</v>
      </c>
      <c r="J2434" s="832" t="s">
        <v>3247</v>
      </c>
      <c r="K2434" s="832" t="s">
        <v>3245</v>
      </c>
      <c r="L2434" s="835">
        <v>177.92</v>
      </c>
      <c r="M2434" s="835">
        <v>889.59999999999991</v>
      </c>
      <c r="N2434" s="832">
        <v>5</v>
      </c>
      <c r="O2434" s="836">
        <v>2</v>
      </c>
      <c r="P2434" s="835">
        <v>533.76</v>
      </c>
      <c r="Q2434" s="837">
        <v>0.60000000000000009</v>
      </c>
      <c r="R2434" s="832">
        <v>3</v>
      </c>
      <c r="S2434" s="837">
        <v>0.6</v>
      </c>
      <c r="T2434" s="836">
        <v>1.5</v>
      </c>
      <c r="U2434" s="838">
        <v>0.75</v>
      </c>
    </row>
    <row r="2435" spans="1:21" ht="14.4" customHeight="1" x14ac:dyDescent="0.3">
      <c r="A2435" s="831">
        <v>21</v>
      </c>
      <c r="B2435" s="832" t="s">
        <v>2713</v>
      </c>
      <c r="C2435" s="832" t="s">
        <v>2721</v>
      </c>
      <c r="D2435" s="833" t="s">
        <v>4562</v>
      </c>
      <c r="E2435" s="834" t="s">
        <v>2752</v>
      </c>
      <c r="F2435" s="832" t="s">
        <v>2714</v>
      </c>
      <c r="G2435" s="832" t="s">
        <v>2803</v>
      </c>
      <c r="H2435" s="832" t="s">
        <v>567</v>
      </c>
      <c r="I2435" s="832" t="s">
        <v>3246</v>
      </c>
      <c r="J2435" s="832" t="s">
        <v>3247</v>
      </c>
      <c r="K2435" s="832" t="s">
        <v>3245</v>
      </c>
      <c r="L2435" s="835">
        <v>151.62</v>
      </c>
      <c r="M2435" s="835">
        <v>1364.5800000000002</v>
      </c>
      <c r="N2435" s="832">
        <v>9</v>
      </c>
      <c r="O2435" s="836">
        <v>3</v>
      </c>
      <c r="P2435" s="835">
        <v>1061.3400000000001</v>
      </c>
      <c r="Q2435" s="837">
        <v>0.77777777777777779</v>
      </c>
      <c r="R2435" s="832">
        <v>7</v>
      </c>
      <c r="S2435" s="837">
        <v>0.77777777777777779</v>
      </c>
      <c r="T2435" s="836">
        <v>2.5</v>
      </c>
      <c r="U2435" s="838">
        <v>0.83333333333333337</v>
      </c>
    </row>
    <row r="2436" spans="1:21" ht="14.4" customHeight="1" x14ac:dyDescent="0.3">
      <c r="A2436" s="831">
        <v>21</v>
      </c>
      <c r="B2436" s="832" t="s">
        <v>2713</v>
      </c>
      <c r="C2436" s="832" t="s">
        <v>2721</v>
      </c>
      <c r="D2436" s="833" t="s">
        <v>4562</v>
      </c>
      <c r="E2436" s="834" t="s">
        <v>2752</v>
      </c>
      <c r="F2436" s="832" t="s">
        <v>2714</v>
      </c>
      <c r="G2436" s="832" t="s">
        <v>2774</v>
      </c>
      <c r="H2436" s="832" t="s">
        <v>625</v>
      </c>
      <c r="I2436" s="832" t="s">
        <v>2392</v>
      </c>
      <c r="J2436" s="832" t="s">
        <v>1330</v>
      </c>
      <c r="K2436" s="832" t="s">
        <v>2393</v>
      </c>
      <c r="L2436" s="835">
        <v>0</v>
      </c>
      <c r="M2436" s="835">
        <v>0</v>
      </c>
      <c r="N2436" s="832">
        <v>5</v>
      </c>
      <c r="O2436" s="836">
        <v>4</v>
      </c>
      <c r="P2436" s="835">
        <v>0</v>
      </c>
      <c r="Q2436" s="837"/>
      <c r="R2436" s="832">
        <v>4</v>
      </c>
      <c r="S2436" s="837">
        <v>0.8</v>
      </c>
      <c r="T2436" s="836">
        <v>3.5</v>
      </c>
      <c r="U2436" s="838">
        <v>0.875</v>
      </c>
    </row>
    <row r="2437" spans="1:21" ht="14.4" customHeight="1" x14ac:dyDescent="0.3">
      <c r="A2437" s="831">
        <v>21</v>
      </c>
      <c r="B2437" s="832" t="s">
        <v>2713</v>
      </c>
      <c r="C2437" s="832" t="s">
        <v>2721</v>
      </c>
      <c r="D2437" s="833" t="s">
        <v>4562</v>
      </c>
      <c r="E2437" s="834" t="s">
        <v>2752</v>
      </c>
      <c r="F2437" s="832" t="s">
        <v>2714</v>
      </c>
      <c r="G2437" s="832" t="s">
        <v>2774</v>
      </c>
      <c r="H2437" s="832" t="s">
        <v>625</v>
      </c>
      <c r="I2437" s="832" t="s">
        <v>2394</v>
      </c>
      <c r="J2437" s="832" t="s">
        <v>1330</v>
      </c>
      <c r="K2437" s="832" t="s">
        <v>2395</v>
      </c>
      <c r="L2437" s="835">
        <v>0</v>
      </c>
      <c r="M2437" s="835">
        <v>0</v>
      </c>
      <c r="N2437" s="832">
        <v>2</v>
      </c>
      <c r="O2437" s="836">
        <v>2</v>
      </c>
      <c r="P2437" s="835">
        <v>0</v>
      </c>
      <c r="Q2437" s="837"/>
      <c r="R2437" s="832">
        <v>1</v>
      </c>
      <c r="S2437" s="837">
        <v>0.5</v>
      </c>
      <c r="T2437" s="836">
        <v>1</v>
      </c>
      <c r="U2437" s="838">
        <v>0.5</v>
      </c>
    </row>
    <row r="2438" spans="1:21" ht="14.4" customHeight="1" x14ac:dyDescent="0.3">
      <c r="A2438" s="831">
        <v>21</v>
      </c>
      <c r="B2438" s="832" t="s">
        <v>2713</v>
      </c>
      <c r="C2438" s="832" t="s">
        <v>2721</v>
      </c>
      <c r="D2438" s="833" t="s">
        <v>4562</v>
      </c>
      <c r="E2438" s="834" t="s">
        <v>2752</v>
      </c>
      <c r="F2438" s="832" t="s">
        <v>2714</v>
      </c>
      <c r="G2438" s="832" t="s">
        <v>3046</v>
      </c>
      <c r="H2438" s="832" t="s">
        <v>625</v>
      </c>
      <c r="I2438" s="832" t="s">
        <v>2069</v>
      </c>
      <c r="J2438" s="832" t="s">
        <v>2067</v>
      </c>
      <c r="K2438" s="832" t="s">
        <v>2070</v>
      </c>
      <c r="L2438" s="835">
        <v>414.07</v>
      </c>
      <c r="M2438" s="835">
        <v>414.07</v>
      </c>
      <c r="N2438" s="832">
        <v>1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21</v>
      </c>
      <c r="B2439" s="832" t="s">
        <v>2713</v>
      </c>
      <c r="C2439" s="832" t="s">
        <v>2721</v>
      </c>
      <c r="D2439" s="833" t="s">
        <v>4562</v>
      </c>
      <c r="E2439" s="834" t="s">
        <v>2752</v>
      </c>
      <c r="F2439" s="832" t="s">
        <v>2714</v>
      </c>
      <c r="G2439" s="832" t="s">
        <v>3046</v>
      </c>
      <c r="H2439" s="832" t="s">
        <v>567</v>
      </c>
      <c r="I2439" s="832" t="s">
        <v>4551</v>
      </c>
      <c r="J2439" s="832" t="s">
        <v>4552</v>
      </c>
      <c r="K2439" s="832" t="s">
        <v>4553</v>
      </c>
      <c r="L2439" s="835">
        <v>165.63</v>
      </c>
      <c r="M2439" s="835">
        <v>165.63</v>
      </c>
      <c r="N2439" s="832">
        <v>1</v>
      </c>
      <c r="O2439" s="836">
        <v>0.5</v>
      </c>
      <c r="P2439" s="835">
        <v>165.63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21</v>
      </c>
      <c r="B2440" s="832" t="s">
        <v>2713</v>
      </c>
      <c r="C2440" s="832" t="s">
        <v>2721</v>
      </c>
      <c r="D2440" s="833" t="s">
        <v>4562</v>
      </c>
      <c r="E2440" s="834" t="s">
        <v>2752</v>
      </c>
      <c r="F2440" s="832" t="s">
        <v>2714</v>
      </c>
      <c r="G2440" s="832" t="s">
        <v>2826</v>
      </c>
      <c r="H2440" s="832" t="s">
        <v>567</v>
      </c>
      <c r="I2440" s="832" t="s">
        <v>2827</v>
      </c>
      <c r="J2440" s="832" t="s">
        <v>2828</v>
      </c>
      <c r="K2440" s="832" t="s">
        <v>2829</v>
      </c>
      <c r="L2440" s="835">
        <v>50.32</v>
      </c>
      <c r="M2440" s="835">
        <v>352.24</v>
      </c>
      <c r="N2440" s="832">
        <v>7</v>
      </c>
      <c r="O2440" s="836">
        <v>3</v>
      </c>
      <c r="P2440" s="835">
        <v>150.96</v>
      </c>
      <c r="Q2440" s="837">
        <v>0.4285714285714286</v>
      </c>
      <c r="R2440" s="832">
        <v>3</v>
      </c>
      <c r="S2440" s="837">
        <v>0.42857142857142855</v>
      </c>
      <c r="T2440" s="836">
        <v>1.5</v>
      </c>
      <c r="U2440" s="838">
        <v>0.5</v>
      </c>
    </row>
    <row r="2441" spans="1:21" ht="14.4" customHeight="1" x14ac:dyDescent="0.3">
      <c r="A2441" s="831">
        <v>21</v>
      </c>
      <c r="B2441" s="832" t="s">
        <v>2713</v>
      </c>
      <c r="C2441" s="832" t="s">
        <v>2721</v>
      </c>
      <c r="D2441" s="833" t="s">
        <v>4562</v>
      </c>
      <c r="E2441" s="834" t="s">
        <v>2752</v>
      </c>
      <c r="F2441" s="832" t="s">
        <v>2714</v>
      </c>
      <c r="G2441" s="832" t="s">
        <v>2826</v>
      </c>
      <c r="H2441" s="832" t="s">
        <v>567</v>
      </c>
      <c r="I2441" s="832" t="s">
        <v>4288</v>
      </c>
      <c r="J2441" s="832" t="s">
        <v>2828</v>
      </c>
      <c r="K2441" s="832" t="s">
        <v>4289</v>
      </c>
      <c r="L2441" s="835">
        <v>16.77</v>
      </c>
      <c r="M2441" s="835">
        <v>16.77</v>
      </c>
      <c r="N2441" s="832">
        <v>1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21</v>
      </c>
      <c r="B2442" s="832" t="s">
        <v>2713</v>
      </c>
      <c r="C2442" s="832" t="s">
        <v>2721</v>
      </c>
      <c r="D2442" s="833" t="s">
        <v>4562</v>
      </c>
      <c r="E2442" s="834" t="s">
        <v>2752</v>
      </c>
      <c r="F2442" s="832" t="s">
        <v>2714</v>
      </c>
      <c r="G2442" s="832" t="s">
        <v>2805</v>
      </c>
      <c r="H2442" s="832" t="s">
        <v>625</v>
      </c>
      <c r="I2442" s="832" t="s">
        <v>2267</v>
      </c>
      <c r="J2442" s="832" t="s">
        <v>1377</v>
      </c>
      <c r="K2442" s="832" t="s">
        <v>2268</v>
      </c>
      <c r="L2442" s="835">
        <v>154.36000000000001</v>
      </c>
      <c r="M2442" s="835">
        <v>926.16000000000008</v>
      </c>
      <c r="N2442" s="832">
        <v>6</v>
      </c>
      <c r="O2442" s="836">
        <v>5.5</v>
      </c>
      <c r="P2442" s="835">
        <v>308.72000000000003</v>
      </c>
      <c r="Q2442" s="837">
        <v>0.33333333333333331</v>
      </c>
      <c r="R2442" s="832">
        <v>2</v>
      </c>
      <c r="S2442" s="837">
        <v>0.33333333333333331</v>
      </c>
      <c r="T2442" s="836">
        <v>1.5</v>
      </c>
      <c r="U2442" s="838">
        <v>0.27272727272727271</v>
      </c>
    </row>
    <row r="2443" spans="1:21" ht="14.4" customHeight="1" x14ac:dyDescent="0.3">
      <c r="A2443" s="831">
        <v>21</v>
      </c>
      <c r="B2443" s="832" t="s">
        <v>2713</v>
      </c>
      <c r="C2443" s="832" t="s">
        <v>2721</v>
      </c>
      <c r="D2443" s="833" t="s">
        <v>4562</v>
      </c>
      <c r="E2443" s="834" t="s">
        <v>2752</v>
      </c>
      <c r="F2443" s="832" t="s">
        <v>2714</v>
      </c>
      <c r="G2443" s="832" t="s">
        <v>2805</v>
      </c>
      <c r="H2443" s="832" t="s">
        <v>567</v>
      </c>
      <c r="I2443" s="832" t="s">
        <v>4554</v>
      </c>
      <c r="J2443" s="832" t="s">
        <v>4555</v>
      </c>
      <c r="K2443" s="832" t="s">
        <v>4556</v>
      </c>
      <c r="L2443" s="835">
        <v>75.73</v>
      </c>
      <c r="M2443" s="835">
        <v>75.73</v>
      </c>
      <c r="N2443" s="832">
        <v>1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21</v>
      </c>
      <c r="B2444" s="832" t="s">
        <v>2713</v>
      </c>
      <c r="C2444" s="832" t="s">
        <v>2721</v>
      </c>
      <c r="D2444" s="833" t="s">
        <v>4562</v>
      </c>
      <c r="E2444" s="834" t="s">
        <v>2752</v>
      </c>
      <c r="F2444" s="832" t="s">
        <v>2716</v>
      </c>
      <c r="G2444" s="832" t="s">
        <v>3057</v>
      </c>
      <c r="H2444" s="832" t="s">
        <v>567</v>
      </c>
      <c r="I2444" s="832" t="s">
        <v>4443</v>
      </c>
      <c r="J2444" s="832" t="s">
        <v>4444</v>
      </c>
      <c r="K2444" s="832" t="s">
        <v>4445</v>
      </c>
      <c r="L2444" s="835">
        <v>1438.95</v>
      </c>
      <c r="M2444" s="835">
        <v>5755.8</v>
      </c>
      <c r="N2444" s="832">
        <v>4</v>
      </c>
      <c r="O2444" s="836">
        <v>1</v>
      </c>
      <c r="P2444" s="835">
        <v>5755.8</v>
      </c>
      <c r="Q2444" s="837">
        <v>1</v>
      </c>
      <c r="R2444" s="832">
        <v>4</v>
      </c>
      <c r="S2444" s="837">
        <v>1</v>
      </c>
      <c r="T2444" s="836">
        <v>1</v>
      </c>
      <c r="U2444" s="838">
        <v>1</v>
      </c>
    </row>
    <row r="2445" spans="1:21" ht="14.4" customHeight="1" x14ac:dyDescent="0.3">
      <c r="A2445" s="831">
        <v>21</v>
      </c>
      <c r="B2445" s="832" t="s">
        <v>2713</v>
      </c>
      <c r="C2445" s="832" t="s">
        <v>2721</v>
      </c>
      <c r="D2445" s="833" t="s">
        <v>4562</v>
      </c>
      <c r="E2445" s="834" t="s">
        <v>2752</v>
      </c>
      <c r="F2445" s="832" t="s">
        <v>2716</v>
      </c>
      <c r="G2445" s="832" t="s">
        <v>2834</v>
      </c>
      <c r="H2445" s="832" t="s">
        <v>567</v>
      </c>
      <c r="I2445" s="832" t="s">
        <v>3068</v>
      </c>
      <c r="J2445" s="832" t="s">
        <v>3069</v>
      </c>
      <c r="K2445" s="832" t="s">
        <v>3070</v>
      </c>
      <c r="L2445" s="835">
        <v>1267.1199999999999</v>
      </c>
      <c r="M2445" s="835">
        <v>2534.2399999999998</v>
      </c>
      <c r="N2445" s="832">
        <v>2</v>
      </c>
      <c r="O2445" s="836">
        <v>2</v>
      </c>
      <c r="P2445" s="835">
        <v>2534.2399999999998</v>
      </c>
      <c r="Q2445" s="837">
        <v>1</v>
      </c>
      <c r="R2445" s="832">
        <v>2</v>
      </c>
      <c r="S2445" s="837">
        <v>1</v>
      </c>
      <c r="T2445" s="836">
        <v>2</v>
      </c>
      <c r="U2445" s="838">
        <v>1</v>
      </c>
    </row>
    <row r="2446" spans="1:21" ht="14.4" customHeight="1" x14ac:dyDescent="0.3">
      <c r="A2446" s="831">
        <v>21</v>
      </c>
      <c r="B2446" s="832" t="s">
        <v>2713</v>
      </c>
      <c r="C2446" s="832" t="s">
        <v>2721</v>
      </c>
      <c r="D2446" s="833" t="s">
        <v>4562</v>
      </c>
      <c r="E2446" s="834" t="s">
        <v>2752</v>
      </c>
      <c r="F2446" s="832" t="s">
        <v>2716</v>
      </c>
      <c r="G2446" s="832" t="s">
        <v>2834</v>
      </c>
      <c r="H2446" s="832" t="s">
        <v>567</v>
      </c>
      <c r="I2446" s="832" t="s">
        <v>2835</v>
      </c>
      <c r="J2446" s="832" t="s">
        <v>2836</v>
      </c>
      <c r="K2446" s="832" t="s">
        <v>2837</v>
      </c>
      <c r="L2446" s="835">
        <v>1000</v>
      </c>
      <c r="M2446" s="835">
        <v>4000</v>
      </c>
      <c r="N2446" s="832">
        <v>4</v>
      </c>
      <c r="O2446" s="836">
        <v>4</v>
      </c>
      <c r="P2446" s="835">
        <v>1000</v>
      </c>
      <c r="Q2446" s="837">
        <v>0.25</v>
      </c>
      <c r="R2446" s="832">
        <v>1</v>
      </c>
      <c r="S2446" s="837">
        <v>0.25</v>
      </c>
      <c r="T2446" s="836">
        <v>1</v>
      </c>
      <c r="U2446" s="838">
        <v>0.25</v>
      </c>
    </row>
    <row r="2447" spans="1:21" ht="14.4" customHeight="1" x14ac:dyDescent="0.3">
      <c r="A2447" s="831">
        <v>21</v>
      </c>
      <c r="B2447" s="832" t="s">
        <v>2713</v>
      </c>
      <c r="C2447" s="832" t="s">
        <v>2721</v>
      </c>
      <c r="D2447" s="833" t="s">
        <v>4562</v>
      </c>
      <c r="E2447" s="834" t="s">
        <v>2740</v>
      </c>
      <c r="F2447" s="832" t="s">
        <v>2714</v>
      </c>
      <c r="G2447" s="832" t="s">
        <v>2766</v>
      </c>
      <c r="H2447" s="832" t="s">
        <v>625</v>
      </c>
      <c r="I2447" s="832" t="s">
        <v>2334</v>
      </c>
      <c r="J2447" s="832" t="s">
        <v>640</v>
      </c>
      <c r="K2447" s="832" t="s">
        <v>641</v>
      </c>
      <c r="L2447" s="835">
        <v>21.76</v>
      </c>
      <c r="M2447" s="835">
        <v>21.76</v>
      </c>
      <c r="N2447" s="832">
        <v>1</v>
      </c>
      <c r="O2447" s="836">
        <v>1</v>
      </c>
      <c r="P2447" s="835">
        <v>21.76</v>
      </c>
      <c r="Q2447" s="837">
        <v>1</v>
      </c>
      <c r="R2447" s="832">
        <v>1</v>
      </c>
      <c r="S2447" s="837">
        <v>1</v>
      </c>
      <c r="T2447" s="836">
        <v>1</v>
      </c>
      <c r="U2447" s="838">
        <v>1</v>
      </c>
    </row>
    <row r="2448" spans="1:21" ht="14.4" customHeight="1" x14ac:dyDescent="0.3">
      <c r="A2448" s="831">
        <v>21</v>
      </c>
      <c r="B2448" s="832" t="s">
        <v>2713</v>
      </c>
      <c r="C2448" s="832" t="s">
        <v>2721</v>
      </c>
      <c r="D2448" s="833" t="s">
        <v>4562</v>
      </c>
      <c r="E2448" s="834" t="s">
        <v>2740</v>
      </c>
      <c r="F2448" s="832" t="s">
        <v>2714</v>
      </c>
      <c r="G2448" s="832" t="s">
        <v>2838</v>
      </c>
      <c r="H2448" s="832" t="s">
        <v>567</v>
      </c>
      <c r="I2448" s="832" t="s">
        <v>4557</v>
      </c>
      <c r="J2448" s="832" t="s">
        <v>1053</v>
      </c>
      <c r="K2448" s="832" t="s">
        <v>3683</v>
      </c>
      <c r="L2448" s="835">
        <v>0</v>
      </c>
      <c r="M2448" s="835">
        <v>0</v>
      </c>
      <c r="N2448" s="832">
        <v>2</v>
      </c>
      <c r="O2448" s="836">
        <v>0.5</v>
      </c>
      <c r="P2448" s="835">
        <v>0</v>
      </c>
      <c r="Q2448" s="837"/>
      <c r="R2448" s="832">
        <v>2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21</v>
      </c>
      <c r="B2449" s="832" t="s">
        <v>2713</v>
      </c>
      <c r="C2449" s="832" t="s">
        <v>2721</v>
      </c>
      <c r="D2449" s="833" t="s">
        <v>4562</v>
      </c>
      <c r="E2449" s="834" t="s">
        <v>2740</v>
      </c>
      <c r="F2449" s="832" t="s">
        <v>2714</v>
      </c>
      <c r="G2449" s="832" t="s">
        <v>2775</v>
      </c>
      <c r="H2449" s="832" t="s">
        <v>625</v>
      </c>
      <c r="I2449" s="832" t="s">
        <v>2397</v>
      </c>
      <c r="J2449" s="832" t="s">
        <v>748</v>
      </c>
      <c r="K2449" s="832" t="s">
        <v>703</v>
      </c>
      <c r="L2449" s="835">
        <v>65.989999999999995</v>
      </c>
      <c r="M2449" s="835">
        <v>131.97999999999999</v>
      </c>
      <c r="N2449" s="832">
        <v>2</v>
      </c>
      <c r="O2449" s="836">
        <v>0.5</v>
      </c>
      <c r="P2449" s="835">
        <v>131.97999999999999</v>
      </c>
      <c r="Q2449" s="837">
        <v>1</v>
      </c>
      <c r="R2449" s="832">
        <v>2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21</v>
      </c>
      <c r="B2450" s="832" t="s">
        <v>2713</v>
      </c>
      <c r="C2450" s="832" t="s">
        <v>2721</v>
      </c>
      <c r="D2450" s="833" t="s">
        <v>4562</v>
      </c>
      <c r="E2450" s="834" t="s">
        <v>2740</v>
      </c>
      <c r="F2450" s="832" t="s">
        <v>2714</v>
      </c>
      <c r="G2450" s="832" t="s">
        <v>2917</v>
      </c>
      <c r="H2450" s="832" t="s">
        <v>567</v>
      </c>
      <c r="I2450" s="832" t="s">
        <v>2918</v>
      </c>
      <c r="J2450" s="832" t="s">
        <v>904</v>
      </c>
      <c r="K2450" s="832" t="s">
        <v>2919</v>
      </c>
      <c r="L2450" s="835">
        <v>236.03</v>
      </c>
      <c r="M2450" s="835">
        <v>944.12</v>
      </c>
      <c r="N2450" s="832">
        <v>4</v>
      </c>
      <c r="O2450" s="836">
        <v>1.5</v>
      </c>
      <c r="P2450" s="835">
        <v>472.06</v>
      </c>
      <c r="Q2450" s="837">
        <v>0.5</v>
      </c>
      <c r="R2450" s="832">
        <v>2</v>
      </c>
      <c r="S2450" s="837">
        <v>0.5</v>
      </c>
      <c r="T2450" s="836">
        <v>1</v>
      </c>
      <c r="U2450" s="838">
        <v>0.66666666666666663</v>
      </c>
    </row>
    <row r="2451" spans="1:21" ht="14.4" customHeight="1" x14ac:dyDescent="0.3">
      <c r="A2451" s="831">
        <v>21</v>
      </c>
      <c r="B2451" s="832" t="s">
        <v>2713</v>
      </c>
      <c r="C2451" s="832" t="s">
        <v>2721</v>
      </c>
      <c r="D2451" s="833" t="s">
        <v>4562</v>
      </c>
      <c r="E2451" s="834" t="s">
        <v>2740</v>
      </c>
      <c r="F2451" s="832" t="s">
        <v>2714</v>
      </c>
      <c r="G2451" s="832" t="s">
        <v>2917</v>
      </c>
      <c r="H2451" s="832" t="s">
        <v>567</v>
      </c>
      <c r="I2451" s="832" t="s">
        <v>3115</v>
      </c>
      <c r="J2451" s="832" t="s">
        <v>904</v>
      </c>
      <c r="K2451" s="832" t="s">
        <v>1164</v>
      </c>
      <c r="L2451" s="835">
        <v>516</v>
      </c>
      <c r="M2451" s="835">
        <v>1032</v>
      </c>
      <c r="N2451" s="832">
        <v>2</v>
      </c>
      <c r="O2451" s="836">
        <v>0.5</v>
      </c>
      <c r="P2451" s="835">
        <v>1032</v>
      </c>
      <c r="Q2451" s="837">
        <v>1</v>
      </c>
      <c r="R2451" s="832">
        <v>2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21</v>
      </c>
      <c r="B2452" s="832" t="s">
        <v>2713</v>
      </c>
      <c r="C2452" s="832" t="s">
        <v>2721</v>
      </c>
      <c r="D2452" s="833" t="s">
        <v>4562</v>
      </c>
      <c r="E2452" s="834" t="s">
        <v>2740</v>
      </c>
      <c r="F2452" s="832" t="s">
        <v>2714</v>
      </c>
      <c r="G2452" s="832" t="s">
        <v>2926</v>
      </c>
      <c r="H2452" s="832" t="s">
        <v>567</v>
      </c>
      <c r="I2452" s="832" t="s">
        <v>3579</v>
      </c>
      <c r="J2452" s="832" t="s">
        <v>2405</v>
      </c>
      <c r="K2452" s="832" t="s">
        <v>2424</v>
      </c>
      <c r="L2452" s="835">
        <v>395.98</v>
      </c>
      <c r="M2452" s="835">
        <v>395.98</v>
      </c>
      <c r="N2452" s="832">
        <v>1</v>
      </c>
      <c r="O2452" s="836">
        <v>1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21</v>
      </c>
      <c r="B2453" s="832" t="s">
        <v>2713</v>
      </c>
      <c r="C2453" s="832" t="s">
        <v>2721</v>
      </c>
      <c r="D2453" s="833" t="s">
        <v>4562</v>
      </c>
      <c r="E2453" s="834" t="s">
        <v>2740</v>
      </c>
      <c r="F2453" s="832" t="s">
        <v>2714</v>
      </c>
      <c r="G2453" s="832" t="s">
        <v>2962</v>
      </c>
      <c r="H2453" s="832" t="s">
        <v>567</v>
      </c>
      <c r="I2453" s="832" t="s">
        <v>4558</v>
      </c>
      <c r="J2453" s="832" t="s">
        <v>2964</v>
      </c>
      <c r="K2453" s="832" t="s">
        <v>4559</v>
      </c>
      <c r="L2453" s="835">
        <v>35.18</v>
      </c>
      <c r="M2453" s="835">
        <v>35.18</v>
      </c>
      <c r="N2453" s="832">
        <v>1</v>
      </c>
      <c r="O2453" s="836">
        <v>0.5</v>
      </c>
      <c r="P2453" s="835">
        <v>35.18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21</v>
      </c>
      <c r="B2454" s="832" t="s">
        <v>2713</v>
      </c>
      <c r="C2454" s="832" t="s">
        <v>2721</v>
      </c>
      <c r="D2454" s="833" t="s">
        <v>4562</v>
      </c>
      <c r="E2454" s="834" t="s">
        <v>2740</v>
      </c>
      <c r="F2454" s="832" t="s">
        <v>2714</v>
      </c>
      <c r="G2454" s="832" t="s">
        <v>2974</v>
      </c>
      <c r="H2454" s="832" t="s">
        <v>625</v>
      </c>
      <c r="I2454" s="832" t="s">
        <v>2323</v>
      </c>
      <c r="J2454" s="832" t="s">
        <v>2324</v>
      </c>
      <c r="K2454" s="832" t="s">
        <v>2325</v>
      </c>
      <c r="L2454" s="835">
        <v>550.39</v>
      </c>
      <c r="M2454" s="835">
        <v>550.39</v>
      </c>
      <c r="N2454" s="832">
        <v>1</v>
      </c>
      <c r="O2454" s="836">
        <v>1</v>
      </c>
      <c r="P2454" s="835">
        <v>550.39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21</v>
      </c>
      <c r="B2455" s="832" t="s">
        <v>2713</v>
      </c>
      <c r="C2455" s="832" t="s">
        <v>2721</v>
      </c>
      <c r="D2455" s="833" t="s">
        <v>4562</v>
      </c>
      <c r="E2455" s="834" t="s">
        <v>2740</v>
      </c>
      <c r="F2455" s="832" t="s">
        <v>2714</v>
      </c>
      <c r="G2455" s="832" t="s">
        <v>2786</v>
      </c>
      <c r="H2455" s="832" t="s">
        <v>567</v>
      </c>
      <c r="I2455" s="832" t="s">
        <v>2982</v>
      </c>
      <c r="J2455" s="832" t="s">
        <v>946</v>
      </c>
      <c r="K2455" s="832" t="s">
        <v>2798</v>
      </c>
      <c r="L2455" s="835">
        <v>103.67</v>
      </c>
      <c r="M2455" s="835">
        <v>103.67</v>
      </c>
      <c r="N2455" s="832">
        <v>1</v>
      </c>
      <c r="O2455" s="836">
        <v>0.5</v>
      </c>
      <c r="P2455" s="835">
        <v>103.67</v>
      </c>
      <c r="Q2455" s="837">
        <v>1</v>
      </c>
      <c r="R2455" s="832">
        <v>1</v>
      </c>
      <c r="S2455" s="837">
        <v>1</v>
      </c>
      <c r="T2455" s="836">
        <v>0.5</v>
      </c>
      <c r="U2455" s="838">
        <v>1</v>
      </c>
    </row>
    <row r="2456" spans="1:21" ht="14.4" customHeight="1" x14ac:dyDescent="0.3">
      <c r="A2456" s="831">
        <v>21</v>
      </c>
      <c r="B2456" s="832" t="s">
        <v>2713</v>
      </c>
      <c r="C2456" s="832" t="s">
        <v>2721</v>
      </c>
      <c r="D2456" s="833" t="s">
        <v>4562</v>
      </c>
      <c r="E2456" s="834" t="s">
        <v>2740</v>
      </c>
      <c r="F2456" s="832" t="s">
        <v>2714</v>
      </c>
      <c r="G2456" s="832" t="s">
        <v>2770</v>
      </c>
      <c r="H2456" s="832" t="s">
        <v>625</v>
      </c>
      <c r="I2456" s="832" t="s">
        <v>2881</v>
      </c>
      <c r="J2456" s="832" t="s">
        <v>2772</v>
      </c>
      <c r="K2456" s="832" t="s">
        <v>2773</v>
      </c>
      <c r="L2456" s="835">
        <v>453.18</v>
      </c>
      <c r="M2456" s="835">
        <v>3625.44</v>
      </c>
      <c r="N2456" s="832">
        <v>8</v>
      </c>
      <c r="O2456" s="836">
        <v>3</v>
      </c>
      <c r="P2456" s="835">
        <v>1812.72</v>
      </c>
      <c r="Q2456" s="837">
        <v>0.5</v>
      </c>
      <c r="R2456" s="832">
        <v>4</v>
      </c>
      <c r="S2456" s="837">
        <v>0.5</v>
      </c>
      <c r="T2456" s="836">
        <v>1.5</v>
      </c>
      <c r="U2456" s="838">
        <v>0.5</v>
      </c>
    </row>
    <row r="2457" spans="1:21" ht="14.4" customHeight="1" x14ac:dyDescent="0.3">
      <c r="A2457" s="831">
        <v>21</v>
      </c>
      <c r="B2457" s="832" t="s">
        <v>2713</v>
      </c>
      <c r="C2457" s="832" t="s">
        <v>2721</v>
      </c>
      <c r="D2457" s="833" t="s">
        <v>4562</v>
      </c>
      <c r="E2457" s="834" t="s">
        <v>2740</v>
      </c>
      <c r="F2457" s="832" t="s">
        <v>2714</v>
      </c>
      <c r="G2457" s="832" t="s">
        <v>4243</v>
      </c>
      <c r="H2457" s="832" t="s">
        <v>567</v>
      </c>
      <c r="I2457" s="832" t="s">
        <v>4244</v>
      </c>
      <c r="J2457" s="832" t="s">
        <v>4245</v>
      </c>
      <c r="K2457" s="832" t="s">
        <v>4246</v>
      </c>
      <c r="L2457" s="835">
        <v>463.19</v>
      </c>
      <c r="M2457" s="835">
        <v>463.19</v>
      </c>
      <c r="N2457" s="832">
        <v>1</v>
      </c>
      <c r="O2457" s="836">
        <v>1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21</v>
      </c>
      <c r="B2458" s="832" t="s">
        <v>2713</v>
      </c>
      <c r="C2458" s="832" t="s">
        <v>2721</v>
      </c>
      <c r="D2458" s="833" t="s">
        <v>4562</v>
      </c>
      <c r="E2458" s="834" t="s">
        <v>2740</v>
      </c>
      <c r="F2458" s="832" t="s">
        <v>2714</v>
      </c>
      <c r="G2458" s="832" t="s">
        <v>4097</v>
      </c>
      <c r="H2458" s="832" t="s">
        <v>567</v>
      </c>
      <c r="I2458" s="832" t="s">
        <v>4098</v>
      </c>
      <c r="J2458" s="832" t="s">
        <v>4099</v>
      </c>
      <c r="K2458" s="832" t="s">
        <v>4100</v>
      </c>
      <c r="L2458" s="835">
        <v>0</v>
      </c>
      <c r="M2458" s="835">
        <v>0</v>
      </c>
      <c r="N2458" s="832">
        <v>4</v>
      </c>
      <c r="O2458" s="836">
        <v>1</v>
      </c>
      <c r="P2458" s="835">
        <v>0</v>
      </c>
      <c r="Q2458" s="837"/>
      <c r="R2458" s="832">
        <v>3</v>
      </c>
      <c r="S2458" s="837">
        <v>0.75</v>
      </c>
      <c r="T2458" s="836">
        <v>0.5</v>
      </c>
      <c r="U2458" s="838">
        <v>0.5</v>
      </c>
    </row>
    <row r="2459" spans="1:21" ht="14.4" customHeight="1" x14ac:dyDescent="0.3">
      <c r="A2459" s="831">
        <v>21</v>
      </c>
      <c r="B2459" s="832" t="s">
        <v>2713</v>
      </c>
      <c r="C2459" s="832" t="s">
        <v>2721</v>
      </c>
      <c r="D2459" s="833" t="s">
        <v>4562</v>
      </c>
      <c r="E2459" s="834" t="s">
        <v>2740</v>
      </c>
      <c r="F2459" s="832" t="s">
        <v>2714</v>
      </c>
      <c r="G2459" s="832" t="s">
        <v>3979</v>
      </c>
      <c r="H2459" s="832" t="s">
        <v>567</v>
      </c>
      <c r="I2459" s="832" t="s">
        <v>3980</v>
      </c>
      <c r="J2459" s="832" t="s">
        <v>3981</v>
      </c>
      <c r="K2459" s="832" t="s">
        <v>3982</v>
      </c>
      <c r="L2459" s="835">
        <v>140.97</v>
      </c>
      <c r="M2459" s="835">
        <v>140.97</v>
      </c>
      <c r="N2459" s="832">
        <v>1</v>
      </c>
      <c r="O2459" s="836">
        <v>1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21</v>
      </c>
      <c r="B2460" s="832" t="s">
        <v>2713</v>
      </c>
      <c r="C2460" s="832" t="s">
        <v>2721</v>
      </c>
      <c r="D2460" s="833" t="s">
        <v>4562</v>
      </c>
      <c r="E2460" s="834" t="s">
        <v>2740</v>
      </c>
      <c r="F2460" s="832" t="s">
        <v>2714</v>
      </c>
      <c r="G2460" s="832" t="s">
        <v>3015</v>
      </c>
      <c r="H2460" s="832" t="s">
        <v>625</v>
      </c>
      <c r="I2460" s="832" t="s">
        <v>3842</v>
      </c>
      <c r="J2460" s="832" t="s">
        <v>3017</v>
      </c>
      <c r="K2460" s="832" t="s">
        <v>3020</v>
      </c>
      <c r="L2460" s="835">
        <v>14213.96</v>
      </c>
      <c r="M2460" s="835">
        <v>56855.839999999997</v>
      </c>
      <c r="N2460" s="832">
        <v>4</v>
      </c>
      <c r="O2460" s="836">
        <v>1.5</v>
      </c>
      <c r="P2460" s="835">
        <v>28427.919999999998</v>
      </c>
      <c r="Q2460" s="837">
        <v>0.5</v>
      </c>
      <c r="R2460" s="832">
        <v>2</v>
      </c>
      <c r="S2460" s="837">
        <v>0.5</v>
      </c>
      <c r="T2460" s="836">
        <v>1</v>
      </c>
      <c r="U2460" s="838">
        <v>0.66666666666666663</v>
      </c>
    </row>
    <row r="2461" spans="1:21" ht="14.4" customHeight="1" x14ac:dyDescent="0.3">
      <c r="A2461" s="831">
        <v>21</v>
      </c>
      <c r="B2461" s="832" t="s">
        <v>2713</v>
      </c>
      <c r="C2461" s="832" t="s">
        <v>2721</v>
      </c>
      <c r="D2461" s="833" t="s">
        <v>4562</v>
      </c>
      <c r="E2461" s="834" t="s">
        <v>2740</v>
      </c>
      <c r="F2461" s="832" t="s">
        <v>2714</v>
      </c>
      <c r="G2461" s="832" t="s">
        <v>3015</v>
      </c>
      <c r="H2461" s="832" t="s">
        <v>625</v>
      </c>
      <c r="I2461" s="832" t="s">
        <v>3019</v>
      </c>
      <c r="J2461" s="832" t="s">
        <v>3017</v>
      </c>
      <c r="K2461" s="832" t="s">
        <v>3020</v>
      </c>
      <c r="L2461" s="835">
        <v>14213.96</v>
      </c>
      <c r="M2461" s="835">
        <v>213209.39999999997</v>
      </c>
      <c r="N2461" s="832">
        <v>15</v>
      </c>
      <c r="O2461" s="836">
        <v>7.5</v>
      </c>
      <c r="P2461" s="835">
        <v>127925.63999999998</v>
      </c>
      <c r="Q2461" s="837">
        <v>0.6</v>
      </c>
      <c r="R2461" s="832">
        <v>9</v>
      </c>
      <c r="S2461" s="837">
        <v>0.6</v>
      </c>
      <c r="T2461" s="836">
        <v>4.5</v>
      </c>
      <c r="U2461" s="838">
        <v>0.6</v>
      </c>
    </row>
    <row r="2462" spans="1:21" ht="14.4" customHeight="1" x14ac:dyDescent="0.3">
      <c r="A2462" s="831">
        <v>21</v>
      </c>
      <c r="B2462" s="832" t="s">
        <v>2713</v>
      </c>
      <c r="C2462" s="832" t="s">
        <v>2721</v>
      </c>
      <c r="D2462" s="833" t="s">
        <v>4562</v>
      </c>
      <c r="E2462" s="834" t="s">
        <v>2740</v>
      </c>
      <c r="F2462" s="832" t="s">
        <v>2714</v>
      </c>
      <c r="G2462" s="832" t="s">
        <v>2826</v>
      </c>
      <c r="H2462" s="832" t="s">
        <v>567</v>
      </c>
      <c r="I2462" s="832" t="s">
        <v>3049</v>
      </c>
      <c r="J2462" s="832" t="s">
        <v>2888</v>
      </c>
      <c r="K2462" s="832" t="s">
        <v>3050</v>
      </c>
      <c r="L2462" s="835">
        <v>99.94</v>
      </c>
      <c r="M2462" s="835">
        <v>99.94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21</v>
      </c>
      <c r="B2463" s="832" t="s">
        <v>2713</v>
      </c>
      <c r="C2463" s="832" t="s">
        <v>2721</v>
      </c>
      <c r="D2463" s="833" t="s">
        <v>4562</v>
      </c>
      <c r="E2463" s="834" t="s">
        <v>2740</v>
      </c>
      <c r="F2463" s="832" t="s">
        <v>2716</v>
      </c>
      <c r="G2463" s="832" t="s">
        <v>3057</v>
      </c>
      <c r="H2463" s="832" t="s">
        <v>567</v>
      </c>
      <c r="I2463" s="832" t="s">
        <v>4251</v>
      </c>
      <c r="J2463" s="832" t="s">
        <v>4252</v>
      </c>
      <c r="K2463" s="832" t="s">
        <v>3272</v>
      </c>
      <c r="L2463" s="835">
        <v>741</v>
      </c>
      <c r="M2463" s="835">
        <v>2964</v>
      </c>
      <c r="N2463" s="832">
        <v>4</v>
      </c>
      <c r="O2463" s="836">
        <v>2</v>
      </c>
      <c r="P2463" s="835">
        <v>2964</v>
      </c>
      <c r="Q2463" s="837">
        <v>1</v>
      </c>
      <c r="R2463" s="832">
        <v>4</v>
      </c>
      <c r="S2463" s="837">
        <v>1</v>
      </c>
      <c r="T2463" s="836">
        <v>2</v>
      </c>
      <c r="U2463" s="838">
        <v>1</v>
      </c>
    </row>
    <row r="2464" spans="1:21" ht="14.4" customHeight="1" thickBot="1" x14ac:dyDescent="0.35">
      <c r="A2464" s="839">
        <v>21</v>
      </c>
      <c r="B2464" s="840" t="s">
        <v>2713</v>
      </c>
      <c r="C2464" s="840" t="s">
        <v>2721</v>
      </c>
      <c r="D2464" s="841" t="s">
        <v>4562</v>
      </c>
      <c r="E2464" s="842" t="s">
        <v>2740</v>
      </c>
      <c r="F2464" s="840" t="s">
        <v>2716</v>
      </c>
      <c r="G2464" s="840" t="s">
        <v>2834</v>
      </c>
      <c r="H2464" s="840" t="s">
        <v>567</v>
      </c>
      <c r="I2464" s="840" t="s">
        <v>3068</v>
      </c>
      <c r="J2464" s="840" t="s">
        <v>3069</v>
      </c>
      <c r="K2464" s="840" t="s">
        <v>3070</v>
      </c>
      <c r="L2464" s="843">
        <v>1267.1199999999999</v>
      </c>
      <c r="M2464" s="843">
        <v>2534.2399999999998</v>
      </c>
      <c r="N2464" s="840">
        <v>2</v>
      </c>
      <c r="O2464" s="844">
        <v>2</v>
      </c>
      <c r="P2464" s="843"/>
      <c r="Q2464" s="845">
        <v>0</v>
      </c>
      <c r="R2464" s="840"/>
      <c r="S2464" s="845">
        <v>0</v>
      </c>
      <c r="T2464" s="844"/>
      <c r="U2464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4564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2750</v>
      </c>
      <c r="B5" s="225">
        <v>202515.57000000007</v>
      </c>
      <c r="C5" s="830">
        <v>0.1272271481030845</v>
      </c>
      <c r="D5" s="225">
        <v>1389248.24</v>
      </c>
      <c r="E5" s="830">
        <v>0.87277285189691545</v>
      </c>
      <c r="F5" s="848">
        <v>1591763.81</v>
      </c>
    </row>
    <row r="6" spans="1:6" ht="14.4" customHeight="1" x14ac:dyDescent="0.3">
      <c r="A6" s="857" t="s">
        <v>2749</v>
      </c>
      <c r="B6" s="849">
        <v>45847.11</v>
      </c>
      <c r="C6" s="837">
        <v>7.7482342165237805E-2</v>
      </c>
      <c r="D6" s="849">
        <v>545863.32000000007</v>
      </c>
      <c r="E6" s="837">
        <v>0.92251765783476225</v>
      </c>
      <c r="F6" s="850">
        <v>591710.43000000005</v>
      </c>
    </row>
    <row r="7" spans="1:6" ht="14.4" customHeight="1" x14ac:dyDescent="0.3">
      <c r="A7" s="857" t="s">
        <v>2746</v>
      </c>
      <c r="B7" s="849">
        <v>44559.229999999974</v>
      </c>
      <c r="C7" s="837">
        <v>0.12496044089587298</v>
      </c>
      <c r="D7" s="849">
        <v>312027.45999999996</v>
      </c>
      <c r="E7" s="837">
        <v>0.87503955910412701</v>
      </c>
      <c r="F7" s="850">
        <v>356586.68999999994</v>
      </c>
    </row>
    <row r="8" spans="1:6" ht="14.4" customHeight="1" x14ac:dyDescent="0.3">
      <c r="A8" s="857" t="s">
        <v>2748</v>
      </c>
      <c r="B8" s="849">
        <v>40398.520000000004</v>
      </c>
      <c r="C8" s="837">
        <v>0.73547787605141679</v>
      </c>
      <c r="D8" s="849">
        <v>14529.740000000002</v>
      </c>
      <c r="E8" s="837">
        <v>0.2645221239485831</v>
      </c>
      <c r="F8" s="850">
        <v>54928.260000000009</v>
      </c>
    </row>
    <row r="9" spans="1:6" ht="14.4" customHeight="1" x14ac:dyDescent="0.3">
      <c r="A9" s="857" t="s">
        <v>2737</v>
      </c>
      <c r="B9" s="849">
        <v>33488.99</v>
      </c>
      <c r="C9" s="837">
        <v>4.310507318120968E-2</v>
      </c>
      <c r="D9" s="849">
        <v>743426.28999999969</v>
      </c>
      <c r="E9" s="837">
        <v>0.95689492681879029</v>
      </c>
      <c r="F9" s="850">
        <v>776915.27999999968</v>
      </c>
    </row>
    <row r="10" spans="1:6" ht="14.4" customHeight="1" x14ac:dyDescent="0.3">
      <c r="A10" s="857" t="s">
        <v>2733</v>
      </c>
      <c r="B10" s="849">
        <v>29914.100000000006</v>
      </c>
      <c r="C10" s="837">
        <v>9.3623952829259199E-2</v>
      </c>
      <c r="D10" s="849">
        <v>289599.22000000003</v>
      </c>
      <c r="E10" s="837">
        <v>0.90637604717074072</v>
      </c>
      <c r="F10" s="850">
        <v>319513.32000000007</v>
      </c>
    </row>
    <row r="11" spans="1:6" ht="14.4" customHeight="1" x14ac:dyDescent="0.3">
      <c r="A11" s="857" t="s">
        <v>2738</v>
      </c>
      <c r="B11" s="849">
        <v>14537.660000000002</v>
      </c>
      <c r="C11" s="837">
        <v>3.1342400448954068E-2</v>
      </c>
      <c r="D11" s="849">
        <v>449295.98999999993</v>
      </c>
      <c r="E11" s="837">
        <v>0.96865759955104602</v>
      </c>
      <c r="F11" s="850">
        <v>463833.64999999991</v>
      </c>
    </row>
    <row r="12" spans="1:6" ht="14.4" customHeight="1" x14ac:dyDescent="0.3">
      <c r="A12" s="857" t="s">
        <v>2741</v>
      </c>
      <c r="B12" s="849">
        <v>12215.5</v>
      </c>
      <c r="C12" s="837">
        <v>5.0191970780305899E-2</v>
      </c>
      <c r="D12" s="849">
        <v>231160.08</v>
      </c>
      <c r="E12" s="837">
        <v>0.94980802921969409</v>
      </c>
      <c r="F12" s="850">
        <v>243375.58</v>
      </c>
    </row>
    <row r="13" spans="1:6" ht="14.4" customHeight="1" x14ac:dyDescent="0.3">
      <c r="A13" s="857" t="s">
        <v>2728</v>
      </c>
      <c r="B13" s="849">
        <v>7616.69</v>
      </c>
      <c r="C13" s="837">
        <v>2.0287482422859219E-2</v>
      </c>
      <c r="D13" s="849">
        <v>367821.21999999991</v>
      </c>
      <c r="E13" s="837">
        <v>0.97971251757714073</v>
      </c>
      <c r="F13" s="850">
        <v>375437.90999999992</v>
      </c>
    </row>
    <row r="14" spans="1:6" ht="14.4" customHeight="1" x14ac:dyDescent="0.3">
      <c r="A14" s="857" t="s">
        <v>2726</v>
      </c>
      <c r="B14" s="849">
        <v>6802.71</v>
      </c>
      <c r="C14" s="837">
        <v>5.9328523881250331E-2</v>
      </c>
      <c r="D14" s="849">
        <v>107859</v>
      </c>
      <c r="E14" s="837">
        <v>0.94067147611874957</v>
      </c>
      <c r="F14" s="850">
        <v>114661.71</v>
      </c>
    </row>
    <row r="15" spans="1:6" ht="14.4" customHeight="1" x14ac:dyDescent="0.3">
      <c r="A15" s="857" t="s">
        <v>2734</v>
      </c>
      <c r="B15" s="849">
        <v>5527.57</v>
      </c>
      <c r="C15" s="837">
        <v>8.5564708313564539E-2</v>
      </c>
      <c r="D15" s="849">
        <v>59073.480000000018</v>
      </c>
      <c r="E15" s="837">
        <v>0.91443529168643545</v>
      </c>
      <c r="F15" s="850">
        <v>64601.050000000017</v>
      </c>
    </row>
    <row r="16" spans="1:6" ht="14.4" customHeight="1" x14ac:dyDescent="0.3">
      <c r="A16" s="857" t="s">
        <v>2753</v>
      </c>
      <c r="B16" s="849">
        <v>4527.24</v>
      </c>
      <c r="C16" s="837">
        <v>1.2193343369213044E-2</v>
      </c>
      <c r="D16" s="849">
        <v>366760.58999999997</v>
      </c>
      <c r="E16" s="837">
        <v>0.98780665663078693</v>
      </c>
      <c r="F16" s="850">
        <v>371287.82999999996</v>
      </c>
    </row>
    <row r="17" spans="1:6" ht="14.4" customHeight="1" x14ac:dyDescent="0.3">
      <c r="A17" s="857" t="s">
        <v>2742</v>
      </c>
      <c r="B17" s="849">
        <v>1163.4099999999999</v>
      </c>
      <c r="C17" s="837">
        <v>4.67811214022796E-2</v>
      </c>
      <c r="D17" s="849">
        <v>23705.809999999998</v>
      </c>
      <c r="E17" s="837">
        <v>0.95321887859772036</v>
      </c>
      <c r="F17" s="850">
        <v>24869.219999999998</v>
      </c>
    </row>
    <row r="18" spans="1:6" ht="14.4" customHeight="1" x14ac:dyDescent="0.3">
      <c r="A18" s="857" t="s">
        <v>2730</v>
      </c>
      <c r="B18" s="849">
        <v>978.88</v>
      </c>
      <c r="C18" s="837">
        <v>1.0151572535499599E-2</v>
      </c>
      <c r="D18" s="849">
        <v>95447.56</v>
      </c>
      <c r="E18" s="837">
        <v>0.9898484274645003</v>
      </c>
      <c r="F18" s="850">
        <v>96426.44</v>
      </c>
    </row>
    <row r="19" spans="1:6" ht="14.4" customHeight="1" x14ac:dyDescent="0.3">
      <c r="A19" s="857" t="s">
        <v>2732</v>
      </c>
      <c r="B19" s="849">
        <v>969.5</v>
      </c>
      <c r="C19" s="837">
        <v>4.0907578619450461E-3</v>
      </c>
      <c r="D19" s="849">
        <v>236028.14999999994</v>
      </c>
      <c r="E19" s="837">
        <v>0.99590924213805498</v>
      </c>
      <c r="F19" s="850">
        <v>236997.64999999994</v>
      </c>
    </row>
    <row r="20" spans="1:6" ht="14.4" customHeight="1" x14ac:dyDescent="0.3">
      <c r="A20" s="857" t="s">
        <v>2731</v>
      </c>
      <c r="B20" s="849">
        <v>459.66</v>
      </c>
      <c r="C20" s="837">
        <v>8.4685324360857551E-3</v>
      </c>
      <c r="D20" s="849">
        <v>53818.930000000008</v>
      </c>
      <c r="E20" s="837">
        <v>0.99153146756391419</v>
      </c>
      <c r="F20" s="850">
        <v>54278.590000000011</v>
      </c>
    </row>
    <row r="21" spans="1:6" ht="14.4" customHeight="1" x14ac:dyDescent="0.3">
      <c r="A21" s="857" t="s">
        <v>2744</v>
      </c>
      <c r="B21" s="849">
        <v>246.38</v>
      </c>
      <c r="C21" s="837">
        <v>3.8062516269416129E-3</v>
      </c>
      <c r="D21" s="849">
        <v>64483.969999999994</v>
      </c>
      <c r="E21" s="837">
        <v>0.99619374837305841</v>
      </c>
      <c r="F21" s="850">
        <v>64730.349999999991</v>
      </c>
    </row>
    <row r="22" spans="1:6" ht="14.4" customHeight="1" x14ac:dyDescent="0.3">
      <c r="A22" s="857" t="s">
        <v>2735</v>
      </c>
      <c r="B22" s="849">
        <v>242.82</v>
      </c>
      <c r="C22" s="837">
        <v>1.1106192710967581E-3</v>
      </c>
      <c r="D22" s="849">
        <v>218391.95999999993</v>
      </c>
      <c r="E22" s="837">
        <v>0.99888938072890321</v>
      </c>
      <c r="F22" s="850">
        <v>218634.77999999994</v>
      </c>
    </row>
    <row r="23" spans="1:6" ht="14.4" customHeight="1" x14ac:dyDescent="0.3">
      <c r="A23" s="857" t="s">
        <v>2751</v>
      </c>
      <c r="B23" s="849">
        <v>215.07999999999998</v>
      </c>
      <c r="C23" s="837">
        <v>5.7791959157626029E-3</v>
      </c>
      <c r="D23" s="849">
        <v>37001.17</v>
      </c>
      <c r="E23" s="837">
        <v>0.9942208040842373</v>
      </c>
      <c r="F23" s="850">
        <v>37216.25</v>
      </c>
    </row>
    <row r="24" spans="1:6" ht="14.4" customHeight="1" x14ac:dyDescent="0.3">
      <c r="A24" s="857" t="s">
        <v>2727</v>
      </c>
      <c r="B24" s="849">
        <v>197.5</v>
      </c>
      <c r="C24" s="837">
        <v>1.68057344739903E-3</v>
      </c>
      <c r="D24" s="849">
        <v>117321.90999999997</v>
      </c>
      <c r="E24" s="837">
        <v>0.99831942655260097</v>
      </c>
      <c r="F24" s="850">
        <v>117519.40999999997</v>
      </c>
    </row>
    <row r="25" spans="1:6" ht="14.4" customHeight="1" x14ac:dyDescent="0.3">
      <c r="A25" s="857" t="s">
        <v>2752</v>
      </c>
      <c r="B25" s="849">
        <v>105.32</v>
      </c>
      <c r="C25" s="837">
        <v>8.1214987314437927E-5</v>
      </c>
      <c r="D25" s="849">
        <v>1296699.6600000006</v>
      </c>
      <c r="E25" s="837">
        <v>0.9999187850126855</v>
      </c>
      <c r="F25" s="850">
        <v>1296804.9800000007</v>
      </c>
    </row>
    <row r="26" spans="1:6" ht="14.4" customHeight="1" x14ac:dyDescent="0.3">
      <c r="A26" s="857" t="s">
        <v>2739</v>
      </c>
      <c r="B26" s="849"/>
      <c r="C26" s="837"/>
      <c r="D26" s="849">
        <v>0</v>
      </c>
      <c r="E26" s="837"/>
      <c r="F26" s="850">
        <v>0</v>
      </c>
    </row>
    <row r="27" spans="1:6" ht="14.4" customHeight="1" x14ac:dyDescent="0.3">
      <c r="A27" s="857" t="s">
        <v>2729</v>
      </c>
      <c r="B27" s="849"/>
      <c r="C27" s="837">
        <v>0</v>
      </c>
      <c r="D27" s="849">
        <v>213.92000000000002</v>
      </c>
      <c r="E27" s="837">
        <v>1</v>
      </c>
      <c r="F27" s="850">
        <v>213.92000000000002</v>
      </c>
    </row>
    <row r="28" spans="1:6" ht="14.4" customHeight="1" x14ac:dyDescent="0.3">
      <c r="A28" s="857" t="s">
        <v>2747</v>
      </c>
      <c r="B28" s="849"/>
      <c r="C28" s="837">
        <v>0</v>
      </c>
      <c r="D28" s="849">
        <v>4367.34</v>
      </c>
      <c r="E28" s="837">
        <v>1</v>
      </c>
      <c r="F28" s="850">
        <v>4367.34</v>
      </c>
    </row>
    <row r="29" spans="1:6" ht="14.4" customHeight="1" x14ac:dyDescent="0.3">
      <c r="A29" s="857" t="s">
        <v>2740</v>
      </c>
      <c r="B29" s="849"/>
      <c r="C29" s="837">
        <v>0</v>
      </c>
      <c r="D29" s="849">
        <v>408583.18999999977</v>
      </c>
      <c r="E29" s="837">
        <v>1</v>
      </c>
      <c r="F29" s="850">
        <v>408583.18999999977</v>
      </c>
    </row>
    <row r="30" spans="1:6" ht="14.4" customHeight="1" x14ac:dyDescent="0.3">
      <c r="A30" s="857" t="s">
        <v>2743</v>
      </c>
      <c r="B30" s="849"/>
      <c r="C30" s="837">
        <v>0</v>
      </c>
      <c r="D30" s="849">
        <v>26499.230000000003</v>
      </c>
      <c r="E30" s="837">
        <v>1</v>
      </c>
      <c r="F30" s="850">
        <v>26499.230000000003</v>
      </c>
    </row>
    <row r="31" spans="1:6" ht="14.4" customHeight="1" x14ac:dyDescent="0.3">
      <c r="A31" s="857" t="s">
        <v>2745</v>
      </c>
      <c r="B31" s="849"/>
      <c r="C31" s="837">
        <v>0</v>
      </c>
      <c r="D31" s="849">
        <v>96382.63</v>
      </c>
      <c r="E31" s="837">
        <v>1</v>
      </c>
      <c r="F31" s="850">
        <v>96382.63</v>
      </c>
    </row>
    <row r="32" spans="1:6" ht="14.4" customHeight="1" thickBot="1" x14ac:dyDescent="0.35">
      <c r="A32" s="858" t="s">
        <v>2736</v>
      </c>
      <c r="B32" s="853"/>
      <c r="C32" s="854">
        <v>0</v>
      </c>
      <c r="D32" s="853">
        <v>7060.0999999999995</v>
      </c>
      <c r="E32" s="854">
        <v>1</v>
      </c>
      <c r="F32" s="855">
        <v>7060.0999999999995</v>
      </c>
    </row>
    <row r="33" spans="1:6" ht="14.4" customHeight="1" thickBot="1" x14ac:dyDescent="0.35">
      <c r="A33" s="771" t="s">
        <v>3</v>
      </c>
      <c r="B33" s="772">
        <v>452529.44000000012</v>
      </c>
      <c r="C33" s="773">
        <v>5.6458910892250289E-2</v>
      </c>
      <c r="D33" s="772">
        <v>7562670.1599999992</v>
      </c>
      <c r="E33" s="773">
        <v>0.9435410891077497</v>
      </c>
      <c r="F33" s="774">
        <v>8015199.5999999996</v>
      </c>
    </row>
    <row r="34" spans="1:6" ht="14.4" customHeight="1" thickBot="1" x14ac:dyDescent="0.35"/>
    <row r="35" spans="1:6" ht="14.4" customHeight="1" x14ac:dyDescent="0.3">
      <c r="A35" s="856" t="s">
        <v>2006</v>
      </c>
      <c r="B35" s="225">
        <v>198744.49</v>
      </c>
      <c r="C35" s="830">
        <v>0.37070496086375554</v>
      </c>
      <c r="D35" s="225">
        <v>337381.29999999993</v>
      </c>
      <c r="E35" s="830">
        <v>0.62929503913624452</v>
      </c>
      <c r="F35" s="848">
        <v>536125.78999999992</v>
      </c>
    </row>
    <row r="36" spans="1:6" ht="14.4" customHeight="1" x14ac:dyDescent="0.3">
      <c r="A36" s="857" t="s">
        <v>1999</v>
      </c>
      <c r="B36" s="849">
        <v>128791.25999999997</v>
      </c>
      <c r="C36" s="837">
        <v>0.10008554319931565</v>
      </c>
      <c r="D36" s="849">
        <v>1158020.5599999998</v>
      </c>
      <c r="E36" s="837">
        <v>0.89991445680068427</v>
      </c>
      <c r="F36" s="850">
        <v>1286811.8199999998</v>
      </c>
    </row>
    <row r="37" spans="1:6" ht="14.4" customHeight="1" x14ac:dyDescent="0.3">
      <c r="A37" s="857" t="s">
        <v>4565</v>
      </c>
      <c r="B37" s="849">
        <v>51647.54</v>
      </c>
      <c r="C37" s="837">
        <v>0.11111114218594494</v>
      </c>
      <c r="D37" s="849">
        <v>413180.18999999983</v>
      </c>
      <c r="E37" s="837">
        <v>0.88888885781405513</v>
      </c>
      <c r="F37" s="850">
        <v>464827.72999999981</v>
      </c>
    </row>
    <row r="38" spans="1:6" ht="14.4" customHeight="1" x14ac:dyDescent="0.3">
      <c r="A38" s="857" t="s">
        <v>4566</v>
      </c>
      <c r="B38" s="849">
        <v>22156.58</v>
      </c>
      <c r="C38" s="837">
        <v>0.50262592257776195</v>
      </c>
      <c r="D38" s="849">
        <v>21925.07</v>
      </c>
      <c r="E38" s="837">
        <v>0.49737407742223805</v>
      </c>
      <c r="F38" s="850">
        <v>44081.65</v>
      </c>
    </row>
    <row r="39" spans="1:6" ht="14.4" customHeight="1" x14ac:dyDescent="0.3">
      <c r="A39" s="857" t="s">
        <v>4567</v>
      </c>
      <c r="B39" s="849">
        <v>7401</v>
      </c>
      <c r="C39" s="837">
        <v>0.26485795511478971</v>
      </c>
      <c r="D39" s="849">
        <v>20542.28</v>
      </c>
      <c r="E39" s="837">
        <v>0.73514204488521029</v>
      </c>
      <c r="F39" s="850">
        <v>27943.279999999999</v>
      </c>
    </row>
    <row r="40" spans="1:6" ht="14.4" customHeight="1" x14ac:dyDescent="0.3">
      <c r="A40" s="857" t="s">
        <v>4568</v>
      </c>
      <c r="B40" s="849">
        <v>7301.8700000000008</v>
      </c>
      <c r="C40" s="837">
        <v>0.1568164280911287</v>
      </c>
      <c r="D40" s="849">
        <v>39261.299999999996</v>
      </c>
      <c r="E40" s="837">
        <v>0.84318357190887128</v>
      </c>
      <c r="F40" s="850">
        <v>46563.17</v>
      </c>
    </row>
    <row r="41" spans="1:6" ht="14.4" customHeight="1" x14ac:dyDescent="0.3">
      <c r="A41" s="857" t="s">
        <v>2010</v>
      </c>
      <c r="B41" s="849">
        <v>6440.1</v>
      </c>
      <c r="C41" s="837">
        <v>1</v>
      </c>
      <c r="D41" s="849"/>
      <c r="E41" s="837">
        <v>0</v>
      </c>
      <c r="F41" s="850">
        <v>6440.1</v>
      </c>
    </row>
    <row r="42" spans="1:6" ht="14.4" customHeight="1" x14ac:dyDescent="0.3">
      <c r="A42" s="857" t="s">
        <v>4569</v>
      </c>
      <c r="B42" s="849">
        <v>4953.5300000000007</v>
      </c>
      <c r="C42" s="837">
        <v>9.3750343033143571E-2</v>
      </c>
      <c r="D42" s="849">
        <v>47883.929999999986</v>
      </c>
      <c r="E42" s="837">
        <v>0.90624965696685644</v>
      </c>
      <c r="F42" s="850">
        <v>52837.459999999985</v>
      </c>
    </row>
    <row r="43" spans="1:6" ht="14.4" customHeight="1" x14ac:dyDescent="0.3">
      <c r="A43" s="857" t="s">
        <v>2037</v>
      </c>
      <c r="B43" s="849">
        <v>2624.1200000000008</v>
      </c>
      <c r="C43" s="837">
        <v>0.17654981989243332</v>
      </c>
      <c r="D43" s="849">
        <v>12239.220000000005</v>
      </c>
      <c r="E43" s="837">
        <v>0.82345018010756665</v>
      </c>
      <c r="F43" s="850">
        <v>14863.340000000006</v>
      </c>
    </row>
    <row r="44" spans="1:6" ht="14.4" customHeight="1" x14ac:dyDescent="0.3">
      <c r="A44" s="857" t="s">
        <v>4570</v>
      </c>
      <c r="B44" s="849">
        <v>2262.12</v>
      </c>
      <c r="C44" s="837">
        <v>0.54545454545454553</v>
      </c>
      <c r="D44" s="849">
        <v>1885.1</v>
      </c>
      <c r="E44" s="837">
        <v>0.45454545454545459</v>
      </c>
      <c r="F44" s="850">
        <v>4147.2199999999993</v>
      </c>
    </row>
    <row r="45" spans="1:6" ht="14.4" customHeight="1" x14ac:dyDescent="0.3">
      <c r="A45" s="857" t="s">
        <v>4571</v>
      </c>
      <c r="B45" s="849">
        <v>2121.2200000000003</v>
      </c>
      <c r="C45" s="837">
        <v>1</v>
      </c>
      <c r="D45" s="849"/>
      <c r="E45" s="837">
        <v>0</v>
      </c>
      <c r="F45" s="850">
        <v>2121.2200000000003</v>
      </c>
    </row>
    <row r="46" spans="1:6" ht="14.4" customHeight="1" x14ac:dyDescent="0.3">
      <c r="A46" s="857" t="s">
        <v>2005</v>
      </c>
      <c r="B46" s="849">
        <v>1778.9500000000003</v>
      </c>
      <c r="C46" s="837">
        <v>3.1076814821698988E-2</v>
      </c>
      <c r="D46" s="849">
        <v>55464.689999999981</v>
      </c>
      <c r="E46" s="837">
        <v>0.96892318517830112</v>
      </c>
      <c r="F46" s="850">
        <v>57243.639999999978</v>
      </c>
    </row>
    <row r="47" spans="1:6" ht="14.4" customHeight="1" x14ac:dyDescent="0.3">
      <c r="A47" s="857" t="s">
        <v>4572</v>
      </c>
      <c r="B47" s="849">
        <v>1777.5</v>
      </c>
      <c r="C47" s="837">
        <v>1</v>
      </c>
      <c r="D47" s="849"/>
      <c r="E47" s="837">
        <v>0</v>
      </c>
      <c r="F47" s="850">
        <v>1777.5</v>
      </c>
    </row>
    <row r="48" spans="1:6" ht="14.4" customHeight="1" x14ac:dyDescent="0.3">
      <c r="A48" s="857" t="s">
        <v>4573</v>
      </c>
      <c r="B48" s="849">
        <v>1736.74</v>
      </c>
      <c r="C48" s="837">
        <v>1</v>
      </c>
      <c r="D48" s="849"/>
      <c r="E48" s="837">
        <v>0</v>
      </c>
      <c r="F48" s="850">
        <v>1736.74</v>
      </c>
    </row>
    <row r="49" spans="1:6" ht="14.4" customHeight="1" x14ac:dyDescent="0.3">
      <c r="A49" s="857" t="s">
        <v>1983</v>
      </c>
      <c r="B49" s="849">
        <v>1239.47</v>
      </c>
      <c r="C49" s="837">
        <v>0.15289263334484629</v>
      </c>
      <c r="D49" s="849">
        <v>6867.33</v>
      </c>
      <c r="E49" s="837">
        <v>0.84710736665515363</v>
      </c>
      <c r="F49" s="850">
        <v>8106.8</v>
      </c>
    </row>
    <row r="50" spans="1:6" ht="14.4" customHeight="1" x14ac:dyDescent="0.3">
      <c r="A50" s="857" t="s">
        <v>4574</v>
      </c>
      <c r="B50" s="849">
        <v>985.55</v>
      </c>
      <c r="C50" s="837">
        <v>0.42152107712310954</v>
      </c>
      <c r="D50" s="849">
        <v>1352.53</v>
      </c>
      <c r="E50" s="837">
        <v>0.5784789228768904</v>
      </c>
      <c r="F50" s="850">
        <v>2338.08</v>
      </c>
    </row>
    <row r="51" spans="1:6" ht="14.4" customHeight="1" x14ac:dyDescent="0.3">
      <c r="A51" s="857" t="s">
        <v>1966</v>
      </c>
      <c r="B51" s="849">
        <v>935.73</v>
      </c>
      <c r="C51" s="837">
        <v>0.66760605584965971</v>
      </c>
      <c r="D51" s="849">
        <v>465.89</v>
      </c>
      <c r="E51" s="837">
        <v>0.33239394415034035</v>
      </c>
      <c r="F51" s="850">
        <v>1401.62</v>
      </c>
    </row>
    <row r="52" spans="1:6" ht="14.4" customHeight="1" x14ac:dyDescent="0.3">
      <c r="A52" s="857" t="s">
        <v>1941</v>
      </c>
      <c r="B52" s="849">
        <v>932.01999999999987</v>
      </c>
      <c r="C52" s="837">
        <v>0.24566083190781049</v>
      </c>
      <c r="D52" s="849">
        <v>2861.9100000000017</v>
      </c>
      <c r="E52" s="837">
        <v>0.75433916809218948</v>
      </c>
      <c r="F52" s="850">
        <v>3793.9300000000017</v>
      </c>
    </row>
    <row r="53" spans="1:6" ht="14.4" customHeight="1" x14ac:dyDescent="0.3">
      <c r="A53" s="857" t="s">
        <v>2035</v>
      </c>
      <c r="B53" s="849">
        <v>900.86000000000013</v>
      </c>
      <c r="C53" s="837">
        <v>0.78168439685542235</v>
      </c>
      <c r="D53" s="849">
        <v>251.60000000000002</v>
      </c>
      <c r="E53" s="837">
        <v>0.21831560314457771</v>
      </c>
      <c r="F53" s="850">
        <v>1152.46</v>
      </c>
    </row>
    <row r="54" spans="1:6" ht="14.4" customHeight="1" x14ac:dyDescent="0.3">
      <c r="A54" s="857" t="s">
        <v>2017</v>
      </c>
      <c r="B54" s="849">
        <v>739.2</v>
      </c>
      <c r="C54" s="837">
        <v>0.43181101258280469</v>
      </c>
      <c r="D54" s="849">
        <v>972.66</v>
      </c>
      <c r="E54" s="837">
        <v>0.56818898741719526</v>
      </c>
      <c r="F54" s="850">
        <v>1711.8600000000001</v>
      </c>
    </row>
    <row r="55" spans="1:6" ht="14.4" customHeight="1" x14ac:dyDescent="0.3">
      <c r="A55" s="857" t="s">
        <v>1975</v>
      </c>
      <c r="B55" s="849">
        <v>647.96</v>
      </c>
      <c r="C55" s="837">
        <v>0.35184622067767157</v>
      </c>
      <c r="D55" s="849">
        <v>1193.6400000000001</v>
      </c>
      <c r="E55" s="837">
        <v>0.64815377932232843</v>
      </c>
      <c r="F55" s="850">
        <v>1841.6000000000001</v>
      </c>
    </row>
    <row r="56" spans="1:6" ht="14.4" customHeight="1" x14ac:dyDescent="0.3">
      <c r="A56" s="857" t="s">
        <v>2041</v>
      </c>
      <c r="B56" s="849">
        <v>547.18000000000006</v>
      </c>
      <c r="C56" s="837">
        <v>0.11600956605069673</v>
      </c>
      <c r="D56" s="849">
        <v>4169.4999999999982</v>
      </c>
      <c r="E56" s="837">
        <v>0.88399043394930321</v>
      </c>
      <c r="F56" s="850">
        <v>4716.6799999999985</v>
      </c>
    </row>
    <row r="57" spans="1:6" ht="14.4" customHeight="1" x14ac:dyDescent="0.3">
      <c r="A57" s="857" t="s">
        <v>2012</v>
      </c>
      <c r="B57" s="849">
        <v>465.42</v>
      </c>
      <c r="C57" s="837">
        <v>0.45417463601233471</v>
      </c>
      <c r="D57" s="849">
        <v>559.3399999999998</v>
      </c>
      <c r="E57" s="837">
        <v>0.54582536398766535</v>
      </c>
      <c r="F57" s="850">
        <v>1024.7599999999998</v>
      </c>
    </row>
    <row r="58" spans="1:6" ht="14.4" customHeight="1" x14ac:dyDescent="0.3">
      <c r="A58" s="857" t="s">
        <v>1967</v>
      </c>
      <c r="B58" s="849">
        <v>430.05</v>
      </c>
      <c r="C58" s="837">
        <v>0.25351938313525751</v>
      </c>
      <c r="D58" s="849">
        <v>1266.27</v>
      </c>
      <c r="E58" s="837">
        <v>0.74648061686474254</v>
      </c>
      <c r="F58" s="850">
        <v>1696.32</v>
      </c>
    </row>
    <row r="59" spans="1:6" ht="14.4" customHeight="1" x14ac:dyDescent="0.3">
      <c r="A59" s="857" t="s">
        <v>2003</v>
      </c>
      <c r="B59" s="849">
        <v>417.58999999999992</v>
      </c>
      <c r="C59" s="837">
        <v>6.6049076144893817E-2</v>
      </c>
      <c r="D59" s="849">
        <v>5904.8300000000054</v>
      </c>
      <c r="E59" s="837">
        <v>0.93395092385510614</v>
      </c>
      <c r="F59" s="850">
        <v>6322.4200000000055</v>
      </c>
    </row>
    <row r="60" spans="1:6" ht="14.4" customHeight="1" x14ac:dyDescent="0.3">
      <c r="A60" s="857" t="s">
        <v>1946</v>
      </c>
      <c r="B60" s="849">
        <v>393.18999999999994</v>
      </c>
      <c r="C60" s="837">
        <v>0.30515091074186462</v>
      </c>
      <c r="D60" s="849">
        <v>895.31999999999994</v>
      </c>
      <c r="E60" s="837">
        <v>0.69484908925813549</v>
      </c>
      <c r="F60" s="850">
        <v>1288.5099999999998</v>
      </c>
    </row>
    <row r="61" spans="1:6" ht="14.4" customHeight="1" x14ac:dyDescent="0.3">
      <c r="A61" s="857" t="s">
        <v>2015</v>
      </c>
      <c r="B61" s="849">
        <v>369.6</v>
      </c>
      <c r="C61" s="837">
        <v>2.9077062870494576E-2</v>
      </c>
      <c r="D61" s="849">
        <v>12341.449999999997</v>
      </c>
      <c r="E61" s="837">
        <v>0.97092293712950539</v>
      </c>
      <c r="F61" s="850">
        <v>12711.049999999997</v>
      </c>
    </row>
    <row r="62" spans="1:6" ht="14.4" customHeight="1" x14ac:dyDescent="0.3">
      <c r="A62" s="857" t="s">
        <v>1934</v>
      </c>
      <c r="B62" s="849">
        <v>369.48</v>
      </c>
      <c r="C62" s="837">
        <v>0.52449428632266304</v>
      </c>
      <c r="D62" s="849">
        <v>334.97</v>
      </c>
      <c r="E62" s="837">
        <v>0.47550571367733696</v>
      </c>
      <c r="F62" s="850">
        <v>704.45</v>
      </c>
    </row>
    <row r="63" spans="1:6" ht="14.4" customHeight="1" x14ac:dyDescent="0.3">
      <c r="A63" s="857" t="s">
        <v>1961</v>
      </c>
      <c r="B63" s="849">
        <v>332.24</v>
      </c>
      <c r="C63" s="837">
        <v>0.49218553249485214</v>
      </c>
      <c r="D63" s="849">
        <v>342.79</v>
      </c>
      <c r="E63" s="837">
        <v>0.50781446750514792</v>
      </c>
      <c r="F63" s="850">
        <v>675.03</v>
      </c>
    </row>
    <row r="64" spans="1:6" ht="14.4" customHeight="1" x14ac:dyDescent="0.3">
      <c r="A64" s="857" t="s">
        <v>2001</v>
      </c>
      <c r="B64" s="849">
        <v>322.8</v>
      </c>
      <c r="C64" s="837">
        <v>1</v>
      </c>
      <c r="D64" s="849"/>
      <c r="E64" s="837">
        <v>0</v>
      </c>
      <c r="F64" s="850">
        <v>322.8</v>
      </c>
    </row>
    <row r="65" spans="1:6" ht="14.4" customHeight="1" x14ac:dyDescent="0.3">
      <c r="A65" s="857" t="s">
        <v>4575</v>
      </c>
      <c r="B65" s="849">
        <v>302.7</v>
      </c>
      <c r="C65" s="837">
        <v>1</v>
      </c>
      <c r="D65" s="849"/>
      <c r="E65" s="837">
        <v>0</v>
      </c>
      <c r="F65" s="850">
        <v>302.7</v>
      </c>
    </row>
    <row r="66" spans="1:6" ht="14.4" customHeight="1" x14ac:dyDescent="0.3">
      <c r="A66" s="857" t="s">
        <v>2026</v>
      </c>
      <c r="B66" s="849">
        <v>293.86</v>
      </c>
      <c r="C66" s="837">
        <v>0.16666572139952471</v>
      </c>
      <c r="D66" s="849">
        <v>1469.31</v>
      </c>
      <c r="E66" s="837">
        <v>0.83333427860047526</v>
      </c>
      <c r="F66" s="850">
        <v>1763.17</v>
      </c>
    </row>
    <row r="67" spans="1:6" ht="14.4" customHeight="1" x14ac:dyDescent="0.3">
      <c r="A67" s="857" t="s">
        <v>4576</v>
      </c>
      <c r="B67" s="849">
        <v>282.5</v>
      </c>
      <c r="C67" s="837">
        <v>0.66666666666666663</v>
      </c>
      <c r="D67" s="849">
        <v>141.25</v>
      </c>
      <c r="E67" s="837">
        <v>0.33333333333333331</v>
      </c>
      <c r="F67" s="850">
        <v>423.75</v>
      </c>
    </row>
    <row r="68" spans="1:6" ht="14.4" customHeight="1" x14ac:dyDescent="0.3">
      <c r="A68" s="857" t="s">
        <v>2027</v>
      </c>
      <c r="B68" s="849">
        <v>264.68</v>
      </c>
      <c r="C68" s="837">
        <v>4.8831635593937826E-4</v>
      </c>
      <c r="D68" s="849">
        <v>541760.99</v>
      </c>
      <c r="E68" s="837">
        <v>0.99951168364406051</v>
      </c>
      <c r="F68" s="850">
        <v>542025.67000000004</v>
      </c>
    </row>
    <row r="69" spans="1:6" ht="14.4" customHeight="1" x14ac:dyDescent="0.3">
      <c r="A69" s="857" t="s">
        <v>2002</v>
      </c>
      <c r="B69" s="849">
        <v>242.1</v>
      </c>
      <c r="C69" s="837">
        <v>7.2992480658952363E-2</v>
      </c>
      <c r="D69" s="849">
        <v>3074.68</v>
      </c>
      <c r="E69" s="837">
        <v>0.92700751934104764</v>
      </c>
      <c r="F69" s="850">
        <v>3316.7799999999997</v>
      </c>
    </row>
    <row r="70" spans="1:6" ht="14.4" customHeight="1" x14ac:dyDescent="0.3">
      <c r="A70" s="857" t="s">
        <v>1947</v>
      </c>
      <c r="B70" s="849">
        <v>210.58</v>
      </c>
      <c r="C70" s="837">
        <v>0.86537355140955041</v>
      </c>
      <c r="D70" s="849">
        <v>32.76</v>
      </c>
      <c r="E70" s="837">
        <v>0.13462644859044956</v>
      </c>
      <c r="F70" s="850">
        <v>243.34</v>
      </c>
    </row>
    <row r="71" spans="1:6" ht="14.4" customHeight="1" x14ac:dyDescent="0.3">
      <c r="A71" s="857" t="s">
        <v>1949</v>
      </c>
      <c r="B71" s="849">
        <v>196.91</v>
      </c>
      <c r="C71" s="837">
        <v>0.15322781461076351</v>
      </c>
      <c r="D71" s="849">
        <v>1088.17</v>
      </c>
      <c r="E71" s="837">
        <v>0.84677218538923638</v>
      </c>
      <c r="F71" s="850">
        <v>1285.0800000000002</v>
      </c>
    </row>
    <row r="72" spans="1:6" ht="14.4" customHeight="1" x14ac:dyDescent="0.3">
      <c r="A72" s="857" t="s">
        <v>1924</v>
      </c>
      <c r="B72" s="849">
        <v>166.5</v>
      </c>
      <c r="C72" s="837">
        <v>0.3999711732487749</v>
      </c>
      <c r="D72" s="849">
        <v>249.78</v>
      </c>
      <c r="E72" s="837">
        <v>0.60002882675122515</v>
      </c>
      <c r="F72" s="850">
        <v>416.28</v>
      </c>
    </row>
    <row r="73" spans="1:6" ht="14.4" customHeight="1" x14ac:dyDescent="0.3">
      <c r="A73" s="857" t="s">
        <v>1952</v>
      </c>
      <c r="B73" s="849">
        <v>143.10000000000002</v>
      </c>
      <c r="C73" s="837">
        <v>4.2859581707254985E-2</v>
      </c>
      <c r="D73" s="849">
        <v>3195.7100000000005</v>
      </c>
      <c r="E73" s="837">
        <v>0.9571404182927451</v>
      </c>
      <c r="F73" s="850">
        <v>3338.8100000000004</v>
      </c>
    </row>
    <row r="74" spans="1:6" ht="14.4" customHeight="1" x14ac:dyDescent="0.3">
      <c r="A74" s="857" t="s">
        <v>4577</v>
      </c>
      <c r="B74" s="849">
        <v>130.49</v>
      </c>
      <c r="C74" s="837">
        <v>1</v>
      </c>
      <c r="D74" s="849"/>
      <c r="E74" s="837">
        <v>0</v>
      </c>
      <c r="F74" s="850">
        <v>130.49</v>
      </c>
    </row>
    <row r="75" spans="1:6" ht="14.4" customHeight="1" x14ac:dyDescent="0.3">
      <c r="A75" s="857" t="s">
        <v>1979</v>
      </c>
      <c r="B75" s="849">
        <v>119.7</v>
      </c>
      <c r="C75" s="837">
        <v>0.6292052144659378</v>
      </c>
      <c r="D75" s="849">
        <v>70.540000000000006</v>
      </c>
      <c r="E75" s="837">
        <v>0.37079478553406225</v>
      </c>
      <c r="F75" s="850">
        <v>190.24</v>
      </c>
    </row>
    <row r="76" spans="1:6" ht="14.4" customHeight="1" x14ac:dyDescent="0.3">
      <c r="A76" s="857" t="s">
        <v>1925</v>
      </c>
      <c r="B76" s="849">
        <v>112.87</v>
      </c>
      <c r="C76" s="837">
        <v>4.2568518078514354E-2</v>
      </c>
      <c r="D76" s="849">
        <v>2538.6199999999994</v>
      </c>
      <c r="E76" s="837">
        <v>0.95743148192148564</v>
      </c>
      <c r="F76" s="850">
        <v>2651.4899999999993</v>
      </c>
    </row>
    <row r="77" spans="1:6" ht="14.4" customHeight="1" x14ac:dyDescent="0.3">
      <c r="A77" s="857" t="s">
        <v>1959</v>
      </c>
      <c r="B77" s="849">
        <v>110.74</v>
      </c>
      <c r="C77" s="837">
        <v>1</v>
      </c>
      <c r="D77" s="849"/>
      <c r="E77" s="837">
        <v>0</v>
      </c>
      <c r="F77" s="850">
        <v>110.74</v>
      </c>
    </row>
    <row r="78" spans="1:6" ht="14.4" customHeight="1" x14ac:dyDescent="0.3">
      <c r="A78" s="857" t="s">
        <v>2018</v>
      </c>
      <c r="B78" s="849">
        <v>80.53</v>
      </c>
      <c r="C78" s="837">
        <v>2.8571428571428574E-2</v>
      </c>
      <c r="D78" s="849">
        <v>2738.0199999999995</v>
      </c>
      <c r="E78" s="837">
        <v>0.97142857142857131</v>
      </c>
      <c r="F78" s="850">
        <v>2818.5499999999997</v>
      </c>
    </row>
    <row r="79" spans="1:6" ht="14.4" customHeight="1" x14ac:dyDescent="0.3">
      <c r="A79" s="857" t="s">
        <v>1932</v>
      </c>
      <c r="B79" s="849">
        <v>72.260000000000005</v>
      </c>
      <c r="C79" s="837">
        <v>0.32971345135973718</v>
      </c>
      <c r="D79" s="849">
        <v>146.9</v>
      </c>
      <c r="E79" s="837">
        <v>0.67028654864026282</v>
      </c>
      <c r="F79" s="850">
        <v>219.16000000000003</v>
      </c>
    </row>
    <row r="80" spans="1:6" ht="14.4" customHeight="1" x14ac:dyDescent="0.3">
      <c r="A80" s="857" t="s">
        <v>1927</v>
      </c>
      <c r="B80" s="849">
        <v>34.56</v>
      </c>
      <c r="C80" s="837">
        <v>1</v>
      </c>
      <c r="D80" s="849"/>
      <c r="E80" s="837">
        <v>0</v>
      </c>
      <c r="F80" s="850">
        <v>34.56</v>
      </c>
    </row>
    <row r="81" spans="1:6" ht="14.4" customHeight="1" x14ac:dyDescent="0.3">
      <c r="A81" s="857" t="s">
        <v>1953</v>
      </c>
      <c r="B81" s="849"/>
      <c r="C81" s="837">
        <v>0</v>
      </c>
      <c r="D81" s="849">
        <v>604.17000000000007</v>
      </c>
      <c r="E81" s="837">
        <v>1</v>
      </c>
      <c r="F81" s="850">
        <v>604.17000000000007</v>
      </c>
    </row>
    <row r="82" spans="1:6" ht="14.4" customHeight="1" x14ac:dyDescent="0.3">
      <c r="A82" s="857" t="s">
        <v>1954</v>
      </c>
      <c r="B82" s="849"/>
      <c r="C82" s="837">
        <v>0</v>
      </c>
      <c r="D82" s="849">
        <v>178.08</v>
      </c>
      <c r="E82" s="837">
        <v>1</v>
      </c>
      <c r="F82" s="850">
        <v>178.08</v>
      </c>
    </row>
    <row r="83" spans="1:6" ht="14.4" customHeight="1" x14ac:dyDescent="0.3">
      <c r="A83" s="857" t="s">
        <v>4578</v>
      </c>
      <c r="B83" s="849"/>
      <c r="C83" s="837">
        <v>0</v>
      </c>
      <c r="D83" s="849">
        <v>580.6</v>
      </c>
      <c r="E83" s="837">
        <v>1</v>
      </c>
      <c r="F83" s="850">
        <v>580.6</v>
      </c>
    </row>
    <row r="84" spans="1:6" ht="14.4" customHeight="1" x14ac:dyDescent="0.3">
      <c r="A84" s="857" t="s">
        <v>4579</v>
      </c>
      <c r="B84" s="849"/>
      <c r="C84" s="837">
        <v>0</v>
      </c>
      <c r="D84" s="849">
        <v>2434648.2099999986</v>
      </c>
      <c r="E84" s="837">
        <v>1</v>
      </c>
      <c r="F84" s="850">
        <v>2434648.2099999986</v>
      </c>
    </row>
    <row r="85" spans="1:6" ht="14.4" customHeight="1" x14ac:dyDescent="0.3">
      <c r="A85" s="857" t="s">
        <v>1944</v>
      </c>
      <c r="B85" s="849"/>
      <c r="C85" s="837">
        <v>0</v>
      </c>
      <c r="D85" s="849">
        <v>637.83000000000004</v>
      </c>
      <c r="E85" s="837">
        <v>1</v>
      </c>
      <c r="F85" s="850">
        <v>637.83000000000004</v>
      </c>
    </row>
    <row r="86" spans="1:6" ht="14.4" customHeight="1" x14ac:dyDescent="0.3">
      <c r="A86" s="857" t="s">
        <v>1926</v>
      </c>
      <c r="B86" s="849"/>
      <c r="C86" s="837">
        <v>0</v>
      </c>
      <c r="D86" s="849">
        <v>290.25</v>
      </c>
      <c r="E86" s="837">
        <v>1</v>
      </c>
      <c r="F86" s="850">
        <v>290.25</v>
      </c>
    </row>
    <row r="87" spans="1:6" ht="14.4" customHeight="1" x14ac:dyDescent="0.3">
      <c r="A87" s="857" t="s">
        <v>4580</v>
      </c>
      <c r="B87" s="849">
        <v>0</v>
      </c>
      <c r="C87" s="837"/>
      <c r="D87" s="849"/>
      <c r="E87" s="837"/>
      <c r="F87" s="850">
        <v>0</v>
      </c>
    </row>
    <row r="88" spans="1:6" ht="14.4" customHeight="1" x14ac:dyDescent="0.3">
      <c r="A88" s="857" t="s">
        <v>4581</v>
      </c>
      <c r="B88" s="849"/>
      <c r="C88" s="837">
        <v>0</v>
      </c>
      <c r="D88" s="849">
        <v>274512.41999999987</v>
      </c>
      <c r="E88" s="837">
        <v>1</v>
      </c>
      <c r="F88" s="850">
        <v>274512.41999999987</v>
      </c>
    </row>
    <row r="89" spans="1:6" ht="14.4" customHeight="1" x14ac:dyDescent="0.3">
      <c r="A89" s="857" t="s">
        <v>2013</v>
      </c>
      <c r="B89" s="849"/>
      <c r="C89" s="837"/>
      <c r="D89" s="849">
        <v>0</v>
      </c>
      <c r="E89" s="837"/>
      <c r="F89" s="850">
        <v>0</v>
      </c>
    </row>
    <row r="90" spans="1:6" ht="14.4" customHeight="1" x14ac:dyDescent="0.3">
      <c r="A90" s="857" t="s">
        <v>1960</v>
      </c>
      <c r="B90" s="849"/>
      <c r="C90" s="837">
        <v>0</v>
      </c>
      <c r="D90" s="849">
        <v>147.64999999999998</v>
      </c>
      <c r="E90" s="837">
        <v>1</v>
      </c>
      <c r="F90" s="850">
        <v>147.64999999999998</v>
      </c>
    </row>
    <row r="91" spans="1:6" ht="14.4" customHeight="1" x14ac:dyDescent="0.3">
      <c r="A91" s="857" t="s">
        <v>2016</v>
      </c>
      <c r="B91" s="849"/>
      <c r="C91" s="837">
        <v>0</v>
      </c>
      <c r="D91" s="849">
        <v>65.989999999999995</v>
      </c>
      <c r="E91" s="837">
        <v>1</v>
      </c>
      <c r="F91" s="850">
        <v>65.989999999999995</v>
      </c>
    </row>
    <row r="92" spans="1:6" ht="14.4" customHeight="1" x14ac:dyDescent="0.3">
      <c r="A92" s="857" t="s">
        <v>1978</v>
      </c>
      <c r="B92" s="849"/>
      <c r="C92" s="837">
        <v>0</v>
      </c>
      <c r="D92" s="849">
        <v>311.33999999999997</v>
      </c>
      <c r="E92" s="837">
        <v>1</v>
      </c>
      <c r="F92" s="850">
        <v>311.33999999999997</v>
      </c>
    </row>
    <row r="93" spans="1:6" ht="14.4" customHeight="1" x14ac:dyDescent="0.3">
      <c r="A93" s="857" t="s">
        <v>4582</v>
      </c>
      <c r="B93" s="849"/>
      <c r="C93" s="837">
        <v>0</v>
      </c>
      <c r="D93" s="849">
        <v>1152970.75</v>
      </c>
      <c r="E93" s="837">
        <v>1</v>
      </c>
      <c r="F93" s="850">
        <v>1152970.75</v>
      </c>
    </row>
    <row r="94" spans="1:6" ht="14.4" customHeight="1" x14ac:dyDescent="0.3">
      <c r="A94" s="857" t="s">
        <v>2025</v>
      </c>
      <c r="B94" s="849">
        <v>0</v>
      </c>
      <c r="C94" s="837">
        <v>0</v>
      </c>
      <c r="D94" s="849">
        <v>58.77</v>
      </c>
      <c r="E94" s="837">
        <v>1</v>
      </c>
      <c r="F94" s="850">
        <v>58.77</v>
      </c>
    </row>
    <row r="95" spans="1:6" ht="14.4" customHeight="1" x14ac:dyDescent="0.3">
      <c r="A95" s="857" t="s">
        <v>1945</v>
      </c>
      <c r="B95" s="849"/>
      <c r="C95" s="837">
        <v>0</v>
      </c>
      <c r="D95" s="849">
        <v>131.08000000000001</v>
      </c>
      <c r="E95" s="837">
        <v>1</v>
      </c>
      <c r="F95" s="850">
        <v>131.08000000000001</v>
      </c>
    </row>
    <row r="96" spans="1:6" ht="14.4" customHeight="1" x14ac:dyDescent="0.3">
      <c r="A96" s="857" t="s">
        <v>2032</v>
      </c>
      <c r="B96" s="849"/>
      <c r="C96" s="837">
        <v>0</v>
      </c>
      <c r="D96" s="849">
        <v>727.28</v>
      </c>
      <c r="E96" s="837">
        <v>1</v>
      </c>
      <c r="F96" s="850">
        <v>727.28</v>
      </c>
    </row>
    <row r="97" spans="1:6" ht="14.4" customHeight="1" x14ac:dyDescent="0.3">
      <c r="A97" s="857" t="s">
        <v>1968</v>
      </c>
      <c r="B97" s="849"/>
      <c r="C97" s="837">
        <v>0</v>
      </c>
      <c r="D97" s="849">
        <v>556.04</v>
      </c>
      <c r="E97" s="837">
        <v>1</v>
      </c>
      <c r="F97" s="850">
        <v>556.04</v>
      </c>
    </row>
    <row r="98" spans="1:6" ht="14.4" customHeight="1" x14ac:dyDescent="0.3">
      <c r="A98" s="857" t="s">
        <v>4583</v>
      </c>
      <c r="B98" s="849"/>
      <c r="C98" s="837">
        <v>0</v>
      </c>
      <c r="D98" s="849">
        <v>640.41</v>
      </c>
      <c r="E98" s="837">
        <v>1</v>
      </c>
      <c r="F98" s="850">
        <v>640.41</v>
      </c>
    </row>
    <row r="99" spans="1:6" ht="14.4" customHeight="1" x14ac:dyDescent="0.3">
      <c r="A99" s="857" t="s">
        <v>1956</v>
      </c>
      <c r="B99" s="849"/>
      <c r="C99" s="837">
        <v>0</v>
      </c>
      <c r="D99" s="849">
        <v>362.65999999999997</v>
      </c>
      <c r="E99" s="837">
        <v>1</v>
      </c>
      <c r="F99" s="850">
        <v>362.65999999999997</v>
      </c>
    </row>
    <row r="100" spans="1:6" ht="14.4" customHeight="1" x14ac:dyDescent="0.3">
      <c r="A100" s="857" t="s">
        <v>1943</v>
      </c>
      <c r="B100" s="849"/>
      <c r="C100" s="837">
        <v>0</v>
      </c>
      <c r="D100" s="849">
        <v>964.46999999999991</v>
      </c>
      <c r="E100" s="837">
        <v>1</v>
      </c>
      <c r="F100" s="850">
        <v>964.46999999999991</v>
      </c>
    </row>
    <row r="101" spans="1:6" ht="14.4" customHeight="1" x14ac:dyDescent="0.3">
      <c r="A101" s="857" t="s">
        <v>4584</v>
      </c>
      <c r="B101" s="849"/>
      <c r="C101" s="837">
        <v>0</v>
      </c>
      <c r="D101" s="849">
        <v>207.28</v>
      </c>
      <c r="E101" s="837">
        <v>1</v>
      </c>
      <c r="F101" s="850">
        <v>207.28</v>
      </c>
    </row>
    <row r="102" spans="1:6" ht="14.4" customHeight="1" x14ac:dyDescent="0.3">
      <c r="A102" s="857" t="s">
        <v>2014</v>
      </c>
      <c r="B102" s="849">
        <v>0</v>
      </c>
      <c r="C102" s="837"/>
      <c r="D102" s="849">
        <v>0</v>
      </c>
      <c r="E102" s="837"/>
      <c r="F102" s="850">
        <v>0</v>
      </c>
    </row>
    <row r="103" spans="1:6" ht="14.4" customHeight="1" x14ac:dyDescent="0.3">
      <c r="A103" s="857" t="s">
        <v>1957</v>
      </c>
      <c r="B103" s="849"/>
      <c r="C103" s="837">
        <v>0</v>
      </c>
      <c r="D103" s="849">
        <v>3067.0599999999995</v>
      </c>
      <c r="E103" s="837">
        <v>1</v>
      </c>
      <c r="F103" s="850">
        <v>3067.0599999999995</v>
      </c>
    </row>
    <row r="104" spans="1:6" ht="14.4" customHeight="1" x14ac:dyDescent="0.3">
      <c r="A104" s="857" t="s">
        <v>1970</v>
      </c>
      <c r="B104" s="849"/>
      <c r="C104" s="837">
        <v>0</v>
      </c>
      <c r="D104" s="849">
        <v>333.68</v>
      </c>
      <c r="E104" s="837">
        <v>1</v>
      </c>
      <c r="F104" s="850">
        <v>333.68</v>
      </c>
    </row>
    <row r="105" spans="1:6" ht="14.4" customHeight="1" x14ac:dyDescent="0.3">
      <c r="A105" s="857" t="s">
        <v>2019</v>
      </c>
      <c r="B105" s="849"/>
      <c r="C105" s="837"/>
      <c r="D105" s="849">
        <v>0</v>
      </c>
      <c r="E105" s="837"/>
      <c r="F105" s="850">
        <v>0</v>
      </c>
    </row>
    <row r="106" spans="1:6" ht="14.4" customHeight="1" x14ac:dyDescent="0.3">
      <c r="A106" s="857" t="s">
        <v>1950</v>
      </c>
      <c r="B106" s="849"/>
      <c r="C106" s="837">
        <v>0</v>
      </c>
      <c r="D106" s="849">
        <v>134.72999999999999</v>
      </c>
      <c r="E106" s="837">
        <v>1</v>
      </c>
      <c r="F106" s="850">
        <v>134.72999999999999</v>
      </c>
    </row>
    <row r="107" spans="1:6" ht="14.4" customHeight="1" x14ac:dyDescent="0.3">
      <c r="A107" s="857" t="s">
        <v>1962</v>
      </c>
      <c r="B107" s="849"/>
      <c r="C107" s="837">
        <v>0</v>
      </c>
      <c r="D107" s="849">
        <v>25.94</v>
      </c>
      <c r="E107" s="837">
        <v>1</v>
      </c>
      <c r="F107" s="850">
        <v>25.94</v>
      </c>
    </row>
    <row r="108" spans="1:6" ht="14.4" customHeight="1" x14ac:dyDescent="0.3">
      <c r="A108" s="857" t="s">
        <v>4585</v>
      </c>
      <c r="B108" s="849"/>
      <c r="C108" s="837">
        <v>0</v>
      </c>
      <c r="D108" s="849">
        <v>4002.63</v>
      </c>
      <c r="E108" s="837">
        <v>1</v>
      </c>
      <c r="F108" s="850">
        <v>4002.63</v>
      </c>
    </row>
    <row r="109" spans="1:6" ht="14.4" customHeight="1" x14ac:dyDescent="0.3">
      <c r="A109" s="857" t="s">
        <v>2022</v>
      </c>
      <c r="B109" s="849"/>
      <c r="C109" s="837"/>
      <c r="D109" s="849">
        <v>0</v>
      </c>
      <c r="E109" s="837"/>
      <c r="F109" s="850">
        <v>0</v>
      </c>
    </row>
    <row r="110" spans="1:6" ht="14.4" customHeight="1" x14ac:dyDescent="0.3">
      <c r="A110" s="857" t="s">
        <v>2023</v>
      </c>
      <c r="B110" s="849"/>
      <c r="C110" s="837">
        <v>0</v>
      </c>
      <c r="D110" s="849">
        <v>1234.2199999999998</v>
      </c>
      <c r="E110" s="837">
        <v>1</v>
      </c>
      <c r="F110" s="850">
        <v>1234.2199999999998</v>
      </c>
    </row>
    <row r="111" spans="1:6" ht="14.4" customHeight="1" x14ac:dyDescent="0.3">
      <c r="A111" s="857" t="s">
        <v>2021</v>
      </c>
      <c r="B111" s="849"/>
      <c r="C111" s="837">
        <v>0</v>
      </c>
      <c r="D111" s="849">
        <v>318.75</v>
      </c>
      <c r="E111" s="837">
        <v>1</v>
      </c>
      <c r="F111" s="850">
        <v>318.75</v>
      </c>
    </row>
    <row r="112" spans="1:6" ht="14.4" customHeight="1" x14ac:dyDescent="0.3">
      <c r="A112" s="857" t="s">
        <v>1958</v>
      </c>
      <c r="B112" s="849"/>
      <c r="C112" s="837">
        <v>0</v>
      </c>
      <c r="D112" s="849">
        <v>580.55999999999995</v>
      </c>
      <c r="E112" s="837">
        <v>1</v>
      </c>
      <c r="F112" s="850">
        <v>580.55999999999995</v>
      </c>
    </row>
    <row r="113" spans="1:6" ht="14.4" customHeight="1" x14ac:dyDescent="0.3">
      <c r="A113" s="857" t="s">
        <v>4586</v>
      </c>
      <c r="B113" s="849">
        <v>0</v>
      </c>
      <c r="C113" s="837"/>
      <c r="D113" s="849"/>
      <c r="E113" s="837"/>
      <c r="F113" s="850">
        <v>0</v>
      </c>
    </row>
    <row r="114" spans="1:6" ht="14.4" customHeight="1" x14ac:dyDescent="0.3">
      <c r="A114" s="857" t="s">
        <v>1935</v>
      </c>
      <c r="B114" s="849"/>
      <c r="C114" s="837">
        <v>0</v>
      </c>
      <c r="D114" s="849">
        <v>856800.41999999876</v>
      </c>
      <c r="E114" s="837">
        <v>1</v>
      </c>
      <c r="F114" s="850">
        <v>856800.41999999876</v>
      </c>
    </row>
    <row r="115" spans="1:6" ht="14.4" customHeight="1" x14ac:dyDescent="0.3">
      <c r="A115" s="857" t="s">
        <v>2024</v>
      </c>
      <c r="B115" s="849"/>
      <c r="C115" s="837">
        <v>0</v>
      </c>
      <c r="D115" s="849">
        <v>470.17999999999995</v>
      </c>
      <c r="E115" s="837">
        <v>1</v>
      </c>
      <c r="F115" s="850">
        <v>470.17999999999995</v>
      </c>
    </row>
    <row r="116" spans="1:6" ht="14.4" customHeight="1" x14ac:dyDescent="0.3">
      <c r="A116" s="857" t="s">
        <v>2007</v>
      </c>
      <c r="B116" s="849"/>
      <c r="C116" s="837"/>
      <c r="D116" s="849">
        <v>0</v>
      </c>
      <c r="E116" s="837"/>
      <c r="F116" s="850">
        <v>0</v>
      </c>
    </row>
    <row r="117" spans="1:6" ht="14.4" customHeight="1" x14ac:dyDescent="0.3">
      <c r="A117" s="857" t="s">
        <v>1964</v>
      </c>
      <c r="B117" s="849"/>
      <c r="C117" s="837">
        <v>0</v>
      </c>
      <c r="D117" s="849">
        <v>85.54</v>
      </c>
      <c r="E117" s="837">
        <v>1</v>
      </c>
      <c r="F117" s="850">
        <v>85.54</v>
      </c>
    </row>
    <row r="118" spans="1:6" ht="14.4" customHeight="1" x14ac:dyDescent="0.3">
      <c r="A118" s="857" t="s">
        <v>2033</v>
      </c>
      <c r="B118" s="849"/>
      <c r="C118" s="837">
        <v>0</v>
      </c>
      <c r="D118" s="849">
        <v>6211.08</v>
      </c>
      <c r="E118" s="837">
        <v>1</v>
      </c>
      <c r="F118" s="850">
        <v>6211.08</v>
      </c>
    </row>
    <row r="119" spans="1:6" ht="14.4" customHeight="1" x14ac:dyDescent="0.3">
      <c r="A119" s="857" t="s">
        <v>2030</v>
      </c>
      <c r="B119" s="849"/>
      <c r="C119" s="837">
        <v>0</v>
      </c>
      <c r="D119" s="849">
        <v>3089.98</v>
      </c>
      <c r="E119" s="837">
        <v>1</v>
      </c>
      <c r="F119" s="850">
        <v>3089.98</v>
      </c>
    </row>
    <row r="120" spans="1:6" ht="14.4" customHeight="1" x14ac:dyDescent="0.3">
      <c r="A120" s="857" t="s">
        <v>2009</v>
      </c>
      <c r="B120" s="849"/>
      <c r="C120" s="837">
        <v>0</v>
      </c>
      <c r="D120" s="849">
        <v>366.31</v>
      </c>
      <c r="E120" s="837">
        <v>1</v>
      </c>
      <c r="F120" s="850">
        <v>366.31</v>
      </c>
    </row>
    <row r="121" spans="1:6" ht="14.4" customHeight="1" x14ac:dyDescent="0.3">
      <c r="A121" s="857" t="s">
        <v>1973</v>
      </c>
      <c r="B121" s="849"/>
      <c r="C121" s="837">
        <v>0</v>
      </c>
      <c r="D121" s="849">
        <v>115.31</v>
      </c>
      <c r="E121" s="837">
        <v>1</v>
      </c>
      <c r="F121" s="850">
        <v>115.31</v>
      </c>
    </row>
    <row r="122" spans="1:6" ht="14.4" customHeight="1" x14ac:dyDescent="0.3">
      <c r="A122" s="857" t="s">
        <v>1936</v>
      </c>
      <c r="B122" s="849"/>
      <c r="C122" s="837">
        <v>0</v>
      </c>
      <c r="D122" s="849">
        <v>467.17</v>
      </c>
      <c r="E122" s="837">
        <v>1</v>
      </c>
      <c r="F122" s="850">
        <v>467.17</v>
      </c>
    </row>
    <row r="123" spans="1:6" ht="14.4" customHeight="1" x14ac:dyDescent="0.3">
      <c r="A123" s="857" t="s">
        <v>4587</v>
      </c>
      <c r="B123" s="849"/>
      <c r="C123" s="837">
        <v>0</v>
      </c>
      <c r="D123" s="849">
        <v>241.54</v>
      </c>
      <c r="E123" s="837">
        <v>1</v>
      </c>
      <c r="F123" s="850">
        <v>241.54</v>
      </c>
    </row>
    <row r="124" spans="1:6" ht="14.4" customHeight="1" x14ac:dyDescent="0.3">
      <c r="A124" s="857" t="s">
        <v>1928</v>
      </c>
      <c r="B124" s="849"/>
      <c r="C124" s="837">
        <v>0</v>
      </c>
      <c r="D124" s="849">
        <v>111553.01999999995</v>
      </c>
      <c r="E124" s="837">
        <v>1</v>
      </c>
      <c r="F124" s="850">
        <v>111553.01999999995</v>
      </c>
    </row>
    <row r="125" spans="1:6" ht="14.4" customHeight="1" x14ac:dyDescent="0.3">
      <c r="A125" s="857" t="s">
        <v>2038</v>
      </c>
      <c r="B125" s="849"/>
      <c r="C125" s="837"/>
      <c r="D125" s="849">
        <v>0</v>
      </c>
      <c r="E125" s="837"/>
      <c r="F125" s="850">
        <v>0</v>
      </c>
    </row>
    <row r="126" spans="1:6" ht="14.4" customHeight="1" x14ac:dyDescent="0.3">
      <c r="A126" s="857" t="s">
        <v>1929</v>
      </c>
      <c r="B126" s="849"/>
      <c r="C126" s="837">
        <v>0</v>
      </c>
      <c r="D126" s="849">
        <v>906.36</v>
      </c>
      <c r="E126" s="837">
        <v>1</v>
      </c>
      <c r="F126" s="850">
        <v>906.36</v>
      </c>
    </row>
    <row r="127" spans="1:6" ht="14.4" customHeight="1" x14ac:dyDescent="0.3">
      <c r="A127" s="857" t="s">
        <v>1942</v>
      </c>
      <c r="B127" s="849"/>
      <c r="C127" s="837"/>
      <c r="D127" s="849">
        <v>0</v>
      </c>
      <c r="E127" s="837"/>
      <c r="F127" s="850">
        <v>0</v>
      </c>
    </row>
    <row r="128" spans="1:6" ht="14.4" customHeight="1" thickBot="1" x14ac:dyDescent="0.35">
      <c r="A128" s="858" t="s">
        <v>1931</v>
      </c>
      <c r="B128" s="853"/>
      <c r="C128" s="854"/>
      <c r="D128" s="853">
        <v>0</v>
      </c>
      <c r="E128" s="854"/>
      <c r="F128" s="855">
        <v>0</v>
      </c>
    </row>
    <row r="129" spans="1:6" ht="14.4" customHeight="1" thickBot="1" x14ac:dyDescent="0.35">
      <c r="A129" s="771" t="s">
        <v>3</v>
      </c>
      <c r="B129" s="772">
        <v>452529.43999999983</v>
      </c>
      <c r="C129" s="773">
        <v>5.6458910892250289E-2</v>
      </c>
      <c r="D129" s="772">
        <v>7562670.1599999946</v>
      </c>
      <c r="E129" s="773">
        <v>0.94354108910774981</v>
      </c>
      <c r="F129" s="774">
        <v>8015199.599999994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{43CDBDD1-D933-4FB0-9395-3B0AD7CA37DB}</x14:id>
        </ext>
      </extLst>
    </cfRule>
  </conditionalFormatting>
  <conditionalFormatting sqref="F35:F1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{CDE4A81A-BD1C-42EE-9487-871E4917FA18}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CDBDD1-D933-4FB0-9395-3B0AD7CA37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CDE4A81A-BD1C-42EE-9487-871E4917FA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4611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705</v>
      </c>
      <c r="G3" s="47">
        <f>SUBTOTAL(9,G6:G1048576)</f>
        <v>452529.44000000012</v>
      </c>
      <c r="H3" s="48">
        <f>IF(M3=0,0,G3/M3)</f>
        <v>5.6458910892250282E-2</v>
      </c>
      <c r="I3" s="47">
        <f>SUBTOTAL(9,I6:I1048576)</f>
        <v>7464</v>
      </c>
      <c r="J3" s="47">
        <f>SUBTOTAL(9,J6:J1048576)</f>
        <v>7562670.1600000011</v>
      </c>
      <c r="K3" s="48">
        <f>IF(M3=0,0,J3/M3)</f>
        <v>0.94354108910774981</v>
      </c>
      <c r="L3" s="47">
        <f>SUBTOTAL(9,L6:L1048576)</f>
        <v>8169</v>
      </c>
      <c r="M3" s="49">
        <f>SUBTOTAL(9,M6:M1048576)</f>
        <v>8015199.6000000006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2726</v>
      </c>
      <c r="B6" s="825" t="s">
        <v>2045</v>
      </c>
      <c r="C6" s="825" t="s">
        <v>2816</v>
      </c>
      <c r="D6" s="825" t="s">
        <v>2049</v>
      </c>
      <c r="E6" s="825" t="s">
        <v>2052</v>
      </c>
      <c r="F6" s="225"/>
      <c r="G6" s="225"/>
      <c r="H6" s="830">
        <v>0</v>
      </c>
      <c r="I6" s="225">
        <v>2</v>
      </c>
      <c r="J6" s="225">
        <v>115.2</v>
      </c>
      <c r="K6" s="830">
        <v>1</v>
      </c>
      <c r="L6" s="225">
        <v>2</v>
      </c>
      <c r="M6" s="848">
        <v>115.2</v>
      </c>
    </row>
    <row r="7" spans="1:13" ht="14.4" customHeight="1" x14ac:dyDescent="0.3">
      <c r="A7" s="831" t="s">
        <v>2726</v>
      </c>
      <c r="B7" s="832" t="s">
        <v>2045</v>
      </c>
      <c r="C7" s="832" t="s">
        <v>3199</v>
      </c>
      <c r="D7" s="832" t="s">
        <v>2049</v>
      </c>
      <c r="E7" s="832" t="s">
        <v>2054</v>
      </c>
      <c r="F7" s="849"/>
      <c r="G7" s="849"/>
      <c r="H7" s="837">
        <v>0</v>
      </c>
      <c r="I7" s="849">
        <v>2</v>
      </c>
      <c r="J7" s="849">
        <v>64.5</v>
      </c>
      <c r="K7" s="837">
        <v>1</v>
      </c>
      <c r="L7" s="849">
        <v>2</v>
      </c>
      <c r="M7" s="850">
        <v>64.5</v>
      </c>
    </row>
    <row r="8" spans="1:13" ht="14.4" customHeight="1" x14ac:dyDescent="0.3">
      <c r="A8" s="831" t="s">
        <v>2726</v>
      </c>
      <c r="B8" s="832" t="s">
        <v>2455</v>
      </c>
      <c r="C8" s="832" t="s">
        <v>2812</v>
      </c>
      <c r="D8" s="832" t="s">
        <v>2813</v>
      </c>
      <c r="E8" s="832" t="s">
        <v>2814</v>
      </c>
      <c r="F8" s="849"/>
      <c r="G8" s="849"/>
      <c r="H8" s="837">
        <v>0</v>
      </c>
      <c r="I8" s="849">
        <v>8</v>
      </c>
      <c r="J8" s="849">
        <v>3625.4399999999996</v>
      </c>
      <c r="K8" s="837">
        <v>1</v>
      </c>
      <c r="L8" s="849">
        <v>8</v>
      </c>
      <c r="M8" s="850">
        <v>3625.4399999999996</v>
      </c>
    </row>
    <row r="9" spans="1:13" ht="14.4" customHeight="1" x14ac:dyDescent="0.3">
      <c r="A9" s="831" t="s">
        <v>2726</v>
      </c>
      <c r="B9" s="832" t="s">
        <v>2455</v>
      </c>
      <c r="C9" s="832" t="s">
        <v>2881</v>
      </c>
      <c r="D9" s="832" t="s">
        <v>2772</v>
      </c>
      <c r="E9" s="832" t="s">
        <v>2773</v>
      </c>
      <c r="F9" s="849"/>
      <c r="G9" s="849"/>
      <c r="H9" s="837">
        <v>0</v>
      </c>
      <c r="I9" s="849">
        <v>3</v>
      </c>
      <c r="J9" s="849">
        <v>1359.54</v>
      </c>
      <c r="K9" s="837">
        <v>1</v>
      </c>
      <c r="L9" s="849">
        <v>3</v>
      </c>
      <c r="M9" s="850">
        <v>1359.54</v>
      </c>
    </row>
    <row r="10" spans="1:13" ht="14.4" customHeight="1" x14ac:dyDescent="0.3">
      <c r="A10" s="831" t="s">
        <v>2726</v>
      </c>
      <c r="B10" s="832" t="s">
        <v>2092</v>
      </c>
      <c r="C10" s="832" t="s">
        <v>2784</v>
      </c>
      <c r="D10" s="832" t="s">
        <v>910</v>
      </c>
      <c r="E10" s="832" t="s">
        <v>2106</v>
      </c>
      <c r="F10" s="849"/>
      <c r="G10" s="849"/>
      <c r="H10" s="837">
        <v>0</v>
      </c>
      <c r="I10" s="849">
        <v>6</v>
      </c>
      <c r="J10" s="849">
        <v>2945.34</v>
      </c>
      <c r="K10" s="837">
        <v>1</v>
      </c>
      <c r="L10" s="849">
        <v>6</v>
      </c>
      <c r="M10" s="850">
        <v>2945.34</v>
      </c>
    </row>
    <row r="11" spans="1:13" ht="14.4" customHeight="1" x14ac:dyDescent="0.3">
      <c r="A11" s="831" t="s">
        <v>2726</v>
      </c>
      <c r="B11" s="832" t="s">
        <v>2092</v>
      </c>
      <c r="C11" s="832" t="s">
        <v>3487</v>
      </c>
      <c r="D11" s="832" t="s">
        <v>910</v>
      </c>
      <c r="E11" s="832" t="s">
        <v>2104</v>
      </c>
      <c r="F11" s="849"/>
      <c r="G11" s="849"/>
      <c r="H11" s="837">
        <v>0</v>
      </c>
      <c r="I11" s="849">
        <v>3</v>
      </c>
      <c r="J11" s="849">
        <v>3464.04</v>
      </c>
      <c r="K11" s="837">
        <v>1</v>
      </c>
      <c r="L11" s="849">
        <v>3</v>
      </c>
      <c r="M11" s="850">
        <v>3464.04</v>
      </c>
    </row>
    <row r="12" spans="1:13" ht="14.4" customHeight="1" x14ac:dyDescent="0.3">
      <c r="A12" s="831" t="s">
        <v>2726</v>
      </c>
      <c r="B12" s="832" t="s">
        <v>2092</v>
      </c>
      <c r="C12" s="832" t="s">
        <v>2861</v>
      </c>
      <c r="D12" s="832" t="s">
        <v>914</v>
      </c>
      <c r="E12" s="832" t="s">
        <v>2096</v>
      </c>
      <c r="F12" s="849"/>
      <c r="G12" s="849"/>
      <c r="H12" s="837">
        <v>0</v>
      </c>
      <c r="I12" s="849">
        <v>12</v>
      </c>
      <c r="J12" s="849">
        <v>16627.439999999999</v>
      </c>
      <c r="K12" s="837">
        <v>1</v>
      </c>
      <c r="L12" s="849">
        <v>12</v>
      </c>
      <c r="M12" s="850">
        <v>16627.439999999999</v>
      </c>
    </row>
    <row r="13" spans="1:13" ht="14.4" customHeight="1" x14ac:dyDescent="0.3">
      <c r="A13" s="831" t="s">
        <v>2726</v>
      </c>
      <c r="B13" s="832" t="s">
        <v>2092</v>
      </c>
      <c r="C13" s="832" t="s">
        <v>2877</v>
      </c>
      <c r="D13" s="832" t="s">
        <v>914</v>
      </c>
      <c r="E13" s="832" t="s">
        <v>2098</v>
      </c>
      <c r="F13" s="849"/>
      <c r="G13" s="849"/>
      <c r="H13" s="837">
        <v>0</v>
      </c>
      <c r="I13" s="849">
        <v>6</v>
      </c>
      <c r="J13" s="849">
        <v>11084.94</v>
      </c>
      <c r="K13" s="837">
        <v>1</v>
      </c>
      <c r="L13" s="849">
        <v>6</v>
      </c>
      <c r="M13" s="850">
        <v>11084.94</v>
      </c>
    </row>
    <row r="14" spans="1:13" ht="14.4" customHeight="1" x14ac:dyDescent="0.3">
      <c r="A14" s="831" t="s">
        <v>2726</v>
      </c>
      <c r="B14" s="832" t="s">
        <v>2092</v>
      </c>
      <c r="C14" s="832" t="s">
        <v>2811</v>
      </c>
      <c r="D14" s="832" t="s">
        <v>914</v>
      </c>
      <c r="E14" s="832" t="s">
        <v>2100</v>
      </c>
      <c r="F14" s="849"/>
      <c r="G14" s="849"/>
      <c r="H14" s="837">
        <v>0</v>
      </c>
      <c r="I14" s="849">
        <v>6</v>
      </c>
      <c r="J14" s="849">
        <v>13856.16</v>
      </c>
      <c r="K14" s="837">
        <v>1</v>
      </c>
      <c r="L14" s="849">
        <v>6</v>
      </c>
      <c r="M14" s="850">
        <v>13856.16</v>
      </c>
    </row>
    <row r="15" spans="1:13" ht="14.4" customHeight="1" x14ac:dyDescent="0.3">
      <c r="A15" s="831" t="s">
        <v>2726</v>
      </c>
      <c r="B15" s="832" t="s">
        <v>2129</v>
      </c>
      <c r="C15" s="832" t="s">
        <v>2131</v>
      </c>
      <c r="D15" s="832" t="s">
        <v>919</v>
      </c>
      <c r="E15" s="832" t="s">
        <v>2132</v>
      </c>
      <c r="F15" s="849"/>
      <c r="G15" s="849"/>
      <c r="H15" s="837">
        <v>0</v>
      </c>
      <c r="I15" s="849">
        <v>5</v>
      </c>
      <c r="J15" s="849">
        <v>212.54999999999998</v>
      </c>
      <c r="K15" s="837">
        <v>1</v>
      </c>
      <c r="L15" s="849">
        <v>5</v>
      </c>
      <c r="M15" s="850">
        <v>212.54999999999998</v>
      </c>
    </row>
    <row r="16" spans="1:13" ht="14.4" customHeight="1" x14ac:dyDescent="0.3">
      <c r="A16" s="831" t="s">
        <v>2726</v>
      </c>
      <c r="B16" s="832" t="s">
        <v>2142</v>
      </c>
      <c r="C16" s="832" t="s">
        <v>2143</v>
      </c>
      <c r="D16" s="832" t="s">
        <v>2144</v>
      </c>
      <c r="E16" s="832" t="s">
        <v>2145</v>
      </c>
      <c r="F16" s="849"/>
      <c r="G16" s="849"/>
      <c r="H16" s="837">
        <v>0</v>
      </c>
      <c r="I16" s="849">
        <v>1</v>
      </c>
      <c r="J16" s="849">
        <v>38.04</v>
      </c>
      <c r="K16" s="837">
        <v>1</v>
      </c>
      <c r="L16" s="849">
        <v>1</v>
      </c>
      <c r="M16" s="850">
        <v>38.04</v>
      </c>
    </row>
    <row r="17" spans="1:13" ht="14.4" customHeight="1" x14ac:dyDescent="0.3">
      <c r="A17" s="831" t="s">
        <v>2726</v>
      </c>
      <c r="B17" s="832" t="s">
        <v>2142</v>
      </c>
      <c r="C17" s="832" t="s">
        <v>2485</v>
      </c>
      <c r="D17" s="832" t="s">
        <v>2144</v>
      </c>
      <c r="E17" s="832" t="s">
        <v>2486</v>
      </c>
      <c r="F17" s="849"/>
      <c r="G17" s="849"/>
      <c r="H17" s="837">
        <v>0</v>
      </c>
      <c r="I17" s="849">
        <v>2</v>
      </c>
      <c r="J17" s="849">
        <v>35.119999999999997</v>
      </c>
      <c r="K17" s="837">
        <v>1</v>
      </c>
      <c r="L17" s="849">
        <v>2</v>
      </c>
      <c r="M17" s="850">
        <v>35.119999999999997</v>
      </c>
    </row>
    <row r="18" spans="1:13" ht="14.4" customHeight="1" x14ac:dyDescent="0.3">
      <c r="A18" s="831" t="s">
        <v>2726</v>
      </c>
      <c r="B18" s="832" t="s">
        <v>2490</v>
      </c>
      <c r="C18" s="832" t="s">
        <v>2491</v>
      </c>
      <c r="D18" s="832" t="s">
        <v>2492</v>
      </c>
      <c r="E18" s="832" t="s">
        <v>2493</v>
      </c>
      <c r="F18" s="849"/>
      <c r="G18" s="849"/>
      <c r="H18" s="837">
        <v>0</v>
      </c>
      <c r="I18" s="849">
        <v>1</v>
      </c>
      <c r="J18" s="849">
        <v>32.76</v>
      </c>
      <c r="K18" s="837">
        <v>1</v>
      </c>
      <c r="L18" s="849">
        <v>1</v>
      </c>
      <c r="M18" s="850">
        <v>32.76</v>
      </c>
    </row>
    <row r="19" spans="1:13" ht="14.4" customHeight="1" x14ac:dyDescent="0.3">
      <c r="A19" s="831" t="s">
        <v>2726</v>
      </c>
      <c r="B19" s="832" t="s">
        <v>4588</v>
      </c>
      <c r="C19" s="832" t="s">
        <v>4225</v>
      </c>
      <c r="D19" s="832" t="s">
        <v>4226</v>
      </c>
      <c r="E19" s="832" t="s">
        <v>4227</v>
      </c>
      <c r="F19" s="849">
        <v>1</v>
      </c>
      <c r="G19" s="849">
        <v>59.88</v>
      </c>
      <c r="H19" s="837">
        <v>1</v>
      </c>
      <c r="I19" s="849"/>
      <c r="J19" s="849"/>
      <c r="K19" s="837">
        <v>0</v>
      </c>
      <c r="L19" s="849">
        <v>1</v>
      </c>
      <c r="M19" s="850">
        <v>59.88</v>
      </c>
    </row>
    <row r="20" spans="1:13" ht="14.4" customHeight="1" x14ac:dyDescent="0.3">
      <c r="A20" s="831" t="s">
        <v>2726</v>
      </c>
      <c r="B20" s="832" t="s">
        <v>2253</v>
      </c>
      <c r="C20" s="832" t="s">
        <v>4151</v>
      </c>
      <c r="D20" s="832" t="s">
        <v>2255</v>
      </c>
      <c r="E20" s="832" t="s">
        <v>4152</v>
      </c>
      <c r="F20" s="849">
        <v>1</v>
      </c>
      <c r="G20" s="849">
        <v>105.23</v>
      </c>
      <c r="H20" s="837">
        <v>1</v>
      </c>
      <c r="I20" s="849"/>
      <c r="J20" s="849"/>
      <c r="K20" s="837">
        <v>0</v>
      </c>
      <c r="L20" s="849">
        <v>1</v>
      </c>
      <c r="M20" s="850">
        <v>105.23</v>
      </c>
    </row>
    <row r="21" spans="1:13" ht="14.4" customHeight="1" x14ac:dyDescent="0.3">
      <c r="A21" s="831" t="s">
        <v>2726</v>
      </c>
      <c r="B21" s="832" t="s">
        <v>2264</v>
      </c>
      <c r="C21" s="832" t="s">
        <v>2267</v>
      </c>
      <c r="D21" s="832" t="s">
        <v>1377</v>
      </c>
      <c r="E21" s="832" t="s">
        <v>2268</v>
      </c>
      <c r="F21" s="849"/>
      <c r="G21" s="849"/>
      <c r="H21" s="837">
        <v>0</v>
      </c>
      <c r="I21" s="849">
        <v>5</v>
      </c>
      <c r="J21" s="849">
        <v>771.80000000000007</v>
      </c>
      <c r="K21" s="837">
        <v>1</v>
      </c>
      <c r="L21" s="849">
        <v>5</v>
      </c>
      <c r="M21" s="850">
        <v>771.80000000000007</v>
      </c>
    </row>
    <row r="22" spans="1:13" ht="14.4" customHeight="1" x14ac:dyDescent="0.3">
      <c r="A22" s="831" t="s">
        <v>2726</v>
      </c>
      <c r="B22" s="832" t="s">
        <v>4589</v>
      </c>
      <c r="C22" s="832" t="s">
        <v>3151</v>
      </c>
      <c r="D22" s="832" t="s">
        <v>1756</v>
      </c>
      <c r="E22" s="832" t="s">
        <v>3111</v>
      </c>
      <c r="F22" s="849">
        <v>2</v>
      </c>
      <c r="G22" s="849">
        <v>197.5</v>
      </c>
      <c r="H22" s="837">
        <v>1</v>
      </c>
      <c r="I22" s="849"/>
      <c r="J22" s="849"/>
      <c r="K22" s="837">
        <v>0</v>
      </c>
      <c r="L22" s="849">
        <v>2</v>
      </c>
      <c r="M22" s="850">
        <v>197.5</v>
      </c>
    </row>
    <row r="23" spans="1:13" ht="14.4" customHeight="1" x14ac:dyDescent="0.3">
      <c r="A23" s="831" t="s">
        <v>2726</v>
      </c>
      <c r="B23" s="832" t="s">
        <v>2333</v>
      </c>
      <c r="C23" s="832" t="s">
        <v>2335</v>
      </c>
      <c r="D23" s="832" t="s">
        <v>640</v>
      </c>
      <c r="E23" s="832" t="s">
        <v>642</v>
      </c>
      <c r="F23" s="849"/>
      <c r="G23" s="849"/>
      <c r="H23" s="837">
        <v>0</v>
      </c>
      <c r="I23" s="849">
        <v>2</v>
      </c>
      <c r="J23" s="849">
        <v>145.1</v>
      </c>
      <c r="K23" s="837">
        <v>1</v>
      </c>
      <c r="L23" s="849">
        <v>2</v>
      </c>
      <c r="M23" s="850">
        <v>145.1</v>
      </c>
    </row>
    <row r="24" spans="1:13" ht="14.4" customHeight="1" x14ac:dyDescent="0.3">
      <c r="A24" s="831" t="s">
        <v>2726</v>
      </c>
      <c r="B24" s="832" t="s">
        <v>2333</v>
      </c>
      <c r="C24" s="832" t="s">
        <v>2334</v>
      </c>
      <c r="D24" s="832" t="s">
        <v>640</v>
      </c>
      <c r="E24" s="832" t="s">
        <v>641</v>
      </c>
      <c r="F24" s="849"/>
      <c r="G24" s="849"/>
      <c r="H24" s="837">
        <v>0</v>
      </c>
      <c r="I24" s="849">
        <v>13</v>
      </c>
      <c r="J24" s="849">
        <v>282.88</v>
      </c>
      <c r="K24" s="837">
        <v>1</v>
      </c>
      <c r="L24" s="849">
        <v>13</v>
      </c>
      <c r="M24" s="850">
        <v>282.88</v>
      </c>
    </row>
    <row r="25" spans="1:13" ht="14.4" customHeight="1" x14ac:dyDescent="0.3">
      <c r="A25" s="831" t="s">
        <v>2726</v>
      </c>
      <c r="B25" s="832" t="s">
        <v>2595</v>
      </c>
      <c r="C25" s="832" t="s">
        <v>2596</v>
      </c>
      <c r="D25" s="832" t="s">
        <v>2597</v>
      </c>
      <c r="E25" s="832" t="s">
        <v>2598</v>
      </c>
      <c r="F25" s="849"/>
      <c r="G25" s="849"/>
      <c r="H25" s="837">
        <v>0</v>
      </c>
      <c r="I25" s="849">
        <v>1</v>
      </c>
      <c r="J25" s="849">
        <v>355.79</v>
      </c>
      <c r="K25" s="837">
        <v>1</v>
      </c>
      <c r="L25" s="849">
        <v>1</v>
      </c>
      <c r="M25" s="850">
        <v>355.79</v>
      </c>
    </row>
    <row r="26" spans="1:13" ht="14.4" customHeight="1" x14ac:dyDescent="0.3">
      <c r="A26" s="831" t="s">
        <v>2726</v>
      </c>
      <c r="B26" s="832" t="s">
        <v>2337</v>
      </c>
      <c r="C26" s="832" t="s">
        <v>2343</v>
      </c>
      <c r="D26" s="832" t="s">
        <v>2339</v>
      </c>
      <c r="E26" s="832" t="s">
        <v>2344</v>
      </c>
      <c r="F26" s="849"/>
      <c r="G26" s="849"/>
      <c r="H26" s="837">
        <v>0</v>
      </c>
      <c r="I26" s="849">
        <v>22</v>
      </c>
      <c r="J26" s="849">
        <v>10664.5</v>
      </c>
      <c r="K26" s="837">
        <v>1</v>
      </c>
      <c r="L26" s="849">
        <v>22</v>
      </c>
      <c r="M26" s="850">
        <v>10664.5</v>
      </c>
    </row>
    <row r="27" spans="1:13" ht="14.4" customHeight="1" x14ac:dyDescent="0.3">
      <c r="A27" s="831" t="s">
        <v>2726</v>
      </c>
      <c r="B27" s="832" t="s">
        <v>2337</v>
      </c>
      <c r="C27" s="832" t="s">
        <v>2345</v>
      </c>
      <c r="D27" s="832" t="s">
        <v>2339</v>
      </c>
      <c r="E27" s="832" t="s">
        <v>2346</v>
      </c>
      <c r="F27" s="849"/>
      <c r="G27" s="849"/>
      <c r="H27" s="837">
        <v>0</v>
      </c>
      <c r="I27" s="849">
        <v>10</v>
      </c>
      <c r="J27" s="849">
        <v>9694.7999999999993</v>
      </c>
      <c r="K27" s="837">
        <v>1</v>
      </c>
      <c r="L27" s="849">
        <v>10</v>
      </c>
      <c r="M27" s="850">
        <v>9694.7999999999993</v>
      </c>
    </row>
    <row r="28" spans="1:13" ht="14.4" customHeight="1" x14ac:dyDescent="0.3">
      <c r="A28" s="831" t="s">
        <v>2726</v>
      </c>
      <c r="B28" s="832" t="s">
        <v>2337</v>
      </c>
      <c r="C28" s="832" t="s">
        <v>2338</v>
      </c>
      <c r="D28" s="832" t="s">
        <v>2339</v>
      </c>
      <c r="E28" s="832" t="s">
        <v>2340</v>
      </c>
      <c r="F28" s="849"/>
      <c r="G28" s="849"/>
      <c r="H28" s="837">
        <v>0</v>
      </c>
      <c r="I28" s="849">
        <v>7</v>
      </c>
      <c r="J28" s="849">
        <v>13572.79</v>
      </c>
      <c r="K28" s="837">
        <v>1</v>
      </c>
      <c r="L28" s="849">
        <v>7</v>
      </c>
      <c r="M28" s="850">
        <v>13572.79</v>
      </c>
    </row>
    <row r="29" spans="1:13" ht="14.4" customHeight="1" x14ac:dyDescent="0.3">
      <c r="A29" s="831" t="s">
        <v>2726</v>
      </c>
      <c r="B29" s="832" t="s">
        <v>2337</v>
      </c>
      <c r="C29" s="832" t="s">
        <v>2341</v>
      </c>
      <c r="D29" s="832" t="s">
        <v>2339</v>
      </c>
      <c r="E29" s="832" t="s">
        <v>2342</v>
      </c>
      <c r="F29" s="849"/>
      <c r="G29" s="849"/>
      <c r="H29" s="837">
        <v>0</v>
      </c>
      <c r="I29" s="849">
        <v>12</v>
      </c>
      <c r="J29" s="849">
        <v>17450.760000000002</v>
      </c>
      <c r="K29" s="837">
        <v>1</v>
      </c>
      <c r="L29" s="849">
        <v>12</v>
      </c>
      <c r="M29" s="850">
        <v>17450.760000000002</v>
      </c>
    </row>
    <row r="30" spans="1:13" ht="14.4" customHeight="1" x14ac:dyDescent="0.3">
      <c r="A30" s="831" t="s">
        <v>2726</v>
      </c>
      <c r="B30" s="832" t="s">
        <v>2351</v>
      </c>
      <c r="C30" s="832" t="s">
        <v>2352</v>
      </c>
      <c r="D30" s="832" t="s">
        <v>2353</v>
      </c>
      <c r="E30" s="832" t="s">
        <v>2354</v>
      </c>
      <c r="F30" s="849"/>
      <c r="G30" s="849"/>
      <c r="H30" s="837"/>
      <c r="I30" s="849">
        <v>25</v>
      </c>
      <c r="J30" s="849">
        <v>0</v>
      </c>
      <c r="K30" s="837"/>
      <c r="L30" s="849">
        <v>25</v>
      </c>
      <c r="M30" s="850">
        <v>0</v>
      </c>
    </row>
    <row r="31" spans="1:13" ht="14.4" customHeight="1" x14ac:dyDescent="0.3">
      <c r="A31" s="831" t="s">
        <v>2726</v>
      </c>
      <c r="B31" s="832" t="s">
        <v>2370</v>
      </c>
      <c r="C31" s="832" t="s">
        <v>4220</v>
      </c>
      <c r="D31" s="832" t="s">
        <v>4219</v>
      </c>
      <c r="E31" s="832" t="s">
        <v>4221</v>
      </c>
      <c r="F31" s="849">
        <v>3</v>
      </c>
      <c r="G31" s="849">
        <v>1756.38</v>
      </c>
      <c r="H31" s="837">
        <v>1</v>
      </c>
      <c r="I31" s="849"/>
      <c r="J31" s="849"/>
      <c r="K31" s="837">
        <v>0</v>
      </c>
      <c r="L31" s="849">
        <v>3</v>
      </c>
      <c r="M31" s="850">
        <v>1756.38</v>
      </c>
    </row>
    <row r="32" spans="1:13" ht="14.4" customHeight="1" x14ac:dyDescent="0.3">
      <c r="A32" s="831" t="s">
        <v>2726</v>
      </c>
      <c r="B32" s="832" t="s">
        <v>2370</v>
      </c>
      <c r="C32" s="832" t="s">
        <v>4218</v>
      </c>
      <c r="D32" s="832" t="s">
        <v>4219</v>
      </c>
      <c r="E32" s="832" t="s">
        <v>2373</v>
      </c>
      <c r="F32" s="849">
        <v>4</v>
      </c>
      <c r="G32" s="849">
        <v>4683.72</v>
      </c>
      <c r="H32" s="837">
        <v>1</v>
      </c>
      <c r="I32" s="849"/>
      <c r="J32" s="849"/>
      <c r="K32" s="837">
        <v>0</v>
      </c>
      <c r="L32" s="849">
        <v>4</v>
      </c>
      <c r="M32" s="850">
        <v>4683.72</v>
      </c>
    </row>
    <row r="33" spans="1:13" ht="14.4" customHeight="1" x14ac:dyDescent="0.3">
      <c r="A33" s="831" t="s">
        <v>2726</v>
      </c>
      <c r="B33" s="832" t="s">
        <v>2378</v>
      </c>
      <c r="C33" s="832" t="s">
        <v>2382</v>
      </c>
      <c r="D33" s="832" t="s">
        <v>2383</v>
      </c>
      <c r="E33" s="832" t="s">
        <v>2384</v>
      </c>
      <c r="F33" s="849"/>
      <c r="G33" s="849"/>
      <c r="H33" s="837">
        <v>0</v>
      </c>
      <c r="I33" s="849">
        <v>2</v>
      </c>
      <c r="J33" s="849">
        <v>9.4</v>
      </c>
      <c r="K33" s="837">
        <v>1</v>
      </c>
      <c r="L33" s="849">
        <v>2</v>
      </c>
      <c r="M33" s="850">
        <v>9.4</v>
      </c>
    </row>
    <row r="34" spans="1:13" ht="14.4" customHeight="1" x14ac:dyDescent="0.3">
      <c r="A34" s="831" t="s">
        <v>2726</v>
      </c>
      <c r="B34" s="832" t="s">
        <v>2385</v>
      </c>
      <c r="C34" s="832" t="s">
        <v>2389</v>
      </c>
      <c r="D34" s="832" t="s">
        <v>2387</v>
      </c>
      <c r="E34" s="832" t="s">
        <v>2390</v>
      </c>
      <c r="F34" s="849"/>
      <c r="G34" s="849"/>
      <c r="H34" s="837"/>
      <c r="I34" s="849">
        <v>1</v>
      </c>
      <c r="J34" s="849">
        <v>0</v>
      </c>
      <c r="K34" s="837"/>
      <c r="L34" s="849">
        <v>1</v>
      </c>
      <c r="M34" s="850">
        <v>0</v>
      </c>
    </row>
    <row r="35" spans="1:13" ht="14.4" customHeight="1" x14ac:dyDescent="0.3">
      <c r="A35" s="831" t="s">
        <v>2726</v>
      </c>
      <c r="B35" s="832" t="s">
        <v>2396</v>
      </c>
      <c r="C35" s="832" t="s">
        <v>2397</v>
      </c>
      <c r="D35" s="832" t="s">
        <v>748</v>
      </c>
      <c r="E35" s="832" t="s">
        <v>703</v>
      </c>
      <c r="F35" s="849"/>
      <c r="G35" s="849"/>
      <c r="H35" s="837">
        <v>0</v>
      </c>
      <c r="I35" s="849">
        <v>1</v>
      </c>
      <c r="J35" s="849">
        <v>65.989999999999995</v>
      </c>
      <c r="K35" s="837">
        <v>1</v>
      </c>
      <c r="L35" s="849">
        <v>1</v>
      </c>
      <c r="M35" s="850">
        <v>65.989999999999995</v>
      </c>
    </row>
    <row r="36" spans="1:13" ht="14.4" customHeight="1" x14ac:dyDescent="0.3">
      <c r="A36" s="831" t="s">
        <v>2726</v>
      </c>
      <c r="B36" s="832" t="s">
        <v>2403</v>
      </c>
      <c r="C36" s="832" t="s">
        <v>4207</v>
      </c>
      <c r="D36" s="832" t="s">
        <v>2405</v>
      </c>
      <c r="E36" s="832" t="s">
        <v>4208</v>
      </c>
      <c r="F36" s="849"/>
      <c r="G36" s="849"/>
      <c r="H36" s="837">
        <v>0</v>
      </c>
      <c r="I36" s="849">
        <v>1</v>
      </c>
      <c r="J36" s="849">
        <v>726.27</v>
      </c>
      <c r="K36" s="837">
        <v>1</v>
      </c>
      <c r="L36" s="849">
        <v>1</v>
      </c>
      <c r="M36" s="850">
        <v>726.27</v>
      </c>
    </row>
    <row r="37" spans="1:13" ht="14.4" customHeight="1" x14ac:dyDescent="0.3">
      <c r="A37" s="831" t="s">
        <v>2726</v>
      </c>
      <c r="B37" s="832" t="s">
        <v>2407</v>
      </c>
      <c r="C37" s="832" t="s">
        <v>3481</v>
      </c>
      <c r="D37" s="832" t="s">
        <v>3482</v>
      </c>
      <c r="E37" s="832" t="s">
        <v>2410</v>
      </c>
      <c r="F37" s="849"/>
      <c r="G37" s="849"/>
      <c r="H37" s="837">
        <v>0</v>
      </c>
      <c r="I37" s="849">
        <v>2</v>
      </c>
      <c r="J37" s="849">
        <v>322.12</v>
      </c>
      <c r="K37" s="837">
        <v>1</v>
      </c>
      <c r="L37" s="849">
        <v>2</v>
      </c>
      <c r="M37" s="850">
        <v>322.12</v>
      </c>
    </row>
    <row r="38" spans="1:13" ht="14.4" customHeight="1" x14ac:dyDescent="0.3">
      <c r="A38" s="831" t="s">
        <v>2726</v>
      </c>
      <c r="B38" s="832" t="s">
        <v>2420</v>
      </c>
      <c r="C38" s="832" t="s">
        <v>2623</v>
      </c>
      <c r="D38" s="832" t="s">
        <v>1328</v>
      </c>
      <c r="E38" s="832" t="s">
        <v>703</v>
      </c>
      <c r="F38" s="849"/>
      <c r="G38" s="849"/>
      <c r="H38" s="837">
        <v>0</v>
      </c>
      <c r="I38" s="849">
        <v>1</v>
      </c>
      <c r="J38" s="849">
        <v>58.77</v>
      </c>
      <c r="K38" s="837">
        <v>1</v>
      </c>
      <c r="L38" s="849">
        <v>1</v>
      </c>
      <c r="M38" s="850">
        <v>58.77</v>
      </c>
    </row>
    <row r="39" spans="1:13" ht="14.4" customHeight="1" x14ac:dyDescent="0.3">
      <c r="A39" s="831" t="s">
        <v>2726</v>
      </c>
      <c r="B39" s="832" t="s">
        <v>2420</v>
      </c>
      <c r="C39" s="832" t="s">
        <v>2423</v>
      </c>
      <c r="D39" s="832" t="s">
        <v>1328</v>
      </c>
      <c r="E39" s="832" t="s">
        <v>2424</v>
      </c>
      <c r="F39" s="849"/>
      <c r="G39" s="849"/>
      <c r="H39" s="837">
        <v>0</v>
      </c>
      <c r="I39" s="849">
        <v>1</v>
      </c>
      <c r="J39" s="849">
        <v>176.32</v>
      </c>
      <c r="K39" s="837">
        <v>1</v>
      </c>
      <c r="L39" s="849">
        <v>1</v>
      </c>
      <c r="M39" s="850">
        <v>176.32</v>
      </c>
    </row>
    <row r="40" spans="1:13" ht="14.4" customHeight="1" x14ac:dyDescent="0.3">
      <c r="A40" s="831" t="s">
        <v>2726</v>
      </c>
      <c r="B40" s="832" t="s">
        <v>2347</v>
      </c>
      <c r="C40" s="832" t="s">
        <v>2348</v>
      </c>
      <c r="D40" s="832" t="s">
        <v>2349</v>
      </c>
      <c r="E40" s="832" t="s">
        <v>2350</v>
      </c>
      <c r="F40" s="849"/>
      <c r="G40" s="849"/>
      <c r="H40" s="837">
        <v>0</v>
      </c>
      <c r="I40" s="849">
        <v>2</v>
      </c>
      <c r="J40" s="849">
        <v>100.64</v>
      </c>
      <c r="K40" s="837">
        <v>1</v>
      </c>
      <c r="L40" s="849">
        <v>2</v>
      </c>
      <c r="M40" s="850">
        <v>100.64</v>
      </c>
    </row>
    <row r="41" spans="1:13" ht="14.4" customHeight="1" x14ac:dyDescent="0.3">
      <c r="A41" s="831" t="s">
        <v>2727</v>
      </c>
      <c r="B41" s="832" t="s">
        <v>2455</v>
      </c>
      <c r="C41" s="832" t="s">
        <v>2812</v>
      </c>
      <c r="D41" s="832" t="s">
        <v>2813</v>
      </c>
      <c r="E41" s="832" t="s">
        <v>2814</v>
      </c>
      <c r="F41" s="849"/>
      <c r="G41" s="849"/>
      <c r="H41" s="837">
        <v>0</v>
      </c>
      <c r="I41" s="849">
        <v>1</v>
      </c>
      <c r="J41" s="849">
        <v>453.18</v>
      </c>
      <c r="K41" s="837">
        <v>1</v>
      </c>
      <c r="L41" s="849">
        <v>1</v>
      </c>
      <c r="M41" s="850">
        <v>453.18</v>
      </c>
    </row>
    <row r="42" spans="1:13" ht="14.4" customHeight="1" x14ac:dyDescent="0.3">
      <c r="A42" s="831" t="s">
        <v>2727</v>
      </c>
      <c r="B42" s="832" t="s">
        <v>2455</v>
      </c>
      <c r="C42" s="832" t="s">
        <v>2881</v>
      </c>
      <c r="D42" s="832" t="s">
        <v>2772</v>
      </c>
      <c r="E42" s="832" t="s">
        <v>2773</v>
      </c>
      <c r="F42" s="849"/>
      <c r="G42" s="849"/>
      <c r="H42" s="837">
        <v>0</v>
      </c>
      <c r="I42" s="849">
        <v>1</v>
      </c>
      <c r="J42" s="849">
        <v>453.18</v>
      </c>
      <c r="K42" s="837">
        <v>1</v>
      </c>
      <c r="L42" s="849">
        <v>1</v>
      </c>
      <c r="M42" s="850">
        <v>453.18</v>
      </c>
    </row>
    <row r="43" spans="1:13" ht="14.4" customHeight="1" x14ac:dyDescent="0.3">
      <c r="A43" s="831" t="s">
        <v>2727</v>
      </c>
      <c r="B43" s="832" t="s">
        <v>4589</v>
      </c>
      <c r="C43" s="832" t="s">
        <v>3151</v>
      </c>
      <c r="D43" s="832" t="s">
        <v>1756</v>
      </c>
      <c r="E43" s="832" t="s">
        <v>3111</v>
      </c>
      <c r="F43" s="849">
        <v>2</v>
      </c>
      <c r="G43" s="849">
        <v>197.5</v>
      </c>
      <c r="H43" s="837">
        <v>1</v>
      </c>
      <c r="I43" s="849"/>
      <c r="J43" s="849"/>
      <c r="K43" s="837">
        <v>0</v>
      </c>
      <c r="L43" s="849">
        <v>2</v>
      </c>
      <c r="M43" s="850">
        <v>197.5</v>
      </c>
    </row>
    <row r="44" spans="1:13" ht="14.4" customHeight="1" x14ac:dyDescent="0.3">
      <c r="A44" s="831" t="s">
        <v>2727</v>
      </c>
      <c r="B44" s="832" t="s">
        <v>4590</v>
      </c>
      <c r="C44" s="832" t="s">
        <v>3842</v>
      </c>
      <c r="D44" s="832" t="s">
        <v>3017</v>
      </c>
      <c r="E44" s="832" t="s">
        <v>3020</v>
      </c>
      <c r="F44" s="849"/>
      <c r="G44" s="849"/>
      <c r="H44" s="837">
        <v>0</v>
      </c>
      <c r="I44" s="849">
        <v>8</v>
      </c>
      <c r="J44" s="849">
        <v>113711.67999999999</v>
      </c>
      <c r="K44" s="837">
        <v>1</v>
      </c>
      <c r="L44" s="849">
        <v>8</v>
      </c>
      <c r="M44" s="850">
        <v>113711.67999999999</v>
      </c>
    </row>
    <row r="45" spans="1:13" ht="14.4" customHeight="1" x14ac:dyDescent="0.3">
      <c r="A45" s="831" t="s">
        <v>2727</v>
      </c>
      <c r="B45" s="832" t="s">
        <v>4591</v>
      </c>
      <c r="C45" s="832" t="s">
        <v>3012</v>
      </c>
      <c r="D45" s="832" t="s">
        <v>3013</v>
      </c>
      <c r="E45" s="832" t="s">
        <v>3014</v>
      </c>
      <c r="F45" s="849"/>
      <c r="G45" s="849"/>
      <c r="H45" s="837">
        <v>0</v>
      </c>
      <c r="I45" s="849">
        <v>1</v>
      </c>
      <c r="J45" s="849">
        <v>502.31</v>
      </c>
      <c r="K45" s="837">
        <v>1</v>
      </c>
      <c r="L45" s="849">
        <v>1</v>
      </c>
      <c r="M45" s="850">
        <v>502.31</v>
      </c>
    </row>
    <row r="46" spans="1:13" ht="14.4" customHeight="1" x14ac:dyDescent="0.3">
      <c r="A46" s="831" t="s">
        <v>2727</v>
      </c>
      <c r="B46" s="832" t="s">
        <v>2322</v>
      </c>
      <c r="C46" s="832" t="s">
        <v>2323</v>
      </c>
      <c r="D46" s="832" t="s">
        <v>2324</v>
      </c>
      <c r="E46" s="832" t="s">
        <v>2325</v>
      </c>
      <c r="F46" s="849"/>
      <c r="G46" s="849"/>
      <c r="H46" s="837">
        <v>0</v>
      </c>
      <c r="I46" s="849">
        <v>4</v>
      </c>
      <c r="J46" s="849">
        <v>2201.56</v>
      </c>
      <c r="K46" s="837">
        <v>1</v>
      </c>
      <c r="L46" s="849">
        <v>4</v>
      </c>
      <c r="M46" s="850">
        <v>2201.56</v>
      </c>
    </row>
    <row r="47" spans="1:13" ht="14.4" customHeight="1" x14ac:dyDescent="0.3">
      <c r="A47" s="831" t="s">
        <v>2728</v>
      </c>
      <c r="B47" s="832" t="s">
        <v>2045</v>
      </c>
      <c r="C47" s="832" t="s">
        <v>2048</v>
      </c>
      <c r="D47" s="832" t="s">
        <v>2049</v>
      </c>
      <c r="E47" s="832" t="s">
        <v>2050</v>
      </c>
      <c r="F47" s="849"/>
      <c r="G47" s="849"/>
      <c r="H47" s="837">
        <v>0</v>
      </c>
      <c r="I47" s="849">
        <v>4</v>
      </c>
      <c r="J47" s="849">
        <v>64.48</v>
      </c>
      <c r="K47" s="837">
        <v>1</v>
      </c>
      <c r="L47" s="849">
        <v>4</v>
      </c>
      <c r="M47" s="850">
        <v>64.48</v>
      </c>
    </row>
    <row r="48" spans="1:13" ht="14.4" customHeight="1" x14ac:dyDescent="0.3">
      <c r="A48" s="831" t="s">
        <v>2728</v>
      </c>
      <c r="B48" s="832" t="s">
        <v>2057</v>
      </c>
      <c r="C48" s="832" t="s">
        <v>2972</v>
      </c>
      <c r="D48" s="832" t="s">
        <v>2059</v>
      </c>
      <c r="E48" s="832" t="s">
        <v>2973</v>
      </c>
      <c r="F48" s="849"/>
      <c r="G48" s="849"/>
      <c r="H48" s="837">
        <v>0</v>
      </c>
      <c r="I48" s="849">
        <v>1</v>
      </c>
      <c r="J48" s="849">
        <v>64.5</v>
      </c>
      <c r="K48" s="837">
        <v>1</v>
      </c>
      <c r="L48" s="849">
        <v>1</v>
      </c>
      <c r="M48" s="850">
        <v>64.5</v>
      </c>
    </row>
    <row r="49" spans="1:13" ht="14.4" customHeight="1" x14ac:dyDescent="0.3">
      <c r="A49" s="831" t="s">
        <v>2728</v>
      </c>
      <c r="B49" s="832" t="s">
        <v>2455</v>
      </c>
      <c r="C49" s="832" t="s">
        <v>2881</v>
      </c>
      <c r="D49" s="832" t="s">
        <v>2772</v>
      </c>
      <c r="E49" s="832" t="s">
        <v>2773</v>
      </c>
      <c r="F49" s="849"/>
      <c r="G49" s="849"/>
      <c r="H49" s="837">
        <v>0</v>
      </c>
      <c r="I49" s="849">
        <v>6</v>
      </c>
      <c r="J49" s="849">
        <v>2719.08</v>
      </c>
      <c r="K49" s="837">
        <v>1</v>
      </c>
      <c r="L49" s="849">
        <v>6</v>
      </c>
      <c r="M49" s="850">
        <v>2719.08</v>
      </c>
    </row>
    <row r="50" spans="1:13" ht="14.4" customHeight="1" x14ac:dyDescent="0.3">
      <c r="A50" s="831" t="s">
        <v>2728</v>
      </c>
      <c r="B50" s="832" t="s">
        <v>2129</v>
      </c>
      <c r="C50" s="832" t="s">
        <v>2940</v>
      </c>
      <c r="D50" s="832" t="s">
        <v>2941</v>
      </c>
      <c r="E50" s="832" t="s">
        <v>2132</v>
      </c>
      <c r="F50" s="849">
        <v>1</v>
      </c>
      <c r="G50" s="849">
        <v>42.51</v>
      </c>
      <c r="H50" s="837">
        <v>1</v>
      </c>
      <c r="I50" s="849"/>
      <c r="J50" s="849"/>
      <c r="K50" s="837">
        <v>0</v>
      </c>
      <c r="L50" s="849">
        <v>1</v>
      </c>
      <c r="M50" s="850">
        <v>42.51</v>
      </c>
    </row>
    <row r="51" spans="1:13" ht="14.4" customHeight="1" x14ac:dyDescent="0.3">
      <c r="A51" s="831" t="s">
        <v>2728</v>
      </c>
      <c r="B51" s="832" t="s">
        <v>2487</v>
      </c>
      <c r="C51" s="832" t="s">
        <v>2902</v>
      </c>
      <c r="D51" s="832" t="s">
        <v>1446</v>
      </c>
      <c r="E51" s="832" t="s">
        <v>2903</v>
      </c>
      <c r="F51" s="849"/>
      <c r="G51" s="849"/>
      <c r="H51" s="837">
        <v>0</v>
      </c>
      <c r="I51" s="849">
        <v>1</v>
      </c>
      <c r="J51" s="849">
        <v>54.99</v>
      </c>
      <c r="K51" s="837">
        <v>1</v>
      </c>
      <c r="L51" s="849">
        <v>1</v>
      </c>
      <c r="M51" s="850">
        <v>54.99</v>
      </c>
    </row>
    <row r="52" spans="1:13" ht="14.4" customHeight="1" x14ac:dyDescent="0.3">
      <c r="A52" s="831" t="s">
        <v>2728</v>
      </c>
      <c r="B52" s="832" t="s">
        <v>2154</v>
      </c>
      <c r="C52" s="832" t="s">
        <v>2155</v>
      </c>
      <c r="D52" s="832" t="s">
        <v>702</v>
      </c>
      <c r="E52" s="832" t="s">
        <v>2156</v>
      </c>
      <c r="F52" s="849"/>
      <c r="G52" s="849"/>
      <c r="H52" s="837">
        <v>0</v>
      </c>
      <c r="I52" s="849">
        <v>1</v>
      </c>
      <c r="J52" s="849">
        <v>35.11</v>
      </c>
      <c r="K52" s="837">
        <v>1</v>
      </c>
      <c r="L52" s="849">
        <v>1</v>
      </c>
      <c r="M52" s="850">
        <v>35.11</v>
      </c>
    </row>
    <row r="53" spans="1:13" ht="14.4" customHeight="1" x14ac:dyDescent="0.3">
      <c r="A53" s="831" t="s">
        <v>2728</v>
      </c>
      <c r="B53" s="832" t="s">
        <v>2154</v>
      </c>
      <c r="C53" s="832" t="s">
        <v>2635</v>
      </c>
      <c r="D53" s="832" t="s">
        <v>702</v>
      </c>
      <c r="E53" s="832" t="s">
        <v>2325</v>
      </c>
      <c r="F53" s="849"/>
      <c r="G53" s="849"/>
      <c r="H53" s="837">
        <v>0</v>
      </c>
      <c r="I53" s="849">
        <v>3</v>
      </c>
      <c r="J53" s="849">
        <v>52.679999999999993</v>
      </c>
      <c r="K53" s="837">
        <v>1</v>
      </c>
      <c r="L53" s="849">
        <v>3</v>
      </c>
      <c r="M53" s="850">
        <v>52.679999999999993</v>
      </c>
    </row>
    <row r="54" spans="1:13" ht="14.4" customHeight="1" x14ac:dyDescent="0.3">
      <c r="A54" s="831" t="s">
        <v>2728</v>
      </c>
      <c r="B54" s="832" t="s">
        <v>2158</v>
      </c>
      <c r="C54" s="832" t="s">
        <v>2159</v>
      </c>
      <c r="D54" s="832" t="s">
        <v>2160</v>
      </c>
      <c r="E54" s="832" t="s">
        <v>2161</v>
      </c>
      <c r="F54" s="849"/>
      <c r="G54" s="849"/>
      <c r="H54" s="837">
        <v>0</v>
      </c>
      <c r="I54" s="849">
        <v>2</v>
      </c>
      <c r="J54" s="849">
        <v>186.54</v>
      </c>
      <c r="K54" s="837">
        <v>1</v>
      </c>
      <c r="L54" s="849">
        <v>2</v>
      </c>
      <c r="M54" s="850">
        <v>186.54</v>
      </c>
    </row>
    <row r="55" spans="1:13" ht="14.4" customHeight="1" x14ac:dyDescent="0.3">
      <c r="A55" s="831" t="s">
        <v>2728</v>
      </c>
      <c r="B55" s="832" t="s">
        <v>2232</v>
      </c>
      <c r="C55" s="832" t="s">
        <v>3004</v>
      </c>
      <c r="D55" s="832" t="s">
        <v>2234</v>
      </c>
      <c r="E55" s="832" t="s">
        <v>3005</v>
      </c>
      <c r="F55" s="849"/>
      <c r="G55" s="849"/>
      <c r="H55" s="837">
        <v>0</v>
      </c>
      <c r="I55" s="849">
        <v>1</v>
      </c>
      <c r="J55" s="849">
        <v>477.84</v>
      </c>
      <c r="K55" s="837">
        <v>1</v>
      </c>
      <c r="L55" s="849">
        <v>1</v>
      </c>
      <c r="M55" s="850">
        <v>477.84</v>
      </c>
    </row>
    <row r="56" spans="1:13" ht="14.4" customHeight="1" x14ac:dyDescent="0.3">
      <c r="A56" s="831" t="s">
        <v>2728</v>
      </c>
      <c r="B56" s="832" t="s">
        <v>2529</v>
      </c>
      <c r="C56" s="832" t="s">
        <v>2934</v>
      </c>
      <c r="D56" s="832" t="s">
        <v>1585</v>
      </c>
      <c r="E56" s="832" t="s">
        <v>2935</v>
      </c>
      <c r="F56" s="849"/>
      <c r="G56" s="849"/>
      <c r="H56" s="837">
        <v>0</v>
      </c>
      <c r="I56" s="849">
        <v>1</v>
      </c>
      <c r="J56" s="849">
        <v>556.04</v>
      </c>
      <c r="K56" s="837">
        <v>1</v>
      </c>
      <c r="L56" s="849">
        <v>1</v>
      </c>
      <c r="M56" s="850">
        <v>556.04</v>
      </c>
    </row>
    <row r="57" spans="1:13" ht="14.4" customHeight="1" x14ac:dyDescent="0.3">
      <c r="A57" s="831" t="s">
        <v>2728</v>
      </c>
      <c r="B57" s="832" t="s">
        <v>2253</v>
      </c>
      <c r="C57" s="832" t="s">
        <v>2260</v>
      </c>
      <c r="D57" s="832" t="s">
        <v>2255</v>
      </c>
      <c r="E57" s="832" t="s">
        <v>2261</v>
      </c>
      <c r="F57" s="849"/>
      <c r="G57" s="849"/>
      <c r="H57" s="837">
        <v>0</v>
      </c>
      <c r="I57" s="849">
        <v>1</v>
      </c>
      <c r="J57" s="849">
        <v>63.14</v>
      </c>
      <c r="K57" s="837">
        <v>1</v>
      </c>
      <c r="L57" s="849">
        <v>1</v>
      </c>
      <c r="M57" s="850">
        <v>63.14</v>
      </c>
    </row>
    <row r="58" spans="1:13" ht="14.4" customHeight="1" x14ac:dyDescent="0.3">
      <c r="A58" s="831" t="s">
        <v>2728</v>
      </c>
      <c r="B58" s="832" t="s">
        <v>2264</v>
      </c>
      <c r="C58" s="832" t="s">
        <v>2265</v>
      </c>
      <c r="D58" s="832" t="s">
        <v>1377</v>
      </c>
      <c r="E58" s="832" t="s">
        <v>2266</v>
      </c>
      <c r="F58" s="849"/>
      <c r="G58" s="849"/>
      <c r="H58" s="837">
        <v>0</v>
      </c>
      <c r="I58" s="849">
        <v>1</v>
      </c>
      <c r="J58" s="849">
        <v>225.06</v>
      </c>
      <c r="K58" s="837">
        <v>1</v>
      </c>
      <c r="L58" s="849">
        <v>1</v>
      </c>
      <c r="M58" s="850">
        <v>225.06</v>
      </c>
    </row>
    <row r="59" spans="1:13" ht="14.4" customHeight="1" x14ac:dyDescent="0.3">
      <c r="A59" s="831" t="s">
        <v>2728</v>
      </c>
      <c r="B59" s="832" t="s">
        <v>4590</v>
      </c>
      <c r="C59" s="832" t="s">
        <v>3842</v>
      </c>
      <c r="D59" s="832" t="s">
        <v>3017</v>
      </c>
      <c r="E59" s="832" t="s">
        <v>3020</v>
      </c>
      <c r="F59" s="849"/>
      <c r="G59" s="849"/>
      <c r="H59" s="837">
        <v>0</v>
      </c>
      <c r="I59" s="849">
        <v>7</v>
      </c>
      <c r="J59" s="849">
        <v>99497.719999999987</v>
      </c>
      <c r="K59" s="837">
        <v>1</v>
      </c>
      <c r="L59" s="849">
        <v>7</v>
      </c>
      <c r="M59" s="850">
        <v>99497.719999999987</v>
      </c>
    </row>
    <row r="60" spans="1:13" ht="14.4" customHeight="1" x14ac:dyDescent="0.3">
      <c r="A60" s="831" t="s">
        <v>2728</v>
      </c>
      <c r="B60" s="832" t="s">
        <v>4590</v>
      </c>
      <c r="C60" s="832" t="s">
        <v>3019</v>
      </c>
      <c r="D60" s="832" t="s">
        <v>3017</v>
      </c>
      <c r="E60" s="832" t="s">
        <v>3020</v>
      </c>
      <c r="F60" s="849"/>
      <c r="G60" s="849"/>
      <c r="H60" s="837">
        <v>0</v>
      </c>
      <c r="I60" s="849">
        <v>9</v>
      </c>
      <c r="J60" s="849">
        <v>127925.63999999998</v>
      </c>
      <c r="K60" s="837">
        <v>1</v>
      </c>
      <c r="L60" s="849">
        <v>9</v>
      </c>
      <c r="M60" s="850">
        <v>127925.63999999998</v>
      </c>
    </row>
    <row r="61" spans="1:13" ht="14.4" customHeight="1" x14ac:dyDescent="0.3">
      <c r="A61" s="831" t="s">
        <v>2728</v>
      </c>
      <c r="B61" s="832" t="s">
        <v>4590</v>
      </c>
      <c r="C61" s="832" t="s">
        <v>3021</v>
      </c>
      <c r="D61" s="832" t="s">
        <v>3017</v>
      </c>
      <c r="E61" s="832" t="s">
        <v>3022</v>
      </c>
      <c r="F61" s="849"/>
      <c r="G61" s="849"/>
      <c r="H61" s="837">
        <v>0</v>
      </c>
      <c r="I61" s="849">
        <v>6</v>
      </c>
      <c r="J61" s="849">
        <v>12183.3</v>
      </c>
      <c r="K61" s="837">
        <v>1</v>
      </c>
      <c r="L61" s="849">
        <v>6</v>
      </c>
      <c r="M61" s="850">
        <v>12183.3</v>
      </c>
    </row>
    <row r="62" spans="1:13" ht="14.4" customHeight="1" x14ac:dyDescent="0.3">
      <c r="A62" s="831" t="s">
        <v>2728</v>
      </c>
      <c r="B62" s="832" t="s">
        <v>4590</v>
      </c>
      <c r="C62" s="832" t="s">
        <v>3016</v>
      </c>
      <c r="D62" s="832" t="s">
        <v>3017</v>
      </c>
      <c r="E62" s="832" t="s">
        <v>3018</v>
      </c>
      <c r="F62" s="849"/>
      <c r="G62" s="849"/>
      <c r="H62" s="837">
        <v>0</v>
      </c>
      <c r="I62" s="849">
        <v>1</v>
      </c>
      <c r="J62" s="849">
        <v>18275.099999999999</v>
      </c>
      <c r="K62" s="837">
        <v>1</v>
      </c>
      <c r="L62" s="849">
        <v>1</v>
      </c>
      <c r="M62" s="850">
        <v>18275.099999999999</v>
      </c>
    </row>
    <row r="63" spans="1:13" ht="14.4" customHeight="1" x14ac:dyDescent="0.3">
      <c r="A63" s="831" t="s">
        <v>2728</v>
      </c>
      <c r="B63" s="832" t="s">
        <v>4590</v>
      </c>
      <c r="C63" s="832" t="s">
        <v>3023</v>
      </c>
      <c r="D63" s="832" t="s">
        <v>3017</v>
      </c>
      <c r="E63" s="832" t="s">
        <v>3018</v>
      </c>
      <c r="F63" s="849"/>
      <c r="G63" s="849"/>
      <c r="H63" s="837">
        <v>0</v>
      </c>
      <c r="I63" s="849">
        <v>1</v>
      </c>
      <c r="J63" s="849">
        <v>18275.099999999999</v>
      </c>
      <c r="K63" s="837">
        <v>1</v>
      </c>
      <c r="L63" s="849">
        <v>1</v>
      </c>
      <c r="M63" s="850">
        <v>18275.099999999999</v>
      </c>
    </row>
    <row r="64" spans="1:13" ht="14.4" customHeight="1" x14ac:dyDescent="0.3">
      <c r="A64" s="831" t="s">
        <v>2728</v>
      </c>
      <c r="B64" s="832" t="s">
        <v>4592</v>
      </c>
      <c r="C64" s="832" t="s">
        <v>2951</v>
      </c>
      <c r="D64" s="832" t="s">
        <v>2952</v>
      </c>
      <c r="E64" s="832" t="s">
        <v>2953</v>
      </c>
      <c r="F64" s="849"/>
      <c r="G64" s="849"/>
      <c r="H64" s="837">
        <v>0</v>
      </c>
      <c r="I64" s="849">
        <v>9</v>
      </c>
      <c r="J64" s="849">
        <v>33201.99</v>
      </c>
      <c r="K64" s="837">
        <v>1</v>
      </c>
      <c r="L64" s="849">
        <v>9</v>
      </c>
      <c r="M64" s="850">
        <v>33201.99</v>
      </c>
    </row>
    <row r="65" spans="1:13" ht="14.4" customHeight="1" x14ac:dyDescent="0.3">
      <c r="A65" s="831" t="s">
        <v>2728</v>
      </c>
      <c r="B65" s="832" t="s">
        <v>4591</v>
      </c>
      <c r="C65" s="832" t="s">
        <v>3012</v>
      </c>
      <c r="D65" s="832" t="s">
        <v>3013</v>
      </c>
      <c r="E65" s="832" t="s">
        <v>3014</v>
      </c>
      <c r="F65" s="849"/>
      <c r="G65" s="849"/>
      <c r="H65" s="837">
        <v>0</v>
      </c>
      <c r="I65" s="849">
        <v>9</v>
      </c>
      <c r="J65" s="849">
        <v>4520.7900000000009</v>
      </c>
      <c r="K65" s="837">
        <v>1</v>
      </c>
      <c r="L65" s="849">
        <v>9</v>
      </c>
      <c r="M65" s="850">
        <v>4520.7900000000009</v>
      </c>
    </row>
    <row r="66" spans="1:13" ht="14.4" customHeight="1" x14ac:dyDescent="0.3">
      <c r="A66" s="831" t="s">
        <v>2728</v>
      </c>
      <c r="B66" s="832" t="s">
        <v>4593</v>
      </c>
      <c r="C66" s="832" t="s">
        <v>2905</v>
      </c>
      <c r="D66" s="832" t="s">
        <v>2906</v>
      </c>
      <c r="E66" s="832" t="s">
        <v>2907</v>
      </c>
      <c r="F66" s="849"/>
      <c r="G66" s="849"/>
      <c r="H66" s="837">
        <v>0</v>
      </c>
      <c r="I66" s="849">
        <v>3</v>
      </c>
      <c r="J66" s="849">
        <v>620.64</v>
      </c>
      <c r="K66" s="837">
        <v>1</v>
      </c>
      <c r="L66" s="849">
        <v>3</v>
      </c>
      <c r="M66" s="850">
        <v>620.64</v>
      </c>
    </row>
    <row r="67" spans="1:13" ht="14.4" customHeight="1" x14ac:dyDescent="0.3">
      <c r="A67" s="831" t="s">
        <v>2728</v>
      </c>
      <c r="B67" s="832" t="s">
        <v>4593</v>
      </c>
      <c r="C67" s="832" t="s">
        <v>2908</v>
      </c>
      <c r="D67" s="832" t="s">
        <v>2906</v>
      </c>
      <c r="E67" s="832" t="s">
        <v>2909</v>
      </c>
      <c r="F67" s="849"/>
      <c r="G67" s="849"/>
      <c r="H67" s="837">
        <v>0</v>
      </c>
      <c r="I67" s="849">
        <v>8</v>
      </c>
      <c r="J67" s="849">
        <v>8728.7199999999975</v>
      </c>
      <c r="K67" s="837">
        <v>1</v>
      </c>
      <c r="L67" s="849">
        <v>8</v>
      </c>
      <c r="M67" s="850">
        <v>8728.7199999999975</v>
      </c>
    </row>
    <row r="68" spans="1:13" ht="14.4" customHeight="1" x14ac:dyDescent="0.3">
      <c r="A68" s="831" t="s">
        <v>2728</v>
      </c>
      <c r="B68" s="832" t="s">
        <v>4594</v>
      </c>
      <c r="C68" s="832" t="s">
        <v>2896</v>
      </c>
      <c r="D68" s="832" t="s">
        <v>2897</v>
      </c>
      <c r="E68" s="832" t="s">
        <v>2898</v>
      </c>
      <c r="F68" s="849"/>
      <c r="G68" s="849"/>
      <c r="H68" s="837">
        <v>0</v>
      </c>
      <c r="I68" s="849">
        <v>2</v>
      </c>
      <c r="J68" s="849">
        <v>3669.28</v>
      </c>
      <c r="K68" s="837">
        <v>1</v>
      </c>
      <c r="L68" s="849">
        <v>2</v>
      </c>
      <c r="M68" s="850">
        <v>3669.28</v>
      </c>
    </row>
    <row r="69" spans="1:13" ht="14.4" customHeight="1" x14ac:dyDescent="0.3">
      <c r="A69" s="831" t="s">
        <v>2728</v>
      </c>
      <c r="B69" s="832" t="s">
        <v>2322</v>
      </c>
      <c r="C69" s="832" t="s">
        <v>2975</v>
      </c>
      <c r="D69" s="832" t="s">
        <v>2976</v>
      </c>
      <c r="E69" s="832" t="s">
        <v>2977</v>
      </c>
      <c r="F69" s="849">
        <v>12</v>
      </c>
      <c r="G69" s="849">
        <v>6604.68</v>
      </c>
      <c r="H69" s="837">
        <v>1</v>
      </c>
      <c r="I69" s="849"/>
      <c r="J69" s="849"/>
      <c r="K69" s="837">
        <v>0</v>
      </c>
      <c r="L69" s="849">
        <v>12</v>
      </c>
      <c r="M69" s="850">
        <v>6604.68</v>
      </c>
    </row>
    <row r="70" spans="1:13" ht="14.4" customHeight="1" x14ac:dyDescent="0.3">
      <c r="A70" s="831" t="s">
        <v>2728</v>
      </c>
      <c r="B70" s="832" t="s">
        <v>2322</v>
      </c>
      <c r="C70" s="832" t="s">
        <v>2323</v>
      </c>
      <c r="D70" s="832" t="s">
        <v>2324</v>
      </c>
      <c r="E70" s="832" t="s">
        <v>2325</v>
      </c>
      <c r="F70" s="849"/>
      <c r="G70" s="849"/>
      <c r="H70" s="837">
        <v>0</v>
      </c>
      <c r="I70" s="849">
        <v>12</v>
      </c>
      <c r="J70" s="849">
        <v>6604.68</v>
      </c>
      <c r="K70" s="837">
        <v>1</v>
      </c>
      <c r="L70" s="849">
        <v>12</v>
      </c>
      <c r="M70" s="850">
        <v>6604.68</v>
      </c>
    </row>
    <row r="71" spans="1:13" ht="14.4" customHeight="1" x14ac:dyDescent="0.3">
      <c r="A71" s="831" t="s">
        <v>2728</v>
      </c>
      <c r="B71" s="832" t="s">
        <v>4595</v>
      </c>
      <c r="C71" s="832" t="s">
        <v>2930</v>
      </c>
      <c r="D71" s="832" t="s">
        <v>2931</v>
      </c>
      <c r="E71" s="832" t="s">
        <v>2932</v>
      </c>
      <c r="F71" s="849"/>
      <c r="G71" s="849"/>
      <c r="H71" s="837">
        <v>0</v>
      </c>
      <c r="I71" s="849">
        <v>12</v>
      </c>
      <c r="J71" s="849">
        <v>6604.68</v>
      </c>
      <c r="K71" s="837">
        <v>1</v>
      </c>
      <c r="L71" s="849">
        <v>12</v>
      </c>
      <c r="M71" s="850">
        <v>6604.68</v>
      </c>
    </row>
    <row r="72" spans="1:13" ht="14.4" customHeight="1" x14ac:dyDescent="0.3">
      <c r="A72" s="831" t="s">
        <v>2728</v>
      </c>
      <c r="B72" s="832" t="s">
        <v>2333</v>
      </c>
      <c r="C72" s="832" t="s">
        <v>2335</v>
      </c>
      <c r="D72" s="832" t="s">
        <v>640</v>
      </c>
      <c r="E72" s="832" t="s">
        <v>642</v>
      </c>
      <c r="F72" s="849"/>
      <c r="G72" s="849"/>
      <c r="H72" s="837">
        <v>0</v>
      </c>
      <c r="I72" s="849">
        <v>3</v>
      </c>
      <c r="J72" s="849">
        <v>217.64999999999998</v>
      </c>
      <c r="K72" s="837">
        <v>1</v>
      </c>
      <c r="L72" s="849">
        <v>3</v>
      </c>
      <c r="M72" s="850">
        <v>217.64999999999998</v>
      </c>
    </row>
    <row r="73" spans="1:13" ht="14.4" customHeight="1" x14ac:dyDescent="0.3">
      <c r="A73" s="831" t="s">
        <v>2728</v>
      </c>
      <c r="B73" s="832" t="s">
        <v>2333</v>
      </c>
      <c r="C73" s="832" t="s">
        <v>2334</v>
      </c>
      <c r="D73" s="832" t="s">
        <v>640</v>
      </c>
      <c r="E73" s="832" t="s">
        <v>641</v>
      </c>
      <c r="F73" s="849"/>
      <c r="G73" s="849"/>
      <c r="H73" s="837">
        <v>0</v>
      </c>
      <c r="I73" s="849">
        <v>2</v>
      </c>
      <c r="J73" s="849">
        <v>43.52</v>
      </c>
      <c r="K73" s="837">
        <v>1</v>
      </c>
      <c r="L73" s="849">
        <v>2</v>
      </c>
      <c r="M73" s="850">
        <v>43.52</v>
      </c>
    </row>
    <row r="74" spans="1:13" ht="14.4" customHeight="1" x14ac:dyDescent="0.3">
      <c r="A74" s="831" t="s">
        <v>2728</v>
      </c>
      <c r="B74" s="832" t="s">
        <v>2595</v>
      </c>
      <c r="C74" s="832" t="s">
        <v>2596</v>
      </c>
      <c r="D74" s="832" t="s">
        <v>2597</v>
      </c>
      <c r="E74" s="832" t="s">
        <v>2598</v>
      </c>
      <c r="F74" s="849"/>
      <c r="G74" s="849"/>
      <c r="H74" s="837">
        <v>0</v>
      </c>
      <c r="I74" s="849">
        <v>1</v>
      </c>
      <c r="J74" s="849">
        <v>355.79</v>
      </c>
      <c r="K74" s="837">
        <v>1</v>
      </c>
      <c r="L74" s="849">
        <v>1</v>
      </c>
      <c r="M74" s="850">
        <v>355.79</v>
      </c>
    </row>
    <row r="75" spans="1:13" ht="14.4" customHeight="1" x14ac:dyDescent="0.3">
      <c r="A75" s="831" t="s">
        <v>2728</v>
      </c>
      <c r="B75" s="832" t="s">
        <v>2337</v>
      </c>
      <c r="C75" s="832" t="s">
        <v>2938</v>
      </c>
      <c r="D75" s="832" t="s">
        <v>2939</v>
      </c>
      <c r="E75" s="832" t="s">
        <v>2344</v>
      </c>
      <c r="F75" s="849">
        <v>2</v>
      </c>
      <c r="G75" s="849">
        <v>969.5</v>
      </c>
      <c r="H75" s="837">
        <v>1</v>
      </c>
      <c r="I75" s="849"/>
      <c r="J75" s="849"/>
      <c r="K75" s="837">
        <v>0</v>
      </c>
      <c r="L75" s="849">
        <v>2</v>
      </c>
      <c r="M75" s="850">
        <v>969.5</v>
      </c>
    </row>
    <row r="76" spans="1:13" ht="14.4" customHeight="1" x14ac:dyDescent="0.3">
      <c r="A76" s="831" t="s">
        <v>2728</v>
      </c>
      <c r="B76" s="832" t="s">
        <v>2337</v>
      </c>
      <c r="C76" s="832" t="s">
        <v>2343</v>
      </c>
      <c r="D76" s="832" t="s">
        <v>2339</v>
      </c>
      <c r="E76" s="832" t="s">
        <v>2344</v>
      </c>
      <c r="F76" s="849"/>
      <c r="G76" s="849"/>
      <c r="H76" s="837">
        <v>0</v>
      </c>
      <c r="I76" s="849">
        <v>7</v>
      </c>
      <c r="J76" s="849">
        <v>3393.25</v>
      </c>
      <c r="K76" s="837">
        <v>1</v>
      </c>
      <c r="L76" s="849">
        <v>7</v>
      </c>
      <c r="M76" s="850">
        <v>3393.25</v>
      </c>
    </row>
    <row r="77" spans="1:13" ht="14.4" customHeight="1" x14ac:dyDescent="0.3">
      <c r="A77" s="831" t="s">
        <v>2728</v>
      </c>
      <c r="B77" s="832" t="s">
        <v>2337</v>
      </c>
      <c r="C77" s="832" t="s">
        <v>2345</v>
      </c>
      <c r="D77" s="832" t="s">
        <v>2339</v>
      </c>
      <c r="E77" s="832" t="s">
        <v>2346</v>
      </c>
      <c r="F77" s="849"/>
      <c r="G77" s="849"/>
      <c r="H77" s="837">
        <v>0</v>
      </c>
      <c r="I77" s="849">
        <v>6</v>
      </c>
      <c r="J77" s="849">
        <v>5816.8799999999992</v>
      </c>
      <c r="K77" s="837">
        <v>1</v>
      </c>
      <c r="L77" s="849">
        <v>6</v>
      </c>
      <c r="M77" s="850">
        <v>5816.8799999999992</v>
      </c>
    </row>
    <row r="78" spans="1:13" ht="14.4" customHeight="1" x14ac:dyDescent="0.3">
      <c r="A78" s="831" t="s">
        <v>2728</v>
      </c>
      <c r="B78" s="832" t="s">
        <v>2337</v>
      </c>
      <c r="C78" s="832" t="s">
        <v>2338</v>
      </c>
      <c r="D78" s="832" t="s">
        <v>2339</v>
      </c>
      <c r="E78" s="832" t="s">
        <v>2340</v>
      </c>
      <c r="F78" s="849"/>
      <c r="G78" s="849"/>
      <c r="H78" s="837">
        <v>0</v>
      </c>
      <c r="I78" s="849">
        <v>3</v>
      </c>
      <c r="J78" s="849">
        <v>5816.91</v>
      </c>
      <c r="K78" s="837">
        <v>1</v>
      </c>
      <c r="L78" s="849">
        <v>3</v>
      </c>
      <c r="M78" s="850">
        <v>5816.91</v>
      </c>
    </row>
    <row r="79" spans="1:13" ht="14.4" customHeight="1" x14ac:dyDescent="0.3">
      <c r="A79" s="831" t="s">
        <v>2728</v>
      </c>
      <c r="B79" s="832" t="s">
        <v>2337</v>
      </c>
      <c r="C79" s="832" t="s">
        <v>3133</v>
      </c>
      <c r="D79" s="832" t="s">
        <v>2339</v>
      </c>
      <c r="E79" s="832" t="s">
        <v>3134</v>
      </c>
      <c r="F79" s="849"/>
      <c r="G79" s="849"/>
      <c r="H79" s="837">
        <v>0</v>
      </c>
      <c r="I79" s="849">
        <v>2</v>
      </c>
      <c r="J79" s="849">
        <v>484.74</v>
      </c>
      <c r="K79" s="837">
        <v>1</v>
      </c>
      <c r="L79" s="849">
        <v>2</v>
      </c>
      <c r="M79" s="850">
        <v>484.74</v>
      </c>
    </row>
    <row r="80" spans="1:13" ht="14.4" customHeight="1" x14ac:dyDescent="0.3">
      <c r="A80" s="831" t="s">
        <v>2728</v>
      </c>
      <c r="B80" s="832" t="s">
        <v>2337</v>
      </c>
      <c r="C80" s="832" t="s">
        <v>2341</v>
      </c>
      <c r="D80" s="832" t="s">
        <v>2339</v>
      </c>
      <c r="E80" s="832" t="s">
        <v>2342</v>
      </c>
      <c r="F80" s="849"/>
      <c r="G80" s="849"/>
      <c r="H80" s="837">
        <v>0</v>
      </c>
      <c r="I80" s="849">
        <v>2</v>
      </c>
      <c r="J80" s="849">
        <v>2908.46</v>
      </c>
      <c r="K80" s="837">
        <v>1</v>
      </c>
      <c r="L80" s="849">
        <v>2</v>
      </c>
      <c r="M80" s="850">
        <v>2908.46</v>
      </c>
    </row>
    <row r="81" spans="1:13" ht="14.4" customHeight="1" x14ac:dyDescent="0.3">
      <c r="A81" s="831" t="s">
        <v>2728</v>
      </c>
      <c r="B81" s="832" t="s">
        <v>4596</v>
      </c>
      <c r="C81" s="832" t="s">
        <v>2913</v>
      </c>
      <c r="D81" s="832" t="s">
        <v>2914</v>
      </c>
      <c r="E81" s="832" t="s">
        <v>2915</v>
      </c>
      <c r="F81" s="849"/>
      <c r="G81" s="849"/>
      <c r="H81" s="837">
        <v>0</v>
      </c>
      <c r="I81" s="849">
        <v>1</v>
      </c>
      <c r="J81" s="849">
        <v>754.04</v>
      </c>
      <c r="K81" s="837">
        <v>1</v>
      </c>
      <c r="L81" s="849">
        <v>1</v>
      </c>
      <c r="M81" s="850">
        <v>754.04</v>
      </c>
    </row>
    <row r="82" spans="1:13" ht="14.4" customHeight="1" x14ac:dyDescent="0.3">
      <c r="A82" s="831" t="s">
        <v>2728</v>
      </c>
      <c r="B82" s="832" t="s">
        <v>2351</v>
      </c>
      <c r="C82" s="832" t="s">
        <v>2352</v>
      </c>
      <c r="D82" s="832" t="s">
        <v>2353</v>
      </c>
      <c r="E82" s="832" t="s">
        <v>2354</v>
      </c>
      <c r="F82" s="849"/>
      <c r="G82" s="849"/>
      <c r="H82" s="837"/>
      <c r="I82" s="849">
        <v>49</v>
      </c>
      <c r="J82" s="849">
        <v>0</v>
      </c>
      <c r="K82" s="837"/>
      <c r="L82" s="849">
        <v>49</v>
      </c>
      <c r="M82" s="850">
        <v>0</v>
      </c>
    </row>
    <row r="83" spans="1:13" ht="14.4" customHeight="1" x14ac:dyDescent="0.3">
      <c r="A83" s="831" t="s">
        <v>2728</v>
      </c>
      <c r="B83" s="832" t="s">
        <v>4597</v>
      </c>
      <c r="C83" s="832" t="s">
        <v>3001</v>
      </c>
      <c r="D83" s="832" t="s">
        <v>3002</v>
      </c>
      <c r="E83" s="832" t="s">
        <v>3003</v>
      </c>
      <c r="F83" s="849"/>
      <c r="G83" s="849"/>
      <c r="H83" s="837">
        <v>0</v>
      </c>
      <c r="I83" s="849">
        <v>1</v>
      </c>
      <c r="J83" s="849">
        <v>1195.75</v>
      </c>
      <c r="K83" s="837">
        <v>1</v>
      </c>
      <c r="L83" s="849">
        <v>1</v>
      </c>
      <c r="M83" s="850">
        <v>1195.75</v>
      </c>
    </row>
    <row r="84" spans="1:13" ht="14.4" customHeight="1" x14ac:dyDescent="0.3">
      <c r="A84" s="831" t="s">
        <v>2728</v>
      </c>
      <c r="B84" s="832" t="s">
        <v>2391</v>
      </c>
      <c r="C84" s="832" t="s">
        <v>3040</v>
      </c>
      <c r="D84" s="832" t="s">
        <v>3041</v>
      </c>
      <c r="E84" s="832" t="s">
        <v>3042</v>
      </c>
      <c r="F84" s="849">
        <v>1</v>
      </c>
      <c r="G84" s="849">
        <v>0</v>
      </c>
      <c r="H84" s="837"/>
      <c r="I84" s="849"/>
      <c r="J84" s="849"/>
      <c r="K84" s="837"/>
      <c r="L84" s="849">
        <v>1</v>
      </c>
      <c r="M84" s="850">
        <v>0</v>
      </c>
    </row>
    <row r="85" spans="1:13" ht="14.4" customHeight="1" x14ac:dyDescent="0.3">
      <c r="A85" s="831" t="s">
        <v>2728</v>
      </c>
      <c r="B85" s="832" t="s">
        <v>2391</v>
      </c>
      <c r="C85" s="832" t="s">
        <v>2392</v>
      </c>
      <c r="D85" s="832" t="s">
        <v>1330</v>
      </c>
      <c r="E85" s="832" t="s">
        <v>2393</v>
      </c>
      <c r="F85" s="849"/>
      <c r="G85" s="849"/>
      <c r="H85" s="837"/>
      <c r="I85" s="849">
        <v>3</v>
      </c>
      <c r="J85" s="849">
        <v>0</v>
      </c>
      <c r="K85" s="837"/>
      <c r="L85" s="849">
        <v>3</v>
      </c>
      <c r="M85" s="850">
        <v>0</v>
      </c>
    </row>
    <row r="86" spans="1:13" ht="14.4" customHeight="1" x14ac:dyDescent="0.3">
      <c r="A86" s="831" t="s">
        <v>2728</v>
      </c>
      <c r="B86" s="832" t="s">
        <v>2391</v>
      </c>
      <c r="C86" s="832" t="s">
        <v>2394</v>
      </c>
      <c r="D86" s="832" t="s">
        <v>1330</v>
      </c>
      <c r="E86" s="832" t="s">
        <v>2395</v>
      </c>
      <c r="F86" s="849"/>
      <c r="G86" s="849"/>
      <c r="H86" s="837"/>
      <c r="I86" s="849">
        <v>3</v>
      </c>
      <c r="J86" s="849">
        <v>0</v>
      </c>
      <c r="K86" s="837"/>
      <c r="L86" s="849">
        <v>3</v>
      </c>
      <c r="M86" s="850">
        <v>0</v>
      </c>
    </row>
    <row r="87" spans="1:13" ht="14.4" customHeight="1" x14ac:dyDescent="0.3">
      <c r="A87" s="831" t="s">
        <v>2728</v>
      </c>
      <c r="B87" s="832" t="s">
        <v>2391</v>
      </c>
      <c r="C87" s="832" t="s">
        <v>3043</v>
      </c>
      <c r="D87" s="832" t="s">
        <v>3044</v>
      </c>
      <c r="E87" s="832" t="s">
        <v>2393</v>
      </c>
      <c r="F87" s="849">
        <v>1</v>
      </c>
      <c r="G87" s="849">
        <v>0</v>
      </c>
      <c r="H87" s="837"/>
      <c r="I87" s="849"/>
      <c r="J87" s="849"/>
      <c r="K87" s="837"/>
      <c r="L87" s="849">
        <v>1</v>
      </c>
      <c r="M87" s="850">
        <v>0</v>
      </c>
    </row>
    <row r="88" spans="1:13" ht="14.4" customHeight="1" x14ac:dyDescent="0.3">
      <c r="A88" s="831" t="s">
        <v>2728</v>
      </c>
      <c r="B88" s="832" t="s">
        <v>2391</v>
      </c>
      <c r="C88" s="832" t="s">
        <v>3045</v>
      </c>
      <c r="D88" s="832" t="s">
        <v>3044</v>
      </c>
      <c r="E88" s="832" t="s">
        <v>2393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" customHeight="1" x14ac:dyDescent="0.3">
      <c r="A89" s="831" t="s">
        <v>2728</v>
      </c>
      <c r="B89" s="832" t="s">
        <v>2403</v>
      </c>
      <c r="C89" s="832" t="s">
        <v>2927</v>
      </c>
      <c r="D89" s="832" t="s">
        <v>2405</v>
      </c>
      <c r="E89" s="832" t="s">
        <v>2928</v>
      </c>
      <c r="F89" s="849"/>
      <c r="G89" s="849"/>
      <c r="H89" s="837">
        <v>0</v>
      </c>
      <c r="I89" s="849">
        <v>1</v>
      </c>
      <c r="J89" s="849">
        <v>246.39</v>
      </c>
      <c r="K89" s="837">
        <v>1</v>
      </c>
      <c r="L89" s="849">
        <v>1</v>
      </c>
      <c r="M89" s="850">
        <v>246.39</v>
      </c>
    </row>
    <row r="90" spans="1:13" ht="14.4" customHeight="1" x14ac:dyDescent="0.3">
      <c r="A90" s="831" t="s">
        <v>2728</v>
      </c>
      <c r="B90" s="832" t="s">
        <v>2414</v>
      </c>
      <c r="C90" s="832" t="s">
        <v>2415</v>
      </c>
      <c r="D90" s="832" t="s">
        <v>1310</v>
      </c>
      <c r="E90" s="832" t="s">
        <v>2416</v>
      </c>
      <c r="F90" s="849"/>
      <c r="G90" s="849"/>
      <c r="H90" s="837">
        <v>0</v>
      </c>
      <c r="I90" s="849">
        <v>1</v>
      </c>
      <c r="J90" s="849">
        <v>63.75</v>
      </c>
      <c r="K90" s="837">
        <v>1</v>
      </c>
      <c r="L90" s="849">
        <v>1</v>
      </c>
      <c r="M90" s="850">
        <v>63.75</v>
      </c>
    </row>
    <row r="91" spans="1:13" ht="14.4" customHeight="1" x14ac:dyDescent="0.3">
      <c r="A91" s="831" t="s">
        <v>2728</v>
      </c>
      <c r="B91" s="832" t="s">
        <v>2620</v>
      </c>
      <c r="C91" s="832" t="s">
        <v>2621</v>
      </c>
      <c r="D91" s="832" t="s">
        <v>1606</v>
      </c>
      <c r="E91" s="832" t="s">
        <v>2622</v>
      </c>
      <c r="F91" s="849"/>
      <c r="G91" s="849"/>
      <c r="H91" s="837"/>
      <c r="I91" s="849">
        <v>1</v>
      </c>
      <c r="J91" s="849">
        <v>0</v>
      </c>
      <c r="K91" s="837"/>
      <c r="L91" s="849">
        <v>1</v>
      </c>
      <c r="M91" s="850">
        <v>0</v>
      </c>
    </row>
    <row r="92" spans="1:13" ht="14.4" customHeight="1" x14ac:dyDescent="0.3">
      <c r="A92" s="831" t="s">
        <v>2728</v>
      </c>
      <c r="B92" s="832" t="s">
        <v>2420</v>
      </c>
      <c r="C92" s="832" t="s">
        <v>2421</v>
      </c>
      <c r="D92" s="832" t="s">
        <v>1328</v>
      </c>
      <c r="E92" s="832" t="s">
        <v>2422</v>
      </c>
      <c r="F92" s="849"/>
      <c r="G92" s="849"/>
      <c r="H92" s="837">
        <v>0</v>
      </c>
      <c r="I92" s="849">
        <v>1</v>
      </c>
      <c r="J92" s="849">
        <v>117.55</v>
      </c>
      <c r="K92" s="837">
        <v>1</v>
      </c>
      <c r="L92" s="849">
        <v>1</v>
      </c>
      <c r="M92" s="850">
        <v>117.55</v>
      </c>
    </row>
    <row r="93" spans="1:13" ht="14.4" customHeight="1" x14ac:dyDescent="0.3">
      <c r="A93" s="831" t="s">
        <v>2728</v>
      </c>
      <c r="B93" s="832" t="s">
        <v>2431</v>
      </c>
      <c r="C93" s="832" t="s">
        <v>2631</v>
      </c>
      <c r="D93" s="832" t="s">
        <v>2632</v>
      </c>
      <c r="E93" s="832" t="s">
        <v>1732</v>
      </c>
      <c r="F93" s="849"/>
      <c r="G93" s="849"/>
      <c r="H93" s="837">
        <v>0</v>
      </c>
      <c r="I93" s="849">
        <v>5</v>
      </c>
      <c r="J93" s="849">
        <v>971.3</v>
      </c>
      <c r="K93" s="837">
        <v>1</v>
      </c>
      <c r="L93" s="849">
        <v>5</v>
      </c>
      <c r="M93" s="850">
        <v>971.3</v>
      </c>
    </row>
    <row r="94" spans="1:13" ht="14.4" customHeight="1" x14ac:dyDescent="0.3">
      <c r="A94" s="831" t="s">
        <v>2728</v>
      </c>
      <c r="B94" s="832" t="s">
        <v>2065</v>
      </c>
      <c r="C94" s="832" t="s">
        <v>2069</v>
      </c>
      <c r="D94" s="832" t="s">
        <v>2067</v>
      </c>
      <c r="E94" s="832" t="s">
        <v>2070</v>
      </c>
      <c r="F94" s="849"/>
      <c r="G94" s="849"/>
      <c r="H94" s="837">
        <v>0</v>
      </c>
      <c r="I94" s="849">
        <v>2</v>
      </c>
      <c r="J94" s="849">
        <v>828.14</v>
      </c>
      <c r="K94" s="837">
        <v>1</v>
      </c>
      <c r="L94" s="849">
        <v>2</v>
      </c>
      <c r="M94" s="850">
        <v>828.14</v>
      </c>
    </row>
    <row r="95" spans="1:13" ht="14.4" customHeight="1" x14ac:dyDescent="0.3">
      <c r="A95" s="831" t="s">
        <v>2729</v>
      </c>
      <c r="B95" s="832" t="s">
        <v>2378</v>
      </c>
      <c r="C95" s="832" t="s">
        <v>2379</v>
      </c>
      <c r="D95" s="832" t="s">
        <v>2380</v>
      </c>
      <c r="E95" s="832" t="s">
        <v>2381</v>
      </c>
      <c r="F95" s="849"/>
      <c r="G95" s="849"/>
      <c r="H95" s="837">
        <v>0</v>
      </c>
      <c r="I95" s="849">
        <v>4</v>
      </c>
      <c r="J95" s="849">
        <v>37.6</v>
      </c>
      <c r="K95" s="837">
        <v>1</v>
      </c>
      <c r="L95" s="849">
        <v>4</v>
      </c>
      <c r="M95" s="850">
        <v>37.6</v>
      </c>
    </row>
    <row r="96" spans="1:13" ht="14.4" customHeight="1" x14ac:dyDescent="0.3">
      <c r="A96" s="831" t="s">
        <v>2729</v>
      </c>
      <c r="B96" s="832" t="s">
        <v>2391</v>
      </c>
      <c r="C96" s="832" t="s">
        <v>2392</v>
      </c>
      <c r="D96" s="832" t="s">
        <v>1330</v>
      </c>
      <c r="E96" s="832" t="s">
        <v>2393</v>
      </c>
      <c r="F96" s="849"/>
      <c r="G96" s="849"/>
      <c r="H96" s="837"/>
      <c r="I96" s="849">
        <v>5</v>
      </c>
      <c r="J96" s="849">
        <v>0</v>
      </c>
      <c r="K96" s="837"/>
      <c r="L96" s="849">
        <v>5</v>
      </c>
      <c r="M96" s="850">
        <v>0</v>
      </c>
    </row>
    <row r="97" spans="1:13" ht="14.4" customHeight="1" x14ac:dyDescent="0.3">
      <c r="A97" s="831" t="s">
        <v>2729</v>
      </c>
      <c r="B97" s="832" t="s">
        <v>2420</v>
      </c>
      <c r="C97" s="832" t="s">
        <v>2421</v>
      </c>
      <c r="D97" s="832" t="s">
        <v>1328</v>
      </c>
      <c r="E97" s="832" t="s">
        <v>2422</v>
      </c>
      <c r="F97" s="849"/>
      <c r="G97" s="849"/>
      <c r="H97" s="837">
        <v>0</v>
      </c>
      <c r="I97" s="849">
        <v>1</v>
      </c>
      <c r="J97" s="849">
        <v>117.55</v>
      </c>
      <c r="K97" s="837">
        <v>1</v>
      </c>
      <c r="L97" s="849">
        <v>1</v>
      </c>
      <c r="M97" s="850">
        <v>117.55</v>
      </c>
    </row>
    <row r="98" spans="1:13" ht="14.4" customHeight="1" x14ac:dyDescent="0.3">
      <c r="A98" s="831" t="s">
        <v>2729</v>
      </c>
      <c r="B98" s="832" t="s">
        <v>2425</v>
      </c>
      <c r="C98" s="832" t="s">
        <v>2426</v>
      </c>
      <c r="D98" s="832" t="s">
        <v>2427</v>
      </c>
      <c r="E98" s="832" t="s">
        <v>2428</v>
      </c>
      <c r="F98" s="849"/>
      <c r="G98" s="849"/>
      <c r="H98" s="837">
        <v>0</v>
      </c>
      <c r="I98" s="849">
        <v>1</v>
      </c>
      <c r="J98" s="849">
        <v>58.77</v>
      </c>
      <c r="K98" s="837">
        <v>1</v>
      </c>
      <c r="L98" s="849">
        <v>1</v>
      </c>
      <c r="M98" s="850">
        <v>58.77</v>
      </c>
    </row>
    <row r="99" spans="1:13" ht="14.4" customHeight="1" x14ac:dyDescent="0.3">
      <c r="A99" s="831" t="s">
        <v>2730</v>
      </c>
      <c r="B99" s="832" t="s">
        <v>2455</v>
      </c>
      <c r="C99" s="832" t="s">
        <v>2812</v>
      </c>
      <c r="D99" s="832" t="s">
        <v>2813</v>
      </c>
      <c r="E99" s="832" t="s">
        <v>2814</v>
      </c>
      <c r="F99" s="849"/>
      <c r="G99" s="849"/>
      <c r="H99" s="837">
        <v>0</v>
      </c>
      <c r="I99" s="849">
        <v>3</v>
      </c>
      <c r="J99" s="849">
        <v>1359.54</v>
      </c>
      <c r="K99" s="837">
        <v>1</v>
      </c>
      <c r="L99" s="849">
        <v>3</v>
      </c>
      <c r="M99" s="850">
        <v>1359.54</v>
      </c>
    </row>
    <row r="100" spans="1:13" ht="14.4" customHeight="1" x14ac:dyDescent="0.3">
      <c r="A100" s="831" t="s">
        <v>2730</v>
      </c>
      <c r="B100" s="832" t="s">
        <v>2455</v>
      </c>
      <c r="C100" s="832" t="s">
        <v>2881</v>
      </c>
      <c r="D100" s="832" t="s">
        <v>2772</v>
      </c>
      <c r="E100" s="832" t="s">
        <v>2773</v>
      </c>
      <c r="F100" s="849"/>
      <c r="G100" s="849"/>
      <c r="H100" s="837">
        <v>0</v>
      </c>
      <c r="I100" s="849">
        <v>4</v>
      </c>
      <c r="J100" s="849">
        <v>1812.72</v>
      </c>
      <c r="K100" s="837">
        <v>1</v>
      </c>
      <c r="L100" s="849">
        <v>4</v>
      </c>
      <c r="M100" s="850">
        <v>1812.72</v>
      </c>
    </row>
    <row r="101" spans="1:13" ht="14.4" customHeight="1" x14ac:dyDescent="0.3">
      <c r="A101" s="831" t="s">
        <v>2730</v>
      </c>
      <c r="B101" s="832" t="s">
        <v>2455</v>
      </c>
      <c r="C101" s="832" t="s">
        <v>4426</v>
      </c>
      <c r="D101" s="832" t="s">
        <v>4427</v>
      </c>
      <c r="E101" s="832" t="s">
        <v>4428</v>
      </c>
      <c r="F101" s="849"/>
      <c r="G101" s="849"/>
      <c r="H101" s="837">
        <v>0</v>
      </c>
      <c r="I101" s="849">
        <v>1</v>
      </c>
      <c r="J101" s="849">
        <v>70.739999999999995</v>
      </c>
      <c r="K101" s="837">
        <v>1</v>
      </c>
      <c r="L101" s="849">
        <v>1</v>
      </c>
      <c r="M101" s="850">
        <v>70.739999999999995</v>
      </c>
    </row>
    <row r="102" spans="1:13" ht="14.4" customHeight="1" x14ac:dyDescent="0.3">
      <c r="A102" s="831" t="s">
        <v>2730</v>
      </c>
      <c r="B102" s="832" t="s">
        <v>2092</v>
      </c>
      <c r="C102" s="832" t="s">
        <v>2821</v>
      </c>
      <c r="D102" s="832" t="s">
        <v>910</v>
      </c>
      <c r="E102" s="832" t="s">
        <v>2102</v>
      </c>
      <c r="F102" s="849"/>
      <c r="G102" s="849"/>
      <c r="H102" s="837">
        <v>0</v>
      </c>
      <c r="I102" s="849">
        <v>4</v>
      </c>
      <c r="J102" s="849">
        <v>2945.32</v>
      </c>
      <c r="K102" s="837">
        <v>1</v>
      </c>
      <c r="L102" s="849">
        <v>4</v>
      </c>
      <c r="M102" s="850">
        <v>2945.32</v>
      </c>
    </row>
    <row r="103" spans="1:13" ht="14.4" customHeight="1" x14ac:dyDescent="0.3">
      <c r="A103" s="831" t="s">
        <v>2730</v>
      </c>
      <c r="B103" s="832" t="s">
        <v>2092</v>
      </c>
      <c r="C103" s="832" t="s">
        <v>2861</v>
      </c>
      <c r="D103" s="832" t="s">
        <v>914</v>
      </c>
      <c r="E103" s="832" t="s">
        <v>2096</v>
      </c>
      <c r="F103" s="849"/>
      <c r="G103" s="849"/>
      <c r="H103" s="837">
        <v>0</v>
      </c>
      <c r="I103" s="849">
        <v>7</v>
      </c>
      <c r="J103" s="849">
        <v>9699.34</v>
      </c>
      <c r="K103" s="837">
        <v>1</v>
      </c>
      <c r="L103" s="849">
        <v>7</v>
      </c>
      <c r="M103" s="850">
        <v>9699.34</v>
      </c>
    </row>
    <row r="104" spans="1:13" ht="14.4" customHeight="1" x14ac:dyDescent="0.3">
      <c r="A104" s="831" t="s">
        <v>2730</v>
      </c>
      <c r="B104" s="832" t="s">
        <v>2092</v>
      </c>
      <c r="C104" s="832" t="s">
        <v>2877</v>
      </c>
      <c r="D104" s="832" t="s">
        <v>914</v>
      </c>
      <c r="E104" s="832" t="s">
        <v>2098</v>
      </c>
      <c r="F104" s="849"/>
      <c r="G104" s="849"/>
      <c r="H104" s="837">
        <v>0</v>
      </c>
      <c r="I104" s="849">
        <v>14</v>
      </c>
      <c r="J104" s="849">
        <v>25864.86</v>
      </c>
      <c r="K104" s="837">
        <v>1</v>
      </c>
      <c r="L104" s="849">
        <v>14</v>
      </c>
      <c r="M104" s="850">
        <v>25864.86</v>
      </c>
    </row>
    <row r="105" spans="1:13" ht="14.4" customHeight="1" x14ac:dyDescent="0.3">
      <c r="A105" s="831" t="s">
        <v>2730</v>
      </c>
      <c r="B105" s="832" t="s">
        <v>2092</v>
      </c>
      <c r="C105" s="832" t="s">
        <v>2095</v>
      </c>
      <c r="D105" s="832" t="s">
        <v>914</v>
      </c>
      <c r="E105" s="832" t="s">
        <v>2096</v>
      </c>
      <c r="F105" s="849"/>
      <c r="G105" s="849"/>
      <c r="H105" s="837">
        <v>0</v>
      </c>
      <c r="I105" s="849">
        <v>1</v>
      </c>
      <c r="J105" s="849">
        <v>1385.62</v>
      </c>
      <c r="K105" s="837">
        <v>1</v>
      </c>
      <c r="L105" s="849">
        <v>1</v>
      </c>
      <c r="M105" s="850">
        <v>1385.62</v>
      </c>
    </row>
    <row r="106" spans="1:13" ht="14.4" customHeight="1" x14ac:dyDescent="0.3">
      <c r="A106" s="831" t="s">
        <v>2730</v>
      </c>
      <c r="B106" s="832" t="s">
        <v>2129</v>
      </c>
      <c r="C106" s="832" t="s">
        <v>2131</v>
      </c>
      <c r="D106" s="832" t="s">
        <v>919</v>
      </c>
      <c r="E106" s="832" t="s">
        <v>2132</v>
      </c>
      <c r="F106" s="849"/>
      <c r="G106" s="849"/>
      <c r="H106" s="837">
        <v>0</v>
      </c>
      <c r="I106" s="849">
        <v>1</v>
      </c>
      <c r="J106" s="849">
        <v>42.51</v>
      </c>
      <c r="K106" s="837">
        <v>1</v>
      </c>
      <c r="L106" s="849">
        <v>1</v>
      </c>
      <c r="M106" s="850">
        <v>42.51</v>
      </c>
    </row>
    <row r="107" spans="1:13" ht="14.4" customHeight="1" x14ac:dyDescent="0.3">
      <c r="A107" s="831" t="s">
        <v>2730</v>
      </c>
      <c r="B107" s="832" t="s">
        <v>2129</v>
      </c>
      <c r="C107" s="832" t="s">
        <v>2853</v>
      </c>
      <c r="D107" s="832" t="s">
        <v>919</v>
      </c>
      <c r="E107" s="832" t="s">
        <v>2854</v>
      </c>
      <c r="F107" s="849"/>
      <c r="G107" s="849"/>
      <c r="H107" s="837">
        <v>0</v>
      </c>
      <c r="I107" s="849">
        <v>1</v>
      </c>
      <c r="J107" s="849">
        <v>85.02</v>
      </c>
      <c r="K107" s="837">
        <v>1</v>
      </c>
      <c r="L107" s="849">
        <v>1</v>
      </c>
      <c r="M107" s="850">
        <v>85.02</v>
      </c>
    </row>
    <row r="108" spans="1:13" ht="14.4" customHeight="1" x14ac:dyDescent="0.3">
      <c r="A108" s="831" t="s">
        <v>2730</v>
      </c>
      <c r="B108" s="832" t="s">
        <v>2142</v>
      </c>
      <c r="C108" s="832" t="s">
        <v>4422</v>
      </c>
      <c r="D108" s="832" t="s">
        <v>1702</v>
      </c>
      <c r="E108" s="832" t="s">
        <v>2479</v>
      </c>
      <c r="F108" s="849"/>
      <c r="G108" s="849"/>
      <c r="H108" s="837">
        <v>0</v>
      </c>
      <c r="I108" s="849">
        <v>3</v>
      </c>
      <c r="J108" s="849">
        <v>82.5</v>
      </c>
      <c r="K108" s="837">
        <v>1</v>
      </c>
      <c r="L108" s="849">
        <v>3</v>
      </c>
      <c r="M108" s="850">
        <v>82.5</v>
      </c>
    </row>
    <row r="109" spans="1:13" ht="14.4" customHeight="1" x14ac:dyDescent="0.3">
      <c r="A109" s="831" t="s">
        <v>2730</v>
      </c>
      <c r="B109" s="832" t="s">
        <v>2264</v>
      </c>
      <c r="C109" s="832" t="s">
        <v>2267</v>
      </c>
      <c r="D109" s="832" t="s">
        <v>1377</v>
      </c>
      <c r="E109" s="832" t="s">
        <v>2268</v>
      </c>
      <c r="F109" s="849"/>
      <c r="G109" s="849"/>
      <c r="H109" s="837">
        <v>0</v>
      </c>
      <c r="I109" s="849">
        <v>1</v>
      </c>
      <c r="J109" s="849">
        <v>154.36000000000001</v>
      </c>
      <c r="K109" s="837">
        <v>1</v>
      </c>
      <c r="L109" s="849">
        <v>1</v>
      </c>
      <c r="M109" s="850">
        <v>154.36000000000001</v>
      </c>
    </row>
    <row r="110" spans="1:13" ht="14.4" customHeight="1" x14ac:dyDescent="0.3">
      <c r="A110" s="831" t="s">
        <v>2730</v>
      </c>
      <c r="B110" s="832" t="s">
        <v>4592</v>
      </c>
      <c r="C110" s="832" t="s">
        <v>2951</v>
      </c>
      <c r="D110" s="832" t="s">
        <v>2952</v>
      </c>
      <c r="E110" s="832" t="s">
        <v>2953</v>
      </c>
      <c r="F110" s="849"/>
      <c r="G110" s="849"/>
      <c r="H110" s="837">
        <v>0</v>
      </c>
      <c r="I110" s="849">
        <v>10</v>
      </c>
      <c r="J110" s="849">
        <v>36891.1</v>
      </c>
      <c r="K110" s="837">
        <v>1</v>
      </c>
      <c r="L110" s="849">
        <v>10</v>
      </c>
      <c r="M110" s="850">
        <v>36891.1</v>
      </c>
    </row>
    <row r="111" spans="1:13" ht="14.4" customHeight="1" x14ac:dyDescent="0.3">
      <c r="A111" s="831" t="s">
        <v>2730</v>
      </c>
      <c r="B111" s="832" t="s">
        <v>4592</v>
      </c>
      <c r="C111" s="832" t="s">
        <v>3149</v>
      </c>
      <c r="D111" s="832" t="s">
        <v>2952</v>
      </c>
      <c r="E111" s="832" t="s">
        <v>3150</v>
      </c>
      <c r="F111" s="849"/>
      <c r="G111" s="849"/>
      <c r="H111" s="837">
        <v>0</v>
      </c>
      <c r="I111" s="849">
        <v>2</v>
      </c>
      <c r="J111" s="849">
        <v>1106.72</v>
      </c>
      <c r="K111" s="837">
        <v>1</v>
      </c>
      <c r="L111" s="849">
        <v>2</v>
      </c>
      <c r="M111" s="850">
        <v>1106.72</v>
      </c>
    </row>
    <row r="112" spans="1:13" ht="14.4" customHeight="1" x14ac:dyDescent="0.3">
      <c r="A112" s="831" t="s">
        <v>2730</v>
      </c>
      <c r="B112" s="832" t="s">
        <v>2333</v>
      </c>
      <c r="C112" s="832" t="s">
        <v>2335</v>
      </c>
      <c r="D112" s="832" t="s">
        <v>640</v>
      </c>
      <c r="E112" s="832" t="s">
        <v>642</v>
      </c>
      <c r="F112" s="849"/>
      <c r="G112" s="849"/>
      <c r="H112" s="837">
        <v>0</v>
      </c>
      <c r="I112" s="849">
        <v>2</v>
      </c>
      <c r="J112" s="849">
        <v>145.1</v>
      </c>
      <c r="K112" s="837">
        <v>1</v>
      </c>
      <c r="L112" s="849">
        <v>2</v>
      </c>
      <c r="M112" s="850">
        <v>145.1</v>
      </c>
    </row>
    <row r="113" spans="1:13" ht="14.4" customHeight="1" x14ac:dyDescent="0.3">
      <c r="A113" s="831" t="s">
        <v>2730</v>
      </c>
      <c r="B113" s="832" t="s">
        <v>2333</v>
      </c>
      <c r="C113" s="832" t="s">
        <v>2336</v>
      </c>
      <c r="D113" s="832" t="s">
        <v>640</v>
      </c>
      <c r="E113" s="832" t="s">
        <v>643</v>
      </c>
      <c r="F113" s="849"/>
      <c r="G113" s="849"/>
      <c r="H113" s="837">
        <v>0</v>
      </c>
      <c r="I113" s="849">
        <v>1</v>
      </c>
      <c r="J113" s="849">
        <v>65.28</v>
      </c>
      <c r="K113" s="837">
        <v>1</v>
      </c>
      <c r="L113" s="849">
        <v>1</v>
      </c>
      <c r="M113" s="850">
        <v>65.28</v>
      </c>
    </row>
    <row r="114" spans="1:13" ht="14.4" customHeight="1" x14ac:dyDescent="0.3">
      <c r="A114" s="831" t="s">
        <v>2730</v>
      </c>
      <c r="B114" s="832" t="s">
        <v>2337</v>
      </c>
      <c r="C114" s="832" t="s">
        <v>3305</v>
      </c>
      <c r="D114" s="832" t="s">
        <v>3131</v>
      </c>
      <c r="E114" s="832" t="s">
        <v>3306</v>
      </c>
      <c r="F114" s="849">
        <v>1</v>
      </c>
      <c r="G114" s="849">
        <v>969.48</v>
      </c>
      <c r="H114" s="837">
        <v>1</v>
      </c>
      <c r="I114" s="849"/>
      <c r="J114" s="849"/>
      <c r="K114" s="837">
        <v>0</v>
      </c>
      <c r="L114" s="849">
        <v>1</v>
      </c>
      <c r="M114" s="850">
        <v>969.48</v>
      </c>
    </row>
    <row r="115" spans="1:13" ht="14.4" customHeight="1" x14ac:dyDescent="0.3">
      <c r="A115" s="831" t="s">
        <v>2730</v>
      </c>
      <c r="B115" s="832" t="s">
        <v>2337</v>
      </c>
      <c r="C115" s="832" t="s">
        <v>2343</v>
      </c>
      <c r="D115" s="832" t="s">
        <v>2339</v>
      </c>
      <c r="E115" s="832" t="s">
        <v>2344</v>
      </c>
      <c r="F115" s="849"/>
      <c r="G115" s="849"/>
      <c r="H115" s="837">
        <v>0</v>
      </c>
      <c r="I115" s="849">
        <v>2</v>
      </c>
      <c r="J115" s="849">
        <v>969.5</v>
      </c>
      <c r="K115" s="837">
        <v>1</v>
      </c>
      <c r="L115" s="849">
        <v>2</v>
      </c>
      <c r="M115" s="850">
        <v>969.5</v>
      </c>
    </row>
    <row r="116" spans="1:13" ht="14.4" customHeight="1" x14ac:dyDescent="0.3">
      <c r="A116" s="831" t="s">
        <v>2730</v>
      </c>
      <c r="B116" s="832" t="s">
        <v>2337</v>
      </c>
      <c r="C116" s="832" t="s">
        <v>2345</v>
      </c>
      <c r="D116" s="832" t="s">
        <v>2339</v>
      </c>
      <c r="E116" s="832" t="s">
        <v>2346</v>
      </c>
      <c r="F116" s="849"/>
      <c r="G116" s="849"/>
      <c r="H116" s="837">
        <v>0</v>
      </c>
      <c r="I116" s="849">
        <v>3</v>
      </c>
      <c r="J116" s="849">
        <v>2908.44</v>
      </c>
      <c r="K116" s="837">
        <v>1</v>
      </c>
      <c r="L116" s="849">
        <v>3</v>
      </c>
      <c r="M116" s="850">
        <v>2908.44</v>
      </c>
    </row>
    <row r="117" spans="1:13" ht="14.4" customHeight="1" x14ac:dyDescent="0.3">
      <c r="A117" s="831" t="s">
        <v>2730</v>
      </c>
      <c r="B117" s="832" t="s">
        <v>2337</v>
      </c>
      <c r="C117" s="832" t="s">
        <v>2338</v>
      </c>
      <c r="D117" s="832" t="s">
        <v>2339</v>
      </c>
      <c r="E117" s="832" t="s">
        <v>2340</v>
      </c>
      <c r="F117" s="849"/>
      <c r="G117" s="849"/>
      <c r="H117" s="837">
        <v>0</v>
      </c>
      <c r="I117" s="849">
        <v>1</v>
      </c>
      <c r="J117" s="849">
        <v>1938.97</v>
      </c>
      <c r="K117" s="837">
        <v>1</v>
      </c>
      <c r="L117" s="849">
        <v>1</v>
      </c>
      <c r="M117" s="850">
        <v>1938.97</v>
      </c>
    </row>
    <row r="118" spans="1:13" ht="14.4" customHeight="1" x14ac:dyDescent="0.3">
      <c r="A118" s="831" t="s">
        <v>2730</v>
      </c>
      <c r="B118" s="832" t="s">
        <v>2337</v>
      </c>
      <c r="C118" s="832" t="s">
        <v>2341</v>
      </c>
      <c r="D118" s="832" t="s">
        <v>2339</v>
      </c>
      <c r="E118" s="832" t="s">
        <v>2342</v>
      </c>
      <c r="F118" s="849"/>
      <c r="G118" s="849"/>
      <c r="H118" s="837">
        <v>0</v>
      </c>
      <c r="I118" s="849">
        <v>5</v>
      </c>
      <c r="J118" s="849">
        <v>7271.1500000000005</v>
      </c>
      <c r="K118" s="837">
        <v>1</v>
      </c>
      <c r="L118" s="849">
        <v>5</v>
      </c>
      <c r="M118" s="850">
        <v>7271.1500000000005</v>
      </c>
    </row>
    <row r="119" spans="1:13" ht="14.4" customHeight="1" x14ac:dyDescent="0.3">
      <c r="A119" s="831" t="s">
        <v>2730</v>
      </c>
      <c r="B119" s="832" t="s">
        <v>2351</v>
      </c>
      <c r="C119" s="832" t="s">
        <v>2352</v>
      </c>
      <c r="D119" s="832" t="s">
        <v>2353</v>
      </c>
      <c r="E119" s="832" t="s">
        <v>2354</v>
      </c>
      <c r="F119" s="849"/>
      <c r="G119" s="849"/>
      <c r="H119" s="837"/>
      <c r="I119" s="849">
        <v>5</v>
      </c>
      <c r="J119" s="849">
        <v>0</v>
      </c>
      <c r="K119" s="837"/>
      <c r="L119" s="849">
        <v>5</v>
      </c>
      <c r="M119" s="850">
        <v>0</v>
      </c>
    </row>
    <row r="120" spans="1:13" ht="14.4" customHeight="1" x14ac:dyDescent="0.3">
      <c r="A120" s="831" t="s">
        <v>2730</v>
      </c>
      <c r="B120" s="832" t="s">
        <v>2378</v>
      </c>
      <c r="C120" s="832" t="s">
        <v>3082</v>
      </c>
      <c r="D120" s="832" t="s">
        <v>3081</v>
      </c>
      <c r="E120" s="832" t="s">
        <v>2381</v>
      </c>
      <c r="F120" s="849">
        <v>1</v>
      </c>
      <c r="G120" s="849">
        <v>9.4</v>
      </c>
      <c r="H120" s="837">
        <v>1</v>
      </c>
      <c r="I120" s="849"/>
      <c r="J120" s="849"/>
      <c r="K120" s="837">
        <v>0</v>
      </c>
      <c r="L120" s="849">
        <v>1</v>
      </c>
      <c r="M120" s="850">
        <v>9.4</v>
      </c>
    </row>
    <row r="121" spans="1:13" ht="14.4" customHeight="1" x14ac:dyDescent="0.3">
      <c r="A121" s="831" t="s">
        <v>2730</v>
      </c>
      <c r="B121" s="832" t="s">
        <v>2396</v>
      </c>
      <c r="C121" s="832" t="s">
        <v>2397</v>
      </c>
      <c r="D121" s="832" t="s">
        <v>748</v>
      </c>
      <c r="E121" s="832" t="s">
        <v>703</v>
      </c>
      <c r="F121" s="849"/>
      <c r="G121" s="849"/>
      <c r="H121" s="837">
        <v>0</v>
      </c>
      <c r="I121" s="849">
        <v>1</v>
      </c>
      <c r="J121" s="849">
        <v>65.989999999999995</v>
      </c>
      <c r="K121" s="837">
        <v>1</v>
      </c>
      <c r="L121" s="849">
        <v>1</v>
      </c>
      <c r="M121" s="850">
        <v>65.989999999999995</v>
      </c>
    </row>
    <row r="122" spans="1:13" ht="14.4" customHeight="1" x14ac:dyDescent="0.3">
      <c r="A122" s="831" t="s">
        <v>2730</v>
      </c>
      <c r="B122" s="832" t="s">
        <v>2431</v>
      </c>
      <c r="C122" s="832" t="s">
        <v>2631</v>
      </c>
      <c r="D122" s="832" t="s">
        <v>2632</v>
      </c>
      <c r="E122" s="832" t="s">
        <v>1732</v>
      </c>
      <c r="F122" s="849"/>
      <c r="G122" s="849"/>
      <c r="H122" s="837">
        <v>0</v>
      </c>
      <c r="I122" s="849">
        <v>3</v>
      </c>
      <c r="J122" s="849">
        <v>582.78</v>
      </c>
      <c r="K122" s="837">
        <v>1</v>
      </c>
      <c r="L122" s="849">
        <v>3</v>
      </c>
      <c r="M122" s="850">
        <v>582.78</v>
      </c>
    </row>
    <row r="123" spans="1:13" ht="14.4" customHeight="1" x14ac:dyDescent="0.3">
      <c r="A123" s="831" t="s">
        <v>2731</v>
      </c>
      <c r="B123" s="832" t="s">
        <v>2042</v>
      </c>
      <c r="C123" s="832" t="s">
        <v>2043</v>
      </c>
      <c r="D123" s="832" t="s">
        <v>1191</v>
      </c>
      <c r="E123" s="832" t="s">
        <v>2044</v>
      </c>
      <c r="F123" s="849"/>
      <c r="G123" s="849"/>
      <c r="H123" s="837">
        <v>0</v>
      </c>
      <c r="I123" s="849">
        <v>1</v>
      </c>
      <c r="J123" s="849">
        <v>41.63</v>
      </c>
      <c r="K123" s="837">
        <v>1</v>
      </c>
      <c r="L123" s="849">
        <v>1</v>
      </c>
      <c r="M123" s="850">
        <v>41.63</v>
      </c>
    </row>
    <row r="124" spans="1:13" ht="14.4" customHeight="1" x14ac:dyDescent="0.3">
      <c r="A124" s="831" t="s">
        <v>2731</v>
      </c>
      <c r="B124" s="832" t="s">
        <v>2045</v>
      </c>
      <c r="C124" s="832" t="s">
        <v>3504</v>
      </c>
      <c r="D124" s="832" t="s">
        <v>2049</v>
      </c>
      <c r="E124" s="832" t="s">
        <v>2056</v>
      </c>
      <c r="F124" s="849"/>
      <c r="G124" s="849"/>
      <c r="H124" s="837">
        <v>0</v>
      </c>
      <c r="I124" s="849">
        <v>1</v>
      </c>
      <c r="J124" s="849">
        <v>115.18</v>
      </c>
      <c r="K124" s="837">
        <v>1</v>
      </c>
      <c r="L124" s="849">
        <v>1</v>
      </c>
      <c r="M124" s="850">
        <v>115.18</v>
      </c>
    </row>
    <row r="125" spans="1:13" ht="14.4" customHeight="1" x14ac:dyDescent="0.3">
      <c r="A125" s="831" t="s">
        <v>2731</v>
      </c>
      <c r="B125" s="832" t="s">
        <v>2045</v>
      </c>
      <c r="C125" s="832" t="s">
        <v>3662</v>
      </c>
      <c r="D125" s="832" t="s">
        <v>2049</v>
      </c>
      <c r="E125" s="832" t="s">
        <v>2050</v>
      </c>
      <c r="F125" s="849"/>
      <c r="G125" s="849"/>
      <c r="H125" s="837">
        <v>0</v>
      </c>
      <c r="I125" s="849">
        <v>1</v>
      </c>
      <c r="J125" s="849">
        <v>16.12</v>
      </c>
      <c r="K125" s="837">
        <v>1</v>
      </c>
      <c r="L125" s="849">
        <v>1</v>
      </c>
      <c r="M125" s="850">
        <v>16.12</v>
      </c>
    </row>
    <row r="126" spans="1:13" ht="14.4" customHeight="1" x14ac:dyDescent="0.3">
      <c r="A126" s="831" t="s">
        <v>2731</v>
      </c>
      <c r="B126" s="832" t="s">
        <v>2045</v>
      </c>
      <c r="C126" s="832" t="s">
        <v>3199</v>
      </c>
      <c r="D126" s="832" t="s">
        <v>2049</v>
      </c>
      <c r="E126" s="832" t="s">
        <v>2054</v>
      </c>
      <c r="F126" s="849"/>
      <c r="G126" s="849"/>
      <c r="H126" s="837">
        <v>0</v>
      </c>
      <c r="I126" s="849">
        <v>4</v>
      </c>
      <c r="J126" s="849">
        <v>129</v>
      </c>
      <c r="K126" s="837">
        <v>1</v>
      </c>
      <c r="L126" s="849">
        <v>4</v>
      </c>
      <c r="M126" s="850">
        <v>129</v>
      </c>
    </row>
    <row r="127" spans="1:13" ht="14.4" customHeight="1" x14ac:dyDescent="0.3">
      <c r="A127" s="831" t="s">
        <v>2731</v>
      </c>
      <c r="B127" s="832" t="s">
        <v>2455</v>
      </c>
      <c r="C127" s="832" t="s">
        <v>2881</v>
      </c>
      <c r="D127" s="832" t="s">
        <v>2772</v>
      </c>
      <c r="E127" s="832" t="s">
        <v>2773</v>
      </c>
      <c r="F127" s="849"/>
      <c r="G127" s="849"/>
      <c r="H127" s="837">
        <v>0</v>
      </c>
      <c r="I127" s="849">
        <v>2</v>
      </c>
      <c r="J127" s="849">
        <v>906.36</v>
      </c>
      <c r="K127" s="837">
        <v>1</v>
      </c>
      <c r="L127" s="849">
        <v>2</v>
      </c>
      <c r="M127" s="850">
        <v>906.36</v>
      </c>
    </row>
    <row r="128" spans="1:13" ht="14.4" customHeight="1" x14ac:dyDescent="0.3">
      <c r="A128" s="831" t="s">
        <v>2731</v>
      </c>
      <c r="B128" s="832" t="s">
        <v>2463</v>
      </c>
      <c r="C128" s="832" t="s">
        <v>4408</v>
      </c>
      <c r="D128" s="832" t="s">
        <v>4409</v>
      </c>
      <c r="E128" s="832" t="s">
        <v>4410</v>
      </c>
      <c r="F128" s="849"/>
      <c r="G128" s="849"/>
      <c r="H128" s="837">
        <v>0</v>
      </c>
      <c r="I128" s="849">
        <v>1</v>
      </c>
      <c r="J128" s="849">
        <v>93.75</v>
      </c>
      <c r="K128" s="837">
        <v>1</v>
      </c>
      <c r="L128" s="849">
        <v>1</v>
      </c>
      <c r="M128" s="850">
        <v>93.75</v>
      </c>
    </row>
    <row r="129" spans="1:13" ht="14.4" customHeight="1" x14ac:dyDescent="0.3">
      <c r="A129" s="831" t="s">
        <v>2731</v>
      </c>
      <c r="B129" s="832" t="s">
        <v>2463</v>
      </c>
      <c r="C129" s="832" t="s">
        <v>2464</v>
      </c>
      <c r="D129" s="832" t="s">
        <v>2465</v>
      </c>
      <c r="E129" s="832" t="s">
        <v>2466</v>
      </c>
      <c r="F129" s="849"/>
      <c r="G129" s="849"/>
      <c r="H129" s="837">
        <v>0</v>
      </c>
      <c r="I129" s="849">
        <v>1</v>
      </c>
      <c r="J129" s="849">
        <v>120.61</v>
      </c>
      <c r="K129" s="837">
        <v>1</v>
      </c>
      <c r="L129" s="849">
        <v>1</v>
      </c>
      <c r="M129" s="850">
        <v>120.61</v>
      </c>
    </row>
    <row r="130" spans="1:13" ht="14.4" customHeight="1" x14ac:dyDescent="0.3">
      <c r="A130" s="831" t="s">
        <v>2731</v>
      </c>
      <c r="B130" s="832" t="s">
        <v>2092</v>
      </c>
      <c r="C130" s="832" t="s">
        <v>2784</v>
      </c>
      <c r="D130" s="832" t="s">
        <v>910</v>
      </c>
      <c r="E130" s="832" t="s">
        <v>2106</v>
      </c>
      <c r="F130" s="849"/>
      <c r="G130" s="849"/>
      <c r="H130" s="837">
        <v>0</v>
      </c>
      <c r="I130" s="849">
        <v>5</v>
      </c>
      <c r="J130" s="849">
        <v>2454.4499999999998</v>
      </c>
      <c r="K130" s="837">
        <v>1</v>
      </c>
      <c r="L130" s="849">
        <v>5</v>
      </c>
      <c r="M130" s="850">
        <v>2454.4499999999998</v>
      </c>
    </row>
    <row r="131" spans="1:13" ht="14.4" customHeight="1" x14ac:dyDescent="0.3">
      <c r="A131" s="831" t="s">
        <v>2731</v>
      </c>
      <c r="B131" s="832" t="s">
        <v>2092</v>
      </c>
      <c r="C131" s="832" t="s">
        <v>3188</v>
      </c>
      <c r="D131" s="832" t="s">
        <v>910</v>
      </c>
      <c r="E131" s="832" t="s">
        <v>3189</v>
      </c>
      <c r="F131" s="849"/>
      <c r="G131" s="849"/>
      <c r="H131" s="837">
        <v>0</v>
      </c>
      <c r="I131" s="849">
        <v>2</v>
      </c>
      <c r="J131" s="849">
        <v>1847.48</v>
      </c>
      <c r="K131" s="837">
        <v>1</v>
      </c>
      <c r="L131" s="849">
        <v>2</v>
      </c>
      <c r="M131" s="850">
        <v>1847.48</v>
      </c>
    </row>
    <row r="132" spans="1:13" ht="14.4" customHeight="1" x14ac:dyDescent="0.3">
      <c r="A132" s="831" t="s">
        <v>2731</v>
      </c>
      <c r="B132" s="832" t="s">
        <v>2092</v>
      </c>
      <c r="C132" s="832" t="s">
        <v>2861</v>
      </c>
      <c r="D132" s="832" t="s">
        <v>914</v>
      </c>
      <c r="E132" s="832" t="s">
        <v>2096</v>
      </c>
      <c r="F132" s="849"/>
      <c r="G132" s="849"/>
      <c r="H132" s="837">
        <v>0</v>
      </c>
      <c r="I132" s="849">
        <v>4</v>
      </c>
      <c r="J132" s="849">
        <v>5542.48</v>
      </c>
      <c r="K132" s="837">
        <v>1</v>
      </c>
      <c r="L132" s="849">
        <v>4</v>
      </c>
      <c r="M132" s="850">
        <v>5542.48</v>
      </c>
    </row>
    <row r="133" spans="1:13" ht="14.4" customHeight="1" x14ac:dyDescent="0.3">
      <c r="A133" s="831" t="s">
        <v>2731</v>
      </c>
      <c r="B133" s="832" t="s">
        <v>2092</v>
      </c>
      <c r="C133" s="832" t="s">
        <v>2877</v>
      </c>
      <c r="D133" s="832" t="s">
        <v>914</v>
      </c>
      <c r="E133" s="832" t="s">
        <v>2098</v>
      </c>
      <c r="F133" s="849"/>
      <c r="G133" s="849"/>
      <c r="H133" s="837">
        <v>0</v>
      </c>
      <c r="I133" s="849">
        <v>2</v>
      </c>
      <c r="J133" s="849">
        <v>3694.98</v>
      </c>
      <c r="K133" s="837">
        <v>1</v>
      </c>
      <c r="L133" s="849">
        <v>2</v>
      </c>
      <c r="M133" s="850">
        <v>3694.98</v>
      </c>
    </row>
    <row r="134" spans="1:13" ht="14.4" customHeight="1" x14ac:dyDescent="0.3">
      <c r="A134" s="831" t="s">
        <v>2731</v>
      </c>
      <c r="B134" s="832" t="s">
        <v>2092</v>
      </c>
      <c r="C134" s="832" t="s">
        <v>2811</v>
      </c>
      <c r="D134" s="832" t="s">
        <v>914</v>
      </c>
      <c r="E134" s="832" t="s">
        <v>2100</v>
      </c>
      <c r="F134" s="849"/>
      <c r="G134" s="849"/>
      <c r="H134" s="837">
        <v>0</v>
      </c>
      <c r="I134" s="849">
        <v>2</v>
      </c>
      <c r="J134" s="849">
        <v>4618.72</v>
      </c>
      <c r="K134" s="837">
        <v>1</v>
      </c>
      <c r="L134" s="849">
        <v>2</v>
      </c>
      <c r="M134" s="850">
        <v>4618.72</v>
      </c>
    </row>
    <row r="135" spans="1:13" ht="14.4" customHeight="1" x14ac:dyDescent="0.3">
      <c r="A135" s="831" t="s">
        <v>2731</v>
      </c>
      <c r="B135" s="832" t="s">
        <v>2129</v>
      </c>
      <c r="C135" s="832" t="s">
        <v>2131</v>
      </c>
      <c r="D135" s="832" t="s">
        <v>919</v>
      </c>
      <c r="E135" s="832" t="s">
        <v>2132</v>
      </c>
      <c r="F135" s="849"/>
      <c r="G135" s="849"/>
      <c r="H135" s="837">
        <v>0</v>
      </c>
      <c r="I135" s="849">
        <v>2</v>
      </c>
      <c r="J135" s="849">
        <v>85.02</v>
      </c>
      <c r="K135" s="837">
        <v>1</v>
      </c>
      <c r="L135" s="849">
        <v>2</v>
      </c>
      <c r="M135" s="850">
        <v>85.02</v>
      </c>
    </row>
    <row r="136" spans="1:13" ht="14.4" customHeight="1" x14ac:dyDescent="0.3">
      <c r="A136" s="831" t="s">
        <v>2731</v>
      </c>
      <c r="B136" s="832" t="s">
        <v>2264</v>
      </c>
      <c r="C136" s="832" t="s">
        <v>2267</v>
      </c>
      <c r="D136" s="832" t="s">
        <v>1377</v>
      </c>
      <c r="E136" s="832" t="s">
        <v>2268</v>
      </c>
      <c r="F136" s="849"/>
      <c r="G136" s="849"/>
      <c r="H136" s="837">
        <v>0</v>
      </c>
      <c r="I136" s="849">
        <v>2</v>
      </c>
      <c r="J136" s="849">
        <v>308.72000000000003</v>
      </c>
      <c r="K136" s="837">
        <v>1</v>
      </c>
      <c r="L136" s="849">
        <v>2</v>
      </c>
      <c r="M136" s="850">
        <v>308.72000000000003</v>
      </c>
    </row>
    <row r="137" spans="1:13" ht="14.4" customHeight="1" x14ac:dyDescent="0.3">
      <c r="A137" s="831" t="s">
        <v>2731</v>
      </c>
      <c r="B137" s="832" t="s">
        <v>2264</v>
      </c>
      <c r="C137" s="832" t="s">
        <v>3877</v>
      </c>
      <c r="D137" s="832" t="s">
        <v>3875</v>
      </c>
      <c r="E137" s="832" t="s">
        <v>2268</v>
      </c>
      <c r="F137" s="849">
        <v>2</v>
      </c>
      <c r="G137" s="849">
        <v>308.72000000000003</v>
      </c>
      <c r="H137" s="837">
        <v>1</v>
      </c>
      <c r="I137" s="849"/>
      <c r="J137" s="849"/>
      <c r="K137" s="837">
        <v>0</v>
      </c>
      <c r="L137" s="849">
        <v>2</v>
      </c>
      <c r="M137" s="850">
        <v>308.72000000000003</v>
      </c>
    </row>
    <row r="138" spans="1:13" ht="14.4" customHeight="1" x14ac:dyDescent="0.3">
      <c r="A138" s="831" t="s">
        <v>2731</v>
      </c>
      <c r="B138" s="832" t="s">
        <v>2333</v>
      </c>
      <c r="C138" s="832" t="s">
        <v>2334</v>
      </c>
      <c r="D138" s="832" t="s">
        <v>640</v>
      </c>
      <c r="E138" s="832" t="s">
        <v>641</v>
      </c>
      <c r="F138" s="849"/>
      <c r="G138" s="849"/>
      <c r="H138" s="837">
        <v>0</v>
      </c>
      <c r="I138" s="849">
        <v>3</v>
      </c>
      <c r="J138" s="849">
        <v>65.28</v>
      </c>
      <c r="K138" s="837">
        <v>1</v>
      </c>
      <c r="L138" s="849">
        <v>3</v>
      </c>
      <c r="M138" s="850">
        <v>65.28</v>
      </c>
    </row>
    <row r="139" spans="1:13" ht="14.4" customHeight="1" x14ac:dyDescent="0.3">
      <c r="A139" s="831" t="s">
        <v>2731</v>
      </c>
      <c r="B139" s="832" t="s">
        <v>2595</v>
      </c>
      <c r="C139" s="832" t="s">
        <v>2599</v>
      </c>
      <c r="D139" s="832" t="s">
        <v>2597</v>
      </c>
      <c r="E139" s="832" t="s">
        <v>2600</v>
      </c>
      <c r="F139" s="849"/>
      <c r="G139" s="849"/>
      <c r="H139" s="837">
        <v>0</v>
      </c>
      <c r="I139" s="849">
        <v>1</v>
      </c>
      <c r="J139" s="849">
        <v>552.64</v>
      </c>
      <c r="K139" s="837">
        <v>1</v>
      </c>
      <c r="L139" s="849">
        <v>1</v>
      </c>
      <c r="M139" s="850">
        <v>552.64</v>
      </c>
    </row>
    <row r="140" spans="1:13" ht="14.4" customHeight="1" x14ac:dyDescent="0.3">
      <c r="A140" s="831" t="s">
        <v>2731</v>
      </c>
      <c r="B140" s="832" t="s">
        <v>2337</v>
      </c>
      <c r="C140" s="832" t="s">
        <v>2343</v>
      </c>
      <c r="D140" s="832" t="s">
        <v>2339</v>
      </c>
      <c r="E140" s="832" t="s">
        <v>2344</v>
      </c>
      <c r="F140" s="849"/>
      <c r="G140" s="849"/>
      <c r="H140" s="837">
        <v>0</v>
      </c>
      <c r="I140" s="849">
        <v>10</v>
      </c>
      <c r="J140" s="849">
        <v>4847.5</v>
      </c>
      <c r="K140" s="837">
        <v>1</v>
      </c>
      <c r="L140" s="849">
        <v>10</v>
      </c>
      <c r="M140" s="850">
        <v>4847.5</v>
      </c>
    </row>
    <row r="141" spans="1:13" ht="14.4" customHeight="1" x14ac:dyDescent="0.3">
      <c r="A141" s="831" t="s">
        <v>2731</v>
      </c>
      <c r="B141" s="832" t="s">
        <v>2337</v>
      </c>
      <c r="C141" s="832" t="s">
        <v>2345</v>
      </c>
      <c r="D141" s="832" t="s">
        <v>2339</v>
      </c>
      <c r="E141" s="832" t="s">
        <v>2346</v>
      </c>
      <c r="F141" s="849"/>
      <c r="G141" s="849"/>
      <c r="H141" s="837">
        <v>0</v>
      </c>
      <c r="I141" s="849">
        <v>14</v>
      </c>
      <c r="J141" s="849">
        <v>13572.719999999998</v>
      </c>
      <c r="K141" s="837">
        <v>1</v>
      </c>
      <c r="L141" s="849">
        <v>14</v>
      </c>
      <c r="M141" s="850">
        <v>13572.719999999998</v>
      </c>
    </row>
    <row r="142" spans="1:13" ht="14.4" customHeight="1" x14ac:dyDescent="0.3">
      <c r="A142" s="831" t="s">
        <v>2731</v>
      </c>
      <c r="B142" s="832" t="s">
        <v>2337</v>
      </c>
      <c r="C142" s="832" t="s">
        <v>2338</v>
      </c>
      <c r="D142" s="832" t="s">
        <v>2339</v>
      </c>
      <c r="E142" s="832" t="s">
        <v>2340</v>
      </c>
      <c r="F142" s="849"/>
      <c r="G142" s="849"/>
      <c r="H142" s="837">
        <v>0</v>
      </c>
      <c r="I142" s="849">
        <v>3</v>
      </c>
      <c r="J142" s="849">
        <v>5816.91</v>
      </c>
      <c r="K142" s="837">
        <v>1</v>
      </c>
      <c r="L142" s="849">
        <v>3</v>
      </c>
      <c r="M142" s="850">
        <v>5816.91</v>
      </c>
    </row>
    <row r="143" spans="1:13" ht="14.4" customHeight="1" x14ac:dyDescent="0.3">
      <c r="A143" s="831" t="s">
        <v>2731</v>
      </c>
      <c r="B143" s="832" t="s">
        <v>2337</v>
      </c>
      <c r="C143" s="832" t="s">
        <v>2341</v>
      </c>
      <c r="D143" s="832" t="s">
        <v>2339</v>
      </c>
      <c r="E143" s="832" t="s">
        <v>2342</v>
      </c>
      <c r="F143" s="849"/>
      <c r="G143" s="849"/>
      <c r="H143" s="837">
        <v>0</v>
      </c>
      <c r="I143" s="849">
        <v>6</v>
      </c>
      <c r="J143" s="849">
        <v>8725.380000000001</v>
      </c>
      <c r="K143" s="837">
        <v>1</v>
      </c>
      <c r="L143" s="849">
        <v>6</v>
      </c>
      <c r="M143" s="850">
        <v>8725.380000000001</v>
      </c>
    </row>
    <row r="144" spans="1:13" ht="14.4" customHeight="1" x14ac:dyDescent="0.3">
      <c r="A144" s="831" t="s">
        <v>2731</v>
      </c>
      <c r="B144" s="832" t="s">
        <v>2351</v>
      </c>
      <c r="C144" s="832" t="s">
        <v>2352</v>
      </c>
      <c r="D144" s="832" t="s">
        <v>2353</v>
      </c>
      <c r="E144" s="832" t="s">
        <v>2354</v>
      </c>
      <c r="F144" s="849"/>
      <c r="G144" s="849"/>
      <c r="H144" s="837"/>
      <c r="I144" s="849">
        <v>3</v>
      </c>
      <c r="J144" s="849">
        <v>0</v>
      </c>
      <c r="K144" s="837"/>
      <c r="L144" s="849">
        <v>3</v>
      </c>
      <c r="M144" s="850">
        <v>0</v>
      </c>
    </row>
    <row r="145" spans="1:13" ht="14.4" customHeight="1" x14ac:dyDescent="0.3">
      <c r="A145" s="831" t="s">
        <v>2731</v>
      </c>
      <c r="B145" s="832" t="s">
        <v>2385</v>
      </c>
      <c r="C145" s="832" t="s">
        <v>2386</v>
      </c>
      <c r="D145" s="832" t="s">
        <v>2387</v>
      </c>
      <c r="E145" s="832" t="s">
        <v>2388</v>
      </c>
      <c r="F145" s="849"/>
      <c r="G145" s="849"/>
      <c r="H145" s="837"/>
      <c r="I145" s="849">
        <v>1</v>
      </c>
      <c r="J145" s="849">
        <v>0</v>
      </c>
      <c r="K145" s="837"/>
      <c r="L145" s="849">
        <v>1</v>
      </c>
      <c r="M145" s="850">
        <v>0</v>
      </c>
    </row>
    <row r="146" spans="1:13" ht="14.4" customHeight="1" x14ac:dyDescent="0.3">
      <c r="A146" s="831" t="s">
        <v>2731</v>
      </c>
      <c r="B146" s="832" t="s">
        <v>2385</v>
      </c>
      <c r="C146" s="832" t="s">
        <v>2389</v>
      </c>
      <c r="D146" s="832" t="s">
        <v>2387</v>
      </c>
      <c r="E146" s="832" t="s">
        <v>2390</v>
      </c>
      <c r="F146" s="849"/>
      <c r="G146" s="849"/>
      <c r="H146" s="837"/>
      <c r="I146" s="849">
        <v>2</v>
      </c>
      <c r="J146" s="849">
        <v>0</v>
      </c>
      <c r="K146" s="837"/>
      <c r="L146" s="849">
        <v>2</v>
      </c>
      <c r="M146" s="850">
        <v>0</v>
      </c>
    </row>
    <row r="147" spans="1:13" ht="14.4" customHeight="1" x14ac:dyDescent="0.3">
      <c r="A147" s="831" t="s">
        <v>2731</v>
      </c>
      <c r="B147" s="832" t="s">
        <v>2396</v>
      </c>
      <c r="C147" s="832" t="s">
        <v>2869</v>
      </c>
      <c r="D147" s="832" t="s">
        <v>750</v>
      </c>
      <c r="E147" s="832" t="s">
        <v>2870</v>
      </c>
      <c r="F147" s="849"/>
      <c r="G147" s="849"/>
      <c r="H147" s="837">
        <v>0</v>
      </c>
      <c r="I147" s="849">
        <v>1</v>
      </c>
      <c r="J147" s="849">
        <v>264</v>
      </c>
      <c r="K147" s="837">
        <v>1</v>
      </c>
      <c r="L147" s="849">
        <v>1</v>
      </c>
      <c r="M147" s="850">
        <v>264</v>
      </c>
    </row>
    <row r="148" spans="1:13" ht="14.4" customHeight="1" x14ac:dyDescent="0.3">
      <c r="A148" s="831" t="s">
        <v>2731</v>
      </c>
      <c r="B148" s="832" t="s">
        <v>2347</v>
      </c>
      <c r="C148" s="832" t="s">
        <v>2887</v>
      </c>
      <c r="D148" s="832" t="s">
        <v>2888</v>
      </c>
      <c r="E148" s="832" t="s">
        <v>2889</v>
      </c>
      <c r="F148" s="849">
        <v>1</v>
      </c>
      <c r="G148" s="849">
        <v>150.94</v>
      </c>
      <c r="H148" s="837">
        <v>1</v>
      </c>
      <c r="I148" s="849"/>
      <c r="J148" s="849"/>
      <c r="K148" s="837">
        <v>0</v>
      </c>
      <c r="L148" s="849">
        <v>1</v>
      </c>
      <c r="M148" s="850">
        <v>150.94</v>
      </c>
    </row>
    <row r="149" spans="1:13" ht="14.4" customHeight="1" x14ac:dyDescent="0.3">
      <c r="A149" s="831" t="s">
        <v>2732</v>
      </c>
      <c r="B149" s="832" t="s">
        <v>2045</v>
      </c>
      <c r="C149" s="832" t="s">
        <v>3662</v>
      </c>
      <c r="D149" s="832" t="s">
        <v>2049</v>
      </c>
      <c r="E149" s="832" t="s">
        <v>2050</v>
      </c>
      <c r="F149" s="849"/>
      <c r="G149" s="849"/>
      <c r="H149" s="837">
        <v>0</v>
      </c>
      <c r="I149" s="849">
        <v>1</v>
      </c>
      <c r="J149" s="849">
        <v>16.12</v>
      </c>
      <c r="K149" s="837">
        <v>1</v>
      </c>
      <c r="L149" s="849">
        <v>1</v>
      </c>
      <c r="M149" s="850">
        <v>16.12</v>
      </c>
    </row>
    <row r="150" spans="1:13" ht="14.4" customHeight="1" x14ac:dyDescent="0.3">
      <c r="A150" s="831" t="s">
        <v>2732</v>
      </c>
      <c r="B150" s="832" t="s">
        <v>2455</v>
      </c>
      <c r="C150" s="832" t="s">
        <v>2881</v>
      </c>
      <c r="D150" s="832" t="s">
        <v>2772</v>
      </c>
      <c r="E150" s="832" t="s">
        <v>2773</v>
      </c>
      <c r="F150" s="849"/>
      <c r="G150" s="849"/>
      <c r="H150" s="837">
        <v>0</v>
      </c>
      <c r="I150" s="849">
        <v>4</v>
      </c>
      <c r="J150" s="849">
        <v>1812.72</v>
      </c>
      <c r="K150" s="837">
        <v>1</v>
      </c>
      <c r="L150" s="849">
        <v>4</v>
      </c>
      <c r="M150" s="850">
        <v>1812.72</v>
      </c>
    </row>
    <row r="151" spans="1:13" ht="14.4" customHeight="1" x14ac:dyDescent="0.3">
      <c r="A151" s="831" t="s">
        <v>2732</v>
      </c>
      <c r="B151" s="832" t="s">
        <v>2172</v>
      </c>
      <c r="C151" s="832" t="s">
        <v>2636</v>
      </c>
      <c r="D151" s="832" t="s">
        <v>1172</v>
      </c>
      <c r="E151" s="832" t="s">
        <v>2637</v>
      </c>
      <c r="F151" s="849"/>
      <c r="G151" s="849"/>
      <c r="H151" s="837">
        <v>0</v>
      </c>
      <c r="I151" s="849">
        <v>1</v>
      </c>
      <c r="J151" s="849">
        <v>143.09</v>
      </c>
      <c r="K151" s="837">
        <v>1</v>
      </c>
      <c r="L151" s="849">
        <v>1</v>
      </c>
      <c r="M151" s="850">
        <v>143.09</v>
      </c>
    </row>
    <row r="152" spans="1:13" ht="14.4" customHeight="1" x14ac:dyDescent="0.3">
      <c r="A152" s="831" t="s">
        <v>2732</v>
      </c>
      <c r="B152" s="832" t="s">
        <v>2253</v>
      </c>
      <c r="C152" s="832" t="s">
        <v>4290</v>
      </c>
      <c r="D152" s="832" t="s">
        <v>2258</v>
      </c>
      <c r="E152" s="832" t="s">
        <v>4152</v>
      </c>
      <c r="F152" s="849"/>
      <c r="G152" s="849"/>
      <c r="H152" s="837">
        <v>0</v>
      </c>
      <c r="I152" s="849">
        <v>1</v>
      </c>
      <c r="J152" s="849">
        <v>105.23</v>
      </c>
      <c r="K152" s="837">
        <v>1</v>
      </c>
      <c r="L152" s="849">
        <v>1</v>
      </c>
      <c r="M152" s="850">
        <v>105.23</v>
      </c>
    </row>
    <row r="153" spans="1:13" ht="14.4" customHeight="1" x14ac:dyDescent="0.3">
      <c r="A153" s="831" t="s">
        <v>2732</v>
      </c>
      <c r="B153" s="832" t="s">
        <v>2264</v>
      </c>
      <c r="C153" s="832" t="s">
        <v>2267</v>
      </c>
      <c r="D153" s="832" t="s">
        <v>1377</v>
      </c>
      <c r="E153" s="832" t="s">
        <v>2268</v>
      </c>
      <c r="F153" s="849"/>
      <c r="G153" s="849"/>
      <c r="H153" s="837">
        <v>0</v>
      </c>
      <c r="I153" s="849">
        <v>2</v>
      </c>
      <c r="J153" s="849">
        <v>308.72000000000003</v>
      </c>
      <c r="K153" s="837">
        <v>1</v>
      </c>
      <c r="L153" s="849">
        <v>2</v>
      </c>
      <c r="M153" s="850">
        <v>308.72000000000003</v>
      </c>
    </row>
    <row r="154" spans="1:13" ht="14.4" customHeight="1" x14ac:dyDescent="0.3">
      <c r="A154" s="831" t="s">
        <v>2732</v>
      </c>
      <c r="B154" s="832" t="s">
        <v>4590</v>
      </c>
      <c r="C154" s="832" t="s">
        <v>3842</v>
      </c>
      <c r="D154" s="832" t="s">
        <v>3017</v>
      </c>
      <c r="E154" s="832" t="s">
        <v>3020</v>
      </c>
      <c r="F154" s="849"/>
      <c r="G154" s="849"/>
      <c r="H154" s="837">
        <v>0</v>
      </c>
      <c r="I154" s="849">
        <v>11</v>
      </c>
      <c r="J154" s="849">
        <v>156353.56</v>
      </c>
      <c r="K154" s="837">
        <v>1</v>
      </c>
      <c r="L154" s="849">
        <v>11</v>
      </c>
      <c r="M154" s="850">
        <v>156353.56</v>
      </c>
    </row>
    <row r="155" spans="1:13" ht="14.4" customHeight="1" x14ac:dyDescent="0.3">
      <c r="A155" s="831" t="s">
        <v>2732</v>
      </c>
      <c r="B155" s="832" t="s">
        <v>4590</v>
      </c>
      <c r="C155" s="832" t="s">
        <v>4466</v>
      </c>
      <c r="D155" s="832" t="s">
        <v>3017</v>
      </c>
      <c r="E155" s="832" t="s">
        <v>4250</v>
      </c>
      <c r="F155" s="849"/>
      <c r="G155" s="849"/>
      <c r="H155" s="837">
        <v>0</v>
      </c>
      <c r="I155" s="849">
        <v>6</v>
      </c>
      <c r="J155" s="849">
        <v>60916.979999999996</v>
      </c>
      <c r="K155" s="837">
        <v>1</v>
      </c>
      <c r="L155" s="849">
        <v>6</v>
      </c>
      <c r="M155" s="850">
        <v>60916.979999999996</v>
      </c>
    </row>
    <row r="156" spans="1:13" ht="14.4" customHeight="1" x14ac:dyDescent="0.3">
      <c r="A156" s="831" t="s">
        <v>2732</v>
      </c>
      <c r="B156" s="832" t="s">
        <v>4590</v>
      </c>
      <c r="C156" s="832" t="s">
        <v>4467</v>
      </c>
      <c r="D156" s="832" t="s">
        <v>3017</v>
      </c>
      <c r="E156" s="832" t="s">
        <v>3022</v>
      </c>
      <c r="F156" s="849"/>
      <c r="G156" s="849"/>
      <c r="H156" s="837">
        <v>0</v>
      </c>
      <c r="I156" s="849">
        <v>6</v>
      </c>
      <c r="J156" s="849">
        <v>12183.3</v>
      </c>
      <c r="K156" s="837">
        <v>1</v>
      </c>
      <c r="L156" s="849">
        <v>6</v>
      </c>
      <c r="M156" s="850">
        <v>12183.3</v>
      </c>
    </row>
    <row r="157" spans="1:13" ht="14.4" customHeight="1" x14ac:dyDescent="0.3">
      <c r="A157" s="831" t="s">
        <v>2732</v>
      </c>
      <c r="B157" s="832" t="s">
        <v>4591</v>
      </c>
      <c r="C157" s="832" t="s">
        <v>3012</v>
      </c>
      <c r="D157" s="832" t="s">
        <v>3013</v>
      </c>
      <c r="E157" s="832" t="s">
        <v>3014</v>
      </c>
      <c r="F157" s="849"/>
      <c r="G157" s="849"/>
      <c r="H157" s="837">
        <v>0</v>
      </c>
      <c r="I157" s="849">
        <v>2</v>
      </c>
      <c r="J157" s="849">
        <v>1004.62</v>
      </c>
      <c r="K157" s="837">
        <v>1</v>
      </c>
      <c r="L157" s="849">
        <v>2</v>
      </c>
      <c r="M157" s="850">
        <v>1004.62</v>
      </c>
    </row>
    <row r="158" spans="1:13" ht="14.4" customHeight="1" x14ac:dyDescent="0.3">
      <c r="A158" s="831" t="s">
        <v>2732</v>
      </c>
      <c r="B158" s="832" t="s">
        <v>2322</v>
      </c>
      <c r="C158" s="832" t="s">
        <v>2323</v>
      </c>
      <c r="D158" s="832" t="s">
        <v>2324</v>
      </c>
      <c r="E158" s="832" t="s">
        <v>2325</v>
      </c>
      <c r="F158" s="849"/>
      <c r="G158" s="849"/>
      <c r="H158" s="837">
        <v>0</v>
      </c>
      <c r="I158" s="849">
        <v>5</v>
      </c>
      <c r="J158" s="849">
        <v>2751.95</v>
      </c>
      <c r="K158" s="837">
        <v>1</v>
      </c>
      <c r="L158" s="849">
        <v>5</v>
      </c>
      <c r="M158" s="850">
        <v>2751.95</v>
      </c>
    </row>
    <row r="159" spans="1:13" ht="14.4" customHeight="1" x14ac:dyDescent="0.3">
      <c r="A159" s="831" t="s">
        <v>2732</v>
      </c>
      <c r="B159" s="832" t="s">
        <v>2333</v>
      </c>
      <c r="C159" s="832" t="s">
        <v>2334</v>
      </c>
      <c r="D159" s="832" t="s">
        <v>640</v>
      </c>
      <c r="E159" s="832" t="s">
        <v>641</v>
      </c>
      <c r="F159" s="849"/>
      <c r="G159" s="849"/>
      <c r="H159" s="837">
        <v>0</v>
      </c>
      <c r="I159" s="849">
        <v>1</v>
      </c>
      <c r="J159" s="849">
        <v>21.76</v>
      </c>
      <c r="K159" s="837">
        <v>1</v>
      </c>
      <c r="L159" s="849">
        <v>1</v>
      </c>
      <c r="M159" s="850">
        <v>21.76</v>
      </c>
    </row>
    <row r="160" spans="1:13" ht="14.4" customHeight="1" x14ac:dyDescent="0.3">
      <c r="A160" s="831" t="s">
        <v>2732</v>
      </c>
      <c r="B160" s="832" t="s">
        <v>2337</v>
      </c>
      <c r="C160" s="832" t="s">
        <v>2938</v>
      </c>
      <c r="D160" s="832" t="s">
        <v>2939</v>
      </c>
      <c r="E160" s="832" t="s">
        <v>2344</v>
      </c>
      <c r="F160" s="849">
        <v>2</v>
      </c>
      <c r="G160" s="849">
        <v>969.5</v>
      </c>
      <c r="H160" s="837">
        <v>1</v>
      </c>
      <c r="I160" s="849"/>
      <c r="J160" s="849"/>
      <c r="K160" s="837">
        <v>0</v>
      </c>
      <c r="L160" s="849">
        <v>2</v>
      </c>
      <c r="M160" s="850">
        <v>969.5</v>
      </c>
    </row>
    <row r="161" spans="1:13" ht="14.4" customHeight="1" x14ac:dyDescent="0.3">
      <c r="A161" s="831" t="s">
        <v>2732</v>
      </c>
      <c r="B161" s="832" t="s">
        <v>2351</v>
      </c>
      <c r="C161" s="832" t="s">
        <v>2352</v>
      </c>
      <c r="D161" s="832" t="s">
        <v>2353</v>
      </c>
      <c r="E161" s="832" t="s">
        <v>2354</v>
      </c>
      <c r="F161" s="849"/>
      <c r="G161" s="849"/>
      <c r="H161" s="837"/>
      <c r="I161" s="849">
        <v>3</v>
      </c>
      <c r="J161" s="849">
        <v>0</v>
      </c>
      <c r="K161" s="837"/>
      <c r="L161" s="849">
        <v>3</v>
      </c>
      <c r="M161" s="850">
        <v>0</v>
      </c>
    </row>
    <row r="162" spans="1:13" ht="14.4" customHeight="1" x14ac:dyDescent="0.3">
      <c r="A162" s="831" t="s">
        <v>2732</v>
      </c>
      <c r="B162" s="832" t="s">
        <v>2378</v>
      </c>
      <c r="C162" s="832" t="s">
        <v>2379</v>
      </c>
      <c r="D162" s="832" t="s">
        <v>2380</v>
      </c>
      <c r="E162" s="832" t="s">
        <v>2381</v>
      </c>
      <c r="F162" s="849"/>
      <c r="G162" s="849"/>
      <c r="H162" s="837">
        <v>0</v>
      </c>
      <c r="I162" s="849">
        <v>1</v>
      </c>
      <c r="J162" s="849">
        <v>9.4</v>
      </c>
      <c r="K162" s="837">
        <v>1</v>
      </c>
      <c r="L162" s="849">
        <v>1</v>
      </c>
      <c r="M162" s="850">
        <v>9.4</v>
      </c>
    </row>
    <row r="163" spans="1:13" ht="14.4" customHeight="1" x14ac:dyDescent="0.3">
      <c r="A163" s="831" t="s">
        <v>2732</v>
      </c>
      <c r="B163" s="832" t="s">
        <v>2378</v>
      </c>
      <c r="C163" s="832" t="s">
        <v>2382</v>
      </c>
      <c r="D163" s="832" t="s">
        <v>2383</v>
      </c>
      <c r="E163" s="832" t="s">
        <v>2384</v>
      </c>
      <c r="F163" s="849"/>
      <c r="G163" s="849"/>
      <c r="H163" s="837">
        <v>0</v>
      </c>
      <c r="I163" s="849">
        <v>1</v>
      </c>
      <c r="J163" s="849">
        <v>4.7</v>
      </c>
      <c r="K163" s="837">
        <v>1</v>
      </c>
      <c r="L163" s="849">
        <v>1</v>
      </c>
      <c r="M163" s="850">
        <v>4.7</v>
      </c>
    </row>
    <row r="164" spans="1:13" ht="14.4" customHeight="1" x14ac:dyDescent="0.3">
      <c r="A164" s="831" t="s">
        <v>2732</v>
      </c>
      <c r="B164" s="832" t="s">
        <v>2391</v>
      </c>
      <c r="C164" s="832" t="s">
        <v>2392</v>
      </c>
      <c r="D164" s="832" t="s">
        <v>1330</v>
      </c>
      <c r="E164" s="832" t="s">
        <v>2393</v>
      </c>
      <c r="F164" s="849"/>
      <c r="G164" s="849"/>
      <c r="H164" s="837"/>
      <c r="I164" s="849">
        <v>2</v>
      </c>
      <c r="J164" s="849">
        <v>0</v>
      </c>
      <c r="K164" s="837"/>
      <c r="L164" s="849">
        <v>2</v>
      </c>
      <c r="M164" s="850">
        <v>0</v>
      </c>
    </row>
    <row r="165" spans="1:13" ht="14.4" customHeight="1" x14ac:dyDescent="0.3">
      <c r="A165" s="831" t="s">
        <v>2732</v>
      </c>
      <c r="B165" s="832" t="s">
        <v>2391</v>
      </c>
      <c r="C165" s="832" t="s">
        <v>2394</v>
      </c>
      <c r="D165" s="832" t="s">
        <v>1330</v>
      </c>
      <c r="E165" s="832" t="s">
        <v>2395</v>
      </c>
      <c r="F165" s="849"/>
      <c r="G165" s="849"/>
      <c r="H165" s="837"/>
      <c r="I165" s="849">
        <v>3</v>
      </c>
      <c r="J165" s="849">
        <v>0</v>
      </c>
      <c r="K165" s="837"/>
      <c r="L165" s="849">
        <v>3</v>
      </c>
      <c r="M165" s="850">
        <v>0</v>
      </c>
    </row>
    <row r="166" spans="1:13" ht="14.4" customHeight="1" x14ac:dyDescent="0.3">
      <c r="A166" s="831" t="s">
        <v>2732</v>
      </c>
      <c r="B166" s="832" t="s">
        <v>2396</v>
      </c>
      <c r="C166" s="832" t="s">
        <v>2398</v>
      </c>
      <c r="D166" s="832" t="s">
        <v>750</v>
      </c>
      <c r="E166" s="832" t="s">
        <v>2235</v>
      </c>
      <c r="F166" s="849"/>
      <c r="G166" s="849"/>
      <c r="H166" s="837">
        <v>0</v>
      </c>
      <c r="I166" s="849">
        <v>3</v>
      </c>
      <c r="J166" s="849">
        <v>396</v>
      </c>
      <c r="K166" s="837">
        <v>1</v>
      </c>
      <c r="L166" s="849">
        <v>3</v>
      </c>
      <c r="M166" s="850">
        <v>396</v>
      </c>
    </row>
    <row r="167" spans="1:13" ht="14.4" customHeight="1" x14ac:dyDescent="0.3">
      <c r="A167" s="831" t="s">
        <v>2733</v>
      </c>
      <c r="B167" s="832" t="s">
        <v>2045</v>
      </c>
      <c r="C167" s="832" t="s">
        <v>2816</v>
      </c>
      <c r="D167" s="832" t="s">
        <v>2049</v>
      </c>
      <c r="E167" s="832" t="s">
        <v>2052</v>
      </c>
      <c r="F167" s="849"/>
      <c r="G167" s="849"/>
      <c r="H167" s="837">
        <v>0</v>
      </c>
      <c r="I167" s="849">
        <v>2</v>
      </c>
      <c r="J167" s="849">
        <v>115.2</v>
      </c>
      <c r="K167" s="837">
        <v>1</v>
      </c>
      <c r="L167" s="849">
        <v>2</v>
      </c>
      <c r="M167" s="850">
        <v>115.2</v>
      </c>
    </row>
    <row r="168" spans="1:13" ht="14.4" customHeight="1" x14ac:dyDescent="0.3">
      <c r="A168" s="831" t="s">
        <v>2733</v>
      </c>
      <c r="B168" s="832" t="s">
        <v>2045</v>
      </c>
      <c r="C168" s="832" t="s">
        <v>3199</v>
      </c>
      <c r="D168" s="832" t="s">
        <v>2049</v>
      </c>
      <c r="E168" s="832" t="s">
        <v>2054</v>
      </c>
      <c r="F168" s="849"/>
      <c r="G168" s="849"/>
      <c r="H168" s="837">
        <v>0</v>
      </c>
      <c r="I168" s="849">
        <v>4</v>
      </c>
      <c r="J168" s="849">
        <v>129</v>
      </c>
      <c r="K168" s="837">
        <v>1</v>
      </c>
      <c r="L168" s="849">
        <v>4</v>
      </c>
      <c r="M168" s="850">
        <v>129</v>
      </c>
    </row>
    <row r="169" spans="1:13" ht="14.4" customHeight="1" x14ac:dyDescent="0.3">
      <c r="A169" s="831" t="s">
        <v>2733</v>
      </c>
      <c r="B169" s="832" t="s">
        <v>2455</v>
      </c>
      <c r="C169" s="832" t="s">
        <v>2881</v>
      </c>
      <c r="D169" s="832" t="s">
        <v>2772</v>
      </c>
      <c r="E169" s="832" t="s">
        <v>2773</v>
      </c>
      <c r="F169" s="849"/>
      <c r="G169" s="849"/>
      <c r="H169" s="837">
        <v>0</v>
      </c>
      <c r="I169" s="849">
        <v>1</v>
      </c>
      <c r="J169" s="849">
        <v>453.18</v>
      </c>
      <c r="K169" s="837">
        <v>1</v>
      </c>
      <c r="L169" s="849">
        <v>1</v>
      </c>
      <c r="M169" s="850">
        <v>453.18</v>
      </c>
    </row>
    <row r="170" spans="1:13" ht="14.4" customHeight="1" x14ac:dyDescent="0.3">
      <c r="A170" s="831" t="s">
        <v>2733</v>
      </c>
      <c r="B170" s="832" t="s">
        <v>2092</v>
      </c>
      <c r="C170" s="832" t="s">
        <v>2821</v>
      </c>
      <c r="D170" s="832" t="s">
        <v>910</v>
      </c>
      <c r="E170" s="832" t="s">
        <v>2102</v>
      </c>
      <c r="F170" s="849"/>
      <c r="G170" s="849"/>
      <c r="H170" s="837">
        <v>0</v>
      </c>
      <c r="I170" s="849">
        <v>12</v>
      </c>
      <c r="J170" s="849">
        <v>8835.9600000000009</v>
      </c>
      <c r="K170" s="837">
        <v>1</v>
      </c>
      <c r="L170" s="849">
        <v>12</v>
      </c>
      <c r="M170" s="850">
        <v>8835.9600000000009</v>
      </c>
    </row>
    <row r="171" spans="1:13" ht="14.4" customHeight="1" x14ac:dyDescent="0.3">
      <c r="A171" s="831" t="s">
        <v>2733</v>
      </c>
      <c r="B171" s="832" t="s">
        <v>2092</v>
      </c>
      <c r="C171" s="832" t="s">
        <v>3188</v>
      </c>
      <c r="D171" s="832" t="s">
        <v>910</v>
      </c>
      <c r="E171" s="832" t="s">
        <v>3189</v>
      </c>
      <c r="F171" s="849"/>
      <c r="G171" s="849"/>
      <c r="H171" s="837">
        <v>0</v>
      </c>
      <c r="I171" s="849">
        <v>12</v>
      </c>
      <c r="J171" s="849">
        <v>11084.880000000001</v>
      </c>
      <c r="K171" s="837">
        <v>1</v>
      </c>
      <c r="L171" s="849">
        <v>12</v>
      </c>
      <c r="M171" s="850">
        <v>11084.880000000001</v>
      </c>
    </row>
    <row r="172" spans="1:13" ht="14.4" customHeight="1" x14ac:dyDescent="0.3">
      <c r="A172" s="831" t="s">
        <v>2733</v>
      </c>
      <c r="B172" s="832" t="s">
        <v>2092</v>
      </c>
      <c r="C172" s="832" t="s">
        <v>3190</v>
      </c>
      <c r="D172" s="832" t="s">
        <v>914</v>
      </c>
      <c r="E172" s="832" t="s">
        <v>3191</v>
      </c>
      <c r="F172" s="849"/>
      <c r="G172" s="849"/>
      <c r="H172" s="837">
        <v>0</v>
      </c>
      <c r="I172" s="849">
        <v>1</v>
      </c>
      <c r="J172" s="849">
        <v>277.12</v>
      </c>
      <c r="K172" s="837">
        <v>1</v>
      </c>
      <c r="L172" s="849">
        <v>1</v>
      </c>
      <c r="M172" s="850">
        <v>277.12</v>
      </c>
    </row>
    <row r="173" spans="1:13" ht="14.4" customHeight="1" x14ac:dyDescent="0.3">
      <c r="A173" s="831" t="s">
        <v>2733</v>
      </c>
      <c r="B173" s="832" t="s">
        <v>2092</v>
      </c>
      <c r="C173" s="832" t="s">
        <v>2861</v>
      </c>
      <c r="D173" s="832" t="s">
        <v>914</v>
      </c>
      <c r="E173" s="832" t="s">
        <v>2096</v>
      </c>
      <c r="F173" s="849"/>
      <c r="G173" s="849"/>
      <c r="H173" s="837">
        <v>0</v>
      </c>
      <c r="I173" s="849">
        <v>37</v>
      </c>
      <c r="J173" s="849">
        <v>51267.94</v>
      </c>
      <c r="K173" s="837">
        <v>1</v>
      </c>
      <c r="L173" s="849">
        <v>37</v>
      </c>
      <c r="M173" s="850">
        <v>51267.94</v>
      </c>
    </row>
    <row r="174" spans="1:13" ht="14.4" customHeight="1" x14ac:dyDescent="0.3">
      <c r="A174" s="831" t="s">
        <v>2733</v>
      </c>
      <c r="B174" s="832" t="s">
        <v>2092</v>
      </c>
      <c r="C174" s="832" t="s">
        <v>2877</v>
      </c>
      <c r="D174" s="832" t="s">
        <v>914</v>
      </c>
      <c r="E174" s="832" t="s">
        <v>2098</v>
      </c>
      <c r="F174" s="849"/>
      <c r="G174" s="849"/>
      <c r="H174" s="837">
        <v>0</v>
      </c>
      <c r="I174" s="849">
        <v>20</v>
      </c>
      <c r="J174" s="849">
        <v>36949.800000000003</v>
      </c>
      <c r="K174" s="837">
        <v>1</v>
      </c>
      <c r="L174" s="849">
        <v>20</v>
      </c>
      <c r="M174" s="850">
        <v>36949.800000000003</v>
      </c>
    </row>
    <row r="175" spans="1:13" ht="14.4" customHeight="1" x14ac:dyDescent="0.3">
      <c r="A175" s="831" t="s">
        <v>2733</v>
      </c>
      <c r="B175" s="832" t="s">
        <v>2092</v>
      </c>
      <c r="C175" s="832" t="s">
        <v>2095</v>
      </c>
      <c r="D175" s="832" t="s">
        <v>914</v>
      </c>
      <c r="E175" s="832" t="s">
        <v>2096</v>
      </c>
      <c r="F175" s="849"/>
      <c r="G175" s="849"/>
      <c r="H175" s="837">
        <v>0</v>
      </c>
      <c r="I175" s="849">
        <v>6</v>
      </c>
      <c r="J175" s="849">
        <v>8313.7199999999993</v>
      </c>
      <c r="K175" s="837">
        <v>1</v>
      </c>
      <c r="L175" s="849">
        <v>6</v>
      </c>
      <c r="M175" s="850">
        <v>8313.7199999999993</v>
      </c>
    </row>
    <row r="176" spans="1:13" ht="14.4" customHeight="1" x14ac:dyDescent="0.3">
      <c r="A176" s="831" t="s">
        <v>2733</v>
      </c>
      <c r="B176" s="832" t="s">
        <v>2092</v>
      </c>
      <c r="C176" s="832" t="s">
        <v>2101</v>
      </c>
      <c r="D176" s="832" t="s">
        <v>910</v>
      </c>
      <c r="E176" s="832" t="s">
        <v>2102</v>
      </c>
      <c r="F176" s="849"/>
      <c r="G176" s="849"/>
      <c r="H176" s="837">
        <v>0</v>
      </c>
      <c r="I176" s="849">
        <v>2</v>
      </c>
      <c r="J176" s="849">
        <v>1472.66</v>
      </c>
      <c r="K176" s="837">
        <v>1</v>
      </c>
      <c r="L176" s="849">
        <v>2</v>
      </c>
      <c r="M176" s="850">
        <v>1472.66</v>
      </c>
    </row>
    <row r="177" spans="1:13" ht="14.4" customHeight="1" x14ac:dyDescent="0.3">
      <c r="A177" s="831" t="s">
        <v>2733</v>
      </c>
      <c r="B177" s="832" t="s">
        <v>2092</v>
      </c>
      <c r="C177" s="832" t="s">
        <v>3192</v>
      </c>
      <c r="D177" s="832" t="s">
        <v>910</v>
      </c>
      <c r="E177" s="832" t="s">
        <v>3189</v>
      </c>
      <c r="F177" s="849"/>
      <c r="G177" s="849"/>
      <c r="H177" s="837">
        <v>0</v>
      </c>
      <c r="I177" s="849">
        <v>5</v>
      </c>
      <c r="J177" s="849">
        <v>4618.7</v>
      </c>
      <c r="K177" s="837">
        <v>1</v>
      </c>
      <c r="L177" s="849">
        <v>5</v>
      </c>
      <c r="M177" s="850">
        <v>4618.7</v>
      </c>
    </row>
    <row r="178" spans="1:13" ht="14.4" customHeight="1" x14ac:dyDescent="0.3">
      <c r="A178" s="831" t="s">
        <v>2733</v>
      </c>
      <c r="B178" s="832" t="s">
        <v>2129</v>
      </c>
      <c r="C178" s="832" t="s">
        <v>2131</v>
      </c>
      <c r="D178" s="832" t="s">
        <v>919</v>
      </c>
      <c r="E178" s="832" t="s">
        <v>2132</v>
      </c>
      <c r="F178" s="849"/>
      <c r="G178" s="849"/>
      <c r="H178" s="837">
        <v>0</v>
      </c>
      <c r="I178" s="849">
        <v>3</v>
      </c>
      <c r="J178" s="849">
        <v>127.53</v>
      </c>
      <c r="K178" s="837">
        <v>1</v>
      </c>
      <c r="L178" s="849">
        <v>3</v>
      </c>
      <c r="M178" s="850">
        <v>127.53</v>
      </c>
    </row>
    <row r="179" spans="1:13" ht="14.4" customHeight="1" x14ac:dyDescent="0.3">
      <c r="A179" s="831" t="s">
        <v>2733</v>
      </c>
      <c r="B179" s="832" t="s">
        <v>2129</v>
      </c>
      <c r="C179" s="832" t="s">
        <v>2940</v>
      </c>
      <c r="D179" s="832" t="s">
        <v>2941</v>
      </c>
      <c r="E179" s="832" t="s">
        <v>2132</v>
      </c>
      <c r="F179" s="849">
        <v>3</v>
      </c>
      <c r="G179" s="849">
        <v>127.53</v>
      </c>
      <c r="H179" s="837">
        <v>1</v>
      </c>
      <c r="I179" s="849"/>
      <c r="J179" s="849"/>
      <c r="K179" s="837">
        <v>0</v>
      </c>
      <c r="L179" s="849">
        <v>3</v>
      </c>
      <c r="M179" s="850">
        <v>127.53</v>
      </c>
    </row>
    <row r="180" spans="1:13" ht="14.4" customHeight="1" x14ac:dyDescent="0.3">
      <c r="A180" s="831" t="s">
        <v>2733</v>
      </c>
      <c r="B180" s="832" t="s">
        <v>2142</v>
      </c>
      <c r="C180" s="832" t="s">
        <v>2480</v>
      </c>
      <c r="D180" s="832" t="s">
        <v>2481</v>
      </c>
      <c r="E180" s="832" t="s">
        <v>2482</v>
      </c>
      <c r="F180" s="849"/>
      <c r="G180" s="849"/>
      <c r="H180" s="837">
        <v>0</v>
      </c>
      <c r="I180" s="849">
        <v>1</v>
      </c>
      <c r="J180" s="849">
        <v>70.23</v>
      </c>
      <c r="K180" s="837">
        <v>1</v>
      </c>
      <c r="L180" s="849">
        <v>1</v>
      </c>
      <c r="M180" s="850">
        <v>70.23</v>
      </c>
    </row>
    <row r="181" spans="1:13" ht="14.4" customHeight="1" x14ac:dyDescent="0.3">
      <c r="A181" s="831" t="s">
        <v>2733</v>
      </c>
      <c r="B181" s="832" t="s">
        <v>2142</v>
      </c>
      <c r="C181" s="832" t="s">
        <v>2485</v>
      </c>
      <c r="D181" s="832" t="s">
        <v>2144</v>
      </c>
      <c r="E181" s="832" t="s">
        <v>2486</v>
      </c>
      <c r="F181" s="849"/>
      <c r="G181" s="849"/>
      <c r="H181" s="837">
        <v>0</v>
      </c>
      <c r="I181" s="849">
        <v>1</v>
      </c>
      <c r="J181" s="849">
        <v>17.559999999999999</v>
      </c>
      <c r="K181" s="837">
        <v>1</v>
      </c>
      <c r="L181" s="849">
        <v>1</v>
      </c>
      <c r="M181" s="850">
        <v>17.559999999999999</v>
      </c>
    </row>
    <row r="182" spans="1:13" ht="14.4" customHeight="1" x14ac:dyDescent="0.3">
      <c r="A182" s="831" t="s">
        <v>2733</v>
      </c>
      <c r="B182" s="832" t="s">
        <v>2154</v>
      </c>
      <c r="C182" s="832" t="s">
        <v>2635</v>
      </c>
      <c r="D182" s="832" t="s">
        <v>702</v>
      </c>
      <c r="E182" s="832" t="s">
        <v>2325</v>
      </c>
      <c r="F182" s="849"/>
      <c r="G182" s="849"/>
      <c r="H182" s="837">
        <v>0</v>
      </c>
      <c r="I182" s="849">
        <v>1</v>
      </c>
      <c r="J182" s="849">
        <v>17.559999999999999</v>
      </c>
      <c r="K182" s="837">
        <v>1</v>
      </c>
      <c r="L182" s="849">
        <v>1</v>
      </c>
      <c r="M182" s="850">
        <v>17.559999999999999</v>
      </c>
    </row>
    <row r="183" spans="1:13" ht="14.4" customHeight="1" x14ac:dyDescent="0.3">
      <c r="A183" s="831" t="s">
        <v>2733</v>
      </c>
      <c r="B183" s="832" t="s">
        <v>2158</v>
      </c>
      <c r="C183" s="832" t="s">
        <v>3086</v>
      </c>
      <c r="D183" s="832" t="s">
        <v>3087</v>
      </c>
      <c r="E183" s="832" t="s">
        <v>2165</v>
      </c>
      <c r="F183" s="849">
        <v>3</v>
      </c>
      <c r="G183" s="849">
        <v>93.27</v>
      </c>
      <c r="H183" s="837">
        <v>1</v>
      </c>
      <c r="I183" s="849"/>
      <c r="J183" s="849"/>
      <c r="K183" s="837">
        <v>0</v>
      </c>
      <c r="L183" s="849">
        <v>3</v>
      </c>
      <c r="M183" s="850">
        <v>93.27</v>
      </c>
    </row>
    <row r="184" spans="1:13" ht="14.4" customHeight="1" x14ac:dyDescent="0.3">
      <c r="A184" s="831" t="s">
        <v>2733</v>
      </c>
      <c r="B184" s="832" t="s">
        <v>2158</v>
      </c>
      <c r="C184" s="832" t="s">
        <v>2164</v>
      </c>
      <c r="D184" s="832" t="s">
        <v>2160</v>
      </c>
      <c r="E184" s="832" t="s">
        <v>2165</v>
      </c>
      <c r="F184" s="849"/>
      <c r="G184" s="849"/>
      <c r="H184" s="837">
        <v>0</v>
      </c>
      <c r="I184" s="849">
        <v>3</v>
      </c>
      <c r="J184" s="849">
        <v>93.27</v>
      </c>
      <c r="K184" s="837">
        <v>1</v>
      </c>
      <c r="L184" s="849">
        <v>3</v>
      </c>
      <c r="M184" s="850">
        <v>93.27</v>
      </c>
    </row>
    <row r="185" spans="1:13" ht="14.4" customHeight="1" x14ac:dyDescent="0.3">
      <c r="A185" s="831" t="s">
        <v>2733</v>
      </c>
      <c r="B185" s="832" t="s">
        <v>2172</v>
      </c>
      <c r="C185" s="832" t="s">
        <v>2173</v>
      </c>
      <c r="D185" s="832" t="s">
        <v>1172</v>
      </c>
      <c r="E185" s="832" t="s">
        <v>2156</v>
      </c>
      <c r="F185" s="849"/>
      <c r="G185" s="849"/>
      <c r="H185" s="837">
        <v>0</v>
      </c>
      <c r="I185" s="849">
        <v>5</v>
      </c>
      <c r="J185" s="849">
        <v>238.50000000000003</v>
      </c>
      <c r="K185" s="837">
        <v>1</v>
      </c>
      <c r="L185" s="849">
        <v>5</v>
      </c>
      <c r="M185" s="850">
        <v>238.50000000000003</v>
      </c>
    </row>
    <row r="186" spans="1:13" ht="14.4" customHeight="1" x14ac:dyDescent="0.3">
      <c r="A186" s="831" t="s">
        <v>2733</v>
      </c>
      <c r="B186" s="832" t="s">
        <v>2189</v>
      </c>
      <c r="C186" s="832" t="s">
        <v>2190</v>
      </c>
      <c r="D186" s="832" t="s">
        <v>2191</v>
      </c>
      <c r="E186" s="832" t="s">
        <v>2192</v>
      </c>
      <c r="F186" s="849"/>
      <c r="G186" s="849"/>
      <c r="H186" s="837">
        <v>0</v>
      </c>
      <c r="I186" s="849">
        <v>1</v>
      </c>
      <c r="J186" s="849">
        <v>72.88</v>
      </c>
      <c r="K186" s="837">
        <v>1</v>
      </c>
      <c r="L186" s="849">
        <v>1</v>
      </c>
      <c r="M186" s="850">
        <v>72.88</v>
      </c>
    </row>
    <row r="187" spans="1:13" ht="14.4" customHeight="1" x14ac:dyDescent="0.3">
      <c r="A187" s="831" t="s">
        <v>2733</v>
      </c>
      <c r="B187" s="832" t="s">
        <v>2519</v>
      </c>
      <c r="C187" s="832" t="s">
        <v>2520</v>
      </c>
      <c r="D187" s="832" t="s">
        <v>1591</v>
      </c>
      <c r="E187" s="832" t="s">
        <v>2521</v>
      </c>
      <c r="F187" s="849"/>
      <c r="G187" s="849"/>
      <c r="H187" s="837">
        <v>0</v>
      </c>
      <c r="I187" s="849">
        <v>1</v>
      </c>
      <c r="J187" s="849">
        <v>25.94</v>
      </c>
      <c r="K187" s="837">
        <v>1</v>
      </c>
      <c r="L187" s="849">
        <v>1</v>
      </c>
      <c r="M187" s="850">
        <v>25.94</v>
      </c>
    </row>
    <row r="188" spans="1:13" ht="14.4" customHeight="1" x14ac:dyDescent="0.3">
      <c r="A188" s="831" t="s">
        <v>2733</v>
      </c>
      <c r="B188" s="832" t="s">
        <v>2246</v>
      </c>
      <c r="C188" s="832" t="s">
        <v>2538</v>
      </c>
      <c r="D188" s="832" t="s">
        <v>1594</v>
      </c>
      <c r="E188" s="832" t="s">
        <v>2539</v>
      </c>
      <c r="F188" s="849"/>
      <c r="G188" s="849"/>
      <c r="H188" s="837">
        <v>0</v>
      </c>
      <c r="I188" s="849">
        <v>1</v>
      </c>
      <c r="J188" s="849">
        <v>32.869999999999997</v>
      </c>
      <c r="K188" s="837">
        <v>1</v>
      </c>
      <c r="L188" s="849">
        <v>1</v>
      </c>
      <c r="M188" s="850">
        <v>32.869999999999997</v>
      </c>
    </row>
    <row r="189" spans="1:13" ht="14.4" customHeight="1" x14ac:dyDescent="0.3">
      <c r="A189" s="831" t="s">
        <v>2733</v>
      </c>
      <c r="B189" s="832" t="s">
        <v>2253</v>
      </c>
      <c r="C189" s="832" t="s">
        <v>2260</v>
      </c>
      <c r="D189" s="832" t="s">
        <v>2255</v>
      </c>
      <c r="E189" s="832" t="s">
        <v>2261</v>
      </c>
      <c r="F189" s="849"/>
      <c r="G189" s="849"/>
      <c r="H189" s="837">
        <v>0</v>
      </c>
      <c r="I189" s="849">
        <v>2</v>
      </c>
      <c r="J189" s="849">
        <v>126.28</v>
      </c>
      <c r="K189" s="837">
        <v>1</v>
      </c>
      <c r="L189" s="849">
        <v>2</v>
      </c>
      <c r="M189" s="850">
        <v>126.28</v>
      </c>
    </row>
    <row r="190" spans="1:13" ht="14.4" customHeight="1" x14ac:dyDescent="0.3">
      <c r="A190" s="831" t="s">
        <v>2733</v>
      </c>
      <c r="B190" s="832" t="s">
        <v>2264</v>
      </c>
      <c r="C190" s="832" t="s">
        <v>2267</v>
      </c>
      <c r="D190" s="832" t="s">
        <v>1377</v>
      </c>
      <c r="E190" s="832" t="s">
        <v>2268</v>
      </c>
      <c r="F190" s="849"/>
      <c r="G190" s="849"/>
      <c r="H190" s="837">
        <v>0</v>
      </c>
      <c r="I190" s="849">
        <v>1</v>
      </c>
      <c r="J190" s="849">
        <v>154.36000000000001</v>
      </c>
      <c r="K190" s="837">
        <v>1</v>
      </c>
      <c r="L190" s="849">
        <v>1</v>
      </c>
      <c r="M190" s="850">
        <v>154.36000000000001</v>
      </c>
    </row>
    <row r="191" spans="1:13" ht="14.4" customHeight="1" x14ac:dyDescent="0.3">
      <c r="A191" s="831" t="s">
        <v>2733</v>
      </c>
      <c r="B191" s="832" t="s">
        <v>2275</v>
      </c>
      <c r="C191" s="832" t="s">
        <v>3108</v>
      </c>
      <c r="D191" s="832" t="s">
        <v>3109</v>
      </c>
      <c r="E191" s="832" t="s">
        <v>2278</v>
      </c>
      <c r="F191" s="849">
        <v>1</v>
      </c>
      <c r="G191" s="849">
        <v>170.52</v>
      </c>
      <c r="H191" s="837">
        <v>1</v>
      </c>
      <c r="I191" s="849"/>
      <c r="J191" s="849"/>
      <c r="K191" s="837">
        <v>0</v>
      </c>
      <c r="L191" s="849">
        <v>1</v>
      </c>
      <c r="M191" s="850">
        <v>170.52</v>
      </c>
    </row>
    <row r="192" spans="1:13" ht="14.4" customHeight="1" x14ac:dyDescent="0.3">
      <c r="A192" s="831" t="s">
        <v>2733</v>
      </c>
      <c r="B192" s="832" t="s">
        <v>2275</v>
      </c>
      <c r="C192" s="832" t="s">
        <v>3110</v>
      </c>
      <c r="D192" s="832" t="s">
        <v>3109</v>
      </c>
      <c r="E192" s="832" t="s">
        <v>3111</v>
      </c>
      <c r="F192" s="849">
        <v>1</v>
      </c>
      <c r="G192" s="849">
        <v>238.72</v>
      </c>
      <c r="H192" s="837">
        <v>1</v>
      </c>
      <c r="I192" s="849"/>
      <c r="J192" s="849"/>
      <c r="K192" s="837">
        <v>0</v>
      </c>
      <c r="L192" s="849">
        <v>1</v>
      </c>
      <c r="M192" s="850">
        <v>238.72</v>
      </c>
    </row>
    <row r="193" spans="1:13" ht="14.4" customHeight="1" x14ac:dyDescent="0.3">
      <c r="A193" s="831" t="s">
        <v>2733</v>
      </c>
      <c r="B193" s="832" t="s">
        <v>2275</v>
      </c>
      <c r="C193" s="832" t="s">
        <v>2276</v>
      </c>
      <c r="D193" s="832" t="s">
        <v>2277</v>
      </c>
      <c r="E193" s="832" t="s">
        <v>2278</v>
      </c>
      <c r="F193" s="849"/>
      <c r="G193" s="849"/>
      <c r="H193" s="837">
        <v>0</v>
      </c>
      <c r="I193" s="849">
        <v>1</v>
      </c>
      <c r="J193" s="849">
        <v>170.52</v>
      </c>
      <c r="K193" s="837">
        <v>1</v>
      </c>
      <c r="L193" s="849">
        <v>1</v>
      </c>
      <c r="M193" s="850">
        <v>170.52</v>
      </c>
    </row>
    <row r="194" spans="1:13" ht="14.4" customHeight="1" x14ac:dyDescent="0.3">
      <c r="A194" s="831" t="s">
        <v>2733</v>
      </c>
      <c r="B194" s="832" t="s">
        <v>4589</v>
      </c>
      <c r="C194" s="832" t="s">
        <v>3151</v>
      </c>
      <c r="D194" s="832" t="s">
        <v>1756</v>
      </c>
      <c r="E194" s="832" t="s">
        <v>3111</v>
      </c>
      <c r="F194" s="849">
        <v>2</v>
      </c>
      <c r="G194" s="849">
        <v>197.5</v>
      </c>
      <c r="H194" s="837">
        <v>1</v>
      </c>
      <c r="I194" s="849"/>
      <c r="J194" s="849"/>
      <c r="K194" s="837">
        <v>0</v>
      </c>
      <c r="L194" s="849">
        <v>2</v>
      </c>
      <c r="M194" s="850">
        <v>197.5</v>
      </c>
    </row>
    <row r="195" spans="1:13" ht="14.4" customHeight="1" x14ac:dyDescent="0.3">
      <c r="A195" s="831" t="s">
        <v>2733</v>
      </c>
      <c r="B195" s="832" t="s">
        <v>4589</v>
      </c>
      <c r="C195" s="832" t="s">
        <v>3152</v>
      </c>
      <c r="D195" s="832" t="s">
        <v>1756</v>
      </c>
      <c r="E195" s="832" t="s">
        <v>3111</v>
      </c>
      <c r="F195" s="849">
        <v>2</v>
      </c>
      <c r="G195" s="849">
        <v>197.5</v>
      </c>
      <c r="H195" s="837">
        <v>1</v>
      </c>
      <c r="I195" s="849"/>
      <c r="J195" s="849"/>
      <c r="K195" s="837">
        <v>0</v>
      </c>
      <c r="L195" s="849">
        <v>2</v>
      </c>
      <c r="M195" s="850">
        <v>197.5</v>
      </c>
    </row>
    <row r="196" spans="1:13" ht="14.4" customHeight="1" x14ac:dyDescent="0.3">
      <c r="A196" s="831" t="s">
        <v>2733</v>
      </c>
      <c r="B196" s="832" t="s">
        <v>4592</v>
      </c>
      <c r="C196" s="832" t="s">
        <v>2951</v>
      </c>
      <c r="D196" s="832" t="s">
        <v>2952</v>
      </c>
      <c r="E196" s="832" t="s">
        <v>2953</v>
      </c>
      <c r="F196" s="849"/>
      <c r="G196" s="849"/>
      <c r="H196" s="837">
        <v>0</v>
      </c>
      <c r="I196" s="849">
        <v>6</v>
      </c>
      <c r="J196" s="849">
        <v>22134.66</v>
      </c>
      <c r="K196" s="837">
        <v>1</v>
      </c>
      <c r="L196" s="849">
        <v>6</v>
      </c>
      <c r="M196" s="850">
        <v>22134.66</v>
      </c>
    </row>
    <row r="197" spans="1:13" ht="14.4" customHeight="1" x14ac:dyDescent="0.3">
      <c r="A197" s="831" t="s">
        <v>2733</v>
      </c>
      <c r="B197" s="832" t="s">
        <v>4592</v>
      </c>
      <c r="C197" s="832" t="s">
        <v>3149</v>
      </c>
      <c r="D197" s="832" t="s">
        <v>2952</v>
      </c>
      <c r="E197" s="832" t="s">
        <v>3150</v>
      </c>
      <c r="F197" s="849"/>
      <c r="G197" s="849"/>
      <c r="H197" s="837">
        <v>0</v>
      </c>
      <c r="I197" s="849">
        <v>1</v>
      </c>
      <c r="J197" s="849">
        <v>553.36</v>
      </c>
      <c r="K197" s="837">
        <v>1</v>
      </c>
      <c r="L197" s="849">
        <v>1</v>
      </c>
      <c r="M197" s="850">
        <v>553.36</v>
      </c>
    </row>
    <row r="198" spans="1:13" ht="14.4" customHeight="1" x14ac:dyDescent="0.3">
      <c r="A198" s="831" t="s">
        <v>2733</v>
      </c>
      <c r="B198" s="832" t="s">
        <v>4591</v>
      </c>
      <c r="C198" s="832" t="s">
        <v>3012</v>
      </c>
      <c r="D198" s="832" t="s">
        <v>3013</v>
      </c>
      <c r="E198" s="832" t="s">
        <v>3014</v>
      </c>
      <c r="F198" s="849"/>
      <c r="G198" s="849"/>
      <c r="H198" s="837">
        <v>0</v>
      </c>
      <c r="I198" s="849">
        <v>28</v>
      </c>
      <c r="J198" s="849">
        <v>14064.68</v>
      </c>
      <c r="K198" s="837">
        <v>1</v>
      </c>
      <c r="L198" s="849">
        <v>28</v>
      </c>
      <c r="M198" s="850">
        <v>14064.68</v>
      </c>
    </row>
    <row r="199" spans="1:13" ht="14.4" customHeight="1" x14ac:dyDescent="0.3">
      <c r="A199" s="831" t="s">
        <v>2733</v>
      </c>
      <c r="B199" s="832" t="s">
        <v>4593</v>
      </c>
      <c r="C199" s="832" t="s">
        <v>2905</v>
      </c>
      <c r="D199" s="832" t="s">
        <v>2906</v>
      </c>
      <c r="E199" s="832" t="s">
        <v>2907</v>
      </c>
      <c r="F199" s="849"/>
      <c r="G199" s="849"/>
      <c r="H199" s="837">
        <v>0</v>
      </c>
      <c r="I199" s="849">
        <v>4</v>
      </c>
      <c r="J199" s="849">
        <v>827.52</v>
      </c>
      <c r="K199" s="837">
        <v>1</v>
      </c>
      <c r="L199" s="849">
        <v>4</v>
      </c>
      <c r="M199" s="850">
        <v>827.52</v>
      </c>
    </row>
    <row r="200" spans="1:13" ht="14.4" customHeight="1" x14ac:dyDescent="0.3">
      <c r="A200" s="831" t="s">
        <v>2733</v>
      </c>
      <c r="B200" s="832" t="s">
        <v>4593</v>
      </c>
      <c r="C200" s="832" t="s">
        <v>2908</v>
      </c>
      <c r="D200" s="832" t="s">
        <v>2906</v>
      </c>
      <c r="E200" s="832" t="s">
        <v>2909</v>
      </c>
      <c r="F200" s="849"/>
      <c r="G200" s="849"/>
      <c r="H200" s="837">
        <v>0</v>
      </c>
      <c r="I200" s="849">
        <v>3</v>
      </c>
      <c r="J200" s="849">
        <v>3273.2699999999995</v>
      </c>
      <c r="K200" s="837">
        <v>1</v>
      </c>
      <c r="L200" s="849">
        <v>3</v>
      </c>
      <c r="M200" s="850">
        <v>3273.2699999999995</v>
      </c>
    </row>
    <row r="201" spans="1:13" ht="14.4" customHeight="1" x14ac:dyDescent="0.3">
      <c r="A201" s="831" t="s">
        <v>2733</v>
      </c>
      <c r="B201" s="832" t="s">
        <v>4593</v>
      </c>
      <c r="C201" s="832" t="s">
        <v>3102</v>
      </c>
      <c r="D201" s="832" t="s">
        <v>3103</v>
      </c>
      <c r="E201" s="832" t="s">
        <v>2909</v>
      </c>
      <c r="F201" s="849">
        <v>3</v>
      </c>
      <c r="G201" s="849">
        <v>3273.2699999999995</v>
      </c>
      <c r="H201" s="837">
        <v>1</v>
      </c>
      <c r="I201" s="849"/>
      <c r="J201" s="849"/>
      <c r="K201" s="837">
        <v>0</v>
      </c>
      <c r="L201" s="849">
        <v>3</v>
      </c>
      <c r="M201" s="850">
        <v>3273.2699999999995</v>
      </c>
    </row>
    <row r="202" spans="1:13" ht="14.4" customHeight="1" x14ac:dyDescent="0.3">
      <c r="A202" s="831" t="s">
        <v>2733</v>
      </c>
      <c r="B202" s="832" t="s">
        <v>4593</v>
      </c>
      <c r="C202" s="832" t="s">
        <v>3104</v>
      </c>
      <c r="D202" s="832" t="s">
        <v>3105</v>
      </c>
      <c r="E202" s="832" t="s">
        <v>2044</v>
      </c>
      <c r="F202" s="849">
        <v>3</v>
      </c>
      <c r="G202" s="849">
        <v>3507.09</v>
      </c>
      <c r="H202" s="837">
        <v>1</v>
      </c>
      <c r="I202" s="849"/>
      <c r="J202" s="849"/>
      <c r="K202" s="837">
        <v>0</v>
      </c>
      <c r="L202" s="849">
        <v>3</v>
      </c>
      <c r="M202" s="850">
        <v>3507.09</v>
      </c>
    </row>
    <row r="203" spans="1:13" ht="14.4" customHeight="1" x14ac:dyDescent="0.3">
      <c r="A203" s="831" t="s">
        <v>2733</v>
      </c>
      <c r="B203" s="832" t="s">
        <v>4593</v>
      </c>
      <c r="C203" s="832" t="s">
        <v>3106</v>
      </c>
      <c r="D203" s="832" t="s">
        <v>3103</v>
      </c>
      <c r="E203" s="832" t="s">
        <v>2907</v>
      </c>
      <c r="F203" s="849">
        <v>3</v>
      </c>
      <c r="G203" s="849">
        <v>620.64</v>
      </c>
      <c r="H203" s="837">
        <v>1</v>
      </c>
      <c r="I203" s="849"/>
      <c r="J203" s="849"/>
      <c r="K203" s="837">
        <v>0</v>
      </c>
      <c r="L203" s="849">
        <v>3</v>
      </c>
      <c r="M203" s="850">
        <v>620.64</v>
      </c>
    </row>
    <row r="204" spans="1:13" ht="14.4" customHeight="1" x14ac:dyDescent="0.3">
      <c r="A204" s="831" t="s">
        <v>2733</v>
      </c>
      <c r="B204" s="832" t="s">
        <v>2322</v>
      </c>
      <c r="C204" s="832" t="s">
        <v>3169</v>
      </c>
      <c r="D204" s="832" t="s">
        <v>2976</v>
      </c>
      <c r="E204" s="832" t="s">
        <v>2325</v>
      </c>
      <c r="F204" s="849">
        <v>14</v>
      </c>
      <c r="G204" s="849">
        <v>7705.46</v>
      </c>
      <c r="H204" s="837">
        <v>1</v>
      </c>
      <c r="I204" s="849"/>
      <c r="J204" s="849"/>
      <c r="K204" s="837">
        <v>0</v>
      </c>
      <c r="L204" s="849">
        <v>14</v>
      </c>
      <c r="M204" s="850">
        <v>7705.46</v>
      </c>
    </row>
    <row r="205" spans="1:13" ht="14.4" customHeight="1" x14ac:dyDescent="0.3">
      <c r="A205" s="831" t="s">
        <v>2733</v>
      </c>
      <c r="B205" s="832" t="s">
        <v>2322</v>
      </c>
      <c r="C205" s="832" t="s">
        <v>2323</v>
      </c>
      <c r="D205" s="832" t="s">
        <v>2324</v>
      </c>
      <c r="E205" s="832" t="s">
        <v>2325</v>
      </c>
      <c r="F205" s="849"/>
      <c r="G205" s="849"/>
      <c r="H205" s="837">
        <v>0</v>
      </c>
      <c r="I205" s="849">
        <v>98</v>
      </c>
      <c r="J205" s="849">
        <v>53938.22</v>
      </c>
      <c r="K205" s="837">
        <v>1</v>
      </c>
      <c r="L205" s="849">
        <v>98</v>
      </c>
      <c r="M205" s="850">
        <v>53938.22</v>
      </c>
    </row>
    <row r="206" spans="1:13" ht="14.4" customHeight="1" x14ac:dyDescent="0.3">
      <c r="A206" s="831" t="s">
        <v>2733</v>
      </c>
      <c r="B206" s="832" t="s">
        <v>4595</v>
      </c>
      <c r="C206" s="832" t="s">
        <v>2930</v>
      </c>
      <c r="D206" s="832" t="s">
        <v>2931</v>
      </c>
      <c r="E206" s="832" t="s">
        <v>2932</v>
      </c>
      <c r="F206" s="849"/>
      <c r="G206" s="849"/>
      <c r="H206" s="837">
        <v>0</v>
      </c>
      <c r="I206" s="849">
        <v>7</v>
      </c>
      <c r="J206" s="849">
        <v>3852.73</v>
      </c>
      <c r="K206" s="837">
        <v>1</v>
      </c>
      <c r="L206" s="849">
        <v>7</v>
      </c>
      <c r="M206" s="850">
        <v>3852.73</v>
      </c>
    </row>
    <row r="207" spans="1:13" ht="14.4" customHeight="1" x14ac:dyDescent="0.3">
      <c r="A207" s="831" t="s">
        <v>2733</v>
      </c>
      <c r="B207" s="832" t="s">
        <v>2329</v>
      </c>
      <c r="C207" s="832" t="s">
        <v>2332</v>
      </c>
      <c r="D207" s="832" t="s">
        <v>676</v>
      </c>
      <c r="E207" s="832" t="s">
        <v>641</v>
      </c>
      <c r="F207" s="849"/>
      <c r="G207" s="849"/>
      <c r="H207" s="837">
        <v>0</v>
      </c>
      <c r="I207" s="849">
        <v>24</v>
      </c>
      <c r="J207" s="849">
        <v>1162.08</v>
      </c>
      <c r="K207" s="837">
        <v>1</v>
      </c>
      <c r="L207" s="849">
        <v>24</v>
      </c>
      <c r="M207" s="850">
        <v>1162.08</v>
      </c>
    </row>
    <row r="208" spans="1:13" ht="14.4" customHeight="1" x14ac:dyDescent="0.3">
      <c r="A208" s="831" t="s">
        <v>2733</v>
      </c>
      <c r="B208" s="832" t="s">
        <v>2333</v>
      </c>
      <c r="C208" s="832" t="s">
        <v>3073</v>
      </c>
      <c r="D208" s="832" t="s">
        <v>3074</v>
      </c>
      <c r="E208" s="832" t="s">
        <v>3075</v>
      </c>
      <c r="F208" s="849">
        <v>2</v>
      </c>
      <c r="G208" s="849">
        <v>243.5</v>
      </c>
      <c r="H208" s="837">
        <v>1</v>
      </c>
      <c r="I208" s="849"/>
      <c r="J208" s="849"/>
      <c r="K208" s="837">
        <v>0</v>
      </c>
      <c r="L208" s="849">
        <v>2</v>
      </c>
      <c r="M208" s="850">
        <v>243.5</v>
      </c>
    </row>
    <row r="209" spans="1:13" ht="14.4" customHeight="1" x14ac:dyDescent="0.3">
      <c r="A209" s="831" t="s">
        <v>2733</v>
      </c>
      <c r="B209" s="832" t="s">
        <v>2595</v>
      </c>
      <c r="C209" s="832" t="s">
        <v>3195</v>
      </c>
      <c r="D209" s="832" t="s">
        <v>3196</v>
      </c>
      <c r="E209" s="832" t="s">
        <v>2598</v>
      </c>
      <c r="F209" s="849">
        <v>5</v>
      </c>
      <c r="G209" s="849">
        <v>1778.9500000000003</v>
      </c>
      <c r="H209" s="837">
        <v>1</v>
      </c>
      <c r="I209" s="849"/>
      <c r="J209" s="849"/>
      <c r="K209" s="837">
        <v>0</v>
      </c>
      <c r="L209" s="849">
        <v>5</v>
      </c>
      <c r="M209" s="850">
        <v>1778.9500000000003</v>
      </c>
    </row>
    <row r="210" spans="1:13" ht="14.4" customHeight="1" x14ac:dyDescent="0.3">
      <c r="A210" s="831" t="s">
        <v>2733</v>
      </c>
      <c r="B210" s="832" t="s">
        <v>2595</v>
      </c>
      <c r="C210" s="832" t="s">
        <v>2596</v>
      </c>
      <c r="D210" s="832" t="s">
        <v>2597</v>
      </c>
      <c r="E210" s="832" t="s">
        <v>2598</v>
      </c>
      <c r="F210" s="849"/>
      <c r="G210" s="849"/>
      <c r="H210" s="837">
        <v>0</v>
      </c>
      <c r="I210" s="849">
        <v>24</v>
      </c>
      <c r="J210" s="849">
        <v>8538.9600000000009</v>
      </c>
      <c r="K210" s="837">
        <v>1</v>
      </c>
      <c r="L210" s="849">
        <v>24</v>
      </c>
      <c r="M210" s="850">
        <v>8538.9600000000009</v>
      </c>
    </row>
    <row r="211" spans="1:13" ht="14.4" customHeight="1" x14ac:dyDescent="0.3">
      <c r="A211" s="831" t="s">
        <v>2733</v>
      </c>
      <c r="B211" s="832" t="s">
        <v>2595</v>
      </c>
      <c r="C211" s="832" t="s">
        <v>2599</v>
      </c>
      <c r="D211" s="832" t="s">
        <v>2597</v>
      </c>
      <c r="E211" s="832" t="s">
        <v>2600</v>
      </c>
      <c r="F211" s="849"/>
      <c r="G211" s="849"/>
      <c r="H211" s="837">
        <v>0</v>
      </c>
      <c r="I211" s="849">
        <v>11</v>
      </c>
      <c r="J211" s="849">
        <v>6079.04</v>
      </c>
      <c r="K211" s="837">
        <v>1</v>
      </c>
      <c r="L211" s="849">
        <v>11</v>
      </c>
      <c r="M211" s="850">
        <v>6079.04</v>
      </c>
    </row>
    <row r="212" spans="1:13" ht="14.4" customHeight="1" x14ac:dyDescent="0.3">
      <c r="A212" s="831" t="s">
        <v>2733</v>
      </c>
      <c r="B212" s="832" t="s">
        <v>2595</v>
      </c>
      <c r="C212" s="832" t="s">
        <v>3197</v>
      </c>
      <c r="D212" s="832" t="s">
        <v>2597</v>
      </c>
      <c r="E212" s="832" t="s">
        <v>3198</v>
      </c>
      <c r="F212" s="849"/>
      <c r="G212" s="849"/>
      <c r="H212" s="837">
        <v>0</v>
      </c>
      <c r="I212" s="849">
        <v>5</v>
      </c>
      <c r="J212" s="849">
        <v>5097.3</v>
      </c>
      <c r="K212" s="837">
        <v>1</v>
      </c>
      <c r="L212" s="849">
        <v>5</v>
      </c>
      <c r="M212" s="850">
        <v>5097.3</v>
      </c>
    </row>
    <row r="213" spans="1:13" ht="14.4" customHeight="1" x14ac:dyDescent="0.3">
      <c r="A213" s="831" t="s">
        <v>2733</v>
      </c>
      <c r="B213" s="832" t="s">
        <v>2337</v>
      </c>
      <c r="C213" s="832" t="s">
        <v>3130</v>
      </c>
      <c r="D213" s="832" t="s">
        <v>3131</v>
      </c>
      <c r="E213" s="832" t="s">
        <v>3132</v>
      </c>
      <c r="F213" s="849">
        <v>4</v>
      </c>
      <c r="G213" s="849">
        <v>7755.88</v>
      </c>
      <c r="H213" s="837">
        <v>1</v>
      </c>
      <c r="I213" s="849"/>
      <c r="J213" s="849"/>
      <c r="K213" s="837">
        <v>0</v>
      </c>
      <c r="L213" s="849">
        <v>4</v>
      </c>
      <c r="M213" s="850">
        <v>7755.88</v>
      </c>
    </row>
    <row r="214" spans="1:13" ht="14.4" customHeight="1" x14ac:dyDescent="0.3">
      <c r="A214" s="831" t="s">
        <v>2733</v>
      </c>
      <c r="B214" s="832" t="s">
        <v>2337</v>
      </c>
      <c r="C214" s="832" t="s">
        <v>2343</v>
      </c>
      <c r="D214" s="832" t="s">
        <v>2339</v>
      </c>
      <c r="E214" s="832" t="s">
        <v>2344</v>
      </c>
      <c r="F214" s="849"/>
      <c r="G214" s="849"/>
      <c r="H214" s="837">
        <v>0</v>
      </c>
      <c r="I214" s="849">
        <v>25</v>
      </c>
      <c r="J214" s="849">
        <v>12118.75</v>
      </c>
      <c r="K214" s="837">
        <v>1</v>
      </c>
      <c r="L214" s="849">
        <v>25</v>
      </c>
      <c r="M214" s="850">
        <v>12118.75</v>
      </c>
    </row>
    <row r="215" spans="1:13" ht="14.4" customHeight="1" x14ac:dyDescent="0.3">
      <c r="A215" s="831" t="s">
        <v>2733</v>
      </c>
      <c r="B215" s="832" t="s">
        <v>2337</v>
      </c>
      <c r="C215" s="832" t="s">
        <v>2345</v>
      </c>
      <c r="D215" s="832" t="s">
        <v>2339</v>
      </c>
      <c r="E215" s="832" t="s">
        <v>2346</v>
      </c>
      <c r="F215" s="849"/>
      <c r="G215" s="849"/>
      <c r="H215" s="837">
        <v>0</v>
      </c>
      <c r="I215" s="849">
        <v>12</v>
      </c>
      <c r="J215" s="849">
        <v>11633.76</v>
      </c>
      <c r="K215" s="837">
        <v>1</v>
      </c>
      <c r="L215" s="849">
        <v>12</v>
      </c>
      <c r="M215" s="850">
        <v>11633.76</v>
      </c>
    </row>
    <row r="216" spans="1:13" ht="14.4" customHeight="1" x14ac:dyDescent="0.3">
      <c r="A216" s="831" t="s">
        <v>2733</v>
      </c>
      <c r="B216" s="832" t="s">
        <v>2337</v>
      </c>
      <c r="C216" s="832" t="s">
        <v>2338</v>
      </c>
      <c r="D216" s="832" t="s">
        <v>2339</v>
      </c>
      <c r="E216" s="832" t="s">
        <v>2340</v>
      </c>
      <c r="F216" s="849"/>
      <c r="G216" s="849"/>
      <c r="H216" s="837">
        <v>0</v>
      </c>
      <c r="I216" s="849">
        <v>6</v>
      </c>
      <c r="J216" s="849">
        <v>11633.82</v>
      </c>
      <c r="K216" s="837">
        <v>1</v>
      </c>
      <c r="L216" s="849">
        <v>6</v>
      </c>
      <c r="M216" s="850">
        <v>11633.82</v>
      </c>
    </row>
    <row r="217" spans="1:13" ht="14.4" customHeight="1" x14ac:dyDescent="0.3">
      <c r="A217" s="831" t="s">
        <v>2733</v>
      </c>
      <c r="B217" s="832" t="s">
        <v>2337</v>
      </c>
      <c r="C217" s="832" t="s">
        <v>3133</v>
      </c>
      <c r="D217" s="832" t="s">
        <v>2339</v>
      </c>
      <c r="E217" s="832" t="s">
        <v>3134</v>
      </c>
      <c r="F217" s="849"/>
      <c r="G217" s="849"/>
      <c r="H217" s="837">
        <v>0</v>
      </c>
      <c r="I217" s="849">
        <v>3</v>
      </c>
      <c r="J217" s="849">
        <v>727.11</v>
      </c>
      <c r="K217" s="837">
        <v>1</v>
      </c>
      <c r="L217" s="849">
        <v>3</v>
      </c>
      <c r="M217" s="850">
        <v>727.11</v>
      </c>
    </row>
    <row r="218" spans="1:13" ht="14.4" customHeight="1" x14ac:dyDescent="0.3">
      <c r="A218" s="831" t="s">
        <v>2733</v>
      </c>
      <c r="B218" s="832" t="s">
        <v>2337</v>
      </c>
      <c r="C218" s="832" t="s">
        <v>2341</v>
      </c>
      <c r="D218" s="832" t="s">
        <v>2339</v>
      </c>
      <c r="E218" s="832" t="s">
        <v>2342</v>
      </c>
      <c r="F218" s="849"/>
      <c r="G218" s="849"/>
      <c r="H218" s="837">
        <v>0</v>
      </c>
      <c r="I218" s="849">
        <v>3</v>
      </c>
      <c r="J218" s="849">
        <v>4362.6900000000005</v>
      </c>
      <c r="K218" s="837">
        <v>1</v>
      </c>
      <c r="L218" s="849">
        <v>3</v>
      </c>
      <c r="M218" s="850">
        <v>4362.6900000000005</v>
      </c>
    </row>
    <row r="219" spans="1:13" ht="14.4" customHeight="1" x14ac:dyDescent="0.3">
      <c r="A219" s="831" t="s">
        <v>2733</v>
      </c>
      <c r="B219" s="832" t="s">
        <v>2351</v>
      </c>
      <c r="C219" s="832" t="s">
        <v>2352</v>
      </c>
      <c r="D219" s="832" t="s">
        <v>2353</v>
      </c>
      <c r="E219" s="832" t="s">
        <v>2354</v>
      </c>
      <c r="F219" s="849"/>
      <c r="G219" s="849"/>
      <c r="H219" s="837"/>
      <c r="I219" s="849">
        <v>45</v>
      </c>
      <c r="J219" s="849">
        <v>0</v>
      </c>
      <c r="K219" s="837"/>
      <c r="L219" s="849">
        <v>45</v>
      </c>
      <c r="M219" s="850">
        <v>0</v>
      </c>
    </row>
    <row r="220" spans="1:13" ht="14.4" customHeight="1" x14ac:dyDescent="0.3">
      <c r="A220" s="831" t="s">
        <v>2733</v>
      </c>
      <c r="B220" s="832" t="s">
        <v>4597</v>
      </c>
      <c r="C220" s="832" t="s">
        <v>3210</v>
      </c>
      <c r="D220" s="832" t="s">
        <v>3002</v>
      </c>
      <c r="E220" s="832" t="s">
        <v>3211</v>
      </c>
      <c r="F220" s="849"/>
      <c r="G220" s="849"/>
      <c r="H220" s="837">
        <v>0</v>
      </c>
      <c r="I220" s="849">
        <v>1</v>
      </c>
      <c r="J220" s="849">
        <v>597.88</v>
      </c>
      <c r="K220" s="837">
        <v>1</v>
      </c>
      <c r="L220" s="849">
        <v>1</v>
      </c>
      <c r="M220" s="850">
        <v>597.88</v>
      </c>
    </row>
    <row r="221" spans="1:13" ht="14.4" customHeight="1" x14ac:dyDescent="0.3">
      <c r="A221" s="831" t="s">
        <v>2733</v>
      </c>
      <c r="B221" s="832" t="s">
        <v>4597</v>
      </c>
      <c r="C221" s="832" t="s">
        <v>3212</v>
      </c>
      <c r="D221" s="832" t="s">
        <v>3213</v>
      </c>
      <c r="E221" s="832" t="s">
        <v>3211</v>
      </c>
      <c r="F221" s="849">
        <v>3</v>
      </c>
      <c r="G221" s="849">
        <v>3858.57</v>
      </c>
      <c r="H221" s="837">
        <v>1</v>
      </c>
      <c r="I221" s="849"/>
      <c r="J221" s="849"/>
      <c r="K221" s="837">
        <v>0</v>
      </c>
      <c r="L221" s="849">
        <v>3</v>
      </c>
      <c r="M221" s="850">
        <v>3858.57</v>
      </c>
    </row>
    <row r="222" spans="1:13" ht="14.4" customHeight="1" x14ac:dyDescent="0.3">
      <c r="A222" s="831" t="s">
        <v>2733</v>
      </c>
      <c r="B222" s="832" t="s">
        <v>2378</v>
      </c>
      <c r="C222" s="832" t="s">
        <v>3077</v>
      </c>
      <c r="D222" s="832" t="s">
        <v>3078</v>
      </c>
      <c r="E222" s="832" t="s">
        <v>2384</v>
      </c>
      <c r="F222" s="849">
        <v>6</v>
      </c>
      <c r="G222" s="849">
        <v>28.200000000000003</v>
      </c>
      <c r="H222" s="837">
        <v>1</v>
      </c>
      <c r="I222" s="849"/>
      <c r="J222" s="849"/>
      <c r="K222" s="837">
        <v>0</v>
      </c>
      <c r="L222" s="849">
        <v>6</v>
      </c>
      <c r="M222" s="850">
        <v>28.200000000000003</v>
      </c>
    </row>
    <row r="223" spans="1:13" ht="14.4" customHeight="1" x14ac:dyDescent="0.3">
      <c r="A223" s="831" t="s">
        <v>2733</v>
      </c>
      <c r="B223" s="832" t="s">
        <v>2378</v>
      </c>
      <c r="C223" s="832" t="s">
        <v>3079</v>
      </c>
      <c r="D223" s="832" t="s">
        <v>3078</v>
      </c>
      <c r="E223" s="832" t="s">
        <v>2381</v>
      </c>
      <c r="F223" s="849">
        <v>4</v>
      </c>
      <c r="G223" s="849">
        <v>37.6</v>
      </c>
      <c r="H223" s="837">
        <v>1</v>
      </c>
      <c r="I223" s="849"/>
      <c r="J223" s="849"/>
      <c r="K223" s="837">
        <v>0</v>
      </c>
      <c r="L223" s="849">
        <v>4</v>
      </c>
      <c r="M223" s="850">
        <v>37.6</v>
      </c>
    </row>
    <row r="224" spans="1:13" ht="14.4" customHeight="1" x14ac:dyDescent="0.3">
      <c r="A224" s="831" t="s">
        <v>2733</v>
      </c>
      <c r="B224" s="832" t="s">
        <v>2378</v>
      </c>
      <c r="C224" s="832" t="s">
        <v>2379</v>
      </c>
      <c r="D224" s="832" t="s">
        <v>2380</v>
      </c>
      <c r="E224" s="832" t="s">
        <v>2381</v>
      </c>
      <c r="F224" s="849"/>
      <c r="G224" s="849"/>
      <c r="H224" s="837">
        <v>0</v>
      </c>
      <c r="I224" s="849">
        <v>2</v>
      </c>
      <c r="J224" s="849">
        <v>18.8</v>
      </c>
      <c r="K224" s="837">
        <v>1</v>
      </c>
      <c r="L224" s="849">
        <v>2</v>
      </c>
      <c r="M224" s="850">
        <v>18.8</v>
      </c>
    </row>
    <row r="225" spans="1:13" ht="14.4" customHeight="1" x14ac:dyDescent="0.3">
      <c r="A225" s="831" t="s">
        <v>2733</v>
      </c>
      <c r="B225" s="832" t="s">
        <v>2378</v>
      </c>
      <c r="C225" s="832" t="s">
        <v>3080</v>
      </c>
      <c r="D225" s="832" t="s">
        <v>3081</v>
      </c>
      <c r="E225" s="832" t="s">
        <v>2384</v>
      </c>
      <c r="F225" s="849">
        <v>9</v>
      </c>
      <c r="G225" s="849">
        <v>42.300000000000004</v>
      </c>
      <c r="H225" s="837">
        <v>1</v>
      </c>
      <c r="I225" s="849"/>
      <c r="J225" s="849"/>
      <c r="K225" s="837">
        <v>0</v>
      </c>
      <c r="L225" s="849">
        <v>9</v>
      </c>
      <c r="M225" s="850">
        <v>42.300000000000004</v>
      </c>
    </row>
    <row r="226" spans="1:13" ht="14.4" customHeight="1" x14ac:dyDescent="0.3">
      <c r="A226" s="831" t="s">
        <v>2733</v>
      </c>
      <c r="B226" s="832" t="s">
        <v>2378</v>
      </c>
      <c r="C226" s="832" t="s">
        <v>3082</v>
      </c>
      <c r="D226" s="832" t="s">
        <v>3081</v>
      </c>
      <c r="E226" s="832" t="s">
        <v>2381</v>
      </c>
      <c r="F226" s="849">
        <v>4</v>
      </c>
      <c r="G226" s="849">
        <v>37.6</v>
      </c>
      <c r="H226" s="837">
        <v>1</v>
      </c>
      <c r="I226" s="849"/>
      <c r="J226" s="849"/>
      <c r="K226" s="837">
        <v>0</v>
      </c>
      <c r="L226" s="849">
        <v>4</v>
      </c>
      <c r="M226" s="850">
        <v>37.6</v>
      </c>
    </row>
    <row r="227" spans="1:13" ht="14.4" customHeight="1" x14ac:dyDescent="0.3">
      <c r="A227" s="831" t="s">
        <v>2733</v>
      </c>
      <c r="B227" s="832" t="s">
        <v>2378</v>
      </c>
      <c r="C227" s="832" t="s">
        <v>2382</v>
      </c>
      <c r="D227" s="832" t="s">
        <v>2383</v>
      </c>
      <c r="E227" s="832" t="s">
        <v>2384</v>
      </c>
      <c r="F227" s="849"/>
      <c r="G227" s="849"/>
      <c r="H227" s="837">
        <v>0</v>
      </c>
      <c r="I227" s="849">
        <v>1</v>
      </c>
      <c r="J227" s="849">
        <v>4.7</v>
      </c>
      <c r="K227" s="837">
        <v>1</v>
      </c>
      <c r="L227" s="849">
        <v>1</v>
      </c>
      <c r="M227" s="850">
        <v>4.7</v>
      </c>
    </row>
    <row r="228" spans="1:13" ht="14.4" customHeight="1" x14ac:dyDescent="0.3">
      <c r="A228" s="831" t="s">
        <v>2733</v>
      </c>
      <c r="B228" s="832" t="s">
        <v>2391</v>
      </c>
      <c r="C228" s="832" t="s">
        <v>2392</v>
      </c>
      <c r="D228" s="832" t="s">
        <v>1330</v>
      </c>
      <c r="E228" s="832" t="s">
        <v>2393</v>
      </c>
      <c r="F228" s="849"/>
      <c r="G228" s="849"/>
      <c r="H228" s="837"/>
      <c r="I228" s="849">
        <v>5</v>
      </c>
      <c r="J228" s="849">
        <v>0</v>
      </c>
      <c r="K228" s="837"/>
      <c r="L228" s="849">
        <v>5</v>
      </c>
      <c r="M228" s="850">
        <v>0</v>
      </c>
    </row>
    <row r="229" spans="1:13" ht="14.4" customHeight="1" x14ac:dyDescent="0.3">
      <c r="A229" s="831" t="s">
        <v>2733</v>
      </c>
      <c r="B229" s="832" t="s">
        <v>2391</v>
      </c>
      <c r="C229" s="832" t="s">
        <v>3251</v>
      </c>
      <c r="D229" s="832" t="s">
        <v>3252</v>
      </c>
      <c r="E229" s="832" t="s">
        <v>2393</v>
      </c>
      <c r="F229" s="849">
        <v>1</v>
      </c>
      <c r="G229" s="849">
        <v>0</v>
      </c>
      <c r="H229" s="837"/>
      <c r="I229" s="849"/>
      <c r="J229" s="849"/>
      <c r="K229" s="837"/>
      <c r="L229" s="849">
        <v>1</v>
      </c>
      <c r="M229" s="850">
        <v>0</v>
      </c>
    </row>
    <row r="230" spans="1:13" ht="14.4" customHeight="1" x14ac:dyDescent="0.3">
      <c r="A230" s="831" t="s">
        <v>2733</v>
      </c>
      <c r="B230" s="832" t="s">
        <v>2391</v>
      </c>
      <c r="C230" s="832" t="s">
        <v>2394</v>
      </c>
      <c r="D230" s="832" t="s">
        <v>1330</v>
      </c>
      <c r="E230" s="832" t="s">
        <v>2395</v>
      </c>
      <c r="F230" s="849"/>
      <c r="G230" s="849"/>
      <c r="H230" s="837"/>
      <c r="I230" s="849">
        <v>1</v>
      </c>
      <c r="J230" s="849">
        <v>0</v>
      </c>
      <c r="K230" s="837"/>
      <c r="L230" s="849">
        <v>1</v>
      </c>
      <c r="M230" s="850">
        <v>0</v>
      </c>
    </row>
    <row r="231" spans="1:13" ht="14.4" customHeight="1" x14ac:dyDescent="0.3">
      <c r="A231" s="831" t="s">
        <v>2733</v>
      </c>
      <c r="B231" s="832" t="s">
        <v>2396</v>
      </c>
      <c r="C231" s="832" t="s">
        <v>2398</v>
      </c>
      <c r="D231" s="832" t="s">
        <v>750</v>
      </c>
      <c r="E231" s="832" t="s">
        <v>2235</v>
      </c>
      <c r="F231" s="849"/>
      <c r="G231" s="849"/>
      <c r="H231" s="837">
        <v>0</v>
      </c>
      <c r="I231" s="849">
        <v>4</v>
      </c>
      <c r="J231" s="849">
        <v>528</v>
      </c>
      <c r="K231" s="837">
        <v>1</v>
      </c>
      <c r="L231" s="849">
        <v>4</v>
      </c>
      <c r="M231" s="850">
        <v>528</v>
      </c>
    </row>
    <row r="232" spans="1:13" ht="14.4" customHeight="1" x14ac:dyDescent="0.3">
      <c r="A232" s="831" t="s">
        <v>2733</v>
      </c>
      <c r="B232" s="832" t="s">
        <v>4598</v>
      </c>
      <c r="C232" s="832" t="s">
        <v>3218</v>
      </c>
      <c r="D232" s="832" t="s">
        <v>3219</v>
      </c>
      <c r="E232" s="832" t="s">
        <v>2907</v>
      </c>
      <c r="F232" s="849"/>
      <c r="G232" s="849"/>
      <c r="H232" s="837">
        <v>0</v>
      </c>
      <c r="I232" s="849">
        <v>5</v>
      </c>
      <c r="J232" s="849">
        <v>614.79999999999995</v>
      </c>
      <c r="K232" s="837">
        <v>1</v>
      </c>
      <c r="L232" s="849">
        <v>5</v>
      </c>
      <c r="M232" s="850">
        <v>614.79999999999995</v>
      </c>
    </row>
    <row r="233" spans="1:13" ht="14.4" customHeight="1" x14ac:dyDescent="0.3">
      <c r="A233" s="831" t="s">
        <v>2733</v>
      </c>
      <c r="B233" s="832" t="s">
        <v>2411</v>
      </c>
      <c r="C233" s="832" t="s">
        <v>3249</v>
      </c>
      <c r="D233" s="832" t="s">
        <v>3250</v>
      </c>
      <c r="E233" s="832" t="s">
        <v>2163</v>
      </c>
      <c r="F233" s="849"/>
      <c r="G233" s="849"/>
      <c r="H233" s="837"/>
      <c r="I233" s="849">
        <v>1</v>
      </c>
      <c r="J233" s="849">
        <v>0</v>
      </c>
      <c r="K233" s="837"/>
      <c r="L233" s="849">
        <v>1</v>
      </c>
      <c r="M233" s="850">
        <v>0</v>
      </c>
    </row>
    <row r="234" spans="1:13" ht="14.4" customHeight="1" x14ac:dyDescent="0.3">
      <c r="A234" s="831" t="s">
        <v>2733</v>
      </c>
      <c r="B234" s="832" t="s">
        <v>2414</v>
      </c>
      <c r="C234" s="832" t="s">
        <v>2415</v>
      </c>
      <c r="D234" s="832" t="s">
        <v>1310</v>
      </c>
      <c r="E234" s="832" t="s">
        <v>2416</v>
      </c>
      <c r="F234" s="849"/>
      <c r="G234" s="849"/>
      <c r="H234" s="837">
        <v>0</v>
      </c>
      <c r="I234" s="849">
        <v>3</v>
      </c>
      <c r="J234" s="849">
        <v>191.25</v>
      </c>
      <c r="K234" s="837">
        <v>1</v>
      </c>
      <c r="L234" s="849">
        <v>3</v>
      </c>
      <c r="M234" s="850">
        <v>191.25</v>
      </c>
    </row>
    <row r="235" spans="1:13" ht="14.4" customHeight="1" x14ac:dyDescent="0.3">
      <c r="A235" s="831" t="s">
        <v>2733</v>
      </c>
      <c r="B235" s="832" t="s">
        <v>2425</v>
      </c>
      <c r="C235" s="832" t="s">
        <v>2426</v>
      </c>
      <c r="D235" s="832" t="s">
        <v>2427</v>
      </c>
      <c r="E235" s="832" t="s">
        <v>2428</v>
      </c>
      <c r="F235" s="849"/>
      <c r="G235" s="849"/>
      <c r="H235" s="837">
        <v>0</v>
      </c>
      <c r="I235" s="849">
        <v>1</v>
      </c>
      <c r="J235" s="849">
        <v>58.77</v>
      </c>
      <c r="K235" s="837">
        <v>1</v>
      </c>
      <c r="L235" s="849">
        <v>1</v>
      </c>
      <c r="M235" s="850">
        <v>58.77</v>
      </c>
    </row>
    <row r="236" spans="1:13" ht="14.4" customHeight="1" x14ac:dyDescent="0.3">
      <c r="A236" s="831" t="s">
        <v>2733</v>
      </c>
      <c r="B236" s="832" t="s">
        <v>2431</v>
      </c>
      <c r="C236" s="832" t="s">
        <v>2631</v>
      </c>
      <c r="D236" s="832" t="s">
        <v>2632</v>
      </c>
      <c r="E236" s="832" t="s">
        <v>1732</v>
      </c>
      <c r="F236" s="849"/>
      <c r="G236" s="849"/>
      <c r="H236" s="837">
        <v>0</v>
      </c>
      <c r="I236" s="849">
        <v>10</v>
      </c>
      <c r="J236" s="849">
        <v>1942.6</v>
      </c>
      <c r="K236" s="837">
        <v>1</v>
      </c>
      <c r="L236" s="849">
        <v>10</v>
      </c>
      <c r="M236" s="850">
        <v>1942.6</v>
      </c>
    </row>
    <row r="237" spans="1:13" ht="14.4" customHeight="1" x14ac:dyDescent="0.3">
      <c r="A237" s="831" t="s">
        <v>2733</v>
      </c>
      <c r="B237" s="832" t="s">
        <v>2431</v>
      </c>
      <c r="C237" s="832" t="s">
        <v>3208</v>
      </c>
      <c r="D237" s="832" t="s">
        <v>3209</v>
      </c>
      <c r="E237" s="832" t="s">
        <v>1354</v>
      </c>
      <c r="F237" s="849"/>
      <c r="G237" s="849"/>
      <c r="H237" s="837">
        <v>0</v>
      </c>
      <c r="I237" s="849">
        <v>5</v>
      </c>
      <c r="J237" s="849">
        <v>647.54999999999995</v>
      </c>
      <c r="K237" s="837">
        <v>1</v>
      </c>
      <c r="L237" s="849">
        <v>5</v>
      </c>
      <c r="M237" s="850">
        <v>647.54999999999995</v>
      </c>
    </row>
    <row r="238" spans="1:13" ht="14.4" customHeight="1" x14ac:dyDescent="0.3">
      <c r="A238" s="831" t="s">
        <v>2733</v>
      </c>
      <c r="B238" s="832" t="s">
        <v>2065</v>
      </c>
      <c r="C238" s="832" t="s">
        <v>2066</v>
      </c>
      <c r="D238" s="832" t="s">
        <v>2067</v>
      </c>
      <c r="E238" s="832" t="s">
        <v>2068</v>
      </c>
      <c r="F238" s="849"/>
      <c r="G238" s="849"/>
      <c r="H238" s="837">
        <v>0</v>
      </c>
      <c r="I238" s="849">
        <v>2</v>
      </c>
      <c r="J238" s="849">
        <v>331.26</v>
      </c>
      <c r="K238" s="837">
        <v>1</v>
      </c>
      <c r="L238" s="849">
        <v>2</v>
      </c>
      <c r="M238" s="850">
        <v>331.26</v>
      </c>
    </row>
    <row r="239" spans="1:13" ht="14.4" customHeight="1" x14ac:dyDescent="0.3">
      <c r="A239" s="831" t="s">
        <v>2734</v>
      </c>
      <c r="B239" s="832" t="s">
        <v>2045</v>
      </c>
      <c r="C239" s="832" t="s">
        <v>3199</v>
      </c>
      <c r="D239" s="832" t="s">
        <v>2049</v>
      </c>
      <c r="E239" s="832" t="s">
        <v>2054</v>
      </c>
      <c r="F239" s="849"/>
      <c r="G239" s="849"/>
      <c r="H239" s="837">
        <v>0</v>
      </c>
      <c r="I239" s="849">
        <v>2</v>
      </c>
      <c r="J239" s="849">
        <v>64.5</v>
      </c>
      <c r="K239" s="837">
        <v>1</v>
      </c>
      <c r="L239" s="849">
        <v>2</v>
      </c>
      <c r="M239" s="850">
        <v>64.5</v>
      </c>
    </row>
    <row r="240" spans="1:13" ht="14.4" customHeight="1" x14ac:dyDescent="0.3">
      <c r="A240" s="831" t="s">
        <v>2734</v>
      </c>
      <c r="B240" s="832" t="s">
        <v>2092</v>
      </c>
      <c r="C240" s="832" t="s">
        <v>3188</v>
      </c>
      <c r="D240" s="832" t="s">
        <v>910</v>
      </c>
      <c r="E240" s="832" t="s">
        <v>3189</v>
      </c>
      <c r="F240" s="849"/>
      <c r="G240" s="849"/>
      <c r="H240" s="837">
        <v>0</v>
      </c>
      <c r="I240" s="849">
        <v>3</v>
      </c>
      <c r="J240" s="849">
        <v>2771.2200000000003</v>
      </c>
      <c r="K240" s="837">
        <v>1</v>
      </c>
      <c r="L240" s="849">
        <v>3</v>
      </c>
      <c r="M240" s="850">
        <v>2771.2200000000003</v>
      </c>
    </row>
    <row r="241" spans="1:13" ht="14.4" customHeight="1" x14ac:dyDescent="0.3">
      <c r="A241" s="831" t="s">
        <v>2734</v>
      </c>
      <c r="B241" s="832" t="s">
        <v>2092</v>
      </c>
      <c r="C241" s="832" t="s">
        <v>3487</v>
      </c>
      <c r="D241" s="832" t="s">
        <v>910</v>
      </c>
      <c r="E241" s="832" t="s">
        <v>2104</v>
      </c>
      <c r="F241" s="849"/>
      <c r="G241" s="849"/>
      <c r="H241" s="837">
        <v>0</v>
      </c>
      <c r="I241" s="849">
        <v>13</v>
      </c>
      <c r="J241" s="849">
        <v>15010.84</v>
      </c>
      <c r="K241" s="837">
        <v>1</v>
      </c>
      <c r="L241" s="849">
        <v>13</v>
      </c>
      <c r="M241" s="850">
        <v>15010.84</v>
      </c>
    </row>
    <row r="242" spans="1:13" ht="14.4" customHeight="1" x14ac:dyDescent="0.3">
      <c r="A242" s="831" t="s">
        <v>2734</v>
      </c>
      <c r="B242" s="832" t="s">
        <v>2129</v>
      </c>
      <c r="C242" s="832" t="s">
        <v>2940</v>
      </c>
      <c r="D242" s="832" t="s">
        <v>2941</v>
      </c>
      <c r="E242" s="832" t="s">
        <v>2132</v>
      </c>
      <c r="F242" s="849">
        <v>1</v>
      </c>
      <c r="G242" s="849">
        <v>42.51</v>
      </c>
      <c r="H242" s="837">
        <v>1</v>
      </c>
      <c r="I242" s="849"/>
      <c r="J242" s="849"/>
      <c r="K242" s="837">
        <v>0</v>
      </c>
      <c r="L242" s="849">
        <v>1</v>
      </c>
      <c r="M242" s="850">
        <v>42.51</v>
      </c>
    </row>
    <row r="243" spans="1:13" ht="14.4" customHeight="1" x14ac:dyDescent="0.3">
      <c r="A243" s="831" t="s">
        <v>2734</v>
      </c>
      <c r="B243" s="832" t="s">
        <v>2142</v>
      </c>
      <c r="C243" s="832" t="s">
        <v>4380</v>
      </c>
      <c r="D243" s="832" t="s">
        <v>2481</v>
      </c>
      <c r="E243" s="832" t="s">
        <v>2149</v>
      </c>
      <c r="F243" s="849"/>
      <c r="G243" s="849"/>
      <c r="H243" s="837">
        <v>0</v>
      </c>
      <c r="I243" s="849">
        <v>1</v>
      </c>
      <c r="J243" s="849">
        <v>234.07</v>
      </c>
      <c r="K243" s="837">
        <v>1</v>
      </c>
      <c r="L243" s="849">
        <v>1</v>
      </c>
      <c r="M243" s="850">
        <v>234.07</v>
      </c>
    </row>
    <row r="244" spans="1:13" ht="14.4" customHeight="1" x14ac:dyDescent="0.3">
      <c r="A244" s="831" t="s">
        <v>2734</v>
      </c>
      <c r="B244" s="832" t="s">
        <v>2154</v>
      </c>
      <c r="C244" s="832" t="s">
        <v>4365</v>
      </c>
      <c r="D244" s="832" t="s">
        <v>4026</v>
      </c>
      <c r="E244" s="832" t="s">
        <v>2616</v>
      </c>
      <c r="F244" s="849">
        <v>1</v>
      </c>
      <c r="G244" s="849">
        <v>32.76</v>
      </c>
      <c r="H244" s="837">
        <v>1</v>
      </c>
      <c r="I244" s="849"/>
      <c r="J244" s="849"/>
      <c r="K244" s="837">
        <v>0</v>
      </c>
      <c r="L244" s="849">
        <v>1</v>
      </c>
      <c r="M244" s="850">
        <v>32.76</v>
      </c>
    </row>
    <row r="245" spans="1:13" ht="14.4" customHeight="1" x14ac:dyDescent="0.3">
      <c r="A245" s="831" t="s">
        <v>2734</v>
      </c>
      <c r="B245" s="832" t="s">
        <v>2178</v>
      </c>
      <c r="C245" s="832" t="s">
        <v>2182</v>
      </c>
      <c r="D245" s="832" t="s">
        <v>2180</v>
      </c>
      <c r="E245" s="832" t="s">
        <v>2183</v>
      </c>
      <c r="F245" s="849"/>
      <c r="G245" s="849"/>
      <c r="H245" s="837">
        <v>0</v>
      </c>
      <c r="I245" s="849">
        <v>3</v>
      </c>
      <c r="J245" s="849">
        <v>47.7</v>
      </c>
      <c r="K245" s="837">
        <v>1</v>
      </c>
      <c r="L245" s="849">
        <v>3</v>
      </c>
      <c r="M245" s="850">
        <v>47.7</v>
      </c>
    </row>
    <row r="246" spans="1:13" ht="14.4" customHeight="1" x14ac:dyDescent="0.3">
      <c r="A246" s="831" t="s">
        <v>2734</v>
      </c>
      <c r="B246" s="832" t="s">
        <v>2203</v>
      </c>
      <c r="C246" s="832" t="s">
        <v>4370</v>
      </c>
      <c r="D246" s="832" t="s">
        <v>4371</v>
      </c>
      <c r="E246" s="832" t="s">
        <v>4372</v>
      </c>
      <c r="F246" s="849">
        <v>1</v>
      </c>
      <c r="G246" s="849">
        <v>110.74</v>
      </c>
      <c r="H246" s="837">
        <v>1</v>
      </c>
      <c r="I246" s="849"/>
      <c r="J246" s="849"/>
      <c r="K246" s="837">
        <v>0</v>
      </c>
      <c r="L246" s="849">
        <v>1</v>
      </c>
      <c r="M246" s="850">
        <v>110.74</v>
      </c>
    </row>
    <row r="247" spans="1:13" ht="14.4" customHeight="1" x14ac:dyDescent="0.3">
      <c r="A247" s="831" t="s">
        <v>2734</v>
      </c>
      <c r="B247" s="832" t="s">
        <v>4599</v>
      </c>
      <c r="C247" s="832" t="s">
        <v>4381</v>
      </c>
      <c r="D247" s="832" t="s">
        <v>4382</v>
      </c>
      <c r="E247" s="832" t="s">
        <v>2406</v>
      </c>
      <c r="F247" s="849">
        <v>3</v>
      </c>
      <c r="G247" s="849">
        <v>65.25</v>
      </c>
      <c r="H247" s="837">
        <v>1</v>
      </c>
      <c r="I247" s="849"/>
      <c r="J247" s="849"/>
      <c r="K247" s="837">
        <v>0</v>
      </c>
      <c r="L247" s="849">
        <v>3</v>
      </c>
      <c r="M247" s="850">
        <v>65.25</v>
      </c>
    </row>
    <row r="248" spans="1:13" ht="14.4" customHeight="1" x14ac:dyDescent="0.3">
      <c r="A248" s="831" t="s">
        <v>2734</v>
      </c>
      <c r="B248" s="832" t="s">
        <v>2264</v>
      </c>
      <c r="C248" s="832" t="s">
        <v>2267</v>
      </c>
      <c r="D248" s="832" t="s">
        <v>1377</v>
      </c>
      <c r="E248" s="832" t="s">
        <v>2268</v>
      </c>
      <c r="F248" s="849"/>
      <c r="G248" s="849"/>
      <c r="H248" s="837">
        <v>0</v>
      </c>
      <c r="I248" s="849">
        <v>2</v>
      </c>
      <c r="J248" s="849">
        <v>308.72000000000003</v>
      </c>
      <c r="K248" s="837">
        <v>1</v>
      </c>
      <c r="L248" s="849">
        <v>2</v>
      </c>
      <c r="M248" s="850">
        <v>308.72000000000003</v>
      </c>
    </row>
    <row r="249" spans="1:13" ht="14.4" customHeight="1" x14ac:dyDescent="0.3">
      <c r="A249" s="831" t="s">
        <v>2734</v>
      </c>
      <c r="B249" s="832" t="s">
        <v>4592</v>
      </c>
      <c r="C249" s="832" t="s">
        <v>2951</v>
      </c>
      <c r="D249" s="832" t="s">
        <v>2952</v>
      </c>
      <c r="E249" s="832" t="s">
        <v>2953</v>
      </c>
      <c r="F249" s="849"/>
      <c r="G249" s="849"/>
      <c r="H249" s="837">
        <v>0</v>
      </c>
      <c r="I249" s="849">
        <v>1</v>
      </c>
      <c r="J249" s="849">
        <v>3689.11</v>
      </c>
      <c r="K249" s="837">
        <v>1</v>
      </c>
      <c r="L249" s="849">
        <v>1</v>
      </c>
      <c r="M249" s="850">
        <v>3689.11</v>
      </c>
    </row>
    <row r="250" spans="1:13" ht="14.4" customHeight="1" x14ac:dyDescent="0.3">
      <c r="A250" s="831" t="s">
        <v>2734</v>
      </c>
      <c r="B250" s="832" t="s">
        <v>4591</v>
      </c>
      <c r="C250" s="832" t="s">
        <v>3012</v>
      </c>
      <c r="D250" s="832" t="s">
        <v>3013</v>
      </c>
      <c r="E250" s="832" t="s">
        <v>3014</v>
      </c>
      <c r="F250" s="849"/>
      <c r="G250" s="849"/>
      <c r="H250" s="837">
        <v>0</v>
      </c>
      <c r="I250" s="849">
        <v>10</v>
      </c>
      <c r="J250" s="849">
        <v>5023.1000000000004</v>
      </c>
      <c r="K250" s="837">
        <v>1</v>
      </c>
      <c r="L250" s="849">
        <v>10</v>
      </c>
      <c r="M250" s="850">
        <v>5023.1000000000004</v>
      </c>
    </row>
    <row r="251" spans="1:13" ht="14.4" customHeight="1" x14ac:dyDescent="0.3">
      <c r="A251" s="831" t="s">
        <v>2734</v>
      </c>
      <c r="B251" s="832" t="s">
        <v>4594</v>
      </c>
      <c r="C251" s="832" t="s">
        <v>2896</v>
      </c>
      <c r="D251" s="832" t="s">
        <v>2897</v>
      </c>
      <c r="E251" s="832" t="s">
        <v>2898</v>
      </c>
      <c r="F251" s="849"/>
      <c r="G251" s="849"/>
      <c r="H251" s="837">
        <v>0</v>
      </c>
      <c r="I251" s="849">
        <v>2</v>
      </c>
      <c r="J251" s="849">
        <v>3669.28</v>
      </c>
      <c r="K251" s="837">
        <v>1</v>
      </c>
      <c r="L251" s="849">
        <v>2</v>
      </c>
      <c r="M251" s="850">
        <v>3669.28</v>
      </c>
    </row>
    <row r="252" spans="1:13" ht="14.4" customHeight="1" x14ac:dyDescent="0.3">
      <c r="A252" s="831" t="s">
        <v>2734</v>
      </c>
      <c r="B252" s="832" t="s">
        <v>4594</v>
      </c>
      <c r="C252" s="832" t="s">
        <v>4363</v>
      </c>
      <c r="D252" s="832" t="s">
        <v>4364</v>
      </c>
      <c r="E252" s="832" t="s">
        <v>2900</v>
      </c>
      <c r="F252" s="849">
        <v>3</v>
      </c>
      <c r="G252" s="849">
        <v>1651.17</v>
      </c>
      <c r="H252" s="837">
        <v>1</v>
      </c>
      <c r="I252" s="849"/>
      <c r="J252" s="849"/>
      <c r="K252" s="837">
        <v>0</v>
      </c>
      <c r="L252" s="849">
        <v>3</v>
      </c>
      <c r="M252" s="850">
        <v>1651.17</v>
      </c>
    </row>
    <row r="253" spans="1:13" ht="14.4" customHeight="1" x14ac:dyDescent="0.3">
      <c r="A253" s="831" t="s">
        <v>2734</v>
      </c>
      <c r="B253" s="832" t="s">
        <v>2322</v>
      </c>
      <c r="C253" s="832" t="s">
        <v>3169</v>
      </c>
      <c r="D253" s="832" t="s">
        <v>2976</v>
      </c>
      <c r="E253" s="832" t="s">
        <v>2325</v>
      </c>
      <c r="F253" s="849">
        <v>6</v>
      </c>
      <c r="G253" s="849">
        <v>3302.34</v>
      </c>
      <c r="H253" s="837">
        <v>1</v>
      </c>
      <c r="I253" s="849"/>
      <c r="J253" s="849"/>
      <c r="K253" s="837">
        <v>0</v>
      </c>
      <c r="L253" s="849">
        <v>6</v>
      </c>
      <c r="M253" s="850">
        <v>3302.34</v>
      </c>
    </row>
    <row r="254" spans="1:13" ht="14.4" customHeight="1" x14ac:dyDescent="0.3">
      <c r="A254" s="831" t="s">
        <v>2734</v>
      </c>
      <c r="B254" s="832" t="s">
        <v>2322</v>
      </c>
      <c r="C254" s="832" t="s">
        <v>2323</v>
      </c>
      <c r="D254" s="832" t="s">
        <v>2324</v>
      </c>
      <c r="E254" s="832" t="s">
        <v>2325</v>
      </c>
      <c r="F254" s="849"/>
      <c r="G254" s="849"/>
      <c r="H254" s="837">
        <v>0</v>
      </c>
      <c r="I254" s="849">
        <v>33</v>
      </c>
      <c r="J254" s="849">
        <v>18162.870000000003</v>
      </c>
      <c r="K254" s="837">
        <v>1</v>
      </c>
      <c r="L254" s="849">
        <v>33</v>
      </c>
      <c r="M254" s="850">
        <v>18162.870000000003</v>
      </c>
    </row>
    <row r="255" spans="1:13" ht="14.4" customHeight="1" x14ac:dyDescent="0.3">
      <c r="A255" s="831" t="s">
        <v>2734</v>
      </c>
      <c r="B255" s="832" t="s">
        <v>2587</v>
      </c>
      <c r="C255" s="832" t="s">
        <v>4377</v>
      </c>
      <c r="D255" s="832" t="s">
        <v>4378</v>
      </c>
      <c r="E255" s="832" t="s">
        <v>4379</v>
      </c>
      <c r="F255" s="849">
        <v>1</v>
      </c>
      <c r="G255" s="849">
        <v>322.8</v>
      </c>
      <c r="H255" s="837">
        <v>1</v>
      </c>
      <c r="I255" s="849"/>
      <c r="J255" s="849"/>
      <c r="K255" s="837">
        <v>0</v>
      </c>
      <c r="L255" s="849">
        <v>1</v>
      </c>
      <c r="M255" s="850">
        <v>322.8</v>
      </c>
    </row>
    <row r="256" spans="1:13" ht="14.4" customHeight="1" x14ac:dyDescent="0.3">
      <c r="A256" s="831" t="s">
        <v>2734</v>
      </c>
      <c r="B256" s="832" t="s">
        <v>2333</v>
      </c>
      <c r="C256" s="832" t="s">
        <v>2335</v>
      </c>
      <c r="D256" s="832" t="s">
        <v>640</v>
      </c>
      <c r="E256" s="832" t="s">
        <v>642</v>
      </c>
      <c r="F256" s="849"/>
      <c r="G256" s="849"/>
      <c r="H256" s="837">
        <v>0</v>
      </c>
      <c r="I256" s="849">
        <v>5</v>
      </c>
      <c r="J256" s="849">
        <v>362.75</v>
      </c>
      <c r="K256" s="837">
        <v>1</v>
      </c>
      <c r="L256" s="849">
        <v>5</v>
      </c>
      <c r="M256" s="850">
        <v>362.75</v>
      </c>
    </row>
    <row r="257" spans="1:13" ht="14.4" customHeight="1" x14ac:dyDescent="0.3">
      <c r="A257" s="831" t="s">
        <v>2734</v>
      </c>
      <c r="B257" s="832" t="s">
        <v>2333</v>
      </c>
      <c r="C257" s="832" t="s">
        <v>2336</v>
      </c>
      <c r="D257" s="832" t="s">
        <v>640</v>
      </c>
      <c r="E257" s="832" t="s">
        <v>643</v>
      </c>
      <c r="F257" s="849"/>
      <c r="G257" s="849"/>
      <c r="H257" s="837">
        <v>0</v>
      </c>
      <c r="I257" s="849">
        <v>15</v>
      </c>
      <c r="J257" s="849">
        <v>979.2</v>
      </c>
      <c r="K257" s="837">
        <v>1</v>
      </c>
      <c r="L257" s="849">
        <v>15</v>
      </c>
      <c r="M257" s="850">
        <v>979.2</v>
      </c>
    </row>
    <row r="258" spans="1:13" ht="14.4" customHeight="1" x14ac:dyDescent="0.3">
      <c r="A258" s="831" t="s">
        <v>2734</v>
      </c>
      <c r="B258" s="832" t="s">
        <v>2351</v>
      </c>
      <c r="C258" s="832" t="s">
        <v>2352</v>
      </c>
      <c r="D258" s="832" t="s">
        <v>2353</v>
      </c>
      <c r="E258" s="832" t="s">
        <v>2354</v>
      </c>
      <c r="F258" s="849"/>
      <c r="G258" s="849"/>
      <c r="H258" s="837"/>
      <c r="I258" s="849">
        <v>13</v>
      </c>
      <c r="J258" s="849">
        <v>0</v>
      </c>
      <c r="K258" s="837"/>
      <c r="L258" s="849">
        <v>13</v>
      </c>
      <c r="M258" s="850">
        <v>0</v>
      </c>
    </row>
    <row r="259" spans="1:13" ht="14.4" customHeight="1" x14ac:dyDescent="0.3">
      <c r="A259" s="831" t="s">
        <v>2734</v>
      </c>
      <c r="B259" s="832" t="s">
        <v>4597</v>
      </c>
      <c r="C259" s="832" t="s">
        <v>3338</v>
      </c>
      <c r="D259" s="832" t="s">
        <v>3002</v>
      </c>
      <c r="E259" s="832" t="s">
        <v>3339</v>
      </c>
      <c r="F259" s="849"/>
      <c r="G259" s="849"/>
      <c r="H259" s="837">
        <v>0</v>
      </c>
      <c r="I259" s="849">
        <v>2</v>
      </c>
      <c r="J259" s="849">
        <v>5146.4399999999996</v>
      </c>
      <c r="K259" s="837">
        <v>1</v>
      </c>
      <c r="L259" s="849">
        <v>2</v>
      </c>
      <c r="M259" s="850">
        <v>5146.4399999999996</v>
      </c>
    </row>
    <row r="260" spans="1:13" ht="14.4" customHeight="1" x14ac:dyDescent="0.3">
      <c r="A260" s="831" t="s">
        <v>2734</v>
      </c>
      <c r="B260" s="832" t="s">
        <v>2407</v>
      </c>
      <c r="C260" s="832" t="s">
        <v>3481</v>
      </c>
      <c r="D260" s="832" t="s">
        <v>3482</v>
      </c>
      <c r="E260" s="832" t="s">
        <v>2410</v>
      </c>
      <c r="F260" s="849"/>
      <c r="G260" s="849"/>
      <c r="H260" s="837">
        <v>0</v>
      </c>
      <c r="I260" s="849">
        <v>1</v>
      </c>
      <c r="J260" s="849">
        <v>161.06</v>
      </c>
      <c r="K260" s="837">
        <v>1</v>
      </c>
      <c r="L260" s="849">
        <v>1</v>
      </c>
      <c r="M260" s="850">
        <v>161.06</v>
      </c>
    </row>
    <row r="261" spans="1:13" ht="14.4" customHeight="1" x14ac:dyDescent="0.3">
      <c r="A261" s="831" t="s">
        <v>2734</v>
      </c>
      <c r="B261" s="832" t="s">
        <v>2425</v>
      </c>
      <c r="C261" s="832" t="s">
        <v>2429</v>
      </c>
      <c r="D261" s="832" t="s">
        <v>2427</v>
      </c>
      <c r="E261" s="832" t="s">
        <v>2430</v>
      </c>
      <c r="F261" s="849"/>
      <c r="G261" s="849"/>
      <c r="H261" s="837">
        <v>0</v>
      </c>
      <c r="I261" s="849">
        <v>2</v>
      </c>
      <c r="J261" s="849">
        <v>352.64</v>
      </c>
      <c r="K261" s="837">
        <v>1</v>
      </c>
      <c r="L261" s="849">
        <v>2</v>
      </c>
      <c r="M261" s="850">
        <v>352.64</v>
      </c>
    </row>
    <row r="262" spans="1:13" ht="14.4" customHeight="1" x14ac:dyDescent="0.3">
      <c r="A262" s="831" t="s">
        <v>2734</v>
      </c>
      <c r="B262" s="832" t="s">
        <v>2467</v>
      </c>
      <c r="C262" s="832" t="s">
        <v>4388</v>
      </c>
      <c r="D262" s="832" t="s">
        <v>2469</v>
      </c>
      <c r="E262" s="832" t="s">
        <v>4389</v>
      </c>
      <c r="F262" s="849"/>
      <c r="G262" s="849"/>
      <c r="H262" s="837">
        <v>0</v>
      </c>
      <c r="I262" s="849">
        <v>2</v>
      </c>
      <c r="J262" s="849">
        <v>3089.98</v>
      </c>
      <c r="K262" s="837">
        <v>1</v>
      </c>
      <c r="L262" s="849">
        <v>2</v>
      </c>
      <c r="M262" s="850">
        <v>3089.98</v>
      </c>
    </row>
    <row r="263" spans="1:13" ht="14.4" customHeight="1" x14ac:dyDescent="0.3">
      <c r="A263" s="831" t="s">
        <v>2735</v>
      </c>
      <c r="B263" s="832" t="s">
        <v>2455</v>
      </c>
      <c r="C263" s="832" t="s">
        <v>2812</v>
      </c>
      <c r="D263" s="832" t="s">
        <v>2813</v>
      </c>
      <c r="E263" s="832" t="s">
        <v>2814</v>
      </c>
      <c r="F263" s="849"/>
      <c r="G263" s="849"/>
      <c r="H263" s="837">
        <v>0</v>
      </c>
      <c r="I263" s="849">
        <v>8</v>
      </c>
      <c r="J263" s="849">
        <v>3625.44</v>
      </c>
      <c r="K263" s="837">
        <v>1</v>
      </c>
      <c r="L263" s="849">
        <v>8</v>
      </c>
      <c r="M263" s="850">
        <v>3625.44</v>
      </c>
    </row>
    <row r="264" spans="1:13" ht="14.4" customHeight="1" x14ac:dyDescent="0.3">
      <c r="A264" s="831" t="s">
        <v>2735</v>
      </c>
      <c r="B264" s="832" t="s">
        <v>2455</v>
      </c>
      <c r="C264" s="832" t="s">
        <v>2881</v>
      </c>
      <c r="D264" s="832" t="s">
        <v>2772</v>
      </c>
      <c r="E264" s="832" t="s">
        <v>2773</v>
      </c>
      <c r="F264" s="849"/>
      <c r="G264" s="849"/>
      <c r="H264" s="837">
        <v>0</v>
      </c>
      <c r="I264" s="849">
        <v>4</v>
      </c>
      <c r="J264" s="849">
        <v>1812.72</v>
      </c>
      <c r="K264" s="837">
        <v>1</v>
      </c>
      <c r="L264" s="849">
        <v>4</v>
      </c>
      <c r="M264" s="850">
        <v>1812.72</v>
      </c>
    </row>
    <row r="265" spans="1:13" ht="14.4" customHeight="1" x14ac:dyDescent="0.3">
      <c r="A265" s="831" t="s">
        <v>2735</v>
      </c>
      <c r="B265" s="832" t="s">
        <v>2077</v>
      </c>
      <c r="C265" s="832" t="s">
        <v>2078</v>
      </c>
      <c r="D265" s="832" t="s">
        <v>1193</v>
      </c>
      <c r="E265" s="832" t="s">
        <v>2079</v>
      </c>
      <c r="F265" s="849"/>
      <c r="G265" s="849"/>
      <c r="H265" s="837"/>
      <c r="I265" s="849">
        <v>1</v>
      </c>
      <c r="J265" s="849">
        <v>0</v>
      </c>
      <c r="K265" s="837"/>
      <c r="L265" s="849">
        <v>1</v>
      </c>
      <c r="M265" s="850">
        <v>0</v>
      </c>
    </row>
    <row r="266" spans="1:13" ht="14.4" customHeight="1" x14ac:dyDescent="0.3">
      <c r="A266" s="831" t="s">
        <v>2735</v>
      </c>
      <c r="B266" s="832" t="s">
        <v>2092</v>
      </c>
      <c r="C266" s="832" t="s">
        <v>2784</v>
      </c>
      <c r="D266" s="832" t="s">
        <v>910</v>
      </c>
      <c r="E266" s="832" t="s">
        <v>2106</v>
      </c>
      <c r="F266" s="849"/>
      <c r="G266" s="849"/>
      <c r="H266" s="837">
        <v>0</v>
      </c>
      <c r="I266" s="849">
        <v>1</v>
      </c>
      <c r="J266" s="849">
        <v>490.89</v>
      </c>
      <c r="K266" s="837">
        <v>1</v>
      </c>
      <c r="L266" s="849">
        <v>1</v>
      </c>
      <c r="M266" s="850">
        <v>490.89</v>
      </c>
    </row>
    <row r="267" spans="1:13" ht="14.4" customHeight="1" x14ac:dyDescent="0.3">
      <c r="A267" s="831" t="s">
        <v>2735</v>
      </c>
      <c r="B267" s="832" t="s">
        <v>2487</v>
      </c>
      <c r="C267" s="832" t="s">
        <v>4471</v>
      </c>
      <c r="D267" s="832" t="s">
        <v>4472</v>
      </c>
      <c r="E267" s="832" t="s">
        <v>642</v>
      </c>
      <c r="F267" s="849"/>
      <c r="G267" s="849"/>
      <c r="H267" s="837">
        <v>0</v>
      </c>
      <c r="I267" s="849">
        <v>2</v>
      </c>
      <c r="J267" s="849">
        <v>439.86</v>
      </c>
      <c r="K267" s="837">
        <v>1</v>
      </c>
      <c r="L267" s="849">
        <v>2</v>
      </c>
      <c r="M267" s="850">
        <v>439.86</v>
      </c>
    </row>
    <row r="268" spans="1:13" ht="14.4" customHeight="1" x14ac:dyDescent="0.3">
      <c r="A268" s="831" t="s">
        <v>2735</v>
      </c>
      <c r="B268" s="832" t="s">
        <v>4588</v>
      </c>
      <c r="C268" s="832" t="s">
        <v>4498</v>
      </c>
      <c r="D268" s="832" t="s">
        <v>4226</v>
      </c>
      <c r="E268" s="832" t="s">
        <v>4499</v>
      </c>
      <c r="F268" s="849">
        <v>3</v>
      </c>
      <c r="G268" s="849">
        <v>242.82</v>
      </c>
      <c r="H268" s="837">
        <v>1</v>
      </c>
      <c r="I268" s="849"/>
      <c r="J268" s="849"/>
      <c r="K268" s="837">
        <v>0</v>
      </c>
      <c r="L268" s="849">
        <v>3</v>
      </c>
      <c r="M268" s="850">
        <v>242.82</v>
      </c>
    </row>
    <row r="269" spans="1:13" ht="14.4" customHeight="1" x14ac:dyDescent="0.3">
      <c r="A269" s="831" t="s">
        <v>2735</v>
      </c>
      <c r="B269" s="832" t="s">
        <v>2253</v>
      </c>
      <c r="C269" s="832" t="s">
        <v>2254</v>
      </c>
      <c r="D269" s="832" t="s">
        <v>2255</v>
      </c>
      <c r="E269" s="832" t="s">
        <v>2256</v>
      </c>
      <c r="F269" s="849"/>
      <c r="G269" s="849"/>
      <c r="H269" s="837">
        <v>0</v>
      </c>
      <c r="I269" s="849">
        <v>1</v>
      </c>
      <c r="J269" s="849">
        <v>74.08</v>
      </c>
      <c r="K269" s="837">
        <v>1</v>
      </c>
      <c r="L269" s="849">
        <v>1</v>
      </c>
      <c r="M269" s="850">
        <v>74.08</v>
      </c>
    </row>
    <row r="270" spans="1:13" ht="14.4" customHeight="1" x14ac:dyDescent="0.3">
      <c r="A270" s="831" t="s">
        <v>2735</v>
      </c>
      <c r="B270" s="832" t="s">
        <v>4590</v>
      </c>
      <c r="C270" s="832" t="s">
        <v>3842</v>
      </c>
      <c r="D270" s="832" t="s">
        <v>3017</v>
      </c>
      <c r="E270" s="832" t="s">
        <v>3020</v>
      </c>
      <c r="F270" s="849"/>
      <c r="G270" s="849"/>
      <c r="H270" s="837">
        <v>0</v>
      </c>
      <c r="I270" s="849">
        <v>6</v>
      </c>
      <c r="J270" s="849">
        <v>85283.76</v>
      </c>
      <c r="K270" s="837">
        <v>1</v>
      </c>
      <c r="L270" s="849">
        <v>6</v>
      </c>
      <c r="M270" s="850">
        <v>85283.76</v>
      </c>
    </row>
    <row r="271" spans="1:13" ht="14.4" customHeight="1" x14ac:dyDescent="0.3">
      <c r="A271" s="831" t="s">
        <v>2735</v>
      </c>
      <c r="B271" s="832" t="s">
        <v>4590</v>
      </c>
      <c r="C271" s="832" t="s">
        <v>4466</v>
      </c>
      <c r="D271" s="832" t="s">
        <v>3017</v>
      </c>
      <c r="E271" s="832" t="s">
        <v>4250</v>
      </c>
      <c r="F271" s="849"/>
      <c r="G271" s="849"/>
      <c r="H271" s="837">
        <v>0</v>
      </c>
      <c r="I271" s="849">
        <v>6</v>
      </c>
      <c r="J271" s="849">
        <v>60916.979999999996</v>
      </c>
      <c r="K271" s="837">
        <v>1</v>
      </c>
      <c r="L271" s="849">
        <v>6</v>
      </c>
      <c r="M271" s="850">
        <v>60916.979999999996</v>
      </c>
    </row>
    <row r="272" spans="1:13" ht="14.4" customHeight="1" x14ac:dyDescent="0.3">
      <c r="A272" s="831" t="s">
        <v>2735</v>
      </c>
      <c r="B272" s="832" t="s">
        <v>4590</v>
      </c>
      <c r="C272" s="832" t="s">
        <v>4467</v>
      </c>
      <c r="D272" s="832" t="s">
        <v>3017</v>
      </c>
      <c r="E272" s="832" t="s">
        <v>3022</v>
      </c>
      <c r="F272" s="849"/>
      <c r="G272" s="849"/>
      <c r="H272" s="837">
        <v>0</v>
      </c>
      <c r="I272" s="849">
        <v>9</v>
      </c>
      <c r="J272" s="849">
        <v>18274.949999999997</v>
      </c>
      <c r="K272" s="837">
        <v>1</v>
      </c>
      <c r="L272" s="849">
        <v>9</v>
      </c>
      <c r="M272" s="850">
        <v>18274.949999999997</v>
      </c>
    </row>
    <row r="273" spans="1:13" ht="14.4" customHeight="1" x14ac:dyDescent="0.3">
      <c r="A273" s="831" t="s">
        <v>2735</v>
      </c>
      <c r="B273" s="832" t="s">
        <v>4590</v>
      </c>
      <c r="C273" s="832" t="s">
        <v>4249</v>
      </c>
      <c r="D273" s="832" t="s">
        <v>3017</v>
      </c>
      <c r="E273" s="832" t="s">
        <v>4250</v>
      </c>
      <c r="F273" s="849"/>
      <c r="G273" s="849"/>
      <c r="H273" s="837">
        <v>0</v>
      </c>
      <c r="I273" s="849">
        <v>3</v>
      </c>
      <c r="J273" s="849">
        <v>30458.489999999998</v>
      </c>
      <c r="K273" s="837">
        <v>1</v>
      </c>
      <c r="L273" s="849">
        <v>3</v>
      </c>
      <c r="M273" s="850">
        <v>30458.489999999998</v>
      </c>
    </row>
    <row r="274" spans="1:13" ht="14.4" customHeight="1" x14ac:dyDescent="0.3">
      <c r="A274" s="831" t="s">
        <v>2735</v>
      </c>
      <c r="B274" s="832" t="s">
        <v>4591</v>
      </c>
      <c r="C274" s="832" t="s">
        <v>3012</v>
      </c>
      <c r="D274" s="832" t="s">
        <v>3013</v>
      </c>
      <c r="E274" s="832" t="s">
        <v>3014</v>
      </c>
      <c r="F274" s="849"/>
      <c r="G274" s="849"/>
      <c r="H274" s="837">
        <v>0</v>
      </c>
      <c r="I274" s="849">
        <v>8</v>
      </c>
      <c r="J274" s="849">
        <v>4018.48</v>
      </c>
      <c r="K274" s="837">
        <v>1</v>
      </c>
      <c r="L274" s="849">
        <v>8</v>
      </c>
      <c r="M274" s="850">
        <v>4018.48</v>
      </c>
    </row>
    <row r="275" spans="1:13" ht="14.4" customHeight="1" x14ac:dyDescent="0.3">
      <c r="A275" s="831" t="s">
        <v>2735</v>
      </c>
      <c r="B275" s="832" t="s">
        <v>4594</v>
      </c>
      <c r="C275" s="832" t="s">
        <v>3675</v>
      </c>
      <c r="D275" s="832" t="s">
        <v>2897</v>
      </c>
      <c r="E275" s="832" t="s">
        <v>3282</v>
      </c>
      <c r="F275" s="849"/>
      <c r="G275" s="849"/>
      <c r="H275" s="837">
        <v>0</v>
      </c>
      <c r="I275" s="849">
        <v>2</v>
      </c>
      <c r="J275" s="849">
        <v>1027.4000000000001</v>
      </c>
      <c r="K275" s="837">
        <v>1</v>
      </c>
      <c r="L275" s="849">
        <v>2</v>
      </c>
      <c r="M275" s="850">
        <v>1027.4000000000001</v>
      </c>
    </row>
    <row r="276" spans="1:13" ht="14.4" customHeight="1" x14ac:dyDescent="0.3">
      <c r="A276" s="831" t="s">
        <v>2735</v>
      </c>
      <c r="B276" s="832" t="s">
        <v>2322</v>
      </c>
      <c r="C276" s="832" t="s">
        <v>2323</v>
      </c>
      <c r="D276" s="832" t="s">
        <v>2324</v>
      </c>
      <c r="E276" s="832" t="s">
        <v>2325</v>
      </c>
      <c r="F276" s="849"/>
      <c r="G276" s="849"/>
      <c r="H276" s="837">
        <v>0</v>
      </c>
      <c r="I276" s="849">
        <v>13</v>
      </c>
      <c r="J276" s="849">
        <v>7155.07</v>
      </c>
      <c r="K276" s="837">
        <v>1</v>
      </c>
      <c r="L276" s="849">
        <v>13</v>
      </c>
      <c r="M276" s="850">
        <v>7155.07</v>
      </c>
    </row>
    <row r="277" spans="1:13" ht="14.4" customHeight="1" x14ac:dyDescent="0.3">
      <c r="A277" s="831" t="s">
        <v>2735</v>
      </c>
      <c r="B277" s="832" t="s">
        <v>2337</v>
      </c>
      <c r="C277" s="832" t="s">
        <v>2345</v>
      </c>
      <c r="D277" s="832" t="s">
        <v>2339</v>
      </c>
      <c r="E277" s="832" t="s">
        <v>2346</v>
      </c>
      <c r="F277" s="849"/>
      <c r="G277" s="849"/>
      <c r="H277" s="837">
        <v>0</v>
      </c>
      <c r="I277" s="849">
        <v>3</v>
      </c>
      <c r="J277" s="849">
        <v>2908.44</v>
      </c>
      <c r="K277" s="837">
        <v>1</v>
      </c>
      <c r="L277" s="849">
        <v>3</v>
      </c>
      <c r="M277" s="850">
        <v>2908.44</v>
      </c>
    </row>
    <row r="278" spans="1:13" ht="14.4" customHeight="1" x14ac:dyDescent="0.3">
      <c r="A278" s="831" t="s">
        <v>2735</v>
      </c>
      <c r="B278" s="832" t="s">
        <v>2337</v>
      </c>
      <c r="C278" s="832" t="s">
        <v>3133</v>
      </c>
      <c r="D278" s="832" t="s">
        <v>2339</v>
      </c>
      <c r="E278" s="832" t="s">
        <v>3134</v>
      </c>
      <c r="F278" s="849"/>
      <c r="G278" s="849"/>
      <c r="H278" s="837">
        <v>0</v>
      </c>
      <c r="I278" s="849">
        <v>4</v>
      </c>
      <c r="J278" s="849">
        <v>969.48</v>
      </c>
      <c r="K278" s="837">
        <v>1</v>
      </c>
      <c r="L278" s="849">
        <v>4</v>
      </c>
      <c r="M278" s="850">
        <v>969.48</v>
      </c>
    </row>
    <row r="279" spans="1:13" ht="14.4" customHeight="1" x14ac:dyDescent="0.3">
      <c r="A279" s="831" t="s">
        <v>2735</v>
      </c>
      <c r="B279" s="832" t="s">
        <v>2351</v>
      </c>
      <c r="C279" s="832" t="s">
        <v>2352</v>
      </c>
      <c r="D279" s="832" t="s">
        <v>2353</v>
      </c>
      <c r="E279" s="832" t="s">
        <v>2354</v>
      </c>
      <c r="F279" s="849"/>
      <c r="G279" s="849"/>
      <c r="H279" s="837"/>
      <c r="I279" s="849">
        <v>4</v>
      </c>
      <c r="J279" s="849">
        <v>0</v>
      </c>
      <c r="K279" s="837"/>
      <c r="L279" s="849">
        <v>4</v>
      </c>
      <c r="M279" s="850">
        <v>0</v>
      </c>
    </row>
    <row r="280" spans="1:13" ht="14.4" customHeight="1" x14ac:dyDescent="0.3">
      <c r="A280" s="831" t="s">
        <v>2735</v>
      </c>
      <c r="B280" s="832" t="s">
        <v>2378</v>
      </c>
      <c r="C280" s="832" t="s">
        <v>2382</v>
      </c>
      <c r="D280" s="832" t="s">
        <v>2383</v>
      </c>
      <c r="E280" s="832" t="s">
        <v>2384</v>
      </c>
      <c r="F280" s="849"/>
      <c r="G280" s="849"/>
      <c r="H280" s="837">
        <v>0</v>
      </c>
      <c r="I280" s="849">
        <v>2</v>
      </c>
      <c r="J280" s="849">
        <v>9.4</v>
      </c>
      <c r="K280" s="837">
        <v>1</v>
      </c>
      <c r="L280" s="849">
        <v>2</v>
      </c>
      <c r="M280" s="850">
        <v>9.4</v>
      </c>
    </row>
    <row r="281" spans="1:13" ht="14.4" customHeight="1" x14ac:dyDescent="0.3">
      <c r="A281" s="831" t="s">
        <v>2735</v>
      </c>
      <c r="B281" s="832" t="s">
        <v>2391</v>
      </c>
      <c r="C281" s="832" t="s">
        <v>2392</v>
      </c>
      <c r="D281" s="832" t="s">
        <v>1330</v>
      </c>
      <c r="E281" s="832" t="s">
        <v>2393</v>
      </c>
      <c r="F281" s="849"/>
      <c r="G281" s="849"/>
      <c r="H281" s="837"/>
      <c r="I281" s="849">
        <v>3</v>
      </c>
      <c r="J281" s="849">
        <v>0</v>
      </c>
      <c r="K281" s="837"/>
      <c r="L281" s="849">
        <v>3</v>
      </c>
      <c r="M281" s="850">
        <v>0</v>
      </c>
    </row>
    <row r="282" spans="1:13" ht="14.4" customHeight="1" x14ac:dyDescent="0.3">
      <c r="A282" s="831" t="s">
        <v>2735</v>
      </c>
      <c r="B282" s="832" t="s">
        <v>2391</v>
      </c>
      <c r="C282" s="832" t="s">
        <v>2394</v>
      </c>
      <c r="D282" s="832" t="s">
        <v>1330</v>
      </c>
      <c r="E282" s="832" t="s">
        <v>2395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" customHeight="1" x14ac:dyDescent="0.3">
      <c r="A283" s="831" t="s">
        <v>2735</v>
      </c>
      <c r="B283" s="832" t="s">
        <v>2396</v>
      </c>
      <c r="C283" s="832" t="s">
        <v>2869</v>
      </c>
      <c r="D283" s="832" t="s">
        <v>750</v>
      </c>
      <c r="E283" s="832" t="s">
        <v>2870</v>
      </c>
      <c r="F283" s="849"/>
      <c r="G283" s="849"/>
      <c r="H283" s="837">
        <v>0</v>
      </c>
      <c r="I283" s="849">
        <v>1</v>
      </c>
      <c r="J283" s="849">
        <v>264</v>
      </c>
      <c r="K283" s="837">
        <v>1</v>
      </c>
      <c r="L283" s="849">
        <v>1</v>
      </c>
      <c r="M283" s="850">
        <v>264</v>
      </c>
    </row>
    <row r="284" spans="1:13" ht="14.4" customHeight="1" x14ac:dyDescent="0.3">
      <c r="A284" s="831" t="s">
        <v>2735</v>
      </c>
      <c r="B284" s="832" t="s">
        <v>2420</v>
      </c>
      <c r="C284" s="832" t="s">
        <v>4477</v>
      </c>
      <c r="D284" s="832" t="s">
        <v>4478</v>
      </c>
      <c r="E284" s="832" t="s">
        <v>4479</v>
      </c>
      <c r="F284" s="849"/>
      <c r="G284" s="849"/>
      <c r="H284" s="837"/>
      <c r="I284" s="849">
        <v>1</v>
      </c>
      <c r="J284" s="849">
        <v>0</v>
      </c>
      <c r="K284" s="837"/>
      <c r="L284" s="849">
        <v>1</v>
      </c>
      <c r="M284" s="850">
        <v>0</v>
      </c>
    </row>
    <row r="285" spans="1:13" ht="14.4" customHeight="1" x14ac:dyDescent="0.3">
      <c r="A285" s="831" t="s">
        <v>2735</v>
      </c>
      <c r="B285" s="832" t="s">
        <v>2065</v>
      </c>
      <c r="C285" s="832" t="s">
        <v>2066</v>
      </c>
      <c r="D285" s="832" t="s">
        <v>2067</v>
      </c>
      <c r="E285" s="832" t="s">
        <v>2068</v>
      </c>
      <c r="F285" s="849"/>
      <c r="G285" s="849"/>
      <c r="H285" s="837">
        <v>0</v>
      </c>
      <c r="I285" s="849">
        <v>4</v>
      </c>
      <c r="J285" s="849">
        <v>662.52</v>
      </c>
      <c r="K285" s="837">
        <v>1</v>
      </c>
      <c r="L285" s="849">
        <v>4</v>
      </c>
      <c r="M285" s="850">
        <v>662.52</v>
      </c>
    </row>
    <row r="286" spans="1:13" ht="14.4" customHeight="1" x14ac:dyDescent="0.3">
      <c r="A286" s="831" t="s">
        <v>2736</v>
      </c>
      <c r="B286" s="832" t="s">
        <v>2092</v>
      </c>
      <c r="C286" s="832" t="s">
        <v>2095</v>
      </c>
      <c r="D286" s="832" t="s">
        <v>914</v>
      </c>
      <c r="E286" s="832" t="s">
        <v>2096</v>
      </c>
      <c r="F286" s="849"/>
      <c r="G286" s="849"/>
      <c r="H286" s="837">
        <v>0</v>
      </c>
      <c r="I286" s="849">
        <v>5</v>
      </c>
      <c r="J286" s="849">
        <v>6928.0999999999995</v>
      </c>
      <c r="K286" s="837">
        <v>1</v>
      </c>
      <c r="L286" s="849">
        <v>5</v>
      </c>
      <c r="M286" s="850">
        <v>6928.0999999999995</v>
      </c>
    </row>
    <row r="287" spans="1:13" ht="14.4" customHeight="1" x14ac:dyDescent="0.3">
      <c r="A287" s="831" t="s">
        <v>2736</v>
      </c>
      <c r="B287" s="832" t="s">
        <v>2396</v>
      </c>
      <c r="C287" s="832" t="s">
        <v>2841</v>
      </c>
      <c r="D287" s="832" t="s">
        <v>750</v>
      </c>
      <c r="E287" s="832" t="s">
        <v>2235</v>
      </c>
      <c r="F287" s="849"/>
      <c r="G287" s="849"/>
      <c r="H287" s="837">
        <v>0</v>
      </c>
      <c r="I287" s="849">
        <v>1</v>
      </c>
      <c r="J287" s="849">
        <v>132</v>
      </c>
      <c r="K287" s="837">
        <v>1</v>
      </c>
      <c r="L287" s="849">
        <v>1</v>
      </c>
      <c r="M287" s="850">
        <v>132</v>
      </c>
    </row>
    <row r="288" spans="1:13" ht="14.4" customHeight="1" x14ac:dyDescent="0.3">
      <c r="A288" s="831" t="s">
        <v>2737</v>
      </c>
      <c r="B288" s="832" t="s">
        <v>2455</v>
      </c>
      <c r="C288" s="832" t="s">
        <v>2881</v>
      </c>
      <c r="D288" s="832" t="s">
        <v>2772</v>
      </c>
      <c r="E288" s="832" t="s">
        <v>2773</v>
      </c>
      <c r="F288" s="849"/>
      <c r="G288" s="849"/>
      <c r="H288" s="837">
        <v>0</v>
      </c>
      <c r="I288" s="849">
        <v>3</v>
      </c>
      <c r="J288" s="849">
        <v>1359.54</v>
      </c>
      <c r="K288" s="837">
        <v>1</v>
      </c>
      <c r="L288" s="849">
        <v>3</v>
      </c>
      <c r="M288" s="850">
        <v>1359.54</v>
      </c>
    </row>
    <row r="289" spans="1:13" ht="14.4" customHeight="1" x14ac:dyDescent="0.3">
      <c r="A289" s="831" t="s">
        <v>2737</v>
      </c>
      <c r="B289" s="832" t="s">
        <v>2092</v>
      </c>
      <c r="C289" s="832" t="s">
        <v>2784</v>
      </c>
      <c r="D289" s="832" t="s">
        <v>910</v>
      </c>
      <c r="E289" s="832" t="s">
        <v>2106</v>
      </c>
      <c r="F289" s="849"/>
      <c r="G289" s="849"/>
      <c r="H289" s="837">
        <v>0</v>
      </c>
      <c r="I289" s="849">
        <v>6</v>
      </c>
      <c r="J289" s="849">
        <v>2945.34</v>
      </c>
      <c r="K289" s="837">
        <v>1</v>
      </c>
      <c r="L289" s="849">
        <v>6</v>
      </c>
      <c r="M289" s="850">
        <v>2945.34</v>
      </c>
    </row>
    <row r="290" spans="1:13" ht="14.4" customHeight="1" x14ac:dyDescent="0.3">
      <c r="A290" s="831" t="s">
        <v>2737</v>
      </c>
      <c r="B290" s="832" t="s">
        <v>4600</v>
      </c>
      <c r="C290" s="832" t="s">
        <v>3345</v>
      </c>
      <c r="D290" s="832" t="s">
        <v>1671</v>
      </c>
      <c r="E290" s="832" t="s">
        <v>3346</v>
      </c>
      <c r="F290" s="849">
        <v>1</v>
      </c>
      <c r="G290" s="849">
        <v>0</v>
      </c>
      <c r="H290" s="837"/>
      <c r="I290" s="849"/>
      <c r="J290" s="849"/>
      <c r="K290" s="837"/>
      <c r="L290" s="849">
        <v>1</v>
      </c>
      <c r="M290" s="850">
        <v>0</v>
      </c>
    </row>
    <row r="291" spans="1:13" ht="14.4" customHeight="1" x14ac:dyDescent="0.3">
      <c r="A291" s="831" t="s">
        <v>2737</v>
      </c>
      <c r="B291" s="832" t="s">
        <v>2129</v>
      </c>
      <c r="C291" s="832" t="s">
        <v>2131</v>
      </c>
      <c r="D291" s="832" t="s">
        <v>919</v>
      </c>
      <c r="E291" s="832" t="s">
        <v>2132</v>
      </c>
      <c r="F291" s="849"/>
      <c r="G291" s="849"/>
      <c r="H291" s="837">
        <v>0</v>
      </c>
      <c r="I291" s="849">
        <v>1</v>
      </c>
      <c r="J291" s="849">
        <v>42.51</v>
      </c>
      <c r="K291" s="837">
        <v>1</v>
      </c>
      <c r="L291" s="849">
        <v>1</v>
      </c>
      <c r="M291" s="850">
        <v>42.51</v>
      </c>
    </row>
    <row r="292" spans="1:13" ht="14.4" customHeight="1" x14ac:dyDescent="0.3">
      <c r="A292" s="831" t="s">
        <v>2737</v>
      </c>
      <c r="B292" s="832" t="s">
        <v>2129</v>
      </c>
      <c r="C292" s="832" t="s">
        <v>2853</v>
      </c>
      <c r="D292" s="832" t="s">
        <v>919</v>
      </c>
      <c r="E292" s="832" t="s">
        <v>2854</v>
      </c>
      <c r="F292" s="849"/>
      <c r="G292" s="849"/>
      <c r="H292" s="837">
        <v>0</v>
      </c>
      <c r="I292" s="849">
        <v>1</v>
      </c>
      <c r="J292" s="849">
        <v>85.02</v>
      </c>
      <c r="K292" s="837">
        <v>1</v>
      </c>
      <c r="L292" s="849">
        <v>1</v>
      </c>
      <c r="M292" s="850">
        <v>85.02</v>
      </c>
    </row>
    <row r="293" spans="1:13" ht="14.4" customHeight="1" x14ac:dyDescent="0.3">
      <c r="A293" s="831" t="s">
        <v>2737</v>
      </c>
      <c r="B293" s="832" t="s">
        <v>2178</v>
      </c>
      <c r="C293" s="832" t="s">
        <v>2184</v>
      </c>
      <c r="D293" s="832" t="s">
        <v>2180</v>
      </c>
      <c r="E293" s="832" t="s">
        <v>2165</v>
      </c>
      <c r="F293" s="849"/>
      <c r="G293" s="849"/>
      <c r="H293" s="837">
        <v>0</v>
      </c>
      <c r="I293" s="849">
        <v>1</v>
      </c>
      <c r="J293" s="849">
        <v>47.7</v>
      </c>
      <c r="K293" s="837">
        <v>1</v>
      </c>
      <c r="L293" s="849">
        <v>1</v>
      </c>
      <c r="M293" s="850">
        <v>47.7</v>
      </c>
    </row>
    <row r="294" spans="1:13" ht="14.4" customHeight="1" x14ac:dyDescent="0.3">
      <c r="A294" s="831" t="s">
        <v>2737</v>
      </c>
      <c r="B294" s="832" t="s">
        <v>2226</v>
      </c>
      <c r="C294" s="832" t="s">
        <v>3286</v>
      </c>
      <c r="D294" s="832" t="s">
        <v>3287</v>
      </c>
      <c r="E294" s="832" t="s">
        <v>3042</v>
      </c>
      <c r="F294" s="849">
        <v>2</v>
      </c>
      <c r="G294" s="849">
        <v>392.4</v>
      </c>
      <c r="H294" s="837">
        <v>1</v>
      </c>
      <c r="I294" s="849"/>
      <c r="J294" s="849"/>
      <c r="K294" s="837">
        <v>0</v>
      </c>
      <c r="L294" s="849">
        <v>2</v>
      </c>
      <c r="M294" s="850">
        <v>392.4</v>
      </c>
    </row>
    <row r="295" spans="1:13" ht="14.4" customHeight="1" x14ac:dyDescent="0.3">
      <c r="A295" s="831" t="s">
        <v>2737</v>
      </c>
      <c r="B295" s="832" t="s">
        <v>4589</v>
      </c>
      <c r="C295" s="832" t="s">
        <v>3151</v>
      </c>
      <c r="D295" s="832" t="s">
        <v>1756</v>
      </c>
      <c r="E295" s="832" t="s">
        <v>3111</v>
      </c>
      <c r="F295" s="849">
        <v>1</v>
      </c>
      <c r="G295" s="849">
        <v>98.75</v>
      </c>
      <c r="H295" s="837">
        <v>1</v>
      </c>
      <c r="I295" s="849"/>
      <c r="J295" s="849"/>
      <c r="K295" s="837">
        <v>0</v>
      </c>
      <c r="L295" s="849">
        <v>1</v>
      </c>
      <c r="M295" s="850">
        <v>98.75</v>
      </c>
    </row>
    <row r="296" spans="1:13" ht="14.4" customHeight="1" x14ac:dyDescent="0.3">
      <c r="A296" s="831" t="s">
        <v>2737</v>
      </c>
      <c r="B296" s="832" t="s">
        <v>4592</v>
      </c>
      <c r="C296" s="832" t="s">
        <v>2951</v>
      </c>
      <c r="D296" s="832" t="s">
        <v>2952</v>
      </c>
      <c r="E296" s="832" t="s">
        <v>2953</v>
      </c>
      <c r="F296" s="849"/>
      <c r="G296" s="849"/>
      <c r="H296" s="837">
        <v>0</v>
      </c>
      <c r="I296" s="849">
        <v>18</v>
      </c>
      <c r="J296" s="849">
        <v>66403.98</v>
      </c>
      <c r="K296" s="837">
        <v>1</v>
      </c>
      <c r="L296" s="849">
        <v>18</v>
      </c>
      <c r="M296" s="850">
        <v>66403.98</v>
      </c>
    </row>
    <row r="297" spans="1:13" ht="14.4" customHeight="1" x14ac:dyDescent="0.3">
      <c r="A297" s="831" t="s">
        <v>2737</v>
      </c>
      <c r="B297" s="832" t="s">
        <v>4592</v>
      </c>
      <c r="C297" s="832" t="s">
        <v>3149</v>
      </c>
      <c r="D297" s="832" t="s">
        <v>2952</v>
      </c>
      <c r="E297" s="832" t="s">
        <v>3150</v>
      </c>
      <c r="F297" s="849"/>
      <c r="G297" s="849"/>
      <c r="H297" s="837">
        <v>0</v>
      </c>
      <c r="I297" s="849">
        <v>4</v>
      </c>
      <c r="J297" s="849">
        <v>2213.44</v>
      </c>
      <c r="K297" s="837">
        <v>1</v>
      </c>
      <c r="L297" s="849">
        <v>4</v>
      </c>
      <c r="M297" s="850">
        <v>2213.44</v>
      </c>
    </row>
    <row r="298" spans="1:13" ht="14.4" customHeight="1" x14ac:dyDescent="0.3">
      <c r="A298" s="831" t="s">
        <v>2737</v>
      </c>
      <c r="B298" s="832" t="s">
        <v>4591</v>
      </c>
      <c r="C298" s="832" t="s">
        <v>3012</v>
      </c>
      <c r="D298" s="832" t="s">
        <v>3013</v>
      </c>
      <c r="E298" s="832" t="s">
        <v>3014</v>
      </c>
      <c r="F298" s="849"/>
      <c r="G298" s="849"/>
      <c r="H298" s="837">
        <v>0</v>
      </c>
      <c r="I298" s="849">
        <v>223</v>
      </c>
      <c r="J298" s="849">
        <v>112015.13000000003</v>
      </c>
      <c r="K298" s="837">
        <v>1</v>
      </c>
      <c r="L298" s="849">
        <v>223</v>
      </c>
      <c r="M298" s="850">
        <v>112015.13000000003</v>
      </c>
    </row>
    <row r="299" spans="1:13" ht="14.4" customHeight="1" x14ac:dyDescent="0.3">
      <c r="A299" s="831" t="s">
        <v>2737</v>
      </c>
      <c r="B299" s="832" t="s">
        <v>4594</v>
      </c>
      <c r="C299" s="832" t="s">
        <v>3280</v>
      </c>
      <c r="D299" s="832" t="s">
        <v>3281</v>
      </c>
      <c r="E299" s="832" t="s">
        <v>3282</v>
      </c>
      <c r="F299" s="849">
        <v>3</v>
      </c>
      <c r="G299" s="849">
        <v>1541.1000000000001</v>
      </c>
      <c r="H299" s="837">
        <v>1</v>
      </c>
      <c r="I299" s="849"/>
      <c r="J299" s="849"/>
      <c r="K299" s="837">
        <v>0</v>
      </c>
      <c r="L299" s="849">
        <v>3</v>
      </c>
      <c r="M299" s="850">
        <v>1541.1000000000001</v>
      </c>
    </row>
    <row r="300" spans="1:13" ht="14.4" customHeight="1" x14ac:dyDescent="0.3">
      <c r="A300" s="831" t="s">
        <v>2737</v>
      </c>
      <c r="B300" s="832" t="s">
        <v>4594</v>
      </c>
      <c r="C300" s="832" t="s">
        <v>2896</v>
      </c>
      <c r="D300" s="832" t="s">
        <v>2897</v>
      </c>
      <c r="E300" s="832" t="s">
        <v>2898</v>
      </c>
      <c r="F300" s="849"/>
      <c r="G300" s="849"/>
      <c r="H300" s="837">
        <v>0</v>
      </c>
      <c r="I300" s="849">
        <v>1</v>
      </c>
      <c r="J300" s="849">
        <v>1834.64</v>
      </c>
      <c r="K300" s="837">
        <v>1</v>
      </c>
      <c r="L300" s="849">
        <v>1</v>
      </c>
      <c r="M300" s="850">
        <v>1834.64</v>
      </c>
    </row>
    <row r="301" spans="1:13" ht="14.4" customHeight="1" x14ac:dyDescent="0.3">
      <c r="A301" s="831" t="s">
        <v>2737</v>
      </c>
      <c r="B301" s="832" t="s">
        <v>2322</v>
      </c>
      <c r="C301" s="832" t="s">
        <v>2975</v>
      </c>
      <c r="D301" s="832" t="s">
        <v>2976</v>
      </c>
      <c r="E301" s="832" t="s">
        <v>2977</v>
      </c>
      <c r="F301" s="849">
        <v>21</v>
      </c>
      <c r="G301" s="849">
        <v>11558.19</v>
      </c>
      <c r="H301" s="837">
        <v>1</v>
      </c>
      <c r="I301" s="849"/>
      <c r="J301" s="849"/>
      <c r="K301" s="837">
        <v>0</v>
      </c>
      <c r="L301" s="849">
        <v>21</v>
      </c>
      <c r="M301" s="850">
        <v>11558.19</v>
      </c>
    </row>
    <row r="302" spans="1:13" ht="14.4" customHeight="1" x14ac:dyDescent="0.3">
      <c r="A302" s="831" t="s">
        <v>2737</v>
      </c>
      <c r="B302" s="832" t="s">
        <v>2322</v>
      </c>
      <c r="C302" s="832" t="s">
        <v>3169</v>
      </c>
      <c r="D302" s="832" t="s">
        <v>2976</v>
      </c>
      <c r="E302" s="832" t="s">
        <v>2325</v>
      </c>
      <c r="F302" s="849">
        <v>6</v>
      </c>
      <c r="G302" s="849">
        <v>3302.34</v>
      </c>
      <c r="H302" s="837">
        <v>1</v>
      </c>
      <c r="I302" s="849"/>
      <c r="J302" s="849"/>
      <c r="K302" s="837">
        <v>0</v>
      </c>
      <c r="L302" s="849">
        <v>6</v>
      </c>
      <c r="M302" s="850">
        <v>3302.34</v>
      </c>
    </row>
    <row r="303" spans="1:13" ht="14.4" customHeight="1" x14ac:dyDescent="0.3">
      <c r="A303" s="831" t="s">
        <v>2737</v>
      </c>
      <c r="B303" s="832" t="s">
        <v>2322</v>
      </c>
      <c r="C303" s="832" t="s">
        <v>2323</v>
      </c>
      <c r="D303" s="832" t="s">
        <v>2324</v>
      </c>
      <c r="E303" s="832" t="s">
        <v>2325</v>
      </c>
      <c r="F303" s="849"/>
      <c r="G303" s="849"/>
      <c r="H303" s="837">
        <v>0</v>
      </c>
      <c r="I303" s="849">
        <v>977</v>
      </c>
      <c r="J303" s="849">
        <v>537731.0299999998</v>
      </c>
      <c r="K303" s="837">
        <v>1</v>
      </c>
      <c r="L303" s="849">
        <v>977</v>
      </c>
      <c r="M303" s="850">
        <v>537731.0299999998</v>
      </c>
    </row>
    <row r="304" spans="1:13" ht="14.4" customHeight="1" x14ac:dyDescent="0.3">
      <c r="A304" s="831" t="s">
        <v>2737</v>
      </c>
      <c r="B304" s="832" t="s">
        <v>4595</v>
      </c>
      <c r="C304" s="832" t="s">
        <v>2930</v>
      </c>
      <c r="D304" s="832" t="s">
        <v>2931</v>
      </c>
      <c r="E304" s="832" t="s">
        <v>2932</v>
      </c>
      <c r="F304" s="849"/>
      <c r="G304" s="849"/>
      <c r="H304" s="837">
        <v>0</v>
      </c>
      <c r="I304" s="849">
        <v>9</v>
      </c>
      <c r="J304" s="849">
        <v>4953.51</v>
      </c>
      <c r="K304" s="837">
        <v>1</v>
      </c>
      <c r="L304" s="849">
        <v>9</v>
      </c>
      <c r="M304" s="850">
        <v>4953.51</v>
      </c>
    </row>
    <row r="305" spans="1:13" ht="14.4" customHeight="1" x14ac:dyDescent="0.3">
      <c r="A305" s="831" t="s">
        <v>2737</v>
      </c>
      <c r="B305" s="832" t="s">
        <v>2329</v>
      </c>
      <c r="C305" s="832" t="s">
        <v>2332</v>
      </c>
      <c r="D305" s="832" t="s">
        <v>676</v>
      </c>
      <c r="E305" s="832" t="s">
        <v>641</v>
      </c>
      <c r="F305" s="849"/>
      <c r="G305" s="849"/>
      <c r="H305" s="837">
        <v>0</v>
      </c>
      <c r="I305" s="849">
        <v>1</v>
      </c>
      <c r="J305" s="849">
        <v>48.42</v>
      </c>
      <c r="K305" s="837">
        <v>1</v>
      </c>
      <c r="L305" s="849">
        <v>1</v>
      </c>
      <c r="M305" s="850">
        <v>48.42</v>
      </c>
    </row>
    <row r="306" spans="1:13" ht="14.4" customHeight="1" x14ac:dyDescent="0.3">
      <c r="A306" s="831" t="s">
        <v>2737</v>
      </c>
      <c r="B306" s="832" t="s">
        <v>2337</v>
      </c>
      <c r="C306" s="832" t="s">
        <v>3303</v>
      </c>
      <c r="D306" s="832" t="s">
        <v>3131</v>
      </c>
      <c r="E306" s="832" t="s">
        <v>3304</v>
      </c>
      <c r="F306" s="849">
        <v>13</v>
      </c>
      <c r="G306" s="849">
        <v>6301.75</v>
      </c>
      <c r="H306" s="837">
        <v>1</v>
      </c>
      <c r="I306" s="849"/>
      <c r="J306" s="849"/>
      <c r="K306" s="837">
        <v>0</v>
      </c>
      <c r="L306" s="849">
        <v>13</v>
      </c>
      <c r="M306" s="850">
        <v>6301.75</v>
      </c>
    </row>
    <row r="307" spans="1:13" ht="14.4" customHeight="1" x14ac:dyDescent="0.3">
      <c r="A307" s="831" t="s">
        <v>2737</v>
      </c>
      <c r="B307" s="832" t="s">
        <v>2337</v>
      </c>
      <c r="C307" s="832" t="s">
        <v>3305</v>
      </c>
      <c r="D307" s="832" t="s">
        <v>3131</v>
      </c>
      <c r="E307" s="832" t="s">
        <v>3306</v>
      </c>
      <c r="F307" s="849">
        <v>10</v>
      </c>
      <c r="G307" s="849">
        <v>9694.7999999999993</v>
      </c>
      <c r="H307" s="837">
        <v>1</v>
      </c>
      <c r="I307" s="849"/>
      <c r="J307" s="849"/>
      <c r="K307" s="837">
        <v>0</v>
      </c>
      <c r="L307" s="849">
        <v>10</v>
      </c>
      <c r="M307" s="850">
        <v>9694.7999999999993</v>
      </c>
    </row>
    <row r="308" spans="1:13" ht="14.4" customHeight="1" x14ac:dyDescent="0.3">
      <c r="A308" s="831" t="s">
        <v>2737</v>
      </c>
      <c r="B308" s="832" t="s">
        <v>2337</v>
      </c>
      <c r="C308" s="832" t="s">
        <v>2343</v>
      </c>
      <c r="D308" s="832" t="s">
        <v>2339</v>
      </c>
      <c r="E308" s="832" t="s">
        <v>2344</v>
      </c>
      <c r="F308" s="849"/>
      <c r="G308" s="849"/>
      <c r="H308" s="837">
        <v>0</v>
      </c>
      <c r="I308" s="849">
        <v>5</v>
      </c>
      <c r="J308" s="849">
        <v>2423.75</v>
      </c>
      <c r="K308" s="837">
        <v>1</v>
      </c>
      <c r="L308" s="849">
        <v>5</v>
      </c>
      <c r="M308" s="850">
        <v>2423.75</v>
      </c>
    </row>
    <row r="309" spans="1:13" ht="14.4" customHeight="1" x14ac:dyDescent="0.3">
      <c r="A309" s="831" t="s">
        <v>2737</v>
      </c>
      <c r="B309" s="832" t="s">
        <v>2337</v>
      </c>
      <c r="C309" s="832" t="s">
        <v>2345</v>
      </c>
      <c r="D309" s="832" t="s">
        <v>2339</v>
      </c>
      <c r="E309" s="832" t="s">
        <v>2346</v>
      </c>
      <c r="F309" s="849"/>
      <c r="G309" s="849"/>
      <c r="H309" s="837">
        <v>0</v>
      </c>
      <c r="I309" s="849">
        <v>1</v>
      </c>
      <c r="J309" s="849">
        <v>969.48</v>
      </c>
      <c r="K309" s="837">
        <v>1</v>
      </c>
      <c r="L309" s="849">
        <v>1</v>
      </c>
      <c r="M309" s="850">
        <v>969.48</v>
      </c>
    </row>
    <row r="310" spans="1:13" ht="14.4" customHeight="1" x14ac:dyDescent="0.3">
      <c r="A310" s="831" t="s">
        <v>2737</v>
      </c>
      <c r="B310" s="832" t="s">
        <v>2337</v>
      </c>
      <c r="C310" s="832" t="s">
        <v>3133</v>
      </c>
      <c r="D310" s="832" t="s">
        <v>2339</v>
      </c>
      <c r="E310" s="832" t="s">
        <v>3134</v>
      </c>
      <c r="F310" s="849"/>
      <c r="G310" s="849"/>
      <c r="H310" s="837">
        <v>0</v>
      </c>
      <c r="I310" s="849">
        <v>7</v>
      </c>
      <c r="J310" s="849">
        <v>1696.5900000000001</v>
      </c>
      <c r="K310" s="837">
        <v>1</v>
      </c>
      <c r="L310" s="849">
        <v>7</v>
      </c>
      <c r="M310" s="850">
        <v>1696.5900000000001</v>
      </c>
    </row>
    <row r="311" spans="1:13" ht="14.4" customHeight="1" x14ac:dyDescent="0.3">
      <c r="A311" s="831" t="s">
        <v>2737</v>
      </c>
      <c r="B311" s="832" t="s">
        <v>2351</v>
      </c>
      <c r="C311" s="832" t="s">
        <v>2352</v>
      </c>
      <c r="D311" s="832" t="s">
        <v>2353</v>
      </c>
      <c r="E311" s="832" t="s">
        <v>2354</v>
      </c>
      <c r="F311" s="849"/>
      <c r="G311" s="849"/>
      <c r="H311" s="837"/>
      <c r="I311" s="849">
        <v>6</v>
      </c>
      <c r="J311" s="849">
        <v>0</v>
      </c>
      <c r="K311" s="837"/>
      <c r="L311" s="849">
        <v>6</v>
      </c>
      <c r="M311" s="850">
        <v>0</v>
      </c>
    </row>
    <row r="312" spans="1:13" ht="14.4" customHeight="1" x14ac:dyDescent="0.3">
      <c r="A312" s="831" t="s">
        <v>2737</v>
      </c>
      <c r="B312" s="832" t="s">
        <v>4597</v>
      </c>
      <c r="C312" s="832" t="s">
        <v>3210</v>
      </c>
      <c r="D312" s="832" t="s">
        <v>3002</v>
      </c>
      <c r="E312" s="832" t="s">
        <v>3211</v>
      </c>
      <c r="F312" s="849"/>
      <c r="G312" s="849"/>
      <c r="H312" s="837">
        <v>0</v>
      </c>
      <c r="I312" s="849">
        <v>1</v>
      </c>
      <c r="J312" s="849">
        <v>597.88</v>
      </c>
      <c r="K312" s="837">
        <v>1</v>
      </c>
      <c r="L312" s="849">
        <v>1</v>
      </c>
      <c r="M312" s="850">
        <v>597.88</v>
      </c>
    </row>
    <row r="313" spans="1:13" ht="14.4" customHeight="1" x14ac:dyDescent="0.3">
      <c r="A313" s="831" t="s">
        <v>2737</v>
      </c>
      <c r="B313" s="832" t="s">
        <v>4597</v>
      </c>
      <c r="C313" s="832" t="s">
        <v>3338</v>
      </c>
      <c r="D313" s="832" t="s">
        <v>3002</v>
      </c>
      <c r="E313" s="832" t="s">
        <v>3339</v>
      </c>
      <c r="F313" s="849"/>
      <c r="G313" s="849"/>
      <c r="H313" s="837">
        <v>0</v>
      </c>
      <c r="I313" s="849">
        <v>3</v>
      </c>
      <c r="J313" s="849">
        <v>7719.66</v>
      </c>
      <c r="K313" s="837">
        <v>1</v>
      </c>
      <c r="L313" s="849">
        <v>3</v>
      </c>
      <c r="M313" s="850">
        <v>7719.66</v>
      </c>
    </row>
    <row r="314" spans="1:13" ht="14.4" customHeight="1" x14ac:dyDescent="0.3">
      <c r="A314" s="831" t="s">
        <v>2737</v>
      </c>
      <c r="B314" s="832" t="s">
        <v>2378</v>
      </c>
      <c r="C314" s="832" t="s">
        <v>2379</v>
      </c>
      <c r="D314" s="832" t="s">
        <v>2380</v>
      </c>
      <c r="E314" s="832" t="s">
        <v>2381</v>
      </c>
      <c r="F314" s="849"/>
      <c r="G314" s="849"/>
      <c r="H314" s="837">
        <v>0</v>
      </c>
      <c r="I314" s="849">
        <v>3</v>
      </c>
      <c r="J314" s="849">
        <v>28.200000000000003</v>
      </c>
      <c r="K314" s="837">
        <v>1</v>
      </c>
      <c r="L314" s="849">
        <v>3</v>
      </c>
      <c r="M314" s="850">
        <v>28.200000000000003</v>
      </c>
    </row>
    <row r="315" spans="1:13" ht="14.4" customHeight="1" x14ac:dyDescent="0.3">
      <c r="A315" s="831" t="s">
        <v>2737</v>
      </c>
      <c r="B315" s="832" t="s">
        <v>2378</v>
      </c>
      <c r="C315" s="832" t="s">
        <v>2382</v>
      </c>
      <c r="D315" s="832" t="s">
        <v>2383</v>
      </c>
      <c r="E315" s="832" t="s">
        <v>2384</v>
      </c>
      <c r="F315" s="849"/>
      <c r="G315" s="849"/>
      <c r="H315" s="837">
        <v>0</v>
      </c>
      <c r="I315" s="849">
        <v>2</v>
      </c>
      <c r="J315" s="849">
        <v>9.4</v>
      </c>
      <c r="K315" s="837">
        <v>1</v>
      </c>
      <c r="L315" s="849">
        <v>2</v>
      </c>
      <c r="M315" s="850">
        <v>9.4</v>
      </c>
    </row>
    <row r="316" spans="1:13" ht="14.4" customHeight="1" x14ac:dyDescent="0.3">
      <c r="A316" s="831" t="s">
        <v>2737</v>
      </c>
      <c r="B316" s="832" t="s">
        <v>2391</v>
      </c>
      <c r="C316" s="832" t="s">
        <v>2392</v>
      </c>
      <c r="D316" s="832" t="s">
        <v>1330</v>
      </c>
      <c r="E316" s="832" t="s">
        <v>2393</v>
      </c>
      <c r="F316" s="849"/>
      <c r="G316" s="849"/>
      <c r="H316" s="837"/>
      <c r="I316" s="849">
        <v>5</v>
      </c>
      <c r="J316" s="849">
        <v>0</v>
      </c>
      <c r="K316" s="837"/>
      <c r="L316" s="849">
        <v>5</v>
      </c>
      <c r="M316" s="850">
        <v>0</v>
      </c>
    </row>
    <row r="317" spans="1:13" ht="14.4" customHeight="1" x14ac:dyDescent="0.3">
      <c r="A317" s="831" t="s">
        <v>2737</v>
      </c>
      <c r="B317" s="832" t="s">
        <v>2391</v>
      </c>
      <c r="C317" s="832" t="s">
        <v>2394</v>
      </c>
      <c r="D317" s="832" t="s">
        <v>1330</v>
      </c>
      <c r="E317" s="832" t="s">
        <v>2395</v>
      </c>
      <c r="F317" s="849"/>
      <c r="G317" s="849"/>
      <c r="H317" s="837"/>
      <c r="I317" s="849">
        <v>6</v>
      </c>
      <c r="J317" s="849">
        <v>0</v>
      </c>
      <c r="K317" s="837"/>
      <c r="L317" s="849">
        <v>6</v>
      </c>
      <c r="M317" s="850">
        <v>0</v>
      </c>
    </row>
    <row r="318" spans="1:13" ht="14.4" customHeight="1" x14ac:dyDescent="0.3">
      <c r="A318" s="831" t="s">
        <v>2737</v>
      </c>
      <c r="B318" s="832" t="s">
        <v>2399</v>
      </c>
      <c r="C318" s="832" t="s">
        <v>3308</v>
      </c>
      <c r="D318" s="832" t="s">
        <v>2401</v>
      </c>
      <c r="E318" s="832" t="s">
        <v>2849</v>
      </c>
      <c r="F318" s="849"/>
      <c r="G318" s="849"/>
      <c r="H318" s="837">
        <v>0</v>
      </c>
      <c r="I318" s="849">
        <v>1</v>
      </c>
      <c r="J318" s="849">
        <v>65.989999999999995</v>
      </c>
      <c r="K318" s="837">
        <v>1</v>
      </c>
      <c r="L318" s="849">
        <v>1</v>
      </c>
      <c r="M318" s="850">
        <v>65.989999999999995</v>
      </c>
    </row>
    <row r="319" spans="1:13" ht="14.4" customHeight="1" x14ac:dyDescent="0.3">
      <c r="A319" s="831" t="s">
        <v>2737</v>
      </c>
      <c r="B319" s="832" t="s">
        <v>2411</v>
      </c>
      <c r="C319" s="832" t="s">
        <v>3249</v>
      </c>
      <c r="D319" s="832" t="s">
        <v>3250</v>
      </c>
      <c r="E319" s="832" t="s">
        <v>2163</v>
      </c>
      <c r="F319" s="849"/>
      <c r="G319" s="849"/>
      <c r="H319" s="837"/>
      <c r="I319" s="849">
        <v>8</v>
      </c>
      <c r="J319" s="849">
        <v>0</v>
      </c>
      <c r="K319" s="837"/>
      <c r="L319" s="849">
        <v>8</v>
      </c>
      <c r="M319" s="850">
        <v>0</v>
      </c>
    </row>
    <row r="320" spans="1:13" ht="14.4" customHeight="1" x14ac:dyDescent="0.3">
      <c r="A320" s="831" t="s">
        <v>2737</v>
      </c>
      <c r="B320" s="832" t="s">
        <v>2420</v>
      </c>
      <c r="C320" s="832" t="s">
        <v>2623</v>
      </c>
      <c r="D320" s="832" t="s">
        <v>1328</v>
      </c>
      <c r="E320" s="832" t="s">
        <v>703</v>
      </c>
      <c r="F320" s="849"/>
      <c r="G320" s="849"/>
      <c r="H320" s="837">
        <v>0</v>
      </c>
      <c r="I320" s="849">
        <v>1</v>
      </c>
      <c r="J320" s="849">
        <v>58.77</v>
      </c>
      <c r="K320" s="837">
        <v>1</v>
      </c>
      <c r="L320" s="849">
        <v>1</v>
      </c>
      <c r="M320" s="850">
        <v>58.77</v>
      </c>
    </row>
    <row r="321" spans="1:13" ht="14.4" customHeight="1" x14ac:dyDescent="0.3">
      <c r="A321" s="831" t="s">
        <v>2737</v>
      </c>
      <c r="B321" s="832" t="s">
        <v>2626</v>
      </c>
      <c r="C321" s="832" t="s">
        <v>2627</v>
      </c>
      <c r="D321" s="832" t="s">
        <v>2628</v>
      </c>
      <c r="E321" s="832" t="s">
        <v>2156</v>
      </c>
      <c r="F321" s="849"/>
      <c r="G321" s="849"/>
      <c r="H321" s="837">
        <v>0</v>
      </c>
      <c r="I321" s="849">
        <v>3</v>
      </c>
      <c r="J321" s="849">
        <v>176.31</v>
      </c>
      <c r="K321" s="837">
        <v>1</v>
      </c>
      <c r="L321" s="849">
        <v>3</v>
      </c>
      <c r="M321" s="850">
        <v>176.31</v>
      </c>
    </row>
    <row r="322" spans="1:13" ht="14.4" customHeight="1" x14ac:dyDescent="0.3">
      <c r="A322" s="831" t="s">
        <v>2737</v>
      </c>
      <c r="B322" s="832" t="s">
        <v>2347</v>
      </c>
      <c r="C322" s="832" t="s">
        <v>3356</v>
      </c>
      <c r="D322" s="832" t="s">
        <v>3357</v>
      </c>
      <c r="E322" s="832" t="s">
        <v>3358</v>
      </c>
      <c r="F322" s="849">
        <v>2</v>
      </c>
      <c r="G322" s="849">
        <v>199.88</v>
      </c>
      <c r="H322" s="837">
        <v>1</v>
      </c>
      <c r="I322" s="849"/>
      <c r="J322" s="849"/>
      <c r="K322" s="837">
        <v>0</v>
      </c>
      <c r="L322" s="849">
        <v>2</v>
      </c>
      <c r="M322" s="850">
        <v>199.88</v>
      </c>
    </row>
    <row r="323" spans="1:13" ht="14.4" customHeight="1" x14ac:dyDescent="0.3">
      <c r="A323" s="831" t="s">
        <v>2737</v>
      </c>
      <c r="B323" s="832" t="s">
        <v>2347</v>
      </c>
      <c r="C323" s="832" t="s">
        <v>3362</v>
      </c>
      <c r="D323" s="832" t="s">
        <v>3360</v>
      </c>
      <c r="E323" s="832"/>
      <c r="F323" s="849">
        <v>2</v>
      </c>
      <c r="G323" s="849">
        <v>399.78</v>
      </c>
      <c r="H323" s="837">
        <v>1</v>
      </c>
      <c r="I323" s="849"/>
      <c r="J323" s="849"/>
      <c r="K323" s="837">
        <v>0</v>
      </c>
      <c r="L323" s="849">
        <v>2</v>
      </c>
      <c r="M323" s="850">
        <v>399.78</v>
      </c>
    </row>
    <row r="324" spans="1:13" ht="14.4" customHeight="1" x14ac:dyDescent="0.3">
      <c r="A324" s="831" t="s">
        <v>2738</v>
      </c>
      <c r="B324" s="832" t="s">
        <v>2045</v>
      </c>
      <c r="C324" s="832" t="s">
        <v>3504</v>
      </c>
      <c r="D324" s="832" t="s">
        <v>2049</v>
      </c>
      <c r="E324" s="832" t="s">
        <v>2056</v>
      </c>
      <c r="F324" s="849"/>
      <c r="G324" s="849"/>
      <c r="H324" s="837">
        <v>0</v>
      </c>
      <c r="I324" s="849">
        <v>1</v>
      </c>
      <c r="J324" s="849">
        <v>115.18</v>
      </c>
      <c r="K324" s="837">
        <v>1</v>
      </c>
      <c r="L324" s="849">
        <v>1</v>
      </c>
      <c r="M324" s="850">
        <v>115.18</v>
      </c>
    </row>
    <row r="325" spans="1:13" ht="14.4" customHeight="1" x14ac:dyDescent="0.3">
      <c r="A325" s="831" t="s">
        <v>2738</v>
      </c>
      <c r="B325" s="832" t="s">
        <v>2455</v>
      </c>
      <c r="C325" s="832" t="s">
        <v>2812</v>
      </c>
      <c r="D325" s="832" t="s">
        <v>2813</v>
      </c>
      <c r="E325" s="832" t="s">
        <v>2814</v>
      </c>
      <c r="F325" s="849"/>
      <c r="G325" s="849"/>
      <c r="H325" s="837">
        <v>0</v>
      </c>
      <c r="I325" s="849">
        <v>13</v>
      </c>
      <c r="J325" s="849">
        <v>5891.34</v>
      </c>
      <c r="K325" s="837">
        <v>1</v>
      </c>
      <c r="L325" s="849">
        <v>13</v>
      </c>
      <c r="M325" s="850">
        <v>5891.34</v>
      </c>
    </row>
    <row r="326" spans="1:13" ht="14.4" customHeight="1" x14ac:dyDescent="0.3">
      <c r="A326" s="831" t="s">
        <v>2738</v>
      </c>
      <c r="B326" s="832" t="s">
        <v>2455</v>
      </c>
      <c r="C326" s="832" t="s">
        <v>2881</v>
      </c>
      <c r="D326" s="832" t="s">
        <v>2772</v>
      </c>
      <c r="E326" s="832" t="s">
        <v>2773</v>
      </c>
      <c r="F326" s="849"/>
      <c r="G326" s="849"/>
      <c r="H326" s="837">
        <v>0</v>
      </c>
      <c r="I326" s="849">
        <v>4</v>
      </c>
      <c r="J326" s="849">
        <v>1812.72</v>
      </c>
      <c r="K326" s="837">
        <v>1</v>
      </c>
      <c r="L326" s="849">
        <v>4</v>
      </c>
      <c r="M326" s="850">
        <v>1812.72</v>
      </c>
    </row>
    <row r="327" spans="1:13" ht="14.4" customHeight="1" x14ac:dyDescent="0.3">
      <c r="A327" s="831" t="s">
        <v>2738</v>
      </c>
      <c r="B327" s="832" t="s">
        <v>2463</v>
      </c>
      <c r="C327" s="832" t="s">
        <v>2464</v>
      </c>
      <c r="D327" s="832" t="s">
        <v>2465</v>
      </c>
      <c r="E327" s="832" t="s">
        <v>2466</v>
      </c>
      <c r="F327" s="849"/>
      <c r="G327" s="849"/>
      <c r="H327" s="837">
        <v>0</v>
      </c>
      <c r="I327" s="849">
        <v>1</v>
      </c>
      <c r="J327" s="849">
        <v>120.61</v>
      </c>
      <c r="K327" s="837">
        <v>1</v>
      </c>
      <c r="L327" s="849">
        <v>1</v>
      </c>
      <c r="M327" s="850">
        <v>120.61</v>
      </c>
    </row>
    <row r="328" spans="1:13" ht="14.4" customHeight="1" x14ac:dyDescent="0.3">
      <c r="A328" s="831" t="s">
        <v>2738</v>
      </c>
      <c r="B328" s="832" t="s">
        <v>2092</v>
      </c>
      <c r="C328" s="832" t="s">
        <v>2784</v>
      </c>
      <c r="D328" s="832" t="s">
        <v>910</v>
      </c>
      <c r="E328" s="832" t="s">
        <v>2106</v>
      </c>
      <c r="F328" s="849"/>
      <c r="G328" s="849"/>
      <c r="H328" s="837">
        <v>0</v>
      </c>
      <c r="I328" s="849">
        <v>31</v>
      </c>
      <c r="J328" s="849">
        <v>15217.59</v>
      </c>
      <c r="K328" s="837">
        <v>1</v>
      </c>
      <c r="L328" s="849">
        <v>31</v>
      </c>
      <c r="M328" s="850">
        <v>15217.59</v>
      </c>
    </row>
    <row r="329" spans="1:13" ht="14.4" customHeight="1" x14ac:dyDescent="0.3">
      <c r="A329" s="831" t="s">
        <v>2738</v>
      </c>
      <c r="B329" s="832" t="s">
        <v>2092</v>
      </c>
      <c r="C329" s="832" t="s">
        <v>3487</v>
      </c>
      <c r="D329" s="832" t="s">
        <v>910</v>
      </c>
      <c r="E329" s="832" t="s">
        <v>2104</v>
      </c>
      <c r="F329" s="849"/>
      <c r="G329" s="849"/>
      <c r="H329" s="837">
        <v>0</v>
      </c>
      <c r="I329" s="849">
        <v>10</v>
      </c>
      <c r="J329" s="849">
        <v>11546.8</v>
      </c>
      <c r="K329" s="837">
        <v>1</v>
      </c>
      <c r="L329" s="849">
        <v>10</v>
      </c>
      <c r="M329" s="850">
        <v>11546.8</v>
      </c>
    </row>
    <row r="330" spans="1:13" ht="14.4" customHeight="1" x14ac:dyDescent="0.3">
      <c r="A330" s="831" t="s">
        <v>2738</v>
      </c>
      <c r="B330" s="832" t="s">
        <v>2092</v>
      </c>
      <c r="C330" s="832" t="s">
        <v>2861</v>
      </c>
      <c r="D330" s="832" t="s">
        <v>914</v>
      </c>
      <c r="E330" s="832" t="s">
        <v>2096</v>
      </c>
      <c r="F330" s="849"/>
      <c r="G330" s="849"/>
      <c r="H330" s="837">
        <v>0</v>
      </c>
      <c r="I330" s="849">
        <v>11</v>
      </c>
      <c r="J330" s="849">
        <v>15241.82</v>
      </c>
      <c r="K330" s="837">
        <v>1</v>
      </c>
      <c r="L330" s="849">
        <v>11</v>
      </c>
      <c r="M330" s="850">
        <v>15241.82</v>
      </c>
    </row>
    <row r="331" spans="1:13" ht="14.4" customHeight="1" x14ac:dyDescent="0.3">
      <c r="A331" s="831" t="s">
        <v>2738</v>
      </c>
      <c r="B331" s="832" t="s">
        <v>2092</v>
      </c>
      <c r="C331" s="832" t="s">
        <v>2877</v>
      </c>
      <c r="D331" s="832" t="s">
        <v>914</v>
      </c>
      <c r="E331" s="832" t="s">
        <v>2098</v>
      </c>
      <c r="F331" s="849"/>
      <c r="G331" s="849"/>
      <c r="H331" s="837">
        <v>0</v>
      </c>
      <c r="I331" s="849">
        <v>25</v>
      </c>
      <c r="J331" s="849">
        <v>46187.25</v>
      </c>
      <c r="K331" s="837">
        <v>1</v>
      </c>
      <c r="L331" s="849">
        <v>25</v>
      </c>
      <c r="M331" s="850">
        <v>46187.25</v>
      </c>
    </row>
    <row r="332" spans="1:13" ht="14.4" customHeight="1" x14ac:dyDescent="0.3">
      <c r="A332" s="831" t="s">
        <v>2738</v>
      </c>
      <c r="B332" s="832" t="s">
        <v>2092</v>
      </c>
      <c r="C332" s="832" t="s">
        <v>2811</v>
      </c>
      <c r="D332" s="832" t="s">
        <v>914</v>
      </c>
      <c r="E332" s="832" t="s">
        <v>2100</v>
      </c>
      <c r="F332" s="849"/>
      <c r="G332" s="849"/>
      <c r="H332" s="837">
        <v>0</v>
      </c>
      <c r="I332" s="849">
        <v>9</v>
      </c>
      <c r="J332" s="849">
        <v>20784.240000000002</v>
      </c>
      <c r="K332" s="837">
        <v>1</v>
      </c>
      <c r="L332" s="849">
        <v>9</v>
      </c>
      <c r="M332" s="850">
        <v>20784.240000000002</v>
      </c>
    </row>
    <row r="333" spans="1:13" ht="14.4" customHeight="1" x14ac:dyDescent="0.3">
      <c r="A333" s="831" t="s">
        <v>2738</v>
      </c>
      <c r="B333" s="832" t="s">
        <v>2092</v>
      </c>
      <c r="C333" s="832" t="s">
        <v>2095</v>
      </c>
      <c r="D333" s="832" t="s">
        <v>914</v>
      </c>
      <c r="E333" s="832" t="s">
        <v>2096</v>
      </c>
      <c r="F333" s="849"/>
      <c r="G333" s="849"/>
      <c r="H333" s="837">
        <v>0</v>
      </c>
      <c r="I333" s="849">
        <v>31</v>
      </c>
      <c r="J333" s="849">
        <v>42954.219999999987</v>
      </c>
      <c r="K333" s="837">
        <v>1</v>
      </c>
      <c r="L333" s="849">
        <v>31</v>
      </c>
      <c r="M333" s="850">
        <v>42954.219999999987</v>
      </c>
    </row>
    <row r="334" spans="1:13" ht="14.4" customHeight="1" x14ac:dyDescent="0.3">
      <c r="A334" s="831" t="s">
        <v>2738</v>
      </c>
      <c r="B334" s="832" t="s">
        <v>2092</v>
      </c>
      <c r="C334" s="832" t="s">
        <v>2099</v>
      </c>
      <c r="D334" s="832" t="s">
        <v>914</v>
      </c>
      <c r="E334" s="832" t="s">
        <v>2100</v>
      </c>
      <c r="F334" s="849"/>
      <c r="G334" s="849"/>
      <c r="H334" s="837">
        <v>0</v>
      </c>
      <c r="I334" s="849">
        <v>12</v>
      </c>
      <c r="J334" s="849">
        <v>27712.32</v>
      </c>
      <c r="K334" s="837">
        <v>1</v>
      </c>
      <c r="L334" s="849">
        <v>12</v>
      </c>
      <c r="M334" s="850">
        <v>27712.32</v>
      </c>
    </row>
    <row r="335" spans="1:13" ht="14.4" customHeight="1" x14ac:dyDescent="0.3">
      <c r="A335" s="831" t="s">
        <v>2738</v>
      </c>
      <c r="B335" s="832" t="s">
        <v>2092</v>
      </c>
      <c r="C335" s="832" t="s">
        <v>2105</v>
      </c>
      <c r="D335" s="832" t="s">
        <v>910</v>
      </c>
      <c r="E335" s="832" t="s">
        <v>2106</v>
      </c>
      <c r="F335" s="849"/>
      <c r="G335" s="849"/>
      <c r="H335" s="837">
        <v>0</v>
      </c>
      <c r="I335" s="849">
        <v>6</v>
      </c>
      <c r="J335" s="849">
        <v>2945.34</v>
      </c>
      <c r="K335" s="837">
        <v>1</v>
      </c>
      <c r="L335" s="849">
        <v>6</v>
      </c>
      <c r="M335" s="850">
        <v>2945.34</v>
      </c>
    </row>
    <row r="336" spans="1:13" ht="14.4" customHeight="1" x14ac:dyDescent="0.3">
      <c r="A336" s="831" t="s">
        <v>2738</v>
      </c>
      <c r="B336" s="832" t="s">
        <v>2092</v>
      </c>
      <c r="C336" s="832" t="s">
        <v>2103</v>
      </c>
      <c r="D336" s="832" t="s">
        <v>910</v>
      </c>
      <c r="E336" s="832" t="s">
        <v>2104</v>
      </c>
      <c r="F336" s="849"/>
      <c r="G336" s="849"/>
      <c r="H336" s="837">
        <v>0</v>
      </c>
      <c r="I336" s="849">
        <v>6</v>
      </c>
      <c r="J336" s="849">
        <v>6928.08</v>
      </c>
      <c r="K336" s="837">
        <v>1</v>
      </c>
      <c r="L336" s="849">
        <v>6</v>
      </c>
      <c r="M336" s="850">
        <v>6928.08</v>
      </c>
    </row>
    <row r="337" spans="1:13" ht="14.4" customHeight="1" x14ac:dyDescent="0.3">
      <c r="A337" s="831" t="s">
        <v>2738</v>
      </c>
      <c r="B337" s="832" t="s">
        <v>4600</v>
      </c>
      <c r="C337" s="832" t="s">
        <v>3345</v>
      </c>
      <c r="D337" s="832" t="s">
        <v>1671</v>
      </c>
      <c r="E337" s="832" t="s">
        <v>3346</v>
      </c>
      <c r="F337" s="849">
        <v>1</v>
      </c>
      <c r="G337" s="849">
        <v>0</v>
      </c>
      <c r="H337" s="837"/>
      <c r="I337" s="849"/>
      <c r="J337" s="849"/>
      <c r="K337" s="837"/>
      <c r="L337" s="849">
        <v>1</v>
      </c>
      <c r="M337" s="850">
        <v>0</v>
      </c>
    </row>
    <row r="338" spans="1:13" ht="14.4" customHeight="1" x14ac:dyDescent="0.3">
      <c r="A338" s="831" t="s">
        <v>2738</v>
      </c>
      <c r="B338" s="832" t="s">
        <v>4600</v>
      </c>
      <c r="C338" s="832" t="s">
        <v>3518</v>
      </c>
      <c r="D338" s="832" t="s">
        <v>1671</v>
      </c>
      <c r="E338" s="832" t="s">
        <v>3346</v>
      </c>
      <c r="F338" s="849">
        <v>1</v>
      </c>
      <c r="G338" s="849">
        <v>0</v>
      </c>
      <c r="H338" s="837"/>
      <c r="I338" s="849"/>
      <c r="J338" s="849"/>
      <c r="K338" s="837"/>
      <c r="L338" s="849">
        <v>1</v>
      </c>
      <c r="M338" s="850">
        <v>0</v>
      </c>
    </row>
    <row r="339" spans="1:13" ht="14.4" customHeight="1" x14ac:dyDescent="0.3">
      <c r="A339" s="831" t="s">
        <v>2738</v>
      </c>
      <c r="B339" s="832" t="s">
        <v>2129</v>
      </c>
      <c r="C339" s="832" t="s">
        <v>2131</v>
      </c>
      <c r="D339" s="832" t="s">
        <v>919</v>
      </c>
      <c r="E339" s="832" t="s">
        <v>2132</v>
      </c>
      <c r="F339" s="849"/>
      <c r="G339" s="849"/>
      <c r="H339" s="837">
        <v>0</v>
      </c>
      <c r="I339" s="849">
        <v>8</v>
      </c>
      <c r="J339" s="849">
        <v>340.08</v>
      </c>
      <c r="K339" s="837">
        <v>1</v>
      </c>
      <c r="L339" s="849">
        <v>8</v>
      </c>
      <c r="M339" s="850">
        <v>340.08</v>
      </c>
    </row>
    <row r="340" spans="1:13" ht="14.4" customHeight="1" x14ac:dyDescent="0.3">
      <c r="A340" s="831" t="s">
        <v>2738</v>
      </c>
      <c r="B340" s="832" t="s">
        <v>2142</v>
      </c>
      <c r="C340" s="832" t="s">
        <v>2478</v>
      </c>
      <c r="D340" s="832" t="s">
        <v>1702</v>
      </c>
      <c r="E340" s="832" t="s">
        <v>2479</v>
      </c>
      <c r="F340" s="849"/>
      <c r="G340" s="849"/>
      <c r="H340" s="837">
        <v>0</v>
      </c>
      <c r="I340" s="849">
        <v>3</v>
      </c>
      <c r="J340" s="849">
        <v>82.5</v>
      </c>
      <c r="K340" s="837">
        <v>1</v>
      </c>
      <c r="L340" s="849">
        <v>3</v>
      </c>
      <c r="M340" s="850">
        <v>82.5</v>
      </c>
    </row>
    <row r="341" spans="1:13" ht="14.4" customHeight="1" x14ac:dyDescent="0.3">
      <c r="A341" s="831" t="s">
        <v>2738</v>
      </c>
      <c r="B341" s="832" t="s">
        <v>2154</v>
      </c>
      <c r="C341" s="832" t="s">
        <v>3391</v>
      </c>
      <c r="D341" s="832" t="s">
        <v>3392</v>
      </c>
      <c r="E341" s="832" t="s">
        <v>3393</v>
      </c>
      <c r="F341" s="849">
        <v>1</v>
      </c>
      <c r="G341" s="849">
        <v>105.32</v>
      </c>
      <c r="H341" s="837">
        <v>1</v>
      </c>
      <c r="I341" s="849"/>
      <c r="J341" s="849"/>
      <c r="K341" s="837">
        <v>0</v>
      </c>
      <c r="L341" s="849">
        <v>1</v>
      </c>
      <c r="M341" s="850">
        <v>105.32</v>
      </c>
    </row>
    <row r="342" spans="1:13" ht="14.4" customHeight="1" x14ac:dyDescent="0.3">
      <c r="A342" s="831" t="s">
        <v>2738</v>
      </c>
      <c r="B342" s="832" t="s">
        <v>2158</v>
      </c>
      <c r="C342" s="832" t="s">
        <v>2159</v>
      </c>
      <c r="D342" s="832" t="s">
        <v>2160</v>
      </c>
      <c r="E342" s="832" t="s">
        <v>2161</v>
      </c>
      <c r="F342" s="849"/>
      <c r="G342" s="849"/>
      <c r="H342" s="837">
        <v>0</v>
      </c>
      <c r="I342" s="849">
        <v>1</v>
      </c>
      <c r="J342" s="849">
        <v>93.27</v>
      </c>
      <c r="K342" s="837">
        <v>1</v>
      </c>
      <c r="L342" s="849">
        <v>1</v>
      </c>
      <c r="M342" s="850">
        <v>93.27</v>
      </c>
    </row>
    <row r="343" spans="1:13" ht="14.4" customHeight="1" x14ac:dyDescent="0.3">
      <c r="A343" s="831" t="s">
        <v>2738</v>
      </c>
      <c r="B343" s="832" t="s">
        <v>2158</v>
      </c>
      <c r="C343" s="832" t="s">
        <v>2164</v>
      </c>
      <c r="D343" s="832" t="s">
        <v>2160</v>
      </c>
      <c r="E343" s="832" t="s">
        <v>2165</v>
      </c>
      <c r="F343" s="849"/>
      <c r="G343" s="849"/>
      <c r="H343" s="837">
        <v>0</v>
      </c>
      <c r="I343" s="849">
        <v>1</v>
      </c>
      <c r="J343" s="849">
        <v>31.09</v>
      </c>
      <c r="K343" s="837">
        <v>1</v>
      </c>
      <c r="L343" s="849">
        <v>1</v>
      </c>
      <c r="M343" s="850">
        <v>31.09</v>
      </c>
    </row>
    <row r="344" spans="1:13" ht="14.4" customHeight="1" x14ac:dyDescent="0.3">
      <c r="A344" s="831" t="s">
        <v>2738</v>
      </c>
      <c r="B344" s="832" t="s">
        <v>2506</v>
      </c>
      <c r="C344" s="832" t="s">
        <v>3506</v>
      </c>
      <c r="D344" s="832" t="s">
        <v>2508</v>
      </c>
      <c r="E344" s="832" t="s">
        <v>3507</v>
      </c>
      <c r="F344" s="849"/>
      <c r="G344" s="849"/>
      <c r="H344" s="837">
        <v>0</v>
      </c>
      <c r="I344" s="849">
        <v>1</v>
      </c>
      <c r="J344" s="849">
        <v>352.37</v>
      </c>
      <c r="K344" s="837">
        <v>1</v>
      </c>
      <c r="L344" s="849">
        <v>1</v>
      </c>
      <c r="M344" s="850">
        <v>352.37</v>
      </c>
    </row>
    <row r="345" spans="1:13" ht="14.4" customHeight="1" x14ac:dyDescent="0.3">
      <c r="A345" s="831" t="s">
        <v>2738</v>
      </c>
      <c r="B345" s="832" t="s">
        <v>2226</v>
      </c>
      <c r="C345" s="832" t="s">
        <v>3385</v>
      </c>
      <c r="D345" s="832" t="s">
        <v>3287</v>
      </c>
      <c r="E345" s="832" t="s">
        <v>1296</v>
      </c>
      <c r="F345" s="849">
        <v>3</v>
      </c>
      <c r="G345" s="849">
        <v>543.33000000000004</v>
      </c>
      <c r="H345" s="837">
        <v>1</v>
      </c>
      <c r="I345" s="849"/>
      <c r="J345" s="849"/>
      <c r="K345" s="837">
        <v>0</v>
      </c>
      <c r="L345" s="849">
        <v>3</v>
      </c>
      <c r="M345" s="850">
        <v>543.33000000000004</v>
      </c>
    </row>
    <row r="346" spans="1:13" ht="14.4" customHeight="1" x14ac:dyDescent="0.3">
      <c r="A346" s="831" t="s">
        <v>2738</v>
      </c>
      <c r="B346" s="832" t="s">
        <v>2237</v>
      </c>
      <c r="C346" s="832" t="s">
        <v>3524</v>
      </c>
      <c r="D346" s="832" t="s">
        <v>901</v>
      </c>
      <c r="E346" s="832" t="s">
        <v>3525</v>
      </c>
      <c r="F346" s="849"/>
      <c r="G346" s="849"/>
      <c r="H346" s="837">
        <v>0</v>
      </c>
      <c r="I346" s="849">
        <v>1</v>
      </c>
      <c r="J346" s="849">
        <v>333.68</v>
      </c>
      <c r="K346" s="837">
        <v>1</v>
      </c>
      <c r="L346" s="849">
        <v>1</v>
      </c>
      <c r="M346" s="850">
        <v>333.68</v>
      </c>
    </row>
    <row r="347" spans="1:13" ht="14.4" customHeight="1" x14ac:dyDescent="0.3">
      <c r="A347" s="831" t="s">
        <v>2738</v>
      </c>
      <c r="B347" s="832" t="s">
        <v>2264</v>
      </c>
      <c r="C347" s="832" t="s">
        <v>2267</v>
      </c>
      <c r="D347" s="832" t="s">
        <v>1377</v>
      </c>
      <c r="E347" s="832" t="s">
        <v>2268</v>
      </c>
      <c r="F347" s="849"/>
      <c r="G347" s="849"/>
      <c r="H347" s="837">
        <v>0</v>
      </c>
      <c r="I347" s="849">
        <v>18</v>
      </c>
      <c r="J347" s="849">
        <v>2778.48</v>
      </c>
      <c r="K347" s="837">
        <v>1</v>
      </c>
      <c r="L347" s="849">
        <v>18</v>
      </c>
      <c r="M347" s="850">
        <v>2778.48</v>
      </c>
    </row>
    <row r="348" spans="1:13" ht="14.4" customHeight="1" x14ac:dyDescent="0.3">
      <c r="A348" s="831" t="s">
        <v>2738</v>
      </c>
      <c r="B348" s="832" t="s">
        <v>2283</v>
      </c>
      <c r="C348" s="832" t="s">
        <v>2284</v>
      </c>
      <c r="D348" s="832" t="s">
        <v>700</v>
      </c>
      <c r="E348" s="832" t="s">
        <v>2285</v>
      </c>
      <c r="F348" s="849"/>
      <c r="G348" s="849"/>
      <c r="H348" s="837">
        <v>0</v>
      </c>
      <c r="I348" s="849">
        <v>1</v>
      </c>
      <c r="J348" s="849">
        <v>311.33999999999997</v>
      </c>
      <c r="K348" s="837">
        <v>1</v>
      </c>
      <c r="L348" s="849">
        <v>1</v>
      </c>
      <c r="M348" s="850">
        <v>311.33999999999997</v>
      </c>
    </row>
    <row r="349" spans="1:13" ht="14.4" customHeight="1" x14ac:dyDescent="0.3">
      <c r="A349" s="831" t="s">
        <v>2738</v>
      </c>
      <c r="B349" s="832" t="s">
        <v>4589</v>
      </c>
      <c r="C349" s="832" t="s">
        <v>3151</v>
      </c>
      <c r="D349" s="832" t="s">
        <v>1756</v>
      </c>
      <c r="E349" s="832" t="s">
        <v>3111</v>
      </c>
      <c r="F349" s="849">
        <v>2</v>
      </c>
      <c r="G349" s="849">
        <v>197.5</v>
      </c>
      <c r="H349" s="837">
        <v>1</v>
      </c>
      <c r="I349" s="849"/>
      <c r="J349" s="849"/>
      <c r="K349" s="837">
        <v>0</v>
      </c>
      <c r="L349" s="849">
        <v>2</v>
      </c>
      <c r="M349" s="850">
        <v>197.5</v>
      </c>
    </row>
    <row r="350" spans="1:13" ht="14.4" customHeight="1" x14ac:dyDescent="0.3">
      <c r="A350" s="831" t="s">
        <v>2738</v>
      </c>
      <c r="B350" s="832" t="s">
        <v>4592</v>
      </c>
      <c r="C350" s="832" t="s">
        <v>2951</v>
      </c>
      <c r="D350" s="832" t="s">
        <v>2952</v>
      </c>
      <c r="E350" s="832" t="s">
        <v>2953</v>
      </c>
      <c r="F350" s="849"/>
      <c r="G350" s="849"/>
      <c r="H350" s="837">
        <v>0</v>
      </c>
      <c r="I350" s="849">
        <v>31</v>
      </c>
      <c r="J350" s="849">
        <v>114362.41</v>
      </c>
      <c r="K350" s="837">
        <v>1</v>
      </c>
      <c r="L350" s="849">
        <v>31</v>
      </c>
      <c r="M350" s="850">
        <v>114362.41</v>
      </c>
    </row>
    <row r="351" spans="1:13" ht="14.4" customHeight="1" x14ac:dyDescent="0.3">
      <c r="A351" s="831" t="s">
        <v>2738</v>
      </c>
      <c r="B351" s="832" t="s">
        <v>4592</v>
      </c>
      <c r="C351" s="832" t="s">
        <v>3149</v>
      </c>
      <c r="D351" s="832" t="s">
        <v>2952</v>
      </c>
      <c r="E351" s="832" t="s">
        <v>3150</v>
      </c>
      <c r="F351" s="849"/>
      <c r="G351" s="849"/>
      <c r="H351" s="837">
        <v>0</v>
      </c>
      <c r="I351" s="849">
        <v>4</v>
      </c>
      <c r="J351" s="849">
        <v>2213.44</v>
      </c>
      <c r="K351" s="837">
        <v>1</v>
      </c>
      <c r="L351" s="849">
        <v>4</v>
      </c>
      <c r="M351" s="850">
        <v>2213.44</v>
      </c>
    </row>
    <row r="352" spans="1:13" ht="14.4" customHeight="1" x14ac:dyDescent="0.3">
      <c r="A352" s="831" t="s">
        <v>2738</v>
      </c>
      <c r="B352" s="832" t="s">
        <v>4591</v>
      </c>
      <c r="C352" s="832" t="s">
        <v>3012</v>
      </c>
      <c r="D352" s="832" t="s">
        <v>3013</v>
      </c>
      <c r="E352" s="832" t="s">
        <v>3014</v>
      </c>
      <c r="F352" s="849"/>
      <c r="G352" s="849"/>
      <c r="H352" s="837">
        <v>0</v>
      </c>
      <c r="I352" s="849">
        <v>37</v>
      </c>
      <c r="J352" s="849">
        <v>18585.47</v>
      </c>
      <c r="K352" s="837">
        <v>1</v>
      </c>
      <c r="L352" s="849">
        <v>37</v>
      </c>
      <c r="M352" s="850">
        <v>18585.47</v>
      </c>
    </row>
    <row r="353" spans="1:13" ht="14.4" customHeight="1" x14ac:dyDescent="0.3">
      <c r="A353" s="831" t="s">
        <v>2738</v>
      </c>
      <c r="B353" s="832" t="s">
        <v>2322</v>
      </c>
      <c r="C353" s="832" t="s">
        <v>2975</v>
      </c>
      <c r="D353" s="832" t="s">
        <v>2976</v>
      </c>
      <c r="E353" s="832" t="s">
        <v>2977</v>
      </c>
      <c r="F353" s="849">
        <v>9</v>
      </c>
      <c r="G353" s="849">
        <v>4953.51</v>
      </c>
      <c r="H353" s="837">
        <v>1</v>
      </c>
      <c r="I353" s="849"/>
      <c r="J353" s="849"/>
      <c r="K353" s="837">
        <v>0</v>
      </c>
      <c r="L353" s="849">
        <v>9</v>
      </c>
      <c r="M353" s="850">
        <v>4953.51</v>
      </c>
    </row>
    <row r="354" spans="1:13" ht="14.4" customHeight="1" x14ac:dyDescent="0.3">
      <c r="A354" s="831" t="s">
        <v>2738</v>
      </c>
      <c r="B354" s="832" t="s">
        <v>2322</v>
      </c>
      <c r="C354" s="832" t="s">
        <v>3169</v>
      </c>
      <c r="D354" s="832" t="s">
        <v>2976</v>
      </c>
      <c r="E354" s="832" t="s">
        <v>2325</v>
      </c>
      <c r="F354" s="849">
        <v>12</v>
      </c>
      <c r="G354" s="849">
        <v>6604.68</v>
      </c>
      <c r="H354" s="837">
        <v>1</v>
      </c>
      <c r="I354" s="849"/>
      <c r="J354" s="849"/>
      <c r="K354" s="837">
        <v>0</v>
      </c>
      <c r="L354" s="849">
        <v>12</v>
      </c>
      <c r="M354" s="850">
        <v>6604.68</v>
      </c>
    </row>
    <row r="355" spans="1:13" ht="14.4" customHeight="1" x14ac:dyDescent="0.3">
      <c r="A355" s="831" t="s">
        <v>2738</v>
      </c>
      <c r="B355" s="832" t="s">
        <v>2322</v>
      </c>
      <c r="C355" s="832" t="s">
        <v>2323</v>
      </c>
      <c r="D355" s="832" t="s">
        <v>2324</v>
      </c>
      <c r="E355" s="832" t="s">
        <v>2325</v>
      </c>
      <c r="F355" s="849"/>
      <c r="G355" s="849"/>
      <c r="H355" s="837">
        <v>0</v>
      </c>
      <c r="I355" s="849">
        <v>137</v>
      </c>
      <c r="J355" s="849">
        <v>75403.430000000008</v>
      </c>
      <c r="K355" s="837">
        <v>1</v>
      </c>
      <c r="L355" s="849">
        <v>137</v>
      </c>
      <c r="M355" s="850">
        <v>75403.430000000008</v>
      </c>
    </row>
    <row r="356" spans="1:13" ht="14.4" customHeight="1" x14ac:dyDescent="0.3">
      <c r="A356" s="831" t="s">
        <v>2738</v>
      </c>
      <c r="B356" s="832" t="s">
        <v>4595</v>
      </c>
      <c r="C356" s="832" t="s">
        <v>2930</v>
      </c>
      <c r="D356" s="832" t="s">
        <v>2931</v>
      </c>
      <c r="E356" s="832" t="s">
        <v>2932</v>
      </c>
      <c r="F356" s="849"/>
      <c r="G356" s="849"/>
      <c r="H356" s="837">
        <v>0</v>
      </c>
      <c r="I356" s="849">
        <v>6</v>
      </c>
      <c r="J356" s="849">
        <v>3302.34</v>
      </c>
      <c r="K356" s="837">
        <v>1</v>
      </c>
      <c r="L356" s="849">
        <v>6</v>
      </c>
      <c r="M356" s="850">
        <v>3302.34</v>
      </c>
    </row>
    <row r="357" spans="1:13" ht="14.4" customHeight="1" x14ac:dyDescent="0.3">
      <c r="A357" s="831" t="s">
        <v>2738</v>
      </c>
      <c r="B357" s="832" t="s">
        <v>4595</v>
      </c>
      <c r="C357" s="832" t="s">
        <v>3421</v>
      </c>
      <c r="D357" s="832" t="s">
        <v>3422</v>
      </c>
      <c r="E357" s="832" t="s">
        <v>3423</v>
      </c>
      <c r="F357" s="849">
        <v>1</v>
      </c>
      <c r="G357" s="849">
        <v>1651.18</v>
      </c>
      <c r="H357" s="837">
        <v>1</v>
      </c>
      <c r="I357" s="849"/>
      <c r="J357" s="849"/>
      <c r="K357" s="837">
        <v>0</v>
      </c>
      <c r="L357" s="849">
        <v>1</v>
      </c>
      <c r="M357" s="850">
        <v>1651.18</v>
      </c>
    </row>
    <row r="358" spans="1:13" ht="14.4" customHeight="1" x14ac:dyDescent="0.3">
      <c r="A358" s="831" t="s">
        <v>2738</v>
      </c>
      <c r="B358" s="832" t="s">
        <v>2333</v>
      </c>
      <c r="C358" s="832" t="s">
        <v>2335</v>
      </c>
      <c r="D358" s="832" t="s">
        <v>640</v>
      </c>
      <c r="E358" s="832" t="s">
        <v>642</v>
      </c>
      <c r="F358" s="849"/>
      <c r="G358" s="849"/>
      <c r="H358" s="837">
        <v>0</v>
      </c>
      <c r="I358" s="849">
        <v>5</v>
      </c>
      <c r="J358" s="849">
        <v>362.75</v>
      </c>
      <c r="K358" s="837">
        <v>1</v>
      </c>
      <c r="L358" s="849">
        <v>5</v>
      </c>
      <c r="M358" s="850">
        <v>362.75</v>
      </c>
    </row>
    <row r="359" spans="1:13" ht="14.4" customHeight="1" x14ac:dyDescent="0.3">
      <c r="A359" s="831" t="s">
        <v>2738</v>
      </c>
      <c r="B359" s="832" t="s">
        <v>2333</v>
      </c>
      <c r="C359" s="832" t="s">
        <v>2336</v>
      </c>
      <c r="D359" s="832" t="s">
        <v>640</v>
      </c>
      <c r="E359" s="832" t="s">
        <v>643</v>
      </c>
      <c r="F359" s="849"/>
      <c r="G359" s="849"/>
      <c r="H359" s="837">
        <v>0</v>
      </c>
      <c r="I359" s="849">
        <v>4</v>
      </c>
      <c r="J359" s="849">
        <v>261.12</v>
      </c>
      <c r="K359" s="837">
        <v>1</v>
      </c>
      <c r="L359" s="849">
        <v>4</v>
      </c>
      <c r="M359" s="850">
        <v>261.12</v>
      </c>
    </row>
    <row r="360" spans="1:13" ht="14.4" customHeight="1" x14ac:dyDescent="0.3">
      <c r="A360" s="831" t="s">
        <v>2738</v>
      </c>
      <c r="B360" s="832" t="s">
        <v>2351</v>
      </c>
      <c r="C360" s="832" t="s">
        <v>2352</v>
      </c>
      <c r="D360" s="832" t="s">
        <v>2353</v>
      </c>
      <c r="E360" s="832" t="s">
        <v>2354</v>
      </c>
      <c r="F360" s="849"/>
      <c r="G360" s="849"/>
      <c r="H360" s="837"/>
      <c r="I360" s="849">
        <v>86</v>
      </c>
      <c r="J360" s="849">
        <v>0</v>
      </c>
      <c r="K360" s="837"/>
      <c r="L360" s="849">
        <v>86</v>
      </c>
      <c r="M360" s="850">
        <v>0</v>
      </c>
    </row>
    <row r="361" spans="1:13" ht="14.4" customHeight="1" x14ac:dyDescent="0.3">
      <c r="A361" s="831" t="s">
        <v>2738</v>
      </c>
      <c r="B361" s="832" t="s">
        <v>2378</v>
      </c>
      <c r="C361" s="832" t="s">
        <v>3371</v>
      </c>
      <c r="D361" s="832" t="s">
        <v>3078</v>
      </c>
      <c r="E361" s="832" t="s">
        <v>3372</v>
      </c>
      <c r="F361" s="849">
        <v>3</v>
      </c>
      <c r="G361" s="849">
        <v>188.07</v>
      </c>
      <c r="H361" s="837">
        <v>1</v>
      </c>
      <c r="I361" s="849"/>
      <c r="J361" s="849"/>
      <c r="K361" s="837">
        <v>0</v>
      </c>
      <c r="L361" s="849">
        <v>3</v>
      </c>
      <c r="M361" s="850">
        <v>188.07</v>
      </c>
    </row>
    <row r="362" spans="1:13" ht="14.4" customHeight="1" x14ac:dyDescent="0.3">
      <c r="A362" s="831" t="s">
        <v>2738</v>
      </c>
      <c r="B362" s="832" t="s">
        <v>2378</v>
      </c>
      <c r="C362" s="832" t="s">
        <v>2379</v>
      </c>
      <c r="D362" s="832" t="s">
        <v>2380</v>
      </c>
      <c r="E362" s="832" t="s">
        <v>2381</v>
      </c>
      <c r="F362" s="849"/>
      <c r="G362" s="849"/>
      <c r="H362" s="837">
        <v>0</v>
      </c>
      <c r="I362" s="849">
        <v>3</v>
      </c>
      <c r="J362" s="849">
        <v>28.200000000000003</v>
      </c>
      <c r="K362" s="837">
        <v>1</v>
      </c>
      <c r="L362" s="849">
        <v>3</v>
      </c>
      <c r="M362" s="850">
        <v>28.200000000000003</v>
      </c>
    </row>
    <row r="363" spans="1:13" ht="14.4" customHeight="1" x14ac:dyDescent="0.3">
      <c r="A363" s="831" t="s">
        <v>2738</v>
      </c>
      <c r="B363" s="832" t="s">
        <v>2378</v>
      </c>
      <c r="C363" s="832" t="s">
        <v>2605</v>
      </c>
      <c r="D363" s="832" t="s">
        <v>2606</v>
      </c>
      <c r="E363" s="832" t="s">
        <v>2607</v>
      </c>
      <c r="F363" s="849"/>
      <c r="G363" s="849"/>
      <c r="H363" s="837">
        <v>0</v>
      </c>
      <c r="I363" s="849">
        <v>2</v>
      </c>
      <c r="J363" s="849">
        <v>37.619999999999997</v>
      </c>
      <c r="K363" s="837">
        <v>1</v>
      </c>
      <c r="L363" s="849">
        <v>2</v>
      </c>
      <c r="M363" s="850">
        <v>37.619999999999997</v>
      </c>
    </row>
    <row r="364" spans="1:13" ht="14.4" customHeight="1" x14ac:dyDescent="0.3">
      <c r="A364" s="831" t="s">
        <v>2738</v>
      </c>
      <c r="B364" s="832" t="s">
        <v>2378</v>
      </c>
      <c r="C364" s="832" t="s">
        <v>3373</v>
      </c>
      <c r="D364" s="832" t="s">
        <v>3078</v>
      </c>
      <c r="E364" s="832" t="s">
        <v>2607</v>
      </c>
      <c r="F364" s="849">
        <v>5</v>
      </c>
      <c r="G364" s="849">
        <v>94.049999999999983</v>
      </c>
      <c r="H364" s="837">
        <v>1</v>
      </c>
      <c r="I364" s="849"/>
      <c r="J364" s="849"/>
      <c r="K364" s="837">
        <v>0</v>
      </c>
      <c r="L364" s="849">
        <v>5</v>
      </c>
      <c r="M364" s="850">
        <v>94.049999999999983</v>
      </c>
    </row>
    <row r="365" spans="1:13" ht="14.4" customHeight="1" x14ac:dyDescent="0.3">
      <c r="A365" s="831" t="s">
        <v>2738</v>
      </c>
      <c r="B365" s="832" t="s">
        <v>2385</v>
      </c>
      <c r="C365" s="832" t="s">
        <v>2389</v>
      </c>
      <c r="D365" s="832" t="s">
        <v>2387</v>
      </c>
      <c r="E365" s="832" t="s">
        <v>2390</v>
      </c>
      <c r="F365" s="849"/>
      <c r="G365" s="849"/>
      <c r="H365" s="837"/>
      <c r="I365" s="849">
        <v>2</v>
      </c>
      <c r="J365" s="849">
        <v>0</v>
      </c>
      <c r="K365" s="837"/>
      <c r="L365" s="849">
        <v>2</v>
      </c>
      <c r="M365" s="850">
        <v>0</v>
      </c>
    </row>
    <row r="366" spans="1:13" ht="14.4" customHeight="1" x14ac:dyDescent="0.3">
      <c r="A366" s="831" t="s">
        <v>2738</v>
      </c>
      <c r="B366" s="832" t="s">
        <v>2391</v>
      </c>
      <c r="C366" s="832" t="s">
        <v>2392</v>
      </c>
      <c r="D366" s="832" t="s">
        <v>1330</v>
      </c>
      <c r="E366" s="832" t="s">
        <v>2393</v>
      </c>
      <c r="F366" s="849"/>
      <c r="G366" s="849"/>
      <c r="H366" s="837"/>
      <c r="I366" s="849">
        <v>3</v>
      </c>
      <c r="J366" s="849">
        <v>0</v>
      </c>
      <c r="K366" s="837"/>
      <c r="L366" s="849">
        <v>3</v>
      </c>
      <c r="M366" s="850">
        <v>0</v>
      </c>
    </row>
    <row r="367" spans="1:13" ht="14.4" customHeight="1" x14ac:dyDescent="0.3">
      <c r="A367" s="831" t="s">
        <v>2738</v>
      </c>
      <c r="B367" s="832" t="s">
        <v>2391</v>
      </c>
      <c r="C367" s="832" t="s">
        <v>2394</v>
      </c>
      <c r="D367" s="832" t="s">
        <v>1330</v>
      </c>
      <c r="E367" s="832" t="s">
        <v>2395</v>
      </c>
      <c r="F367" s="849"/>
      <c r="G367" s="849"/>
      <c r="H367" s="837"/>
      <c r="I367" s="849">
        <v>13</v>
      </c>
      <c r="J367" s="849">
        <v>0</v>
      </c>
      <c r="K367" s="837"/>
      <c r="L367" s="849">
        <v>13</v>
      </c>
      <c r="M367" s="850">
        <v>0</v>
      </c>
    </row>
    <row r="368" spans="1:13" ht="14.4" customHeight="1" x14ac:dyDescent="0.3">
      <c r="A368" s="831" t="s">
        <v>2738</v>
      </c>
      <c r="B368" s="832" t="s">
        <v>2396</v>
      </c>
      <c r="C368" s="832" t="s">
        <v>2397</v>
      </c>
      <c r="D368" s="832" t="s">
        <v>748</v>
      </c>
      <c r="E368" s="832" t="s">
        <v>703</v>
      </c>
      <c r="F368" s="849"/>
      <c r="G368" s="849"/>
      <c r="H368" s="837">
        <v>0</v>
      </c>
      <c r="I368" s="849">
        <v>10</v>
      </c>
      <c r="J368" s="849">
        <v>659.89999999999986</v>
      </c>
      <c r="K368" s="837">
        <v>1</v>
      </c>
      <c r="L368" s="849">
        <v>10</v>
      </c>
      <c r="M368" s="850">
        <v>659.89999999999986</v>
      </c>
    </row>
    <row r="369" spans="1:13" ht="14.4" customHeight="1" x14ac:dyDescent="0.3">
      <c r="A369" s="831" t="s">
        <v>2738</v>
      </c>
      <c r="B369" s="832" t="s">
        <v>2407</v>
      </c>
      <c r="C369" s="832" t="s">
        <v>3481</v>
      </c>
      <c r="D369" s="832" t="s">
        <v>3482</v>
      </c>
      <c r="E369" s="832" t="s">
        <v>2410</v>
      </c>
      <c r="F369" s="849"/>
      <c r="G369" s="849"/>
      <c r="H369" s="837">
        <v>0</v>
      </c>
      <c r="I369" s="849">
        <v>5</v>
      </c>
      <c r="J369" s="849">
        <v>805.3</v>
      </c>
      <c r="K369" s="837">
        <v>1</v>
      </c>
      <c r="L369" s="849">
        <v>5</v>
      </c>
      <c r="M369" s="850">
        <v>805.3</v>
      </c>
    </row>
    <row r="370" spans="1:13" ht="14.4" customHeight="1" x14ac:dyDescent="0.3">
      <c r="A370" s="831" t="s">
        <v>2738</v>
      </c>
      <c r="B370" s="832" t="s">
        <v>4601</v>
      </c>
      <c r="C370" s="832" t="s">
        <v>3484</v>
      </c>
      <c r="D370" s="832" t="s">
        <v>3485</v>
      </c>
      <c r="E370" s="832" t="s">
        <v>3486</v>
      </c>
      <c r="F370" s="849">
        <v>1</v>
      </c>
      <c r="G370" s="849">
        <v>141.25</v>
      </c>
      <c r="H370" s="837">
        <v>1</v>
      </c>
      <c r="I370" s="849"/>
      <c r="J370" s="849"/>
      <c r="K370" s="837">
        <v>0</v>
      </c>
      <c r="L370" s="849">
        <v>1</v>
      </c>
      <c r="M370" s="850">
        <v>141.25</v>
      </c>
    </row>
    <row r="371" spans="1:13" ht="14.4" customHeight="1" x14ac:dyDescent="0.3">
      <c r="A371" s="831" t="s">
        <v>2738</v>
      </c>
      <c r="B371" s="832" t="s">
        <v>2420</v>
      </c>
      <c r="C371" s="832" t="s">
        <v>2421</v>
      </c>
      <c r="D371" s="832" t="s">
        <v>1328</v>
      </c>
      <c r="E371" s="832" t="s">
        <v>2422</v>
      </c>
      <c r="F371" s="849"/>
      <c r="G371" s="849"/>
      <c r="H371" s="837">
        <v>0</v>
      </c>
      <c r="I371" s="849">
        <v>1</v>
      </c>
      <c r="J371" s="849">
        <v>117.55</v>
      </c>
      <c r="K371" s="837">
        <v>1</v>
      </c>
      <c r="L371" s="849">
        <v>1</v>
      </c>
      <c r="M371" s="850">
        <v>117.55</v>
      </c>
    </row>
    <row r="372" spans="1:13" ht="14.4" customHeight="1" x14ac:dyDescent="0.3">
      <c r="A372" s="831" t="s">
        <v>2738</v>
      </c>
      <c r="B372" s="832" t="s">
        <v>2420</v>
      </c>
      <c r="C372" s="832" t="s">
        <v>2623</v>
      </c>
      <c r="D372" s="832" t="s">
        <v>1328</v>
      </c>
      <c r="E372" s="832" t="s">
        <v>703</v>
      </c>
      <c r="F372" s="849"/>
      <c r="G372" s="849"/>
      <c r="H372" s="837">
        <v>0</v>
      </c>
      <c r="I372" s="849">
        <v>1</v>
      </c>
      <c r="J372" s="849">
        <v>58.77</v>
      </c>
      <c r="K372" s="837">
        <v>1</v>
      </c>
      <c r="L372" s="849">
        <v>1</v>
      </c>
      <c r="M372" s="850">
        <v>58.77</v>
      </c>
    </row>
    <row r="373" spans="1:13" ht="14.4" customHeight="1" x14ac:dyDescent="0.3">
      <c r="A373" s="831" t="s">
        <v>2738</v>
      </c>
      <c r="B373" s="832" t="s">
        <v>2626</v>
      </c>
      <c r="C373" s="832" t="s">
        <v>2627</v>
      </c>
      <c r="D373" s="832" t="s">
        <v>2628</v>
      </c>
      <c r="E373" s="832" t="s">
        <v>2156</v>
      </c>
      <c r="F373" s="849"/>
      <c r="G373" s="849"/>
      <c r="H373" s="837">
        <v>0</v>
      </c>
      <c r="I373" s="849">
        <v>2</v>
      </c>
      <c r="J373" s="849">
        <v>117.54</v>
      </c>
      <c r="K373" s="837">
        <v>1</v>
      </c>
      <c r="L373" s="849">
        <v>2</v>
      </c>
      <c r="M373" s="850">
        <v>117.54</v>
      </c>
    </row>
    <row r="374" spans="1:13" ht="14.4" customHeight="1" x14ac:dyDescent="0.3">
      <c r="A374" s="831" t="s">
        <v>2738</v>
      </c>
      <c r="B374" s="832" t="s">
        <v>2626</v>
      </c>
      <c r="C374" s="832" t="s">
        <v>3408</v>
      </c>
      <c r="D374" s="832" t="s">
        <v>3409</v>
      </c>
      <c r="E374" s="832" t="s">
        <v>2156</v>
      </c>
      <c r="F374" s="849">
        <v>1</v>
      </c>
      <c r="G374" s="849">
        <v>58.77</v>
      </c>
      <c r="H374" s="837">
        <v>1</v>
      </c>
      <c r="I374" s="849"/>
      <c r="J374" s="849"/>
      <c r="K374" s="837">
        <v>0</v>
      </c>
      <c r="L374" s="849">
        <v>1</v>
      </c>
      <c r="M374" s="850">
        <v>58.77</v>
      </c>
    </row>
    <row r="375" spans="1:13" ht="14.4" customHeight="1" x14ac:dyDescent="0.3">
      <c r="A375" s="831" t="s">
        <v>2738</v>
      </c>
      <c r="B375" s="832" t="s">
        <v>2431</v>
      </c>
      <c r="C375" s="832" t="s">
        <v>3508</v>
      </c>
      <c r="D375" s="832" t="s">
        <v>1731</v>
      </c>
      <c r="E375" s="832" t="s">
        <v>1732</v>
      </c>
      <c r="F375" s="849"/>
      <c r="G375" s="849"/>
      <c r="H375" s="837">
        <v>0</v>
      </c>
      <c r="I375" s="849">
        <v>15</v>
      </c>
      <c r="J375" s="849">
        <v>2913.8999999999996</v>
      </c>
      <c r="K375" s="837">
        <v>1</v>
      </c>
      <c r="L375" s="849">
        <v>15</v>
      </c>
      <c r="M375" s="850">
        <v>2913.8999999999996</v>
      </c>
    </row>
    <row r="376" spans="1:13" ht="14.4" customHeight="1" x14ac:dyDescent="0.3">
      <c r="A376" s="831" t="s">
        <v>2738</v>
      </c>
      <c r="B376" s="832" t="s">
        <v>2431</v>
      </c>
      <c r="C376" s="832" t="s">
        <v>2438</v>
      </c>
      <c r="D376" s="832" t="s">
        <v>1353</v>
      </c>
      <c r="E376" s="832" t="s">
        <v>1354</v>
      </c>
      <c r="F376" s="849"/>
      <c r="G376" s="849"/>
      <c r="H376" s="837">
        <v>0</v>
      </c>
      <c r="I376" s="849">
        <v>2</v>
      </c>
      <c r="J376" s="849">
        <v>254.68</v>
      </c>
      <c r="K376" s="837">
        <v>1</v>
      </c>
      <c r="L376" s="849">
        <v>2</v>
      </c>
      <c r="M376" s="850">
        <v>254.68</v>
      </c>
    </row>
    <row r="377" spans="1:13" ht="14.4" customHeight="1" x14ac:dyDescent="0.3">
      <c r="A377" s="831" t="s">
        <v>2738</v>
      </c>
      <c r="B377" s="832" t="s">
        <v>2431</v>
      </c>
      <c r="C377" s="832" t="s">
        <v>2631</v>
      </c>
      <c r="D377" s="832" t="s">
        <v>2632</v>
      </c>
      <c r="E377" s="832" t="s">
        <v>1732</v>
      </c>
      <c r="F377" s="849"/>
      <c r="G377" s="849"/>
      <c r="H377" s="837">
        <v>0</v>
      </c>
      <c r="I377" s="849">
        <v>131</v>
      </c>
      <c r="J377" s="849">
        <v>25448.059999999994</v>
      </c>
      <c r="K377" s="837">
        <v>1</v>
      </c>
      <c r="L377" s="849">
        <v>131</v>
      </c>
      <c r="M377" s="850">
        <v>25448.059999999994</v>
      </c>
    </row>
    <row r="378" spans="1:13" ht="14.4" customHeight="1" x14ac:dyDescent="0.3">
      <c r="A378" s="831" t="s">
        <v>2738</v>
      </c>
      <c r="B378" s="832" t="s">
        <v>2431</v>
      </c>
      <c r="C378" s="832" t="s">
        <v>2634</v>
      </c>
      <c r="D378" s="832" t="s">
        <v>1733</v>
      </c>
      <c r="E378" s="832" t="s">
        <v>1349</v>
      </c>
      <c r="F378" s="849"/>
      <c r="G378" s="849"/>
      <c r="H378" s="837">
        <v>0</v>
      </c>
      <c r="I378" s="849">
        <v>1</v>
      </c>
      <c r="J378" s="849">
        <v>238.89</v>
      </c>
      <c r="K378" s="837">
        <v>1</v>
      </c>
      <c r="L378" s="849">
        <v>1</v>
      </c>
      <c r="M378" s="850">
        <v>238.89</v>
      </c>
    </row>
    <row r="379" spans="1:13" ht="14.4" customHeight="1" x14ac:dyDescent="0.3">
      <c r="A379" s="831" t="s">
        <v>2738</v>
      </c>
      <c r="B379" s="832" t="s">
        <v>2431</v>
      </c>
      <c r="C379" s="832" t="s">
        <v>2633</v>
      </c>
      <c r="D379" s="832" t="s">
        <v>1734</v>
      </c>
      <c r="E379" s="832" t="s">
        <v>1349</v>
      </c>
      <c r="F379" s="849"/>
      <c r="G379" s="849"/>
      <c r="H379" s="837">
        <v>0</v>
      </c>
      <c r="I379" s="849">
        <v>6</v>
      </c>
      <c r="J379" s="849">
        <v>1433.3399999999997</v>
      </c>
      <c r="K379" s="837">
        <v>1</v>
      </c>
      <c r="L379" s="849">
        <v>6</v>
      </c>
      <c r="M379" s="850">
        <v>1433.3399999999997</v>
      </c>
    </row>
    <row r="380" spans="1:13" ht="14.4" customHeight="1" x14ac:dyDescent="0.3">
      <c r="A380" s="831" t="s">
        <v>2738</v>
      </c>
      <c r="B380" s="832" t="s">
        <v>2065</v>
      </c>
      <c r="C380" s="832" t="s">
        <v>2066</v>
      </c>
      <c r="D380" s="832" t="s">
        <v>2067</v>
      </c>
      <c r="E380" s="832" t="s">
        <v>2068</v>
      </c>
      <c r="F380" s="849"/>
      <c r="G380" s="849"/>
      <c r="H380" s="837">
        <v>0</v>
      </c>
      <c r="I380" s="849">
        <v>3</v>
      </c>
      <c r="J380" s="849">
        <v>496.89</v>
      </c>
      <c r="K380" s="837">
        <v>1</v>
      </c>
      <c r="L380" s="849">
        <v>3</v>
      </c>
      <c r="M380" s="850">
        <v>496.89</v>
      </c>
    </row>
    <row r="381" spans="1:13" ht="14.4" customHeight="1" x14ac:dyDescent="0.3">
      <c r="A381" s="831" t="s">
        <v>2738</v>
      </c>
      <c r="B381" s="832" t="s">
        <v>2065</v>
      </c>
      <c r="C381" s="832" t="s">
        <v>2069</v>
      </c>
      <c r="D381" s="832" t="s">
        <v>2067</v>
      </c>
      <c r="E381" s="832" t="s">
        <v>2070</v>
      </c>
      <c r="F381" s="849"/>
      <c r="G381" s="849"/>
      <c r="H381" s="837">
        <v>0</v>
      </c>
      <c r="I381" s="849">
        <v>1</v>
      </c>
      <c r="J381" s="849">
        <v>414.07</v>
      </c>
      <c r="K381" s="837">
        <v>1</v>
      </c>
      <c r="L381" s="849">
        <v>1</v>
      </c>
      <c r="M381" s="850">
        <v>414.07</v>
      </c>
    </row>
    <row r="382" spans="1:13" ht="14.4" customHeight="1" x14ac:dyDescent="0.3">
      <c r="A382" s="831" t="s">
        <v>2739</v>
      </c>
      <c r="B382" s="832" t="s">
        <v>2391</v>
      </c>
      <c r="C382" s="832" t="s">
        <v>2392</v>
      </c>
      <c r="D382" s="832" t="s">
        <v>1330</v>
      </c>
      <c r="E382" s="832" t="s">
        <v>2393</v>
      </c>
      <c r="F382" s="849"/>
      <c r="G382" s="849"/>
      <c r="H382" s="837"/>
      <c r="I382" s="849">
        <v>3</v>
      </c>
      <c r="J382" s="849">
        <v>0</v>
      </c>
      <c r="K382" s="837"/>
      <c r="L382" s="849">
        <v>3</v>
      </c>
      <c r="M382" s="850">
        <v>0</v>
      </c>
    </row>
    <row r="383" spans="1:13" ht="14.4" customHeight="1" x14ac:dyDescent="0.3">
      <c r="A383" s="831" t="s">
        <v>2740</v>
      </c>
      <c r="B383" s="832" t="s">
        <v>2045</v>
      </c>
      <c r="C383" s="832" t="s">
        <v>3504</v>
      </c>
      <c r="D383" s="832" t="s">
        <v>2049</v>
      </c>
      <c r="E383" s="832" t="s">
        <v>2056</v>
      </c>
      <c r="F383" s="849"/>
      <c r="G383" s="849"/>
      <c r="H383" s="837">
        <v>0</v>
      </c>
      <c r="I383" s="849">
        <v>1</v>
      </c>
      <c r="J383" s="849">
        <v>115.18</v>
      </c>
      <c r="K383" s="837">
        <v>1</v>
      </c>
      <c r="L383" s="849">
        <v>1</v>
      </c>
      <c r="M383" s="850">
        <v>115.18</v>
      </c>
    </row>
    <row r="384" spans="1:13" ht="14.4" customHeight="1" x14ac:dyDescent="0.3">
      <c r="A384" s="831" t="s">
        <v>2740</v>
      </c>
      <c r="B384" s="832" t="s">
        <v>2045</v>
      </c>
      <c r="C384" s="832" t="s">
        <v>3662</v>
      </c>
      <c r="D384" s="832" t="s">
        <v>2049</v>
      </c>
      <c r="E384" s="832" t="s">
        <v>2050</v>
      </c>
      <c r="F384" s="849"/>
      <c r="G384" s="849"/>
      <c r="H384" s="837">
        <v>0</v>
      </c>
      <c r="I384" s="849">
        <v>1</v>
      </c>
      <c r="J384" s="849">
        <v>16.12</v>
      </c>
      <c r="K384" s="837">
        <v>1</v>
      </c>
      <c r="L384" s="849">
        <v>1</v>
      </c>
      <c r="M384" s="850">
        <v>16.12</v>
      </c>
    </row>
    <row r="385" spans="1:13" ht="14.4" customHeight="1" x14ac:dyDescent="0.3">
      <c r="A385" s="831" t="s">
        <v>2740</v>
      </c>
      <c r="B385" s="832" t="s">
        <v>2455</v>
      </c>
      <c r="C385" s="832" t="s">
        <v>2881</v>
      </c>
      <c r="D385" s="832" t="s">
        <v>2772</v>
      </c>
      <c r="E385" s="832" t="s">
        <v>2773</v>
      </c>
      <c r="F385" s="849"/>
      <c r="G385" s="849"/>
      <c r="H385" s="837">
        <v>0</v>
      </c>
      <c r="I385" s="849">
        <v>28</v>
      </c>
      <c r="J385" s="849">
        <v>12689.04</v>
      </c>
      <c r="K385" s="837">
        <v>1</v>
      </c>
      <c r="L385" s="849">
        <v>28</v>
      </c>
      <c r="M385" s="850">
        <v>12689.04</v>
      </c>
    </row>
    <row r="386" spans="1:13" ht="14.4" customHeight="1" x14ac:dyDescent="0.3">
      <c r="A386" s="831" t="s">
        <v>2740</v>
      </c>
      <c r="B386" s="832" t="s">
        <v>2077</v>
      </c>
      <c r="C386" s="832" t="s">
        <v>2078</v>
      </c>
      <c r="D386" s="832" t="s">
        <v>1193</v>
      </c>
      <c r="E386" s="832" t="s">
        <v>2079</v>
      </c>
      <c r="F386" s="849"/>
      <c r="G386" s="849"/>
      <c r="H386" s="837"/>
      <c r="I386" s="849">
        <v>1</v>
      </c>
      <c r="J386" s="849">
        <v>0</v>
      </c>
      <c r="K386" s="837"/>
      <c r="L386" s="849">
        <v>1</v>
      </c>
      <c r="M386" s="850">
        <v>0</v>
      </c>
    </row>
    <row r="387" spans="1:13" ht="14.4" customHeight="1" x14ac:dyDescent="0.3">
      <c r="A387" s="831" t="s">
        <v>2740</v>
      </c>
      <c r="B387" s="832" t="s">
        <v>2092</v>
      </c>
      <c r="C387" s="832" t="s">
        <v>2861</v>
      </c>
      <c r="D387" s="832" t="s">
        <v>914</v>
      </c>
      <c r="E387" s="832" t="s">
        <v>2096</v>
      </c>
      <c r="F387" s="849"/>
      <c r="G387" s="849"/>
      <c r="H387" s="837">
        <v>0</v>
      </c>
      <c r="I387" s="849">
        <v>3</v>
      </c>
      <c r="J387" s="849">
        <v>4156.8599999999997</v>
      </c>
      <c r="K387" s="837">
        <v>1</v>
      </c>
      <c r="L387" s="849">
        <v>3</v>
      </c>
      <c r="M387" s="850">
        <v>4156.8599999999997</v>
      </c>
    </row>
    <row r="388" spans="1:13" ht="14.4" customHeight="1" x14ac:dyDescent="0.3">
      <c r="A388" s="831" t="s">
        <v>2740</v>
      </c>
      <c r="B388" s="832" t="s">
        <v>2092</v>
      </c>
      <c r="C388" s="832" t="s">
        <v>2877</v>
      </c>
      <c r="D388" s="832" t="s">
        <v>914</v>
      </c>
      <c r="E388" s="832" t="s">
        <v>2098</v>
      </c>
      <c r="F388" s="849"/>
      <c r="G388" s="849"/>
      <c r="H388" s="837">
        <v>0</v>
      </c>
      <c r="I388" s="849">
        <v>9</v>
      </c>
      <c r="J388" s="849">
        <v>16627.41</v>
      </c>
      <c r="K388" s="837">
        <v>1</v>
      </c>
      <c r="L388" s="849">
        <v>9</v>
      </c>
      <c r="M388" s="850">
        <v>16627.41</v>
      </c>
    </row>
    <row r="389" spans="1:13" ht="14.4" customHeight="1" x14ac:dyDescent="0.3">
      <c r="A389" s="831" t="s">
        <v>2740</v>
      </c>
      <c r="B389" s="832" t="s">
        <v>2092</v>
      </c>
      <c r="C389" s="832" t="s">
        <v>2811</v>
      </c>
      <c r="D389" s="832" t="s">
        <v>914</v>
      </c>
      <c r="E389" s="832" t="s">
        <v>2100</v>
      </c>
      <c r="F389" s="849"/>
      <c r="G389" s="849"/>
      <c r="H389" s="837">
        <v>0</v>
      </c>
      <c r="I389" s="849">
        <v>2</v>
      </c>
      <c r="J389" s="849">
        <v>4618.72</v>
      </c>
      <c r="K389" s="837">
        <v>1</v>
      </c>
      <c r="L389" s="849">
        <v>2</v>
      </c>
      <c r="M389" s="850">
        <v>4618.72</v>
      </c>
    </row>
    <row r="390" spans="1:13" ht="14.4" customHeight="1" x14ac:dyDescent="0.3">
      <c r="A390" s="831" t="s">
        <v>2740</v>
      </c>
      <c r="B390" s="832" t="s">
        <v>2092</v>
      </c>
      <c r="C390" s="832" t="s">
        <v>2095</v>
      </c>
      <c r="D390" s="832" t="s">
        <v>914</v>
      </c>
      <c r="E390" s="832" t="s">
        <v>2096</v>
      </c>
      <c r="F390" s="849"/>
      <c r="G390" s="849"/>
      <c r="H390" s="837">
        <v>0</v>
      </c>
      <c r="I390" s="849">
        <v>6</v>
      </c>
      <c r="J390" s="849">
        <v>8313.7199999999993</v>
      </c>
      <c r="K390" s="837">
        <v>1</v>
      </c>
      <c r="L390" s="849">
        <v>6</v>
      </c>
      <c r="M390" s="850">
        <v>8313.7199999999993</v>
      </c>
    </row>
    <row r="391" spans="1:13" ht="14.4" customHeight="1" x14ac:dyDescent="0.3">
      <c r="A391" s="831" t="s">
        <v>2740</v>
      </c>
      <c r="B391" s="832" t="s">
        <v>2092</v>
      </c>
      <c r="C391" s="832" t="s">
        <v>2097</v>
      </c>
      <c r="D391" s="832" t="s">
        <v>914</v>
      </c>
      <c r="E391" s="832" t="s">
        <v>2098</v>
      </c>
      <c r="F391" s="849"/>
      <c r="G391" s="849"/>
      <c r="H391" s="837">
        <v>0</v>
      </c>
      <c r="I391" s="849">
        <v>3</v>
      </c>
      <c r="J391" s="849">
        <v>5542.47</v>
      </c>
      <c r="K391" s="837">
        <v>1</v>
      </c>
      <c r="L391" s="849">
        <v>3</v>
      </c>
      <c r="M391" s="850">
        <v>5542.47</v>
      </c>
    </row>
    <row r="392" spans="1:13" ht="14.4" customHeight="1" x14ac:dyDescent="0.3">
      <c r="A392" s="831" t="s">
        <v>2740</v>
      </c>
      <c r="B392" s="832" t="s">
        <v>2129</v>
      </c>
      <c r="C392" s="832" t="s">
        <v>2131</v>
      </c>
      <c r="D392" s="832" t="s">
        <v>919</v>
      </c>
      <c r="E392" s="832" t="s">
        <v>2132</v>
      </c>
      <c r="F392" s="849"/>
      <c r="G392" s="849"/>
      <c r="H392" s="837">
        <v>0</v>
      </c>
      <c r="I392" s="849">
        <v>1</v>
      </c>
      <c r="J392" s="849">
        <v>42.51</v>
      </c>
      <c r="K392" s="837">
        <v>1</v>
      </c>
      <c r="L392" s="849">
        <v>1</v>
      </c>
      <c r="M392" s="850">
        <v>42.51</v>
      </c>
    </row>
    <row r="393" spans="1:13" ht="14.4" customHeight="1" x14ac:dyDescent="0.3">
      <c r="A393" s="831" t="s">
        <v>2740</v>
      </c>
      <c r="B393" s="832" t="s">
        <v>2142</v>
      </c>
      <c r="C393" s="832" t="s">
        <v>2146</v>
      </c>
      <c r="D393" s="832" t="s">
        <v>2144</v>
      </c>
      <c r="E393" s="832" t="s">
        <v>2147</v>
      </c>
      <c r="F393" s="849"/>
      <c r="G393" s="849"/>
      <c r="H393" s="837">
        <v>0</v>
      </c>
      <c r="I393" s="849">
        <v>1</v>
      </c>
      <c r="J393" s="849">
        <v>10.65</v>
      </c>
      <c r="K393" s="837">
        <v>1</v>
      </c>
      <c r="L393" s="849">
        <v>1</v>
      </c>
      <c r="M393" s="850">
        <v>10.65</v>
      </c>
    </row>
    <row r="394" spans="1:13" ht="14.4" customHeight="1" x14ac:dyDescent="0.3">
      <c r="A394" s="831" t="s">
        <v>2740</v>
      </c>
      <c r="B394" s="832" t="s">
        <v>2172</v>
      </c>
      <c r="C394" s="832" t="s">
        <v>2173</v>
      </c>
      <c r="D394" s="832" t="s">
        <v>1172</v>
      </c>
      <c r="E394" s="832" t="s">
        <v>2156</v>
      </c>
      <c r="F394" s="849"/>
      <c r="G394" s="849"/>
      <c r="H394" s="837">
        <v>0</v>
      </c>
      <c r="I394" s="849">
        <v>1</v>
      </c>
      <c r="J394" s="849">
        <v>47.7</v>
      </c>
      <c r="K394" s="837">
        <v>1</v>
      </c>
      <c r="L394" s="849">
        <v>1</v>
      </c>
      <c r="M394" s="850">
        <v>47.7</v>
      </c>
    </row>
    <row r="395" spans="1:13" ht="14.4" customHeight="1" x14ac:dyDescent="0.3">
      <c r="A395" s="831" t="s">
        <v>2740</v>
      </c>
      <c r="B395" s="832" t="s">
        <v>2253</v>
      </c>
      <c r="C395" s="832" t="s">
        <v>2260</v>
      </c>
      <c r="D395" s="832" t="s">
        <v>2255</v>
      </c>
      <c r="E395" s="832" t="s">
        <v>2261</v>
      </c>
      <c r="F395" s="849"/>
      <c r="G395" s="849"/>
      <c r="H395" s="837">
        <v>0</v>
      </c>
      <c r="I395" s="849">
        <v>1</v>
      </c>
      <c r="J395" s="849">
        <v>63.14</v>
      </c>
      <c r="K395" s="837">
        <v>1</v>
      </c>
      <c r="L395" s="849">
        <v>1</v>
      </c>
      <c r="M395" s="850">
        <v>63.14</v>
      </c>
    </row>
    <row r="396" spans="1:13" ht="14.4" customHeight="1" x14ac:dyDescent="0.3">
      <c r="A396" s="831" t="s">
        <v>2740</v>
      </c>
      <c r="B396" s="832" t="s">
        <v>2264</v>
      </c>
      <c r="C396" s="832" t="s">
        <v>2267</v>
      </c>
      <c r="D396" s="832" t="s">
        <v>1377</v>
      </c>
      <c r="E396" s="832" t="s">
        <v>2268</v>
      </c>
      <c r="F396" s="849"/>
      <c r="G396" s="849"/>
      <c r="H396" s="837">
        <v>0</v>
      </c>
      <c r="I396" s="849">
        <v>1</v>
      </c>
      <c r="J396" s="849">
        <v>154.36000000000001</v>
      </c>
      <c r="K396" s="837">
        <v>1</v>
      </c>
      <c r="L396" s="849">
        <v>1</v>
      </c>
      <c r="M396" s="850">
        <v>154.36000000000001</v>
      </c>
    </row>
    <row r="397" spans="1:13" ht="14.4" customHeight="1" x14ac:dyDescent="0.3">
      <c r="A397" s="831" t="s">
        <v>2740</v>
      </c>
      <c r="B397" s="832" t="s">
        <v>2264</v>
      </c>
      <c r="C397" s="832" t="s">
        <v>2265</v>
      </c>
      <c r="D397" s="832" t="s">
        <v>1377</v>
      </c>
      <c r="E397" s="832" t="s">
        <v>2266</v>
      </c>
      <c r="F397" s="849"/>
      <c r="G397" s="849"/>
      <c r="H397" s="837">
        <v>0</v>
      </c>
      <c r="I397" s="849">
        <v>3</v>
      </c>
      <c r="J397" s="849">
        <v>675.18000000000006</v>
      </c>
      <c r="K397" s="837">
        <v>1</v>
      </c>
      <c r="L397" s="849">
        <v>3</v>
      </c>
      <c r="M397" s="850">
        <v>675.18000000000006</v>
      </c>
    </row>
    <row r="398" spans="1:13" ht="14.4" customHeight="1" x14ac:dyDescent="0.3">
      <c r="A398" s="831" t="s">
        <v>2740</v>
      </c>
      <c r="B398" s="832" t="s">
        <v>4590</v>
      </c>
      <c r="C398" s="832" t="s">
        <v>3842</v>
      </c>
      <c r="D398" s="832" t="s">
        <v>3017</v>
      </c>
      <c r="E398" s="832" t="s">
        <v>3020</v>
      </c>
      <c r="F398" s="849"/>
      <c r="G398" s="849"/>
      <c r="H398" s="837">
        <v>0</v>
      </c>
      <c r="I398" s="849">
        <v>4</v>
      </c>
      <c r="J398" s="849">
        <v>56855.839999999997</v>
      </c>
      <c r="K398" s="837">
        <v>1</v>
      </c>
      <c r="L398" s="849">
        <v>4</v>
      </c>
      <c r="M398" s="850">
        <v>56855.839999999997</v>
      </c>
    </row>
    <row r="399" spans="1:13" ht="14.4" customHeight="1" x14ac:dyDescent="0.3">
      <c r="A399" s="831" t="s">
        <v>2740</v>
      </c>
      <c r="B399" s="832" t="s">
        <v>4590</v>
      </c>
      <c r="C399" s="832" t="s">
        <v>3019</v>
      </c>
      <c r="D399" s="832" t="s">
        <v>3017</v>
      </c>
      <c r="E399" s="832" t="s">
        <v>3020</v>
      </c>
      <c r="F399" s="849"/>
      <c r="G399" s="849"/>
      <c r="H399" s="837">
        <v>0</v>
      </c>
      <c r="I399" s="849">
        <v>18</v>
      </c>
      <c r="J399" s="849">
        <v>255851.27999999994</v>
      </c>
      <c r="K399" s="837">
        <v>1</v>
      </c>
      <c r="L399" s="849">
        <v>18</v>
      </c>
      <c r="M399" s="850">
        <v>255851.27999999994</v>
      </c>
    </row>
    <row r="400" spans="1:13" ht="14.4" customHeight="1" x14ac:dyDescent="0.3">
      <c r="A400" s="831" t="s">
        <v>2740</v>
      </c>
      <c r="B400" s="832" t="s">
        <v>4590</v>
      </c>
      <c r="C400" s="832" t="s">
        <v>4249</v>
      </c>
      <c r="D400" s="832" t="s">
        <v>3017</v>
      </c>
      <c r="E400" s="832" t="s">
        <v>4250</v>
      </c>
      <c r="F400" s="849"/>
      <c r="G400" s="849"/>
      <c r="H400" s="837">
        <v>0</v>
      </c>
      <c r="I400" s="849">
        <v>3</v>
      </c>
      <c r="J400" s="849">
        <v>30458.489999999998</v>
      </c>
      <c r="K400" s="837">
        <v>1</v>
      </c>
      <c r="L400" s="849">
        <v>3</v>
      </c>
      <c r="M400" s="850">
        <v>30458.489999999998</v>
      </c>
    </row>
    <row r="401" spans="1:13" ht="14.4" customHeight="1" x14ac:dyDescent="0.3">
      <c r="A401" s="831" t="s">
        <v>2740</v>
      </c>
      <c r="B401" s="832" t="s">
        <v>4591</v>
      </c>
      <c r="C401" s="832" t="s">
        <v>3012</v>
      </c>
      <c r="D401" s="832" t="s">
        <v>3013</v>
      </c>
      <c r="E401" s="832" t="s">
        <v>3014</v>
      </c>
      <c r="F401" s="849"/>
      <c r="G401" s="849"/>
      <c r="H401" s="837">
        <v>0</v>
      </c>
      <c r="I401" s="849">
        <v>4</v>
      </c>
      <c r="J401" s="849">
        <v>2009.24</v>
      </c>
      <c r="K401" s="837">
        <v>1</v>
      </c>
      <c r="L401" s="849">
        <v>4</v>
      </c>
      <c r="M401" s="850">
        <v>2009.24</v>
      </c>
    </row>
    <row r="402" spans="1:13" ht="14.4" customHeight="1" x14ac:dyDescent="0.3">
      <c r="A402" s="831" t="s">
        <v>2740</v>
      </c>
      <c r="B402" s="832" t="s">
        <v>4594</v>
      </c>
      <c r="C402" s="832" t="s">
        <v>2896</v>
      </c>
      <c r="D402" s="832" t="s">
        <v>2897</v>
      </c>
      <c r="E402" s="832" t="s">
        <v>2898</v>
      </c>
      <c r="F402" s="849"/>
      <c r="G402" s="849"/>
      <c r="H402" s="837">
        <v>0</v>
      </c>
      <c r="I402" s="849">
        <v>1</v>
      </c>
      <c r="J402" s="849">
        <v>1834.64</v>
      </c>
      <c r="K402" s="837">
        <v>1</v>
      </c>
      <c r="L402" s="849">
        <v>1</v>
      </c>
      <c r="M402" s="850">
        <v>1834.64</v>
      </c>
    </row>
    <row r="403" spans="1:13" ht="14.4" customHeight="1" x14ac:dyDescent="0.3">
      <c r="A403" s="831" t="s">
        <v>2740</v>
      </c>
      <c r="B403" s="832" t="s">
        <v>2322</v>
      </c>
      <c r="C403" s="832" t="s">
        <v>2323</v>
      </c>
      <c r="D403" s="832" t="s">
        <v>2324</v>
      </c>
      <c r="E403" s="832" t="s">
        <v>2325</v>
      </c>
      <c r="F403" s="849"/>
      <c r="G403" s="849"/>
      <c r="H403" s="837">
        <v>0</v>
      </c>
      <c r="I403" s="849">
        <v>7</v>
      </c>
      <c r="J403" s="849">
        <v>3852.73</v>
      </c>
      <c r="K403" s="837">
        <v>1</v>
      </c>
      <c r="L403" s="849">
        <v>7</v>
      </c>
      <c r="M403" s="850">
        <v>3852.73</v>
      </c>
    </row>
    <row r="404" spans="1:13" ht="14.4" customHeight="1" x14ac:dyDescent="0.3">
      <c r="A404" s="831" t="s">
        <v>2740</v>
      </c>
      <c r="B404" s="832" t="s">
        <v>2333</v>
      </c>
      <c r="C404" s="832" t="s">
        <v>2334</v>
      </c>
      <c r="D404" s="832" t="s">
        <v>640</v>
      </c>
      <c r="E404" s="832" t="s">
        <v>641</v>
      </c>
      <c r="F404" s="849"/>
      <c r="G404" s="849"/>
      <c r="H404" s="837">
        <v>0</v>
      </c>
      <c r="I404" s="849">
        <v>9</v>
      </c>
      <c r="J404" s="849">
        <v>195.84000000000003</v>
      </c>
      <c r="K404" s="837">
        <v>1</v>
      </c>
      <c r="L404" s="849">
        <v>9</v>
      </c>
      <c r="M404" s="850">
        <v>195.84000000000003</v>
      </c>
    </row>
    <row r="405" spans="1:13" ht="14.4" customHeight="1" x14ac:dyDescent="0.3">
      <c r="A405" s="831" t="s">
        <v>2740</v>
      </c>
      <c r="B405" s="832" t="s">
        <v>2595</v>
      </c>
      <c r="C405" s="832" t="s">
        <v>3197</v>
      </c>
      <c r="D405" s="832" t="s">
        <v>2597</v>
      </c>
      <c r="E405" s="832" t="s">
        <v>3198</v>
      </c>
      <c r="F405" s="849"/>
      <c r="G405" s="849"/>
      <c r="H405" s="837">
        <v>0</v>
      </c>
      <c r="I405" s="849">
        <v>3</v>
      </c>
      <c r="J405" s="849">
        <v>3058.38</v>
      </c>
      <c r="K405" s="837">
        <v>1</v>
      </c>
      <c r="L405" s="849">
        <v>3</v>
      </c>
      <c r="M405" s="850">
        <v>3058.38</v>
      </c>
    </row>
    <row r="406" spans="1:13" ht="14.4" customHeight="1" x14ac:dyDescent="0.3">
      <c r="A406" s="831" t="s">
        <v>2740</v>
      </c>
      <c r="B406" s="832" t="s">
        <v>2337</v>
      </c>
      <c r="C406" s="832" t="s">
        <v>2343</v>
      </c>
      <c r="D406" s="832" t="s">
        <v>2339</v>
      </c>
      <c r="E406" s="832" t="s">
        <v>2344</v>
      </c>
      <c r="F406" s="849"/>
      <c r="G406" s="849"/>
      <c r="H406" s="837">
        <v>0</v>
      </c>
      <c r="I406" s="849">
        <v>2</v>
      </c>
      <c r="J406" s="849">
        <v>969.5</v>
      </c>
      <c r="K406" s="837">
        <v>1</v>
      </c>
      <c r="L406" s="849">
        <v>2</v>
      </c>
      <c r="M406" s="850">
        <v>969.5</v>
      </c>
    </row>
    <row r="407" spans="1:13" ht="14.4" customHeight="1" x14ac:dyDescent="0.3">
      <c r="A407" s="831" t="s">
        <v>2740</v>
      </c>
      <c r="B407" s="832" t="s">
        <v>2351</v>
      </c>
      <c r="C407" s="832" t="s">
        <v>2352</v>
      </c>
      <c r="D407" s="832" t="s">
        <v>2353</v>
      </c>
      <c r="E407" s="832" t="s">
        <v>2354</v>
      </c>
      <c r="F407" s="849"/>
      <c r="G407" s="849"/>
      <c r="H407" s="837"/>
      <c r="I407" s="849">
        <v>5</v>
      </c>
      <c r="J407" s="849">
        <v>0</v>
      </c>
      <c r="K407" s="837"/>
      <c r="L407" s="849">
        <v>5</v>
      </c>
      <c r="M407" s="850">
        <v>0</v>
      </c>
    </row>
    <row r="408" spans="1:13" ht="14.4" customHeight="1" x14ac:dyDescent="0.3">
      <c r="A408" s="831" t="s">
        <v>2740</v>
      </c>
      <c r="B408" s="832" t="s">
        <v>2385</v>
      </c>
      <c r="C408" s="832" t="s">
        <v>2389</v>
      </c>
      <c r="D408" s="832" t="s">
        <v>2387</v>
      </c>
      <c r="E408" s="832" t="s">
        <v>2390</v>
      </c>
      <c r="F408" s="849"/>
      <c r="G408" s="849"/>
      <c r="H408" s="837"/>
      <c r="I408" s="849">
        <v>5</v>
      </c>
      <c r="J408" s="849">
        <v>0</v>
      </c>
      <c r="K408" s="837"/>
      <c r="L408" s="849">
        <v>5</v>
      </c>
      <c r="M408" s="850">
        <v>0</v>
      </c>
    </row>
    <row r="409" spans="1:13" ht="14.4" customHeight="1" x14ac:dyDescent="0.3">
      <c r="A409" s="831" t="s">
        <v>2740</v>
      </c>
      <c r="B409" s="832" t="s">
        <v>2396</v>
      </c>
      <c r="C409" s="832" t="s">
        <v>2397</v>
      </c>
      <c r="D409" s="832" t="s">
        <v>748</v>
      </c>
      <c r="E409" s="832" t="s">
        <v>703</v>
      </c>
      <c r="F409" s="849"/>
      <c r="G409" s="849"/>
      <c r="H409" s="837">
        <v>0</v>
      </c>
      <c r="I409" s="849">
        <v>2</v>
      </c>
      <c r="J409" s="849">
        <v>131.97999999999999</v>
      </c>
      <c r="K409" s="837">
        <v>1</v>
      </c>
      <c r="L409" s="849">
        <v>2</v>
      </c>
      <c r="M409" s="850">
        <v>131.97999999999999</v>
      </c>
    </row>
    <row r="410" spans="1:13" ht="14.4" customHeight="1" x14ac:dyDescent="0.3">
      <c r="A410" s="831" t="s">
        <v>2740</v>
      </c>
      <c r="B410" s="832" t="s">
        <v>4601</v>
      </c>
      <c r="C410" s="832" t="s">
        <v>4240</v>
      </c>
      <c r="D410" s="832" t="s">
        <v>4241</v>
      </c>
      <c r="E410" s="832" t="s">
        <v>4242</v>
      </c>
      <c r="F410" s="849"/>
      <c r="G410" s="849"/>
      <c r="H410" s="837">
        <v>0</v>
      </c>
      <c r="I410" s="849">
        <v>1</v>
      </c>
      <c r="J410" s="849">
        <v>141.25</v>
      </c>
      <c r="K410" s="837">
        <v>1</v>
      </c>
      <c r="L410" s="849">
        <v>1</v>
      </c>
      <c r="M410" s="850">
        <v>141.25</v>
      </c>
    </row>
    <row r="411" spans="1:13" ht="14.4" customHeight="1" x14ac:dyDescent="0.3">
      <c r="A411" s="831" t="s">
        <v>2740</v>
      </c>
      <c r="B411" s="832" t="s">
        <v>2347</v>
      </c>
      <c r="C411" s="832" t="s">
        <v>2348</v>
      </c>
      <c r="D411" s="832" t="s">
        <v>2349</v>
      </c>
      <c r="E411" s="832" t="s">
        <v>2350</v>
      </c>
      <c r="F411" s="849"/>
      <c r="G411" s="849"/>
      <c r="H411" s="837">
        <v>0</v>
      </c>
      <c r="I411" s="849">
        <v>3</v>
      </c>
      <c r="J411" s="849">
        <v>150.96</v>
      </c>
      <c r="K411" s="837">
        <v>1</v>
      </c>
      <c r="L411" s="849">
        <v>3</v>
      </c>
      <c r="M411" s="850">
        <v>150.96</v>
      </c>
    </row>
    <row r="412" spans="1:13" ht="14.4" customHeight="1" x14ac:dyDescent="0.3">
      <c r="A412" s="831" t="s">
        <v>2741</v>
      </c>
      <c r="B412" s="832" t="s">
        <v>2455</v>
      </c>
      <c r="C412" s="832" t="s">
        <v>2881</v>
      </c>
      <c r="D412" s="832" t="s">
        <v>2772</v>
      </c>
      <c r="E412" s="832" t="s">
        <v>2773</v>
      </c>
      <c r="F412" s="849"/>
      <c r="G412" s="849"/>
      <c r="H412" s="837">
        <v>0</v>
      </c>
      <c r="I412" s="849">
        <v>33</v>
      </c>
      <c r="J412" s="849">
        <v>14954.939999999999</v>
      </c>
      <c r="K412" s="837">
        <v>1</v>
      </c>
      <c r="L412" s="849">
        <v>33</v>
      </c>
      <c r="M412" s="850">
        <v>14954.939999999999</v>
      </c>
    </row>
    <row r="413" spans="1:13" ht="14.4" customHeight="1" x14ac:dyDescent="0.3">
      <c r="A413" s="831" t="s">
        <v>2741</v>
      </c>
      <c r="B413" s="832" t="s">
        <v>2459</v>
      </c>
      <c r="C413" s="832" t="s">
        <v>3588</v>
      </c>
      <c r="D413" s="832" t="s">
        <v>3589</v>
      </c>
      <c r="E413" s="832" t="s">
        <v>3590</v>
      </c>
      <c r="F413" s="849"/>
      <c r="G413" s="849"/>
      <c r="H413" s="837">
        <v>0</v>
      </c>
      <c r="I413" s="849">
        <v>2</v>
      </c>
      <c r="J413" s="849">
        <v>906.36</v>
      </c>
      <c r="K413" s="837">
        <v>1</v>
      </c>
      <c r="L413" s="849">
        <v>2</v>
      </c>
      <c r="M413" s="850">
        <v>906.36</v>
      </c>
    </row>
    <row r="414" spans="1:13" ht="14.4" customHeight="1" x14ac:dyDescent="0.3">
      <c r="A414" s="831" t="s">
        <v>2741</v>
      </c>
      <c r="B414" s="832" t="s">
        <v>2074</v>
      </c>
      <c r="C414" s="832" t="s">
        <v>3634</v>
      </c>
      <c r="D414" s="832" t="s">
        <v>838</v>
      </c>
      <c r="E414" s="832" t="s">
        <v>3635</v>
      </c>
      <c r="F414" s="849"/>
      <c r="G414" s="849"/>
      <c r="H414" s="837"/>
      <c r="I414" s="849">
        <v>1</v>
      </c>
      <c r="J414" s="849">
        <v>0</v>
      </c>
      <c r="K414" s="837"/>
      <c r="L414" s="849">
        <v>1</v>
      </c>
      <c r="M414" s="850">
        <v>0</v>
      </c>
    </row>
    <row r="415" spans="1:13" ht="14.4" customHeight="1" x14ac:dyDescent="0.3">
      <c r="A415" s="831" t="s">
        <v>2741</v>
      </c>
      <c r="B415" s="832" t="s">
        <v>2463</v>
      </c>
      <c r="C415" s="832" t="s">
        <v>3626</v>
      </c>
      <c r="D415" s="832" t="s">
        <v>2465</v>
      </c>
      <c r="E415" s="832" t="s">
        <v>3627</v>
      </c>
      <c r="F415" s="849">
        <v>2</v>
      </c>
      <c r="G415" s="849">
        <v>369.48</v>
      </c>
      <c r="H415" s="837">
        <v>1</v>
      </c>
      <c r="I415" s="849"/>
      <c r="J415" s="849"/>
      <c r="K415" s="837">
        <v>0</v>
      </c>
      <c r="L415" s="849">
        <v>2</v>
      </c>
      <c r="M415" s="850">
        <v>369.48</v>
      </c>
    </row>
    <row r="416" spans="1:13" ht="14.4" customHeight="1" x14ac:dyDescent="0.3">
      <c r="A416" s="831" t="s">
        <v>2741</v>
      </c>
      <c r="B416" s="832" t="s">
        <v>2092</v>
      </c>
      <c r="C416" s="832" t="s">
        <v>2784</v>
      </c>
      <c r="D416" s="832" t="s">
        <v>910</v>
      </c>
      <c r="E416" s="832" t="s">
        <v>2106</v>
      </c>
      <c r="F416" s="849"/>
      <c r="G416" s="849"/>
      <c r="H416" s="837">
        <v>0</v>
      </c>
      <c r="I416" s="849">
        <v>18</v>
      </c>
      <c r="J416" s="849">
        <v>8836.02</v>
      </c>
      <c r="K416" s="837">
        <v>1</v>
      </c>
      <c r="L416" s="849">
        <v>18</v>
      </c>
      <c r="M416" s="850">
        <v>8836.02</v>
      </c>
    </row>
    <row r="417" spans="1:13" ht="14.4" customHeight="1" x14ac:dyDescent="0.3">
      <c r="A417" s="831" t="s">
        <v>2741</v>
      </c>
      <c r="B417" s="832" t="s">
        <v>2092</v>
      </c>
      <c r="C417" s="832" t="s">
        <v>2821</v>
      </c>
      <c r="D417" s="832" t="s">
        <v>910</v>
      </c>
      <c r="E417" s="832" t="s">
        <v>2102</v>
      </c>
      <c r="F417" s="849"/>
      <c r="G417" s="849"/>
      <c r="H417" s="837">
        <v>0</v>
      </c>
      <c r="I417" s="849">
        <v>13</v>
      </c>
      <c r="J417" s="849">
        <v>9572.2900000000009</v>
      </c>
      <c r="K417" s="837">
        <v>1</v>
      </c>
      <c r="L417" s="849">
        <v>13</v>
      </c>
      <c r="M417" s="850">
        <v>9572.2900000000009</v>
      </c>
    </row>
    <row r="418" spans="1:13" ht="14.4" customHeight="1" x14ac:dyDescent="0.3">
      <c r="A418" s="831" t="s">
        <v>2741</v>
      </c>
      <c r="B418" s="832" t="s">
        <v>2092</v>
      </c>
      <c r="C418" s="832" t="s">
        <v>3188</v>
      </c>
      <c r="D418" s="832" t="s">
        <v>910</v>
      </c>
      <c r="E418" s="832" t="s">
        <v>3189</v>
      </c>
      <c r="F418" s="849"/>
      <c r="G418" s="849"/>
      <c r="H418" s="837">
        <v>0</v>
      </c>
      <c r="I418" s="849">
        <v>8</v>
      </c>
      <c r="J418" s="849">
        <v>7389.92</v>
      </c>
      <c r="K418" s="837">
        <v>1</v>
      </c>
      <c r="L418" s="849">
        <v>8</v>
      </c>
      <c r="M418" s="850">
        <v>7389.92</v>
      </c>
    </row>
    <row r="419" spans="1:13" ht="14.4" customHeight="1" x14ac:dyDescent="0.3">
      <c r="A419" s="831" t="s">
        <v>2741</v>
      </c>
      <c r="B419" s="832" t="s">
        <v>2092</v>
      </c>
      <c r="C419" s="832" t="s">
        <v>2861</v>
      </c>
      <c r="D419" s="832" t="s">
        <v>914</v>
      </c>
      <c r="E419" s="832" t="s">
        <v>2096</v>
      </c>
      <c r="F419" s="849"/>
      <c r="G419" s="849"/>
      <c r="H419" s="837">
        <v>0</v>
      </c>
      <c r="I419" s="849">
        <v>8</v>
      </c>
      <c r="J419" s="849">
        <v>11084.96</v>
      </c>
      <c r="K419" s="837">
        <v>1</v>
      </c>
      <c r="L419" s="849">
        <v>8</v>
      </c>
      <c r="M419" s="850">
        <v>11084.96</v>
      </c>
    </row>
    <row r="420" spans="1:13" ht="14.4" customHeight="1" x14ac:dyDescent="0.3">
      <c r="A420" s="831" t="s">
        <v>2741</v>
      </c>
      <c r="B420" s="832" t="s">
        <v>2129</v>
      </c>
      <c r="C420" s="832" t="s">
        <v>2131</v>
      </c>
      <c r="D420" s="832" t="s">
        <v>919</v>
      </c>
      <c r="E420" s="832" t="s">
        <v>2132</v>
      </c>
      <c r="F420" s="849"/>
      <c r="G420" s="849"/>
      <c r="H420" s="837">
        <v>0</v>
      </c>
      <c r="I420" s="849">
        <v>1</v>
      </c>
      <c r="J420" s="849">
        <v>42.51</v>
      </c>
      <c r="K420" s="837">
        <v>1</v>
      </c>
      <c r="L420" s="849">
        <v>1</v>
      </c>
      <c r="M420" s="850">
        <v>42.51</v>
      </c>
    </row>
    <row r="421" spans="1:13" ht="14.4" customHeight="1" x14ac:dyDescent="0.3">
      <c r="A421" s="831" t="s">
        <v>2741</v>
      </c>
      <c r="B421" s="832" t="s">
        <v>2172</v>
      </c>
      <c r="C421" s="832" t="s">
        <v>2175</v>
      </c>
      <c r="D421" s="832" t="s">
        <v>1177</v>
      </c>
      <c r="E421" s="832" t="s">
        <v>2176</v>
      </c>
      <c r="F421" s="849"/>
      <c r="G421" s="849"/>
      <c r="H421" s="837">
        <v>0</v>
      </c>
      <c r="I421" s="849">
        <v>1</v>
      </c>
      <c r="J421" s="849">
        <v>286.18</v>
      </c>
      <c r="K421" s="837">
        <v>1</v>
      </c>
      <c r="L421" s="849">
        <v>1</v>
      </c>
      <c r="M421" s="850">
        <v>286.18</v>
      </c>
    </row>
    <row r="422" spans="1:13" ht="14.4" customHeight="1" x14ac:dyDescent="0.3">
      <c r="A422" s="831" t="s">
        <v>2741</v>
      </c>
      <c r="B422" s="832" t="s">
        <v>2212</v>
      </c>
      <c r="C422" s="832" t="s">
        <v>2213</v>
      </c>
      <c r="D422" s="832" t="s">
        <v>2214</v>
      </c>
      <c r="E422" s="832" t="s">
        <v>2215</v>
      </c>
      <c r="F422" s="849"/>
      <c r="G422" s="849"/>
      <c r="H422" s="837">
        <v>0</v>
      </c>
      <c r="I422" s="849">
        <v>1</v>
      </c>
      <c r="J422" s="849">
        <v>79.11</v>
      </c>
      <c r="K422" s="837">
        <v>1</v>
      </c>
      <c r="L422" s="849">
        <v>1</v>
      </c>
      <c r="M422" s="850">
        <v>79.11</v>
      </c>
    </row>
    <row r="423" spans="1:13" ht="14.4" customHeight="1" x14ac:dyDescent="0.3">
      <c r="A423" s="831" t="s">
        <v>2741</v>
      </c>
      <c r="B423" s="832" t="s">
        <v>2212</v>
      </c>
      <c r="C423" s="832" t="s">
        <v>3619</v>
      </c>
      <c r="D423" s="832" t="s">
        <v>2214</v>
      </c>
      <c r="E423" s="832" t="s">
        <v>3620</v>
      </c>
      <c r="F423" s="849"/>
      <c r="G423" s="849"/>
      <c r="H423" s="837">
        <v>0</v>
      </c>
      <c r="I423" s="849">
        <v>1</v>
      </c>
      <c r="J423" s="849">
        <v>263.68</v>
      </c>
      <c r="K423" s="837">
        <v>1</v>
      </c>
      <c r="L423" s="849">
        <v>1</v>
      </c>
      <c r="M423" s="850">
        <v>263.68</v>
      </c>
    </row>
    <row r="424" spans="1:13" ht="14.4" customHeight="1" x14ac:dyDescent="0.3">
      <c r="A424" s="831" t="s">
        <v>2741</v>
      </c>
      <c r="B424" s="832" t="s">
        <v>2253</v>
      </c>
      <c r="C424" s="832" t="s">
        <v>2257</v>
      </c>
      <c r="D424" s="832" t="s">
        <v>2258</v>
      </c>
      <c r="E424" s="832" t="s">
        <v>2259</v>
      </c>
      <c r="F424" s="849"/>
      <c r="G424" s="849"/>
      <c r="H424" s="837">
        <v>0</v>
      </c>
      <c r="I424" s="849">
        <v>3</v>
      </c>
      <c r="J424" s="849">
        <v>252.54000000000002</v>
      </c>
      <c r="K424" s="837">
        <v>1</v>
      </c>
      <c r="L424" s="849">
        <v>3</v>
      </c>
      <c r="M424" s="850">
        <v>252.54000000000002</v>
      </c>
    </row>
    <row r="425" spans="1:13" ht="14.4" customHeight="1" x14ac:dyDescent="0.3">
      <c r="A425" s="831" t="s">
        <v>2741</v>
      </c>
      <c r="B425" s="832" t="s">
        <v>2253</v>
      </c>
      <c r="C425" s="832" t="s">
        <v>2541</v>
      </c>
      <c r="D425" s="832" t="s">
        <v>2258</v>
      </c>
      <c r="E425" s="832" t="s">
        <v>2263</v>
      </c>
      <c r="F425" s="849"/>
      <c r="G425" s="849"/>
      <c r="H425" s="837">
        <v>0</v>
      </c>
      <c r="I425" s="849">
        <v>1</v>
      </c>
      <c r="J425" s="849">
        <v>49.08</v>
      </c>
      <c r="K425" s="837">
        <v>1</v>
      </c>
      <c r="L425" s="849">
        <v>1</v>
      </c>
      <c r="M425" s="850">
        <v>49.08</v>
      </c>
    </row>
    <row r="426" spans="1:13" ht="14.4" customHeight="1" x14ac:dyDescent="0.3">
      <c r="A426" s="831" t="s">
        <v>2741</v>
      </c>
      <c r="B426" s="832" t="s">
        <v>2264</v>
      </c>
      <c r="C426" s="832" t="s">
        <v>2267</v>
      </c>
      <c r="D426" s="832" t="s">
        <v>1377</v>
      </c>
      <c r="E426" s="832" t="s">
        <v>2268</v>
      </c>
      <c r="F426" s="849"/>
      <c r="G426" s="849"/>
      <c r="H426" s="837">
        <v>0</v>
      </c>
      <c r="I426" s="849">
        <v>1</v>
      </c>
      <c r="J426" s="849">
        <v>154.36000000000001</v>
      </c>
      <c r="K426" s="837">
        <v>1</v>
      </c>
      <c r="L426" s="849">
        <v>1</v>
      </c>
      <c r="M426" s="850">
        <v>154.36000000000001</v>
      </c>
    </row>
    <row r="427" spans="1:13" ht="14.4" customHeight="1" x14ac:dyDescent="0.3">
      <c r="A427" s="831" t="s">
        <v>2741</v>
      </c>
      <c r="B427" s="832" t="s">
        <v>2290</v>
      </c>
      <c r="C427" s="832" t="s">
        <v>3585</v>
      </c>
      <c r="D427" s="832" t="s">
        <v>2295</v>
      </c>
      <c r="E427" s="832" t="s">
        <v>3586</v>
      </c>
      <c r="F427" s="849"/>
      <c r="G427" s="849"/>
      <c r="H427" s="837">
        <v>0</v>
      </c>
      <c r="I427" s="849">
        <v>20</v>
      </c>
      <c r="J427" s="849">
        <v>3462.4</v>
      </c>
      <c r="K427" s="837">
        <v>1</v>
      </c>
      <c r="L427" s="849">
        <v>20</v>
      </c>
      <c r="M427" s="850">
        <v>3462.4</v>
      </c>
    </row>
    <row r="428" spans="1:13" ht="14.4" customHeight="1" x14ac:dyDescent="0.3">
      <c r="A428" s="831" t="s">
        <v>2741</v>
      </c>
      <c r="B428" s="832" t="s">
        <v>4592</v>
      </c>
      <c r="C428" s="832" t="s">
        <v>2951</v>
      </c>
      <c r="D428" s="832" t="s">
        <v>2952</v>
      </c>
      <c r="E428" s="832" t="s">
        <v>2953</v>
      </c>
      <c r="F428" s="849"/>
      <c r="G428" s="849"/>
      <c r="H428" s="837">
        <v>0</v>
      </c>
      <c r="I428" s="849">
        <v>9</v>
      </c>
      <c r="J428" s="849">
        <v>33201.99</v>
      </c>
      <c r="K428" s="837">
        <v>1</v>
      </c>
      <c r="L428" s="849">
        <v>9</v>
      </c>
      <c r="M428" s="850">
        <v>33201.99</v>
      </c>
    </row>
    <row r="429" spans="1:13" ht="14.4" customHeight="1" x14ac:dyDescent="0.3">
      <c r="A429" s="831" t="s">
        <v>2741</v>
      </c>
      <c r="B429" s="832" t="s">
        <v>4591</v>
      </c>
      <c r="C429" s="832" t="s">
        <v>3012</v>
      </c>
      <c r="D429" s="832" t="s">
        <v>3013</v>
      </c>
      <c r="E429" s="832" t="s">
        <v>3014</v>
      </c>
      <c r="F429" s="849"/>
      <c r="G429" s="849"/>
      <c r="H429" s="837">
        <v>0</v>
      </c>
      <c r="I429" s="849">
        <v>34</v>
      </c>
      <c r="J429" s="849">
        <v>17078.54</v>
      </c>
      <c r="K429" s="837">
        <v>1</v>
      </c>
      <c r="L429" s="849">
        <v>34</v>
      </c>
      <c r="M429" s="850">
        <v>17078.54</v>
      </c>
    </row>
    <row r="430" spans="1:13" ht="14.4" customHeight="1" x14ac:dyDescent="0.3">
      <c r="A430" s="831" t="s">
        <v>2741</v>
      </c>
      <c r="B430" s="832" t="s">
        <v>2322</v>
      </c>
      <c r="C430" s="832" t="s">
        <v>2975</v>
      </c>
      <c r="D430" s="832" t="s">
        <v>2976</v>
      </c>
      <c r="E430" s="832" t="s">
        <v>2977</v>
      </c>
      <c r="F430" s="849">
        <v>3</v>
      </c>
      <c r="G430" s="849">
        <v>1651.17</v>
      </c>
      <c r="H430" s="837">
        <v>1</v>
      </c>
      <c r="I430" s="849"/>
      <c r="J430" s="849"/>
      <c r="K430" s="837">
        <v>0</v>
      </c>
      <c r="L430" s="849">
        <v>3</v>
      </c>
      <c r="M430" s="850">
        <v>1651.17</v>
      </c>
    </row>
    <row r="431" spans="1:13" ht="14.4" customHeight="1" x14ac:dyDescent="0.3">
      <c r="A431" s="831" t="s">
        <v>2741</v>
      </c>
      <c r="B431" s="832" t="s">
        <v>2322</v>
      </c>
      <c r="C431" s="832" t="s">
        <v>3169</v>
      </c>
      <c r="D431" s="832" t="s">
        <v>2976</v>
      </c>
      <c r="E431" s="832" t="s">
        <v>2325</v>
      </c>
      <c r="F431" s="849">
        <v>12</v>
      </c>
      <c r="G431" s="849">
        <v>6604.68</v>
      </c>
      <c r="H431" s="837">
        <v>1</v>
      </c>
      <c r="I431" s="849"/>
      <c r="J431" s="849"/>
      <c r="K431" s="837">
        <v>0</v>
      </c>
      <c r="L431" s="849">
        <v>12</v>
      </c>
      <c r="M431" s="850">
        <v>6604.68</v>
      </c>
    </row>
    <row r="432" spans="1:13" ht="14.4" customHeight="1" x14ac:dyDescent="0.3">
      <c r="A432" s="831" t="s">
        <v>2741</v>
      </c>
      <c r="B432" s="832" t="s">
        <v>2322</v>
      </c>
      <c r="C432" s="832" t="s">
        <v>2323</v>
      </c>
      <c r="D432" s="832" t="s">
        <v>2324</v>
      </c>
      <c r="E432" s="832" t="s">
        <v>2325</v>
      </c>
      <c r="F432" s="849"/>
      <c r="G432" s="849"/>
      <c r="H432" s="837">
        <v>0</v>
      </c>
      <c r="I432" s="849">
        <v>132</v>
      </c>
      <c r="J432" s="849">
        <v>72651.48000000001</v>
      </c>
      <c r="K432" s="837">
        <v>1</v>
      </c>
      <c r="L432" s="849">
        <v>132</v>
      </c>
      <c r="M432" s="850">
        <v>72651.48000000001</v>
      </c>
    </row>
    <row r="433" spans="1:13" ht="14.4" customHeight="1" x14ac:dyDescent="0.3">
      <c r="A433" s="831" t="s">
        <v>2741</v>
      </c>
      <c r="B433" s="832" t="s">
        <v>4595</v>
      </c>
      <c r="C433" s="832" t="s">
        <v>2930</v>
      </c>
      <c r="D433" s="832" t="s">
        <v>2931</v>
      </c>
      <c r="E433" s="832" t="s">
        <v>2932</v>
      </c>
      <c r="F433" s="849"/>
      <c r="G433" s="849"/>
      <c r="H433" s="837">
        <v>0</v>
      </c>
      <c r="I433" s="849">
        <v>27</v>
      </c>
      <c r="J433" s="849">
        <v>14860.53</v>
      </c>
      <c r="K433" s="837">
        <v>1</v>
      </c>
      <c r="L433" s="849">
        <v>27</v>
      </c>
      <c r="M433" s="850">
        <v>14860.53</v>
      </c>
    </row>
    <row r="434" spans="1:13" ht="14.4" customHeight="1" x14ac:dyDescent="0.3">
      <c r="A434" s="831" t="s">
        <v>2741</v>
      </c>
      <c r="B434" s="832" t="s">
        <v>4595</v>
      </c>
      <c r="C434" s="832" t="s">
        <v>3580</v>
      </c>
      <c r="D434" s="832" t="s">
        <v>3422</v>
      </c>
      <c r="E434" s="832" t="s">
        <v>2932</v>
      </c>
      <c r="F434" s="849">
        <v>3</v>
      </c>
      <c r="G434" s="849">
        <v>1651.17</v>
      </c>
      <c r="H434" s="837">
        <v>1</v>
      </c>
      <c r="I434" s="849"/>
      <c r="J434" s="849"/>
      <c r="K434" s="837">
        <v>0</v>
      </c>
      <c r="L434" s="849">
        <v>3</v>
      </c>
      <c r="M434" s="850">
        <v>1651.17</v>
      </c>
    </row>
    <row r="435" spans="1:13" ht="14.4" customHeight="1" x14ac:dyDescent="0.3">
      <c r="A435" s="831" t="s">
        <v>2741</v>
      </c>
      <c r="B435" s="832" t="s">
        <v>2329</v>
      </c>
      <c r="C435" s="832" t="s">
        <v>2332</v>
      </c>
      <c r="D435" s="832" t="s">
        <v>676</v>
      </c>
      <c r="E435" s="832" t="s">
        <v>641</v>
      </c>
      <c r="F435" s="849"/>
      <c r="G435" s="849"/>
      <c r="H435" s="837">
        <v>0</v>
      </c>
      <c r="I435" s="849">
        <v>29</v>
      </c>
      <c r="J435" s="849">
        <v>1404.18</v>
      </c>
      <c r="K435" s="837">
        <v>1</v>
      </c>
      <c r="L435" s="849">
        <v>29</v>
      </c>
      <c r="M435" s="850">
        <v>1404.18</v>
      </c>
    </row>
    <row r="436" spans="1:13" ht="14.4" customHeight="1" x14ac:dyDescent="0.3">
      <c r="A436" s="831" t="s">
        <v>2741</v>
      </c>
      <c r="B436" s="832" t="s">
        <v>2333</v>
      </c>
      <c r="C436" s="832" t="s">
        <v>2334</v>
      </c>
      <c r="D436" s="832" t="s">
        <v>640</v>
      </c>
      <c r="E436" s="832" t="s">
        <v>641</v>
      </c>
      <c r="F436" s="849"/>
      <c r="G436" s="849"/>
      <c r="H436" s="837">
        <v>0</v>
      </c>
      <c r="I436" s="849">
        <v>1</v>
      </c>
      <c r="J436" s="849">
        <v>21.76</v>
      </c>
      <c r="K436" s="837">
        <v>1</v>
      </c>
      <c r="L436" s="849">
        <v>1</v>
      </c>
      <c r="M436" s="850">
        <v>21.76</v>
      </c>
    </row>
    <row r="437" spans="1:13" ht="14.4" customHeight="1" x14ac:dyDescent="0.3">
      <c r="A437" s="831" t="s">
        <v>2741</v>
      </c>
      <c r="B437" s="832" t="s">
        <v>2337</v>
      </c>
      <c r="C437" s="832" t="s">
        <v>3303</v>
      </c>
      <c r="D437" s="832" t="s">
        <v>3131</v>
      </c>
      <c r="E437" s="832" t="s">
        <v>3304</v>
      </c>
      <c r="F437" s="849">
        <v>4</v>
      </c>
      <c r="G437" s="849">
        <v>1939</v>
      </c>
      <c r="H437" s="837">
        <v>1</v>
      </c>
      <c r="I437" s="849"/>
      <c r="J437" s="849"/>
      <c r="K437" s="837">
        <v>0</v>
      </c>
      <c r="L437" s="849">
        <v>4</v>
      </c>
      <c r="M437" s="850">
        <v>1939</v>
      </c>
    </row>
    <row r="438" spans="1:13" ht="14.4" customHeight="1" x14ac:dyDescent="0.3">
      <c r="A438" s="831" t="s">
        <v>2741</v>
      </c>
      <c r="B438" s="832" t="s">
        <v>2337</v>
      </c>
      <c r="C438" s="832" t="s">
        <v>2343</v>
      </c>
      <c r="D438" s="832" t="s">
        <v>2339</v>
      </c>
      <c r="E438" s="832" t="s">
        <v>2344</v>
      </c>
      <c r="F438" s="849"/>
      <c r="G438" s="849"/>
      <c r="H438" s="837">
        <v>0</v>
      </c>
      <c r="I438" s="849">
        <v>19</v>
      </c>
      <c r="J438" s="849">
        <v>9210.25</v>
      </c>
      <c r="K438" s="837">
        <v>1</v>
      </c>
      <c r="L438" s="849">
        <v>19</v>
      </c>
      <c r="M438" s="850">
        <v>9210.25</v>
      </c>
    </row>
    <row r="439" spans="1:13" ht="14.4" customHeight="1" x14ac:dyDescent="0.3">
      <c r="A439" s="831" t="s">
        <v>2741</v>
      </c>
      <c r="B439" s="832" t="s">
        <v>2337</v>
      </c>
      <c r="C439" s="832" t="s">
        <v>2345</v>
      </c>
      <c r="D439" s="832" t="s">
        <v>2339</v>
      </c>
      <c r="E439" s="832" t="s">
        <v>2346</v>
      </c>
      <c r="F439" s="849"/>
      <c r="G439" s="849"/>
      <c r="H439" s="837">
        <v>0</v>
      </c>
      <c r="I439" s="849">
        <v>19</v>
      </c>
      <c r="J439" s="849">
        <v>18420.120000000003</v>
      </c>
      <c r="K439" s="837">
        <v>1</v>
      </c>
      <c r="L439" s="849">
        <v>19</v>
      </c>
      <c r="M439" s="850">
        <v>18420.120000000003</v>
      </c>
    </row>
    <row r="440" spans="1:13" ht="14.4" customHeight="1" x14ac:dyDescent="0.3">
      <c r="A440" s="831" t="s">
        <v>2741</v>
      </c>
      <c r="B440" s="832" t="s">
        <v>2351</v>
      </c>
      <c r="C440" s="832" t="s">
        <v>2352</v>
      </c>
      <c r="D440" s="832" t="s">
        <v>2353</v>
      </c>
      <c r="E440" s="832" t="s">
        <v>2354</v>
      </c>
      <c r="F440" s="849"/>
      <c r="G440" s="849"/>
      <c r="H440" s="837"/>
      <c r="I440" s="849">
        <v>31</v>
      </c>
      <c r="J440" s="849">
        <v>0</v>
      </c>
      <c r="K440" s="837"/>
      <c r="L440" s="849">
        <v>31</v>
      </c>
      <c r="M440" s="850">
        <v>0</v>
      </c>
    </row>
    <row r="441" spans="1:13" ht="14.4" customHeight="1" x14ac:dyDescent="0.3">
      <c r="A441" s="831" t="s">
        <v>2741</v>
      </c>
      <c r="B441" s="832" t="s">
        <v>4597</v>
      </c>
      <c r="C441" s="832" t="s">
        <v>3617</v>
      </c>
      <c r="D441" s="832" t="s">
        <v>3002</v>
      </c>
      <c r="E441" s="832" t="s">
        <v>3618</v>
      </c>
      <c r="F441" s="849"/>
      <c r="G441" s="849"/>
      <c r="H441" s="837">
        <v>0</v>
      </c>
      <c r="I441" s="849">
        <v>2</v>
      </c>
      <c r="J441" s="849">
        <v>4782.96</v>
      </c>
      <c r="K441" s="837">
        <v>1</v>
      </c>
      <c r="L441" s="849">
        <v>2</v>
      </c>
      <c r="M441" s="850">
        <v>4782.96</v>
      </c>
    </row>
    <row r="442" spans="1:13" ht="14.4" customHeight="1" x14ac:dyDescent="0.3">
      <c r="A442" s="831" t="s">
        <v>2741</v>
      </c>
      <c r="B442" s="832" t="s">
        <v>2378</v>
      </c>
      <c r="C442" s="832" t="s">
        <v>2605</v>
      </c>
      <c r="D442" s="832" t="s">
        <v>2606</v>
      </c>
      <c r="E442" s="832" t="s">
        <v>2607</v>
      </c>
      <c r="F442" s="849"/>
      <c r="G442" s="849"/>
      <c r="H442" s="837">
        <v>0</v>
      </c>
      <c r="I442" s="849">
        <v>2</v>
      </c>
      <c r="J442" s="849">
        <v>37.619999999999997</v>
      </c>
      <c r="K442" s="837">
        <v>1</v>
      </c>
      <c r="L442" s="849">
        <v>2</v>
      </c>
      <c r="M442" s="850">
        <v>37.619999999999997</v>
      </c>
    </row>
    <row r="443" spans="1:13" ht="14.4" customHeight="1" x14ac:dyDescent="0.3">
      <c r="A443" s="831" t="s">
        <v>2741</v>
      </c>
      <c r="B443" s="832" t="s">
        <v>2391</v>
      </c>
      <c r="C443" s="832" t="s">
        <v>2392</v>
      </c>
      <c r="D443" s="832" t="s">
        <v>1330</v>
      </c>
      <c r="E443" s="832" t="s">
        <v>2393</v>
      </c>
      <c r="F443" s="849"/>
      <c r="G443" s="849"/>
      <c r="H443" s="837"/>
      <c r="I443" s="849">
        <v>4</v>
      </c>
      <c r="J443" s="849">
        <v>0</v>
      </c>
      <c r="K443" s="837"/>
      <c r="L443" s="849">
        <v>4</v>
      </c>
      <c r="M443" s="850">
        <v>0</v>
      </c>
    </row>
    <row r="444" spans="1:13" ht="14.4" customHeight="1" x14ac:dyDescent="0.3">
      <c r="A444" s="831" t="s">
        <v>2741</v>
      </c>
      <c r="B444" s="832" t="s">
        <v>2391</v>
      </c>
      <c r="C444" s="832" t="s">
        <v>3628</v>
      </c>
      <c r="D444" s="832" t="s">
        <v>3044</v>
      </c>
      <c r="E444" s="832" t="s">
        <v>2393</v>
      </c>
      <c r="F444" s="849">
        <v>2</v>
      </c>
      <c r="G444" s="849">
        <v>0</v>
      </c>
      <c r="H444" s="837"/>
      <c r="I444" s="849"/>
      <c r="J444" s="849"/>
      <c r="K444" s="837"/>
      <c r="L444" s="849">
        <v>2</v>
      </c>
      <c r="M444" s="850">
        <v>0</v>
      </c>
    </row>
    <row r="445" spans="1:13" ht="14.4" customHeight="1" x14ac:dyDescent="0.3">
      <c r="A445" s="831" t="s">
        <v>2741</v>
      </c>
      <c r="B445" s="832" t="s">
        <v>2391</v>
      </c>
      <c r="C445" s="832" t="s">
        <v>2394</v>
      </c>
      <c r="D445" s="832" t="s">
        <v>1330</v>
      </c>
      <c r="E445" s="832" t="s">
        <v>2395</v>
      </c>
      <c r="F445" s="849"/>
      <c r="G445" s="849"/>
      <c r="H445" s="837"/>
      <c r="I445" s="849">
        <v>6</v>
      </c>
      <c r="J445" s="849">
        <v>0</v>
      </c>
      <c r="K445" s="837"/>
      <c r="L445" s="849">
        <v>6</v>
      </c>
      <c r="M445" s="850">
        <v>0</v>
      </c>
    </row>
    <row r="446" spans="1:13" ht="14.4" customHeight="1" x14ac:dyDescent="0.3">
      <c r="A446" s="831" t="s">
        <v>2741</v>
      </c>
      <c r="B446" s="832" t="s">
        <v>2396</v>
      </c>
      <c r="C446" s="832" t="s">
        <v>2841</v>
      </c>
      <c r="D446" s="832" t="s">
        <v>750</v>
      </c>
      <c r="E446" s="832" t="s">
        <v>2235</v>
      </c>
      <c r="F446" s="849"/>
      <c r="G446" s="849"/>
      <c r="H446" s="837">
        <v>0</v>
      </c>
      <c r="I446" s="849">
        <v>8</v>
      </c>
      <c r="J446" s="849">
        <v>1056</v>
      </c>
      <c r="K446" s="837">
        <v>1</v>
      </c>
      <c r="L446" s="849">
        <v>8</v>
      </c>
      <c r="M446" s="850">
        <v>1056</v>
      </c>
    </row>
    <row r="447" spans="1:13" ht="14.4" customHeight="1" x14ac:dyDescent="0.3">
      <c r="A447" s="831" t="s">
        <v>2741</v>
      </c>
      <c r="B447" s="832" t="s">
        <v>2396</v>
      </c>
      <c r="C447" s="832" t="s">
        <v>3570</v>
      </c>
      <c r="D447" s="832" t="s">
        <v>750</v>
      </c>
      <c r="E447" s="832" t="s">
        <v>2870</v>
      </c>
      <c r="F447" s="849"/>
      <c r="G447" s="849"/>
      <c r="H447" s="837">
        <v>0</v>
      </c>
      <c r="I447" s="849">
        <v>3</v>
      </c>
      <c r="J447" s="849">
        <v>792</v>
      </c>
      <c r="K447" s="837">
        <v>1</v>
      </c>
      <c r="L447" s="849">
        <v>3</v>
      </c>
      <c r="M447" s="850">
        <v>792</v>
      </c>
    </row>
    <row r="448" spans="1:13" ht="14.4" customHeight="1" x14ac:dyDescent="0.3">
      <c r="A448" s="831" t="s">
        <v>2741</v>
      </c>
      <c r="B448" s="832" t="s">
        <v>2396</v>
      </c>
      <c r="C448" s="832" t="s">
        <v>2397</v>
      </c>
      <c r="D448" s="832" t="s">
        <v>748</v>
      </c>
      <c r="E448" s="832" t="s">
        <v>703</v>
      </c>
      <c r="F448" s="849"/>
      <c r="G448" s="849"/>
      <c r="H448" s="837">
        <v>0</v>
      </c>
      <c r="I448" s="849">
        <v>2</v>
      </c>
      <c r="J448" s="849">
        <v>131.97999999999999</v>
      </c>
      <c r="K448" s="837">
        <v>1</v>
      </c>
      <c r="L448" s="849">
        <v>2</v>
      </c>
      <c r="M448" s="850">
        <v>131.97999999999999</v>
      </c>
    </row>
    <row r="449" spans="1:13" ht="14.4" customHeight="1" x14ac:dyDescent="0.3">
      <c r="A449" s="831" t="s">
        <v>2741</v>
      </c>
      <c r="B449" s="832" t="s">
        <v>2420</v>
      </c>
      <c r="C449" s="832" t="s">
        <v>2423</v>
      </c>
      <c r="D449" s="832" t="s">
        <v>1328</v>
      </c>
      <c r="E449" s="832" t="s">
        <v>2424</v>
      </c>
      <c r="F449" s="849"/>
      <c r="G449" s="849"/>
      <c r="H449" s="837">
        <v>0</v>
      </c>
      <c r="I449" s="849">
        <v>1</v>
      </c>
      <c r="J449" s="849">
        <v>176.32</v>
      </c>
      <c r="K449" s="837">
        <v>1</v>
      </c>
      <c r="L449" s="849">
        <v>1</v>
      </c>
      <c r="M449" s="850">
        <v>176.32</v>
      </c>
    </row>
    <row r="450" spans="1:13" ht="14.4" customHeight="1" x14ac:dyDescent="0.3">
      <c r="A450" s="831" t="s">
        <v>2742</v>
      </c>
      <c r="B450" s="832" t="s">
        <v>2045</v>
      </c>
      <c r="C450" s="832" t="s">
        <v>3662</v>
      </c>
      <c r="D450" s="832" t="s">
        <v>2049</v>
      </c>
      <c r="E450" s="832" t="s">
        <v>2050</v>
      </c>
      <c r="F450" s="849"/>
      <c r="G450" s="849"/>
      <c r="H450" s="837">
        <v>0</v>
      </c>
      <c r="I450" s="849">
        <v>1</v>
      </c>
      <c r="J450" s="849">
        <v>16.12</v>
      </c>
      <c r="K450" s="837">
        <v>1</v>
      </c>
      <c r="L450" s="849">
        <v>1</v>
      </c>
      <c r="M450" s="850">
        <v>16.12</v>
      </c>
    </row>
    <row r="451" spans="1:13" ht="14.4" customHeight="1" x14ac:dyDescent="0.3">
      <c r="A451" s="831" t="s">
        <v>2742</v>
      </c>
      <c r="B451" s="832" t="s">
        <v>2057</v>
      </c>
      <c r="C451" s="832" t="s">
        <v>3654</v>
      </c>
      <c r="D451" s="832" t="s">
        <v>2059</v>
      </c>
      <c r="E451" s="832" t="s">
        <v>3655</v>
      </c>
      <c r="F451" s="849"/>
      <c r="G451" s="849"/>
      <c r="H451" s="837">
        <v>0</v>
      </c>
      <c r="I451" s="849">
        <v>1</v>
      </c>
      <c r="J451" s="849">
        <v>32.25</v>
      </c>
      <c r="K451" s="837">
        <v>1</v>
      </c>
      <c r="L451" s="849">
        <v>1</v>
      </c>
      <c r="M451" s="850">
        <v>32.25</v>
      </c>
    </row>
    <row r="452" spans="1:13" ht="14.4" customHeight="1" x14ac:dyDescent="0.3">
      <c r="A452" s="831" t="s">
        <v>2742</v>
      </c>
      <c r="B452" s="832" t="s">
        <v>2455</v>
      </c>
      <c r="C452" s="832" t="s">
        <v>2812</v>
      </c>
      <c r="D452" s="832" t="s">
        <v>2813</v>
      </c>
      <c r="E452" s="832" t="s">
        <v>2814</v>
      </c>
      <c r="F452" s="849"/>
      <c r="G452" s="849"/>
      <c r="H452" s="837">
        <v>0</v>
      </c>
      <c r="I452" s="849">
        <v>1</v>
      </c>
      <c r="J452" s="849">
        <v>453.18</v>
      </c>
      <c r="K452" s="837">
        <v>1</v>
      </c>
      <c r="L452" s="849">
        <v>1</v>
      </c>
      <c r="M452" s="850">
        <v>453.18</v>
      </c>
    </row>
    <row r="453" spans="1:13" ht="14.4" customHeight="1" x14ac:dyDescent="0.3">
      <c r="A453" s="831" t="s">
        <v>2742</v>
      </c>
      <c r="B453" s="832" t="s">
        <v>2092</v>
      </c>
      <c r="C453" s="832" t="s">
        <v>2784</v>
      </c>
      <c r="D453" s="832" t="s">
        <v>910</v>
      </c>
      <c r="E453" s="832" t="s">
        <v>2106</v>
      </c>
      <c r="F453" s="849"/>
      <c r="G453" s="849"/>
      <c r="H453" s="837">
        <v>0</v>
      </c>
      <c r="I453" s="849">
        <v>8</v>
      </c>
      <c r="J453" s="849">
        <v>3927.12</v>
      </c>
      <c r="K453" s="837">
        <v>1</v>
      </c>
      <c r="L453" s="849">
        <v>8</v>
      </c>
      <c r="M453" s="850">
        <v>3927.12</v>
      </c>
    </row>
    <row r="454" spans="1:13" ht="14.4" customHeight="1" x14ac:dyDescent="0.3">
      <c r="A454" s="831" t="s">
        <v>2742</v>
      </c>
      <c r="B454" s="832" t="s">
        <v>2092</v>
      </c>
      <c r="C454" s="832" t="s">
        <v>2821</v>
      </c>
      <c r="D454" s="832" t="s">
        <v>910</v>
      </c>
      <c r="E454" s="832" t="s">
        <v>2102</v>
      </c>
      <c r="F454" s="849"/>
      <c r="G454" s="849"/>
      <c r="H454" s="837">
        <v>0</v>
      </c>
      <c r="I454" s="849">
        <v>1</v>
      </c>
      <c r="J454" s="849">
        <v>736.33</v>
      </c>
      <c r="K454" s="837">
        <v>1</v>
      </c>
      <c r="L454" s="849">
        <v>1</v>
      </c>
      <c r="M454" s="850">
        <v>736.33</v>
      </c>
    </row>
    <row r="455" spans="1:13" ht="14.4" customHeight="1" x14ac:dyDescent="0.3">
      <c r="A455" s="831" t="s">
        <v>2742</v>
      </c>
      <c r="B455" s="832" t="s">
        <v>2092</v>
      </c>
      <c r="C455" s="832" t="s">
        <v>2861</v>
      </c>
      <c r="D455" s="832" t="s">
        <v>914</v>
      </c>
      <c r="E455" s="832" t="s">
        <v>2096</v>
      </c>
      <c r="F455" s="849"/>
      <c r="G455" s="849"/>
      <c r="H455" s="837">
        <v>0</v>
      </c>
      <c r="I455" s="849">
        <v>2</v>
      </c>
      <c r="J455" s="849">
        <v>2771.24</v>
      </c>
      <c r="K455" s="837">
        <v>1</v>
      </c>
      <c r="L455" s="849">
        <v>2</v>
      </c>
      <c r="M455" s="850">
        <v>2771.24</v>
      </c>
    </row>
    <row r="456" spans="1:13" ht="14.4" customHeight="1" x14ac:dyDescent="0.3">
      <c r="A456" s="831" t="s">
        <v>2742</v>
      </c>
      <c r="B456" s="832" t="s">
        <v>2092</v>
      </c>
      <c r="C456" s="832" t="s">
        <v>2105</v>
      </c>
      <c r="D456" s="832" t="s">
        <v>910</v>
      </c>
      <c r="E456" s="832" t="s">
        <v>2106</v>
      </c>
      <c r="F456" s="849"/>
      <c r="G456" s="849"/>
      <c r="H456" s="837">
        <v>0</v>
      </c>
      <c r="I456" s="849">
        <v>1</v>
      </c>
      <c r="J456" s="849">
        <v>490.89</v>
      </c>
      <c r="K456" s="837">
        <v>1</v>
      </c>
      <c r="L456" s="849">
        <v>1</v>
      </c>
      <c r="M456" s="850">
        <v>490.89</v>
      </c>
    </row>
    <row r="457" spans="1:13" ht="14.4" customHeight="1" x14ac:dyDescent="0.3">
      <c r="A457" s="831" t="s">
        <v>2742</v>
      </c>
      <c r="B457" s="832" t="s">
        <v>2129</v>
      </c>
      <c r="C457" s="832" t="s">
        <v>2135</v>
      </c>
      <c r="D457" s="832" t="s">
        <v>916</v>
      </c>
      <c r="E457" s="832" t="s">
        <v>2136</v>
      </c>
      <c r="F457" s="849"/>
      <c r="G457" s="849"/>
      <c r="H457" s="837">
        <v>0</v>
      </c>
      <c r="I457" s="849">
        <v>1</v>
      </c>
      <c r="J457" s="849">
        <v>98.29</v>
      </c>
      <c r="K457" s="837">
        <v>1</v>
      </c>
      <c r="L457" s="849">
        <v>1</v>
      </c>
      <c r="M457" s="850">
        <v>98.29</v>
      </c>
    </row>
    <row r="458" spans="1:13" ht="14.4" customHeight="1" x14ac:dyDescent="0.3">
      <c r="A458" s="831" t="s">
        <v>2742</v>
      </c>
      <c r="B458" s="832" t="s">
        <v>2487</v>
      </c>
      <c r="C458" s="832" t="s">
        <v>2488</v>
      </c>
      <c r="D458" s="832" t="s">
        <v>1446</v>
      </c>
      <c r="E458" s="832" t="s">
        <v>2489</v>
      </c>
      <c r="F458" s="849"/>
      <c r="G458" s="849"/>
      <c r="H458" s="837">
        <v>0</v>
      </c>
      <c r="I458" s="849">
        <v>1</v>
      </c>
      <c r="J458" s="849">
        <v>16.5</v>
      </c>
      <c r="K458" s="837">
        <v>1</v>
      </c>
      <c r="L458" s="849">
        <v>1</v>
      </c>
      <c r="M458" s="850">
        <v>16.5</v>
      </c>
    </row>
    <row r="459" spans="1:13" ht="14.4" customHeight="1" x14ac:dyDescent="0.3">
      <c r="A459" s="831" t="s">
        <v>2742</v>
      </c>
      <c r="B459" s="832" t="s">
        <v>2264</v>
      </c>
      <c r="C459" s="832" t="s">
        <v>2267</v>
      </c>
      <c r="D459" s="832" t="s">
        <v>1377</v>
      </c>
      <c r="E459" s="832" t="s">
        <v>2268</v>
      </c>
      <c r="F459" s="849"/>
      <c r="G459" s="849"/>
      <c r="H459" s="837">
        <v>0</v>
      </c>
      <c r="I459" s="849">
        <v>3</v>
      </c>
      <c r="J459" s="849">
        <v>463.08000000000004</v>
      </c>
      <c r="K459" s="837">
        <v>1</v>
      </c>
      <c r="L459" s="849">
        <v>3</v>
      </c>
      <c r="M459" s="850">
        <v>463.08000000000004</v>
      </c>
    </row>
    <row r="460" spans="1:13" ht="14.4" customHeight="1" x14ac:dyDescent="0.3">
      <c r="A460" s="831" t="s">
        <v>2742</v>
      </c>
      <c r="B460" s="832" t="s">
        <v>2322</v>
      </c>
      <c r="C460" s="832" t="s">
        <v>2323</v>
      </c>
      <c r="D460" s="832" t="s">
        <v>2324</v>
      </c>
      <c r="E460" s="832" t="s">
        <v>2325</v>
      </c>
      <c r="F460" s="849"/>
      <c r="G460" s="849"/>
      <c r="H460" s="837">
        <v>0</v>
      </c>
      <c r="I460" s="849">
        <v>4</v>
      </c>
      <c r="J460" s="849">
        <v>2201.56</v>
      </c>
      <c r="K460" s="837">
        <v>1</v>
      </c>
      <c r="L460" s="849">
        <v>4</v>
      </c>
      <c r="M460" s="850">
        <v>2201.56</v>
      </c>
    </row>
    <row r="461" spans="1:13" ht="14.4" customHeight="1" x14ac:dyDescent="0.3">
      <c r="A461" s="831" t="s">
        <v>2742</v>
      </c>
      <c r="B461" s="832" t="s">
        <v>2329</v>
      </c>
      <c r="C461" s="832" t="s">
        <v>2330</v>
      </c>
      <c r="D461" s="832" t="s">
        <v>676</v>
      </c>
      <c r="E461" s="832" t="s">
        <v>2331</v>
      </c>
      <c r="F461" s="849"/>
      <c r="G461" s="849"/>
      <c r="H461" s="837">
        <v>0</v>
      </c>
      <c r="I461" s="849">
        <v>1</v>
      </c>
      <c r="J461" s="849">
        <v>24.22</v>
      </c>
      <c r="K461" s="837">
        <v>1</v>
      </c>
      <c r="L461" s="849">
        <v>1</v>
      </c>
      <c r="M461" s="850">
        <v>24.22</v>
      </c>
    </row>
    <row r="462" spans="1:13" ht="14.4" customHeight="1" x14ac:dyDescent="0.3">
      <c r="A462" s="831" t="s">
        <v>2742</v>
      </c>
      <c r="B462" s="832" t="s">
        <v>2333</v>
      </c>
      <c r="C462" s="832" t="s">
        <v>2334</v>
      </c>
      <c r="D462" s="832" t="s">
        <v>640</v>
      </c>
      <c r="E462" s="832" t="s">
        <v>641</v>
      </c>
      <c r="F462" s="849"/>
      <c r="G462" s="849"/>
      <c r="H462" s="837">
        <v>0</v>
      </c>
      <c r="I462" s="849">
        <v>1</v>
      </c>
      <c r="J462" s="849">
        <v>21.76</v>
      </c>
      <c r="K462" s="837">
        <v>1</v>
      </c>
      <c r="L462" s="849">
        <v>1</v>
      </c>
      <c r="M462" s="850">
        <v>21.76</v>
      </c>
    </row>
    <row r="463" spans="1:13" ht="14.4" customHeight="1" x14ac:dyDescent="0.3">
      <c r="A463" s="831" t="s">
        <v>2742</v>
      </c>
      <c r="B463" s="832" t="s">
        <v>2337</v>
      </c>
      <c r="C463" s="832" t="s">
        <v>2343</v>
      </c>
      <c r="D463" s="832" t="s">
        <v>2339</v>
      </c>
      <c r="E463" s="832" t="s">
        <v>2344</v>
      </c>
      <c r="F463" s="849"/>
      <c r="G463" s="849"/>
      <c r="H463" s="837">
        <v>0</v>
      </c>
      <c r="I463" s="849">
        <v>5</v>
      </c>
      <c r="J463" s="849">
        <v>2423.75</v>
      </c>
      <c r="K463" s="837">
        <v>1</v>
      </c>
      <c r="L463" s="849">
        <v>5</v>
      </c>
      <c r="M463" s="850">
        <v>2423.75</v>
      </c>
    </row>
    <row r="464" spans="1:13" ht="14.4" customHeight="1" x14ac:dyDescent="0.3">
      <c r="A464" s="831" t="s">
        <v>2742</v>
      </c>
      <c r="B464" s="832" t="s">
        <v>2337</v>
      </c>
      <c r="C464" s="832" t="s">
        <v>2345</v>
      </c>
      <c r="D464" s="832" t="s">
        <v>2339</v>
      </c>
      <c r="E464" s="832" t="s">
        <v>2346</v>
      </c>
      <c r="F464" s="849"/>
      <c r="G464" s="849"/>
      <c r="H464" s="837">
        <v>0</v>
      </c>
      <c r="I464" s="849">
        <v>5</v>
      </c>
      <c r="J464" s="849">
        <v>4847.3999999999996</v>
      </c>
      <c r="K464" s="837">
        <v>1</v>
      </c>
      <c r="L464" s="849">
        <v>5</v>
      </c>
      <c r="M464" s="850">
        <v>4847.3999999999996</v>
      </c>
    </row>
    <row r="465" spans="1:13" ht="14.4" customHeight="1" x14ac:dyDescent="0.3">
      <c r="A465" s="831" t="s">
        <v>2742</v>
      </c>
      <c r="B465" s="832" t="s">
        <v>2337</v>
      </c>
      <c r="C465" s="832" t="s">
        <v>2338</v>
      </c>
      <c r="D465" s="832" t="s">
        <v>2339</v>
      </c>
      <c r="E465" s="832" t="s">
        <v>2340</v>
      </c>
      <c r="F465" s="849"/>
      <c r="G465" s="849"/>
      <c r="H465" s="837">
        <v>0</v>
      </c>
      <c r="I465" s="849">
        <v>1</v>
      </c>
      <c r="J465" s="849">
        <v>1938.97</v>
      </c>
      <c r="K465" s="837">
        <v>1</v>
      </c>
      <c r="L465" s="849">
        <v>1</v>
      </c>
      <c r="M465" s="850">
        <v>1938.97</v>
      </c>
    </row>
    <row r="466" spans="1:13" ht="14.4" customHeight="1" x14ac:dyDescent="0.3">
      <c r="A466" s="831" t="s">
        <v>2742</v>
      </c>
      <c r="B466" s="832" t="s">
        <v>2337</v>
      </c>
      <c r="C466" s="832" t="s">
        <v>2341</v>
      </c>
      <c r="D466" s="832" t="s">
        <v>2339</v>
      </c>
      <c r="E466" s="832" t="s">
        <v>2342</v>
      </c>
      <c r="F466" s="849"/>
      <c r="G466" s="849"/>
      <c r="H466" s="837">
        <v>0</v>
      </c>
      <c r="I466" s="849">
        <v>2</v>
      </c>
      <c r="J466" s="849">
        <v>2908.46</v>
      </c>
      <c r="K466" s="837">
        <v>1</v>
      </c>
      <c r="L466" s="849">
        <v>2</v>
      </c>
      <c r="M466" s="850">
        <v>2908.46</v>
      </c>
    </row>
    <row r="467" spans="1:13" ht="14.4" customHeight="1" x14ac:dyDescent="0.3">
      <c r="A467" s="831" t="s">
        <v>2742</v>
      </c>
      <c r="B467" s="832" t="s">
        <v>2351</v>
      </c>
      <c r="C467" s="832" t="s">
        <v>2352</v>
      </c>
      <c r="D467" s="832" t="s">
        <v>2353</v>
      </c>
      <c r="E467" s="832" t="s">
        <v>2354</v>
      </c>
      <c r="F467" s="849"/>
      <c r="G467" s="849"/>
      <c r="H467" s="837"/>
      <c r="I467" s="849">
        <v>3</v>
      </c>
      <c r="J467" s="849">
        <v>0</v>
      </c>
      <c r="K467" s="837"/>
      <c r="L467" s="849">
        <v>3</v>
      </c>
      <c r="M467" s="850">
        <v>0</v>
      </c>
    </row>
    <row r="468" spans="1:13" ht="14.4" customHeight="1" x14ac:dyDescent="0.3">
      <c r="A468" s="831" t="s">
        <v>2742</v>
      </c>
      <c r="B468" s="832" t="s">
        <v>4602</v>
      </c>
      <c r="C468" s="832" t="s">
        <v>3649</v>
      </c>
      <c r="D468" s="832" t="s">
        <v>3650</v>
      </c>
      <c r="E468" s="832" t="s">
        <v>2757</v>
      </c>
      <c r="F468" s="849">
        <v>1</v>
      </c>
      <c r="G468" s="849">
        <v>424.24</v>
      </c>
      <c r="H468" s="837">
        <v>1</v>
      </c>
      <c r="I468" s="849"/>
      <c r="J468" s="849"/>
      <c r="K468" s="837">
        <v>0</v>
      </c>
      <c r="L468" s="849">
        <v>1</v>
      </c>
      <c r="M468" s="850">
        <v>424.24</v>
      </c>
    </row>
    <row r="469" spans="1:13" ht="14.4" customHeight="1" x14ac:dyDescent="0.3">
      <c r="A469" s="831" t="s">
        <v>2742</v>
      </c>
      <c r="B469" s="832" t="s">
        <v>2378</v>
      </c>
      <c r="C469" s="832" t="s">
        <v>2382</v>
      </c>
      <c r="D469" s="832" t="s">
        <v>2383</v>
      </c>
      <c r="E469" s="832" t="s">
        <v>2384</v>
      </c>
      <c r="F469" s="849"/>
      <c r="G469" s="849"/>
      <c r="H469" s="837">
        <v>0</v>
      </c>
      <c r="I469" s="849">
        <v>1</v>
      </c>
      <c r="J469" s="849">
        <v>4.7</v>
      </c>
      <c r="K469" s="837">
        <v>1</v>
      </c>
      <c r="L469" s="849">
        <v>1</v>
      </c>
      <c r="M469" s="850">
        <v>4.7</v>
      </c>
    </row>
    <row r="470" spans="1:13" ht="14.4" customHeight="1" x14ac:dyDescent="0.3">
      <c r="A470" s="831" t="s">
        <v>2742</v>
      </c>
      <c r="B470" s="832" t="s">
        <v>2391</v>
      </c>
      <c r="C470" s="832" t="s">
        <v>2392</v>
      </c>
      <c r="D470" s="832" t="s">
        <v>1330</v>
      </c>
      <c r="E470" s="832" t="s">
        <v>2393</v>
      </c>
      <c r="F470" s="849"/>
      <c r="G470" s="849"/>
      <c r="H470" s="837"/>
      <c r="I470" s="849">
        <v>1</v>
      </c>
      <c r="J470" s="849">
        <v>0</v>
      </c>
      <c r="K470" s="837"/>
      <c r="L470" s="849">
        <v>1</v>
      </c>
      <c r="M470" s="850">
        <v>0</v>
      </c>
    </row>
    <row r="471" spans="1:13" ht="14.4" customHeight="1" x14ac:dyDescent="0.3">
      <c r="A471" s="831" t="s">
        <v>2742</v>
      </c>
      <c r="B471" s="832" t="s">
        <v>2391</v>
      </c>
      <c r="C471" s="832" t="s">
        <v>3666</v>
      </c>
      <c r="D471" s="832" t="s">
        <v>3667</v>
      </c>
      <c r="E471" s="832" t="s">
        <v>2393</v>
      </c>
      <c r="F471" s="849">
        <v>2</v>
      </c>
      <c r="G471" s="849">
        <v>0</v>
      </c>
      <c r="H471" s="837"/>
      <c r="I471" s="849"/>
      <c r="J471" s="849"/>
      <c r="K471" s="837"/>
      <c r="L471" s="849">
        <v>2</v>
      </c>
      <c r="M471" s="850">
        <v>0</v>
      </c>
    </row>
    <row r="472" spans="1:13" ht="14.4" customHeight="1" x14ac:dyDescent="0.3">
      <c r="A472" s="831" t="s">
        <v>2742</v>
      </c>
      <c r="B472" s="832" t="s">
        <v>2396</v>
      </c>
      <c r="C472" s="832" t="s">
        <v>2397</v>
      </c>
      <c r="D472" s="832" t="s">
        <v>748</v>
      </c>
      <c r="E472" s="832" t="s">
        <v>703</v>
      </c>
      <c r="F472" s="849"/>
      <c r="G472" s="849"/>
      <c r="H472" s="837">
        <v>0</v>
      </c>
      <c r="I472" s="849">
        <v>1</v>
      </c>
      <c r="J472" s="849">
        <v>65.989999999999995</v>
      </c>
      <c r="K472" s="837">
        <v>1</v>
      </c>
      <c r="L472" s="849">
        <v>1</v>
      </c>
      <c r="M472" s="850">
        <v>65.989999999999995</v>
      </c>
    </row>
    <row r="473" spans="1:13" ht="14.4" customHeight="1" x14ac:dyDescent="0.3">
      <c r="A473" s="831" t="s">
        <v>2742</v>
      </c>
      <c r="B473" s="832" t="s">
        <v>2396</v>
      </c>
      <c r="C473" s="832" t="s">
        <v>2398</v>
      </c>
      <c r="D473" s="832" t="s">
        <v>750</v>
      </c>
      <c r="E473" s="832" t="s">
        <v>2235</v>
      </c>
      <c r="F473" s="849"/>
      <c r="G473" s="849"/>
      <c r="H473" s="837">
        <v>0</v>
      </c>
      <c r="I473" s="849">
        <v>2</v>
      </c>
      <c r="J473" s="849">
        <v>264</v>
      </c>
      <c r="K473" s="837">
        <v>1</v>
      </c>
      <c r="L473" s="849">
        <v>2</v>
      </c>
      <c r="M473" s="850">
        <v>264</v>
      </c>
    </row>
    <row r="474" spans="1:13" ht="14.4" customHeight="1" x14ac:dyDescent="0.3">
      <c r="A474" s="831" t="s">
        <v>2742</v>
      </c>
      <c r="B474" s="832" t="s">
        <v>4598</v>
      </c>
      <c r="C474" s="832" t="s">
        <v>3663</v>
      </c>
      <c r="D474" s="832" t="s">
        <v>3664</v>
      </c>
      <c r="E474" s="832" t="s">
        <v>3665</v>
      </c>
      <c r="F474" s="849">
        <v>1</v>
      </c>
      <c r="G474" s="849">
        <v>739.17</v>
      </c>
      <c r="H474" s="837">
        <v>1</v>
      </c>
      <c r="I474" s="849"/>
      <c r="J474" s="849"/>
      <c r="K474" s="837">
        <v>0</v>
      </c>
      <c r="L474" s="849">
        <v>1</v>
      </c>
      <c r="M474" s="850">
        <v>739.17</v>
      </c>
    </row>
    <row r="475" spans="1:13" ht="14.4" customHeight="1" x14ac:dyDescent="0.3">
      <c r="A475" s="831" t="s">
        <v>2743</v>
      </c>
      <c r="B475" s="832" t="s">
        <v>2455</v>
      </c>
      <c r="C475" s="832" t="s">
        <v>2812</v>
      </c>
      <c r="D475" s="832" t="s">
        <v>2813</v>
      </c>
      <c r="E475" s="832" t="s">
        <v>2814</v>
      </c>
      <c r="F475" s="849"/>
      <c r="G475" s="849"/>
      <c r="H475" s="837">
        <v>0</v>
      </c>
      <c r="I475" s="849">
        <v>12</v>
      </c>
      <c r="J475" s="849">
        <v>5438.16</v>
      </c>
      <c r="K475" s="837">
        <v>1</v>
      </c>
      <c r="L475" s="849">
        <v>12</v>
      </c>
      <c r="M475" s="850">
        <v>5438.16</v>
      </c>
    </row>
    <row r="476" spans="1:13" ht="14.4" customHeight="1" x14ac:dyDescent="0.3">
      <c r="A476" s="831" t="s">
        <v>2743</v>
      </c>
      <c r="B476" s="832" t="s">
        <v>2092</v>
      </c>
      <c r="C476" s="832" t="s">
        <v>2877</v>
      </c>
      <c r="D476" s="832" t="s">
        <v>914</v>
      </c>
      <c r="E476" s="832" t="s">
        <v>2098</v>
      </c>
      <c r="F476" s="849"/>
      <c r="G476" s="849"/>
      <c r="H476" s="837">
        <v>0</v>
      </c>
      <c r="I476" s="849">
        <v>3</v>
      </c>
      <c r="J476" s="849">
        <v>5542.47</v>
      </c>
      <c r="K476" s="837">
        <v>1</v>
      </c>
      <c r="L476" s="849">
        <v>3</v>
      </c>
      <c r="M476" s="850">
        <v>5542.47</v>
      </c>
    </row>
    <row r="477" spans="1:13" ht="14.4" customHeight="1" x14ac:dyDescent="0.3">
      <c r="A477" s="831" t="s">
        <v>2743</v>
      </c>
      <c r="B477" s="832" t="s">
        <v>2129</v>
      </c>
      <c r="C477" s="832" t="s">
        <v>2131</v>
      </c>
      <c r="D477" s="832" t="s">
        <v>919</v>
      </c>
      <c r="E477" s="832" t="s">
        <v>2132</v>
      </c>
      <c r="F477" s="849"/>
      <c r="G477" s="849"/>
      <c r="H477" s="837">
        <v>0</v>
      </c>
      <c r="I477" s="849">
        <v>1</v>
      </c>
      <c r="J477" s="849">
        <v>42.51</v>
      </c>
      <c r="K477" s="837">
        <v>1</v>
      </c>
      <c r="L477" s="849">
        <v>1</v>
      </c>
      <c r="M477" s="850">
        <v>42.51</v>
      </c>
    </row>
    <row r="478" spans="1:13" ht="14.4" customHeight="1" x14ac:dyDescent="0.3">
      <c r="A478" s="831" t="s">
        <v>2743</v>
      </c>
      <c r="B478" s="832" t="s">
        <v>2154</v>
      </c>
      <c r="C478" s="832" t="s">
        <v>2155</v>
      </c>
      <c r="D478" s="832" t="s">
        <v>702</v>
      </c>
      <c r="E478" s="832" t="s">
        <v>2156</v>
      </c>
      <c r="F478" s="849"/>
      <c r="G478" s="849"/>
      <c r="H478" s="837">
        <v>0</v>
      </c>
      <c r="I478" s="849">
        <v>1</v>
      </c>
      <c r="J478" s="849">
        <v>35.11</v>
      </c>
      <c r="K478" s="837">
        <v>1</v>
      </c>
      <c r="L478" s="849">
        <v>1</v>
      </c>
      <c r="M478" s="850">
        <v>35.11</v>
      </c>
    </row>
    <row r="479" spans="1:13" ht="14.4" customHeight="1" x14ac:dyDescent="0.3">
      <c r="A479" s="831" t="s">
        <v>2743</v>
      </c>
      <c r="B479" s="832" t="s">
        <v>2208</v>
      </c>
      <c r="C479" s="832" t="s">
        <v>2517</v>
      </c>
      <c r="D479" s="832" t="s">
        <v>2210</v>
      </c>
      <c r="E479" s="832" t="s">
        <v>2518</v>
      </c>
      <c r="F479" s="849"/>
      <c r="G479" s="849"/>
      <c r="H479" s="837">
        <v>0</v>
      </c>
      <c r="I479" s="849">
        <v>1</v>
      </c>
      <c r="J479" s="849">
        <v>36.909999999999997</v>
      </c>
      <c r="K479" s="837">
        <v>1</v>
      </c>
      <c r="L479" s="849">
        <v>1</v>
      </c>
      <c r="M479" s="850">
        <v>36.909999999999997</v>
      </c>
    </row>
    <row r="480" spans="1:13" ht="14.4" customHeight="1" x14ac:dyDescent="0.3">
      <c r="A480" s="831" t="s">
        <v>2743</v>
      </c>
      <c r="B480" s="832" t="s">
        <v>2253</v>
      </c>
      <c r="C480" s="832" t="s">
        <v>2541</v>
      </c>
      <c r="D480" s="832" t="s">
        <v>2258</v>
      </c>
      <c r="E480" s="832" t="s">
        <v>2263</v>
      </c>
      <c r="F480" s="849"/>
      <c r="G480" s="849"/>
      <c r="H480" s="837">
        <v>0</v>
      </c>
      <c r="I480" s="849">
        <v>1</v>
      </c>
      <c r="J480" s="849">
        <v>49.08</v>
      </c>
      <c r="K480" s="837">
        <v>1</v>
      </c>
      <c r="L480" s="849">
        <v>1</v>
      </c>
      <c r="M480" s="850">
        <v>49.08</v>
      </c>
    </row>
    <row r="481" spans="1:13" ht="14.4" customHeight="1" x14ac:dyDescent="0.3">
      <c r="A481" s="831" t="s">
        <v>2743</v>
      </c>
      <c r="B481" s="832" t="s">
        <v>2322</v>
      </c>
      <c r="C481" s="832" t="s">
        <v>2323</v>
      </c>
      <c r="D481" s="832" t="s">
        <v>2324</v>
      </c>
      <c r="E481" s="832" t="s">
        <v>2325</v>
      </c>
      <c r="F481" s="849"/>
      <c r="G481" s="849"/>
      <c r="H481" s="837">
        <v>0</v>
      </c>
      <c r="I481" s="849">
        <v>1</v>
      </c>
      <c r="J481" s="849">
        <v>550.39</v>
      </c>
      <c r="K481" s="837">
        <v>1</v>
      </c>
      <c r="L481" s="849">
        <v>1</v>
      </c>
      <c r="M481" s="850">
        <v>550.39</v>
      </c>
    </row>
    <row r="482" spans="1:13" ht="14.4" customHeight="1" x14ac:dyDescent="0.3">
      <c r="A482" s="831" t="s">
        <v>2743</v>
      </c>
      <c r="B482" s="832" t="s">
        <v>2333</v>
      </c>
      <c r="C482" s="832" t="s">
        <v>2336</v>
      </c>
      <c r="D482" s="832" t="s">
        <v>640</v>
      </c>
      <c r="E482" s="832" t="s">
        <v>643</v>
      </c>
      <c r="F482" s="849"/>
      <c r="G482" s="849"/>
      <c r="H482" s="837">
        <v>0</v>
      </c>
      <c r="I482" s="849">
        <v>3</v>
      </c>
      <c r="J482" s="849">
        <v>195.84</v>
      </c>
      <c r="K482" s="837">
        <v>1</v>
      </c>
      <c r="L482" s="849">
        <v>3</v>
      </c>
      <c r="M482" s="850">
        <v>195.84</v>
      </c>
    </row>
    <row r="483" spans="1:13" ht="14.4" customHeight="1" x14ac:dyDescent="0.3">
      <c r="A483" s="831" t="s">
        <v>2743</v>
      </c>
      <c r="B483" s="832" t="s">
        <v>2333</v>
      </c>
      <c r="C483" s="832" t="s">
        <v>2334</v>
      </c>
      <c r="D483" s="832" t="s">
        <v>640</v>
      </c>
      <c r="E483" s="832" t="s">
        <v>641</v>
      </c>
      <c r="F483" s="849"/>
      <c r="G483" s="849"/>
      <c r="H483" s="837">
        <v>0</v>
      </c>
      <c r="I483" s="849">
        <v>2</v>
      </c>
      <c r="J483" s="849">
        <v>43.52</v>
      </c>
      <c r="K483" s="837">
        <v>1</v>
      </c>
      <c r="L483" s="849">
        <v>2</v>
      </c>
      <c r="M483" s="850">
        <v>43.52</v>
      </c>
    </row>
    <row r="484" spans="1:13" ht="14.4" customHeight="1" x14ac:dyDescent="0.3">
      <c r="A484" s="831" t="s">
        <v>2743</v>
      </c>
      <c r="B484" s="832" t="s">
        <v>2595</v>
      </c>
      <c r="C484" s="832" t="s">
        <v>2596</v>
      </c>
      <c r="D484" s="832" t="s">
        <v>2597</v>
      </c>
      <c r="E484" s="832" t="s">
        <v>2598</v>
      </c>
      <c r="F484" s="849"/>
      <c r="G484" s="849"/>
      <c r="H484" s="837">
        <v>0</v>
      </c>
      <c r="I484" s="849">
        <v>2</v>
      </c>
      <c r="J484" s="849">
        <v>711.58</v>
      </c>
      <c r="K484" s="837">
        <v>1</v>
      </c>
      <c r="L484" s="849">
        <v>2</v>
      </c>
      <c r="M484" s="850">
        <v>711.58</v>
      </c>
    </row>
    <row r="485" spans="1:13" ht="14.4" customHeight="1" x14ac:dyDescent="0.3">
      <c r="A485" s="831" t="s">
        <v>2743</v>
      </c>
      <c r="B485" s="832" t="s">
        <v>2595</v>
      </c>
      <c r="C485" s="832" t="s">
        <v>3197</v>
      </c>
      <c r="D485" s="832" t="s">
        <v>2597</v>
      </c>
      <c r="E485" s="832" t="s">
        <v>3198</v>
      </c>
      <c r="F485" s="849"/>
      <c r="G485" s="849"/>
      <c r="H485" s="837">
        <v>0</v>
      </c>
      <c r="I485" s="849">
        <v>1</v>
      </c>
      <c r="J485" s="849">
        <v>1019.46</v>
      </c>
      <c r="K485" s="837">
        <v>1</v>
      </c>
      <c r="L485" s="849">
        <v>1</v>
      </c>
      <c r="M485" s="850">
        <v>1019.46</v>
      </c>
    </row>
    <row r="486" spans="1:13" ht="14.4" customHeight="1" x14ac:dyDescent="0.3">
      <c r="A486" s="831" t="s">
        <v>2743</v>
      </c>
      <c r="B486" s="832" t="s">
        <v>2337</v>
      </c>
      <c r="C486" s="832" t="s">
        <v>2343</v>
      </c>
      <c r="D486" s="832" t="s">
        <v>2339</v>
      </c>
      <c r="E486" s="832" t="s">
        <v>2344</v>
      </c>
      <c r="F486" s="849"/>
      <c r="G486" s="849"/>
      <c r="H486" s="837">
        <v>0</v>
      </c>
      <c r="I486" s="849">
        <v>5</v>
      </c>
      <c r="J486" s="849">
        <v>2423.75</v>
      </c>
      <c r="K486" s="837">
        <v>1</v>
      </c>
      <c r="L486" s="849">
        <v>5</v>
      </c>
      <c r="M486" s="850">
        <v>2423.75</v>
      </c>
    </row>
    <row r="487" spans="1:13" ht="14.4" customHeight="1" x14ac:dyDescent="0.3">
      <c r="A487" s="831" t="s">
        <v>2743</v>
      </c>
      <c r="B487" s="832" t="s">
        <v>2337</v>
      </c>
      <c r="C487" s="832" t="s">
        <v>2338</v>
      </c>
      <c r="D487" s="832" t="s">
        <v>2339</v>
      </c>
      <c r="E487" s="832" t="s">
        <v>2340</v>
      </c>
      <c r="F487" s="849"/>
      <c r="G487" s="849"/>
      <c r="H487" s="837">
        <v>0</v>
      </c>
      <c r="I487" s="849">
        <v>4</v>
      </c>
      <c r="J487" s="849">
        <v>7755.88</v>
      </c>
      <c r="K487" s="837">
        <v>1</v>
      </c>
      <c r="L487" s="849">
        <v>4</v>
      </c>
      <c r="M487" s="850">
        <v>7755.88</v>
      </c>
    </row>
    <row r="488" spans="1:13" ht="14.4" customHeight="1" x14ac:dyDescent="0.3">
      <c r="A488" s="831" t="s">
        <v>2743</v>
      </c>
      <c r="B488" s="832" t="s">
        <v>2337</v>
      </c>
      <c r="C488" s="832" t="s">
        <v>2341</v>
      </c>
      <c r="D488" s="832" t="s">
        <v>2339</v>
      </c>
      <c r="E488" s="832" t="s">
        <v>2342</v>
      </c>
      <c r="F488" s="849"/>
      <c r="G488" s="849"/>
      <c r="H488" s="837">
        <v>0</v>
      </c>
      <c r="I488" s="849">
        <v>1</v>
      </c>
      <c r="J488" s="849">
        <v>1454.23</v>
      </c>
      <c r="K488" s="837">
        <v>1</v>
      </c>
      <c r="L488" s="849">
        <v>1</v>
      </c>
      <c r="M488" s="850">
        <v>1454.23</v>
      </c>
    </row>
    <row r="489" spans="1:13" ht="14.4" customHeight="1" x14ac:dyDescent="0.3">
      <c r="A489" s="831" t="s">
        <v>2743</v>
      </c>
      <c r="B489" s="832" t="s">
        <v>2351</v>
      </c>
      <c r="C489" s="832" t="s">
        <v>2352</v>
      </c>
      <c r="D489" s="832" t="s">
        <v>2353</v>
      </c>
      <c r="E489" s="832" t="s">
        <v>2354</v>
      </c>
      <c r="F489" s="849"/>
      <c r="G489" s="849"/>
      <c r="H489" s="837"/>
      <c r="I489" s="849">
        <v>6</v>
      </c>
      <c r="J489" s="849">
        <v>0</v>
      </c>
      <c r="K489" s="837"/>
      <c r="L489" s="849">
        <v>6</v>
      </c>
      <c r="M489" s="850">
        <v>0</v>
      </c>
    </row>
    <row r="490" spans="1:13" ht="14.4" customHeight="1" x14ac:dyDescent="0.3">
      <c r="A490" s="831" t="s">
        <v>2743</v>
      </c>
      <c r="B490" s="832" t="s">
        <v>4597</v>
      </c>
      <c r="C490" s="832" t="s">
        <v>3210</v>
      </c>
      <c r="D490" s="832" t="s">
        <v>3002</v>
      </c>
      <c r="E490" s="832" t="s">
        <v>3211</v>
      </c>
      <c r="F490" s="849"/>
      <c r="G490" s="849"/>
      <c r="H490" s="837">
        <v>0</v>
      </c>
      <c r="I490" s="849">
        <v>1</v>
      </c>
      <c r="J490" s="849">
        <v>597.88</v>
      </c>
      <c r="K490" s="837">
        <v>1</v>
      </c>
      <c r="L490" s="849">
        <v>1</v>
      </c>
      <c r="M490" s="850">
        <v>597.88</v>
      </c>
    </row>
    <row r="491" spans="1:13" ht="14.4" customHeight="1" x14ac:dyDescent="0.3">
      <c r="A491" s="831" t="s">
        <v>2743</v>
      </c>
      <c r="B491" s="832" t="s">
        <v>2378</v>
      </c>
      <c r="C491" s="832" t="s">
        <v>2382</v>
      </c>
      <c r="D491" s="832" t="s">
        <v>2383</v>
      </c>
      <c r="E491" s="832" t="s">
        <v>2384</v>
      </c>
      <c r="F491" s="849"/>
      <c r="G491" s="849"/>
      <c r="H491" s="837">
        <v>0</v>
      </c>
      <c r="I491" s="849">
        <v>7</v>
      </c>
      <c r="J491" s="849">
        <v>32.9</v>
      </c>
      <c r="K491" s="837">
        <v>1</v>
      </c>
      <c r="L491" s="849">
        <v>7</v>
      </c>
      <c r="M491" s="850">
        <v>32.9</v>
      </c>
    </row>
    <row r="492" spans="1:13" ht="14.4" customHeight="1" x14ac:dyDescent="0.3">
      <c r="A492" s="831" t="s">
        <v>2743</v>
      </c>
      <c r="B492" s="832" t="s">
        <v>2396</v>
      </c>
      <c r="C492" s="832" t="s">
        <v>2397</v>
      </c>
      <c r="D492" s="832" t="s">
        <v>748</v>
      </c>
      <c r="E492" s="832" t="s">
        <v>703</v>
      </c>
      <c r="F492" s="849"/>
      <c r="G492" s="849"/>
      <c r="H492" s="837">
        <v>0</v>
      </c>
      <c r="I492" s="849">
        <v>1</v>
      </c>
      <c r="J492" s="849">
        <v>65.989999999999995</v>
      </c>
      <c r="K492" s="837">
        <v>1</v>
      </c>
      <c r="L492" s="849">
        <v>1</v>
      </c>
      <c r="M492" s="850">
        <v>65.989999999999995</v>
      </c>
    </row>
    <row r="493" spans="1:13" ht="14.4" customHeight="1" x14ac:dyDescent="0.3">
      <c r="A493" s="831" t="s">
        <v>2743</v>
      </c>
      <c r="B493" s="832" t="s">
        <v>2407</v>
      </c>
      <c r="C493" s="832" t="s">
        <v>3481</v>
      </c>
      <c r="D493" s="832" t="s">
        <v>3482</v>
      </c>
      <c r="E493" s="832" t="s">
        <v>2410</v>
      </c>
      <c r="F493" s="849"/>
      <c r="G493" s="849"/>
      <c r="H493" s="837">
        <v>0</v>
      </c>
      <c r="I493" s="849">
        <v>2</v>
      </c>
      <c r="J493" s="849">
        <v>322.12</v>
      </c>
      <c r="K493" s="837">
        <v>1</v>
      </c>
      <c r="L493" s="849">
        <v>2</v>
      </c>
      <c r="M493" s="850">
        <v>322.12</v>
      </c>
    </row>
    <row r="494" spans="1:13" ht="14.4" customHeight="1" x14ac:dyDescent="0.3">
      <c r="A494" s="831" t="s">
        <v>2743</v>
      </c>
      <c r="B494" s="832" t="s">
        <v>2197</v>
      </c>
      <c r="C494" s="832" t="s">
        <v>4437</v>
      </c>
      <c r="D494" s="832" t="s">
        <v>2199</v>
      </c>
      <c r="E494" s="832" t="s">
        <v>4438</v>
      </c>
      <c r="F494" s="849"/>
      <c r="G494" s="849"/>
      <c r="H494" s="837">
        <v>0</v>
      </c>
      <c r="I494" s="849">
        <v>1</v>
      </c>
      <c r="J494" s="849">
        <v>181.45</v>
      </c>
      <c r="K494" s="837">
        <v>1</v>
      </c>
      <c r="L494" s="849">
        <v>1</v>
      </c>
      <c r="M494" s="850">
        <v>181.45</v>
      </c>
    </row>
    <row r="495" spans="1:13" ht="14.4" customHeight="1" x14ac:dyDescent="0.3">
      <c r="A495" s="831" t="s">
        <v>2744</v>
      </c>
      <c r="B495" s="832" t="s">
        <v>2045</v>
      </c>
      <c r="C495" s="832" t="s">
        <v>3504</v>
      </c>
      <c r="D495" s="832" t="s">
        <v>2049</v>
      </c>
      <c r="E495" s="832" t="s">
        <v>2056</v>
      </c>
      <c r="F495" s="849"/>
      <c r="G495" s="849"/>
      <c r="H495" s="837">
        <v>0</v>
      </c>
      <c r="I495" s="849">
        <v>1</v>
      </c>
      <c r="J495" s="849">
        <v>115.18</v>
      </c>
      <c r="K495" s="837">
        <v>1</v>
      </c>
      <c r="L495" s="849">
        <v>1</v>
      </c>
      <c r="M495" s="850">
        <v>115.18</v>
      </c>
    </row>
    <row r="496" spans="1:13" ht="14.4" customHeight="1" x14ac:dyDescent="0.3">
      <c r="A496" s="831" t="s">
        <v>2744</v>
      </c>
      <c r="B496" s="832" t="s">
        <v>2045</v>
      </c>
      <c r="C496" s="832" t="s">
        <v>2816</v>
      </c>
      <c r="D496" s="832" t="s">
        <v>2049</v>
      </c>
      <c r="E496" s="832" t="s">
        <v>2052</v>
      </c>
      <c r="F496" s="849"/>
      <c r="G496" s="849"/>
      <c r="H496" s="837">
        <v>0</v>
      </c>
      <c r="I496" s="849">
        <v>1</v>
      </c>
      <c r="J496" s="849">
        <v>57.6</v>
      </c>
      <c r="K496" s="837">
        <v>1</v>
      </c>
      <c r="L496" s="849">
        <v>1</v>
      </c>
      <c r="M496" s="850">
        <v>57.6</v>
      </c>
    </row>
    <row r="497" spans="1:13" ht="14.4" customHeight="1" x14ac:dyDescent="0.3">
      <c r="A497" s="831" t="s">
        <v>2744</v>
      </c>
      <c r="B497" s="832" t="s">
        <v>2045</v>
      </c>
      <c r="C497" s="832" t="s">
        <v>2055</v>
      </c>
      <c r="D497" s="832" t="s">
        <v>2049</v>
      </c>
      <c r="E497" s="832" t="s">
        <v>2056</v>
      </c>
      <c r="F497" s="849"/>
      <c r="G497" s="849"/>
      <c r="H497" s="837">
        <v>0</v>
      </c>
      <c r="I497" s="849">
        <v>1</v>
      </c>
      <c r="J497" s="849">
        <v>115.18</v>
      </c>
      <c r="K497" s="837">
        <v>1</v>
      </c>
      <c r="L497" s="849">
        <v>1</v>
      </c>
      <c r="M497" s="850">
        <v>115.18</v>
      </c>
    </row>
    <row r="498" spans="1:13" ht="14.4" customHeight="1" x14ac:dyDescent="0.3">
      <c r="A498" s="831" t="s">
        <v>2744</v>
      </c>
      <c r="B498" s="832" t="s">
        <v>2455</v>
      </c>
      <c r="C498" s="832" t="s">
        <v>2881</v>
      </c>
      <c r="D498" s="832" t="s">
        <v>2772</v>
      </c>
      <c r="E498" s="832" t="s">
        <v>2773</v>
      </c>
      <c r="F498" s="849"/>
      <c r="G498" s="849"/>
      <c r="H498" s="837">
        <v>0</v>
      </c>
      <c r="I498" s="849">
        <v>11</v>
      </c>
      <c r="J498" s="849">
        <v>4984.9799999999996</v>
      </c>
      <c r="K498" s="837">
        <v>1</v>
      </c>
      <c r="L498" s="849">
        <v>11</v>
      </c>
      <c r="M498" s="850">
        <v>4984.9799999999996</v>
      </c>
    </row>
    <row r="499" spans="1:13" ht="14.4" customHeight="1" x14ac:dyDescent="0.3">
      <c r="A499" s="831" t="s">
        <v>2744</v>
      </c>
      <c r="B499" s="832" t="s">
        <v>2092</v>
      </c>
      <c r="C499" s="832" t="s">
        <v>2784</v>
      </c>
      <c r="D499" s="832" t="s">
        <v>910</v>
      </c>
      <c r="E499" s="832" t="s">
        <v>2106</v>
      </c>
      <c r="F499" s="849"/>
      <c r="G499" s="849"/>
      <c r="H499" s="837">
        <v>0</v>
      </c>
      <c r="I499" s="849">
        <v>2</v>
      </c>
      <c r="J499" s="849">
        <v>981.78</v>
      </c>
      <c r="K499" s="837">
        <v>1</v>
      </c>
      <c r="L499" s="849">
        <v>2</v>
      </c>
      <c r="M499" s="850">
        <v>981.78</v>
      </c>
    </row>
    <row r="500" spans="1:13" ht="14.4" customHeight="1" x14ac:dyDescent="0.3">
      <c r="A500" s="831" t="s">
        <v>2744</v>
      </c>
      <c r="B500" s="832" t="s">
        <v>2092</v>
      </c>
      <c r="C500" s="832" t="s">
        <v>3188</v>
      </c>
      <c r="D500" s="832" t="s">
        <v>910</v>
      </c>
      <c r="E500" s="832" t="s">
        <v>3189</v>
      </c>
      <c r="F500" s="849"/>
      <c r="G500" s="849"/>
      <c r="H500" s="837">
        <v>0</v>
      </c>
      <c r="I500" s="849">
        <v>1</v>
      </c>
      <c r="J500" s="849">
        <v>923.74</v>
      </c>
      <c r="K500" s="837">
        <v>1</v>
      </c>
      <c r="L500" s="849">
        <v>1</v>
      </c>
      <c r="M500" s="850">
        <v>923.74</v>
      </c>
    </row>
    <row r="501" spans="1:13" ht="14.4" customHeight="1" x14ac:dyDescent="0.3">
      <c r="A501" s="831" t="s">
        <v>2744</v>
      </c>
      <c r="B501" s="832" t="s">
        <v>2092</v>
      </c>
      <c r="C501" s="832" t="s">
        <v>2861</v>
      </c>
      <c r="D501" s="832" t="s">
        <v>914</v>
      </c>
      <c r="E501" s="832" t="s">
        <v>2096</v>
      </c>
      <c r="F501" s="849"/>
      <c r="G501" s="849"/>
      <c r="H501" s="837">
        <v>0</v>
      </c>
      <c r="I501" s="849">
        <v>3</v>
      </c>
      <c r="J501" s="849">
        <v>4156.8599999999997</v>
      </c>
      <c r="K501" s="837">
        <v>1</v>
      </c>
      <c r="L501" s="849">
        <v>3</v>
      </c>
      <c r="M501" s="850">
        <v>4156.8599999999997</v>
      </c>
    </row>
    <row r="502" spans="1:13" ht="14.4" customHeight="1" x14ac:dyDescent="0.3">
      <c r="A502" s="831" t="s">
        <v>2744</v>
      </c>
      <c r="B502" s="832" t="s">
        <v>2092</v>
      </c>
      <c r="C502" s="832" t="s">
        <v>2877</v>
      </c>
      <c r="D502" s="832" t="s">
        <v>914</v>
      </c>
      <c r="E502" s="832" t="s">
        <v>2098</v>
      </c>
      <c r="F502" s="849"/>
      <c r="G502" s="849"/>
      <c r="H502" s="837">
        <v>0</v>
      </c>
      <c r="I502" s="849">
        <v>1</v>
      </c>
      <c r="J502" s="849">
        <v>1847.49</v>
      </c>
      <c r="K502" s="837">
        <v>1</v>
      </c>
      <c r="L502" s="849">
        <v>1</v>
      </c>
      <c r="M502" s="850">
        <v>1847.49</v>
      </c>
    </row>
    <row r="503" spans="1:13" ht="14.4" customHeight="1" x14ac:dyDescent="0.3">
      <c r="A503" s="831" t="s">
        <v>2744</v>
      </c>
      <c r="B503" s="832" t="s">
        <v>2092</v>
      </c>
      <c r="C503" s="832" t="s">
        <v>2811</v>
      </c>
      <c r="D503" s="832" t="s">
        <v>914</v>
      </c>
      <c r="E503" s="832" t="s">
        <v>2100</v>
      </c>
      <c r="F503" s="849"/>
      <c r="G503" s="849"/>
      <c r="H503" s="837">
        <v>0</v>
      </c>
      <c r="I503" s="849">
        <v>2</v>
      </c>
      <c r="J503" s="849">
        <v>4618.72</v>
      </c>
      <c r="K503" s="837">
        <v>1</v>
      </c>
      <c r="L503" s="849">
        <v>2</v>
      </c>
      <c r="M503" s="850">
        <v>4618.72</v>
      </c>
    </row>
    <row r="504" spans="1:13" ht="14.4" customHeight="1" x14ac:dyDescent="0.3">
      <c r="A504" s="831" t="s">
        <v>2744</v>
      </c>
      <c r="B504" s="832" t="s">
        <v>2092</v>
      </c>
      <c r="C504" s="832" t="s">
        <v>2095</v>
      </c>
      <c r="D504" s="832" t="s">
        <v>914</v>
      </c>
      <c r="E504" s="832" t="s">
        <v>2096</v>
      </c>
      <c r="F504" s="849"/>
      <c r="G504" s="849"/>
      <c r="H504" s="837">
        <v>0</v>
      </c>
      <c r="I504" s="849">
        <v>2</v>
      </c>
      <c r="J504" s="849">
        <v>2771.24</v>
      </c>
      <c r="K504" s="837">
        <v>1</v>
      </c>
      <c r="L504" s="849">
        <v>2</v>
      </c>
      <c r="M504" s="850">
        <v>2771.24</v>
      </c>
    </row>
    <row r="505" spans="1:13" ht="14.4" customHeight="1" x14ac:dyDescent="0.3">
      <c r="A505" s="831" t="s">
        <v>2744</v>
      </c>
      <c r="B505" s="832" t="s">
        <v>2107</v>
      </c>
      <c r="C505" s="832" t="s">
        <v>2108</v>
      </c>
      <c r="D505" s="832" t="s">
        <v>2109</v>
      </c>
      <c r="E505" s="832" t="s">
        <v>2110</v>
      </c>
      <c r="F505" s="849"/>
      <c r="G505" s="849"/>
      <c r="H505" s="837">
        <v>0</v>
      </c>
      <c r="I505" s="849">
        <v>1</v>
      </c>
      <c r="J505" s="849">
        <v>93.43</v>
      </c>
      <c r="K505" s="837">
        <v>1</v>
      </c>
      <c r="L505" s="849">
        <v>1</v>
      </c>
      <c r="M505" s="850">
        <v>93.43</v>
      </c>
    </row>
    <row r="506" spans="1:13" ht="14.4" customHeight="1" x14ac:dyDescent="0.3">
      <c r="A506" s="831" t="s">
        <v>2744</v>
      </c>
      <c r="B506" s="832" t="s">
        <v>2129</v>
      </c>
      <c r="C506" s="832" t="s">
        <v>2131</v>
      </c>
      <c r="D506" s="832" t="s">
        <v>919</v>
      </c>
      <c r="E506" s="832" t="s">
        <v>2132</v>
      </c>
      <c r="F506" s="849"/>
      <c r="G506" s="849"/>
      <c r="H506" s="837">
        <v>0</v>
      </c>
      <c r="I506" s="849">
        <v>2</v>
      </c>
      <c r="J506" s="849">
        <v>85.02</v>
      </c>
      <c r="K506" s="837">
        <v>1</v>
      </c>
      <c r="L506" s="849">
        <v>2</v>
      </c>
      <c r="M506" s="850">
        <v>85.02</v>
      </c>
    </row>
    <row r="507" spans="1:13" ht="14.4" customHeight="1" x14ac:dyDescent="0.3">
      <c r="A507" s="831" t="s">
        <v>2744</v>
      </c>
      <c r="B507" s="832" t="s">
        <v>2129</v>
      </c>
      <c r="C507" s="832" t="s">
        <v>2853</v>
      </c>
      <c r="D507" s="832" t="s">
        <v>919</v>
      </c>
      <c r="E507" s="832" t="s">
        <v>2854</v>
      </c>
      <c r="F507" s="849"/>
      <c r="G507" s="849"/>
      <c r="H507" s="837">
        <v>0</v>
      </c>
      <c r="I507" s="849">
        <v>4</v>
      </c>
      <c r="J507" s="849">
        <v>340.08</v>
      </c>
      <c r="K507" s="837">
        <v>1</v>
      </c>
      <c r="L507" s="849">
        <v>4</v>
      </c>
      <c r="M507" s="850">
        <v>340.08</v>
      </c>
    </row>
    <row r="508" spans="1:13" ht="14.4" customHeight="1" x14ac:dyDescent="0.3">
      <c r="A508" s="831" t="s">
        <v>2744</v>
      </c>
      <c r="B508" s="832" t="s">
        <v>2142</v>
      </c>
      <c r="C508" s="832" t="s">
        <v>4354</v>
      </c>
      <c r="D508" s="832" t="s">
        <v>2144</v>
      </c>
      <c r="E508" s="832" t="s">
        <v>4355</v>
      </c>
      <c r="F508" s="849"/>
      <c r="G508" s="849"/>
      <c r="H508" s="837">
        <v>0</v>
      </c>
      <c r="I508" s="849">
        <v>1</v>
      </c>
      <c r="J508" s="849">
        <v>58.52</v>
      </c>
      <c r="K508" s="837">
        <v>1</v>
      </c>
      <c r="L508" s="849">
        <v>1</v>
      </c>
      <c r="M508" s="850">
        <v>58.52</v>
      </c>
    </row>
    <row r="509" spans="1:13" ht="14.4" customHeight="1" x14ac:dyDescent="0.3">
      <c r="A509" s="831" t="s">
        <v>2744</v>
      </c>
      <c r="B509" s="832" t="s">
        <v>2487</v>
      </c>
      <c r="C509" s="832" t="s">
        <v>2902</v>
      </c>
      <c r="D509" s="832" t="s">
        <v>1446</v>
      </c>
      <c r="E509" s="832" t="s">
        <v>2903</v>
      </c>
      <c r="F509" s="849"/>
      <c r="G509" s="849"/>
      <c r="H509" s="837">
        <v>0</v>
      </c>
      <c r="I509" s="849">
        <v>1</v>
      </c>
      <c r="J509" s="849">
        <v>54.99</v>
      </c>
      <c r="K509" s="837">
        <v>1</v>
      </c>
      <c r="L509" s="849">
        <v>1</v>
      </c>
      <c r="M509" s="850">
        <v>54.99</v>
      </c>
    </row>
    <row r="510" spans="1:13" ht="14.4" customHeight="1" x14ac:dyDescent="0.3">
      <c r="A510" s="831" t="s">
        <v>2744</v>
      </c>
      <c r="B510" s="832" t="s">
        <v>2487</v>
      </c>
      <c r="C510" s="832" t="s">
        <v>2488</v>
      </c>
      <c r="D510" s="832" t="s">
        <v>1446</v>
      </c>
      <c r="E510" s="832" t="s">
        <v>2489</v>
      </c>
      <c r="F510" s="849"/>
      <c r="G510" s="849"/>
      <c r="H510" s="837">
        <v>0</v>
      </c>
      <c r="I510" s="849">
        <v>1</v>
      </c>
      <c r="J510" s="849">
        <v>16.5</v>
      </c>
      <c r="K510" s="837">
        <v>1</v>
      </c>
      <c r="L510" s="849">
        <v>1</v>
      </c>
      <c r="M510" s="850">
        <v>16.5</v>
      </c>
    </row>
    <row r="511" spans="1:13" ht="14.4" customHeight="1" x14ac:dyDescent="0.3">
      <c r="A511" s="831" t="s">
        <v>2744</v>
      </c>
      <c r="B511" s="832" t="s">
        <v>2158</v>
      </c>
      <c r="C511" s="832" t="s">
        <v>2162</v>
      </c>
      <c r="D511" s="832" t="s">
        <v>2160</v>
      </c>
      <c r="E511" s="832" t="s">
        <v>2163</v>
      </c>
      <c r="F511" s="849"/>
      <c r="G511" s="849"/>
      <c r="H511" s="837">
        <v>0</v>
      </c>
      <c r="I511" s="849">
        <v>1</v>
      </c>
      <c r="J511" s="849">
        <v>186.55</v>
      </c>
      <c r="K511" s="837">
        <v>1</v>
      </c>
      <c r="L511" s="849">
        <v>1</v>
      </c>
      <c r="M511" s="850">
        <v>186.55</v>
      </c>
    </row>
    <row r="512" spans="1:13" ht="14.4" customHeight="1" x14ac:dyDescent="0.3">
      <c r="A512" s="831" t="s">
        <v>2744</v>
      </c>
      <c r="B512" s="832" t="s">
        <v>2497</v>
      </c>
      <c r="C512" s="832" t="s">
        <v>4359</v>
      </c>
      <c r="D512" s="832" t="s">
        <v>2499</v>
      </c>
      <c r="E512" s="832" t="s">
        <v>3014</v>
      </c>
      <c r="F512" s="849"/>
      <c r="G512" s="849"/>
      <c r="H512" s="837">
        <v>0</v>
      </c>
      <c r="I512" s="849">
        <v>1</v>
      </c>
      <c r="J512" s="849">
        <v>103.64</v>
      </c>
      <c r="K512" s="837">
        <v>1</v>
      </c>
      <c r="L512" s="849">
        <v>1</v>
      </c>
      <c r="M512" s="850">
        <v>103.64</v>
      </c>
    </row>
    <row r="513" spans="1:13" ht="14.4" customHeight="1" x14ac:dyDescent="0.3">
      <c r="A513" s="831" t="s">
        <v>2744</v>
      </c>
      <c r="B513" s="832" t="s">
        <v>2189</v>
      </c>
      <c r="C513" s="832" t="s">
        <v>2190</v>
      </c>
      <c r="D513" s="832" t="s">
        <v>2191</v>
      </c>
      <c r="E513" s="832" t="s">
        <v>2192</v>
      </c>
      <c r="F513" s="849"/>
      <c r="G513" s="849"/>
      <c r="H513" s="837">
        <v>0</v>
      </c>
      <c r="I513" s="849">
        <v>1</v>
      </c>
      <c r="J513" s="849">
        <v>72.88</v>
      </c>
      <c r="K513" s="837">
        <v>1</v>
      </c>
      <c r="L513" s="849">
        <v>1</v>
      </c>
      <c r="M513" s="850">
        <v>72.88</v>
      </c>
    </row>
    <row r="514" spans="1:13" ht="14.4" customHeight="1" x14ac:dyDescent="0.3">
      <c r="A514" s="831" t="s">
        <v>2744</v>
      </c>
      <c r="B514" s="832" t="s">
        <v>2506</v>
      </c>
      <c r="C514" s="832" t="s">
        <v>3506</v>
      </c>
      <c r="D514" s="832" t="s">
        <v>2508</v>
      </c>
      <c r="E514" s="832" t="s">
        <v>3507</v>
      </c>
      <c r="F514" s="849"/>
      <c r="G514" s="849"/>
      <c r="H514" s="837">
        <v>0</v>
      </c>
      <c r="I514" s="849">
        <v>1</v>
      </c>
      <c r="J514" s="849">
        <v>352.37</v>
      </c>
      <c r="K514" s="837">
        <v>1</v>
      </c>
      <c r="L514" s="849">
        <v>1</v>
      </c>
      <c r="M514" s="850">
        <v>352.37</v>
      </c>
    </row>
    <row r="515" spans="1:13" ht="14.4" customHeight="1" x14ac:dyDescent="0.3">
      <c r="A515" s="831" t="s">
        <v>2744</v>
      </c>
      <c r="B515" s="832" t="s">
        <v>2232</v>
      </c>
      <c r="C515" s="832" t="s">
        <v>4360</v>
      </c>
      <c r="D515" s="832" t="s">
        <v>2234</v>
      </c>
      <c r="E515" s="832" t="s">
        <v>3042</v>
      </c>
      <c r="F515" s="849"/>
      <c r="G515" s="849"/>
      <c r="H515" s="837">
        <v>0</v>
      </c>
      <c r="I515" s="849">
        <v>1</v>
      </c>
      <c r="J515" s="849">
        <v>310.58999999999997</v>
      </c>
      <c r="K515" s="837">
        <v>1</v>
      </c>
      <c r="L515" s="849">
        <v>1</v>
      </c>
      <c r="M515" s="850">
        <v>310.58999999999997</v>
      </c>
    </row>
    <row r="516" spans="1:13" ht="14.4" customHeight="1" x14ac:dyDescent="0.3">
      <c r="A516" s="831" t="s">
        <v>2744</v>
      </c>
      <c r="B516" s="832" t="s">
        <v>2253</v>
      </c>
      <c r="C516" s="832" t="s">
        <v>2260</v>
      </c>
      <c r="D516" s="832" t="s">
        <v>2255</v>
      </c>
      <c r="E516" s="832" t="s">
        <v>2261</v>
      </c>
      <c r="F516" s="849"/>
      <c r="G516" s="849"/>
      <c r="H516" s="837">
        <v>0</v>
      </c>
      <c r="I516" s="849">
        <v>3</v>
      </c>
      <c r="J516" s="849">
        <v>189.42000000000002</v>
      </c>
      <c r="K516" s="837">
        <v>1</v>
      </c>
      <c r="L516" s="849">
        <v>3</v>
      </c>
      <c r="M516" s="850">
        <v>189.42000000000002</v>
      </c>
    </row>
    <row r="517" spans="1:13" ht="14.4" customHeight="1" x14ac:dyDescent="0.3">
      <c r="A517" s="831" t="s">
        <v>2744</v>
      </c>
      <c r="B517" s="832" t="s">
        <v>2253</v>
      </c>
      <c r="C517" s="832" t="s">
        <v>2262</v>
      </c>
      <c r="D517" s="832" t="s">
        <v>2255</v>
      </c>
      <c r="E517" s="832" t="s">
        <v>2263</v>
      </c>
      <c r="F517" s="849"/>
      <c r="G517" s="849"/>
      <c r="H517" s="837">
        <v>0</v>
      </c>
      <c r="I517" s="849">
        <v>2</v>
      </c>
      <c r="J517" s="849">
        <v>98.16</v>
      </c>
      <c r="K517" s="837">
        <v>1</v>
      </c>
      <c r="L517" s="849">
        <v>2</v>
      </c>
      <c r="M517" s="850">
        <v>98.16</v>
      </c>
    </row>
    <row r="518" spans="1:13" ht="14.4" customHeight="1" x14ac:dyDescent="0.3">
      <c r="A518" s="831" t="s">
        <v>2744</v>
      </c>
      <c r="B518" s="832" t="s">
        <v>2253</v>
      </c>
      <c r="C518" s="832" t="s">
        <v>2540</v>
      </c>
      <c r="D518" s="832" t="s">
        <v>2258</v>
      </c>
      <c r="E518" s="832" t="s">
        <v>2261</v>
      </c>
      <c r="F518" s="849"/>
      <c r="G518" s="849"/>
      <c r="H518" s="837">
        <v>0</v>
      </c>
      <c r="I518" s="849">
        <v>1</v>
      </c>
      <c r="J518" s="849">
        <v>63.14</v>
      </c>
      <c r="K518" s="837">
        <v>1</v>
      </c>
      <c r="L518" s="849">
        <v>1</v>
      </c>
      <c r="M518" s="850">
        <v>63.14</v>
      </c>
    </row>
    <row r="519" spans="1:13" ht="14.4" customHeight="1" x14ac:dyDescent="0.3">
      <c r="A519" s="831" t="s">
        <v>2744</v>
      </c>
      <c r="B519" s="832" t="s">
        <v>2253</v>
      </c>
      <c r="C519" s="832" t="s">
        <v>2541</v>
      </c>
      <c r="D519" s="832" t="s">
        <v>2258</v>
      </c>
      <c r="E519" s="832" t="s">
        <v>2263</v>
      </c>
      <c r="F519" s="849"/>
      <c r="G519" s="849"/>
      <c r="H519" s="837">
        <v>0</v>
      </c>
      <c r="I519" s="849">
        <v>1</v>
      </c>
      <c r="J519" s="849">
        <v>49.08</v>
      </c>
      <c r="K519" s="837">
        <v>1</v>
      </c>
      <c r="L519" s="849">
        <v>1</v>
      </c>
      <c r="M519" s="850">
        <v>49.08</v>
      </c>
    </row>
    <row r="520" spans="1:13" ht="14.4" customHeight="1" x14ac:dyDescent="0.3">
      <c r="A520" s="831" t="s">
        <v>2744</v>
      </c>
      <c r="B520" s="832" t="s">
        <v>2264</v>
      </c>
      <c r="C520" s="832" t="s">
        <v>2267</v>
      </c>
      <c r="D520" s="832" t="s">
        <v>1377</v>
      </c>
      <c r="E520" s="832" t="s">
        <v>2268</v>
      </c>
      <c r="F520" s="849"/>
      <c r="G520" s="849"/>
      <c r="H520" s="837">
        <v>0</v>
      </c>
      <c r="I520" s="849">
        <v>2</v>
      </c>
      <c r="J520" s="849">
        <v>308.72000000000003</v>
      </c>
      <c r="K520" s="837">
        <v>1</v>
      </c>
      <c r="L520" s="849">
        <v>2</v>
      </c>
      <c r="M520" s="850">
        <v>308.72000000000003</v>
      </c>
    </row>
    <row r="521" spans="1:13" ht="14.4" customHeight="1" x14ac:dyDescent="0.3">
      <c r="A521" s="831" t="s">
        <v>2744</v>
      </c>
      <c r="B521" s="832" t="s">
        <v>4592</v>
      </c>
      <c r="C521" s="832" t="s">
        <v>2951</v>
      </c>
      <c r="D521" s="832" t="s">
        <v>2952</v>
      </c>
      <c r="E521" s="832" t="s">
        <v>2953</v>
      </c>
      <c r="F521" s="849"/>
      <c r="G521" s="849"/>
      <c r="H521" s="837">
        <v>0</v>
      </c>
      <c r="I521" s="849">
        <v>2</v>
      </c>
      <c r="J521" s="849">
        <v>7378.22</v>
      </c>
      <c r="K521" s="837">
        <v>1</v>
      </c>
      <c r="L521" s="849">
        <v>2</v>
      </c>
      <c r="M521" s="850">
        <v>7378.22</v>
      </c>
    </row>
    <row r="522" spans="1:13" ht="14.4" customHeight="1" x14ac:dyDescent="0.3">
      <c r="A522" s="831" t="s">
        <v>2744</v>
      </c>
      <c r="B522" s="832" t="s">
        <v>4592</v>
      </c>
      <c r="C522" s="832" t="s">
        <v>3149</v>
      </c>
      <c r="D522" s="832" t="s">
        <v>2952</v>
      </c>
      <c r="E522" s="832" t="s">
        <v>3150</v>
      </c>
      <c r="F522" s="849"/>
      <c r="G522" s="849"/>
      <c r="H522" s="837">
        <v>0</v>
      </c>
      <c r="I522" s="849">
        <v>1</v>
      </c>
      <c r="J522" s="849">
        <v>553.36</v>
      </c>
      <c r="K522" s="837">
        <v>1</v>
      </c>
      <c r="L522" s="849">
        <v>1</v>
      </c>
      <c r="M522" s="850">
        <v>553.36</v>
      </c>
    </row>
    <row r="523" spans="1:13" ht="14.4" customHeight="1" x14ac:dyDescent="0.3">
      <c r="A523" s="831" t="s">
        <v>2744</v>
      </c>
      <c r="B523" s="832" t="s">
        <v>2333</v>
      </c>
      <c r="C523" s="832" t="s">
        <v>2335</v>
      </c>
      <c r="D523" s="832" t="s">
        <v>640</v>
      </c>
      <c r="E523" s="832" t="s">
        <v>642</v>
      </c>
      <c r="F523" s="849"/>
      <c r="G523" s="849"/>
      <c r="H523" s="837">
        <v>0</v>
      </c>
      <c r="I523" s="849">
        <v>6</v>
      </c>
      <c r="J523" s="849">
        <v>435.29999999999995</v>
      </c>
      <c r="K523" s="837">
        <v>1</v>
      </c>
      <c r="L523" s="849">
        <v>6</v>
      </c>
      <c r="M523" s="850">
        <v>435.29999999999995</v>
      </c>
    </row>
    <row r="524" spans="1:13" ht="14.4" customHeight="1" x14ac:dyDescent="0.3">
      <c r="A524" s="831" t="s">
        <v>2744</v>
      </c>
      <c r="B524" s="832" t="s">
        <v>2333</v>
      </c>
      <c r="C524" s="832" t="s">
        <v>2336</v>
      </c>
      <c r="D524" s="832" t="s">
        <v>640</v>
      </c>
      <c r="E524" s="832" t="s">
        <v>643</v>
      </c>
      <c r="F524" s="849"/>
      <c r="G524" s="849"/>
      <c r="H524" s="837">
        <v>0</v>
      </c>
      <c r="I524" s="849">
        <v>2</v>
      </c>
      <c r="J524" s="849">
        <v>130.56</v>
      </c>
      <c r="K524" s="837">
        <v>1</v>
      </c>
      <c r="L524" s="849">
        <v>2</v>
      </c>
      <c r="M524" s="850">
        <v>130.56</v>
      </c>
    </row>
    <row r="525" spans="1:13" ht="14.4" customHeight="1" x14ac:dyDescent="0.3">
      <c r="A525" s="831" t="s">
        <v>2744</v>
      </c>
      <c r="B525" s="832" t="s">
        <v>2595</v>
      </c>
      <c r="C525" s="832" t="s">
        <v>2596</v>
      </c>
      <c r="D525" s="832" t="s">
        <v>2597</v>
      </c>
      <c r="E525" s="832" t="s">
        <v>2598</v>
      </c>
      <c r="F525" s="849"/>
      <c r="G525" s="849"/>
      <c r="H525" s="837">
        <v>0</v>
      </c>
      <c r="I525" s="849">
        <v>2</v>
      </c>
      <c r="J525" s="849">
        <v>711.58</v>
      </c>
      <c r="K525" s="837">
        <v>1</v>
      </c>
      <c r="L525" s="849">
        <v>2</v>
      </c>
      <c r="M525" s="850">
        <v>711.58</v>
      </c>
    </row>
    <row r="526" spans="1:13" ht="14.4" customHeight="1" x14ac:dyDescent="0.3">
      <c r="A526" s="831" t="s">
        <v>2744</v>
      </c>
      <c r="B526" s="832" t="s">
        <v>2595</v>
      </c>
      <c r="C526" s="832" t="s">
        <v>2599</v>
      </c>
      <c r="D526" s="832" t="s">
        <v>2597</v>
      </c>
      <c r="E526" s="832" t="s">
        <v>2600</v>
      </c>
      <c r="F526" s="849"/>
      <c r="G526" s="849"/>
      <c r="H526" s="837">
        <v>0</v>
      </c>
      <c r="I526" s="849">
        <v>5</v>
      </c>
      <c r="J526" s="849">
        <v>2763.2</v>
      </c>
      <c r="K526" s="837">
        <v>1</v>
      </c>
      <c r="L526" s="849">
        <v>5</v>
      </c>
      <c r="M526" s="850">
        <v>2763.2</v>
      </c>
    </row>
    <row r="527" spans="1:13" ht="14.4" customHeight="1" x14ac:dyDescent="0.3">
      <c r="A527" s="831" t="s">
        <v>2744</v>
      </c>
      <c r="B527" s="832" t="s">
        <v>2337</v>
      </c>
      <c r="C527" s="832" t="s">
        <v>2343</v>
      </c>
      <c r="D527" s="832" t="s">
        <v>2339</v>
      </c>
      <c r="E527" s="832" t="s">
        <v>2344</v>
      </c>
      <c r="F527" s="849"/>
      <c r="G527" s="849"/>
      <c r="H527" s="837">
        <v>0</v>
      </c>
      <c r="I527" s="849">
        <v>5</v>
      </c>
      <c r="J527" s="849">
        <v>2423.75</v>
      </c>
      <c r="K527" s="837">
        <v>1</v>
      </c>
      <c r="L527" s="849">
        <v>5</v>
      </c>
      <c r="M527" s="850">
        <v>2423.75</v>
      </c>
    </row>
    <row r="528" spans="1:13" ht="14.4" customHeight="1" x14ac:dyDescent="0.3">
      <c r="A528" s="831" t="s">
        <v>2744</v>
      </c>
      <c r="B528" s="832" t="s">
        <v>2337</v>
      </c>
      <c r="C528" s="832" t="s">
        <v>2345</v>
      </c>
      <c r="D528" s="832" t="s">
        <v>2339</v>
      </c>
      <c r="E528" s="832" t="s">
        <v>2346</v>
      </c>
      <c r="F528" s="849"/>
      <c r="G528" s="849"/>
      <c r="H528" s="837">
        <v>0</v>
      </c>
      <c r="I528" s="849">
        <v>13</v>
      </c>
      <c r="J528" s="849">
        <v>12603.24</v>
      </c>
      <c r="K528" s="837">
        <v>1</v>
      </c>
      <c r="L528" s="849">
        <v>13</v>
      </c>
      <c r="M528" s="850">
        <v>12603.24</v>
      </c>
    </row>
    <row r="529" spans="1:13" ht="14.4" customHeight="1" x14ac:dyDescent="0.3">
      <c r="A529" s="831" t="s">
        <v>2744</v>
      </c>
      <c r="B529" s="832" t="s">
        <v>2337</v>
      </c>
      <c r="C529" s="832" t="s">
        <v>2338</v>
      </c>
      <c r="D529" s="832" t="s">
        <v>2339</v>
      </c>
      <c r="E529" s="832" t="s">
        <v>2340</v>
      </c>
      <c r="F529" s="849"/>
      <c r="G529" s="849"/>
      <c r="H529" s="837">
        <v>0</v>
      </c>
      <c r="I529" s="849">
        <v>7</v>
      </c>
      <c r="J529" s="849">
        <v>13572.79</v>
      </c>
      <c r="K529" s="837">
        <v>1</v>
      </c>
      <c r="L529" s="849">
        <v>7</v>
      </c>
      <c r="M529" s="850">
        <v>13572.79</v>
      </c>
    </row>
    <row r="530" spans="1:13" ht="14.4" customHeight="1" x14ac:dyDescent="0.3">
      <c r="A530" s="831" t="s">
        <v>2744</v>
      </c>
      <c r="B530" s="832" t="s">
        <v>2337</v>
      </c>
      <c r="C530" s="832" t="s">
        <v>3133</v>
      </c>
      <c r="D530" s="832" t="s">
        <v>2339</v>
      </c>
      <c r="E530" s="832" t="s">
        <v>3134</v>
      </c>
      <c r="F530" s="849"/>
      <c r="G530" s="849"/>
      <c r="H530" s="837">
        <v>0</v>
      </c>
      <c r="I530" s="849">
        <v>2</v>
      </c>
      <c r="J530" s="849">
        <v>484.74</v>
      </c>
      <c r="K530" s="837">
        <v>1</v>
      </c>
      <c r="L530" s="849">
        <v>2</v>
      </c>
      <c r="M530" s="850">
        <v>484.74</v>
      </c>
    </row>
    <row r="531" spans="1:13" ht="14.4" customHeight="1" x14ac:dyDescent="0.3">
      <c r="A531" s="831" t="s">
        <v>2744</v>
      </c>
      <c r="B531" s="832" t="s">
        <v>2351</v>
      </c>
      <c r="C531" s="832" t="s">
        <v>2352</v>
      </c>
      <c r="D531" s="832" t="s">
        <v>2353</v>
      </c>
      <c r="E531" s="832" t="s">
        <v>2354</v>
      </c>
      <c r="F531" s="849"/>
      <c r="G531" s="849"/>
      <c r="H531" s="837"/>
      <c r="I531" s="849">
        <v>29</v>
      </c>
      <c r="J531" s="849">
        <v>0</v>
      </c>
      <c r="K531" s="837"/>
      <c r="L531" s="849">
        <v>29</v>
      </c>
      <c r="M531" s="850">
        <v>0</v>
      </c>
    </row>
    <row r="532" spans="1:13" ht="14.4" customHeight="1" x14ac:dyDescent="0.3">
      <c r="A532" s="831" t="s">
        <v>2744</v>
      </c>
      <c r="B532" s="832" t="s">
        <v>2378</v>
      </c>
      <c r="C532" s="832" t="s">
        <v>2379</v>
      </c>
      <c r="D532" s="832" t="s">
        <v>2380</v>
      </c>
      <c r="E532" s="832" t="s">
        <v>2381</v>
      </c>
      <c r="F532" s="849"/>
      <c r="G532" s="849"/>
      <c r="H532" s="837">
        <v>0</v>
      </c>
      <c r="I532" s="849">
        <v>1</v>
      </c>
      <c r="J532" s="849">
        <v>9.4</v>
      </c>
      <c r="K532" s="837">
        <v>1</v>
      </c>
      <c r="L532" s="849">
        <v>1</v>
      </c>
      <c r="M532" s="850">
        <v>9.4</v>
      </c>
    </row>
    <row r="533" spans="1:13" ht="14.4" customHeight="1" x14ac:dyDescent="0.3">
      <c r="A533" s="831" t="s">
        <v>2744</v>
      </c>
      <c r="B533" s="832" t="s">
        <v>2385</v>
      </c>
      <c r="C533" s="832" t="s">
        <v>2389</v>
      </c>
      <c r="D533" s="832" t="s">
        <v>2387</v>
      </c>
      <c r="E533" s="832" t="s">
        <v>2390</v>
      </c>
      <c r="F533" s="849"/>
      <c r="G533" s="849"/>
      <c r="H533" s="837"/>
      <c r="I533" s="849">
        <v>1</v>
      </c>
      <c r="J533" s="849">
        <v>0</v>
      </c>
      <c r="K533" s="837"/>
      <c r="L533" s="849">
        <v>1</v>
      </c>
      <c r="M533" s="850">
        <v>0</v>
      </c>
    </row>
    <row r="534" spans="1:13" ht="14.4" customHeight="1" x14ac:dyDescent="0.3">
      <c r="A534" s="831" t="s">
        <v>2744</v>
      </c>
      <c r="B534" s="832" t="s">
        <v>2396</v>
      </c>
      <c r="C534" s="832" t="s">
        <v>3570</v>
      </c>
      <c r="D534" s="832" t="s">
        <v>750</v>
      </c>
      <c r="E534" s="832" t="s">
        <v>2870</v>
      </c>
      <c r="F534" s="849"/>
      <c r="G534" s="849"/>
      <c r="H534" s="837">
        <v>0</v>
      </c>
      <c r="I534" s="849">
        <v>1</v>
      </c>
      <c r="J534" s="849">
        <v>264</v>
      </c>
      <c r="K534" s="837">
        <v>1</v>
      </c>
      <c r="L534" s="849">
        <v>1</v>
      </c>
      <c r="M534" s="850">
        <v>264</v>
      </c>
    </row>
    <row r="535" spans="1:13" ht="14.4" customHeight="1" x14ac:dyDescent="0.3">
      <c r="A535" s="831" t="s">
        <v>2744</v>
      </c>
      <c r="B535" s="832" t="s">
        <v>2396</v>
      </c>
      <c r="C535" s="832" t="s">
        <v>2397</v>
      </c>
      <c r="D535" s="832" t="s">
        <v>748</v>
      </c>
      <c r="E535" s="832" t="s">
        <v>703</v>
      </c>
      <c r="F535" s="849"/>
      <c r="G535" s="849"/>
      <c r="H535" s="837">
        <v>0</v>
      </c>
      <c r="I535" s="849">
        <v>3</v>
      </c>
      <c r="J535" s="849">
        <v>197.96999999999997</v>
      </c>
      <c r="K535" s="837">
        <v>1</v>
      </c>
      <c r="L535" s="849">
        <v>3</v>
      </c>
      <c r="M535" s="850">
        <v>197.96999999999997</v>
      </c>
    </row>
    <row r="536" spans="1:13" ht="14.4" customHeight="1" x14ac:dyDescent="0.3">
      <c r="A536" s="831" t="s">
        <v>2744</v>
      </c>
      <c r="B536" s="832" t="s">
        <v>4598</v>
      </c>
      <c r="C536" s="832" t="s">
        <v>4361</v>
      </c>
      <c r="D536" s="832" t="s">
        <v>4362</v>
      </c>
      <c r="E536" s="832" t="s">
        <v>4114</v>
      </c>
      <c r="F536" s="849">
        <v>1</v>
      </c>
      <c r="G536" s="849">
        <v>246.38</v>
      </c>
      <c r="H536" s="837">
        <v>1</v>
      </c>
      <c r="I536" s="849"/>
      <c r="J536" s="849"/>
      <c r="K536" s="837">
        <v>0</v>
      </c>
      <c r="L536" s="849">
        <v>1</v>
      </c>
      <c r="M536" s="850">
        <v>246.38</v>
      </c>
    </row>
    <row r="537" spans="1:13" ht="14.4" customHeight="1" x14ac:dyDescent="0.3">
      <c r="A537" s="831" t="s">
        <v>2745</v>
      </c>
      <c r="B537" s="832" t="s">
        <v>2045</v>
      </c>
      <c r="C537" s="832" t="s">
        <v>3662</v>
      </c>
      <c r="D537" s="832" t="s">
        <v>2049</v>
      </c>
      <c r="E537" s="832" t="s">
        <v>2050</v>
      </c>
      <c r="F537" s="849"/>
      <c r="G537" s="849"/>
      <c r="H537" s="837">
        <v>0</v>
      </c>
      <c r="I537" s="849">
        <v>2</v>
      </c>
      <c r="J537" s="849">
        <v>32.24</v>
      </c>
      <c r="K537" s="837">
        <v>1</v>
      </c>
      <c r="L537" s="849">
        <v>2</v>
      </c>
      <c r="M537" s="850">
        <v>32.24</v>
      </c>
    </row>
    <row r="538" spans="1:13" ht="14.4" customHeight="1" x14ac:dyDescent="0.3">
      <c r="A538" s="831" t="s">
        <v>2745</v>
      </c>
      <c r="B538" s="832" t="s">
        <v>2045</v>
      </c>
      <c r="C538" s="832" t="s">
        <v>2816</v>
      </c>
      <c r="D538" s="832" t="s">
        <v>2049</v>
      </c>
      <c r="E538" s="832" t="s">
        <v>2052</v>
      </c>
      <c r="F538" s="849"/>
      <c r="G538" s="849"/>
      <c r="H538" s="837">
        <v>0</v>
      </c>
      <c r="I538" s="849">
        <v>1</v>
      </c>
      <c r="J538" s="849">
        <v>57.6</v>
      </c>
      <c r="K538" s="837">
        <v>1</v>
      </c>
      <c r="L538" s="849">
        <v>1</v>
      </c>
      <c r="M538" s="850">
        <v>57.6</v>
      </c>
    </row>
    <row r="539" spans="1:13" ht="14.4" customHeight="1" x14ac:dyDescent="0.3">
      <c r="A539" s="831" t="s">
        <v>2745</v>
      </c>
      <c r="B539" s="832" t="s">
        <v>2455</v>
      </c>
      <c r="C539" s="832" t="s">
        <v>2881</v>
      </c>
      <c r="D539" s="832" t="s">
        <v>2772</v>
      </c>
      <c r="E539" s="832" t="s">
        <v>2773</v>
      </c>
      <c r="F539" s="849"/>
      <c r="G539" s="849"/>
      <c r="H539" s="837">
        <v>0</v>
      </c>
      <c r="I539" s="849">
        <v>8</v>
      </c>
      <c r="J539" s="849">
        <v>3625.44</v>
      </c>
      <c r="K539" s="837">
        <v>1</v>
      </c>
      <c r="L539" s="849">
        <v>8</v>
      </c>
      <c r="M539" s="850">
        <v>3625.44</v>
      </c>
    </row>
    <row r="540" spans="1:13" ht="14.4" customHeight="1" x14ac:dyDescent="0.3">
      <c r="A540" s="831" t="s">
        <v>2745</v>
      </c>
      <c r="B540" s="832" t="s">
        <v>2077</v>
      </c>
      <c r="C540" s="832" t="s">
        <v>2078</v>
      </c>
      <c r="D540" s="832" t="s">
        <v>1193</v>
      </c>
      <c r="E540" s="832" t="s">
        <v>2079</v>
      </c>
      <c r="F540" s="849"/>
      <c r="G540" s="849"/>
      <c r="H540" s="837"/>
      <c r="I540" s="849">
        <v>4</v>
      </c>
      <c r="J540" s="849">
        <v>0</v>
      </c>
      <c r="K540" s="837"/>
      <c r="L540" s="849">
        <v>4</v>
      </c>
      <c r="M540" s="850">
        <v>0</v>
      </c>
    </row>
    <row r="541" spans="1:13" ht="14.4" customHeight="1" x14ac:dyDescent="0.3">
      <c r="A541" s="831" t="s">
        <v>2745</v>
      </c>
      <c r="B541" s="832" t="s">
        <v>2092</v>
      </c>
      <c r="C541" s="832" t="s">
        <v>2784</v>
      </c>
      <c r="D541" s="832" t="s">
        <v>910</v>
      </c>
      <c r="E541" s="832" t="s">
        <v>2106</v>
      </c>
      <c r="F541" s="849"/>
      <c r="G541" s="849"/>
      <c r="H541" s="837">
        <v>0</v>
      </c>
      <c r="I541" s="849">
        <v>3</v>
      </c>
      <c r="J541" s="849">
        <v>1472.67</v>
      </c>
      <c r="K541" s="837">
        <v>1</v>
      </c>
      <c r="L541" s="849">
        <v>3</v>
      </c>
      <c r="M541" s="850">
        <v>1472.67</v>
      </c>
    </row>
    <row r="542" spans="1:13" ht="14.4" customHeight="1" x14ac:dyDescent="0.3">
      <c r="A542" s="831" t="s">
        <v>2745</v>
      </c>
      <c r="B542" s="832" t="s">
        <v>2092</v>
      </c>
      <c r="C542" s="832" t="s">
        <v>2821</v>
      </c>
      <c r="D542" s="832" t="s">
        <v>910</v>
      </c>
      <c r="E542" s="832" t="s">
        <v>2102</v>
      </c>
      <c r="F542" s="849"/>
      <c r="G542" s="849"/>
      <c r="H542" s="837">
        <v>0</v>
      </c>
      <c r="I542" s="849">
        <v>2</v>
      </c>
      <c r="J542" s="849">
        <v>1472.66</v>
      </c>
      <c r="K542" s="837">
        <v>1</v>
      </c>
      <c r="L542" s="849">
        <v>2</v>
      </c>
      <c r="M542" s="850">
        <v>1472.66</v>
      </c>
    </row>
    <row r="543" spans="1:13" ht="14.4" customHeight="1" x14ac:dyDescent="0.3">
      <c r="A543" s="831" t="s">
        <v>2745</v>
      </c>
      <c r="B543" s="832" t="s">
        <v>2092</v>
      </c>
      <c r="C543" s="832" t="s">
        <v>3188</v>
      </c>
      <c r="D543" s="832" t="s">
        <v>910</v>
      </c>
      <c r="E543" s="832" t="s">
        <v>3189</v>
      </c>
      <c r="F543" s="849"/>
      <c r="G543" s="849"/>
      <c r="H543" s="837">
        <v>0</v>
      </c>
      <c r="I543" s="849">
        <v>2</v>
      </c>
      <c r="J543" s="849">
        <v>1847.48</v>
      </c>
      <c r="K543" s="837">
        <v>1</v>
      </c>
      <c r="L543" s="849">
        <v>2</v>
      </c>
      <c r="M543" s="850">
        <v>1847.48</v>
      </c>
    </row>
    <row r="544" spans="1:13" ht="14.4" customHeight="1" x14ac:dyDescent="0.3">
      <c r="A544" s="831" t="s">
        <v>2745</v>
      </c>
      <c r="B544" s="832" t="s">
        <v>2092</v>
      </c>
      <c r="C544" s="832" t="s">
        <v>2861</v>
      </c>
      <c r="D544" s="832" t="s">
        <v>914</v>
      </c>
      <c r="E544" s="832" t="s">
        <v>2096</v>
      </c>
      <c r="F544" s="849"/>
      <c r="G544" s="849"/>
      <c r="H544" s="837">
        <v>0</v>
      </c>
      <c r="I544" s="849">
        <v>4</v>
      </c>
      <c r="J544" s="849">
        <v>5542.48</v>
      </c>
      <c r="K544" s="837">
        <v>1</v>
      </c>
      <c r="L544" s="849">
        <v>4</v>
      </c>
      <c r="M544" s="850">
        <v>5542.48</v>
      </c>
    </row>
    <row r="545" spans="1:13" ht="14.4" customHeight="1" x14ac:dyDescent="0.3">
      <c r="A545" s="831" t="s">
        <v>2745</v>
      </c>
      <c r="B545" s="832" t="s">
        <v>2092</v>
      </c>
      <c r="C545" s="832" t="s">
        <v>2877</v>
      </c>
      <c r="D545" s="832" t="s">
        <v>914</v>
      </c>
      <c r="E545" s="832" t="s">
        <v>2098</v>
      </c>
      <c r="F545" s="849"/>
      <c r="G545" s="849"/>
      <c r="H545" s="837">
        <v>0</v>
      </c>
      <c r="I545" s="849">
        <v>10</v>
      </c>
      <c r="J545" s="849">
        <v>18474.900000000001</v>
      </c>
      <c r="K545" s="837">
        <v>1</v>
      </c>
      <c r="L545" s="849">
        <v>10</v>
      </c>
      <c r="M545" s="850">
        <v>18474.900000000001</v>
      </c>
    </row>
    <row r="546" spans="1:13" ht="14.4" customHeight="1" x14ac:dyDescent="0.3">
      <c r="A546" s="831" t="s">
        <v>2745</v>
      </c>
      <c r="B546" s="832" t="s">
        <v>2092</v>
      </c>
      <c r="C546" s="832" t="s">
        <v>2095</v>
      </c>
      <c r="D546" s="832" t="s">
        <v>914</v>
      </c>
      <c r="E546" s="832" t="s">
        <v>2096</v>
      </c>
      <c r="F546" s="849"/>
      <c r="G546" s="849"/>
      <c r="H546" s="837">
        <v>0</v>
      </c>
      <c r="I546" s="849">
        <v>1</v>
      </c>
      <c r="J546" s="849">
        <v>1385.62</v>
      </c>
      <c r="K546" s="837">
        <v>1</v>
      </c>
      <c r="L546" s="849">
        <v>1</v>
      </c>
      <c r="M546" s="850">
        <v>1385.62</v>
      </c>
    </row>
    <row r="547" spans="1:13" ht="14.4" customHeight="1" x14ac:dyDescent="0.3">
      <c r="A547" s="831" t="s">
        <v>2745</v>
      </c>
      <c r="B547" s="832" t="s">
        <v>2092</v>
      </c>
      <c r="C547" s="832" t="s">
        <v>3192</v>
      </c>
      <c r="D547" s="832" t="s">
        <v>910</v>
      </c>
      <c r="E547" s="832" t="s">
        <v>3189</v>
      </c>
      <c r="F547" s="849"/>
      <c r="G547" s="849"/>
      <c r="H547" s="837">
        <v>0</v>
      </c>
      <c r="I547" s="849">
        <v>3</v>
      </c>
      <c r="J547" s="849">
        <v>2771.2200000000003</v>
      </c>
      <c r="K547" s="837">
        <v>1</v>
      </c>
      <c r="L547" s="849">
        <v>3</v>
      </c>
      <c r="M547" s="850">
        <v>2771.2200000000003</v>
      </c>
    </row>
    <row r="548" spans="1:13" ht="14.4" customHeight="1" x14ac:dyDescent="0.3">
      <c r="A548" s="831" t="s">
        <v>2745</v>
      </c>
      <c r="B548" s="832" t="s">
        <v>2107</v>
      </c>
      <c r="C548" s="832" t="s">
        <v>2111</v>
      </c>
      <c r="D548" s="832" t="s">
        <v>2109</v>
      </c>
      <c r="E548" s="832" t="s">
        <v>2112</v>
      </c>
      <c r="F548" s="849"/>
      <c r="G548" s="849"/>
      <c r="H548" s="837">
        <v>0</v>
      </c>
      <c r="I548" s="849">
        <v>1</v>
      </c>
      <c r="J548" s="849">
        <v>186.87</v>
      </c>
      <c r="K548" s="837">
        <v>1</v>
      </c>
      <c r="L548" s="849">
        <v>1</v>
      </c>
      <c r="M548" s="850">
        <v>186.87</v>
      </c>
    </row>
    <row r="549" spans="1:13" ht="14.4" customHeight="1" x14ac:dyDescent="0.3">
      <c r="A549" s="831" t="s">
        <v>2745</v>
      </c>
      <c r="B549" s="832" t="s">
        <v>2129</v>
      </c>
      <c r="C549" s="832" t="s">
        <v>2131</v>
      </c>
      <c r="D549" s="832" t="s">
        <v>919</v>
      </c>
      <c r="E549" s="832" t="s">
        <v>2132</v>
      </c>
      <c r="F549" s="849"/>
      <c r="G549" s="849"/>
      <c r="H549" s="837">
        <v>0</v>
      </c>
      <c r="I549" s="849">
        <v>2</v>
      </c>
      <c r="J549" s="849">
        <v>85.02</v>
      </c>
      <c r="K549" s="837">
        <v>1</v>
      </c>
      <c r="L549" s="849">
        <v>2</v>
      </c>
      <c r="M549" s="850">
        <v>85.02</v>
      </c>
    </row>
    <row r="550" spans="1:13" ht="14.4" customHeight="1" x14ac:dyDescent="0.3">
      <c r="A550" s="831" t="s">
        <v>2745</v>
      </c>
      <c r="B550" s="832" t="s">
        <v>2137</v>
      </c>
      <c r="C550" s="832" t="s">
        <v>2140</v>
      </c>
      <c r="D550" s="832" t="s">
        <v>959</v>
      </c>
      <c r="E550" s="832" t="s">
        <v>2141</v>
      </c>
      <c r="F550" s="849"/>
      <c r="G550" s="849"/>
      <c r="H550" s="837"/>
      <c r="I550" s="849">
        <v>1</v>
      </c>
      <c r="J550" s="849">
        <v>0</v>
      </c>
      <c r="K550" s="837"/>
      <c r="L550" s="849">
        <v>1</v>
      </c>
      <c r="M550" s="850">
        <v>0</v>
      </c>
    </row>
    <row r="551" spans="1:13" ht="14.4" customHeight="1" x14ac:dyDescent="0.3">
      <c r="A551" s="831" t="s">
        <v>2745</v>
      </c>
      <c r="B551" s="832" t="s">
        <v>2154</v>
      </c>
      <c r="C551" s="832" t="s">
        <v>4253</v>
      </c>
      <c r="D551" s="832" t="s">
        <v>702</v>
      </c>
      <c r="E551" s="832" t="s">
        <v>1527</v>
      </c>
      <c r="F551" s="849"/>
      <c r="G551" s="849"/>
      <c r="H551" s="837">
        <v>0</v>
      </c>
      <c r="I551" s="849">
        <v>1</v>
      </c>
      <c r="J551" s="849">
        <v>117.03</v>
      </c>
      <c r="K551" s="837">
        <v>1</v>
      </c>
      <c r="L551" s="849">
        <v>1</v>
      </c>
      <c r="M551" s="850">
        <v>117.03</v>
      </c>
    </row>
    <row r="552" spans="1:13" ht="14.4" customHeight="1" x14ac:dyDescent="0.3">
      <c r="A552" s="831" t="s">
        <v>2745</v>
      </c>
      <c r="B552" s="832" t="s">
        <v>2172</v>
      </c>
      <c r="C552" s="832" t="s">
        <v>2636</v>
      </c>
      <c r="D552" s="832" t="s">
        <v>1172</v>
      </c>
      <c r="E552" s="832" t="s">
        <v>2637</v>
      </c>
      <c r="F552" s="849"/>
      <c r="G552" s="849"/>
      <c r="H552" s="837">
        <v>0</v>
      </c>
      <c r="I552" s="849">
        <v>1</v>
      </c>
      <c r="J552" s="849">
        <v>143.09</v>
      </c>
      <c r="K552" s="837">
        <v>1</v>
      </c>
      <c r="L552" s="849">
        <v>1</v>
      </c>
      <c r="M552" s="850">
        <v>143.09</v>
      </c>
    </row>
    <row r="553" spans="1:13" ht="14.4" customHeight="1" x14ac:dyDescent="0.3">
      <c r="A553" s="831" t="s">
        <v>2745</v>
      </c>
      <c r="B553" s="832" t="s">
        <v>2178</v>
      </c>
      <c r="C553" s="832" t="s">
        <v>2182</v>
      </c>
      <c r="D553" s="832" t="s">
        <v>2180</v>
      </c>
      <c r="E553" s="832" t="s">
        <v>2183</v>
      </c>
      <c r="F553" s="849"/>
      <c r="G553" s="849"/>
      <c r="H553" s="837">
        <v>0</v>
      </c>
      <c r="I553" s="849">
        <v>2</v>
      </c>
      <c r="J553" s="849">
        <v>31.8</v>
      </c>
      <c r="K553" s="837">
        <v>1</v>
      </c>
      <c r="L553" s="849">
        <v>2</v>
      </c>
      <c r="M553" s="850">
        <v>31.8</v>
      </c>
    </row>
    <row r="554" spans="1:13" ht="14.4" customHeight="1" x14ac:dyDescent="0.3">
      <c r="A554" s="831" t="s">
        <v>2745</v>
      </c>
      <c r="B554" s="832" t="s">
        <v>2253</v>
      </c>
      <c r="C554" s="832" t="s">
        <v>4290</v>
      </c>
      <c r="D554" s="832" t="s">
        <v>2258</v>
      </c>
      <c r="E554" s="832" t="s">
        <v>4152</v>
      </c>
      <c r="F554" s="849"/>
      <c r="G554" s="849"/>
      <c r="H554" s="837">
        <v>0</v>
      </c>
      <c r="I554" s="849">
        <v>1</v>
      </c>
      <c r="J554" s="849">
        <v>105.23</v>
      </c>
      <c r="K554" s="837">
        <v>1</v>
      </c>
      <c r="L554" s="849">
        <v>1</v>
      </c>
      <c r="M554" s="850">
        <v>105.23</v>
      </c>
    </row>
    <row r="555" spans="1:13" ht="14.4" customHeight="1" x14ac:dyDescent="0.3">
      <c r="A555" s="831" t="s">
        <v>2745</v>
      </c>
      <c r="B555" s="832" t="s">
        <v>2253</v>
      </c>
      <c r="C555" s="832" t="s">
        <v>2260</v>
      </c>
      <c r="D555" s="832" t="s">
        <v>2255</v>
      </c>
      <c r="E555" s="832" t="s">
        <v>2261</v>
      </c>
      <c r="F555" s="849"/>
      <c r="G555" s="849"/>
      <c r="H555" s="837">
        <v>0</v>
      </c>
      <c r="I555" s="849">
        <v>1</v>
      </c>
      <c r="J555" s="849">
        <v>63.14</v>
      </c>
      <c r="K555" s="837">
        <v>1</v>
      </c>
      <c r="L555" s="849">
        <v>1</v>
      </c>
      <c r="M555" s="850">
        <v>63.14</v>
      </c>
    </row>
    <row r="556" spans="1:13" ht="14.4" customHeight="1" x14ac:dyDescent="0.3">
      <c r="A556" s="831" t="s">
        <v>2745</v>
      </c>
      <c r="B556" s="832" t="s">
        <v>2253</v>
      </c>
      <c r="C556" s="832" t="s">
        <v>2262</v>
      </c>
      <c r="D556" s="832" t="s">
        <v>2255</v>
      </c>
      <c r="E556" s="832" t="s">
        <v>2263</v>
      </c>
      <c r="F556" s="849"/>
      <c r="G556" s="849"/>
      <c r="H556" s="837">
        <v>0</v>
      </c>
      <c r="I556" s="849">
        <v>1</v>
      </c>
      <c r="J556" s="849">
        <v>49.08</v>
      </c>
      <c r="K556" s="837">
        <v>1</v>
      </c>
      <c r="L556" s="849">
        <v>1</v>
      </c>
      <c r="M556" s="850">
        <v>49.08</v>
      </c>
    </row>
    <row r="557" spans="1:13" ht="14.4" customHeight="1" x14ac:dyDescent="0.3">
      <c r="A557" s="831" t="s">
        <v>2745</v>
      </c>
      <c r="B557" s="832" t="s">
        <v>2253</v>
      </c>
      <c r="C557" s="832" t="s">
        <v>2542</v>
      </c>
      <c r="D557" s="832" t="s">
        <v>2255</v>
      </c>
      <c r="E557" s="832" t="s">
        <v>2543</v>
      </c>
      <c r="F557" s="849"/>
      <c r="G557" s="849"/>
      <c r="H557" s="837">
        <v>0</v>
      </c>
      <c r="I557" s="849">
        <v>2</v>
      </c>
      <c r="J557" s="849">
        <v>252.54</v>
      </c>
      <c r="K557" s="837">
        <v>1</v>
      </c>
      <c r="L557" s="849">
        <v>2</v>
      </c>
      <c r="M557" s="850">
        <v>252.54</v>
      </c>
    </row>
    <row r="558" spans="1:13" ht="14.4" customHeight="1" x14ac:dyDescent="0.3">
      <c r="A558" s="831" t="s">
        <v>2745</v>
      </c>
      <c r="B558" s="832" t="s">
        <v>2253</v>
      </c>
      <c r="C558" s="832" t="s">
        <v>4291</v>
      </c>
      <c r="D558" s="832" t="s">
        <v>2258</v>
      </c>
      <c r="E558" s="832" t="s">
        <v>2543</v>
      </c>
      <c r="F558" s="849"/>
      <c r="G558" s="849"/>
      <c r="H558" s="837">
        <v>0</v>
      </c>
      <c r="I558" s="849">
        <v>1</v>
      </c>
      <c r="J558" s="849">
        <v>126.27</v>
      </c>
      <c r="K558" s="837">
        <v>1</v>
      </c>
      <c r="L558" s="849">
        <v>1</v>
      </c>
      <c r="M558" s="850">
        <v>126.27</v>
      </c>
    </row>
    <row r="559" spans="1:13" ht="14.4" customHeight="1" x14ac:dyDescent="0.3">
      <c r="A559" s="831" t="s">
        <v>2745</v>
      </c>
      <c r="B559" s="832" t="s">
        <v>2264</v>
      </c>
      <c r="C559" s="832" t="s">
        <v>2267</v>
      </c>
      <c r="D559" s="832" t="s">
        <v>1377</v>
      </c>
      <c r="E559" s="832" t="s">
        <v>2268</v>
      </c>
      <c r="F559" s="849"/>
      <c r="G559" s="849"/>
      <c r="H559" s="837">
        <v>0</v>
      </c>
      <c r="I559" s="849">
        <v>5</v>
      </c>
      <c r="J559" s="849">
        <v>771.80000000000007</v>
      </c>
      <c r="K559" s="837">
        <v>1</v>
      </c>
      <c r="L559" s="849">
        <v>5</v>
      </c>
      <c r="M559" s="850">
        <v>771.80000000000007</v>
      </c>
    </row>
    <row r="560" spans="1:13" ht="14.4" customHeight="1" x14ac:dyDescent="0.3">
      <c r="A560" s="831" t="s">
        <v>2745</v>
      </c>
      <c r="B560" s="832" t="s">
        <v>2264</v>
      </c>
      <c r="C560" s="832" t="s">
        <v>2265</v>
      </c>
      <c r="D560" s="832" t="s">
        <v>1377</v>
      </c>
      <c r="E560" s="832" t="s">
        <v>2266</v>
      </c>
      <c r="F560" s="849"/>
      <c r="G560" s="849"/>
      <c r="H560" s="837">
        <v>0</v>
      </c>
      <c r="I560" s="849">
        <v>1</v>
      </c>
      <c r="J560" s="849">
        <v>225.06</v>
      </c>
      <c r="K560" s="837">
        <v>1</v>
      </c>
      <c r="L560" s="849">
        <v>1</v>
      </c>
      <c r="M560" s="850">
        <v>225.06</v>
      </c>
    </row>
    <row r="561" spans="1:13" ht="14.4" customHeight="1" x14ac:dyDescent="0.3">
      <c r="A561" s="831" t="s">
        <v>2745</v>
      </c>
      <c r="B561" s="832" t="s">
        <v>4592</v>
      </c>
      <c r="C561" s="832" t="s">
        <v>2951</v>
      </c>
      <c r="D561" s="832" t="s">
        <v>2952</v>
      </c>
      <c r="E561" s="832" t="s">
        <v>2953</v>
      </c>
      <c r="F561" s="849"/>
      <c r="G561" s="849"/>
      <c r="H561" s="837">
        <v>0</v>
      </c>
      <c r="I561" s="849">
        <v>6</v>
      </c>
      <c r="J561" s="849">
        <v>22134.66</v>
      </c>
      <c r="K561" s="837">
        <v>1</v>
      </c>
      <c r="L561" s="849">
        <v>6</v>
      </c>
      <c r="M561" s="850">
        <v>22134.66</v>
      </c>
    </row>
    <row r="562" spans="1:13" ht="14.4" customHeight="1" x14ac:dyDescent="0.3">
      <c r="A562" s="831" t="s">
        <v>2745</v>
      </c>
      <c r="B562" s="832" t="s">
        <v>4592</v>
      </c>
      <c r="C562" s="832" t="s">
        <v>3149</v>
      </c>
      <c r="D562" s="832" t="s">
        <v>2952</v>
      </c>
      <c r="E562" s="832" t="s">
        <v>3150</v>
      </c>
      <c r="F562" s="849"/>
      <c r="G562" s="849"/>
      <c r="H562" s="837">
        <v>0</v>
      </c>
      <c r="I562" s="849">
        <v>2</v>
      </c>
      <c r="J562" s="849">
        <v>1106.72</v>
      </c>
      <c r="K562" s="837">
        <v>1</v>
      </c>
      <c r="L562" s="849">
        <v>2</v>
      </c>
      <c r="M562" s="850">
        <v>1106.72</v>
      </c>
    </row>
    <row r="563" spans="1:13" ht="14.4" customHeight="1" x14ac:dyDescent="0.3">
      <c r="A563" s="831" t="s">
        <v>2745</v>
      </c>
      <c r="B563" s="832" t="s">
        <v>4591</v>
      </c>
      <c r="C563" s="832" t="s">
        <v>4278</v>
      </c>
      <c r="D563" s="832" t="s">
        <v>3013</v>
      </c>
      <c r="E563" s="832" t="s">
        <v>4109</v>
      </c>
      <c r="F563" s="849"/>
      <c r="G563" s="849"/>
      <c r="H563" s="837">
        <v>0</v>
      </c>
      <c r="I563" s="849">
        <v>1</v>
      </c>
      <c r="J563" s="849">
        <v>251.16</v>
      </c>
      <c r="K563" s="837">
        <v>1</v>
      </c>
      <c r="L563" s="849">
        <v>1</v>
      </c>
      <c r="M563" s="850">
        <v>251.16</v>
      </c>
    </row>
    <row r="564" spans="1:13" ht="14.4" customHeight="1" x14ac:dyDescent="0.3">
      <c r="A564" s="831" t="s">
        <v>2745</v>
      </c>
      <c r="B564" s="832" t="s">
        <v>4591</v>
      </c>
      <c r="C564" s="832" t="s">
        <v>3012</v>
      </c>
      <c r="D564" s="832" t="s">
        <v>3013</v>
      </c>
      <c r="E564" s="832" t="s">
        <v>3014</v>
      </c>
      <c r="F564" s="849"/>
      <c r="G564" s="849"/>
      <c r="H564" s="837">
        <v>0</v>
      </c>
      <c r="I564" s="849">
        <v>6</v>
      </c>
      <c r="J564" s="849">
        <v>3013.86</v>
      </c>
      <c r="K564" s="837">
        <v>1</v>
      </c>
      <c r="L564" s="849">
        <v>6</v>
      </c>
      <c r="M564" s="850">
        <v>3013.86</v>
      </c>
    </row>
    <row r="565" spans="1:13" ht="14.4" customHeight="1" x14ac:dyDescent="0.3">
      <c r="A565" s="831" t="s">
        <v>2745</v>
      </c>
      <c r="B565" s="832" t="s">
        <v>2322</v>
      </c>
      <c r="C565" s="832" t="s">
        <v>2323</v>
      </c>
      <c r="D565" s="832" t="s">
        <v>2324</v>
      </c>
      <c r="E565" s="832" t="s">
        <v>2325</v>
      </c>
      <c r="F565" s="849"/>
      <c r="G565" s="849"/>
      <c r="H565" s="837">
        <v>0</v>
      </c>
      <c r="I565" s="849">
        <v>27</v>
      </c>
      <c r="J565" s="849">
        <v>14860.53</v>
      </c>
      <c r="K565" s="837">
        <v>1</v>
      </c>
      <c r="L565" s="849">
        <v>27</v>
      </c>
      <c r="M565" s="850">
        <v>14860.53</v>
      </c>
    </row>
    <row r="566" spans="1:13" ht="14.4" customHeight="1" x14ac:dyDescent="0.3">
      <c r="A566" s="831" t="s">
        <v>2745</v>
      </c>
      <c r="B566" s="832" t="s">
        <v>2333</v>
      </c>
      <c r="C566" s="832" t="s">
        <v>2335</v>
      </c>
      <c r="D566" s="832" t="s">
        <v>640</v>
      </c>
      <c r="E566" s="832" t="s">
        <v>642</v>
      </c>
      <c r="F566" s="849"/>
      <c r="G566" s="849"/>
      <c r="H566" s="837">
        <v>0</v>
      </c>
      <c r="I566" s="849">
        <v>6</v>
      </c>
      <c r="J566" s="849">
        <v>435.29999999999995</v>
      </c>
      <c r="K566" s="837">
        <v>1</v>
      </c>
      <c r="L566" s="849">
        <v>6</v>
      </c>
      <c r="M566" s="850">
        <v>435.29999999999995</v>
      </c>
    </row>
    <row r="567" spans="1:13" ht="14.4" customHeight="1" x14ac:dyDescent="0.3">
      <c r="A567" s="831" t="s">
        <v>2745</v>
      </c>
      <c r="B567" s="832" t="s">
        <v>2333</v>
      </c>
      <c r="C567" s="832" t="s">
        <v>2336</v>
      </c>
      <c r="D567" s="832" t="s">
        <v>640</v>
      </c>
      <c r="E567" s="832" t="s">
        <v>643</v>
      </c>
      <c r="F567" s="849"/>
      <c r="G567" s="849"/>
      <c r="H567" s="837">
        <v>0</v>
      </c>
      <c r="I567" s="849">
        <v>3</v>
      </c>
      <c r="J567" s="849">
        <v>195.84</v>
      </c>
      <c r="K567" s="837">
        <v>1</v>
      </c>
      <c r="L567" s="849">
        <v>3</v>
      </c>
      <c r="M567" s="850">
        <v>195.84</v>
      </c>
    </row>
    <row r="568" spans="1:13" ht="14.4" customHeight="1" x14ac:dyDescent="0.3">
      <c r="A568" s="831" t="s">
        <v>2745</v>
      </c>
      <c r="B568" s="832" t="s">
        <v>2333</v>
      </c>
      <c r="C568" s="832" t="s">
        <v>2334</v>
      </c>
      <c r="D568" s="832" t="s">
        <v>640</v>
      </c>
      <c r="E568" s="832" t="s">
        <v>641</v>
      </c>
      <c r="F568" s="849"/>
      <c r="G568" s="849"/>
      <c r="H568" s="837">
        <v>0</v>
      </c>
      <c r="I568" s="849">
        <v>2</v>
      </c>
      <c r="J568" s="849">
        <v>43.52</v>
      </c>
      <c r="K568" s="837">
        <v>1</v>
      </c>
      <c r="L568" s="849">
        <v>2</v>
      </c>
      <c r="M568" s="850">
        <v>43.52</v>
      </c>
    </row>
    <row r="569" spans="1:13" ht="14.4" customHeight="1" x14ac:dyDescent="0.3">
      <c r="A569" s="831" t="s">
        <v>2745</v>
      </c>
      <c r="B569" s="832" t="s">
        <v>2595</v>
      </c>
      <c r="C569" s="832" t="s">
        <v>2596</v>
      </c>
      <c r="D569" s="832" t="s">
        <v>2597</v>
      </c>
      <c r="E569" s="832" t="s">
        <v>2598</v>
      </c>
      <c r="F569" s="849"/>
      <c r="G569" s="849"/>
      <c r="H569" s="837">
        <v>0</v>
      </c>
      <c r="I569" s="849">
        <v>1</v>
      </c>
      <c r="J569" s="849">
        <v>355.79</v>
      </c>
      <c r="K569" s="837">
        <v>1</v>
      </c>
      <c r="L569" s="849">
        <v>1</v>
      </c>
      <c r="M569" s="850">
        <v>355.79</v>
      </c>
    </row>
    <row r="570" spans="1:13" ht="14.4" customHeight="1" x14ac:dyDescent="0.3">
      <c r="A570" s="831" t="s">
        <v>2745</v>
      </c>
      <c r="B570" s="832" t="s">
        <v>2595</v>
      </c>
      <c r="C570" s="832" t="s">
        <v>3197</v>
      </c>
      <c r="D570" s="832" t="s">
        <v>2597</v>
      </c>
      <c r="E570" s="832" t="s">
        <v>3198</v>
      </c>
      <c r="F570" s="849"/>
      <c r="G570" s="849"/>
      <c r="H570" s="837">
        <v>0</v>
      </c>
      <c r="I570" s="849">
        <v>2</v>
      </c>
      <c r="J570" s="849">
        <v>2038.92</v>
      </c>
      <c r="K570" s="837">
        <v>1</v>
      </c>
      <c r="L570" s="849">
        <v>2</v>
      </c>
      <c r="M570" s="850">
        <v>2038.92</v>
      </c>
    </row>
    <row r="571" spans="1:13" ht="14.4" customHeight="1" x14ac:dyDescent="0.3">
      <c r="A571" s="831" t="s">
        <v>2745</v>
      </c>
      <c r="B571" s="832" t="s">
        <v>2337</v>
      </c>
      <c r="C571" s="832" t="s">
        <v>2343</v>
      </c>
      <c r="D571" s="832" t="s">
        <v>2339</v>
      </c>
      <c r="E571" s="832" t="s">
        <v>2344</v>
      </c>
      <c r="F571" s="849"/>
      <c r="G571" s="849"/>
      <c r="H571" s="837">
        <v>0</v>
      </c>
      <c r="I571" s="849">
        <v>1</v>
      </c>
      <c r="J571" s="849">
        <v>484.75</v>
      </c>
      <c r="K571" s="837">
        <v>1</v>
      </c>
      <c r="L571" s="849">
        <v>1</v>
      </c>
      <c r="M571" s="850">
        <v>484.75</v>
      </c>
    </row>
    <row r="572" spans="1:13" ht="14.4" customHeight="1" x14ac:dyDescent="0.3">
      <c r="A572" s="831" t="s">
        <v>2745</v>
      </c>
      <c r="B572" s="832" t="s">
        <v>2337</v>
      </c>
      <c r="C572" s="832" t="s">
        <v>2345</v>
      </c>
      <c r="D572" s="832" t="s">
        <v>2339</v>
      </c>
      <c r="E572" s="832" t="s">
        <v>2346</v>
      </c>
      <c r="F572" s="849"/>
      <c r="G572" s="849"/>
      <c r="H572" s="837">
        <v>0</v>
      </c>
      <c r="I572" s="849">
        <v>6</v>
      </c>
      <c r="J572" s="849">
        <v>5816.88</v>
      </c>
      <c r="K572" s="837">
        <v>1</v>
      </c>
      <c r="L572" s="849">
        <v>6</v>
      </c>
      <c r="M572" s="850">
        <v>5816.88</v>
      </c>
    </row>
    <row r="573" spans="1:13" ht="14.4" customHeight="1" x14ac:dyDescent="0.3">
      <c r="A573" s="831" t="s">
        <v>2745</v>
      </c>
      <c r="B573" s="832" t="s">
        <v>2337</v>
      </c>
      <c r="C573" s="832" t="s">
        <v>2338</v>
      </c>
      <c r="D573" s="832" t="s">
        <v>2339</v>
      </c>
      <c r="E573" s="832" t="s">
        <v>2340</v>
      </c>
      <c r="F573" s="849"/>
      <c r="G573" s="849"/>
      <c r="H573" s="837">
        <v>0</v>
      </c>
      <c r="I573" s="849">
        <v>2</v>
      </c>
      <c r="J573" s="849">
        <v>3877.94</v>
      </c>
      <c r="K573" s="837">
        <v>1</v>
      </c>
      <c r="L573" s="849">
        <v>2</v>
      </c>
      <c r="M573" s="850">
        <v>3877.94</v>
      </c>
    </row>
    <row r="574" spans="1:13" ht="14.4" customHeight="1" x14ac:dyDescent="0.3">
      <c r="A574" s="831" t="s">
        <v>2745</v>
      </c>
      <c r="B574" s="832" t="s">
        <v>2351</v>
      </c>
      <c r="C574" s="832" t="s">
        <v>2352</v>
      </c>
      <c r="D574" s="832" t="s">
        <v>2353</v>
      </c>
      <c r="E574" s="832" t="s">
        <v>2354</v>
      </c>
      <c r="F574" s="849"/>
      <c r="G574" s="849"/>
      <c r="H574" s="837"/>
      <c r="I574" s="849">
        <v>9</v>
      </c>
      <c r="J574" s="849">
        <v>0</v>
      </c>
      <c r="K574" s="837"/>
      <c r="L574" s="849">
        <v>9</v>
      </c>
      <c r="M574" s="850">
        <v>0</v>
      </c>
    </row>
    <row r="575" spans="1:13" ht="14.4" customHeight="1" x14ac:dyDescent="0.3">
      <c r="A575" s="831" t="s">
        <v>2745</v>
      </c>
      <c r="B575" s="832" t="s">
        <v>4597</v>
      </c>
      <c r="C575" s="832" t="s">
        <v>4272</v>
      </c>
      <c r="D575" s="832" t="s">
        <v>3002</v>
      </c>
      <c r="E575" s="832" t="s">
        <v>4273</v>
      </c>
      <c r="F575" s="849"/>
      <c r="G575" s="849"/>
      <c r="H575" s="837">
        <v>0</v>
      </c>
      <c r="I575" s="849">
        <v>1</v>
      </c>
      <c r="J575" s="849">
        <v>1286.6199999999999</v>
      </c>
      <c r="K575" s="837">
        <v>1</v>
      </c>
      <c r="L575" s="849">
        <v>1</v>
      </c>
      <c r="M575" s="850">
        <v>1286.6199999999999</v>
      </c>
    </row>
    <row r="576" spans="1:13" ht="14.4" customHeight="1" x14ac:dyDescent="0.3">
      <c r="A576" s="831" t="s">
        <v>2745</v>
      </c>
      <c r="B576" s="832" t="s">
        <v>2378</v>
      </c>
      <c r="C576" s="832" t="s">
        <v>2382</v>
      </c>
      <c r="D576" s="832" t="s">
        <v>2383</v>
      </c>
      <c r="E576" s="832" t="s">
        <v>2384</v>
      </c>
      <c r="F576" s="849"/>
      <c r="G576" s="849"/>
      <c r="H576" s="837">
        <v>0</v>
      </c>
      <c r="I576" s="849">
        <v>2</v>
      </c>
      <c r="J576" s="849">
        <v>9.4</v>
      </c>
      <c r="K576" s="837">
        <v>1</v>
      </c>
      <c r="L576" s="849">
        <v>2</v>
      </c>
      <c r="M576" s="850">
        <v>9.4</v>
      </c>
    </row>
    <row r="577" spans="1:13" ht="14.4" customHeight="1" x14ac:dyDescent="0.3">
      <c r="A577" s="831" t="s">
        <v>2745</v>
      </c>
      <c r="B577" s="832" t="s">
        <v>2391</v>
      </c>
      <c r="C577" s="832" t="s">
        <v>2392</v>
      </c>
      <c r="D577" s="832" t="s">
        <v>1330</v>
      </c>
      <c r="E577" s="832" t="s">
        <v>2393</v>
      </c>
      <c r="F577" s="849"/>
      <c r="G577" s="849"/>
      <c r="H577" s="837"/>
      <c r="I577" s="849">
        <v>3</v>
      </c>
      <c r="J577" s="849">
        <v>0</v>
      </c>
      <c r="K577" s="837"/>
      <c r="L577" s="849">
        <v>3</v>
      </c>
      <c r="M577" s="850">
        <v>0</v>
      </c>
    </row>
    <row r="578" spans="1:13" ht="14.4" customHeight="1" x14ac:dyDescent="0.3">
      <c r="A578" s="831" t="s">
        <v>2745</v>
      </c>
      <c r="B578" s="832" t="s">
        <v>2391</v>
      </c>
      <c r="C578" s="832" t="s">
        <v>2394</v>
      </c>
      <c r="D578" s="832" t="s">
        <v>1330</v>
      </c>
      <c r="E578" s="832" t="s">
        <v>2395</v>
      </c>
      <c r="F578" s="849"/>
      <c r="G578" s="849"/>
      <c r="H578" s="837"/>
      <c r="I578" s="849">
        <v>2</v>
      </c>
      <c r="J578" s="849">
        <v>0</v>
      </c>
      <c r="K578" s="837"/>
      <c r="L578" s="849">
        <v>2</v>
      </c>
      <c r="M578" s="850">
        <v>0</v>
      </c>
    </row>
    <row r="579" spans="1:13" ht="14.4" customHeight="1" x14ac:dyDescent="0.3">
      <c r="A579" s="831" t="s">
        <v>2745</v>
      </c>
      <c r="B579" s="832" t="s">
        <v>2396</v>
      </c>
      <c r="C579" s="832" t="s">
        <v>2397</v>
      </c>
      <c r="D579" s="832" t="s">
        <v>748</v>
      </c>
      <c r="E579" s="832" t="s">
        <v>703</v>
      </c>
      <c r="F579" s="849"/>
      <c r="G579" s="849"/>
      <c r="H579" s="837">
        <v>0</v>
      </c>
      <c r="I579" s="849">
        <v>1</v>
      </c>
      <c r="J579" s="849">
        <v>65.989999999999995</v>
      </c>
      <c r="K579" s="837">
        <v>1</v>
      </c>
      <c r="L579" s="849">
        <v>1</v>
      </c>
      <c r="M579" s="850">
        <v>65.989999999999995</v>
      </c>
    </row>
    <row r="580" spans="1:13" ht="14.4" customHeight="1" x14ac:dyDescent="0.3">
      <c r="A580" s="831" t="s">
        <v>2745</v>
      </c>
      <c r="B580" s="832" t="s">
        <v>4603</v>
      </c>
      <c r="C580" s="832" t="s">
        <v>3908</v>
      </c>
      <c r="D580" s="832" t="s">
        <v>3909</v>
      </c>
      <c r="E580" s="832" t="s">
        <v>3910</v>
      </c>
      <c r="F580" s="849"/>
      <c r="G580" s="849"/>
      <c r="H580" s="837">
        <v>0</v>
      </c>
      <c r="I580" s="849">
        <v>1</v>
      </c>
      <c r="J580" s="849">
        <v>561.76</v>
      </c>
      <c r="K580" s="837">
        <v>1</v>
      </c>
      <c r="L580" s="849">
        <v>1</v>
      </c>
      <c r="M580" s="850">
        <v>561.76</v>
      </c>
    </row>
    <row r="581" spans="1:13" ht="14.4" customHeight="1" x14ac:dyDescent="0.3">
      <c r="A581" s="831" t="s">
        <v>2745</v>
      </c>
      <c r="B581" s="832" t="s">
        <v>2624</v>
      </c>
      <c r="C581" s="832" t="s">
        <v>2625</v>
      </c>
      <c r="D581" s="832" t="s">
        <v>1522</v>
      </c>
      <c r="E581" s="832" t="s">
        <v>2167</v>
      </c>
      <c r="F581" s="849"/>
      <c r="G581" s="849"/>
      <c r="H581" s="837">
        <v>0</v>
      </c>
      <c r="I581" s="849">
        <v>1</v>
      </c>
      <c r="J581" s="849">
        <v>58.77</v>
      </c>
      <c r="K581" s="837">
        <v>1</v>
      </c>
      <c r="L581" s="849">
        <v>1</v>
      </c>
      <c r="M581" s="850">
        <v>58.77</v>
      </c>
    </row>
    <row r="582" spans="1:13" ht="14.4" customHeight="1" x14ac:dyDescent="0.3">
      <c r="A582" s="831" t="s">
        <v>2745</v>
      </c>
      <c r="B582" s="832" t="s">
        <v>2626</v>
      </c>
      <c r="C582" s="832" t="s">
        <v>2627</v>
      </c>
      <c r="D582" s="832" t="s">
        <v>2628</v>
      </c>
      <c r="E582" s="832" t="s">
        <v>2156</v>
      </c>
      <c r="F582" s="849"/>
      <c r="G582" s="849"/>
      <c r="H582" s="837">
        <v>0</v>
      </c>
      <c r="I582" s="849">
        <v>1</v>
      </c>
      <c r="J582" s="849">
        <v>58.77</v>
      </c>
      <c r="K582" s="837">
        <v>1</v>
      </c>
      <c r="L582" s="849">
        <v>1</v>
      </c>
      <c r="M582" s="850">
        <v>58.77</v>
      </c>
    </row>
    <row r="583" spans="1:13" ht="14.4" customHeight="1" x14ac:dyDescent="0.3">
      <c r="A583" s="831" t="s">
        <v>2745</v>
      </c>
      <c r="B583" s="832" t="s">
        <v>2431</v>
      </c>
      <c r="C583" s="832" t="s">
        <v>2631</v>
      </c>
      <c r="D583" s="832" t="s">
        <v>2632</v>
      </c>
      <c r="E583" s="832" t="s">
        <v>1732</v>
      </c>
      <c r="F583" s="849"/>
      <c r="G583" s="849"/>
      <c r="H583" s="837">
        <v>0</v>
      </c>
      <c r="I583" s="849">
        <v>4</v>
      </c>
      <c r="J583" s="849">
        <v>777.04</v>
      </c>
      <c r="K583" s="837">
        <v>1</v>
      </c>
      <c r="L583" s="849">
        <v>4</v>
      </c>
      <c r="M583" s="850">
        <v>777.04</v>
      </c>
    </row>
    <row r="584" spans="1:13" ht="14.4" customHeight="1" x14ac:dyDescent="0.3">
      <c r="A584" s="831" t="s">
        <v>2745</v>
      </c>
      <c r="B584" s="832" t="s">
        <v>2197</v>
      </c>
      <c r="C584" s="832" t="s">
        <v>2198</v>
      </c>
      <c r="D584" s="832" t="s">
        <v>2199</v>
      </c>
      <c r="E584" s="832" t="s">
        <v>2200</v>
      </c>
      <c r="F584" s="849"/>
      <c r="G584" s="849"/>
      <c r="H584" s="837">
        <v>0</v>
      </c>
      <c r="I584" s="849">
        <v>1</v>
      </c>
      <c r="J584" s="849">
        <v>109.17</v>
      </c>
      <c r="K584" s="837">
        <v>1</v>
      </c>
      <c r="L584" s="849">
        <v>1</v>
      </c>
      <c r="M584" s="850">
        <v>109.17</v>
      </c>
    </row>
    <row r="585" spans="1:13" ht="14.4" customHeight="1" x14ac:dyDescent="0.3">
      <c r="A585" s="831" t="s">
        <v>2746</v>
      </c>
      <c r="B585" s="832" t="s">
        <v>2045</v>
      </c>
      <c r="C585" s="832" t="s">
        <v>3504</v>
      </c>
      <c r="D585" s="832" t="s">
        <v>2049</v>
      </c>
      <c r="E585" s="832" t="s">
        <v>2056</v>
      </c>
      <c r="F585" s="849"/>
      <c r="G585" s="849"/>
      <c r="H585" s="837">
        <v>0</v>
      </c>
      <c r="I585" s="849">
        <v>1</v>
      </c>
      <c r="J585" s="849">
        <v>115.18</v>
      </c>
      <c r="K585" s="837">
        <v>1</v>
      </c>
      <c r="L585" s="849">
        <v>1</v>
      </c>
      <c r="M585" s="850">
        <v>115.18</v>
      </c>
    </row>
    <row r="586" spans="1:13" ht="14.4" customHeight="1" x14ac:dyDescent="0.3">
      <c r="A586" s="831" t="s">
        <v>2746</v>
      </c>
      <c r="B586" s="832" t="s">
        <v>2045</v>
      </c>
      <c r="C586" s="832" t="s">
        <v>3813</v>
      </c>
      <c r="D586" s="832" t="s">
        <v>3814</v>
      </c>
      <c r="E586" s="832" t="s">
        <v>3815</v>
      </c>
      <c r="F586" s="849">
        <v>2</v>
      </c>
      <c r="G586" s="849">
        <v>0</v>
      </c>
      <c r="H586" s="837"/>
      <c r="I586" s="849"/>
      <c r="J586" s="849"/>
      <c r="K586" s="837"/>
      <c r="L586" s="849">
        <v>2</v>
      </c>
      <c r="M586" s="850">
        <v>0</v>
      </c>
    </row>
    <row r="587" spans="1:13" ht="14.4" customHeight="1" x14ac:dyDescent="0.3">
      <c r="A587" s="831" t="s">
        <v>2746</v>
      </c>
      <c r="B587" s="832" t="s">
        <v>2045</v>
      </c>
      <c r="C587" s="832" t="s">
        <v>3810</v>
      </c>
      <c r="D587" s="832" t="s">
        <v>3811</v>
      </c>
      <c r="E587" s="832" t="s">
        <v>3812</v>
      </c>
      <c r="F587" s="849">
        <v>1</v>
      </c>
      <c r="G587" s="849">
        <v>16.12</v>
      </c>
      <c r="H587" s="837">
        <v>1</v>
      </c>
      <c r="I587" s="849"/>
      <c r="J587" s="849"/>
      <c r="K587" s="837">
        <v>0</v>
      </c>
      <c r="L587" s="849">
        <v>1</v>
      </c>
      <c r="M587" s="850">
        <v>16.12</v>
      </c>
    </row>
    <row r="588" spans="1:13" ht="14.4" customHeight="1" x14ac:dyDescent="0.3">
      <c r="A588" s="831" t="s">
        <v>2746</v>
      </c>
      <c r="B588" s="832" t="s">
        <v>2455</v>
      </c>
      <c r="C588" s="832" t="s">
        <v>2881</v>
      </c>
      <c r="D588" s="832" t="s">
        <v>2772</v>
      </c>
      <c r="E588" s="832" t="s">
        <v>2773</v>
      </c>
      <c r="F588" s="849"/>
      <c r="G588" s="849"/>
      <c r="H588" s="837">
        <v>0</v>
      </c>
      <c r="I588" s="849">
        <v>55</v>
      </c>
      <c r="J588" s="849">
        <v>24924.9</v>
      </c>
      <c r="K588" s="837">
        <v>1</v>
      </c>
      <c r="L588" s="849">
        <v>55</v>
      </c>
      <c r="M588" s="850">
        <v>24924.9</v>
      </c>
    </row>
    <row r="589" spans="1:13" ht="14.4" customHeight="1" x14ac:dyDescent="0.3">
      <c r="A589" s="831" t="s">
        <v>2746</v>
      </c>
      <c r="B589" s="832" t="s">
        <v>2074</v>
      </c>
      <c r="C589" s="832" t="s">
        <v>3634</v>
      </c>
      <c r="D589" s="832" t="s">
        <v>838</v>
      </c>
      <c r="E589" s="832" t="s">
        <v>3635</v>
      </c>
      <c r="F589" s="849"/>
      <c r="G589" s="849"/>
      <c r="H589" s="837"/>
      <c r="I589" s="849">
        <v>1</v>
      </c>
      <c r="J589" s="849">
        <v>0</v>
      </c>
      <c r="K589" s="837"/>
      <c r="L589" s="849">
        <v>1</v>
      </c>
      <c r="M589" s="850">
        <v>0</v>
      </c>
    </row>
    <row r="590" spans="1:13" ht="14.4" customHeight="1" x14ac:dyDescent="0.3">
      <c r="A590" s="831" t="s">
        <v>2746</v>
      </c>
      <c r="B590" s="832" t="s">
        <v>2084</v>
      </c>
      <c r="C590" s="832" t="s">
        <v>3783</v>
      </c>
      <c r="D590" s="832" t="s">
        <v>3784</v>
      </c>
      <c r="E590" s="832" t="s">
        <v>3785</v>
      </c>
      <c r="F590" s="849"/>
      <c r="G590" s="849"/>
      <c r="H590" s="837">
        <v>0</v>
      </c>
      <c r="I590" s="849">
        <v>1</v>
      </c>
      <c r="J590" s="849">
        <v>146.9</v>
      </c>
      <c r="K590" s="837">
        <v>1</v>
      </c>
      <c r="L590" s="849">
        <v>1</v>
      </c>
      <c r="M590" s="850">
        <v>146.9</v>
      </c>
    </row>
    <row r="591" spans="1:13" ht="14.4" customHeight="1" x14ac:dyDescent="0.3">
      <c r="A591" s="831" t="s">
        <v>2746</v>
      </c>
      <c r="B591" s="832" t="s">
        <v>2092</v>
      </c>
      <c r="C591" s="832" t="s">
        <v>3791</v>
      </c>
      <c r="D591" s="832" t="s">
        <v>910</v>
      </c>
      <c r="E591" s="832" t="s">
        <v>3792</v>
      </c>
      <c r="F591" s="849"/>
      <c r="G591" s="849"/>
      <c r="H591" s="837">
        <v>0</v>
      </c>
      <c r="I591" s="849">
        <v>1</v>
      </c>
      <c r="J591" s="849">
        <v>147.26</v>
      </c>
      <c r="K591" s="837">
        <v>1</v>
      </c>
      <c r="L591" s="849">
        <v>1</v>
      </c>
      <c r="M591" s="850">
        <v>147.26</v>
      </c>
    </row>
    <row r="592" spans="1:13" ht="14.4" customHeight="1" x14ac:dyDescent="0.3">
      <c r="A592" s="831" t="s">
        <v>2746</v>
      </c>
      <c r="B592" s="832" t="s">
        <v>2092</v>
      </c>
      <c r="C592" s="832" t="s">
        <v>3188</v>
      </c>
      <c r="D592" s="832" t="s">
        <v>910</v>
      </c>
      <c r="E592" s="832" t="s">
        <v>3189</v>
      </c>
      <c r="F592" s="849"/>
      <c r="G592" s="849"/>
      <c r="H592" s="837">
        <v>0</v>
      </c>
      <c r="I592" s="849">
        <v>14</v>
      </c>
      <c r="J592" s="849">
        <v>12932.36</v>
      </c>
      <c r="K592" s="837">
        <v>1</v>
      </c>
      <c r="L592" s="849">
        <v>14</v>
      </c>
      <c r="M592" s="850">
        <v>12932.36</v>
      </c>
    </row>
    <row r="593" spans="1:13" ht="14.4" customHeight="1" x14ac:dyDescent="0.3">
      <c r="A593" s="831" t="s">
        <v>2746</v>
      </c>
      <c r="B593" s="832" t="s">
        <v>2092</v>
      </c>
      <c r="C593" s="832" t="s">
        <v>3487</v>
      </c>
      <c r="D593" s="832" t="s">
        <v>910</v>
      </c>
      <c r="E593" s="832" t="s">
        <v>2104</v>
      </c>
      <c r="F593" s="849"/>
      <c r="G593" s="849"/>
      <c r="H593" s="837">
        <v>0</v>
      </c>
      <c r="I593" s="849">
        <v>3</v>
      </c>
      <c r="J593" s="849">
        <v>3464.04</v>
      </c>
      <c r="K593" s="837">
        <v>1</v>
      </c>
      <c r="L593" s="849">
        <v>3</v>
      </c>
      <c r="M593" s="850">
        <v>3464.04</v>
      </c>
    </row>
    <row r="594" spans="1:13" ht="14.4" customHeight="1" x14ac:dyDescent="0.3">
      <c r="A594" s="831" t="s">
        <v>2746</v>
      </c>
      <c r="B594" s="832" t="s">
        <v>2092</v>
      </c>
      <c r="C594" s="832" t="s">
        <v>2861</v>
      </c>
      <c r="D594" s="832" t="s">
        <v>914</v>
      </c>
      <c r="E594" s="832" t="s">
        <v>2096</v>
      </c>
      <c r="F594" s="849"/>
      <c r="G594" s="849"/>
      <c r="H594" s="837">
        <v>0</v>
      </c>
      <c r="I594" s="849">
        <v>3</v>
      </c>
      <c r="J594" s="849">
        <v>4156.8599999999997</v>
      </c>
      <c r="K594" s="837">
        <v>1</v>
      </c>
      <c r="L594" s="849">
        <v>3</v>
      </c>
      <c r="M594" s="850">
        <v>4156.8599999999997</v>
      </c>
    </row>
    <row r="595" spans="1:13" ht="14.4" customHeight="1" x14ac:dyDescent="0.3">
      <c r="A595" s="831" t="s">
        <v>2746</v>
      </c>
      <c r="B595" s="832" t="s">
        <v>2092</v>
      </c>
      <c r="C595" s="832" t="s">
        <v>3793</v>
      </c>
      <c r="D595" s="832" t="s">
        <v>914</v>
      </c>
      <c r="E595" s="832" t="s">
        <v>3794</v>
      </c>
      <c r="F595" s="849"/>
      <c r="G595" s="849"/>
      <c r="H595" s="837">
        <v>0</v>
      </c>
      <c r="I595" s="849">
        <v>1</v>
      </c>
      <c r="J595" s="849">
        <v>369.5</v>
      </c>
      <c r="K595" s="837">
        <v>1</v>
      </c>
      <c r="L595" s="849">
        <v>1</v>
      </c>
      <c r="M595" s="850">
        <v>369.5</v>
      </c>
    </row>
    <row r="596" spans="1:13" ht="14.4" customHeight="1" x14ac:dyDescent="0.3">
      <c r="A596" s="831" t="s">
        <v>2746</v>
      </c>
      <c r="B596" s="832" t="s">
        <v>2092</v>
      </c>
      <c r="C596" s="832" t="s">
        <v>2877</v>
      </c>
      <c r="D596" s="832" t="s">
        <v>914</v>
      </c>
      <c r="E596" s="832" t="s">
        <v>2098</v>
      </c>
      <c r="F596" s="849"/>
      <c r="G596" s="849"/>
      <c r="H596" s="837">
        <v>0</v>
      </c>
      <c r="I596" s="849">
        <v>9</v>
      </c>
      <c r="J596" s="849">
        <v>16627.41</v>
      </c>
      <c r="K596" s="837">
        <v>1</v>
      </c>
      <c r="L596" s="849">
        <v>9</v>
      </c>
      <c r="M596" s="850">
        <v>16627.41</v>
      </c>
    </row>
    <row r="597" spans="1:13" ht="14.4" customHeight="1" x14ac:dyDescent="0.3">
      <c r="A597" s="831" t="s">
        <v>2746</v>
      </c>
      <c r="B597" s="832" t="s">
        <v>2092</v>
      </c>
      <c r="C597" s="832" t="s">
        <v>2811</v>
      </c>
      <c r="D597" s="832" t="s">
        <v>914</v>
      </c>
      <c r="E597" s="832" t="s">
        <v>2100</v>
      </c>
      <c r="F597" s="849"/>
      <c r="G597" s="849"/>
      <c r="H597" s="837">
        <v>0</v>
      </c>
      <c r="I597" s="849">
        <v>15</v>
      </c>
      <c r="J597" s="849">
        <v>34640.400000000001</v>
      </c>
      <c r="K597" s="837">
        <v>1</v>
      </c>
      <c r="L597" s="849">
        <v>15</v>
      </c>
      <c r="M597" s="850">
        <v>34640.400000000001</v>
      </c>
    </row>
    <row r="598" spans="1:13" ht="14.4" customHeight="1" x14ac:dyDescent="0.3">
      <c r="A598" s="831" t="s">
        <v>2746</v>
      </c>
      <c r="B598" s="832" t="s">
        <v>2092</v>
      </c>
      <c r="C598" s="832" t="s">
        <v>3192</v>
      </c>
      <c r="D598" s="832" t="s">
        <v>910</v>
      </c>
      <c r="E598" s="832" t="s">
        <v>3189</v>
      </c>
      <c r="F598" s="849"/>
      <c r="G598" s="849"/>
      <c r="H598" s="837">
        <v>0</v>
      </c>
      <c r="I598" s="849">
        <v>3</v>
      </c>
      <c r="J598" s="849">
        <v>2771.2200000000003</v>
      </c>
      <c r="K598" s="837">
        <v>1</v>
      </c>
      <c r="L598" s="849">
        <v>3</v>
      </c>
      <c r="M598" s="850">
        <v>2771.2200000000003</v>
      </c>
    </row>
    <row r="599" spans="1:13" ht="14.4" customHeight="1" x14ac:dyDescent="0.3">
      <c r="A599" s="831" t="s">
        <v>2746</v>
      </c>
      <c r="B599" s="832" t="s">
        <v>2129</v>
      </c>
      <c r="C599" s="832" t="s">
        <v>2853</v>
      </c>
      <c r="D599" s="832" t="s">
        <v>919</v>
      </c>
      <c r="E599" s="832" t="s">
        <v>2854</v>
      </c>
      <c r="F599" s="849"/>
      <c r="G599" s="849"/>
      <c r="H599" s="837">
        <v>0</v>
      </c>
      <c r="I599" s="849">
        <v>1</v>
      </c>
      <c r="J599" s="849">
        <v>85.02</v>
      </c>
      <c r="K599" s="837">
        <v>1</v>
      </c>
      <c r="L599" s="849">
        <v>1</v>
      </c>
      <c r="M599" s="850">
        <v>85.02</v>
      </c>
    </row>
    <row r="600" spans="1:13" ht="14.4" customHeight="1" x14ac:dyDescent="0.3">
      <c r="A600" s="831" t="s">
        <v>2746</v>
      </c>
      <c r="B600" s="832" t="s">
        <v>2129</v>
      </c>
      <c r="C600" s="832" t="s">
        <v>2940</v>
      </c>
      <c r="D600" s="832" t="s">
        <v>2941</v>
      </c>
      <c r="E600" s="832" t="s">
        <v>2132</v>
      </c>
      <c r="F600" s="849">
        <v>6</v>
      </c>
      <c r="G600" s="849">
        <v>255.06</v>
      </c>
      <c r="H600" s="837">
        <v>1</v>
      </c>
      <c r="I600" s="849"/>
      <c r="J600" s="849"/>
      <c r="K600" s="837">
        <v>0</v>
      </c>
      <c r="L600" s="849">
        <v>6</v>
      </c>
      <c r="M600" s="850">
        <v>255.06</v>
      </c>
    </row>
    <row r="601" spans="1:13" ht="14.4" customHeight="1" x14ac:dyDescent="0.3">
      <c r="A601" s="831" t="s">
        <v>2746</v>
      </c>
      <c r="B601" s="832" t="s">
        <v>2129</v>
      </c>
      <c r="C601" s="832" t="s">
        <v>3724</v>
      </c>
      <c r="D601" s="832" t="s">
        <v>3725</v>
      </c>
      <c r="E601" s="832" t="s">
        <v>3726</v>
      </c>
      <c r="F601" s="849">
        <v>1</v>
      </c>
      <c r="G601" s="849">
        <v>39.31</v>
      </c>
      <c r="H601" s="837">
        <v>1</v>
      </c>
      <c r="I601" s="849"/>
      <c r="J601" s="849"/>
      <c r="K601" s="837">
        <v>0</v>
      </c>
      <c r="L601" s="849">
        <v>1</v>
      </c>
      <c r="M601" s="850">
        <v>39.31</v>
      </c>
    </row>
    <row r="602" spans="1:13" ht="14.4" customHeight="1" x14ac:dyDescent="0.3">
      <c r="A602" s="831" t="s">
        <v>2746</v>
      </c>
      <c r="B602" s="832" t="s">
        <v>2142</v>
      </c>
      <c r="C602" s="832" t="s">
        <v>3786</v>
      </c>
      <c r="D602" s="832" t="s">
        <v>3787</v>
      </c>
      <c r="E602" s="832" t="s">
        <v>3648</v>
      </c>
      <c r="F602" s="849"/>
      <c r="G602" s="849"/>
      <c r="H602" s="837">
        <v>0</v>
      </c>
      <c r="I602" s="849">
        <v>2</v>
      </c>
      <c r="J602" s="849">
        <v>109.98</v>
      </c>
      <c r="K602" s="837">
        <v>1</v>
      </c>
      <c r="L602" s="849">
        <v>2</v>
      </c>
      <c r="M602" s="850">
        <v>109.98</v>
      </c>
    </row>
    <row r="603" spans="1:13" ht="14.4" customHeight="1" x14ac:dyDescent="0.3">
      <c r="A603" s="831" t="s">
        <v>2746</v>
      </c>
      <c r="B603" s="832" t="s">
        <v>2154</v>
      </c>
      <c r="C603" s="832" t="s">
        <v>3679</v>
      </c>
      <c r="D603" s="832" t="s">
        <v>702</v>
      </c>
      <c r="E603" s="832" t="s">
        <v>3042</v>
      </c>
      <c r="F603" s="849"/>
      <c r="G603" s="849"/>
      <c r="H603" s="837">
        <v>0</v>
      </c>
      <c r="I603" s="849">
        <v>1</v>
      </c>
      <c r="J603" s="849">
        <v>234.07</v>
      </c>
      <c r="K603" s="837">
        <v>1</v>
      </c>
      <c r="L603" s="849">
        <v>1</v>
      </c>
      <c r="M603" s="850">
        <v>234.07</v>
      </c>
    </row>
    <row r="604" spans="1:13" ht="14.4" customHeight="1" x14ac:dyDescent="0.3">
      <c r="A604" s="831" t="s">
        <v>2746</v>
      </c>
      <c r="B604" s="832" t="s">
        <v>2154</v>
      </c>
      <c r="C604" s="832" t="s">
        <v>3680</v>
      </c>
      <c r="D604" s="832" t="s">
        <v>3681</v>
      </c>
      <c r="E604" s="832" t="s">
        <v>1527</v>
      </c>
      <c r="F604" s="849">
        <v>1</v>
      </c>
      <c r="G604" s="849">
        <v>117.03</v>
      </c>
      <c r="H604" s="837">
        <v>1</v>
      </c>
      <c r="I604" s="849"/>
      <c r="J604" s="849"/>
      <c r="K604" s="837">
        <v>0</v>
      </c>
      <c r="L604" s="849">
        <v>1</v>
      </c>
      <c r="M604" s="850">
        <v>117.03</v>
      </c>
    </row>
    <row r="605" spans="1:13" ht="14.4" customHeight="1" x14ac:dyDescent="0.3">
      <c r="A605" s="831" t="s">
        <v>2746</v>
      </c>
      <c r="B605" s="832" t="s">
        <v>2490</v>
      </c>
      <c r="C605" s="832" t="s">
        <v>3796</v>
      </c>
      <c r="D605" s="832" t="s">
        <v>3797</v>
      </c>
      <c r="E605" s="832" t="s">
        <v>2161</v>
      </c>
      <c r="F605" s="849">
        <v>1</v>
      </c>
      <c r="G605" s="849">
        <v>105.29</v>
      </c>
      <c r="H605" s="837">
        <v>1</v>
      </c>
      <c r="I605" s="849"/>
      <c r="J605" s="849"/>
      <c r="K605" s="837">
        <v>0</v>
      </c>
      <c r="L605" s="849">
        <v>1</v>
      </c>
      <c r="M605" s="850">
        <v>105.29</v>
      </c>
    </row>
    <row r="606" spans="1:13" ht="14.4" customHeight="1" x14ac:dyDescent="0.3">
      <c r="A606" s="831" t="s">
        <v>2746</v>
      </c>
      <c r="B606" s="832" t="s">
        <v>2158</v>
      </c>
      <c r="C606" s="832" t="s">
        <v>3674</v>
      </c>
      <c r="D606" s="832" t="s">
        <v>3087</v>
      </c>
      <c r="E606" s="832" t="s">
        <v>3627</v>
      </c>
      <c r="F606" s="849">
        <v>1</v>
      </c>
      <c r="G606" s="849">
        <v>103.64</v>
      </c>
      <c r="H606" s="837">
        <v>1</v>
      </c>
      <c r="I606" s="849"/>
      <c r="J606" s="849"/>
      <c r="K606" s="837">
        <v>0</v>
      </c>
      <c r="L606" s="849">
        <v>1</v>
      </c>
      <c r="M606" s="850">
        <v>103.64</v>
      </c>
    </row>
    <row r="607" spans="1:13" ht="14.4" customHeight="1" x14ac:dyDescent="0.3">
      <c r="A607" s="831" t="s">
        <v>2746</v>
      </c>
      <c r="B607" s="832" t="s">
        <v>2172</v>
      </c>
      <c r="C607" s="832" t="s">
        <v>2636</v>
      </c>
      <c r="D607" s="832" t="s">
        <v>1172</v>
      </c>
      <c r="E607" s="832" t="s">
        <v>2637</v>
      </c>
      <c r="F607" s="849"/>
      <c r="G607" s="849"/>
      <c r="H607" s="837">
        <v>0</v>
      </c>
      <c r="I607" s="849">
        <v>1</v>
      </c>
      <c r="J607" s="849">
        <v>143.09</v>
      </c>
      <c r="K607" s="837">
        <v>1</v>
      </c>
      <c r="L607" s="849">
        <v>1</v>
      </c>
      <c r="M607" s="850">
        <v>143.09</v>
      </c>
    </row>
    <row r="608" spans="1:13" ht="14.4" customHeight="1" x14ac:dyDescent="0.3">
      <c r="A608" s="831" t="s">
        <v>2746</v>
      </c>
      <c r="B608" s="832" t="s">
        <v>2172</v>
      </c>
      <c r="C608" s="832" t="s">
        <v>3816</v>
      </c>
      <c r="D608" s="832" t="s">
        <v>3817</v>
      </c>
      <c r="E608" s="832" t="s">
        <v>1164</v>
      </c>
      <c r="F608" s="849">
        <v>3</v>
      </c>
      <c r="G608" s="849">
        <v>143.10000000000002</v>
      </c>
      <c r="H608" s="837">
        <v>1</v>
      </c>
      <c r="I608" s="849"/>
      <c r="J608" s="849"/>
      <c r="K608" s="837">
        <v>0</v>
      </c>
      <c r="L608" s="849">
        <v>3</v>
      </c>
      <c r="M608" s="850">
        <v>143.10000000000002</v>
      </c>
    </row>
    <row r="609" spans="1:13" ht="14.4" customHeight="1" x14ac:dyDescent="0.3">
      <c r="A609" s="831" t="s">
        <v>2746</v>
      </c>
      <c r="B609" s="832" t="s">
        <v>2506</v>
      </c>
      <c r="C609" s="832" t="s">
        <v>3818</v>
      </c>
      <c r="D609" s="832" t="s">
        <v>2513</v>
      </c>
      <c r="E609" s="832" t="s">
        <v>3819</v>
      </c>
      <c r="F609" s="849"/>
      <c r="G609" s="849"/>
      <c r="H609" s="837">
        <v>0</v>
      </c>
      <c r="I609" s="849">
        <v>1</v>
      </c>
      <c r="J609" s="849">
        <v>407.03</v>
      </c>
      <c r="K609" s="837">
        <v>1</v>
      </c>
      <c r="L609" s="849">
        <v>1</v>
      </c>
      <c r="M609" s="850">
        <v>407.03</v>
      </c>
    </row>
    <row r="610" spans="1:13" ht="14.4" customHeight="1" x14ac:dyDescent="0.3">
      <c r="A610" s="831" t="s">
        <v>2746</v>
      </c>
      <c r="B610" s="832" t="s">
        <v>2212</v>
      </c>
      <c r="C610" s="832" t="s">
        <v>3837</v>
      </c>
      <c r="D610" s="832" t="s">
        <v>3838</v>
      </c>
      <c r="E610" s="832" t="s">
        <v>3839</v>
      </c>
      <c r="F610" s="849">
        <v>1</v>
      </c>
      <c r="G610" s="849">
        <v>258.41000000000003</v>
      </c>
      <c r="H610" s="837">
        <v>1</v>
      </c>
      <c r="I610" s="849"/>
      <c r="J610" s="849"/>
      <c r="K610" s="837">
        <v>0</v>
      </c>
      <c r="L610" s="849">
        <v>1</v>
      </c>
      <c r="M610" s="850">
        <v>258.41000000000003</v>
      </c>
    </row>
    <row r="611" spans="1:13" ht="14.4" customHeight="1" x14ac:dyDescent="0.3">
      <c r="A611" s="831" t="s">
        <v>2746</v>
      </c>
      <c r="B611" s="832" t="s">
        <v>2246</v>
      </c>
      <c r="C611" s="832" t="s">
        <v>2249</v>
      </c>
      <c r="D611" s="832" t="s">
        <v>1226</v>
      </c>
      <c r="E611" s="832" t="s">
        <v>2250</v>
      </c>
      <c r="F611" s="849"/>
      <c r="G611" s="849"/>
      <c r="H611" s="837">
        <v>0</v>
      </c>
      <c r="I611" s="849">
        <v>6</v>
      </c>
      <c r="J611" s="849">
        <v>82.44</v>
      </c>
      <c r="K611" s="837">
        <v>1</v>
      </c>
      <c r="L611" s="849">
        <v>6</v>
      </c>
      <c r="M611" s="850">
        <v>82.44</v>
      </c>
    </row>
    <row r="612" spans="1:13" ht="14.4" customHeight="1" x14ac:dyDescent="0.3">
      <c r="A612" s="831" t="s">
        <v>2746</v>
      </c>
      <c r="B612" s="832" t="s">
        <v>2253</v>
      </c>
      <c r="C612" s="832" t="s">
        <v>2262</v>
      </c>
      <c r="D612" s="832" t="s">
        <v>2255</v>
      </c>
      <c r="E612" s="832" t="s">
        <v>2263</v>
      </c>
      <c r="F612" s="849"/>
      <c r="G612" s="849"/>
      <c r="H612" s="837">
        <v>0</v>
      </c>
      <c r="I612" s="849">
        <v>1</v>
      </c>
      <c r="J612" s="849">
        <v>49.08</v>
      </c>
      <c r="K612" s="837">
        <v>1</v>
      </c>
      <c r="L612" s="849">
        <v>1</v>
      </c>
      <c r="M612" s="850">
        <v>49.08</v>
      </c>
    </row>
    <row r="613" spans="1:13" ht="14.4" customHeight="1" x14ac:dyDescent="0.3">
      <c r="A613" s="831" t="s">
        <v>2746</v>
      </c>
      <c r="B613" s="832" t="s">
        <v>2253</v>
      </c>
      <c r="C613" s="832" t="s">
        <v>2541</v>
      </c>
      <c r="D613" s="832" t="s">
        <v>2258</v>
      </c>
      <c r="E613" s="832" t="s">
        <v>2263</v>
      </c>
      <c r="F613" s="849"/>
      <c r="G613" s="849"/>
      <c r="H613" s="837">
        <v>0</v>
      </c>
      <c r="I613" s="849">
        <v>1</v>
      </c>
      <c r="J613" s="849">
        <v>49.08</v>
      </c>
      <c r="K613" s="837">
        <v>1</v>
      </c>
      <c r="L613" s="849">
        <v>1</v>
      </c>
      <c r="M613" s="850">
        <v>49.08</v>
      </c>
    </row>
    <row r="614" spans="1:13" ht="14.4" customHeight="1" x14ac:dyDescent="0.3">
      <c r="A614" s="831" t="s">
        <v>2746</v>
      </c>
      <c r="B614" s="832" t="s">
        <v>2264</v>
      </c>
      <c r="C614" s="832" t="s">
        <v>2267</v>
      </c>
      <c r="D614" s="832" t="s">
        <v>1377</v>
      </c>
      <c r="E614" s="832" t="s">
        <v>2268</v>
      </c>
      <c r="F614" s="849"/>
      <c r="G614" s="849"/>
      <c r="H614" s="837">
        <v>0</v>
      </c>
      <c r="I614" s="849">
        <v>2</v>
      </c>
      <c r="J614" s="849">
        <v>308.72000000000003</v>
      </c>
      <c r="K614" s="837">
        <v>1</v>
      </c>
      <c r="L614" s="849">
        <v>2</v>
      </c>
      <c r="M614" s="850">
        <v>308.72000000000003</v>
      </c>
    </row>
    <row r="615" spans="1:13" ht="14.4" customHeight="1" x14ac:dyDescent="0.3">
      <c r="A615" s="831" t="s">
        <v>2746</v>
      </c>
      <c r="B615" s="832" t="s">
        <v>2264</v>
      </c>
      <c r="C615" s="832" t="s">
        <v>3874</v>
      </c>
      <c r="D615" s="832" t="s">
        <v>3875</v>
      </c>
      <c r="E615" s="832" t="s">
        <v>3876</v>
      </c>
      <c r="F615" s="849">
        <v>2</v>
      </c>
      <c r="G615" s="849">
        <v>308.72000000000003</v>
      </c>
      <c r="H615" s="837">
        <v>1</v>
      </c>
      <c r="I615" s="849"/>
      <c r="J615" s="849"/>
      <c r="K615" s="837">
        <v>0</v>
      </c>
      <c r="L615" s="849">
        <v>2</v>
      </c>
      <c r="M615" s="850">
        <v>308.72000000000003</v>
      </c>
    </row>
    <row r="616" spans="1:13" ht="14.4" customHeight="1" x14ac:dyDescent="0.3">
      <c r="A616" s="831" t="s">
        <v>2746</v>
      </c>
      <c r="B616" s="832" t="s">
        <v>2264</v>
      </c>
      <c r="C616" s="832" t="s">
        <v>3877</v>
      </c>
      <c r="D616" s="832" t="s">
        <v>3875</v>
      </c>
      <c r="E616" s="832" t="s">
        <v>2268</v>
      </c>
      <c r="F616" s="849">
        <v>11</v>
      </c>
      <c r="G616" s="849">
        <v>1697.9600000000003</v>
      </c>
      <c r="H616" s="837">
        <v>1</v>
      </c>
      <c r="I616" s="849"/>
      <c r="J616" s="849"/>
      <c r="K616" s="837">
        <v>0</v>
      </c>
      <c r="L616" s="849">
        <v>11</v>
      </c>
      <c r="M616" s="850">
        <v>1697.9600000000003</v>
      </c>
    </row>
    <row r="617" spans="1:13" ht="14.4" customHeight="1" x14ac:dyDescent="0.3">
      <c r="A617" s="831" t="s">
        <v>2746</v>
      </c>
      <c r="B617" s="832" t="s">
        <v>4589</v>
      </c>
      <c r="C617" s="832" t="s">
        <v>3151</v>
      </c>
      <c r="D617" s="832" t="s">
        <v>1756</v>
      </c>
      <c r="E617" s="832" t="s">
        <v>3111</v>
      </c>
      <c r="F617" s="849">
        <v>2</v>
      </c>
      <c r="G617" s="849">
        <v>197.5</v>
      </c>
      <c r="H617" s="837">
        <v>1</v>
      </c>
      <c r="I617" s="849"/>
      <c r="J617" s="849"/>
      <c r="K617" s="837">
        <v>0</v>
      </c>
      <c r="L617" s="849">
        <v>2</v>
      </c>
      <c r="M617" s="850">
        <v>197.5</v>
      </c>
    </row>
    <row r="618" spans="1:13" ht="14.4" customHeight="1" x14ac:dyDescent="0.3">
      <c r="A618" s="831" t="s">
        <v>2746</v>
      </c>
      <c r="B618" s="832" t="s">
        <v>2554</v>
      </c>
      <c r="C618" s="832" t="s">
        <v>3677</v>
      </c>
      <c r="D618" s="832" t="s">
        <v>3678</v>
      </c>
      <c r="E618" s="832" t="s">
        <v>2557</v>
      </c>
      <c r="F618" s="849">
        <v>1</v>
      </c>
      <c r="G618" s="849">
        <v>119.7</v>
      </c>
      <c r="H618" s="837">
        <v>1</v>
      </c>
      <c r="I618" s="849"/>
      <c r="J618" s="849"/>
      <c r="K618" s="837">
        <v>0</v>
      </c>
      <c r="L618" s="849">
        <v>1</v>
      </c>
      <c r="M618" s="850">
        <v>119.7</v>
      </c>
    </row>
    <row r="619" spans="1:13" ht="14.4" customHeight="1" x14ac:dyDescent="0.3">
      <c r="A619" s="831" t="s">
        <v>2746</v>
      </c>
      <c r="B619" s="832" t="s">
        <v>2290</v>
      </c>
      <c r="C619" s="832" t="s">
        <v>3719</v>
      </c>
      <c r="D619" s="832" t="s">
        <v>3720</v>
      </c>
      <c r="E619" s="832" t="s">
        <v>3721</v>
      </c>
      <c r="F619" s="849">
        <v>1</v>
      </c>
      <c r="G619" s="849">
        <v>136.04</v>
      </c>
      <c r="H619" s="837">
        <v>1</v>
      </c>
      <c r="I619" s="849"/>
      <c r="J619" s="849"/>
      <c r="K619" s="837">
        <v>0</v>
      </c>
      <c r="L619" s="849">
        <v>1</v>
      </c>
      <c r="M619" s="850">
        <v>136.04</v>
      </c>
    </row>
    <row r="620" spans="1:13" ht="14.4" customHeight="1" x14ac:dyDescent="0.3">
      <c r="A620" s="831" t="s">
        <v>2746</v>
      </c>
      <c r="B620" s="832" t="s">
        <v>2290</v>
      </c>
      <c r="C620" s="832" t="s">
        <v>3722</v>
      </c>
      <c r="D620" s="832" t="s">
        <v>3720</v>
      </c>
      <c r="E620" s="832" t="s">
        <v>2296</v>
      </c>
      <c r="F620" s="849">
        <v>1</v>
      </c>
      <c r="G620" s="849">
        <v>846.47</v>
      </c>
      <c r="H620" s="837">
        <v>1</v>
      </c>
      <c r="I620" s="849"/>
      <c r="J620" s="849"/>
      <c r="K620" s="837">
        <v>0</v>
      </c>
      <c r="L620" s="849">
        <v>1</v>
      </c>
      <c r="M620" s="850">
        <v>846.47</v>
      </c>
    </row>
    <row r="621" spans="1:13" ht="14.4" customHeight="1" x14ac:dyDescent="0.3">
      <c r="A621" s="831" t="s">
        <v>2746</v>
      </c>
      <c r="B621" s="832" t="s">
        <v>2290</v>
      </c>
      <c r="C621" s="832" t="s">
        <v>3723</v>
      </c>
      <c r="D621" s="832" t="s">
        <v>3720</v>
      </c>
      <c r="E621" s="832" t="s">
        <v>3586</v>
      </c>
      <c r="F621" s="849">
        <v>1</v>
      </c>
      <c r="G621" s="849">
        <v>45.35</v>
      </c>
      <c r="H621" s="837">
        <v>1</v>
      </c>
      <c r="I621" s="849"/>
      <c r="J621" s="849"/>
      <c r="K621" s="837">
        <v>0</v>
      </c>
      <c r="L621" s="849">
        <v>1</v>
      </c>
      <c r="M621" s="850">
        <v>45.35</v>
      </c>
    </row>
    <row r="622" spans="1:13" ht="14.4" customHeight="1" x14ac:dyDescent="0.3">
      <c r="A622" s="831" t="s">
        <v>2746</v>
      </c>
      <c r="B622" s="832" t="s">
        <v>4590</v>
      </c>
      <c r="C622" s="832" t="s">
        <v>3840</v>
      </c>
      <c r="D622" s="832" t="s">
        <v>3017</v>
      </c>
      <c r="E622" s="832" t="s">
        <v>3841</v>
      </c>
      <c r="F622" s="849"/>
      <c r="G622" s="849"/>
      <c r="H622" s="837">
        <v>0</v>
      </c>
      <c r="I622" s="849">
        <v>1</v>
      </c>
      <c r="J622" s="849">
        <v>25382.080000000002</v>
      </c>
      <c r="K622" s="837">
        <v>1</v>
      </c>
      <c r="L622" s="849">
        <v>1</v>
      </c>
      <c r="M622" s="850">
        <v>25382.080000000002</v>
      </c>
    </row>
    <row r="623" spans="1:13" ht="14.4" customHeight="1" x14ac:dyDescent="0.3">
      <c r="A623" s="831" t="s">
        <v>2746</v>
      </c>
      <c r="B623" s="832" t="s">
        <v>4590</v>
      </c>
      <c r="C623" s="832" t="s">
        <v>3842</v>
      </c>
      <c r="D623" s="832" t="s">
        <v>3017</v>
      </c>
      <c r="E623" s="832" t="s">
        <v>3020</v>
      </c>
      <c r="F623" s="849"/>
      <c r="G623" s="849"/>
      <c r="H623" s="837">
        <v>0</v>
      </c>
      <c r="I623" s="849">
        <v>3</v>
      </c>
      <c r="J623" s="849">
        <v>42641.88</v>
      </c>
      <c r="K623" s="837">
        <v>1</v>
      </c>
      <c r="L623" s="849">
        <v>3</v>
      </c>
      <c r="M623" s="850">
        <v>42641.88</v>
      </c>
    </row>
    <row r="624" spans="1:13" ht="14.4" customHeight="1" x14ac:dyDescent="0.3">
      <c r="A624" s="831" t="s">
        <v>2746</v>
      </c>
      <c r="B624" s="832" t="s">
        <v>4590</v>
      </c>
      <c r="C624" s="832" t="s">
        <v>3019</v>
      </c>
      <c r="D624" s="832" t="s">
        <v>3017</v>
      </c>
      <c r="E624" s="832" t="s">
        <v>3020</v>
      </c>
      <c r="F624" s="849"/>
      <c r="G624" s="849"/>
      <c r="H624" s="837">
        <v>0</v>
      </c>
      <c r="I624" s="849">
        <v>2</v>
      </c>
      <c r="J624" s="849">
        <v>28427.919999999998</v>
      </c>
      <c r="K624" s="837">
        <v>1</v>
      </c>
      <c r="L624" s="849">
        <v>2</v>
      </c>
      <c r="M624" s="850">
        <v>28427.919999999998</v>
      </c>
    </row>
    <row r="625" spans="1:13" ht="14.4" customHeight="1" x14ac:dyDescent="0.3">
      <c r="A625" s="831" t="s">
        <v>2746</v>
      </c>
      <c r="B625" s="832" t="s">
        <v>4592</v>
      </c>
      <c r="C625" s="832" t="s">
        <v>3749</v>
      </c>
      <c r="D625" s="832" t="s">
        <v>3750</v>
      </c>
      <c r="E625" s="832" t="s">
        <v>3751</v>
      </c>
      <c r="F625" s="849">
        <v>3</v>
      </c>
      <c r="G625" s="849">
        <v>11067.33</v>
      </c>
      <c r="H625" s="837">
        <v>1</v>
      </c>
      <c r="I625" s="849"/>
      <c r="J625" s="849"/>
      <c r="K625" s="837">
        <v>0</v>
      </c>
      <c r="L625" s="849">
        <v>3</v>
      </c>
      <c r="M625" s="850">
        <v>11067.33</v>
      </c>
    </row>
    <row r="626" spans="1:13" ht="14.4" customHeight="1" x14ac:dyDescent="0.3">
      <c r="A626" s="831" t="s">
        <v>2746</v>
      </c>
      <c r="B626" s="832" t="s">
        <v>4592</v>
      </c>
      <c r="C626" s="832" t="s">
        <v>3752</v>
      </c>
      <c r="D626" s="832" t="s">
        <v>3753</v>
      </c>
      <c r="E626" s="832" t="s">
        <v>3754</v>
      </c>
      <c r="F626" s="849">
        <v>2</v>
      </c>
      <c r="G626" s="849">
        <v>7378.22</v>
      </c>
      <c r="H626" s="837">
        <v>1</v>
      </c>
      <c r="I626" s="849"/>
      <c r="J626" s="849"/>
      <c r="K626" s="837">
        <v>0</v>
      </c>
      <c r="L626" s="849">
        <v>2</v>
      </c>
      <c r="M626" s="850">
        <v>7378.22</v>
      </c>
    </row>
    <row r="627" spans="1:13" ht="14.4" customHeight="1" x14ac:dyDescent="0.3">
      <c r="A627" s="831" t="s">
        <v>2746</v>
      </c>
      <c r="B627" s="832" t="s">
        <v>4592</v>
      </c>
      <c r="C627" s="832" t="s">
        <v>2951</v>
      </c>
      <c r="D627" s="832" t="s">
        <v>2952</v>
      </c>
      <c r="E627" s="832" t="s">
        <v>2953</v>
      </c>
      <c r="F627" s="849"/>
      <c r="G627" s="849"/>
      <c r="H627" s="837">
        <v>0</v>
      </c>
      <c r="I627" s="849">
        <v>6</v>
      </c>
      <c r="J627" s="849">
        <v>22134.66</v>
      </c>
      <c r="K627" s="837">
        <v>1</v>
      </c>
      <c r="L627" s="849">
        <v>6</v>
      </c>
      <c r="M627" s="850">
        <v>22134.66</v>
      </c>
    </row>
    <row r="628" spans="1:13" ht="14.4" customHeight="1" x14ac:dyDescent="0.3">
      <c r="A628" s="831" t="s">
        <v>2746</v>
      </c>
      <c r="B628" s="832" t="s">
        <v>4592</v>
      </c>
      <c r="C628" s="832" t="s">
        <v>3755</v>
      </c>
      <c r="D628" s="832" t="s">
        <v>3753</v>
      </c>
      <c r="E628" s="832" t="s">
        <v>1663</v>
      </c>
      <c r="F628" s="849">
        <v>1</v>
      </c>
      <c r="G628" s="849">
        <v>3689.11</v>
      </c>
      <c r="H628" s="837">
        <v>1</v>
      </c>
      <c r="I628" s="849"/>
      <c r="J628" s="849"/>
      <c r="K628" s="837">
        <v>0</v>
      </c>
      <c r="L628" s="849">
        <v>1</v>
      </c>
      <c r="M628" s="850">
        <v>3689.11</v>
      </c>
    </row>
    <row r="629" spans="1:13" ht="14.4" customHeight="1" x14ac:dyDescent="0.3">
      <c r="A629" s="831" t="s">
        <v>2746</v>
      </c>
      <c r="B629" s="832" t="s">
        <v>4591</v>
      </c>
      <c r="C629" s="832" t="s">
        <v>3012</v>
      </c>
      <c r="D629" s="832" t="s">
        <v>3013</v>
      </c>
      <c r="E629" s="832" t="s">
        <v>3014</v>
      </c>
      <c r="F629" s="849"/>
      <c r="G629" s="849"/>
      <c r="H629" s="837">
        <v>0</v>
      </c>
      <c r="I629" s="849">
        <v>28</v>
      </c>
      <c r="J629" s="849">
        <v>14064.680000000002</v>
      </c>
      <c r="K629" s="837">
        <v>1</v>
      </c>
      <c r="L629" s="849">
        <v>28</v>
      </c>
      <c r="M629" s="850">
        <v>14064.680000000002</v>
      </c>
    </row>
    <row r="630" spans="1:13" ht="14.4" customHeight="1" x14ac:dyDescent="0.3">
      <c r="A630" s="831" t="s">
        <v>2746</v>
      </c>
      <c r="B630" s="832" t="s">
        <v>4594</v>
      </c>
      <c r="C630" s="832" t="s">
        <v>3675</v>
      </c>
      <c r="D630" s="832" t="s">
        <v>2897</v>
      </c>
      <c r="E630" s="832" t="s">
        <v>3282</v>
      </c>
      <c r="F630" s="849"/>
      <c r="G630" s="849"/>
      <c r="H630" s="837">
        <v>0</v>
      </c>
      <c r="I630" s="849">
        <v>3</v>
      </c>
      <c r="J630" s="849">
        <v>1541.1000000000001</v>
      </c>
      <c r="K630" s="837">
        <v>1</v>
      </c>
      <c r="L630" s="849">
        <v>3</v>
      </c>
      <c r="M630" s="850">
        <v>1541.1000000000001</v>
      </c>
    </row>
    <row r="631" spans="1:13" ht="14.4" customHeight="1" x14ac:dyDescent="0.3">
      <c r="A631" s="831" t="s">
        <v>2746</v>
      </c>
      <c r="B631" s="832" t="s">
        <v>2322</v>
      </c>
      <c r="C631" s="832" t="s">
        <v>2975</v>
      </c>
      <c r="D631" s="832" t="s">
        <v>2976</v>
      </c>
      <c r="E631" s="832" t="s">
        <v>2977</v>
      </c>
      <c r="F631" s="849">
        <v>15</v>
      </c>
      <c r="G631" s="849">
        <v>8255.85</v>
      </c>
      <c r="H631" s="837">
        <v>1</v>
      </c>
      <c r="I631" s="849"/>
      <c r="J631" s="849"/>
      <c r="K631" s="837">
        <v>0</v>
      </c>
      <c r="L631" s="849">
        <v>15</v>
      </c>
      <c r="M631" s="850">
        <v>8255.85</v>
      </c>
    </row>
    <row r="632" spans="1:13" ht="14.4" customHeight="1" x14ac:dyDescent="0.3">
      <c r="A632" s="831" t="s">
        <v>2746</v>
      </c>
      <c r="B632" s="832" t="s">
        <v>2322</v>
      </c>
      <c r="C632" s="832" t="s">
        <v>3169</v>
      </c>
      <c r="D632" s="832" t="s">
        <v>2976</v>
      </c>
      <c r="E632" s="832" t="s">
        <v>2325</v>
      </c>
      <c r="F632" s="849">
        <v>14</v>
      </c>
      <c r="G632" s="849">
        <v>7705.46</v>
      </c>
      <c r="H632" s="837">
        <v>1</v>
      </c>
      <c r="I632" s="849"/>
      <c r="J632" s="849"/>
      <c r="K632" s="837">
        <v>0</v>
      </c>
      <c r="L632" s="849">
        <v>14</v>
      </c>
      <c r="M632" s="850">
        <v>7705.46</v>
      </c>
    </row>
    <row r="633" spans="1:13" ht="14.4" customHeight="1" x14ac:dyDescent="0.3">
      <c r="A633" s="831" t="s">
        <v>2746</v>
      </c>
      <c r="B633" s="832" t="s">
        <v>2322</v>
      </c>
      <c r="C633" s="832" t="s">
        <v>2323</v>
      </c>
      <c r="D633" s="832" t="s">
        <v>2324</v>
      </c>
      <c r="E633" s="832" t="s">
        <v>2325</v>
      </c>
      <c r="F633" s="849"/>
      <c r="G633" s="849"/>
      <c r="H633" s="837">
        <v>0</v>
      </c>
      <c r="I633" s="849">
        <v>120</v>
      </c>
      <c r="J633" s="849">
        <v>66046.799999999988</v>
      </c>
      <c r="K633" s="837">
        <v>1</v>
      </c>
      <c r="L633" s="849">
        <v>120</v>
      </c>
      <c r="M633" s="850">
        <v>66046.799999999988</v>
      </c>
    </row>
    <row r="634" spans="1:13" ht="14.4" customHeight="1" x14ac:dyDescent="0.3">
      <c r="A634" s="831" t="s">
        <v>2746</v>
      </c>
      <c r="B634" s="832" t="s">
        <v>4595</v>
      </c>
      <c r="C634" s="832" t="s">
        <v>2930</v>
      </c>
      <c r="D634" s="832" t="s">
        <v>2931</v>
      </c>
      <c r="E634" s="832" t="s">
        <v>2932</v>
      </c>
      <c r="F634" s="849"/>
      <c r="G634" s="849"/>
      <c r="H634" s="837">
        <v>0</v>
      </c>
      <c r="I634" s="849">
        <v>3</v>
      </c>
      <c r="J634" s="849">
        <v>1651.17</v>
      </c>
      <c r="K634" s="837">
        <v>1</v>
      </c>
      <c r="L634" s="849">
        <v>3</v>
      </c>
      <c r="M634" s="850">
        <v>1651.17</v>
      </c>
    </row>
    <row r="635" spans="1:13" ht="14.4" customHeight="1" x14ac:dyDescent="0.3">
      <c r="A635" s="831" t="s">
        <v>2746</v>
      </c>
      <c r="B635" s="832" t="s">
        <v>4595</v>
      </c>
      <c r="C635" s="832" t="s">
        <v>3714</v>
      </c>
      <c r="D635" s="832" t="s">
        <v>2931</v>
      </c>
      <c r="E635" s="832" t="s">
        <v>3423</v>
      </c>
      <c r="F635" s="849">
        <v>1</v>
      </c>
      <c r="G635" s="849">
        <v>1651.18</v>
      </c>
      <c r="H635" s="837">
        <v>1</v>
      </c>
      <c r="I635" s="849"/>
      <c r="J635" s="849"/>
      <c r="K635" s="837">
        <v>0</v>
      </c>
      <c r="L635" s="849">
        <v>1</v>
      </c>
      <c r="M635" s="850">
        <v>1651.18</v>
      </c>
    </row>
    <row r="636" spans="1:13" ht="14.4" customHeight="1" x14ac:dyDescent="0.3">
      <c r="A636" s="831" t="s">
        <v>2746</v>
      </c>
      <c r="B636" s="832" t="s">
        <v>2329</v>
      </c>
      <c r="C636" s="832" t="s">
        <v>3798</v>
      </c>
      <c r="D636" s="832" t="s">
        <v>3799</v>
      </c>
      <c r="E636" s="832" t="s">
        <v>3800</v>
      </c>
      <c r="F636" s="849">
        <v>3</v>
      </c>
      <c r="G636" s="849">
        <v>145.26</v>
      </c>
      <c r="H636" s="837">
        <v>1</v>
      </c>
      <c r="I636" s="849"/>
      <c r="J636" s="849"/>
      <c r="K636" s="837">
        <v>0</v>
      </c>
      <c r="L636" s="849">
        <v>3</v>
      </c>
      <c r="M636" s="850">
        <v>145.26</v>
      </c>
    </row>
    <row r="637" spans="1:13" ht="14.4" customHeight="1" x14ac:dyDescent="0.3">
      <c r="A637" s="831" t="s">
        <v>2746</v>
      </c>
      <c r="B637" s="832" t="s">
        <v>2333</v>
      </c>
      <c r="C637" s="832" t="s">
        <v>3668</v>
      </c>
      <c r="D637" s="832" t="s">
        <v>3074</v>
      </c>
      <c r="E637" s="832" t="s">
        <v>643</v>
      </c>
      <c r="F637" s="849">
        <v>1</v>
      </c>
      <c r="G637" s="849">
        <v>65.28</v>
      </c>
      <c r="H637" s="837">
        <v>1</v>
      </c>
      <c r="I637" s="849"/>
      <c r="J637" s="849"/>
      <c r="K637" s="837">
        <v>0</v>
      </c>
      <c r="L637" s="849">
        <v>1</v>
      </c>
      <c r="M637" s="850">
        <v>65.28</v>
      </c>
    </row>
    <row r="638" spans="1:13" ht="14.4" customHeight="1" x14ac:dyDescent="0.3">
      <c r="A638" s="831" t="s">
        <v>2746</v>
      </c>
      <c r="B638" s="832" t="s">
        <v>2333</v>
      </c>
      <c r="C638" s="832" t="s">
        <v>3669</v>
      </c>
      <c r="D638" s="832" t="s">
        <v>3670</v>
      </c>
      <c r="E638" s="832" t="s">
        <v>3648</v>
      </c>
      <c r="F638" s="849">
        <v>1</v>
      </c>
      <c r="G638" s="849">
        <v>36.270000000000003</v>
      </c>
      <c r="H638" s="837">
        <v>1</v>
      </c>
      <c r="I638" s="849"/>
      <c r="J638" s="849"/>
      <c r="K638" s="837">
        <v>0</v>
      </c>
      <c r="L638" s="849">
        <v>1</v>
      </c>
      <c r="M638" s="850">
        <v>36.270000000000003</v>
      </c>
    </row>
    <row r="639" spans="1:13" ht="14.4" customHeight="1" x14ac:dyDescent="0.3">
      <c r="A639" s="831" t="s">
        <v>2746</v>
      </c>
      <c r="B639" s="832" t="s">
        <v>2333</v>
      </c>
      <c r="C639" s="832" t="s">
        <v>3671</v>
      </c>
      <c r="D639" s="832" t="s">
        <v>3670</v>
      </c>
      <c r="E639" s="832" t="s">
        <v>3648</v>
      </c>
      <c r="F639" s="849">
        <v>1</v>
      </c>
      <c r="G639" s="849">
        <v>36.270000000000003</v>
      </c>
      <c r="H639" s="837">
        <v>1</v>
      </c>
      <c r="I639" s="849"/>
      <c r="J639" s="849"/>
      <c r="K639" s="837">
        <v>0</v>
      </c>
      <c r="L639" s="849">
        <v>1</v>
      </c>
      <c r="M639" s="850">
        <v>36.270000000000003</v>
      </c>
    </row>
    <row r="640" spans="1:13" ht="14.4" customHeight="1" x14ac:dyDescent="0.3">
      <c r="A640" s="831" t="s">
        <v>2746</v>
      </c>
      <c r="B640" s="832" t="s">
        <v>2333</v>
      </c>
      <c r="C640" s="832" t="s">
        <v>2335</v>
      </c>
      <c r="D640" s="832" t="s">
        <v>640</v>
      </c>
      <c r="E640" s="832" t="s">
        <v>642</v>
      </c>
      <c r="F640" s="849"/>
      <c r="G640" s="849"/>
      <c r="H640" s="837">
        <v>0</v>
      </c>
      <c r="I640" s="849">
        <v>2</v>
      </c>
      <c r="J640" s="849">
        <v>145.1</v>
      </c>
      <c r="K640" s="837">
        <v>1</v>
      </c>
      <c r="L640" s="849">
        <v>2</v>
      </c>
      <c r="M640" s="850">
        <v>145.1</v>
      </c>
    </row>
    <row r="641" spans="1:13" ht="14.4" customHeight="1" x14ac:dyDescent="0.3">
      <c r="A641" s="831" t="s">
        <v>2746</v>
      </c>
      <c r="B641" s="832" t="s">
        <v>2333</v>
      </c>
      <c r="C641" s="832" t="s">
        <v>2336</v>
      </c>
      <c r="D641" s="832" t="s">
        <v>640</v>
      </c>
      <c r="E641" s="832" t="s">
        <v>643</v>
      </c>
      <c r="F641" s="849"/>
      <c r="G641" s="849"/>
      <c r="H641" s="837">
        <v>0</v>
      </c>
      <c r="I641" s="849">
        <v>1</v>
      </c>
      <c r="J641" s="849">
        <v>65.28</v>
      </c>
      <c r="K641" s="837">
        <v>1</v>
      </c>
      <c r="L641" s="849">
        <v>1</v>
      </c>
      <c r="M641" s="850">
        <v>65.28</v>
      </c>
    </row>
    <row r="642" spans="1:13" ht="14.4" customHeight="1" x14ac:dyDescent="0.3">
      <c r="A642" s="831" t="s">
        <v>2746</v>
      </c>
      <c r="B642" s="832" t="s">
        <v>2595</v>
      </c>
      <c r="C642" s="832" t="s">
        <v>3197</v>
      </c>
      <c r="D642" s="832" t="s">
        <v>2597</v>
      </c>
      <c r="E642" s="832" t="s">
        <v>3198</v>
      </c>
      <c r="F642" s="849"/>
      <c r="G642" s="849"/>
      <c r="H642" s="837">
        <v>0</v>
      </c>
      <c r="I642" s="849">
        <v>1</v>
      </c>
      <c r="J642" s="849">
        <v>1019.46</v>
      </c>
      <c r="K642" s="837">
        <v>1</v>
      </c>
      <c r="L642" s="849">
        <v>1</v>
      </c>
      <c r="M642" s="850">
        <v>1019.46</v>
      </c>
    </row>
    <row r="643" spans="1:13" ht="14.4" customHeight="1" x14ac:dyDescent="0.3">
      <c r="A643" s="831" t="s">
        <v>2746</v>
      </c>
      <c r="B643" s="832" t="s">
        <v>2351</v>
      </c>
      <c r="C643" s="832" t="s">
        <v>2352</v>
      </c>
      <c r="D643" s="832" t="s">
        <v>2353</v>
      </c>
      <c r="E643" s="832" t="s">
        <v>2354</v>
      </c>
      <c r="F643" s="849"/>
      <c r="G643" s="849"/>
      <c r="H643" s="837"/>
      <c r="I643" s="849">
        <v>11</v>
      </c>
      <c r="J643" s="849">
        <v>0</v>
      </c>
      <c r="K643" s="837"/>
      <c r="L643" s="849">
        <v>11</v>
      </c>
      <c r="M643" s="850">
        <v>0</v>
      </c>
    </row>
    <row r="644" spans="1:13" ht="14.4" customHeight="1" x14ac:dyDescent="0.3">
      <c r="A644" s="831" t="s">
        <v>2746</v>
      </c>
      <c r="B644" s="832" t="s">
        <v>4604</v>
      </c>
      <c r="C644" s="832" t="s">
        <v>3834</v>
      </c>
      <c r="D644" s="832" t="s">
        <v>3835</v>
      </c>
      <c r="E644" s="832" t="s">
        <v>3836</v>
      </c>
      <c r="F644" s="849"/>
      <c r="G644" s="849"/>
      <c r="H644" s="837">
        <v>0</v>
      </c>
      <c r="I644" s="849">
        <v>4</v>
      </c>
      <c r="J644" s="849">
        <v>580.6</v>
      </c>
      <c r="K644" s="837">
        <v>1</v>
      </c>
      <c r="L644" s="849">
        <v>4</v>
      </c>
      <c r="M644" s="850">
        <v>580.6</v>
      </c>
    </row>
    <row r="645" spans="1:13" ht="14.4" customHeight="1" x14ac:dyDescent="0.3">
      <c r="A645" s="831" t="s">
        <v>2746</v>
      </c>
      <c r="B645" s="832" t="s">
        <v>2378</v>
      </c>
      <c r="C645" s="832" t="s">
        <v>2382</v>
      </c>
      <c r="D645" s="832" t="s">
        <v>2383</v>
      </c>
      <c r="E645" s="832" t="s">
        <v>2384</v>
      </c>
      <c r="F645" s="849"/>
      <c r="G645" s="849"/>
      <c r="H645" s="837">
        <v>0</v>
      </c>
      <c r="I645" s="849">
        <v>3</v>
      </c>
      <c r="J645" s="849">
        <v>14.100000000000001</v>
      </c>
      <c r="K645" s="837">
        <v>1</v>
      </c>
      <c r="L645" s="849">
        <v>3</v>
      </c>
      <c r="M645" s="850">
        <v>14.100000000000001</v>
      </c>
    </row>
    <row r="646" spans="1:13" ht="14.4" customHeight="1" x14ac:dyDescent="0.3">
      <c r="A646" s="831" t="s">
        <v>2746</v>
      </c>
      <c r="B646" s="832" t="s">
        <v>2391</v>
      </c>
      <c r="C646" s="832" t="s">
        <v>3863</v>
      </c>
      <c r="D646" s="832" t="s">
        <v>3864</v>
      </c>
      <c r="E646" s="832" t="s">
        <v>3042</v>
      </c>
      <c r="F646" s="849">
        <v>1</v>
      </c>
      <c r="G646" s="849">
        <v>0</v>
      </c>
      <c r="H646" s="837"/>
      <c r="I646" s="849"/>
      <c r="J646" s="849"/>
      <c r="K646" s="837"/>
      <c r="L646" s="849">
        <v>1</v>
      </c>
      <c r="M646" s="850">
        <v>0</v>
      </c>
    </row>
    <row r="647" spans="1:13" ht="14.4" customHeight="1" x14ac:dyDescent="0.3">
      <c r="A647" s="831" t="s">
        <v>2746</v>
      </c>
      <c r="B647" s="832" t="s">
        <v>2391</v>
      </c>
      <c r="C647" s="832" t="s">
        <v>3628</v>
      </c>
      <c r="D647" s="832" t="s">
        <v>3044</v>
      </c>
      <c r="E647" s="832" t="s">
        <v>2393</v>
      </c>
      <c r="F647" s="849">
        <v>3</v>
      </c>
      <c r="G647" s="849">
        <v>0</v>
      </c>
      <c r="H647" s="837"/>
      <c r="I647" s="849"/>
      <c r="J647" s="849"/>
      <c r="K647" s="837"/>
      <c r="L647" s="849">
        <v>3</v>
      </c>
      <c r="M647" s="850">
        <v>0</v>
      </c>
    </row>
    <row r="648" spans="1:13" ht="14.4" customHeight="1" x14ac:dyDescent="0.3">
      <c r="A648" s="831" t="s">
        <v>2746</v>
      </c>
      <c r="B648" s="832" t="s">
        <v>2391</v>
      </c>
      <c r="C648" s="832" t="s">
        <v>2394</v>
      </c>
      <c r="D648" s="832" t="s">
        <v>1330</v>
      </c>
      <c r="E648" s="832" t="s">
        <v>2395</v>
      </c>
      <c r="F648" s="849"/>
      <c r="G648" s="849"/>
      <c r="H648" s="837"/>
      <c r="I648" s="849">
        <v>7</v>
      </c>
      <c r="J648" s="849">
        <v>0</v>
      </c>
      <c r="K648" s="837"/>
      <c r="L648" s="849">
        <v>7</v>
      </c>
      <c r="M648" s="850">
        <v>0</v>
      </c>
    </row>
    <row r="649" spans="1:13" ht="14.4" customHeight="1" x14ac:dyDescent="0.3">
      <c r="A649" s="831" t="s">
        <v>2746</v>
      </c>
      <c r="B649" s="832" t="s">
        <v>2391</v>
      </c>
      <c r="C649" s="832" t="s">
        <v>3859</v>
      </c>
      <c r="D649" s="832" t="s">
        <v>3860</v>
      </c>
      <c r="E649" s="832" t="s">
        <v>3042</v>
      </c>
      <c r="F649" s="849">
        <v>2</v>
      </c>
      <c r="G649" s="849">
        <v>0</v>
      </c>
      <c r="H649" s="837"/>
      <c r="I649" s="849"/>
      <c r="J649" s="849"/>
      <c r="K649" s="837"/>
      <c r="L649" s="849">
        <v>2</v>
      </c>
      <c r="M649" s="850">
        <v>0</v>
      </c>
    </row>
    <row r="650" spans="1:13" ht="14.4" customHeight="1" x14ac:dyDescent="0.3">
      <c r="A650" s="831" t="s">
        <v>2746</v>
      </c>
      <c r="B650" s="832" t="s">
        <v>2391</v>
      </c>
      <c r="C650" s="832" t="s">
        <v>3861</v>
      </c>
      <c r="D650" s="832" t="s">
        <v>3044</v>
      </c>
      <c r="E650" s="832" t="s">
        <v>2393</v>
      </c>
      <c r="F650" s="849">
        <v>2</v>
      </c>
      <c r="G650" s="849">
        <v>0</v>
      </c>
      <c r="H650" s="837"/>
      <c r="I650" s="849"/>
      <c r="J650" s="849"/>
      <c r="K650" s="837"/>
      <c r="L650" s="849">
        <v>2</v>
      </c>
      <c r="M650" s="850">
        <v>0</v>
      </c>
    </row>
    <row r="651" spans="1:13" ht="14.4" customHeight="1" x14ac:dyDescent="0.3">
      <c r="A651" s="831" t="s">
        <v>2746</v>
      </c>
      <c r="B651" s="832" t="s">
        <v>2391</v>
      </c>
      <c r="C651" s="832" t="s">
        <v>3862</v>
      </c>
      <c r="D651" s="832" t="s">
        <v>3667</v>
      </c>
      <c r="E651" s="832" t="s">
        <v>3042</v>
      </c>
      <c r="F651" s="849">
        <v>12</v>
      </c>
      <c r="G651" s="849">
        <v>0</v>
      </c>
      <c r="H651" s="837"/>
      <c r="I651" s="849"/>
      <c r="J651" s="849"/>
      <c r="K651" s="837"/>
      <c r="L651" s="849">
        <v>12</v>
      </c>
      <c r="M651" s="850">
        <v>0</v>
      </c>
    </row>
    <row r="652" spans="1:13" ht="14.4" customHeight="1" x14ac:dyDescent="0.3">
      <c r="A652" s="831" t="s">
        <v>2746</v>
      </c>
      <c r="B652" s="832" t="s">
        <v>2391</v>
      </c>
      <c r="C652" s="832" t="s">
        <v>3045</v>
      </c>
      <c r="D652" s="832" t="s">
        <v>3044</v>
      </c>
      <c r="E652" s="832" t="s">
        <v>2393</v>
      </c>
      <c r="F652" s="849">
        <v>1</v>
      </c>
      <c r="G652" s="849">
        <v>0</v>
      </c>
      <c r="H652" s="837"/>
      <c r="I652" s="849"/>
      <c r="J652" s="849"/>
      <c r="K652" s="837"/>
      <c r="L652" s="849">
        <v>1</v>
      </c>
      <c r="M652" s="850">
        <v>0</v>
      </c>
    </row>
    <row r="653" spans="1:13" ht="14.4" customHeight="1" x14ac:dyDescent="0.3">
      <c r="A653" s="831" t="s">
        <v>2746</v>
      </c>
      <c r="B653" s="832" t="s">
        <v>2391</v>
      </c>
      <c r="C653" s="832" t="s">
        <v>3865</v>
      </c>
      <c r="D653" s="832" t="s">
        <v>3252</v>
      </c>
      <c r="E653" s="832" t="s">
        <v>3042</v>
      </c>
      <c r="F653" s="849">
        <v>3</v>
      </c>
      <c r="G653" s="849">
        <v>0</v>
      </c>
      <c r="H653" s="837"/>
      <c r="I653" s="849"/>
      <c r="J653" s="849"/>
      <c r="K653" s="837"/>
      <c r="L653" s="849">
        <v>3</v>
      </c>
      <c r="M653" s="850">
        <v>0</v>
      </c>
    </row>
    <row r="654" spans="1:13" ht="14.4" customHeight="1" x14ac:dyDescent="0.3">
      <c r="A654" s="831" t="s">
        <v>2746</v>
      </c>
      <c r="B654" s="832" t="s">
        <v>2391</v>
      </c>
      <c r="C654" s="832" t="s">
        <v>3866</v>
      </c>
      <c r="D654" s="832" t="s">
        <v>3867</v>
      </c>
      <c r="E654" s="832" t="s">
        <v>3042</v>
      </c>
      <c r="F654" s="849">
        <v>1</v>
      </c>
      <c r="G654" s="849">
        <v>0</v>
      </c>
      <c r="H654" s="837"/>
      <c r="I654" s="849"/>
      <c r="J654" s="849"/>
      <c r="K654" s="837"/>
      <c r="L654" s="849">
        <v>1</v>
      </c>
      <c r="M654" s="850">
        <v>0</v>
      </c>
    </row>
    <row r="655" spans="1:13" ht="14.4" customHeight="1" x14ac:dyDescent="0.3">
      <c r="A655" s="831" t="s">
        <v>2746</v>
      </c>
      <c r="B655" s="832" t="s">
        <v>2396</v>
      </c>
      <c r="C655" s="832" t="s">
        <v>2397</v>
      </c>
      <c r="D655" s="832" t="s">
        <v>748</v>
      </c>
      <c r="E655" s="832" t="s">
        <v>703</v>
      </c>
      <c r="F655" s="849"/>
      <c r="G655" s="849"/>
      <c r="H655" s="837">
        <v>0</v>
      </c>
      <c r="I655" s="849">
        <v>12</v>
      </c>
      <c r="J655" s="849">
        <v>791.87999999999988</v>
      </c>
      <c r="K655" s="837">
        <v>1</v>
      </c>
      <c r="L655" s="849">
        <v>12</v>
      </c>
      <c r="M655" s="850">
        <v>791.87999999999988</v>
      </c>
    </row>
    <row r="656" spans="1:13" ht="14.4" customHeight="1" x14ac:dyDescent="0.3">
      <c r="A656" s="831" t="s">
        <v>2746</v>
      </c>
      <c r="B656" s="832" t="s">
        <v>2396</v>
      </c>
      <c r="C656" s="832" t="s">
        <v>2398</v>
      </c>
      <c r="D656" s="832" t="s">
        <v>750</v>
      </c>
      <c r="E656" s="832" t="s">
        <v>2235</v>
      </c>
      <c r="F656" s="849"/>
      <c r="G656" s="849"/>
      <c r="H656" s="837">
        <v>0</v>
      </c>
      <c r="I656" s="849">
        <v>2</v>
      </c>
      <c r="J656" s="849">
        <v>264</v>
      </c>
      <c r="K656" s="837">
        <v>1</v>
      </c>
      <c r="L656" s="849">
        <v>2</v>
      </c>
      <c r="M656" s="850">
        <v>264</v>
      </c>
    </row>
    <row r="657" spans="1:13" ht="14.4" customHeight="1" x14ac:dyDescent="0.3">
      <c r="A657" s="831" t="s">
        <v>2746</v>
      </c>
      <c r="B657" s="832" t="s">
        <v>2396</v>
      </c>
      <c r="C657" s="832" t="s">
        <v>2869</v>
      </c>
      <c r="D657" s="832" t="s">
        <v>750</v>
      </c>
      <c r="E657" s="832" t="s">
        <v>2870</v>
      </c>
      <c r="F657" s="849"/>
      <c r="G657" s="849"/>
      <c r="H657" s="837">
        <v>0</v>
      </c>
      <c r="I657" s="849">
        <v>4</v>
      </c>
      <c r="J657" s="849">
        <v>1056</v>
      </c>
      <c r="K657" s="837">
        <v>1</v>
      </c>
      <c r="L657" s="849">
        <v>4</v>
      </c>
      <c r="M657" s="850">
        <v>1056</v>
      </c>
    </row>
    <row r="658" spans="1:13" ht="14.4" customHeight="1" x14ac:dyDescent="0.3">
      <c r="A658" s="831" t="s">
        <v>2746</v>
      </c>
      <c r="B658" s="832" t="s">
        <v>2396</v>
      </c>
      <c r="C658" s="832" t="s">
        <v>3691</v>
      </c>
      <c r="D658" s="832" t="s">
        <v>750</v>
      </c>
      <c r="E658" s="832" t="s">
        <v>2870</v>
      </c>
      <c r="F658" s="849"/>
      <c r="G658" s="849"/>
      <c r="H658" s="837">
        <v>0</v>
      </c>
      <c r="I658" s="849">
        <v>1</v>
      </c>
      <c r="J658" s="849">
        <v>264</v>
      </c>
      <c r="K658" s="837">
        <v>1</v>
      </c>
      <c r="L658" s="849">
        <v>1</v>
      </c>
      <c r="M658" s="850">
        <v>264</v>
      </c>
    </row>
    <row r="659" spans="1:13" ht="14.4" customHeight="1" x14ac:dyDescent="0.3">
      <c r="A659" s="831" t="s">
        <v>2746</v>
      </c>
      <c r="B659" s="832" t="s">
        <v>2407</v>
      </c>
      <c r="C659" s="832" t="s">
        <v>3789</v>
      </c>
      <c r="D659" s="832" t="s">
        <v>3790</v>
      </c>
      <c r="E659" s="832" t="s">
        <v>3480</v>
      </c>
      <c r="F659" s="849">
        <v>1</v>
      </c>
      <c r="G659" s="849">
        <v>80.53</v>
      </c>
      <c r="H659" s="837">
        <v>1</v>
      </c>
      <c r="I659" s="849"/>
      <c r="J659" s="849"/>
      <c r="K659" s="837">
        <v>0</v>
      </c>
      <c r="L659" s="849">
        <v>1</v>
      </c>
      <c r="M659" s="850">
        <v>80.53</v>
      </c>
    </row>
    <row r="660" spans="1:13" ht="14.4" customHeight="1" x14ac:dyDescent="0.3">
      <c r="A660" s="831" t="s">
        <v>2746</v>
      </c>
      <c r="B660" s="832" t="s">
        <v>2414</v>
      </c>
      <c r="C660" s="832" t="s">
        <v>2415</v>
      </c>
      <c r="D660" s="832" t="s">
        <v>1310</v>
      </c>
      <c r="E660" s="832" t="s">
        <v>2416</v>
      </c>
      <c r="F660" s="849"/>
      <c r="G660" s="849"/>
      <c r="H660" s="837">
        <v>0</v>
      </c>
      <c r="I660" s="849">
        <v>1</v>
      </c>
      <c r="J660" s="849">
        <v>63.75</v>
      </c>
      <c r="K660" s="837">
        <v>1</v>
      </c>
      <c r="L660" s="849">
        <v>1</v>
      </c>
      <c r="M660" s="850">
        <v>63.75</v>
      </c>
    </row>
    <row r="661" spans="1:13" ht="14.4" customHeight="1" x14ac:dyDescent="0.3">
      <c r="A661" s="831" t="s">
        <v>2746</v>
      </c>
      <c r="B661" s="832" t="s">
        <v>4605</v>
      </c>
      <c r="C661" s="832" t="s">
        <v>3672</v>
      </c>
      <c r="D661" s="832" t="s">
        <v>1109</v>
      </c>
      <c r="E661" s="832" t="s">
        <v>3673</v>
      </c>
      <c r="F661" s="849">
        <v>2</v>
      </c>
      <c r="G661" s="849">
        <v>0</v>
      </c>
      <c r="H661" s="837"/>
      <c r="I661" s="849"/>
      <c r="J661" s="849"/>
      <c r="K661" s="837"/>
      <c r="L661" s="849">
        <v>2</v>
      </c>
      <c r="M661" s="850">
        <v>0</v>
      </c>
    </row>
    <row r="662" spans="1:13" ht="14.4" customHeight="1" x14ac:dyDescent="0.3">
      <c r="A662" s="831" t="s">
        <v>2746</v>
      </c>
      <c r="B662" s="832" t="s">
        <v>2420</v>
      </c>
      <c r="C662" s="832" t="s">
        <v>2623</v>
      </c>
      <c r="D662" s="832" t="s">
        <v>1328</v>
      </c>
      <c r="E662" s="832" t="s">
        <v>703</v>
      </c>
      <c r="F662" s="849"/>
      <c r="G662" s="849"/>
      <c r="H662" s="837">
        <v>0</v>
      </c>
      <c r="I662" s="849">
        <v>3</v>
      </c>
      <c r="J662" s="849">
        <v>176.31</v>
      </c>
      <c r="K662" s="837">
        <v>1</v>
      </c>
      <c r="L662" s="849">
        <v>3</v>
      </c>
      <c r="M662" s="850">
        <v>176.31</v>
      </c>
    </row>
    <row r="663" spans="1:13" ht="14.4" customHeight="1" x14ac:dyDescent="0.3">
      <c r="A663" s="831" t="s">
        <v>2746</v>
      </c>
      <c r="B663" s="832" t="s">
        <v>2626</v>
      </c>
      <c r="C663" s="832" t="s">
        <v>2627</v>
      </c>
      <c r="D663" s="832" t="s">
        <v>2628</v>
      </c>
      <c r="E663" s="832" t="s">
        <v>2156</v>
      </c>
      <c r="F663" s="849"/>
      <c r="G663" s="849"/>
      <c r="H663" s="837">
        <v>0</v>
      </c>
      <c r="I663" s="849">
        <v>1</v>
      </c>
      <c r="J663" s="849">
        <v>58.77</v>
      </c>
      <c r="K663" s="837">
        <v>1</v>
      </c>
      <c r="L663" s="849">
        <v>1</v>
      </c>
      <c r="M663" s="850">
        <v>58.77</v>
      </c>
    </row>
    <row r="664" spans="1:13" ht="14.4" customHeight="1" x14ac:dyDescent="0.3">
      <c r="A664" s="831" t="s">
        <v>2746</v>
      </c>
      <c r="B664" s="832" t="s">
        <v>2626</v>
      </c>
      <c r="C664" s="832" t="s">
        <v>3408</v>
      </c>
      <c r="D664" s="832" t="s">
        <v>3409</v>
      </c>
      <c r="E664" s="832" t="s">
        <v>2156</v>
      </c>
      <c r="F664" s="849">
        <v>1</v>
      </c>
      <c r="G664" s="849">
        <v>58.77</v>
      </c>
      <c r="H664" s="837">
        <v>1</v>
      </c>
      <c r="I664" s="849"/>
      <c r="J664" s="849"/>
      <c r="K664" s="837">
        <v>0</v>
      </c>
      <c r="L664" s="849">
        <v>1</v>
      </c>
      <c r="M664" s="850">
        <v>58.77</v>
      </c>
    </row>
    <row r="665" spans="1:13" ht="14.4" customHeight="1" x14ac:dyDescent="0.3">
      <c r="A665" s="831" t="s">
        <v>2746</v>
      </c>
      <c r="B665" s="832" t="s">
        <v>2431</v>
      </c>
      <c r="C665" s="832" t="s">
        <v>3820</v>
      </c>
      <c r="D665" s="832" t="s">
        <v>1373</v>
      </c>
      <c r="E665" s="832" t="s">
        <v>3821</v>
      </c>
      <c r="F665" s="849"/>
      <c r="G665" s="849"/>
      <c r="H665" s="837">
        <v>0</v>
      </c>
      <c r="I665" s="849">
        <v>2</v>
      </c>
      <c r="J665" s="849">
        <v>2902.08</v>
      </c>
      <c r="K665" s="837">
        <v>1</v>
      </c>
      <c r="L665" s="849">
        <v>2</v>
      </c>
      <c r="M665" s="850">
        <v>2902.08</v>
      </c>
    </row>
    <row r="666" spans="1:13" ht="14.4" customHeight="1" x14ac:dyDescent="0.3">
      <c r="A666" s="831" t="s">
        <v>2746</v>
      </c>
      <c r="B666" s="832" t="s">
        <v>2431</v>
      </c>
      <c r="C666" s="832" t="s">
        <v>2631</v>
      </c>
      <c r="D666" s="832" t="s">
        <v>2632</v>
      </c>
      <c r="E666" s="832" t="s">
        <v>1732</v>
      </c>
      <c r="F666" s="849"/>
      <c r="G666" s="849"/>
      <c r="H666" s="837">
        <v>0</v>
      </c>
      <c r="I666" s="849">
        <v>5</v>
      </c>
      <c r="J666" s="849">
        <v>971.3</v>
      </c>
      <c r="K666" s="837">
        <v>1</v>
      </c>
      <c r="L666" s="849">
        <v>5</v>
      </c>
      <c r="M666" s="850">
        <v>971.3</v>
      </c>
    </row>
    <row r="667" spans="1:13" ht="14.4" customHeight="1" x14ac:dyDescent="0.3">
      <c r="A667" s="831" t="s">
        <v>2747</v>
      </c>
      <c r="B667" s="832" t="s">
        <v>2431</v>
      </c>
      <c r="C667" s="832" t="s">
        <v>3890</v>
      </c>
      <c r="D667" s="832" t="s">
        <v>1373</v>
      </c>
      <c r="E667" s="832" t="s">
        <v>3891</v>
      </c>
      <c r="F667" s="849"/>
      <c r="G667" s="849"/>
      <c r="H667" s="837">
        <v>0</v>
      </c>
      <c r="I667" s="849">
        <v>18</v>
      </c>
      <c r="J667" s="849">
        <v>4367.34</v>
      </c>
      <c r="K667" s="837">
        <v>1</v>
      </c>
      <c r="L667" s="849">
        <v>18</v>
      </c>
      <c r="M667" s="850">
        <v>4367.34</v>
      </c>
    </row>
    <row r="668" spans="1:13" ht="14.4" customHeight="1" x14ac:dyDescent="0.3">
      <c r="A668" s="831" t="s">
        <v>2748</v>
      </c>
      <c r="B668" s="832" t="s">
        <v>2045</v>
      </c>
      <c r="C668" s="832" t="s">
        <v>3504</v>
      </c>
      <c r="D668" s="832" t="s">
        <v>2049</v>
      </c>
      <c r="E668" s="832" t="s">
        <v>2056</v>
      </c>
      <c r="F668" s="849"/>
      <c r="G668" s="849"/>
      <c r="H668" s="837">
        <v>0</v>
      </c>
      <c r="I668" s="849">
        <v>1</v>
      </c>
      <c r="J668" s="849">
        <v>115.18</v>
      </c>
      <c r="K668" s="837">
        <v>1</v>
      </c>
      <c r="L668" s="849">
        <v>1</v>
      </c>
      <c r="M668" s="850">
        <v>115.18</v>
      </c>
    </row>
    <row r="669" spans="1:13" ht="14.4" customHeight="1" x14ac:dyDescent="0.3">
      <c r="A669" s="831" t="s">
        <v>2748</v>
      </c>
      <c r="B669" s="832" t="s">
        <v>2045</v>
      </c>
      <c r="C669" s="832" t="s">
        <v>3662</v>
      </c>
      <c r="D669" s="832" t="s">
        <v>2049</v>
      </c>
      <c r="E669" s="832" t="s">
        <v>2050</v>
      </c>
      <c r="F669" s="849"/>
      <c r="G669" s="849"/>
      <c r="H669" s="837">
        <v>0</v>
      </c>
      <c r="I669" s="849">
        <v>1</v>
      </c>
      <c r="J669" s="849">
        <v>16.12</v>
      </c>
      <c r="K669" s="837">
        <v>1</v>
      </c>
      <c r="L669" s="849">
        <v>1</v>
      </c>
      <c r="M669" s="850">
        <v>16.12</v>
      </c>
    </row>
    <row r="670" spans="1:13" ht="14.4" customHeight="1" x14ac:dyDescent="0.3">
      <c r="A670" s="831" t="s">
        <v>2748</v>
      </c>
      <c r="B670" s="832" t="s">
        <v>2077</v>
      </c>
      <c r="C670" s="832" t="s">
        <v>2078</v>
      </c>
      <c r="D670" s="832" t="s">
        <v>1193</v>
      </c>
      <c r="E670" s="832" t="s">
        <v>2079</v>
      </c>
      <c r="F670" s="849"/>
      <c r="G670" s="849"/>
      <c r="H670" s="837"/>
      <c r="I670" s="849">
        <v>3</v>
      </c>
      <c r="J670" s="849">
        <v>0</v>
      </c>
      <c r="K670" s="837"/>
      <c r="L670" s="849">
        <v>3</v>
      </c>
      <c r="M670" s="850">
        <v>0</v>
      </c>
    </row>
    <row r="671" spans="1:13" ht="14.4" customHeight="1" x14ac:dyDescent="0.3">
      <c r="A671" s="831" t="s">
        <v>2748</v>
      </c>
      <c r="B671" s="832" t="s">
        <v>2107</v>
      </c>
      <c r="C671" s="832" t="s">
        <v>2111</v>
      </c>
      <c r="D671" s="832" t="s">
        <v>2109</v>
      </c>
      <c r="E671" s="832" t="s">
        <v>2112</v>
      </c>
      <c r="F671" s="849"/>
      <c r="G671" s="849"/>
      <c r="H671" s="837">
        <v>0</v>
      </c>
      <c r="I671" s="849">
        <v>1</v>
      </c>
      <c r="J671" s="849">
        <v>186.87</v>
      </c>
      <c r="K671" s="837">
        <v>1</v>
      </c>
      <c r="L671" s="849">
        <v>1</v>
      </c>
      <c r="M671" s="850">
        <v>186.87</v>
      </c>
    </row>
    <row r="672" spans="1:13" ht="14.4" customHeight="1" x14ac:dyDescent="0.3">
      <c r="A672" s="831" t="s">
        <v>2748</v>
      </c>
      <c r="B672" s="832" t="s">
        <v>2129</v>
      </c>
      <c r="C672" s="832" t="s">
        <v>2940</v>
      </c>
      <c r="D672" s="832" t="s">
        <v>2941</v>
      </c>
      <c r="E672" s="832" t="s">
        <v>2132</v>
      </c>
      <c r="F672" s="849">
        <v>1</v>
      </c>
      <c r="G672" s="849">
        <v>42.51</v>
      </c>
      <c r="H672" s="837">
        <v>1</v>
      </c>
      <c r="I672" s="849"/>
      <c r="J672" s="849"/>
      <c r="K672" s="837">
        <v>0</v>
      </c>
      <c r="L672" s="849">
        <v>1</v>
      </c>
      <c r="M672" s="850">
        <v>42.51</v>
      </c>
    </row>
    <row r="673" spans="1:13" ht="14.4" customHeight="1" x14ac:dyDescent="0.3">
      <c r="A673" s="831" t="s">
        <v>2748</v>
      </c>
      <c r="B673" s="832" t="s">
        <v>2487</v>
      </c>
      <c r="C673" s="832" t="s">
        <v>2902</v>
      </c>
      <c r="D673" s="832" t="s">
        <v>1446</v>
      </c>
      <c r="E673" s="832" t="s">
        <v>2903</v>
      </c>
      <c r="F673" s="849"/>
      <c r="G673" s="849"/>
      <c r="H673" s="837">
        <v>0</v>
      </c>
      <c r="I673" s="849">
        <v>1</v>
      </c>
      <c r="J673" s="849">
        <v>54.99</v>
      </c>
      <c r="K673" s="837">
        <v>1</v>
      </c>
      <c r="L673" s="849">
        <v>1</v>
      </c>
      <c r="M673" s="850">
        <v>54.99</v>
      </c>
    </row>
    <row r="674" spans="1:13" ht="14.4" customHeight="1" x14ac:dyDescent="0.3">
      <c r="A674" s="831" t="s">
        <v>2748</v>
      </c>
      <c r="B674" s="832" t="s">
        <v>2490</v>
      </c>
      <c r="C674" s="832" t="s">
        <v>3796</v>
      </c>
      <c r="D674" s="832" t="s">
        <v>3797</v>
      </c>
      <c r="E674" s="832" t="s">
        <v>2161</v>
      </c>
      <c r="F674" s="849">
        <v>1</v>
      </c>
      <c r="G674" s="849">
        <v>105.29</v>
      </c>
      <c r="H674" s="837">
        <v>1</v>
      </c>
      <c r="I674" s="849"/>
      <c r="J674" s="849"/>
      <c r="K674" s="837">
        <v>0</v>
      </c>
      <c r="L674" s="849">
        <v>1</v>
      </c>
      <c r="M674" s="850">
        <v>105.29</v>
      </c>
    </row>
    <row r="675" spans="1:13" ht="14.4" customHeight="1" x14ac:dyDescent="0.3">
      <c r="A675" s="831" t="s">
        <v>2748</v>
      </c>
      <c r="B675" s="832" t="s">
        <v>4606</v>
      </c>
      <c r="C675" s="832" t="s">
        <v>4316</v>
      </c>
      <c r="D675" s="832" t="s">
        <v>4317</v>
      </c>
      <c r="E675" s="832" t="s">
        <v>4318</v>
      </c>
      <c r="F675" s="849"/>
      <c r="G675" s="849"/>
      <c r="H675" s="837">
        <v>0</v>
      </c>
      <c r="I675" s="849">
        <v>2</v>
      </c>
      <c r="J675" s="849">
        <v>207.28</v>
      </c>
      <c r="K675" s="837">
        <v>1</v>
      </c>
      <c r="L675" s="849">
        <v>2</v>
      </c>
      <c r="M675" s="850">
        <v>207.28</v>
      </c>
    </row>
    <row r="676" spans="1:13" ht="14.4" customHeight="1" x14ac:dyDescent="0.3">
      <c r="A676" s="831" t="s">
        <v>2748</v>
      </c>
      <c r="B676" s="832" t="s">
        <v>2172</v>
      </c>
      <c r="C676" s="832" t="s">
        <v>2173</v>
      </c>
      <c r="D676" s="832" t="s">
        <v>1172</v>
      </c>
      <c r="E676" s="832" t="s">
        <v>2156</v>
      </c>
      <c r="F676" s="849"/>
      <c r="G676" s="849"/>
      <c r="H676" s="837">
        <v>0</v>
      </c>
      <c r="I676" s="849">
        <v>1</v>
      </c>
      <c r="J676" s="849">
        <v>47.7</v>
      </c>
      <c r="K676" s="837">
        <v>1</v>
      </c>
      <c r="L676" s="849">
        <v>1</v>
      </c>
      <c r="M676" s="850">
        <v>47.7</v>
      </c>
    </row>
    <row r="677" spans="1:13" ht="14.4" customHeight="1" x14ac:dyDescent="0.3">
      <c r="A677" s="831" t="s">
        <v>2748</v>
      </c>
      <c r="B677" s="832" t="s">
        <v>2172</v>
      </c>
      <c r="C677" s="832" t="s">
        <v>2636</v>
      </c>
      <c r="D677" s="832" t="s">
        <v>1172</v>
      </c>
      <c r="E677" s="832" t="s">
        <v>2637</v>
      </c>
      <c r="F677" s="849"/>
      <c r="G677" s="849"/>
      <c r="H677" s="837">
        <v>0</v>
      </c>
      <c r="I677" s="849">
        <v>1</v>
      </c>
      <c r="J677" s="849">
        <v>143.09</v>
      </c>
      <c r="K677" s="837">
        <v>1</v>
      </c>
      <c r="L677" s="849">
        <v>1</v>
      </c>
      <c r="M677" s="850">
        <v>143.09</v>
      </c>
    </row>
    <row r="678" spans="1:13" ht="14.4" customHeight="1" x14ac:dyDescent="0.3">
      <c r="A678" s="831" t="s">
        <v>2748</v>
      </c>
      <c r="B678" s="832" t="s">
        <v>2172</v>
      </c>
      <c r="C678" s="832" t="s">
        <v>2174</v>
      </c>
      <c r="D678" s="832" t="s">
        <v>1177</v>
      </c>
      <c r="E678" s="832" t="s">
        <v>703</v>
      </c>
      <c r="F678" s="849"/>
      <c r="G678" s="849"/>
      <c r="H678" s="837">
        <v>0</v>
      </c>
      <c r="I678" s="849">
        <v>1</v>
      </c>
      <c r="J678" s="849">
        <v>95.39</v>
      </c>
      <c r="K678" s="837">
        <v>1</v>
      </c>
      <c r="L678" s="849">
        <v>1</v>
      </c>
      <c r="M678" s="850">
        <v>95.39</v>
      </c>
    </row>
    <row r="679" spans="1:13" ht="14.4" customHeight="1" x14ac:dyDescent="0.3">
      <c r="A679" s="831" t="s">
        <v>2748</v>
      </c>
      <c r="B679" s="832" t="s">
        <v>2172</v>
      </c>
      <c r="C679" s="832" t="s">
        <v>2175</v>
      </c>
      <c r="D679" s="832" t="s">
        <v>1177</v>
      </c>
      <c r="E679" s="832" t="s">
        <v>2176</v>
      </c>
      <c r="F679" s="849"/>
      <c r="G679" s="849"/>
      <c r="H679" s="837">
        <v>0</v>
      </c>
      <c r="I679" s="849">
        <v>2</v>
      </c>
      <c r="J679" s="849">
        <v>572.36</v>
      </c>
      <c r="K679" s="837">
        <v>1</v>
      </c>
      <c r="L679" s="849">
        <v>2</v>
      </c>
      <c r="M679" s="850">
        <v>572.36</v>
      </c>
    </row>
    <row r="680" spans="1:13" ht="14.4" customHeight="1" x14ac:dyDescent="0.3">
      <c r="A680" s="831" t="s">
        <v>2748</v>
      </c>
      <c r="B680" s="832" t="s">
        <v>2185</v>
      </c>
      <c r="C680" s="832" t="s">
        <v>2186</v>
      </c>
      <c r="D680" s="832" t="s">
        <v>2187</v>
      </c>
      <c r="E680" s="832" t="s">
        <v>2188</v>
      </c>
      <c r="F680" s="849"/>
      <c r="G680" s="849"/>
      <c r="H680" s="837">
        <v>0</v>
      </c>
      <c r="I680" s="849">
        <v>4</v>
      </c>
      <c r="J680" s="849">
        <v>178.08</v>
      </c>
      <c r="K680" s="837">
        <v>1</v>
      </c>
      <c r="L680" s="849">
        <v>4</v>
      </c>
      <c r="M680" s="850">
        <v>178.08</v>
      </c>
    </row>
    <row r="681" spans="1:13" ht="14.4" customHeight="1" x14ac:dyDescent="0.3">
      <c r="A681" s="831" t="s">
        <v>2748</v>
      </c>
      <c r="B681" s="832" t="s">
        <v>2506</v>
      </c>
      <c r="C681" s="832" t="s">
        <v>2507</v>
      </c>
      <c r="D681" s="832" t="s">
        <v>2508</v>
      </c>
      <c r="E681" s="832" t="s">
        <v>2509</v>
      </c>
      <c r="F681" s="849"/>
      <c r="G681" s="849"/>
      <c r="H681" s="837">
        <v>0</v>
      </c>
      <c r="I681" s="849">
        <v>1</v>
      </c>
      <c r="J681" s="849">
        <v>117.46</v>
      </c>
      <c r="K681" s="837">
        <v>1</v>
      </c>
      <c r="L681" s="849">
        <v>1</v>
      </c>
      <c r="M681" s="850">
        <v>117.46</v>
      </c>
    </row>
    <row r="682" spans="1:13" ht="14.4" customHeight="1" x14ac:dyDescent="0.3">
      <c r="A682" s="831" t="s">
        <v>2748</v>
      </c>
      <c r="B682" s="832" t="s">
        <v>2506</v>
      </c>
      <c r="C682" s="832" t="s">
        <v>3506</v>
      </c>
      <c r="D682" s="832" t="s">
        <v>2508</v>
      </c>
      <c r="E682" s="832" t="s">
        <v>3507</v>
      </c>
      <c r="F682" s="849"/>
      <c r="G682" s="849"/>
      <c r="H682" s="837">
        <v>0</v>
      </c>
      <c r="I682" s="849">
        <v>1</v>
      </c>
      <c r="J682" s="849">
        <v>352.37</v>
      </c>
      <c r="K682" s="837">
        <v>1</v>
      </c>
      <c r="L682" s="849">
        <v>1</v>
      </c>
      <c r="M682" s="850">
        <v>352.37</v>
      </c>
    </row>
    <row r="683" spans="1:13" ht="14.4" customHeight="1" x14ac:dyDescent="0.3">
      <c r="A683" s="831" t="s">
        <v>2748</v>
      </c>
      <c r="B683" s="832" t="s">
        <v>2506</v>
      </c>
      <c r="C683" s="832" t="s">
        <v>2510</v>
      </c>
      <c r="D683" s="832" t="s">
        <v>2508</v>
      </c>
      <c r="E683" s="832" t="s">
        <v>2511</v>
      </c>
      <c r="F683" s="849"/>
      <c r="G683" s="849"/>
      <c r="H683" s="837">
        <v>0</v>
      </c>
      <c r="I683" s="849">
        <v>1</v>
      </c>
      <c r="J683" s="849">
        <v>234.91</v>
      </c>
      <c r="K683" s="837">
        <v>1</v>
      </c>
      <c r="L683" s="849">
        <v>1</v>
      </c>
      <c r="M683" s="850">
        <v>234.91</v>
      </c>
    </row>
    <row r="684" spans="1:13" ht="14.4" customHeight="1" x14ac:dyDescent="0.3">
      <c r="A684" s="831" t="s">
        <v>2748</v>
      </c>
      <c r="B684" s="832" t="s">
        <v>2506</v>
      </c>
      <c r="C684" s="832" t="s">
        <v>4323</v>
      </c>
      <c r="D684" s="832" t="s">
        <v>2508</v>
      </c>
      <c r="E684" s="832" t="s">
        <v>4324</v>
      </c>
      <c r="F684" s="849"/>
      <c r="G684" s="849"/>
      <c r="H684" s="837">
        <v>0</v>
      </c>
      <c r="I684" s="849">
        <v>1</v>
      </c>
      <c r="J684" s="849">
        <v>704.73</v>
      </c>
      <c r="K684" s="837">
        <v>1</v>
      </c>
      <c r="L684" s="849">
        <v>1</v>
      </c>
      <c r="M684" s="850">
        <v>704.73</v>
      </c>
    </row>
    <row r="685" spans="1:13" ht="14.4" customHeight="1" x14ac:dyDescent="0.3">
      <c r="A685" s="831" t="s">
        <v>2748</v>
      </c>
      <c r="B685" s="832" t="s">
        <v>2226</v>
      </c>
      <c r="C685" s="832" t="s">
        <v>2228</v>
      </c>
      <c r="D685" s="832" t="s">
        <v>1295</v>
      </c>
      <c r="E685" s="832" t="s">
        <v>2229</v>
      </c>
      <c r="F685" s="849"/>
      <c r="G685" s="849"/>
      <c r="H685" s="837">
        <v>0</v>
      </c>
      <c r="I685" s="849">
        <v>1</v>
      </c>
      <c r="J685" s="849">
        <v>93.18</v>
      </c>
      <c r="K685" s="837">
        <v>1</v>
      </c>
      <c r="L685" s="849">
        <v>1</v>
      </c>
      <c r="M685" s="850">
        <v>93.18</v>
      </c>
    </row>
    <row r="686" spans="1:13" ht="14.4" customHeight="1" x14ac:dyDescent="0.3">
      <c r="A686" s="831" t="s">
        <v>2748</v>
      </c>
      <c r="B686" s="832" t="s">
        <v>2253</v>
      </c>
      <c r="C686" s="832" t="s">
        <v>4327</v>
      </c>
      <c r="D686" s="832" t="s">
        <v>2255</v>
      </c>
      <c r="E686" s="832" t="s">
        <v>4328</v>
      </c>
      <c r="F686" s="849"/>
      <c r="G686" s="849"/>
      <c r="H686" s="837">
        <v>0</v>
      </c>
      <c r="I686" s="849">
        <v>2</v>
      </c>
      <c r="J686" s="849">
        <v>188.56</v>
      </c>
      <c r="K686" s="837">
        <v>1</v>
      </c>
      <c r="L686" s="849">
        <v>2</v>
      </c>
      <c r="M686" s="850">
        <v>188.56</v>
      </c>
    </row>
    <row r="687" spans="1:13" ht="14.4" customHeight="1" x14ac:dyDescent="0.3">
      <c r="A687" s="831" t="s">
        <v>2748</v>
      </c>
      <c r="B687" s="832" t="s">
        <v>2253</v>
      </c>
      <c r="C687" s="832" t="s">
        <v>4290</v>
      </c>
      <c r="D687" s="832" t="s">
        <v>2258</v>
      </c>
      <c r="E687" s="832" t="s">
        <v>4152</v>
      </c>
      <c r="F687" s="849"/>
      <c r="G687" s="849"/>
      <c r="H687" s="837">
        <v>0</v>
      </c>
      <c r="I687" s="849">
        <v>2</v>
      </c>
      <c r="J687" s="849">
        <v>210.46</v>
      </c>
      <c r="K687" s="837">
        <v>1</v>
      </c>
      <c r="L687" s="849">
        <v>2</v>
      </c>
      <c r="M687" s="850">
        <v>210.46</v>
      </c>
    </row>
    <row r="688" spans="1:13" ht="14.4" customHeight="1" x14ac:dyDescent="0.3">
      <c r="A688" s="831" t="s">
        <v>2748</v>
      </c>
      <c r="B688" s="832" t="s">
        <v>2253</v>
      </c>
      <c r="C688" s="832" t="s">
        <v>2257</v>
      </c>
      <c r="D688" s="832" t="s">
        <v>2258</v>
      </c>
      <c r="E688" s="832" t="s">
        <v>2259</v>
      </c>
      <c r="F688" s="849"/>
      <c r="G688" s="849"/>
      <c r="H688" s="837">
        <v>0</v>
      </c>
      <c r="I688" s="849">
        <v>1</v>
      </c>
      <c r="J688" s="849">
        <v>84.18</v>
      </c>
      <c r="K688" s="837">
        <v>1</v>
      </c>
      <c r="L688" s="849">
        <v>1</v>
      </c>
      <c r="M688" s="850">
        <v>84.18</v>
      </c>
    </row>
    <row r="689" spans="1:13" ht="14.4" customHeight="1" x14ac:dyDescent="0.3">
      <c r="A689" s="831" t="s">
        <v>2748</v>
      </c>
      <c r="B689" s="832" t="s">
        <v>2253</v>
      </c>
      <c r="C689" s="832" t="s">
        <v>2260</v>
      </c>
      <c r="D689" s="832" t="s">
        <v>2255</v>
      </c>
      <c r="E689" s="832" t="s">
        <v>2261</v>
      </c>
      <c r="F689" s="849"/>
      <c r="G689" s="849"/>
      <c r="H689" s="837">
        <v>0</v>
      </c>
      <c r="I689" s="849">
        <v>1</v>
      </c>
      <c r="J689" s="849">
        <v>63.14</v>
      </c>
      <c r="K689" s="837">
        <v>1</v>
      </c>
      <c r="L689" s="849">
        <v>1</v>
      </c>
      <c r="M689" s="850">
        <v>63.14</v>
      </c>
    </row>
    <row r="690" spans="1:13" ht="14.4" customHeight="1" x14ac:dyDescent="0.3">
      <c r="A690" s="831" t="s">
        <v>2748</v>
      </c>
      <c r="B690" s="832" t="s">
        <v>2253</v>
      </c>
      <c r="C690" s="832" t="s">
        <v>2262</v>
      </c>
      <c r="D690" s="832" t="s">
        <v>2255</v>
      </c>
      <c r="E690" s="832" t="s">
        <v>2263</v>
      </c>
      <c r="F690" s="849"/>
      <c r="G690" s="849"/>
      <c r="H690" s="837">
        <v>0</v>
      </c>
      <c r="I690" s="849">
        <v>1</v>
      </c>
      <c r="J690" s="849">
        <v>49.08</v>
      </c>
      <c r="K690" s="837">
        <v>1</v>
      </c>
      <c r="L690" s="849">
        <v>1</v>
      </c>
      <c r="M690" s="850">
        <v>49.08</v>
      </c>
    </row>
    <row r="691" spans="1:13" ht="14.4" customHeight="1" x14ac:dyDescent="0.3">
      <c r="A691" s="831" t="s">
        <v>2748</v>
      </c>
      <c r="B691" s="832" t="s">
        <v>2253</v>
      </c>
      <c r="C691" s="832" t="s">
        <v>2542</v>
      </c>
      <c r="D691" s="832" t="s">
        <v>2255</v>
      </c>
      <c r="E691" s="832" t="s">
        <v>2543</v>
      </c>
      <c r="F691" s="849"/>
      <c r="G691" s="849"/>
      <c r="H691" s="837">
        <v>0</v>
      </c>
      <c r="I691" s="849">
        <v>1</v>
      </c>
      <c r="J691" s="849">
        <v>126.27</v>
      </c>
      <c r="K691" s="837">
        <v>1</v>
      </c>
      <c r="L691" s="849">
        <v>1</v>
      </c>
      <c r="M691" s="850">
        <v>126.27</v>
      </c>
    </row>
    <row r="692" spans="1:13" ht="14.4" customHeight="1" x14ac:dyDescent="0.3">
      <c r="A692" s="831" t="s">
        <v>2748</v>
      </c>
      <c r="B692" s="832" t="s">
        <v>2264</v>
      </c>
      <c r="C692" s="832" t="s">
        <v>2267</v>
      </c>
      <c r="D692" s="832" t="s">
        <v>1377</v>
      </c>
      <c r="E692" s="832" t="s">
        <v>2268</v>
      </c>
      <c r="F692" s="849"/>
      <c r="G692" s="849"/>
      <c r="H692" s="837">
        <v>0</v>
      </c>
      <c r="I692" s="849">
        <v>1</v>
      </c>
      <c r="J692" s="849">
        <v>154.36000000000001</v>
      </c>
      <c r="K692" s="837">
        <v>1</v>
      </c>
      <c r="L692" s="849">
        <v>1</v>
      </c>
      <c r="M692" s="850">
        <v>154.36000000000001</v>
      </c>
    </row>
    <row r="693" spans="1:13" ht="14.4" customHeight="1" x14ac:dyDescent="0.3">
      <c r="A693" s="831" t="s">
        <v>2748</v>
      </c>
      <c r="B693" s="832" t="s">
        <v>2290</v>
      </c>
      <c r="C693" s="832" t="s">
        <v>4301</v>
      </c>
      <c r="D693" s="832" t="s">
        <v>3720</v>
      </c>
      <c r="E693" s="832" t="s">
        <v>4302</v>
      </c>
      <c r="F693" s="849">
        <v>1</v>
      </c>
      <c r="G693" s="849">
        <v>211.61</v>
      </c>
      <c r="H693" s="837">
        <v>1</v>
      </c>
      <c r="I693" s="849"/>
      <c r="J693" s="849"/>
      <c r="K693" s="837">
        <v>0</v>
      </c>
      <c r="L693" s="849">
        <v>1</v>
      </c>
      <c r="M693" s="850">
        <v>211.61</v>
      </c>
    </row>
    <row r="694" spans="1:13" ht="14.4" customHeight="1" x14ac:dyDescent="0.3">
      <c r="A694" s="831" t="s">
        <v>2748</v>
      </c>
      <c r="B694" s="832" t="s">
        <v>4591</v>
      </c>
      <c r="C694" s="832" t="s">
        <v>3012</v>
      </c>
      <c r="D694" s="832" t="s">
        <v>3013</v>
      </c>
      <c r="E694" s="832" t="s">
        <v>3014</v>
      </c>
      <c r="F694" s="849"/>
      <c r="G694" s="849"/>
      <c r="H694" s="837">
        <v>0</v>
      </c>
      <c r="I694" s="849">
        <v>1</v>
      </c>
      <c r="J694" s="849">
        <v>502.31</v>
      </c>
      <c r="K694" s="837">
        <v>1</v>
      </c>
      <c r="L694" s="849">
        <v>1</v>
      </c>
      <c r="M694" s="850">
        <v>502.31</v>
      </c>
    </row>
    <row r="695" spans="1:13" ht="14.4" customHeight="1" x14ac:dyDescent="0.3">
      <c r="A695" s="831" t="s">
        <v>2748</v>
      </c>
      <c r="B695" s="832" t="s">
        <v>2595</v>
      </c>
      <c r="C695" s="832" t="s">
        <v>2599</v>
      </c>
      <c r="D695" s="832" t="s">
        <v>2597</v>
      </c>
      <c r="E695" s="832" t="s">
        <v>2600</v>
      </c>
      <c r="F695" s="849"/>
      <c r="G695" s="849"/>
      <c r="H695" s="837">
        <v>0</v>
      </c>
      <c r="I695" s="849">
        <v>3</v>
      </c>
      <c r="J695" s="849">
        <v>1657.92</v>
      </c>
      <c r="K695" s="837">
        <v>1</v>
      </c>
      <c r="L695" s="849">
        <v>3</v>
      </c>
      <c r="M695" s="850">
        <v>1657.92</v>
      </c>
    </row>
    <row r="696" spans="1:13" ht="14.4" customHeight="1" x14ac:dyDescent="0.3">
      <c r="A696" s="831" t="s">
        <v>2748</v>
      </c>
      <c r="B696" s="832" t="s">
        <v>2337</v>
      </c>
      <c r="C696" s="832" t="s">
        <v>4044</v>
      </c>
      <c r="D696" s="832" t="s">
        <v>2939</v>
      </c>
      <c r="E696" s="832" t="s">
        <v>2346</v>
      </c>
      <c r="F696" s="849">
        <v>1</v>
      </c>
      <c r="G696" s="849">
        <v>969.48</v>
      </c>
      <c r="H696" s="837">
        <v>1</v>
      </c>
      <c r="I696" s="849"/>
      <c r="J696" s="849"/>
      <c r="K696" s="837">
        <v>0</v>
      </c>
      <c r="L696" s="849">
        <v>1</v>
      </c>
      <c r="M696" s="850">
        <v>969.48</v>
      </c>
    </row>
    <row r="697" spans="1:13" ht="14.4" customHeight="1" x14ac:dyDescent="0.3">
      <c r="A697" s="831" t="s">
        <v>2748</v>
      </c>
      <c r="B697" s="832" t="s">
        <v>2337</v>
      </c>
      <c r="C697" s="832" t="s">
        <v>4046</v>
      </c>
      <c r="D697" s="832" t="s">
        <v>2939</v>
      </c>
      <c r="E697" s="832" t="s">
        <v>2340</v>
      </c>
      <c r="F697" s="849">
        <v>3</v>
      </c>
      <c r="G697" s="849">
        <v>5816.91</v>
      </c>
      <c r="H697" s="837">
        <v>1</v>
      </c>
      <c r="I697" s="849"/>
      <c r="J697" s="849"/>
      <c r="K697" s="837">
        <v>0</v>
      </c>
      <c r="L697" s="849">
        <v>3</v>
      </c>
      <c r="M697" s="850">
        <v>5816.91</v>
      </c>
    </row>
    <row r="698" spans="1:13" ht="14.4" customHeight="1" x14ac:dyDescent="0.3">
      <c r="A698" s="831" t="s">
        <v>2748</v>
      </c>
      <c r="B698" s="832" t="s">
        <v>2337</v>
      </c>
      <c r="C698" s="832" t="s">
        <v>3130</v>
      </c>
      <c r="D698" s="832" t="s">
        <v>3131</v>
      </c>
      <c r="E698" s="832" t="s">
        <v>3132</v>
      </c>
      <c r="F698" s="849">
        <v>11</v>
      </c>
      <c r="G698" s="849">
        <v>21328.67</v>
      </c>
      <c r="H698" s="837">
        <v>1</v>
      </c>
      <c r="I698" s="849"/>
      <c r="J698" s="849"/>
      <c r="K698" s="837">
        <v>0</v>
      </c>
      <c r="L698" s="849">
        <v>11</v>
      </c>
      <c r="M698" s="850">
        <v>21328.67</v>
      </c>
    </row>
    <row r="699" spans="1:13" ht="14.4" customHeight="1" x14ac:dyDescent="0.3">
      <c r="A699" s="831" t="s">
        <v>2748</v>
      </c>
      <c r="B699" s="832" t="s">
        <v>2337</v>
      </c>
      <c r="C699" s="832" t="s">
        <v>2938</v>
      </c>
      <c r="D699" s="832" t="s">
        <v>2939</v>
      </c>
      <c r="E699" s="832" t="s">
        <v>2344</v>
      </c>
      <c r="F699" s="849">
        <v>1</v>
      </c>
      <c r="G699" s="849">
        <v>484.75</v>
      </c>
      <c r="H699" s="837">
        <v>1</v>
      </c>
      <c r="I699" s="849"/>
      <c r="J699" s="849"/>
      <c r="K699" s="837">
        <v>0</v>
      </c>
      <c r="L699" s="849">
        <v>1</v>
      </c>
      <c r="M699" s="850">
        <v>484.75</v>
      </c>
    </row>
    <row r="700" spans="1:13" ht="14.4" customHeight="1" x14ac:dyDescent="0.3">
      <c r="A700" s="831" t="s">
        <v>2748</v>
      </c>
      <c r="B700" s="832" t="s">
        <v>2351</v>
      </c>
      <c r="C700" s="832" t="s">
        <v>2352</v>
      </c>
      <c r="D700" s="832" t="s">
        <v>2353</v>
      </c>
      <c r="E700" s="832" t="s">
        <v>2354</v>
      </c>
      <c r="F700" s="849"/>
      <c r="G700" s="849"/>
      <c r="H700" s="837"/>
      <c r="I700" s="849">
        <v>13</v>
      </c>
      <c r="J700" s="849">
        <v>0</v>
      </c>
      <c r="K700" s="837"/>
      <c r="L700" s="849">
        <v>13</v>
      </c>
      <c r="M700" s="850">
        <v>0</v>
      </c>
    </row>
    <row r="701" spans="1:13" ht="14.4" customHeight="1" x14ac:dyDescent="0.3">
      <c r="A701" s="831" t="s">
        <v>2748</v>
      </c>
      <c r="B701" s="832" t="s">
        <v>4602</v>
      </c>
      <c r="C701" s="832" t="s">
        <v>4308</v>
      </c>
      <c r="D701" s="832" t="s">
        <v>3650</v>
      </c>
      <c r="E701" s="832" t="s">
        <v>2856</v>
      </c>
      <c r="F701" s="849">
        <v>2</v>
      </c>
      <c r="G701" s="849">
        <v>1696.98</v>
      </c>
      <c r="H701" s="837">
        <v>1</v>
      </c>
      <c r="I701" s="849"/>
      <c r="J701" s="849"/>
      <c r="K701" s="837">
        <v>0</v>
      </c>
      <c r="L701" s="849">
        <v>2</v>
      </c>
      <c r="M701" s="850">
        <v>1696.98</v>
      </c>
    </row>
    <row r="702" spans="1:13" ht="14.4" customHeight="1" x14ac:dyDescent="0.3">
      <c r="A702" s="831" t="s">
        <v>2748</v>
      </c>
      <c r="B702" s="832" t="s">
        <v>4597</v>
      </c>
      <c r="C702" s="832" t="s">
        <v>4102</v>
      </c>
      <c r="D702" s="832" t="s">
        <v>4103</v>
      </c>
      <c r="E702" s="832" t="s">
        <v>3003</v>
      </c>
      <c r="F702" s="849">
        <v>8</v>
      </c>
      <c r="G702" s="849">
        <v>9566</v>
      </c>
      <c r="H702" s="837">
        <v>1</v>
      </c>
      <c r="I702" s="849"/>
      <c r="J702" s="849"/>
      <c r="K702" s="837">
        <v>0</v>
      </c>
      <c r="L702" s="849">
        <v>8</v>
      </c>
      <c r="M702" s="850">
        <v>9566</v>
      </c>
    </row>
    <row r="703" spans="1:13" ht="14.4" customHeight="1" x14ac:dyDescent="0.3">
      <c r="A703" s="831" t="s">
        <v>2748</v>
      </c>
      <c r="B703" s="832" t="s">
        <v>2378</v>
      </c>
      <c r="C703" s="832" t="s">
        <v>2379</v>
      </c>
      <c r="D703" s="832" t="s">
        <v>2380</v>
      </c>
      <c r="E703" s="832" t="s">
        <v>2381</v>
      </c>
      <c r="F703" s="849"/>
      <c r="G703" s="849"/>
      <c r="H703" s="837">
        <v>0</v>
      </c>
      <c r="I703" s="849">
        <v>1</v>
      </c>
      <c r="J703" s="849">
        <v>9.4</v>
      </c>
      <c r="K703" s="837">
        <v>1</v>
      </c>
      <c r="L703" s="849">
        <v>1</v>
      </c>
      <c r="M703" s="850">
        <v>9.4</v>
      </c>
    </row>
    <row r="704" spans="1:13" ht="14.4" customHeight="1" x14ac:dyDescent="0.3">
      <c r="A704" s="831" t="s">
        <v>2748</v>
      </c>
      <c r="B704" s="832" t="s">
        <v>2378</v>
      </c>
      <c r="C704" s="832" t="s">
        <v>2382</v>
      </c>
      <c r="D704" s="832" t="s">
        <v>2383</v>
      </c>
      <c r="E704" s="832" t="s">
        <v>2384</v>
      </c>
      <c r="F704" s="849"/>
      <c r="G704" s="849"/>
      <c r="H704" s="837">
        <v>0</v>
      </c>
      <c r="I704" s="849">
        <v>3</v>
      </c>
      <c r="J704" s="849">
        <v>14.100000000000001</v>
      </c>
      <c r="K704" s="837">
        <v>1</v>
      </c>
      <c r="L704" s="849">
        <v>3</v>
      </c>
      <c r="M704" s="850">
        <v>14.100000000000001</v>
      </c>
    </row>
    <row r="705" spans="1:13" ht="14.4" customHeight="1" x14ac:dyDescent="0.3">
      <c r="A705" s="831" t="s">
        <v>2748</v>
      </c>
      <c r="B705" s="832" t="s">
        <v>2391</v>
      </c>
      <c r="C705" s="832" t="s">
        <v>3040</v>
      </c>
      <c r="D705" s="832" t="s">
        <v>3041</v>
      </c>
      <c r="E705" s="832" t="s">
        <v>3042</v>
      </c>
      <c r="F705" s="849">
        <v>1</v>
      </c>
      <c r="G705" s="849">
        <v>0</v>
      </c>
      <c r="H705" s="837"/>
      <c r="I705" s="849"/>
      <c r="J705" s="849"/>
      <c r="K705" s="837"/>
      <c r="L705" s="849">
        <v>1</v>
      </c>
      <c r="M705" s="850">
        <v>0</v>
      </c>
    </row>
    <row r="706" spans="1:13" ht="14.4" customHeight="1" x14ac:dyDescent="0.3">
      <c r="A706" s="831" t="s">
        <v>2748</v>
      </c>
      <c r="B706" s="832" t="s">
        <v>2391</v>
      </c>
      <c r="C706" s="832" t="s">
        <v>2394</v>
      </c>
      <c r="D706" s="832" t="s">
        <v>1330</v>
      </c>
      <c r="E706" s="832" t="s">
        <v>2395</v>
      </c>
      <c r="F706" s="849"/>
      <c r="G706" s="849"/>
      <c r="H706" s="837"/>
      <c r="I706" s="849">
        <v>2</v>
      </c>
      <c r="J706" s="849">
        <v>0</v>
      </c>
      <c r="K706" s="837"/>
      <c r="L706" s="849">
        <v>2</v>
      </c>
      <c r="M706" s="850">
        <v>0</v>
      </c>
    </row>
    <row r="707" spans="1:13" ht="14.4" customHeight="1" x14ac:dyDescent="0.3">
      <c r="A707" s="831" t="s">
        <v>2748</v>
      </c>
      <c r="B707" s="832" t="s">
        <v>2391</v>
      </c>
      <c r="C707" s="832" t="s">
        <v>3859</v>
      </c>
      <c r="D707" s="832" t="s">
        <v>3860</v>
      </c>
      <c r="E707" s="832" t="s">
        <v>3042</v>
      </c>
      <c r="F707" s="849">
        <v>2</v>
      </c>
      <c r="G707" s="849">
        <v>0</v>
      </c>
      <c r="H707" s="837"/>
      <c r="I707" s="849"/>
      <c r="J707" s="849"/>
      <c r="K707" s="837"/>
      <c r="L707" s="849">
        <v>2</v>
      </c>
      <c r="M707" s="850">
        <v>0</v>
      </c>
    </row>
    <row r="708" spans="1:13" ht="14.4" customHeight="1" x14ac:dyDescent="0.3">
      <c r="A708" s="831" t="s">
        <v>2748</v>
      </c>
      <c r="B708" s="832" t="s">
        <v>2391</v>
      </c>
      <c r="C708" s="832" t="s">
        <v>3865</v>
      </c>
      <c r="D708" s="832" t="s">
        <v>3252</v>
      </c>
      <c r="E708" s="832" t="s">
        <v>3042</v>
      </c>
      <c r="F708" s="849">
        <v>1</v>
      </c>
      <c r="G708" s="849">
        <v>0</v>
      </c>
      <c r="H708" s="837"/>
      <c r="I708" s="849"/>
      <c r="J708" s="849"/>
      <c r="K708" s="837"/>
      <c r="L708" s="849">
        <v>1</v>
      </c>
      <c r="M708" s="850">
        <v>0</v>
      </c>
    </row>
    <row r="709" spans="1:13" ht="14.4" customHeight="1" x14ac:dyDescent="0.3">
      <c r="A709" s="831" t="s">
        <v>2748</v>
      </c>
      <c r="B709" s="832" t="s">
        <v>2396</v>
      </c>
      <c r="C709" s="832" t="s">
        <v>2397</v>
      </c>
      <c r="D709" s="832" t="s">
        <v>748</v>
      </c>
      <c r="E709" s="832" t="s">
        <v>703</v>
      </c>
      <c r="F709" s="849"/>
      <c r="G709" s="849"/>
      <c r="H709" s="837">
        <v>0</v>
      </c>
      <c r="I709" s="849">
        <v>3</v>
      </c>
      <c r="J709" s="849">
        <v>197.96999999999997</v>
      </c>
      <c r="K709" s="837">
        <v>1</v>
      </c>
      <c r="L709" s="849">
        <v>3</v>
      </c>
      <c r="M709" s="850">
        <v>197.96999999999997</v>
      </c>
    </row>
    <row r="710" spans="1:13" ht="14.4" customHeight="1" x14ac:dyDescent="0.3">
      <c r="A710" s="831" t="s">
        <v>2748</v>
      </c>
      <c r="B710" s="832" t="s">
        <v>2396</v>
      </c>
      <c r="C710" s="832" t="s">
        <v>2869</v>
      </c>
      <c r="D710" s="832" t="s">
        <v>750</v>
      </c>
      <c r="E710" s="832" t="s">
        <v>2870</v>
      </c>
      <c r="F710" s="849"/>
      <c r="G710" s="849"/>
      <c r="H710" s="837">
        <v>0</v>
      </c>
      <c r="I710" s="849">
        <v>2</v>
      </c>
      <c r="J710" s="849">
        <v>528</v>
      </c>
      <c r="K710" s="837">
        <v>1</v>
      </c>
      <c r="L710" s="849">
        <v>2</v>
      </c>
      <c r="M710" s="850">
        <v>528</v>
      </c>
    </row>
    <row r="711" spans="1:13" ht="14.4" customHeight="1" x14ac:dyDescent="0.3">
      <c r="A711" s="831" t="s">
        <v>2748</v>
      </c>
      <c r="B711" s="832" t="s">
        <v>2626</v>
      </c>
      <c r="C711" s="832" t="s">
        <v>4298</v>
      </c>
      <c r="D711" s="832" t="s">
        <v>3409</v>
      </c>
      <c r="E711" s="832" t="s">
        <v>3393</v>
      </c>
      <c r="F711" s="849">
        <v>1</v>
      </c>
      <c r="G711" s="849">
        <v>176.32</v>
      </c>
      <c r="H711" s="837">
        <v>1</v>
      </c>
      <c r="I711" s="849"/>
      <c r="J711" s="849"/>
      <c r="K711" s="837">
        <v>0</v>
      </c>
      <c r="L711" s="849">
        <v>1</v>
      </c>
      <c r="M711" s="850">
        <v>176.32</v>
      </c>
    </row>
    <row r="712" spans="1:13" ht="14.4" customHeight="1" x14ac:dyDescent="0.3">
      <c r="A712" s="831" t="s">
        <v>2748</v>
      </c>
      <c r="B712" s="832" t="s">
        <v>2431</v>
      </c>
      <c r="C712" s="832" t="s">
        <v>2631</v>
      </c>
      <c r="D712" s="832" t="s">
        <v>2632</v>
      </c>
      <c r="E712" s="832" t="s">
        <v>1732</v>
      </c>
      <c r="F712" s="849"/>
      <c r="G712" s="849"/>
      <c r="H712" s="837">
        <v>0</v>
      </c>
      <c r="I712" s="849">
        <v>37</v>
      </c>
      <c r="J712" s="849">
        <v>7187.62</v>
      </c>
      <c r="K712" s="837">
        <v>1</v>
      </c>
      <c r="L712" s="849">
        <v>37</v>
      </c>
      <c r="M712" s="850">
        <v>7187.62</v>
      </c>
    </row>
    <row r="713" spans="1:13" ht="14.4" customHeight="1" x14ac:dyDescent="0.3">
      <c r="A713" s="831" t="s">
        <v>2748</v>
      </c>
      <c r="B713" s="832" t="s">
        <v>2197</v>
      </c>
      <c r="C713" s="832" t="s">
        <v>2198</v>
      </c>
      <c r="D713" s="832" t="s">
        <v>2199</v>
      </c>
      <c r="E713" s="832" t="s">
        <v>2200</v>
      </c>
      <c r="F713" s="849"/>
      <c r="G713" s="849"/>
      <c r="H713" s="837">
        <v>0</v>
      </c>
      <c r="I713" s="849">
        <v>1</v>
      </c>
      <c r="J713" s="849">
        <v>109.17</v>
      </c>
      <c r="K713" s="837">
        <v>1</v>
      </c>
      <c r="L713" s="849">
        <v>1</v>
      </c>
      <c r="M713" s="850">
        <v>109.17</v>
      </c>
    </row>
    <row r="714" spans="1:13" ht="14.4" customHeight="1" x14ac:dyDescent="0.3">
      <c r="A714" s="831" t="s">
        <v>2748</v>
      </c>
      <c r="B714" s="832" t="s">
        <v>2197</v>
      </c>
      <c r="C714" s="832" t="s">
        <v>4325</v>
      </c>
      <c r="D714" s="832" t="s">
        <v>2199</v>
      </c>
      <c r="E714" s="832" t="s">
        <v>4326</v>
      </c>
      <c r="F714" s="849"/>
      <c r="G714" s="849"/>
      <c r="H714" s="837">
        <v>0</v>
      </c>
      <c r="I714" s="849">
        <v>1</v>
      </c>
      <c r="J714" s="849">
        <v>327.49</v>
      </c>
      <c r="K714" s="837">
        <v>1</v>
      </c>
      <c r="L714" s="849">
        <v>1</v>
      </c>
      <c r="M714" s="850">
        <v>327.49</v>
      </c>
    </row>
    <row r="715" spans="1:13" ht="14.4" customHeight="1" x14ac:dyDescent="0.3">
      <c r="A715" s="831" t="s">
        <v>2749</v>
      </c>
      <c r="B715" s="832" t="s">
        <v>2042</v>
      </c>
      <c r="C715" s="832" t="s">
        <v>3972</v>
      </c>
      <c r="D715" s="832" t="s">
        <v>3973</v>
      </c>
      <c r="E715" s="832" t="s">
        <v>3974</v>
      </c>
      <c r="F715" s="849">
        <v>2</v>
      </c>
      <c r="G715" s="849">
        <v>166.5</v>
      </c>
      <c r="H715" s="837">
        <v>1</v>
      </c>
      <c r="I715" s="849"/>
      <c r="J715" s="849"/>
      <c r="K715" s="837">
        <v>0</v>
      </c>
      <c r="L715" s="849">
        <v>2</v>
      </c>
      <c r="M715" s="850">
        <v>166.5</v>
      </c>
    </row>
    <row r="716" spans="1:13" ht="14.4" customHeight="1" x14ac:dyDescent="0.3">
      <c r="A716" s="831" t="s">
        <v>2749</v>
      </c>
      <c r="B716" s="832" t="s">
        <v>2042</v>
      </c>
      <c r="C716" s="832" t="s">
        <v>2043</v>
      </c>
      <c r="D716" s="832" t="s">
        <v>1191</v>
      </c>
      <c r="E716" s="832" t="s">
        <v>2044</v>
      </c>
      <c r="F716" s="849"/>
      <c r="G716" s="849"/>
      <c r="H716" s="837">
        <v>0</v>
      </c>
      <c r="I716" s="849">
        <v>1</v>
      </c>
      <c r="J716" s="849">
        <v>41.63</v>
      </c>
      <c r="K716" s="837">
        <v>1</v>
      </c>
      <c r="L716" s="849">
        <v>1</v>
      </c>
      <c r="M716" s="850">
        <v>41.63</v>
      </c>
    </row>
    <row r="717" spans="1:13" ht="14.4" customHeight="1" x14ac:dyDescent="0.3">
      <c r="A717" s="831" t="s">
        <v>2749</v>
      </c>
      <c r="B717" s="832" t="s">
        <v>2045</v>
      </c>
      <c r="C717" s="832" t="s">
        <v>3662</v>
      </c>
      <c r="D717" s="832" t="s">
        <v>2049</v>
      </c>
      <c r="E717" s="832" t="s">
        <v>2050</v>
      </c>
      <c r="F717" s="849"/>
      <c r="G717" s="849"/>
      <c r="H717" s="837">
        <v>0</v>
      </c>
      <c r="I717" s="849">
        <v>1</v>
      </c>
      <c r="J717" s="849">
        <v>16.12</v>
      </c>
      <c r="K717" s="837">
        <v>1</v>
      </c>
      <c r="L717" s="849">
        <v>1</v>
      </c>
      <c r="M717" s="850">
        <v>16.12</v>
      </c>
    </row>
    <row r="718" spans="1:13" ht="14.4" customHeight="1" x14ac:dyDescent="0.3">
      <c r="A718" s="831" t="s">
        <v>2749</v>
      </c>
      <c r="B718" s="832" t="s">
        <v>2045</v>
      </c>
      <c r="C718" s="832" t="s">
        <v>2816</v>
      </c>
      <c r="D718" s="832" t="s">
        <v>2049</v>
      </c>
      <c r="E718" s="832" t="s">
        <v>2052</v>
      </c>
      <c r="F718" s="849"/>
      <c r="G718" s="849"/>
      <c r="H718" s="837">
        <v>0</v>
      </c>
      <c r="I718" s="849">
        <v>3</v>
      </c>
      <c r="J718" s="849">
        <v>172.8</v>
      </c>
      <c r="K718" s="837">
        <v>1</v>
      </c>
      <c r="L718" s="849">
        <v>3</v>
      </c>
      <c r="M718" s="850">
        <v>172.8</v>
      </c>
    </row>
    <row r="719" spans="1:13" ht="14.4" customHeight="1" x14ac:dyDescent="0.3">
      <c r="A719" s="831" t="s">
        <v>2749</v>
      </c>
      <c r="B719" s="832" t="s">
        <v>2092</v>
      </c>
      <c r="C719" s="832" t="s">
        <v>2877</v>
      </c>
      <c r="D719" s="832" t="s">
        <v>914</v>
      </c>
      <c r="E719" s="832" t="s">
        <v>2098</v>
      </c>
      <c r="F719" s="849"/>
      <c r="G719" s="849"/>
      <c r="H719" s="837">
        <v>0</v>
      </c>
      <c r="I719" s="849">
        <v>9</v>
      </c>
      <c r="J719" s="849">
        <v>16627.41</v>
      </c>
      <c r="K719" s="837">
        <v>1</v>
      </c>
      <c r="L719" s="849">
        <v>9</v>
      </c>
      <c r="M719" s="850">
        <v>16627.41</v>
      </c>
    </row>
    <row r="720" spans="1:13" ht="14.4" customHeight="1" x14ac:dyDescent="0.3">
      <c r="A720" s="831" t="s">
        <v>2749</v>
      </c>
      <c r="B720" s="832" t="s">
        <v>2129</v>
      </c>
      <c r="C720" s="832" t="s">
        <v>2131</v>
      </c>
      <c r="D720" s="832" t="s">
        <v>919</v>
      </c>
      <c r="E720" s="832" t="s">
        <v>2132</v>
      </c>
      <c r="F720" s="849"/>
      <c r="G720" s="849"/>
      <c r="H720" s="837">
        <v>0</v>
      </c>
      <c r="I720" s="849">
        <v>2</v>
      </c>
      <c r="J720" s="849">
        <v>85.02</v>
      </c>
      <c r="K720" s="837">
        <v>1</v>
      </c>
      <c r="L720" s="849">
        <v>2</v>
      </c>
      <c r="M720" s="850">
        <v>85.02</v>
      </c>
    </row>
    <row r="721" spans="1:13" ht="14.4" customHeight="1" x14ac:dyDescent="0.3">
      <c r="A721" s="831" t="s">
        <v>2749</v>
      </c>
      <c r="B721" s="832" t="s">
        <v>2129</v>
      </c>
      <c r="C721" s="832" t="s">
        <v>2853</v>
      </c>
      <c r="D721" s="832" t="s">
        <v>919</v>
      </c>
      <c r="E721" s="832" t="s">
        <v>2854</v>
      </c>
      <c r="F721" s="849"/>
      <c r="G721" s="849"/>
      <c r="H721" s="837">
        <v>0</v>
      </c>
      <c r="I721" s="849">
        <v>1</v>
      </c>
      <c r="J721" s="849">
        <v>85.02</v>
      </c>
      <c r="K721" s="837">
        <v>1</v>
      </c>
      <c r="L721" s="849">
        <v>1</v>
      </c>
      <c r="M721" s="850">
        <v>85.02</v>
      </c>
    </row>
    <row r="722" spans="1:13" ht="14.4" customHeight="1" x14ac:dyDescent="0.3">
      <c r="A722" s="831" t="s">
        <v>2749</v>
      </c>
      <c r="B722" s="832" t="s">
        <v>2129</v>
      </c>
      <c r="C722" s="832" t="s">
        <v>2133</v>
      </c>
      <c r="D722" s="832" t="s">
        <v>916</v>
      </c>
      <c r="E722" s="832" t="s">
        <v>2134</v>
      </c>
      <c r="F722" s="849"/>
      <c r="G722" s="849"/>
      <c r="H722" s="837">
        <v>0</v>
      </c>
      <c r="I722" s="849">
        <v>1</v>
      </c>
      <c r="J722" s="849">
        <v>58.97</v>
      </c>
      <c r="K722" s="837">
        <v>1</v>
      </c>
      <c r="L722" s="849">
        <v>1</v>
      </c>
      <c r="M722" s="850">
        <v>58.97</v>
      </c>
    </row>
    <row r="723" spans="1:13" ht="14.4" customHeight="1" x14ac:dyDescent="0.3">
      <c r="A723" s="831" t="s">
        <v>2749</v>
      </c>
      <c r="B723" s="832" t="s">
        <v>2129</v>
      </c>
      <c r="C723" s="832" t="s">
        <v>2940</v>
      </c>
      <c r="D723" s="832" t="s">
        <v>2941</v>
      </c>
      <c r="E723" s="832" t="s">
        <v>2132</v>
      </c>
      <c r="F723" s="849">
        <v>9</v>
      </c>
      <c r="G723" s="849">
        <v>382.59</v>
      </c>
      <c r="H723" s="837">
        <v>1</v>
      </c>
      <c r="I723" s="849"/>
      <c r="J723" s="849"/>
      <c r="K723" s="837">
        <v>0</v>
      </c>
      <c r="L723" s="849">
        <v>9</v>
      </c>
      <c r="M723" s="850">
        <v>382.59</v>
      </c>
    </row>
    <row r="724" spans="1:13" ht="14.4" customHeight="1" x14ac:dyDescent="0.3">
      <c r="A724" s="831" t="s">
        <v>2749</v>
      </c>
      <c r="B724" s="832" t="s">
        <v>2142</v>
      </c>
      <c r="C724" s="832" t="s">
        <v>2480</v>
      </c>
      <c r="D724" s="832" t="s">
        <v>2481</v>
      </c>
      <c r="E724" s="832" t="s">
        <v>2482</v>
      </c>
      <c r="F724" s="849"/>
      <c r="G724" s="849"/>
      <c r="H724" s="837">
        <v>0</v>
      </c>
      <c r="I724" s="849">
        <v>1</v>
      </c>
      <c r="J724" s="849">
        <v>70.23</v>
      </c>
      <c r="K724" s="837">
        <v>1</v>
      </c>
      <c r="L724" s="849">
        <v>1</v>
      </c>
      <c r="M724" s="850">
        <v>70.23</v>
      </c>
    </row>
    <row r="725" spans="1:13" ht="14.4" customHeight="1" x14ac:dyDescent="0.3">
      <c r="A725" s="831" t="s">
        <v>2749</v>
      </c>
      <c r="B725" s="832" t="s">
        <v>2226</v>
      </c>
      <c r="C725" s="832" t="s">
        <v>2228</v>
      </c>
      <c r="D725" s="832" t="s">
        <v>1295</v>
      </c>
      <c r="E725" s="832" t="s">
        <v>2229</v>
      </c>
      <c r="F725" s="849"/>
      <c r="G725" s="849"/>
      <c r="H725" s="837">
        <v>0</v>
      </c>
      <c r="I725" s="849">
        <v>1</v>
      </c>
      <c r="J725" s="849">
        <v>93.18</v>
      </c>
      <c r="K725" s="837">
        <v>1</v>
      </c>
      <c r="L725" s="849">
        <v>1</v>
      </c>
      <c r="M725" s="850">
        <v>93.18</v>
      </c>
    </row>
    <row r="726" spans="1:13" ht="14.4" customHeight="1" x14ac:dyDescent="0.3">
      <c r="A726" s="831" t="s">
        <v>2749</v>
      </c>
      <c r="B726" s="832" t="s">
        <v>2253</v>
      </c>
      <c r="C726" s="832" t="s">
        <v>2542</v>
      </c>
      <c r="D726" s="832" t="s">
        <v>2255</v>
      </c>
      <c r="E726" s="832" t="s">
        <v>2543</v>
      </c>
      <c r="F726" s="849"/>
      <c r="G726" s="849"/>
      <c r="H726" s="837">
        <v>0</v>
      </c>
      <c r="I726" s="849">
        <v>2</v>
      </c>
      <c r="J726" s="849">
        <v>252.54</v>
      </c>
      <c r="K726" s="837">
        <v>1</v>
      </c>
      <c r="L726" s="849">
        <v>2</v>
      </c>
      <c r="M726" s="850">
        <v>252.54</v>
      </c>
    </row>
    <row r="727" spans="1:13" ht="14.4" customHeight="1" x14ac:dyDescent="0.3">
      <c r="A727" s="831" t="s">
        <v>2749</v>
      </c>
      <c r="B727" s="832" t="s">
        <v>2264</v>
      </c>
      <c r="C727" s="832" t="s">
        <v>4004</v>
      </c>
      <c r="D727" s="832" t="s">
        <v>3875</v>
      </c>
      <c r="E727" s="832" t="s">
        <v>4005</v>
      </c>
      <c r="F727" s="849">
        <v>2</v>
      </c>
      <c r="G727" s="849">
        <v>308.72000000000003</v>
      </c>
      <c r="H727" s="837">
        <v>1</v>
      </c>
      <c r="I727" s="849"/>
      <c r="J727" s="849"/>
      <c r="K727" s="837">
        <v>0</v>
      </c>
      <c r="L727" s="849">
        <v>2</v>
      </c>
      <c r="M727" s="850">
        <v>308.72000000000003</v>
      </c>
    </row>
    <row r="728" spans="1:13" ht="14.4" customHeight="1" x14ac:dyDescent="0.3">
      <c r="A728" s="831" t="s">
        <v>2749</v>
      </c>
      <c r="B728" s="832" t="s">
        <v>2264</v>
      </c>
      <c r="C728" s="832" t="s">
        <v>2267</v>
      </c>
      <c r="D728" s="832" t="s">
        <v>1377</v>
      </c>
      <c r="E728" s="832" t="s">
        <v>2268</v>
      </c>
      <c r="F728" s="849"/>
      <c r="G728" s="849"/>
      <c r="H728" s="837">
        <v>0</v>
      </c>
      <c r="I728" s="849">
        <v>6</v>
      </c>
      <c r="J728" s="849">
        <v>926.16000000000008</v>
      </c>
      <c r="K728" s="837">
        <v>1</v>
      </c>
      <c r="L728" s="849">
        <v>6</v>
      </c>
      <c r="M728" s="850">
        <v>926.16000000000008</v>
      </c>
    </row>
    <row r="729" spans="1:13" ht="14.4" customHeight="1" x14ac:dyDescent="0.3">
      <c r="A729" s="831" t="s">
        <v>2749</v>
      </c>
      <c r="B729" s="832" t="s">
        <v>4589</v>
      </c>
      <c r="C729" s="832" t="s">
        <v>3151</v>
      </c>
      <c r="D729" s="832" t="s">
        <v>1756</v>
      </c>
      <c r="E729" s="832" t="s">
        <v>3111</v>
      </c>
      <c r="F729" s="849">
        <v>1</v>
      </c>
      <c r="G729" s="849">
        <v>98.75</v>
      </c>
      <c r="H729" s="837">
        <v>1</v>
      </c>
      <c r="I729" s="849"/>
      <c r="J729" s="849"/>
      <c r="K729" s="837">
        <v>0</v>
      </c>
      <c r="L729" s="849">
        <v>1</v>
      </c>
      <c r="M729" s="850">
        <v>98.75</v>
      </c>
    </row>
    <row r="730" spans="1:13" ht="14.4" customHeight="1" x14ac:dyDescent="0.3">
      <c r="A730" s="831" t="s">
        <v>2749</v>
      </c>
      <c r="B730" s="832" t="s">
        <v>4589</v>
      </c>
      <c r="C730" s="832" t="s">
        <v>3152</v>
      </c>
      <c r="D730" s="832" t="s">
        <v>1756</v>
      </c>
      <c r="E730" s="832" t="s">
        <v>3111</v>
      </c>
      <c r="F730" s="849">
        <v>2</v>
      </c>
      <c r="G730" s="849">
        <v>197.5</v>
      </c>
      <c r="H730" s="837">
        <v>1</v>
      </c>
      <c r="I730" s="849"/>
      <c r="J730" s="849"/>
      <c r="K730" s="837">
        <v>0</v>
      </c>
      <c r="L730" s="849">
        <v>2</v>
      </c>
      <c r="M730" s="850">
        <v>197.5</v>
      </c>
    </row>
    <row r="731" spans="1:13" ht="14.4" customHeight="1" x14ac:dyDescent="0.3">
      <c r="A731" s="831" t="s">
        <v>2749</v>
      </c>
      <c r="B731" s="832" t="s">
        <v>4592</v>
      </c>
      <c r="C731" s="832" t="s">
        <v>2951</v>
      </c>
      <c r="D731" s="832" t="s">
        <v>2952</v>
      </c>
      <c r="E731" s="832" t="s">
        <v>2953</v>
      </c>
      <c r="F731" s="849"/>
      <c r="G731" s="849"/>
      <c r="H731" s="837">
        <v>0</v>
      </c>
      <c r="I731" s="849">
        <v>3</v>
      </c>
      <c r="J731" s="849">
        <v>11067.33</v>
      </c>
      <c r="K731" s="837">
        <v>1</v>
      </c>
      <c r="L731" s="849">
        <v>3</v>
      </c>
      <c r="M731" s="850">
        <v>11067.33</v>
      </c>
    </row>
    <row r="732" spans="1:13" ht="14.4" customHeight="1" x14ac:dyDescent="0.3">
      <c r="A732" s="831" t="s">
        <v>2749</v>
      </c>
      <c r="B732" s="832" t="s">
        <v>4591</v>
      </c>
      <c r="C732" s="832" t="s">
        <v>3012</v>
      </c>
      <c r="D732" s="832" t="s">
        <v>3013</v>
      </c>
      <c r="E732" s="832" t="s">
        <v>3014</v>
      </c>
      <c r="F732" s="849"/>
      <c r="G732" s="849"/>
      <c r="H732" s="837">
        <v>0</v>
      </c>
      <c r="I732" s="849">
        <v>20</v>
      </c>
      <c r="J732" s="849">
        <v>10046.200000000001</v>
      </c>
      <c r="K732" s="837">
        <v>1</v>
      </c>
      <c r="L732" s="849">
        <v>20</v>
      </c>
      <c r="M732" s="850">
        <v>10046.200000000001</v>
      </c>
    </row>
    <row r="733" spans="1:13" ht="14.4" customHeight="1" x14ac:dyDescent="0.3">
      <c r="A733" s="831" t="s">
        <v>2749</v>
      </c>
      <c r="B733" s="832" t="s">
        <v>2322</v>
      </c>
      <c r="C733" s="832" t="s">
        <v>2975</v>
      </c>
      <c r="D733" s="832" t="s">
        <v>2976</v>
      </c>
      <c r="E733" s="832" t="s">
        <v>2977</v>
      </c>
      <c r="F733" s="849">
        <v>71</v>
      </c>
      <c r="G733" s="849">
        <v>39077.69</v>
      </c>
      <c r="H733" s="837">
        <v>1</v>
      </c>
      <c r="I733" s="849"/>
      <c r="J733" s="849"/>
      <c r="K733" s="837">
        <v>0</v>
      </c>
      <c r="L733" s="849">
        <v>71</v>
      </c>
      <c r="M733" s="850">
        <v>39077.69</v>
      </c>
    </row>
    <row r="734" spans="1:13" ht="14.4" customHeight="1" x14ac:dyDescent="0.3">
      <c r="A734" s="831" t="s">
        <v>2749</v>
      </c>
      <c r="B734" s="832" t="s">
        <v>2322</v>
      </c>
      <c r="C734" s="832" t="s">
        <v>2323</v>
      </c>
      <c r="D734" s="832" t="s">
        <v>2324</v>
      </c>
      <c r="E734" s="832" t="s">
        <v>2325</v>
      </c>
      <c r="F734" s="849"/>
      <c r="G734" s="849"/>
      <c r="H734" s="837">
        <v>0</v>
      </c>
      <c r="I734" s="849">
        <v>42</v>
      </c>
      <c r="J734" s="849">
        <v>23116.38</v>
      </c>
      <c r="K734" s="837">
        <v>1</v>
      </c>
      <c r="L734" s="849">
        <v>42</v>
      </c>
      <c r="M734" s="850">
        <v>23116.38</v>
      </c>
    </row>
    <row r="735" spans="1:13" ht="14.4" customHeight="1" x14ac:dyDescent="0.3">
      <c r="A735" s="831" t="s">
        <v>2749</v>
      </c>
      <c r="B735" s="832" t="s">
        <v>2333</v>
      </c>
      <c r="C735" s="832" t="s">
        <v>3894</v>
      </c>
      <c r="D735" s="832" t="s">
        <v>3074</v>
      </c>
      <c r="E735" s="832" t="s">
        <v>3648</v>
      </c>
      <c r="F735" s="849">
        <v>1</v>
      </c>
      <c r="G735" s="849">
        <v>36.270000000000003</v>
      </c>
      <c r="H735" s="837">
        <v>1</v>
      </c>
      <c r="I735" s="849"/>
      <c r="J735" s="849"/>
      <c r="K735" s="837">
        <v>0</v>
      </c>
      <c r="L735" s="849">
        <v>1</v>
      </c>
      <c r="M735" s="850">
        <v>36.270000000000003</v>
      </c>
    </row>
    <row r="736" spans="1:13" ht="14.4" customHeight="1" x14ac:dyDescent="0.3">
      <c r="A736" s="831" t="s">
        <v>2749</v>
      </c>
      <c r="B736" s="832" t="s">
        <v>2333</v>
      </c>
      <c r="C736" s="832" t="s">
        <v>2335</v>
      </c>
      <c r="D736" s="832" t="s">
        <v>640</v>
      </c>
      <c r="E736" s="832" t="s">
        <v>642</v>
      </c>
      <c r="F736" s="849"/>
      <c r="G736" s="849"/>
      <c r="H736" s="837">
        <v>0</v>
      </c>
      <c r="I736" s="849">
        <v>2</v>
      </c>
      <c r="J736" s="849">
        <v>145.1</v>
      </c>
      <c r="K736" s="837">
        <v>1</v>
      </c>
      <c r="L736" s="849">
        <v>2</v>
      </c>
      <c r="M736" s="850">
        <v>145.1</v>
      </c>
    </row>
    <row r="737" spans="1:13" ht="14.4" customHeight="1" x14ac:dyDescent="0.3">
      <c r="A737" s="831" t="s">
        <v>2749</v>
      </c>
      <c r="B737" s="832" t="s">
        <v>2333</v>
      </c>
      <c r="C737" s="832" t="s">
        <v>2334</v>
      </c>
      <c r="D737" s="832" t="s">
        <v>640</v>
      </c>
      <c r="E737" s="832" t="s">
        <v>641</v>
      </c>
      <c r="F737" s="849"/>
      <c r="G737" s="849"/>
      <c r="H737" s="837">
        <v>0</v>
      </c>
      <c r="I737" s="849">
        <v>1</v>
      </c>
      <c r="J737" s="849">
        <v>21.76</v>
      </c>
      <c r="K737" s="837">
        <v>1</v>
      </c>
      <c r="L737" s="849">
        <v>1</v>
      </c>
      <c r="M737" s="850">
        <v>21.76</v>
      </c>
    </row>
    <row r="738" spans="1:13" ht="14.4" customHeight="1" x14ac:dyDescent="0.3">
      <c r="A738" s="831" t="s">
        <v>2749</v>
      </c>
      <c r="B738" s="832" t="s">
        <v>2337</v>
      </c>
      <c r="C738" s="832" t="s">
        <v>3917</v>
      </c>
      <c r="D738" s="832" t="s">
        <v>3131</v>
      </c>
      <c r="E738" s="832" t="s">
        <v>3918</v>
      </c>
      <c r="F738" s="849">
        <v>2</v>
      </c>
      <c r="G738" s="849">
        <v>2908.46</v>
      </c>
      <c r="H738" s="837">
        <v>1</v>
      </c>
      <c r="I738" s="849"/>
      <c r="J738" s="849"/>
      <c r="K738" s="837">
        <v>0</v>
      </c>
      <c r="L738" s="849">
        <v>2</v>
      </c>
      <c r="M738" s="850">
        <v>2908.46</v>
      </c>
    </row>
    <row r="739" spans="1:13" ht="14.4" customHeight="1" x14ac:dyDescent="0.3">
      <c r="A739" s="831" t="s">
        <v>2749</v>
      </c>
      <c r="B739" s="832" t="s">
        <v>2337</v>
      </c>
      <c r="C739" s="832" t="s">
        <v>3303</v>
      </c>
      <c r="D739" s="832" t="s">
        <v>3131</v>
      </c>
      <c r="E739" s="832" t="s">
        <v>3304</v>
      </c>
      <c r="F739" s="849">
        <v>2</v>
      </c>
      <c r="G739" s="849">
        <v>969.5</v>
      </c>
      <c r="H739" s="837">
        <v>1</v>
      </c>
      <c r="I739" s="849"/>
      <c r="J739" s="849"/>
      <c r="K739" s="837">
        <v>0</v>
      </c>
      <c r="L739" s="849">
        <v>2</v>
      </c>
      <c r="M739" s="850">
        <v>969.5</v>
      </c>
    </row>
    <row r="740" spans="1:13" ht="14.4" customHeight="1" x14ac:dyDescent="0.3">
      <c r="A740" s="831" t="s">
        <v>2749</v>
      </c>
      <c r="B740" s="832" t="s">
        <v>2337</v>
      </c>
      <c r="C740" s="832" t="s">
        <v>2343</v>
      </c>
      <c r="D740" s="832" t="s">
        <v>2339</v>
      </c>
      <c r="E740" s="832" t="s">
        <v>2344</v>
      </c>
      <c r="F740" s="849"/>
      <c r="G740" s="849"/>
      <c r="H740" s="837">
        <v>0</v>
      </c>
      <c r="I740" s="849">
        <v>5</v>
      </c>
      <c r="J740" s="849">
        <v>2423.75</v>
      </c>
      <c r="K740" s="837">
        <v>1</v>
      </c>
      <c r="L740" s="849">
        <v>5</v>
      </c>
      <c r="M740" s="850">
        <v>2423.75</v>
      </c>
    </row>
    <row r="741" spans="1:13" ht="14.4" customHeight="1" x14ac:dyDescent="0.3">
      <c r="A741" s="831" t="s">
        <v>2749</v>
      </c>
      <c r="B741" s="832" t="s">
        <v>2337</v>
      </c>
      <c r="C741" s="832" t="s">
        <v>2345</v>
      </c>
      <c r="D741" s="832" t="s">
        <v>2339</v>
      </c>
      <c r="E741" s="832" t="s">
        <v>2346</v>
      </c>
      <c r="F741" s="849"/>
      <c r="G741" s="849"/>
      <c r="H741" s="837">
        <v>0</v>
      </c>
      <c r="I741" s="849">
        <v>2</v>
      </c>
      <c r="J741" s="849">
        <v>1938.96</v>
      </c>
      <c r="K741" s="837">
        <v>1</v>
      </c>
      <c r="L741" s="849">
        <v>2</v>
      </c>
      <c r="M741" s="850">
        <v>1938.96</v>
      </c>
    </row>
    <row r="742" spans="1:13" ht="14.4" customHeight="1" x14ac:dyDescent="0.3">
      <c r="A742" s="831" t="s">
        <v>2749</v>
      </c>
      <c r="B742" s="832" t="s">
        <v>4596</v>
      </c>
      <c r="C742" s="832" t="s">
        <v>3898</v>
      </c>
      <c r="D742" s="832" t="s">
        <v>2914</v>
      </c>
      <c r="E742" s="832" t="s">
        <v>3899</v>
      </c>
      <c r="F742" s="849"/>
      <c r="G742" s="849"/>
      <c r="H742" s="837">
        <v>0</v>
      </c>
      <c r="I742" s="849">
        <v>1</v>
      </c>
      <c r="J742" s="849">
        <v>1131.06</v>
      </c>
      <c r="K742" s="837">
        <v>1</v>
      </c>
      <c r="L742" s="849">
        <v>1</v>
      </c>
      <c r="M742" s="850">
        <v>1131.06</v>
      </c>
    </row>
    <row r="743" spans="1:13" ht="14.4" customHeight="1" x14ac:dyDescent="0.3">
      <c r="A743" s="831" t="s">
        <v>2749</v>
      </c>
      <c r="B743" s="832" t="s">
        <v>2351</v>
      </c>
      <c r="C743" s="832" t="s">
        <v>2352</v>
      </c>
      <c r="D743" s="832" t="s">
        <v>2353</v>
      </c>
      <c r="E743" s="832" t="s">
        <v>2354</v>
      </c>
      <c r="F743" s="849"/>
      <c r="G743" s="849"/>
      <c r="H743" s="837"/>
      <c r="I743" s="849">
        <v>42</v>
      </c>
      <c r="J743" s="849">
        <v>0</v>
      </c>
      <c r="K743" s="837"/>
      <c r="L743" s="849">
        <v>42</v>
      </c>
      <c r="M743" s="850">
        <v>0</v>
      </c>
    </row>
    <row r="744" spans="1:13" ht="14.4" customHeight="1" x14ac:dyDescent="0.3">
      <c r="A744" s="831" t="s">
        <v>2749</v>
      </c>
      <c r="B744" s="832" t="s">
        <v>4597</v>
      </c>
      <c r="C744" s="832" t="s">
        <v>3212</v>
      </c>
      <c r="D744" s="832" t="s">
        <v>3213</v>
      </c>
      <c r="E744" s="832" t="s">
        <v>3211</v>
      </c>
      <c r="F744" s="849">
        <v>1</v>
      </c>
      <c r="G744" s="849">
        <v>1286.19</v>
      </c>
      <c r="H744" s="837">
        <v>1</v>
      </c>
      <c r="I744" s="849"/>
      <c r="J744" s="849"/>
      <c r="K744" s="837">
        <v>0</v>
      </c>
      <c r="L744" s="849">
        <v>1</v>
      </c>
      <c r="M744" s="850">
        <v>1286.19</v>
      </c>
    </row>
    <row r="745" spans="1:13" ht="14.4" customHeight="1" x14ac:dyDescent="0.3">
      <c r="A745" s="831" t="s">
        <v>2749</v>
      </c>
      <c r="B745" s="832" t="s">
        <v>2378</v>
      </c>
      <c r="C745" s="832" t="s">
        <v>2379</v>
      </c>
      <c r="D745" s="832" t="s">
        <v>2380</v>
      </c>
      <c r="E745" s="832" t="s">
        <v>2381</v>
      </c>
      <c r="F745" s="849"/>
      <c r="G745" s="849"/>
      <c r="H745" s="837">
        <v>0</v>
      </c>
      <c r="I745" s="849">
        <v>1</v>
      </c>
      <c r="J745" s="849">
        <v>9.4</v>
      </c>
      <c r="K745" s="837">
        <v>1</v>
      </c>
      <c r="L745" s="849">
        <v>1</v>
      </c>
      <c r="M745" s="850">
        <v>9.4</v>
      </c>
    </row>
    <row r="746" spans="1:13" ht="14.4" customHeight="1" x14ac:dyDescent="0.3">
      <c r="A746" s="831" t="s">
        <v>2749</v>
      </c>
      <c r="B746" s="832" t="s">
        <v>2378</v>
      </c>
      <c r="C746" s="832" t="s">
        <v>2382</v>
      </c>
      <c r="D746" s="832" t="s">
        <v>2383</v>
      </c>
      <c r="E746" s="832" t="s">
        <v>2384</v>
      </c>
      <c r="F746" s="849"/>
      <c r="G746" s="849"/>
      <c r="H746" s="837">
        <v>0</v>
      </c>
      <c r="I746" s="849">
        <v>2</v>
      </c>
      <c r="J746" s="849">
        <v>9.4</v>
      </c>
      <c r="K746" s="837">
        <v>1</v>
      </c>
      <c r="L746" s="849">
        <v>2</v>
      </c>
      <c r="M746" s="850">
        <v>9.4</v>
      </c>
    </row>
    <row r="747" spans="1:13" ht="14.4" customHeight="1" x14ac:dyDescent="0.3">
      <c r="A747" s="831" t="s">
        <v>2749</v>
      </c>
      <c r="B747" s="832" t="s">
        <v>2385</v>
      </c>
      <c r="C747" s="832" t="s">
        <v>2386</v>
      </c>
      <c r="D747" s="832" t="s">
        <v>2387</v>
      </c>
      <c r="E747" s="832" t="s">
        <v>2388</v>
      </c>
      <c r="F747" s="849"/>
      <c r="G747" s="849"/>
      <c r="H747" s="837"/>
      <c r="I747" s="849">
        <v>1</v>
      </c>
      <c r="J747" s="849">
        <v>0</v>
      </c>
      <c r="K747" s="837"/>
      <c r="L747" s="849">
        <v>1</v>
      </c>
      <c r="M747" s="850">
        <v>0</v>
      </c>
    </row>
    <row r="748" spans="1:13" ht="14.4" customHeight="1" x14ac:dyDescent="0.3">
      <c r="A748" s="831" t="s">
        <v>2749</v>
      </c>
      <c r="B748" s="832" t="s">
        <v>2385</v>
      </c>
      <c r="C748" s="832" t="s">
        <v>2389</v>
      </c>
      <c r="D748" s="832" t="s">
        <v>2387</v>
      </c>
      <c r="E748" s="832" t="s">
        <v>2390</v>
      </c>
      <c r="F748" s="849"/>
      <c r="G748" s="849"/>
      <c r="H748" s="837"/>
      <c r="I748" s="849">
        <v>2</v>
      </c>
      <c r="J748" s="849">
        <v>0</v>
      </c>
      <c r="K748" s="837"/>
      <c r="L748" s="849">
        <v>2</v>
      </c>
      <c r="M748" s="850">
        <v>0</v>
      </c>
    </row>
    <row r="749" spans="1:13" ht="14.4" customHeight="1" x14ac:dyDescent="0.3">
      <c r="A749" s="831" t="s">
        <v>2749</v>
      </c>
      <c r="B749" s="832" t="s">
        <v>2391</v>
      </c>
      <c r="C749" s="832" t="s">
        <v>2392</v>
      </c>
      <c r="D749" s="832" t="s">
        <v>1330</v>
      </c>
      <c r="E749" s="832" t="s">
        <v>2393</v>
      </c>
      <c r="F749" s="849"/>
      <c r="G749" s="849"/>
      <c r="H749" s="837"/>
      <c r="I749" s="849">
        <v>5</v>
      </c>
      <c r="J749" s="849">
        <v>0</v>
      </c>
      <c r="K749" s="837"/>
      <c r="L749" s="849">
        <v>5</v>
      </c>
      <c r="M749" s="850">
        <v>0</v>
      </c>
    </row>
    <row r="750" spans="1:13" ht="14.4" customHeight="1" x14ac:dyDescent="0.3">
      <c r="A750" s="831" t="s">
        <v>2749</v>
      </c>
      <c r="B750" s="832" t="s">
        <v>2391</v>
      </c>
      <c r="C750" s="832" t="s">
        <v>3988</v>
      </c>
      <c r="D750" s="832" t="s">
        <v>3044</v>
      </c>
      <c r="E750" s="832" t="s">
        <v>3989</v>
      </c>
      <c r="F750" s="849">
        <v>2</v>
      </c>
      <c r="G750" s="849">
        <v>0</v>
      </c>
      <c r="H750" s="837"/>
      <c r="I750" s="849"/>
      <c r="J750" s="849"/>
      <c r="K750" s="837"/>
      <c r="L750" s="849">
        <v>2</v>
      </c>
      <c r="M750" s="850">
        <v>0</v>
      </c>
    </row>
    <row r="751" spans="1:13" ht="14.4" customHeight="1" x14ac:dyDescent="0.3">
      <c r="A751" s="831" t="s">
        <v>2749</v>
      </c>
      <c r="B751" s="832" t="s">
        <v>2396</v>
      </c>
      <c r="C751" s="832" t="s">
        <v>2397</v>
      </c>
      <c r="D751" s="832" t="s">
        <v>748</v>
      </c>
      <c r="E751" s="832" t="s">
        <v>703</v>
      </c>
      <c r="F751" s="849"/>
      <c r="G751" s="849"/>
      <c r="H751" s="837">
        <v>0</v>
      </c>
      <c r="I751" s="849">
        <v>2</v>
      </c>
      <c r="J751" s="849">
        <v>131.97999999999999</v>
      </c>
      <c r="K751" s="837">
        <v>1</v>
      </c>
      <c r="L751" s="849">
        <v>2</v>
      </c>
      <c r="M751" s="850">
        <v>131.97999999999999</v>
      </c>
    </row>
    <row r="752" spans="1:13" ht="14.4" customHeight="1" x14ac:dyDescent="0.3">
      <c r="A752" s="831" t="s">
        <v>2749</v>
      </c>
      <c r="B752" s="832" t="s">
        <v>4603</v>
      </c>
      <c r="C752" s="832" t="s">
        <v>3908</v>
      </c>
      <c r="D752" s="832" t="s">
        <v>3909</v>
      </c>
      <c r="E752" s="832" t="s">
        <v>3910</v>
      </c>
      <c r="F752" s="849"/>
      <c r="G752" s="849"/>
      <c r="H752" s="837">
        <v>0</v>
      </c>
      <c r="I752" s="849">
        <v>5</v>
      </c>
      <c r="J752" s="849">
        <v>2808.8</v>
      </c>
      <c r="K752" s="837">
        <v>1</v>
      </c>
      <c r="L752" s="849">
        <v>5</v>
      </c>
      <c r="M752" s="850">
        <v>2808.8</v>
      </c>
    </row>
    <row r="753" spans="1:13" ht="14.4" customHeight="1" x14ac:dyDescent="0.3">
      <c r="A753" s="831" t="s">
        <v>2749</v>
      </c>
      <c r="B753" s="832" t="s">
        <v>2411</v>
      </c>
      <c r="C753" s="832" t="s">
        <v>3249</v>
      </c>
      <c r="D753" s="832" t="s">
        <v>3250</v>
      </c>
      <c r="E753" s="832" t="s">
        <v>2163</v>
      </c>
      <c r="F753" s="849"/>
      <c r="G753" s="849"/>
      <c r="H753" s="837"/>
      <c r="I753" s="849">
        <v>1</v>
      </c>
      <c r="J753" s="849">
        <v>0</v>
      </c>
      <c r="K753" s="837"/>
      <c r="L753" s="849">
        <v>1</v>
      </c>
      <c r="M753" s="850">
        <v>0</v>
      </c>
    </row>
    <row r="754" spans="1:13" ht="14.4" customHeight="1" x14ac:dyDescent="0.3">
      <c r="A754" s="831" t="s">
        <v>2749</v>
      </c>
      <c r="B754" s="832" t="s">
        <v>2431</v>
      </c>
      <c r="C754" s="832" t="s">
        <v>3508</v>
      </c>
      <c r="D754" s="832" t="s">
        <v>1731</v>
      </c>
      <c r="E754" s="832" t="s">
        <v>1732</v>
      </c>
      <c r="F754" s="849"/>
      <c r="G754" s="849"/>
      <c r="H754" s="837">
        <v>0</v>
      </c>
      <c r="I754" s="849">
        <v>10</v>
      </c>
      <c r="J754" s="849">
        <v>1942.6</v>
      </c>
      <c r="K754" s="837">
        <v>1</v>
      </c>
      <c r="L754" s="849">
        <v>10</v>
      </c>
      <c r="M754" s="850">
        <v>1942.6</v>
      </c>
    </row>
    <row r="755" spans="1:13" ht="14.4" customHeight="1" x14ac:dyDescent="0.3">
      <c r="A755" s="831" t="s">
        <v>2749</v>
      </c>
      <c r="B755" s="832" t="s">
        <v>2431</v>
      </c>
      <c r="C755" s="832" t="s">
        <v>3947</v>
      </c>
      <c r="D755" s="832" t="s">
        <v>1370</v>
      </c>
      <c r="E755" s="832" t="s">
        <v>2630</v>
      </c>
      <c r="F755" s="849"/>
      <c r="G755" s="849"/>
      <c r="H755" s="837">
        <v>0</v>
      </c>
      <c r="I755" s="849">
        <v>9</v>
      </c>
      <c r="J755" s="849">
        <v>1313.0099999999998</v>
      </c>
      <c r="K755" s="837">
        <v>1</v>
      </c>
      <c r="L755" s="849">
        <v>9</v>
      </c>
      <c r="M755" s="850">
        <v>1313.0099999999998</v>
      </c>
    </row>
    <row r="756" spans="1:13" ht="14.4" customHeight="1" x14ac:dyDescent="0.3">
      <c r="A756" s="831" t="s">
        <v>2749</v>
      </c>
      <c r="B756" s="832" t="s">
        <v>2431</v>
      </c>
      <c r="C756" s="832" t="s">
        <v>2438</v>
      </c>
      <c r="D756" s="832" t="s">
        <v>1353</v>
      </c>
      <c r="E756" s="832" t="s">
        <v>1354</v>
      </c>
      <c r="F756" s="849"/>
      <c r="G756" s="849"/>
      <c r="H756" s="837">
        <v>0</v>
      </c>
      <c r="I756" s="849">
        <v>28</v>
      </c>
      <c r="J756" s="849">
        <v>3565.5200000000004</v>
      </c>
      <c r="K756" s="837">
        <v>1</v>
      </c>
      <c r="L756" s="849">
        <v>28</v>
      </c>
      <c r="M756" s="850">
        <v>3565.5200000000004</v>
      </c>
    </row>
    <row r="757" spans="1:13" ht="14.4" customHeight="1" x14ac:dyDescent="0.3">
      <c r="A757" s="831" t="s">
        <v>2749</v>
      </c>
      <c r="B757" s="832" t="s">
        <v>2431</v>
      </c>
      <c r="C757" s="832" t="s">
        <v>3948</v>
      </c>
      <c r="D757" s="832" t="s">
        <v>3949</v>
      </c>
      <c r="E757" s="832" t="s">
        <v>1354</v>
      </c>
      <c r="F757" s="849"/>
      <c r="G757" s="849"/>
      <c r="H757" s="837">
        <v>0</v>
      </c>
      <c r="I757" s="849">
        <v>15</v>
      </c>
      <c r="J757" s="849">
        <v>1910.1000000000001</v>
      </c>
      <c r="K757" s="837">
        <v>1</v>
      </c>
      <c r="L757" s="849">
        <v>15</v>
      </c>
      <c r="M757" s="850">
        <v>1910.1000000000001</v>
      </c>
    </row>
    <row r="758" spans="1:13" ht="14.4" customHeight="1" x14ac:dyDescent="0.3">
      <c r="A758" s="831" t="s">
        <v>2749</v>
      </c>
      <c r="B758" s="832" t="s">
        <v>2431</v>
      </c>
      <c r="C758" s="832" t="s">
        <v>3952</v>
      </c>
      <c r="D758" s="832" t="s">
        <v>3953</v>
      </c>
      <c r="E758" s="832" t="s">
        <v>1354</v>
      </c>
      <c r="F758" s="849"/>
      <c r="G758" s="849"/>
      <c r="H758" s="837">
        <v>0</v>
      </c>
      <c r="I758" s="849">
        <v>21</v>
      </c>
      <c r="J758" s="849">
        <v>2674.1400000000003</v>
      </c>
      <c r="K758" s="837">
        <v>1</v>
      </c>
      <c r="L758" s="849">
        <v>21</v>
      </c>
      <c r="M758" s="850">
        <v>2674.1400000000003</v>
      </c>
    </row>
    <row r="759" spans="1:13" ht="14.4" customHeight="1" x14ac:dyDescent="0.3">
      <c r="A759" s="831" t="s">
        <v>2749</v>
      </c>
      <c r="B759" s="832" t="s">
        <v>2431</v>
      </c>
      <c r="C759" s="832" t="s">
        <v>3950</v>
      </c>
      <c r="D759" s="832" t="s">
        <v>3951</v>
      </c>
      <c r="E759" s="832" t="s">
        <v>1354</v>
      </c>
      <c r="F759" s="849"/>
      <c r="G759" s="849"/>
      <c r="H759" s="837">
        <v>0</v>
      </c>
      <c r="I759" s="849">
        <v>51</v>
      </c>
      <c r="J759" s="849">
        <v>6494.3399999999992</v>
      </c>
      <c r="K759" s="837">
        <v>1</v>
      </c>
      <c r="L759" s="849">
        <v>51</v>
      </c>
      <c r="M759" s="850">
        <v>6494.3399999999992</v>
      </c>
    </row>
    <row r="760" spans="1:13" ht="14.4" customHeight="1" x14ac:dyDescent="0.3">
      <c r="A760" s="831" t="s">
        <v>2749</v>
      </c>
      <c r="B760" s="832" t="s">
        <v>2431</v>
      </c>
      <c r="C760" s="832" t="s">
        <v>3954</v>
      </c>
      <c r="D760" s="832" t="s">
        <v>3955</v>
      </c>
      <c r="E760" s="832" t="s">
        <v>1354</v>
      </c>
      <c r="F760" s="849"/>
      <c r="G760" s="849"/>
      <c r="H760" s="837">
        <v>0</v>
      </c>
      <c r="I760" s="849">
        <v>6</v>
      </c>
      <c r="J760" s="849">
        <v>1058.82</v>
      </c>
      <c r="K760" s="837">
        <v>1</v>
      </c>
      <c r="L760" s="849">
        <v>6</v>
      </c>
      <c r="M760" s="850">
        <v>1058.82</v>
      </c>
    </row>
    <row r="761" spans="1:13" ht="14.4" customHeight="1" x14ac:dyDescent="0.3">
      <c r="A761" s="831" t="s">
        <v>2749</v>
      </c>
      <c r="B761" s="832" t="s">
        <v>2431</v>
      </c>
      <c r="C761" s="832" t="s">
        <v>3956</v>
      </c>
      <c r="D761" s="832" t="s">
        <v>3957</v>
      </c>
      <c r="E761" s="832" t="s">
        <v>1354</v>
      </c>
      <c r="F761" s="849"/>
      <c r="G761" s="849"/>
      <c r="H761" s="837">
        <v>0</v>
      </c>
      <c r="I761" s="849">
        <v>4</v>
      </c>
      <c r="J761" s="849">
        <v>705.88</v>
      </c>
      <c r="K761" s="837">
        <v>1</v>
      </c>
      <c r="L761" s="849">
        <v>4</v>
      </c>
      <c r="M761" s="850">
        <v>705.88</v>
      </c>
    </row>
    <row r="762" spans="1:13" ht="14.4" customHeight="1" x14ac:dyDescent="0.3">
      <c r="A762" s="831" t="s">
        <v>2749</v>
      </c>
      <c r="B762" s="832" t="s">
        <v>2431</v>
      </c>
      <c r="C762" s="832" t="s">
        <v>3820</v>
      </c>
      <c r="D762" s="832" t="s">
        <v>1373</v>
      </c>
      <c r="E762" s="832" t="s">
        <v>3821</v>
      </c>
      <c r="F762" s="849"/>
      <c r="G762" s="849"/>
      <c r="H762" s="837">
        <v>0</v>
      </c>
      <c r="I762" s="849">
        <v>227</v>
      </c>
      <c r="J762" s="849">
        <v>329386.08</v>
      </c>
      <c r="K762" s="837">
        <v>1</v>
      </c>
      <c r="L762" s="849">
        <v>227</v>
      </c>
      <c r="M762" s="850">
        <v>329386.08</v>
      </c>
    </row>
    <row r="763" spans="1:13" ht="14.4" customHeight="1" x14ac:dyDescent="0.3">
      <c r="A763" s="831" t="s">
        <v>2749</v>
      </c>
      <c r="B763" s="832" t="s">
        <v>2431</v>
      </c>
      <c r="C763" s="832" t="s">
        <v>2631</v>
      </c>
      <c r="D763" s="832" t="s">
        <v>2632</v>
      </c>
      <c r="E763" s="832" t="s">
        <v>1732</v>
      </c>
      <c r="F763" s="849"/>
      <c r="G763" s="849"/>
      <c r="H763" s="837">
        <v>0</v>
      </c>
      <c r="I763" s="849">
        <v>575</v>
      </c>
      <c r="J763" s="849">
        <v>111699.49999999997</v>
      </c>
      <c r="K763" s="837">
        <v>1</v>
      </c>
      <c r="L763" s="849">
        <v>575</v>
      </c>
      <c r="M763" s="850">
        <v>111699.49999999997</v>
      </c>
    </row>
    <row r="764" spans="1:13" ht="14.4" customHeight="1" x14ac:dyDescent="0.3">
      <c r="A764" s="831" t="s">
        <v>2749</v>
      </c>
      <c r="B764" s="832" t="s">
        <v>2431</v>
      </c>
      <c r="C764" s="832" t="s">
        <v>2446</v>
      </c>
      <c r="D764" s="832" t="s">
        <v>1369</v>
      </c>
      <c r="E764" s="832" t="s">
        <v>1349</v>
      </c>
      <c r="F764" s="849"/>
      <c r="G764" s="849"/>
      <c r="H764" s="837">
        <v>0</v>
      </c>
      <c r="I764" s="849">
        <v>9</v>
      </c>
      <c r="J764" s="849">
        <v>1165.5899999999999</v>
      </c>
      <c r="K764" s="837">
        <v>1</v>
      </c>
      <c r="L764" s="849">
        <v>9</v>
      </c>
      <c r="M764" s="850">
        <v>1165.5899999999999</v>
      </c>
    </row>
    <row r="765" spans="1:13" ht="14.4" customHeight="1" x14ac:dyDescent="0.3">
      <c r="A765" s="831" t="s">
        <v>2749</v>
      </c>
      <c r="B765" s="832" t="s">
        <v>2431</v>
      </c>
      <c r="C765" s="832" t="s">
        <v>2445</v>
      </c>
      <c r="D765" s="832" t="s">
        <v>1348</v>
      </c>
      <c r="E765" s="832" t="s">
        <v>1349</v>
      </c>
      <c r="F765" s="849"/>
      <c r="G765" s="849"/>
      <c r="H765" s="837">
        <v>0</v>
      </c>
      <c r="I765" s="849">
        <v>18</v>
      </c>
      <c r="J765" s="849">
        <v>1580.76</v>
      </c>
      <c r="K765" s="837">
        <v>1</v>
      </c>
      <c r="L765" s="849">
        <v>18</v>
      </c>
      <c r="M765" s="850">
        <v>1580.76</v>
      </c>
    </row>
    <row r="766" spans="1:13" ht="14.4" customHeight="1" x14ac:dyDescent="0.3">
      <c r="A766" s="831" t="s">
        <v>2749</v>
      </c>
      <c r="B766" s="832" t="s">
        <v>2431</v>
      </c>
      <c r="C766" s="832" t="s">
        <v>3958</v>
      </c>
      <c r="D766" s="832" t="s">
        <v>3959</v>
      </c>
      <c r="E766" s="832" t="s">
        <v>1349</v>
      </c>
      <c r="F766" s="849"/>
      <c r="G766" s="849"/>
      <c r="H766" s="837">
        <v>0</v>
      </c>
      <c r="I766" s="849">
        <v>25</v>
      </c>
      <c r="J766" s="849">
        <v>3308.5</v>
      </c>
      <c r="K766" s="837">
        <v>1</v>
      </c>
      <c r="L766" s="849">
        <v>25</v>
      </c>
      <c r="M766" s="850">
        <v>3308.5</v>
      </c>
    </row>
    <row r="767" spans="1:13" ht="14.4" customHeight="1" x14ac:dyDescent="0.3">
      <c r="A767" s="831" t="s">
        <v>2749</v>
      </c>
      <c r="B767" s="832" t="s">
        <v>2431</v>
      </c>
      <c r="C767" s="832" t="s">
        <v>2450</v>
      </c>
      <c r="D767" s="832" t="s">
        <v>1363</v>
      </c>
      <c r="E767" s="832" t="s">
        <v>1349</v>
      </c>
      <c r="F767" s="849"/>
      <c r="G767" s="849"/>
      <c r="H767" s="837">
        <v>0</v>
      </c>
      <c r="I767" s="849">
        <v>5</v>
      </c>
      <c r="J767" s="849">
        <v>661.7</v>
      </c>
      <c r="K767" s="837">
        <v>1</v>
      </c>
      <c r="L767" s="849">
        <v>5</v>
      </c>
      <c r="M767" s="850">
        <v>661.7</v>
      </c>
    </row>
    <row r="768" spans="1:13" ht="14.4" customHeight="1" x14ac:dyDescent="0.3">
      <c r="A768" s="831" t="s">
        <v>2749</v>
      </c>
      <c r="B768" s="832" t="s">
        <v>2431</v>
      </c>
      <c r="C768" s="832" t="s">
        <v>3960</v>
      </c>
      <c r="D768" s="832" t="s">
        <v>3961</v>
      </c>
      <c r="E768" s="832" t="s">
        <v>1349</v>
      </c>
      <c r="F768" s="849"/>
      <c r="G768" s="849"/>
      <c r="H768" s="837">
        <v>0</v>
      </c>
      <c r="I768" s="849">
        <v>10</v>
      </c>
      <c r="J768" s="849">
        <v>1319.3000000000002</v>
      </c>
      <c r="K768" s="837">
        <v>1</v>
      </c>
      <c r="L768" s="849">
        <v>10</v>
      </c>
      <c r="M768" s="850">
        <v>1319.3000000000002</v>
      </c>
    </row>
    <row r="769" spans="1:13" ht="14.4" customHeight="1" x14ac:dyDescent="0.3">
      <c r="A769" s="831" t="s">
        <v>2749</v>
      </c>
      <c r="B769" s="832" t="s">
        <v>2431</v>
      </c>
      <c r="C769" s="832" t="s">
        <v>3962</v>
      </c>
      <c r="D769" s="832" t="s">
        <v>3963</v>
      </c>
      <c r="E769" s="832" t="s">
        <v>1354</v>
      </c>
      <c r="F769" s="849"/>
      <c r="G769" s="849"/>
      <c r="H769" s="837">
        <v>0</v>
      </c>
      <c r="I769" s="849">
        <v>28</v>
      </c>
      <c r="J769" s="849">
        <v>3565.5200000000004</v>
      </c>
      <c r="K769" s="837">
        <v>1</v>
      </c>
      <c r="L769" s="849">
        <v>28</v>
      </c>
      <c r="M769" s="850">
        <v>3565.5200000000004</v>
      </c>
    </row>
    <row r="770" spans="1:13" ht="14.4" customHeight="1" x14ac:dyDescent="0.3">
      <c r="A770" s="831" t="s">
        <v>2749</v>
      </c>
      <c r="B770" s="832" t="s">
        <v>2431</v>
      </c>
      <c r="C770" s="832" t="s">
        <v>3970</v>
      </c>
      <c r="D770" s="832" t="s">
        <v>3971</v>
      </c>
      <c r="E770" s="832" t="s">
        <v>1351</v>
      </c>
      <c r="F770" s="849"/>
      <c r="G770" s="849"/>
      <c r="H770" s="837">
        <v>0</v>
      </c>
      <c r="I770" s="849">
        <v>10</v>
      </c>
      <c r="J770" s="849">
        <v>330.90000000000003</v>
      </c>
      <c r="K770" s="837">
        <v>1</v>
      </c>
      <c r="L770" s="849">
        <v>10</v>
      </c>
      <c r="M770" s="850">
        <v>330.90000000000003</v>
      </c>
    </row>
    <row r="771" spans="1:13" ht="14.4" customHeight="1" x14ac:dyDescent="0.3">
      <c r="A771" s="831" t="s">
        <v>2749</v>
      </c>
      <c r="B771" s="832" t="s">
        <v>2431</v>
      </c>
      <c r="C771" s="832" t="s">
        <v>2448</v>
      </c>
      <c r="D771" s="832" t="s">
        <v>1364</v>
      </c>
      <c r="E771" s="832" t="s">
        <v>1349</v>
      </c>
      <c r="F771" s="849"/>
      <c r="G771" s="849"/>
      <c r="H771" s="837">
        <v>0</v>
      </c>
      <c r="I771" s="849">
        <v>5</v>
      </c>
      <c r="J771" s="849">
        <v>659.65000000000009</v>
      </c>
      <c r="K771" s="837">
        <v>1</v>
      </c>
      <c r="L771" s="849">
        <v>5</v>
      </c>
      <c r="M771" s="850">
        <v>659.65000000000009</v>
      </c>
    </row>
    <row r="772" spans="1:13" ht="14.4" customHeight="1" x14ac:dyDescent="0.3">
      <c r="A772" s="831" t="s">
        <v>2749</v>
      </c>
      <c r="B772" s="832" t="s">
        <v>2431</v>
      </c>
      <c r="C772" s="832" t="s">
        <v>3968</v>
      </c>
      <c r="D772" s="832" t="s">
        <v>3969</v>
      </c>
      <c r="E772" s="832" t="s">
        <v>1349</v>
      </c>
      <c r="F772" s="849">
        <v>2</v>
      </c>
      <c r="G772" s="849">
        <v>264.68</v>
      </c>
      <c r="H772" s="837">
        <v>1</v>
      </c>
      <c r="I772" s="849"/>
      <c r="J772" s="849"/>
      <c r="K772" s="837">
        <v>0</v>
      </c>
      <c r="L772" s="849">
        <v>2</v>
      </c>
      <c r="M772" s="850">
        <v>264.68</v>
      </c>
    </row>
    <row r="773" spans="1:13" ht="14.4" customHeight="1" x14ac:dyDescent="0.3">
      <c r="A773" s="831" t="s">
        <v>2749</v>
      </c>
      <c r="B773" s="832" t="s">
        <v>2065</v>
      </c>
      <c r="C773" s="832" t="s">
        <v>2069</v>
      </c>
      <c r="D773" s="832" t="s">
        <v>2067</v>
      </c>
      <c r="E773" s="832" t="s">
        <v>2070</v>
      </c>
      <c r="F773" s="849"/>
      <c r="G773" s="849"/>
      <c r="H773" s="837">
        <v>0</v>
      </c>
      <c r="I773" s="849">
        <v>3</v>
      </c>
      <c r="J773" s="849">
        <v>1242.21</v>
      </c>
      <c r="K773" s="837">
        <v>1</v>
      </c>
      <c r="L773" s="849">
        <v>3</v>
      </c>
      <c r="M773" s="850">
        <v>1242.21</v>
      </c>
    </row>
    <row r="774" spans="1:13" ht="14.4" customHeight="1" x14ac:dyDescent="0.3">
      <c r="A774" s="831" t="s">
        <v>2749</v>
      </c>
      <c r="B774" s="832" t="s">
        <v>2347</v>
      </c>
      <c r="C774" s="832" t="s">
        <v>4002</v>
      </c>
      <c r="D774" s="832" t="s">
        <v>2888</v>
      </c>
      <c r="E774" s="832" t="s">
        <v>4003</v>
      </c>
      <c r="F774" s="849">
        <v>1</v>
      </c>
      <c r="G774" s="849">
        <v>50.32</v>
      </c>
      <c r="H774" s="837">
        <v>1</v>
      </c>
      <c r="I774" s="849"/>
      <c r="J774" s="849"/>
      <c r="K774" s="837">
        <v>0</v>
      </c>
      <c r="L774" s="849">
        <v>1</v>
      </c>
      <c r="M774" s="850">
        <v>50.32</v>
      </c>
    </row>
    <row r="775" spans="1:13" ht="14.4" customHeight="1" x14ac:dyDescent="0.3">
      <c r="A775" s="831" t="s">
        <v>2749</v>
      </c>
      <c r="B775" s="832" t="s">
        <v>2347</v>
      </c>
      <c r="C775" s="832" t="s">
        <v>3356</v>
      </c>
      <c r="D775" s="832" t="s">
        <v>3357</v>
      </c>
      <c r="E775" s="832" t="s">
        <v>3358</v>
      </c>
      <c r="F775" s="849">
        <v>1</v>
      </c>
      <c r="G775" s="849">
        <v>99.94</v>
      </c>
      <c r="H775" s="837">
        <v>1</v>
      </c>
      <c r="I775" s="849"/>
      <c r="J775" s="849"/>
      <c r="K775" s="837">
        <v>0</v>
      </c>
      <c r="L775" s="849">
        <v>1</v>
      </c>
      <c r="M775" s="850">
        <v>99.94</v>
      </c>
    </row>
    <row r="776" spans="1:13" ht="14.4" customHeight="1" x14ac:dyDescent="0.3">
      <c r="A776" s="831" t="s">
        <v>2750</v>
      </c>
      <c r="B776" s="832" t="s">
        <v>2042</v>
      </c>
      <c r="C776" s="832" t="s">
        <v>2043</v>
      </c>
      <c r="D776" s="832" t="s">
        <v>1191</v>
      </c>
      <c r="E776" s="832" t="s">
        <v>2044</v>
      </c>
      <c r="F776" s="849"/>
      <c r="G776" s="849"/>
      <c r="H776" s="837">
        <v>0</v>
      </c>
      <c r="I776" s="849">
        <v>4</v>
      </c>
      <c r="J776" s="849">
        <v>166.52</v>
      </c>
      <c r="K776" s="837">
        <v>1</v>
      </c>
      <c r="L776" s="849">
        <v>4</v>
      </c>
      <c r="M776" s="850">
        <v>166.52</v>
      </c>
    </row>
    <row r="777" spans="1:13" ht="14.4" customHeight="1" x14ac:dyDescent="0.3">
      <c r="A777" s="831" t="s">
        <v>2750</v>
      </c>
      <c r="B777" s="832" t="s">
        <v>2045</v>
      </c>
      <c r="C777" s="832" t="s">
        <v>4092</v>
      </c>
      <c r="D777" s="832" t="s">
        <v>3814</v>
      </c>
      <c r="E777" s="832" t="s">
        <v>4093</v>
      </c>
      <c r="F777" s="849">
        <v>1</v>
      </c>
      <c r="G777" s="849">
        <v>96.75</v>
      </c>
      <c r="H777" s="837">
        <v>1</v>
      </c>
      <c r="I777" s="849"/>
      <c r="J777" s="849"/>
      <c r="K777" s="837">
        <v>0</v>
      </c>
      <c r="L777" s="849">
        <v>1</v>
      </c>
      <c r="M777" s="850">
        <v>96.75</v>
      </c>
    </row>
    <row r="778" spans="1:13" ht="14.4" customHeight="1" x14ac:dyDescent="0.3">
      <c r="A778" s="831" t="s">
        <v>2750</v>
      </c>
      <c r="B778" s="832" t="s">
        <v>2045</v>
      </c>
      <c r="C778" s="832" t="s">
        <v>3504</v>
      </c>
      <c r="D778" s="832" t="s">
        <v>2049</v>
      </c>
      <c r="E778" s="832" t="s">
        <v>2056</v>
      </c>
      <c r="F778" s="849"/>
      <c r="G778" s="849"/>
      <c r="H778" s="837">
        <v>0</v>
      </c>
      <c r="I778" s="849">
        <v>1</v>
      </c>
      <c r="J778" s="849">
        <v>115.18</v>
      </c>
      <c r="K778" s="837">
        <v>1</v>
      </c>
      <c r="L778" s="849">
        <v>1</v>
      </c>
      <c r="M778" s="850">
        <v>115.18</v>
      </c>
    </row>
    <row r="779" spans="1:13" ht="14.4" customHeight="1" x14ac:dyDescent="0.3">
      <c r="A779" s="831" t="s">
        <v>2750</v>
      </c>
      <c r="B779" s="832" t="s">
        <v>2045</v>
      </c>
      <c r="C779" s="832" t="s">
        <v>2816</v>
      </c>
      <c r="D779" s="832" t="s">
        <v>2049</v>
      </c>
      <c r="E779" s="832" t="s">
        <v>2052</v>
      </c>
      <c r="F779" s="849"/>
      <c r="G779" s="849"/>
      <c r="H779" s="837">
        <v>0</v>
      </c>
      <c r="I779" s="849">
        <v>1</v>
      </c>
      <c r="J779" s="849">
        <v>57.6</v>
      </c>
      <c r="K779" s="837">
        <v>1</v>
      </c>
      <c r="L779" s="849">
        <v>1</v>
      </c>
      <c r="M779" s="850">
        <v>57.6</v>
      </c>
    </row>
    <row r="780" spans="1:13" ht="14.4" customHeight="1" x14ac:dyDescent="0.3">
      <c r="A780" s="831" t="s">
        <v>2750</v>
      </c>
      <c r="B780" s="832" t="s">
        <v>2057</v>
      </c>
      <c r="C780" s="832" t="s">
        <v>2972</v>
      </c>
      <c r="D780" s="832" t="s">
        <v>2059</v>
      </c>
      <c r="E780" s="832" t="s">
        <v>2973</v>
      </c>
      <c r="F780" s="849"/>
      <c r="G780" s="849"/>
      <c r="H780" s="837">
        <v>0</v>
      </c>
      <c r="I780" s="849">
        <v>2</v>
      </c>
      <c r="J780" s="849">
        <v>129</v>
      </c>
      <c r="K780" s="837">
        <v>1</v>
      </c>
      <c r="L780" s="849">
        <v>2</v>
      </c>
      <c r="M780" s="850">
        <v>129</v>
      </c>
    </row>
    <row r="781" spans="1:13" ht="14.4" customHeight="1" x14ac:dyDescent="0.3">
      <c r="A781" s="831" t="s">
        <v>2750</v>
      </c>
      <c r="B781" s="832" t="s">
        <v>2061</v>
      </c>
      <c r="C781" s="832" t="s">
        <v>4041</v>
      </c>
      <c r="D781" s="832" t="s">
        <v>4042</v>
      </c>
      <c r="E781" s="832" t="s">
        <v>4043</v>
      </c>
      <c r="F781" s="849">
        <v>1</v>
      </c>
      <c r="G781" s="849">
        <v>34.56</v>
      </c>
      <c r="H781" s="837">
        <v>1</v>
      </c>
      <c r="I781" s="849"/>
      <c r="J781" s="849"/>
      <c r="K781" s="837">
        <v>0</v>
      </c>
      <c r="L781" s="849">
        <v>1</v>
      </c>
      <c r="M781" s="850">
        <v>34.56</v>
      </c>
    </row>
    <row r="782" spans="1:13" ht="14.4" customHeight="1" x14ac:dyDescent="0.3">
      <c r="A782" s="831" t="s">
        <v>2750</v>
      </c>
      <c r="B782" s="832" t="s">
        <v>2455</v>
      </c>
      <c r="C782" s="832" t="s">
        <v>2881</v>
      </c>
      <c r="D782" s="832" t="s">
        <v>2772</v>
      </c>
      <c r="E782" s="832" t="s">
        <v>2773</v>
      </c>
      <c r="F782" s="849"/>
      <c r="G782" s="849"/>
      <c r="H782" s="837">
        <v>0</v>
      </c>
      <c r="I782" s="849">
        <v>1</v>
      </c>
      <c r="J782" s="849">
        <v>453.18</v>
      </c>
      <c r="K782" s="837">
        <v>1</v>
      </c>
      <c r="L782" s="849">
        <v>1</v>
      </c>
      <c r="M782" s="850">
        <v>453.18</v>
      </c>
    </row>
    <row r="783" spans="1:13" ht="14.4" customHeight="1" x14ac:dyDescent="0.3">
      <c r="A783" s="831" t="s">
        <v>2750</v>
      </c>
      <c r="B783" s="832" t="s">
        <v>2077</v>
      </c>
      <c r="C783" s="832" t="s">
        <v>2078</v>
      </c>
      <c r="D783" s="832" t="s">
        <v>1193</v>
      </c>
      <c r="E783" s="832" t="s">
        <v>2079</v>
      </c>
      <c r="F783" s="849"/>
      <c r="G783" s="849"/>
      <c r="H783" s="837"/>
      <c r="I783" s="849">
        <v>15</v>
      </c>
      <c r="J783" s="849">
        <v>0</v>
      </c>
      <c r="K783" s="837"/>
      <c r="L783" s="849">
        <v>15</v>
      </c>
      <c r="M783" s="850">
        <v>0</v>
      </c>
    </row>
    <row r="784" spans="1:13" ht="14.4" customHeight="1" x14ac:dyDescent="0.3">
      <c r="A784" s="831" t="s">
        <v>2750</v>
      </c>
      <c r="B784" s="832" t="s">
        <v>2084</v>
      </c>
      <c r="C784" s="832" t="s">
        <v>4084</v>
      </c>
      <c r="D784" s="832" t="s">
        <v>4085</v>
      </c>
      <c r="E784" s="832" t="s">
        <v>4086</v>
      </c>
      <c r="F784" s="849">
        <v>1</v>
      </c>
      <c r="G784" s="849">
        <v>72.260000000000005</v>
      </c>
      <c r="H784" s="837">
        <v>1</v>
      </c>
      <c r="I784" s="849"/>
      <c r="J784" s="849"/>
      <c r="K784" s="837">
        <v>0</v>
      </c>
      <c r="L784" s="849">
        <v>1</v>
      </c>
      <c r="M784" s="850">
        <v>72.260000000000005</v>
      </c>
    </row>
    <row r="785" spans="1:13" ht="14.4" customHeight="1" x14ac:dyDescent="0.3">
      <c r="A785" s="831" t="s">
        <v>2750</v>
      </c>
      <c r="B785" s="832" t="s">
        <v>2092</v>
      </c>
      <c r="C785" s="832" t="s">
        <v>2784</v>
      </c>
      <c r="D785" s="832" t="s">
        <v>910</v>
      </c>
      <c r="E785" s="832" t="s">
        <v>2106</v>
      </c>
      <c r="F785" s="849"/>
      <c r="G785" s="849"/>
      <c r="H785" s="837">
        <v>0</v>
      </c>
      <c r="I785" s="849">
        <v>3</v>
      </c>
      <c r="J785" s="849">
        <v>1472.67</v>
      </c>
      <c r="K785" s="837">
        <v>1</v>
      </c>
      <c r="L785" s="849">
        <v>3</v>
      </c>
      <c r="M785" s="850">
        <v>1472.67</v>
      </c>
    </row>
    <row r="786" spans="1:13" ht="14.4" customHeight="1" x14ac:dyDescent="0.3">
      <c r="A786" s="831" t="s">
        <v>2750</v>
      </c>
      <c r="B786" s="832" t="s">
        <v>2092</v>
      </c>
      <c r="C786" s="832" t="s">
        <v>2821</v>
      </c>
      <c r="D786" s="832" t="s">
        <v>910</v>
      </c>
      <c r="E786" s="832" t="s">
        <v>2102</v>
      </c>
      <c r="F786" s="849"/>
      <c r="G786" s="849"/>
      <c r="H786" s="837">
        <v>0</v>
      </c>
      <c r="I786" s="849">
        <v>12</v>
      </c>
      <c r="J786" s="849">
        <v>8835.9600000000009</v>
      </c>
      <c r="K786" s="837">
        <v>1</v>
      </c>
      <c r="L786" s="849">
        <v>12</v>
      </c>
      <c r="M786" s="850">
        <v>8835.9600000000009</v>
      </c>
    </row>
    <row r="787" spans="1:13" ht="14.4" customHeight="1" x14ac:dyDescent="0.3">
      <c r="A787" s="831" t="s">
        <v>2750</v>
      </c>
      <c r="B787" s="832" t="s">
        <v>2092</v>
      </c>
      <c r="C787" s="832" t="s">
        <v>2877</v>
      </c>
      <c r="D787" s="832" t="s">
        <v>914</v>
      </c>
      <c r="E787" s="832" t="s">
        <v>2098</v>
      </c>
      <c r="F787" s="849"/>
      <c r="G787" s="849"/>
      <c r="H787" s="837">
        <v>0</v>
      </c>
      <c r="I787" s="849">
        <v>26</v>
      </c>
      <c r="J787" s="849">
        <v>48034.740000000005</v>
      </c>
      <c r="K787" s="837">
        <v>1</v>
      </c>
      <c r="L787" s="849">
        <v>26</v>
      </c>
      <c r="M787" s="850">
        <v>48034.740000000005</v>
      </c>
    </row>
    <row r="788" spans="1:13" ht="14.4" customHeight="1" x14ac:dyDescent="0.3">
      <c r="A788" s="831" t="s">
        <v>2750</v>
      </c>
      <c r="B788" s="832" t="s">
        <v>2092</v>
      </c>
      <c r="C788" s="832" t="s">
        <v>2095</v>
      </c>
      <c r="D788" s="832" t="s">
        <v>914</v>
      </c>
      <c r="E788" s="832" t="s">
        <v>2096</v>
      </c>
      <c r="F788" s="849"/>
      <c r="G788" s="849"/>
      <c r="H788" s="837">
        <v>0</v>
      </c>
      <c r="I788" s="849">
        <v>15</v>
      </c>
      <c r="J788" s="849">
        <v>20784.299999999996</v>
      </c>
      <c r="K788" s="837">
        <v>1</v>
      </c>
      <c r="L788" s="849">
        <v>15</v>
      </c>
      <c r="M788" s="850">
        <v>20784.299999999996</v>
      </c>
    </row>
    <row r="789" spans="1:13" ht="14.4" customHeight="1" x14ac:dyDescent="0.3">
      <c r="A789" s="831" t="s">
        <v>2750</v>
      </c>
      <c r="B789" s="832" t="s">
        <v>2092</v>
      </c>
      <c r="C789" s="832" t="s">
        <v>2099</v>
      </c>
      <c r="D789" s="832" t="s">
        <v>914</v>
      </c>
      <c r="E789" s="832" t="s">
        <v>2100</v>
      </c>
      <c r="F789" s="849"/>
      <c r="G789" s="849"/>
      <c r="H789" s="837">
        <v>0</v>
      </c>
      <c r="I789" s="849">
        <v>6</v>
      </c>
      <c r="J789" s="849">
        <v>13856.16</v>
      </c>
      <c r="K789" s="837">
        <v>1</v>
      </c>
      <c r="L789" s="849">
        <v>6</v>
      </c>
      <c r="M789" s="850">
        <v>13856.16</v>
      </c>
    </row>
    <row r="790" spans="1:13" ht="14.4" customHeight="1" x14ac:dyDescent="0.3">
      <c r="A790" s="831" t="s">
        <v>2750</v>
      </c>
      <c r="B790" s="832" t="s">
        <v>2092</v>
      </c>
      <c r="C790" s="832" t="s">
        <v>2097</v>
      </c>
      <c r="D790" s="832" t="s">
        <v>914</v>
      </c>
      <c r="E790" s="832" t="s">
        <v>2098</v>
      </c>
      <c r="F790" s="849"/>
      <c r="G790" s="849"/>
      <c r="H790" s="837">
        <v>0</v>
      </c>
      <c r="I790" s="849">
        <v>9</v>
      </c>
      <c r="J790" s="849">
        <v>16627.41</v>
      </c>
      <c r="K790" s="837">
        <v>1</v>
      </c>
      <c r="L790" s="849">
        <v>9</v>
      </c>
      <c r="M790" s="850">
        <v>16627.41</v>
      </c>
    </row>
    <row r="791" spans="1:13" ht="14.4" customHeight="1" x14ac:dyDescent="0.3">
      <c r="A791" s="831" t="s">
        <v>2750</v>
      </c>
      <c r="B791" s="832" t="s">
        <v>2129</v>
      </c>
      <c r="C791" s="832" t="s">
        <v>2131</v>
      </c>
      <c r="D791" s="832" t="s">
        <v>919</v>
      </c>
      <c r="E791" s="832" t="s">
        <v>2132</v>
      </c>
      <c r="F791" s="849"/>
      <c r="G791" s="849"/>
      <c r="H791" s="837">
        <v>0</v>
      </c>
      <c r="I791" s="849">
        <v>1</v>
      </c>
      <c r="J791" s="849">
        <v>42.51</v>
      </c>
      <c r="K791" s="837">
        <v>1</v>
      </c>
      <c r="L791" s="849">
        <v>1</v>
      </c>
      <c r="M791" s="850">
        <v>42.51</v>
      </c>
    </row>
    <row r="792" spans="1:13" ht="14.4" customHeight="1" x14ac:dyDescent="0.3">
      <c r="A792" s="831" t="s">
        <v>2750</v>
      </c>
      <c r="B792" s="832" t="s">
        <v>2129</v>
      </c>
      <c r="C792" s="832" t="s">
        <v>2853</v>
      </c>
      <c r="D792" s="832" t="s">
        <v>919</v>
      </c>
      <c r="E792" s="832" t="s">
        <v>2854</v>
      </c>
      <c r="F792" s="849"/>
      <c r="G792" s="849"/>
      <c r="H792" s="837">
        <v>0</v>
      </c>
      <c r="I792" s="849">
        <v>4</v>
      </c>
      <c r="J792" s="849">
        <v>340.08</v>
      </c>
      <c r="K792" s="837">
        <v>1</v>
      </c>
      <c r="L792" s="849">
        <v>4</v>
      </c>
      <c r="M792" s="850">
        <v>340.08</v>
      </c>
    </row>
    <row r="793" spans="1:13" ht="14.4" customHeight="1" x14ac:dyDescent="0.3">
      <c r="A793" s="831" t="s">
        <v>2750</v>
      </c>
      <c r="B793" s="832" t="s">
        <v>2142</v>
      </c>
      <c r="C793" s="832" t="s">
        <v>2143</v>
      </c>
      <c r="D793" s="832" t="s">
        <v>2144</v>
      </c>
      <c r="E793" s="832" t="s">
        <v>2145</v>
      </c>
      <c r="F793" s="849"/>
      <c r="G793" s="849"/>
      <c r="H793" s="837">
        <v>0</v>
      </c>
      <c r="I793" s="849">
        <v>1</v>
      </c>
      <c r="J793" s="849">
        <v>38.04</v>
      </c>
      <c r="K793" s="837">
        <v>1</v>
      </c>
      <c r="L793" s="849">
        <v>1</v>
      </c>
      <c r="M793" s="850">
        <v>38.04</v>
      </c>
    </row>
    <row r="794" spans="1:13" ht="14.4" customHeight="1" x14ac:dyDescent="0.3">
      <c r="A794" s="831" t="s">
        <v>2750</v>
      </c>
      <c r="B794" s="832" t="s">
        <v>2142</v>
      </c>
      <c r="C794" s="832" t="s">
        <v>2483</v>
      </c>
      <c r="D794" s="832" t="s">
        <v>2144</v>
      </c>
      <c r="E794" s="832" t="s">
        <v>2484</v>
      </c>
      <c r="F794" s="849"/>
      <c r="G794" s="849"/>
      <c r="H794" s="837">
        <v>0</v>
      </c>
      <c r="I794" s="849">
        <v>1</v>
      </c>
      <c r="J794" s="849">
        <v>117.03</v>
      </c>
      <c r="K794" s="837">
        <v>1</v>
      </c>
      <c r="L794" s="849">
        <v>1</v>
      </c>
      <c r="M794" s="850">
        <v>117.03</v>
      </c>
    </row>
    <row r="795" spans="1:13" ht="14.4" customHeight="1" x14ac:dyDescent="0.3">
      <c r="A795" s="831" t="s">
        <v>2750</v>
      </c>
      <c r="B795" s="832" t="s">
        <v>2150</v>
      </c>
      <c r="C795" s="832" t="s">
        <v>2151</v>
      </c>
      <c r="D795" s="832" t="s">
        <v>2152</v>
      </c>
      <c r="E795" s="832" t="s">
        <v>2153</v>
      </c>
      <c r="F795" s="849"/>
      <c r="G795" s="849"/>
      <c r="H795" s="837">
        <v>0</v>
      </c>
      <c r="I795" s="849">
        <v>1</v>
      </c>
      <c r="J795" s="849">
        <v>65.540000000000006</v>
      </c>
      <c r="K795" s="837">
        <v>1</v>
      </c>
      <c r="L795" s="849">
        <v>1</v>
      </c>
      <c r="M795" s="850">
        <v>65.540000000000006</v>
      </c>
    </row>
    <row r="796" spans="1:13" ht="14.4" customHeight="1" x14ac:dyDescent="0.3">
      <c r="A796" s="831" t="s">
        <v>2750</v>
      </c>
      <c r="B796" s="832" t="s">
        <v>2154</v>
      </c>
      <c r="C796" s="832" t="s">
        <v>4025</v>
      </c>
      <c r="D796" s="832" t="s">
        <v>4026</v>
      </c>
      <c r="E796" s="832" t="s">
        <v>4027</v>
      </c>
      <c r="F796" s="849">
        <v>2</v>
      </c>
      <c r="G796" s="849">
        <v>32.76</v>
      </c>
      <c r="H796" s="837">
        <v>1</v>
      </c>
      <c r="I796" s="849"/>
      <c r="J796" s="849"/>
      <c r="K796" s="837">
        <v>0</v>
      </c>
      <c r="L796" s="849">
        <v>2</v>
      </c>
      <c r="M796" s="850">
        <v>32.76</v>
      </c>
    </row>
    <row r="797" spans="1:13" ht="14.4" customHeight="1" x14ac:dyDescent="0.3">
      <c r="A797" s="831" t="s">
        <v>2750</v>
      </c>
      <c r="B797" s="832" t="s">
        <v>2158</v>
      </c>
      <c r="C797" s="832" t="s">
        <v>2159</v>
      </c>
      <c r="D797" s="832" t="s">
        <v>2160</v>
      </c>
      <c r="E797" s="832" t="s">
        <v>2161</v>
      </c>
      <c r="F797" s="849"/>
      <c r="G797" s="849"/>
      <c r="H797" s="837">
        <v>0</v>
      </c>
      <c r="I797" s="849">
        <v>2</v>
      </c>
      <c r="J797" s="849">
        <v>186.54</v>
      </c>
      <c r="K797" s="837">
        <v>1</v>
      </c>
      <c r="L797" s="849">
        <v>2</v>
      </c>
      <c r="M797" s="850">
        <v>186.54</v>
      </c>
    </row>
    <row r="798" spans="1:13" ht="14.4" customHeight="1" x14ac:dyDescent="0.3">
      <c r="A798" s="831" t="s">
        <v>2750</v>
      </c>
      <c r="B798" s="832" t="s">
        <v>2158</v>
      </c>
      <c r="C798" s="832" t="s">
        <v>2164</v>
      </c>
      <c r="D798" s="832" t="s">
        <v>2160</v>
      </c>
      <c r="E798" s="832" t="s">
        <v>2165</v>
      </c>
      <c r="F798" s="849"/>
      <c r="G798" s="849"/>
      <c r="H798" s="837">
        <v>0</v>
      </c>
      <c r="I798" s="849">
        <v>2</v>
      </c>
      <c r="J798" s="849">
        <v>62.18</v>
      </c>
      <c r="K798" s="837">
        <v>1</v>
      </c>
      <c r="L798" s="849">
        <v>2</v>
      </c>
      <c r="M798" s="850">
        <v>62.18</v>
      </c>
    </row>
    <row r="799" spans="1:13" ht="14.4" customHeight="1" x14ac:dyDescent="0.3">
      <c r="A799" s="831" t="s">
        <v>2750</v>
      </c>
      <c r="B799" s="832" t="s">
        <v>2158</v>
      </c>
      <c r="C799" s="832" t="s">
        <v>2166</v>
      </c>
      <c r="D799" s="832" t="s">
        <v>2160</v>
      </c>
      <c r="E799" s="832" t="s">
        <v>2167</v>
      </c>
      <c r="F799" s="849"/>
      <c r="G799" s="849"/>
      <c r="H799" s="837">
        <v>0</v>
      </c>
      <c r="I799" s="849">
        <v>1</v>
      </c>
      <c r="J799" s="849">
        <v>62.18</v>
      </c>
      <c r="K799" s="837">
        <v>1</v>
      </c>
      <c r="L799" s="849">
        <v>1</v>
      </c>
      <c r="M799" s="850">
        <v>62.18</v>
      </c>
    </row>
    <row r="800" spans="1:13" ht="14.4" customHeight="1" x14ac:dyDescent="0.3">
      <c r="A800" s="831" t="s">
        <v>2750</v>
      </c>
      <c r="B800" s="832" t="s">
        <v>2172</v>
      </c>
      <c r="C800" s="832" t="s">
        <v>2173</v>
      </c>
      <c r="D800" s="832" t="s">
        <v>1172</v>
      </c>
      <c r="E800" s="832" t="s">
        <v>2156</v>
      </c>
      <c r="F800" s="849"/>
      <c r="G800" s="849"/>
      <c r="H800" s="837">
        <v>0</v>
      </c>
      <c r="I800" s="849">
        <v>4</v>
      </c>
      <c r="J800" s="849">
        <v>190.8</v>
      </c>
      <c r="K800" s="837">
        <v>1</v>
      </c>
      <c r="L800" s="849">
        <v>4</v>
      </c>
      <c r="M800" s="850">
        <v>190.8</v>
      </c>
    </row>
    <row r="801" spans="1:13" ht="14.4" customHeight="1" x14ac:dyDescent="0.3">
      <c r="A801" s="831" t="s">
        <v>2750</v>
      </c>
      <c r="B801" s="832" t="s">
        <v>2172</v>
      </c>
      <c r="C801" s="832" t="s">
        <v>2636</v>
      </c>
      <c r="D801" s="832" t="s">
        <v>1172</v>
      </c>
      <c r="E801" s="832" t="s">
        <v>2637</v>
      </c>
      <c r="F801" s="849"/>
      <c r="G801" s="849"/>
      <c r="H801" s="837">
        <v>0</v>
      </c>
      <c r="I801" s="849">
        <v>5</v>
      </c>
      <c r="J801" s="849">
        <v>715.45</v>
      </c>
      <c r="K801" s="837">
        <v>1</v>
      </c>
      <c r="L801" s="849">
        <v>5</v>
      </c>
      <c r="M801" s="850">
        <v>715.45</v>
      </c>
    </row>
    <row r="802" spans="1:13" ht="14.4" customHeight="1" x14ac:dyDescent="0.3">
      <c r="A802" s="831" t="s">
        <v>2750</v>
      </c>
      <c r="B802" s="832" t="s">
        <v>2172</v>
      </c>
      <c r="C802" s="832" t="s">
        <v>2175</v>
      </c>
      <c r="D802" s="832" t="s">
        <v>1177</v>
      </c>
      <c r="E802" s="832" t="s">
        <v>2176</v>
      </c>
      <c r="F802" s="849"/>
      <c r="G802" s="849"/>
      <c r="H802" s="837">
        <v>0</v>
      </c>
      <c r="I802" s="849">
        <v>1</v>
      </c>
      <c r="J802" s="849">
        <v>286.18</v>
      </c>
      <c r="K802" s="837">
        <v>1</v>
      </c>
      <c r="L802" s="849">
        <v>1</v>
      </c>
      <c r="M802" s="850">
        <v>286.18</v>
      </c>
    </row>
    <row r="803" spans="1:13" ht="14.4" customHeight="1" x14ac:dyDescent="0.3">
      <c r="A803" s="831" t="s">
        <v>2750</v>
      </c>
      <c r="B803" s="832" t="s">
        <v>2178</v>
      </c>
      <c r="C803" s="832" t="s">
        <v>4108</v>
      </c>
      <c r="D803" s="832" t="s">
        <v>2180</v>
      </c>
      <c r="E803" s="832" t="s">
        <v>4109</v>
      </c>
      <c r="F803" s="849"/>
      <c r="G803" s="849"/>
      <c r="H803" s="837">
        <v>0</v>
      </c>
      <c r="I803" s="849">
        <v>1</v>
      </c>
      <c r="J803" s="849">
        <v>317.98</v>
      </c>
      <c r="K803" s="837">
        <v>1</v>
      </c>
      <c r="L803" s="849">
        <v>1</v>
      </c>
      <c r="M803" s="850">
        <v>317.98</v>
      </c>
    </row>
    <row r="804" spans="1:13" ht="14.4" customHeight="1" x14ac:dyDescent="0.3">
      <c r="A804" s="831" t="s">
        <v>2750</v>
      </c>
      <c r="B804" s="832" t="s">
        <v>2189</v>
      </c>
      <c r="C804" s="832" t="s">
        <v>4094</v>
      </c>
      <c r="D804" s="832" t="s">
        <v>4095</v>
      </c>
      <c r="E804" s="832" t="s">
        <v>4096</v>
      </c>
      <c r="F804" s="849"/>
      <c r="G804" s="849"/>
      <c r="H804" s="837">
        <v>0</v>
      </c>
      <c r="I804" s="849">
        <v>1</v>
      </c>
      <c r="J804" s="849">
        <v>216.9</v>
      </c>
      <c r="K804" s="837">
        <v>1</v>
      </c>
      <c r="L804" s="849">
        <v>1</v>
      </c>
      <c r="M804" s="850">
        <v>216.9</v>
      </c>
    </row>
    <row r="805" spans="1:13" ht="14.4" customHeight="1" x14ac:dyDescent="0.3">
      <c r="A805" s="831" t="s">
        <v>2750</v>
      </c>
      <c r="B805" s="832" t="s">
        <v>2208</v>
      </c>
      <c r="C805" s="832" t="s">
        <v>4133</v>
      </c>
      <c r="D805" s="832" t="s">
        <v>2210</v>
      </c>
      <c r="E805" s="832" t="s">
        <v>4134</v>
      </c>
      <c r="F805" s="849"/>
      <c r="G805" s="849"/>
      <c r="H805" s="837">
        <v>0</v>
      </c>
      <c r="I805" s="849">
        <v>1</v>
      </c>
      <c r="J805" s="849">
        <v>110.74</v>
      </c>
      <c r="K805" s="837">
        <v>1</v>
      </c>
      <c r="L805" s="849">
        <v>1</v>
      </c>
      <c r="M805" s="850">
        <v>110.74</v>
      </c>
    </row>
    <row r="806" spans="1:13" ht="14.4" customHeight="1" x14ac:dyDescent="0.3">
      <c r="A806" s="831" t="s">
        <v>2750</v>
      </c>
      <c r="B806" s="832" t="s">
        <v>4599</v>
      </c>
      <c r="C806" s="832" t="s">
        <v>4118</v>
      </c>
      <c r="D806" s="832" t="s">
        <v>4119</v>
      </c>
      <c r="E806" s="832" t="s">
        <v>4120</v>
      </c>
      <c r="F806" s="849">
        <v>1</v>
      </c>
      <c r="G806" s="849">
        <v>65.239999999999995</v>
      </c>
      <c r="H806" s="837">
        <v>1</v>
      </c>
      <c r="I806" s="849"/>
      <c r="J806" s="849"/>
      <c r="K806" s="837">
        <v>0</v>
      </c>
      <c r="L806" s="849">
        <v>1</v>
      </c>
      <c r="M806" s="850">
        <v>65.239999999999995</v>
      </c>
    </row>
    <row r="807" spans="1:13" ht="14.4" customHeight="1" x14ac:dyDescent="0.3">
      <c r="A807" s="831" t="s">
        <v>2750</v>
      </c>
      <c r="B807" s="832" t="s">
        <v>2226</v>
      </c>
      <c r="C807" s="832" t="s">
        <v>2230</v>
      </c>
      <c r="D807" s="832" t="s">
        <v>1295</v>
      </c>
      <c r="E807" s="832" t="s">
        <v>2231</v>
      </c>
      <c r="F807" s="849"/>
      <c r="G807" s="849"/>
      <c r="H807" s="837">
        <v>0</v>
      </c>
      <c r="I807" s="849">
        <v>1</v>
      </c>
      <c r="J807" s="849">
        <v>279.52999999999997</v>
      </c>
      <c r="K807" s="837">
        <v>1</v>
      </c>
      <c r="L807" s="849">
        <v>1</v>
      </c>
      <c r="M807" s="850">
        <v>279.52999999999997</v>
      </c>
    </row>
    <row r="808" spans="1:13" ht="14.4" customHeight="1" x14ac:dyDescent="0.3">
      <c r="A808" s="831" t="s">
        <v>2750</v>
      </c>
      <c r="B808" s="832" t="s">
        <v>2232</v>
      </c>
      <c r="C808" s="832" t="s">
        <v>4110</v>
      </c>
      <c r="D808" s="832" t="s">
        <v>4111</v>
      </c>
      <c r="E808" s="832" t="s">
        <v>4112</v>
      </c>
      <c r="F808" s="849">
        <v>1</v>
      </c>
      <c r="G808" s="849">
        <v>430.05</v>
      </c>
      <c r="H808" s="837">
        <v>1</v>
      </c>
      <c r="I808" s="849"/>
      <c r="J808" s="849"/>
      <c r="K808" s="837">
        <v>0</v>
      </c>
      <c r="L808" s="849">
        <v>1</v>
      </c>
      <c r="M808" s="850">
        <v>430.05</v>
      </c>
    </row>
    <row r="809" spans="1:13" ht="14.4" customHeight="1" x14ac:dyDescent="0.3">
      <c r="A809" s="831" t="s">
        <v>2750</v>
      </c>
      <c r="B809" s="832" t="s">
        <v>2253</v>
      </c>
      <c r="C809" s="832" t="s">
        <v>2257</v>
      </c>
      <c r="D809" s="832" t="s">
        <v>2258</v>
      </c>
      <c r="E809" s="832" t="s">
        <v>2259</v>
      </c>
      <c r="F809" s="849"/>
      <c r="G809" s="849"/>
      <c r="H809" s="837">
        <v>0</v>
      </c>
      <c r="I809" s="849">
        <v>3</v>
      </c>
      <c r="J809" s="849">
        <v>252.54000000000002</v>
      </c>
      <c r="K809" s="837">
        <v>1</v>
      </c>
      <c r="L809" s="849">
        <v>3</v>
      </c>
      <c r="M809" s="850">
        <v>252.54000000000002</v>
      </c>
    </row>
    <row r="810" spans="1:13" ht="14.4" customHeight="1" x14ac:dyDescent="0.3">
      <c r="A810" s="831" t="s">
        <v>2750</v>
      </c>
      <c r="B810" s="832" t="s">
        <v>2253</v>
      </c>
      <c r="C810" s="832" t="s">
        <v>2260</v>
      </c>
      <c r="D810" s="832" t="s">
        <v>2255</v>
      </c>
      <c r="E810" s="832" t="s">
        <v>2261</v>
      </c>
      <c r="F810" s="849"/>
      <c r="G810" s="849"/>
      <c r="H810" s="837">
        <v>0</v>
      </c>
      <c r="I810" s="849">
        <v>1</v>
      </c>
      <c r="J810" s="849">
        <v>63.14</v>
      </c>
      <c r="K810" s="837">
        <v>1</v>
      </c>
      <c r="L810" s="849">
        <v>1</v>
      </c>
      <c r="M810" s="850">
        <v>63.14</v>
      </c>
    </row>
    <row r="811" spans="1:13" ht="14.4" customHeight="1" x14ac:dyDescent="0.3">
      <c r="A811" s="831" t="s">
        <v>2750</v>
      </c>
      <c r="B811" s="832" t="s">
        <v>2253</v>
      </c>
      <c r="C811" s="832" t="s">
        <v>4151</v>
      </c>
      <c r="D811" s="832" t="s">
        <v>2255</v>
      </c>
      <c r="E811" s="832" t="s">
        <v>4152</v>
      </c>
      <c r="F811" s="849">
        <v>1</v>
      </c>
      <c r="G811" s="849">
        <v>105.23</v>
      </c>
      <c r="H811" s="837">
        <v>1</v>
      </c>
      <c r="I811" s="849"/>
      <c r="J811" s="849"/>
      <c r="K811" s="837">
        <v>0</v>
      </c>
      <c r="L811" s="849">
        <v>1</v>
      </c>
      <c r="M811" s="850">
        <v>105.23</v>
      </c>
    </row>
    <row r="812" spans="1:13" ht="14.4" customHeight="1" x14ac:dyDescent="0.3">
      <c r="A812" s="831" t="s">
        <v>2750</v>
      </c>
      <c r="B812" s="832" t="s">
        <v>2253</v>
      </c>
      <c r="C812" s="832" t="s">
        <v>2262</v>
      </c>
      <c r="D812" s="832" t="s">
        <v>2255</v>
      </c>
      <c r="E812" s="832" t="s">
        <v>2263</v>
      </c>
      <c r="F812" s="849"/>
      <c r="G812" s="849"/>
      <c r="H812" s="837">
        <v>0</v>
      </c>
      <c r="I812" s="849">
        <v>14</v>
      </c>
      <c r="J812" s="849">
        <v>687.12</v>
      </c>
      <c r="K812" s="837">
        <v>1</v>
      </c>
      <c r="L812" s="849">
        <v>14</v>
      </c>
      <c r="M812" s="850">
        <v>687.12</v>
      </c>
    </row>
    <row r="813" spans="1:13" ht="14.4" customHeight="1" x14ac:dyDescent="0.3">
      <c r="A813" s="831" t="s">
        <v>2750</v>
      </c>
      <c r="B813" s="832" t="s">
        <v>2253</v>
      </c>
      <c r="C813" s="832" t="s">
        <v>2542</v>
      </c>
      <c r="D813" s="832" t="s">
        <v>2255</v>
      </c>
      <c r="E813" s="832" t="s">
        <v>2543</v>
      </c>
      <c r="F813" s="849"/>
      <c r="G813" s="849"/>
      <c r="H813" s="837">
        <v>0</v>
      </c>
      <c r="I813" s="849">
        <v>2</v>
      </c>
      <c r="J813" s="849">
        <v>252.54</v>
      </c>
      <c r="K813" s="837">
        <v>1</v>
      </c>
      <c r="L813" s="849">
        <v>2</v>
      </c>
      <c r="M813" s="850">
        <v>252.54</v>
      </c>
    </row>
    <row r="814" spans="1:13" ht="14.4" customHeight="1" x14ac:dyDescent="0.3">
      <c r="A814" s="831" t="s">
        <v>2750</v>
      </c>
      <c r="B814" s="832" t="s">
        <v>2253</v>
      </c>
      <c r="C814" s="832" t="s">
        <v>4153</v>
      </c>
      <c r="D814" s="832" t="s">
        <v>2255</v>
      </c>
      <c r="E814" s="832" t="s">
        <v>4154</v>
      </c>
      <c r="F814" s="849">
        <v>4</v>
      </c>
      <c r="G814" s="849">
        <v>336.72</v>
      </c>
      <c r="H814" s="837">
        <v>1</v>
      </c>
      <c r="I814" s="849"/>
      <c r="J814" s="849"/>
      <c r="K814" s="837">
        <v>0</v>
      </c>
      <c r="L814" s="849">
        <v>4</v>
      </c>
      <c r="M814" s="850">
        <v>336.72</v>
      </c>
    </row>
    <row r="815" spans="1:13" ht="14.4" customHeight="1" x14ac:dyDescent="0.3">
      <c r="A815" s="831" t="s">
        <v>2750</v>
      </c>
      <c r="B815" s="832" t="s">
        <v>2253</v>
      </c>
      <c r="C815" s="832" t="s">
        <v>2540</v>
      </c>
      <c r="D815" s="832" t="s">
        <v>2258</v>
      </c>
      <c r="E815" s="832" t="s">
        <v>2261</v>
      </c>
      <c r="F815" s="849"/>
      <c r="G815" s="849"/>
      <c r="H815" s="837">
        <v>0</v>
      </c>
      <c r="I815" s="849">
        <v>1</v>
      </c>
      <c r="J815" s="849">
        <v>63.14</v>
      </c>
      <c r="K815" s="837">
        <v>1</v>
      </c>
      <c r="L815" s="849">
        <v>1</v>
      </c>
      <c r="M815" s="850">
        <v>63.14</v>
      </c>
    </row>
    <row r="816" spans="1:13" ht="14.4" customHeight="1" x14ac:dyDescent="0.3">
      <c r="A816" s="831" t="s">
        <v>2750</v>
      </c>
      <c r="B816" s="832" t="s">
        <v>2264</v>
      </c>
      <c r="C816" s="832" t="s">
        <v>2267</v>
      </c>
      <c r="D816" s="832" t="s">
        <v>1377</v>
      </c>
      <c r="E816" s="832" t="s">
        <v>2268</v>
      </c>
      <c r="F816" s="849"/>
      <c r="G816" s="849"/>
      <c r="H816" s="837">
        <v>0</v>
      </c>
      <c r="I816" s="849">
        <v>1</v>
      </c>
      <c r="J816" s="849">
        <v>154.36000000000001</v>
      </c>
      <c r="K816" s="837">
        <v>1</v>
      </c>
      <c r="L816" s="849">
        <v>1</v>
      </c>
      <c r="M816" s="850">
        <v>154.36000000000001</v>
      </c>
    </row>
    <row r="817" spans="1:13" ht="14.4" customHeight="1" x14ac:dyDescent="0.3">
      <c r="A817" s="831" t="s">
        <v>2750</v>
      </c>
      <c r="B817" s="832" t="s">
        <v>2275</v>
      </c>
      <c r="C817" s="832" t="s">
        <v>3110</v>
      </c>
      <c r="D817" s="832" t="s">
        <v>3109</v>
      </c>
      <c r="E817" s="832" t="s">
        <v>3111</v>
      </c>
      <c r="F817" s="849">
        <v>1</v>
      </c>
      <c r="G817" s="849">
        <v>238.72</v>
      </c>
      <c r="H817" s="837">
        <v>1</v>
      </c>
      <c r="I817" s="849"/>
      <c r="J817" s="849"/>
      <c r="K817" s="837">
        <v>0</v>
      </c>
      <c r="L817" s="849">
        <v>1</v>
      </c>
      <c r="M817" s="850">
        <v>238.72</v>
      </c>
    </row>
    <row r="818" spans="1:13" ht="14.4" customHeight="1" x14ac:dyDescent="0.3">
      <c r="A818" s="831" t="s">
        <v>2750</v>
      </c>
      <c r="B818" s="832" t="s">
        <v>2554</v>
      </c>
      <c r="C818" s="832" t="s">
        <v>2555</v>
      </c>
      <c r="D818" s="832" t="s">
        <v>2556</v>
      </c>
      <c r="E818" s="832" t="s">
        <v>2557</v>
      </c>
      <c r="F818" s="849"/>
      <c r="G818" s="849"/>
      <c r="H818" s="837">
        <v>0</v>
      </c>
      <c r="I818" s="849">
        <v>1</v>
      </c>
      <c r="J818" s="849">
        <v>70.540000000000006</v>
      </c>
      <c r="K818" s="837">
        <v>1</v>
      </c>
      <c r="L818" s="849">
        <v>1</v>
      </c>
      <c r="M818" s="850">
        <v>70.540000000000006</v>
      </c>
    </row>
    <row r="819" spans="1:13" ht="14.4" customHeight="1" x14ac:dyDescent="0.3">
      <c r="A819" s="831" t="s">
        <v>2750</v>
      </c>
      <c r="B819" s="832" t="s">
        <v>2290</v>
      </c>
      <c r="C819" s="832" t="s">
        <v>2294</v>
      </c>
      <c r="D819" s="832" t="s">
        <v>2295</v>
      </c>
      <c r="E819" s="832" t="s">
        <v>2296</v>
      </c>
      <c r="F819" s="849"/>
      <c r="G819" s="849"/>
      <c r="H819" s="837">
        <v>0</v>
      </c>
      <c r="I819" s="849">
        <v>1</v>
      </c>
      <c r="J819" s="849">
        <v>3231.81</v>
      </c>
      <c r="K819" s="837">
        <v>1</v>
      </c>
      <c r="L819" s="849">
        <v>1</v>
      </c>
      <c r="M819" s="850">
        <v>3231.81</v>
      </c>
    </row>
    <row r="820" spans="1:13" ht="14.4" customHeight="1" x14ac:dyDescent="0.3">
      <c r="A820" s="831" t="s">
        <v>2750</v>
      </c>
      <c r="B820" s="832" t="s">
        <v>4607</v>
      </c>
      <c r="C820" s="832" t="s">
        <v>4061</v>
      </c>
      <c r="D820" s="832" t="s">
        <v>4062</v>
      </c>
      <c r="E820" s="832" t="s">
        <v>4001</v>
      </c>
      <c r="F820" s="849">
        <v>2</v>
      </c>
      <c r="G820" s="849">
        <v>1736.74</v>
      </c>
      <c r="H820" s="837">
        <v>1</v>
      </c>
      <c r="I820" s="849"/>
      <c r="J820" s="849"/>
      <c r="K820" s="837">
        <v>0</v>
      </c>
      <c r="L820" s="849">
        <v>2</v>
      </c>
      <c r="M820" s="850">
        <v>1736.74</v>
      </c>
    </row>
    <row r="821" spans="1:13" ht="14.4" customHeight="1" x14ac:dyDescent="0.3">
      <c r="A821" s="831" t="s">
        <v>2750</v>
      </c>
      <c r="B821" s="832" t="s">
        <v>4592</v>
      </c>
      <c r="C821" s="832" t="s">
        <v>3749</v>
      </c>
      <c r="D821" s="832" t="s">
        <v>3750</v>
      </c>
      <c r="E821" s="832" t="s">
        <v>3751</v>
      </c>
      <c r="F821" s="849">
        <v>8</v>
      </c>
      <c r="G821" s="849">
        <v>29512.880000000001</v>
      </c>
      <c r="H821" s="837">
        <v>1</v>
      </c>
      <c r="I821" s="849"/>
      <c r="J821" s="849"/>
      <c r="K821" s="837">
        <v>0</v>
      </c>
      <c r="L821" s="849">
        <v>8</v>
      </c>
      <c r="M821" s="850">
        <v>29512.880000000001</v>
      </c>
    </row>
    <row r="822" spans="1:13" ht="14.4" customHeight="1" x14ac:dyDescent="0.3">
      <c r="A822" s="831" t="s">
        <v>2750</v>
      </c>
      <c r="B822" s="832" t="s">
        <v>4592</v>
      </c>
      <c r="C822" s="832" t="s">
        <v>2951</v>
      </c>
      <c r="D822" s="832" t="s">
        <v>2952</v>
      </c>
      <c r="E822" s="832" t="s">
        <v>2953</v>
      </c>
      <c r="F822" s="849"/>
      <c r="G822" s="849"/>
      <c r="H822" s="837">
        <v>0</v>
      </c>
      <c r="I822" s="849">
        <v>5</v>
      </c>
      <c r="J822" s="849">
        <v>18445.55</v>
      </c>
      <c r="K822" s="837">
        <v>1</v>
      </c>
      <c r="L822" s="849">
        <v>5</v>
      </c>
      <c r="M822" s="850">
        <v>18445.55</v>
      </c>
    </row>
    <row r="823" spans="1:13" ht="14.4" customHeight="1" x14ac:dyDescent="0.3">
      <c r="A823" s="831" t="s">
        <v>2750</v>
      </c>
      <c r="B823" s="832" t="s">
        <v>4592</v>
      </c>
      <c r="C823" s="832" t="s">
        <v>3149</v>
      </c>
      <c r="D823" s="832" t="s">
        <v>2952</v>
      </c>
      <c r="E823" s="832" t="s">
        <v>3150</v>
      </c>
      <c r="F823" s="849"/>
      <c r="G823" s="849"/>
      <c r="H823" s="837">
        <v>0</v>
      </c>
      <c r="I823" s="849">
        <v>6</v>
      </c>
      <c r="J823" s="849">
        <v>3320.16</v>
      </c>
      <c r="K823" s="837">
        <v>1</v>
      </c>
      <c r="L823" s="849">
        <v>6</v>
      </c>
      <c r="M823" s="850">
        <v>3320.16</v>
      </c>
    </row>
    <row r="824" spans="1:13" ht="14.4" customHeight="1" x14ac:dyDescent="0.3">
      <c r="A824" s="831" t="s">
        <v>2750</v>
      </c>
      <c r="B824" s="832" t="s">
        <v>4591</v>
      </c>
      <c r="C824" s="832" t="s">
        <v>3012</v>
      </c>
      <c r="D824" s="832" t="s">
        <v>3013</v>
      </c>
      <c r="E824" s="832" t="s">
        <v>3014</v>
      </c>
      <c r="F824" s="849"/>
      <c r="G824" s="849"/>
      <c r="H824" s="837">
        <v>0</v>
      </c>
      <c r="I824" s="849">
        <v>10</v>
      </c>
      <c r="J824" s="849">
        <v>5023.1000000000004</v>
      </c>
      <c r="K824" s="837">
        <v>1</v>
      </c>
      <c r="L824" s="849">
        <v>10</v>
      </c>
      <c r="M824" s="850">
        <v>5023.1000000000004</v>
      </c>
    </row>
    <row r="825" spans="1:13" ht="14.4" customHeight="1" x14ac:dyDescent="0.3">
      <c r="A825" s="831" t="s">
        <v>2750</v>
      </c>
      <c r="B825" s="832" t="s">
        <v>4593</v>
      </c>
      <c r="C825" s="832" t="s">
        <v>2908</v>
      </c>
      <c r="D825" s="832" t="s">
        <v>2906</v>
      </c>
      <c r="E825" s="832" t="s">
        <v>2909</v>
      </c>
      <c r="F825" s="849"/>
      <c r="G825" s="849"/>
      <c r="H825" s="837">
        <v>0</v>
      </c>
      <c r="I825" s="849">
        <v>3</v>
      </c>
      <c r="J825" s="849">
        <v>3273.2699999999995</v>
      </c>
      <c r="K825" s="837">
        <v>1</v>
      </c>
      <c r="L825" s="849">
        <v>3</v>
      </c>
      <c r="M825" s="850">
        <v>3273.2699999999995</v>
      </c>
    </row>
    <row r="826" spans="1:13" ht="14.4" customHeight="1" x14ac:dyDescent="0.3">
      <c r="A826" s="831" t="s">
        <v>2750</v>
      </c>
      <c r="B826" s="832" t="s">
        <v>4593</v>
      </c>
      <c r="C826" s="832" t="s">
        <v>4023</v>
      </c>
      <c r="D826" s="832" t="s">
        <v>2906</v>
      </c>
      <c r="E826" s="832" t="s">
        <v>4024</v>
      </c>
      <c r="F826" s="849"/>
      <c r="G826" s="849"/>
      <c r="H826" s="837">
        <v>0</v>
      </c>
      <c r="I826" s="849">
        <v>1</v>
      </c>
      <c r="J826" s="849">
        <v>3818.86</v>
      </c>
      <c r="K826" s="837">
        <v>1</v>
      </c>
      <c r="L826" s="849">
        <v>1</v>
      </c>
      <c r="M826" s="850">
        <v>3818.86</v>
      </c>
    </row>
    <row r="827" spans="1:13" ht="14.4" customHeight="1" x14ac:dyDescent="0.3">
      <c r="A827" s="831" t="s">
        <v>2750</v>
      </c>
      <c r="B827" s="832" t="s">
        <v>4594</v>
      </c>
      <c r="C827" s="832" t="s">
        <v>3280</v>
      </c>
      <c r="D827" s="832" t="s">
        <v>3281</v>
      </c>
      <c r="E827" s="832" t="s">
        <v>3282</v>
      </c>
      <c r="F827" s="849">
        <v>6</v>
      </c>
      <c r="G827" s="849">
        <v>3082.2000000000003</v>
      </c>
      <c r="H827" s="837">
        <v>1</v>
      </c>
      <c r="I827" s="849"/>
      <c r="J827" s="849"/>
      <c r="K827" s="837">
        <v>0</v>
      </c>
      <c r="L827" s="849">
        <v>6</v>
      </c>
      <c r="M827" s="850">
        <v>3082.2000000000003</v>
      </c>
    </row>
    <row r="828" spans="1:13" ht="14.4" customHeight="1" x14ac:dyDescent="0.3">
      <c r="A828" s="831" t="s">
        <v>2750</v>
      </c>
      <c r="B828" s="832" t="s">
        <v>2322</v>
      </c>
      <c r="C828" s="832" t="s">
        <v>2975</v>
      </c>
      <c r="D828" s="832" t="s">
        <v>2976</v>
      </c>
      <c r="E828" s="832" t="s">
        <v>2977</v>
      </c>
      <c r="F828" s="849">
        <v>27</v>
      </c>
      <c r="G828" s="849">
        <v>14860.53</v>
      </c>
      <c r="H828" s="837">
        <v>1</v>
      </c>
      <c r="I828" s="849"/>
      <c r="J828" s="849"/>
      <c r="K828" s="837">
        <v>0</v>
      </c>
      <c r="L828" s="849">
        <v>27</v>
      </c>
      <c r="M828" s="850">
        <v>14860.53</v>
      </c>
    </row>
    <row r="829" spans="1:13" ht="14.4" customHeight="1" x14ac:dyDescent="0.3">
      <c r="A829" s="831" t="s">
        <v>2750</v>
      </c>
      <c r="B829" s="832" t="s">
        <v>2322</v>
      </c>
      <c r="C829" s="832" t="s">
        <v>2323</v>
      </c>
      <c r="D829" s="832" t="s">
        <v>2324</v>
      </c>
      <c r="E829" s="832" t="s">
        <v>2325</v>
      </c>
      <c r="F829" s="849"/>
      <c r="G829" s="849"/>
      <c r="H829" s="837">
        <v>0</v>
      </c>
      <c r="I829" s="849">
        <v>37</v>
      </c>
      <c r="J829" s="849">
        <v>20364.43</v>
      </c>
      <c r="K829" s="837">
        <v>1</v>
      </c>
      <c r="L829" s="849">
        <v>37</v>
      </c>
      <c r="M829" s="850">
        <v>20364.43</v>
      </c>
    </row>
    <row r="830" spans="1:13" ht="14.4" customHeight="1" x14ac:dyDescent="0.3">
      <c r="A830" s="831" t="s">
        <v>2750</v>
      </c>
      <c r="B830" s="832" t="s">
        <v>2322</v>
      </c>
      <c r="C830" s="832" t="s">
        <v>4075</v>
      </c>
      <c r="D830" s="832" t="s">
        <v>4076</v>
      </c>
      <c r="E830" s="832" t="s">
        <v>2325</v>
      </c>
      <c r="F830" s="849">
        <v>6</v>
      </c>
      <c r="G830" s="849">
        <v>3302.34</v>
      </c>
      <c r="H830" s="837">
        <v>1</v>
      </c>
      <c r="I830" s="849"/>
      <c r="J830" s="849"/>
      <c r="K830" s="837">
        <v>0</v>
      </c>
      <c r="L830" s="849">
        <v>6</v>
      </c>
      <c r="M830" s="850">
        <v>3302.34</v>
      </c>
    </row>
    <row r="831" spans="1:13" ht="14.4" customHeight="1" x14ac:dyDescent="0.3">
      <c r="A831" s="831" t="s">
        <v>2750</v>
      </c>
      <c r="B831" s="832" t="s">
        <v>2329</v>
      </c>
      <c r="C831" s="832" t="s">
        <v>2332</v>
      </c>
      <c r="D831" s="832" t="s">
        <v>676</v>
      </c>
      <c r="E831" s="832" t="s">
        <v>641</v>
      </c>
      <c r="F831" s="849"/>
      <c r="G831" s="849"/>
      <c r="H831" s="837">
        <v>0</v>
      </c>
      <c r="I831" s="849">
        <v>5</v>
      </c>
      <c r="J831" s="849">
        <v>242.1</v>
      </c>
      <c r="K831" s="837">
        <v>1</v>
      </c>
      <c r="L831" s="849">
        <v>5</v>
      </c>
      <c r="M831" s="850">
        <v>242.1</v>
      </c>
    </row>
    <row r="832" spans="1:13" ht="14.4" customHeight="1" x14ac:dyDescent="0.3">
      <c r="A832" s="831" t="s">
        <v>2750</v>
      </c>
      <c r="B832" s="832" t="s">
        <v>2329</v>
      </c>
      <c r="C832" s="832" t="s">
        <v>3798</v>
      </c>
      <c r="D832" s="832" t="s">
        <v>3799</v>
      </c>
      <c r="E832" s="832" t="s">
        <v>3800</v>
      </c>
      <c r="F832" s="849">
        <v>2</v>
      </c>
      <c r="G832" s="849">
        <v>96.84</v>
      </c>
      <c r="H832" s="837">
        <v>1</v>
      </c>
      <c r="I832" s="849"/>
      <c r="J832" s="849"/>
      <c r="K832" s="837">
        <v>0</v>
      </c>
      <c r="L832" s="849">
        <v>2</v>
      </c>
      <c r="M832" s="850">
        <v>96.84</v>
      </c>
    </row>
    <row r="833" spans="1:13" ht="14.4" customHeight="1" x14ac:dyDescent="0.3">
      <c r="A833" s="831" t="s">
        <v>2750</v>
      </c>
      <c r="B833" s="832" t="s">
        <v>2333</v>
      </c>
      <c r="C833" s="832" t="s">
        <v>2335</v>
      </c>
      <c r="D833" s="832" t="s">
        <v>640</v>
      </c>
      <c r="E833" s="832" t="s">
        <v>642</v>
      </c>
      <c r="F833" s="849"/>
      <c r="G833" s="849"/>
      <c r="H833" s="837">
        <v>0</v>
      </c>
      <c r="I833" s="849">
        <v>1</v>
      </c>
      <c r="J833" s="849">
        <v>72.55</v>
      </c>
      <c r="K833" s="837">
        <v>1</v>
      </c>
      <c r="L833" s="849">
        <v>1</v>
      </c>
      <c r="M833" s="850">
        <v>72.55</v>
      </c>
    </row>
    <row r="834" spans="1:13" ht="14.4" customHeight="1" x14ac:dyDescent="0.3">
      <c r="A834" s="831" t="s">
        <v>2750</v>
      </c>
      <c r="B834" s="832" t="s">
        <v>2333</v>
      </c>
      <c r="C834" s="832" t="s">
        <v>2336</v>
      </c>
      <c r="D834" s="832" t="s">
        <v>640</v>
      </c>
      <c r="E834" s="832" t="s">
        <v>643</v>
      </c>
      <c r="F834" s="849"/>
      <c r="G834" s="849"/>
      <c r="H834" s="837">
        <v>0</v>
      </c>
      <c r="I834" s="849">
        <v>1</v>
      </c>
      <c r="J834" s="849">
        <v>65.28</v>
      </c>
      <c r="K834" s="837">
        <v>1</v>
      </c>
      <c r="L834" s="849">
        <v>1</v>
      </c>
      <c r="M834" s="850">
        <v>65.28</v>
      </c>
    </row>
    <row r="835" spans="1:13" ht="14.4" customHeight="1" x14ac:dyDescent="0.3">
      <c r="A835" s="831" t="s">
        <v>2750</v>
      </c>
      <c r="B835" s="832" t="s">
        <v>2595</v>
      </c>
      <c r="C835" s="832" t="s">
        <v>2596</v>
      </c>
      <c r="D835" s="832" t="s">
        <v>2597</v>
      </c>
      <c r="E835" s="832" t="s">
        <v>2598</v>
      </c>
      <c r="F835" s="849"/>
      <c r="G835" s="849"/>
      <c r="H835" s="837">
        <v>0</v>
      </c>
      <c r="I835" s="849">
        <v>2</v>
      </c>
      <c r="J835" s="849">
        <v>711.58</v>
      </c>
      <c r="K835" s="837">
        <v>1</v>
      </c>
      <c r="L835" s="849">
        <v>2</v>
      </c>
      <c r="M835" s="850">
        <v>711.58</v>
      </c>
    </row>
    <row r="836" spans="1:13" ht="14.4" customHeight="1" x14ac:dyDescent="0.3">
      <c r="A836" s="831" t="s">
        <v>2750</v>
      </c>
      <c r="B836" s="832" t="s">
        <v>2595</v>
      </c>
      <c r="C836" s="832" t="s">
        <v>2599</v>
      </c>
      <c r="D836" s="832" t="s">
        <v>2597</v>
      </c>
      <c r="E836" s="832" t="s">
        <v>2600</v>
      </c>
      <c r="F836" s="849"/>
      <c r="G836" s="849"/>
      <c r="H836" s="837">
        <v>0</v>
      </c>
      <c r="I836" s="849">
        <v>13</v>
      </c>
      <c r="J836" s="849">
        <v>7184.32</v>
      </c>
      <c r="K836" s="837">
        <v>1</v>
      </c>
      <c r="L836" s="849">
        <v>13</v>
      </c>
      <c r="M836" s="850">
        <v>7184.32</v>
      </c>
    </row>
    <row r="837" spans="1:13" ht="14.4" customHeight="1" x14ac:dyDescent="0.3">
      <c r="A837" s="831" t="s">
        <v>2750</v>
      </c>
      <c r="B837" s="832" t="s">
        <v>2595</v>
      </c>
      <c r="C837" s="832" t="s">
        <v>3197</v>
      </c>
      <c r="D837" s="832" t="s">
        <v>2597</v>
      </c>
      <c r="E837" s="832" t="s">
        <v>3198</v>
      </c>
      <c r="F837" s="849"/>
      <c r="G837" s="849"/>
      <c r="H837" s="837">
        <v>0</v>
      </c>
      <c r="I837" s="849">
        <v>2</v>
      </c>
      <c r="J837" s="849">
        <v>2038.92</v>
      </c>
      <c r="K837" s="837">
        <v>1</v>
      </c>
      <c r="L837" s="849">
        <v>2</v>
      </c>
      <c r="M837" s="850">
        <v>2038.92</v>
      </c>
    </row>
    <row r="838" spans="1:13" ht="14.4" customHeight="1" x14ac:dyDescent="0.3">
      <c r="A838" s="831" t="s">
        <v>2750</v>
      </c>
      <c r="B838" s="832" t="s">
        <v>2337</v>
      </c>
      <c r="C838" s="832" t="s">
        <v>4044</v>
      </c>
      <c r="D838" s="832" t="s">
        <v>2939</v>
      </c>
      <c r="E838" s="832" t="s">
        <v>2346</v>
      </c>
      <c r="F838" s="849">
        <v>20</v>
      </c>
      <c r="G838" s="849">
        <v>19389.599999999999</v>
      </c>
      <c r="H838" s="837">
        <v>1</v>
      </c>
      <c r="I838" s="849"/>
      <c r="J838" s="849"/>
      <c r="K838" s="837">
        <v>0</v>
      </c>
      <c r="L838" s="849">
        <v>20</v>
      </c>
      <c r="M838" s="850">
        <v>19389.599999999999</v>
      </c>
    </row>
    <row r="839" spans="1:13" ht="14.4" customHeight="1" x14ac:dyDescent="0.3">
      <c r="A839" s="831" t="s">
        <v>2750</v>
      </c>
      <c r="B839" s="832" t="s">
        <v>2337</v>
      </c>
      <c r="C839" s="832" t="s">
        <v>4045</v>
      </c>
      <c r="D839" s="832" t="s">
        <v>2939</v>
      </c>
      <c r="E839" s="832" t="s">
        <v>2342</v>
      </c>
      <c r="F839" s="849">
        <v>4</v>
      </c>
      <c r="G839" s="849">
        <v>5816.92</v>
      </c>
      <c r="H839" s="837">
        <v>1</v>
      </c>
      <c r="I839" s="849"/>
      <c r="J839" s="849"/>
      <c r="K839" s="837">
        <v>0</v>
      </c>
      <c r="L839" s="849">
        <v>4</v>
      </c>
      <c r="M839" s="850">
        <v>5816.92</v>
      </c>
    </row>
    <row r="840" spans="1:13" ht="14.4" customHeight="1" x14ac:dyDescent="0.3">
      <c r="A840" s="831" t="s">
        <v>2750</v>
      </c>
      <c r="B840" s="832" t="s">
        <v>2337</v>
      </c>
      <c r="C840" s="832" t="s">
        <v>4046</v>
      </c>
      <c r="D840" s="832" t="s">
        <v>2939</v>
      </c>
      <c r="E840" s="832" t="s">
        <v>2340</v>
      </c>
      <c r="F840" s="849">
        <v>8</v>
      </c>
      <c r="G840" s="849">
        <v>15511.76</v>
      </c>
      <c r="H840" s="837">
        <v>1</v>
      </c>
      <c r="I840" s="849"/>
      <c r="J840" s="849"/>
      <c r="K840" s="837">
        <v>0</v>
      </c>
      <c r="L840" s="849">
        <v>8</v>
      </c>
      <c r="M840" s="850">
        <v>15511.76</v>
      </c>
    </row>
    <row r="841" spans="1:13" ht="14.4" customHeight="1" x14ac:dyDescent="0.3">
      <c r="A841" s="831" t="s">
        <v>2750</v>
      </c>
      <c r="B841" s="832" t="s">
        <v>2337</v>
      </c>
      <c r="C841" s="832" t="s">
        <v>3130</v>
      </c>
      <c r="D841" s="832" t="s">
        <v>3131</v>
      </c>
      <c r="E841" s="832" t="s">
        <v>3132</v>
      </c>
      <c r="F841" s="849">
        <v>39</v>
      </c>
      <c r="G841" s="849">
        <v>75619.83</v>
      </c>
      <c r="H841" s="837">
        <v>1</v>
      </c>
      <c r="I841" s="849"/>
      <c r="J841" s="849"/>
      <c r="K841" s="837">
        <v>0</v>
      </c>
      <c r="L841" s="849">
        <v>39</v>
      </c>
      <c r="M841" s="850">
        <v>75619.83</v>
      </c>
    </row>
    <row r="842" spans="1:13" ht="14.4" customHeight="1" x14ac:dyDescent="0.3">
      <c r="A842" s="831" t="s">
        <v>2750</v>
      </c>
      <c r="B842" s="832" t="s">
        <v>2337</v>
      </c>
      <c r="C842" s="832" t="s">
        <v>3917</v>
      </c>
      <c r="D842" s="832" t="s">
        <v>3131</v>
      </c>
      <c r="E842" s="832" t="s">
        <v>3918</v>
      </c>
      <c r="F842" s="849">
        <v>6</v>
      </c>
      <c r="G842" s="849">
        <v>8725.380000000001</v>
      </c>
      <c r="H842" s="837">
        <v>1</v>
      </c>
      <c r="I842" s="849"/>
      <c r="J842" s="849"/>
      <c r="K842" s="837">
        <v>0</v>
      </c>
      <c r="L842" s="849">
        <v>6</v>
      </c>
      <c r="M842" s="850">
        <v>8725.380000000001</v>
      </c>
    </row>
    <row r="843" spans="1:13" ht="14.4" customHeight="1" x14ac:dyDescent="0.3">
      <c r="A843" s="831" t="s">
        <v>2750</v>
      </c>
      <c r="B843" s="832" t="s">
        <v>2337</v>
      </c>
      <c r="C843" s="832" t="s">
        <v>3303</v>
      </c>
      <c r="D843" s="832" t="s">
        <v>3131</v>
      </c>
      <c r="E843" s="832" t="s">
        <v>3304</v>
      </c>
      <c r="F843" s="849">
        <v>5</v>
      </c>
      <c r="G843" s="849">
        <v>2423.75</v>
      </c>
      <c r="H843" s="837">
        <v>1</v>
      </c>
      <c r="I843" s="849"/>
      <c r="J843" s="849"/>
      <c r="K843" s="837">
        <v>0</v>
      </c>
      <c r="L843" s="849">
        <v>5</v>
      </c>
      <c r="M843" s="850">
        <v>2423.75</v>
      </c>
    </row>
    <row r="844" spans="1:13" ht="14.4" customHeight="1" x14ac:dyDescent="0.3">
      <c r="A844" s="831" t="s">
        <v>2750</v>
      </c>
      <c r="B844" s="832" t="s">
        <v>2337</v>
      </c>
      <c r="C844" s="832" t="s">
        <v>3305</v>
      </c>
      <c r="D844" s="832" t="s">
        <v>3131</v>
      </c>
      <c r="E844" s="832" t="s">
        <v>3306</v>
      </c>
      <c r="F844" s="849">
        <v>9</v>
      </c>
      <c r="G844" s="849">
        <v>8725.32</v>
      </c>
      <c r="H844" s="837">
        <v>1</v>
      </c>
      <c r="I844" s="849"/>
      <c r="J844" s="849"/>
      <c r="K844" s="837">
        <v>0</v>
      </c>
      <c r="L844" s="849">
        <v>9</v>
      </c>
      <c r="M844" s="850">
        <v>8725.32</v>
      </c>
    </row>
    <row r="845" spans="1:13" ht="14.4" customHeight="1" x14ac:dyDescent="0.3">
      <c r="A845" s="831" t="s">
        <v>2750</v>
      </c>
      <c r="B845" s="832" t="s">
        <v>2337</v>
      </c>
      <c r="C845" s="832" t="s">
        <v>2938</v>
      </c>
      <c r="D845" s="832" t="s">
        <v>2939</v>
      </c>
      <c r="E845" s="832" t="s">
        <v>2344</v>
      </c>
      <c r="F845" s="849">
        <v>3</v>
      </c>
      <c r="G845" s="849">
        <v>1454.25</v>
      </c>
      <c r="H845" s="837">
        <v>1</v>
      </c>
      <c r="I845" s="849"/>
      <c r="J845" s="849"/>
      <c r="K845" s="837">
        <v>0</v>
      </c>
      <c r="L845" s="849">
        <v>3</v>
      </c>
      <c r="M845" s="850">
        <v>1454.25</v>
      </c>
    </row>
    <row r="846" spans="1:13" ht="14.4" customHeight="1" x14ac:dyDescent="0.3">
      <c r="A846" s="831" t="s">
        <v>2750</v>
      </c>
      <c r="B846" s="832" t="s">
        <v>2337</v>
      </c>
      <c r="C846" s="832" t="s">
        <v>2343</v>
      </c>
      <c r="D846" s="832" t="s">
        <v>2339</v>
      </c>
      <c r="E846" s="832" t="s">
        <v>2344</v>
      </c>
      <c r="F846" s="849"/>
      <c r="G846" s="849"/>
      <c r="H846" s="837">
        <v>0</v>
      </c>
      <c r="I846" s="849">
        <v>11</v>
      </c>
      <c r="J846" s="849">
        <v>5332.25</v>
      </c>
      <c r="K846" s="837">
        <v>1</v>
      </c>
      <c r="L846" s="849">
        <v>11</v>
      </c>
      <c r="M846" s="850">
        <v>5332.25</v>
      </c>
    </row>
    <row r="847" spans="1:13" ht="14.4" customHeight="1" x14ac:dyDescent="0.3">
      <c r="A847" s="831" t="s">
        <v>2750</v>
      </c>
      <c r="B847" s="832" t="s">
        <v>2337</v>
      </c>
      <c r="C847" s="832" t="s">
        <v>2345</v>
      </c>
      <c r="D847" s="832" t="s">
        <v>2339</v>
      </c>
      <c r="E847" s="832" t="s">
        <v>2346</v>
      </c>
      <c r="F847" s="849"/>
      <c r="G847" s="849"/>
      <c r="H847" s="837">
        <v>0</v>
      </c>
      <c r="I847" s="849">
        <v>3</v>
      </c>
      <c r="J847" s="849">
        <v>2908.44</v>
      </c>
      <c r="K847" s="837">
        <v>1</v>
      </c>
      <c r="L847" s="849">
        <v>3</v>
      </c>
      <c r="M847" s="850">
        <v>2908.44</v>
      </c>
    </row>
    <row r="848" spans="1:13" ht="14.4" customHeight="1" x14ac:dyDescent="0.3">
      <c r="A848" s="831" t="s">
        <v>2750</v>
      </c>
      <c r="B848" s="832" t="s">
        <v>2337</v>
      </c>
      <c r="C848" s="832" t="s">
        <v>2338</v>
      </c>
      <c r="D848" s="832" t="s">
        <v>2339</v>
      </c>
      <c r="E848" s="832" t="s">
        <v>2340</v>
      </c>
      <c r="F848" s="849"/>
      <c r="G848" s="849"/>
      <c r="H848" s="837">
        <v>0</v>
      </c>
      <c r="I848" s="849">
        <v>14</v>
      </c>
      <c r="J848" s="849">
        <v>27145.579999999998</v>
      </c>
      <c r="K848" s="837">
        <v>1</v>
      </c>
      <c r="L848" s="849">
        <v>14</v>
      </c>
      <c r="M848" s="850">
        <v>27145.579999999998</v>
      </c>
    </row>
    <row r="849" spans="1:13" ht="14.4" customHeight="1" x14ac:dyDescent="0.3">
      <c r="A849" s="831" t="s">
        <v>2750</v>
      </c>
      <c r="B849" s="832" t="s">
        <v>2337</v>
      </c>
      <c r="C849" s="832" t="s">
        <v>2341</v>
      </c>
      <c r="D849" s="832" t="s">
        <v>2339</v>
      </c>
      <c r="E849" s="832" t="s">
        <v>2342</v>
      </c>
      <c r="F849" s="849"/>
      <c r="G849" s="849"/>
      <c r="H849" s="837">
        <v>0</v>
      </c>
      <c r="I849" s="849">
        <v>3</v>
      </c>
      <c r="J849" s="849">
        <v>4362.6900000000005</v>
      </c>
      <c r="K849" s="837">
        <v>1</v>
      </c>
      <c r="L849" s="849">
        <v>3</v>
      </c>
      <c r="M849" s="850">
        <v>4362.6900000000005</v>
      </c>
    </row>
    <row r="850" spans="1:13" ht="14.4" customHeight="1" x14ac:dyDescent="0.3">
      <c r="A850" s="831" t="s">
        <v>2750</v>
      </c>
      <c r="B850" s="832" t="s">
        <v>4596</v>
      </c>
      <c r="C850" s="832" t="s">
        <v>4028</v>
      </c>
      <c r="D850" s="832" t="s">
        <v>4029</v>
      </c>
      <c r="E850" s="832" t="s">
        <v>2915</v>
      </c>
      <c r="F850" s="849">
        <v>3</v>
      </c>
      <c r="G850" s="849">
        <v>2262.12</v>
      </c>
      <c r="H850" s="837">
        <v>1</v>
      </c>
      <c r="I850" s="849"/>
      <c r="J850" s="849"/>
      <c r="K850" s="837">
        <v>0</v>
      </c>
      <c r="L850" s="849">
        <v>3</v>
      </c>
      <c r="M850" s="850">
        <v>2262.12</v>
      </c>
    </row>
    <row r="851" spans="1:13" ht="14.4" customHeight="1" x14ac:dyDescent="0.3">
      <c r="A851" s="831" t="s">
        <v>2750</v>
      </c>
      <c r="B851" s="832" t="s">
        <v>2351</v>
      </c>
      <c r="C851" s="832" t="s">
        <v>2352</v>
      </c>
      <c r="D851" s="832" t="s">
        <v>2353</v>
      </c>
      <c r="E851" s="832" t="s">
        <v>2354</v>
      </c>
      <c r="F851" s="849"/>
      <c r="G851" s="849"/>
      <c r="H851" s="837"/>
      <c r="I851" s="849">
        <v>88</v>
      </c>
      <c r="J851" s="849">
        <v>0</v>
      </c>
      <c r="K851" s="837"/>
      <c r="L851" s="849">
        <v>88</v>
      </c>
      <c r="M851" s="850">
        <v>0</v>
      </c>
    </row>
    <row r="852" spans="1:13" ht="14.4" customHeight="1" x14ac:dyDescent="0.3">
      <c r="A852" s="831" t="s">
        <v>2750</v>
      </c>
      <c r="B852" s="832" t="s">
        <v>4608</v>
      </c>
      <c r="C852" s="832" t="s">
        <v>4122</v>
      </c>
      <c r="D852" s="832" t="s">
        <v>4123</v>
      </c>
      <c r="E852" s="832" t="s">
        <v>4124</v>
      </c>
      <c r="F852" s="849"/>
      <c r="G852" s="849"/>
      <c r="H852" s="837">
        <v>0</v>
      </c>
      <c r="I852" s="849">
        <v>2</v>
      </c>
      <c r="J852" s="849">
        <v>241.54</v>
      </c>
      <c r="K852" s="837">
        <v>1</v>
      </c>
      <c r="L852" s="849">
        <v>2</v>
      </c>
      <c r="M852" s="850">
        <v>241.54</v>
      </c>
    </row>
    <row r="853" spans="1:13" ht="14.4" customHeight="1" x14ac:dyDescent="0.3">
      <c r="A853" s="831" t="s">
        <v>2750</v>
      </c>
      <c r="B853" s="832" t="s">
        <v>4597</v>
      </c>
      <c r="C853" s="832" t="s">
        <v>4102</v>
      </c>
      <c r="D853" s="832" t="s">
        <v>4103</v>
      </c>
      <c r="E853" s="832" t="s">
        <v>3003</v>
      </c>
      <c r="F853" s="849">
        <v>3</v>
      </c>
      <c r="G853" s="849">
        <v>3587.25</v>
      </c>
      <c r="H853" s="837">
        <v>1</v>
      </c>
      <c r="I853" s="849"/>
      <c r="J853" s="849"/>
      <c r="K853" s="837">
        <v>0</v>
      </c>
      <c r="L853" s="849">
        <v>3</v>
      </c>
      <c r="M853" s="850">
        <v>3587.25</v>
      </c>
    </row>
    <row r="854" spans="1:13" ht="14.4" customHeight="1" x14ac:dyDescent="0.3">
      <c r="A854" s="831" t="s">
        <v>2750</v>
      </c>
      <c r="B854" s="832" t="s">
        <v>4597</v>
      </c>
      <c r="C854" s="832" t="s">
        <v>3212</v>
      </c>
      <c r="D854" s="832" t="s">
        <v>3213</v>
      </c>
      <c r="E854" s="832" t="s">
        <v>3211</v>
      </c>
      <c r="F854" s="849">
        <v>3</v>
      </c>
      <c r="G854" s="849">
        <v>3858.57</v>
      </c>
      <c r="H854" s="837">
        <v>1</v>
      </c>
      <c r="I854" s="849"/>
      <c r="J854" s="849"/>
      <c r="K854" s="837">
        <v>0</v>
      </c>
      <c r="L854" s="849">
        <v>3</v>
      </c>
      <c r="M854" s="850">
        <v>3858.57</v>
      </c>
    </row>
    <row r="855" spans="1:13" ht="14.4" customHeight="1" x14ac:dyDescent="0.3">
      <c r="A855" s="831" t="s">
        <v>2750</v>
      </c>
      <c r="B855" s="832" t="s">
        <v>2378</v>
      </c>
      <c r="C855" s="832" t="s">
        <v>2379</v>
      </c>
      <c r="D855" s="832" t="s">
        <v>2380</v>
      </c>
      <c r="E855" s="832" t="s">
        <v>2381</v>
      </c>
      <c r="F855" s="849"/>
      <c r="G855" s="849"/>
      <c r="H855" s="837">
        <v>0</v>
      </c>
      <c r="I855" s="849">
        <v>2</v>
      </c>
      <c r="J855" s="849">
        <v>18.8</v>
      </c>
      <c r="K855" s="837">
        <v>1</v>
      </c>
      <c r="L855" s="849">
        <v>2</v>
      </c>
      <c r="M855" s="850">
        <v>18.8</v>
      </c>
    </row>
    <row r="856" spans="1:13" ht="14.4" customHeight="1" x14ac:dyDescent="0.3">
      <c r="A856" s="831" t="s">
        <v>2750</v>
      </c>
      <c r="B856" s="832" t="s">
        <v>2378</v>
      </c>
      <c r="C856" s="832" t="s">
        <v>3082</v>
      </c>
      <c r="D856" s="832" t="s">
        <v>3081</v>
      </c>
      <c r="E856" s="832" t="s">
        <v>2381</v>
      </c>
      <c r="F856" s="849">
        <v>3</v>
      </c>
      <c r="G856" s="849">
        <v>28.200000000000003</v>
      </c>
      <c r="H856" s="837">
        <v>1</v>
      </c>
      <c r="I856" s="849"/>
      <c r="J856" s="849"/>
      <c r="K856" s="837">
        <v>0</v>
      </c>
      <c r="L856" s="849">
        <v>3</v>
      </c>
      <c r="M856" s="850">
        <v>28.200000000000003</v>
      </c>
    </row>
    <row r="857" spans="1:13" ht="14.4" customHeight="1" x14ac:dyDescent="0.3">
      <c r="A857" s="831" t="s">
        <v>2750</v>
      </c>
      <c r="B857" s="832" t="s">
        <v>2378</v>
      </c>
      <c r="C857" s="832" t="s">
        <v>2382</v>
      </c>
      <c r="D857" s="832" t="s">
        <v>2383</v>
      </c>
      <c r="E857" s="832" t="s">
        <v>2384</v>
      </c>
      <c r="F857" s="849"/>
      <c r="G857" s="849"/>
      <c r="H857" s="837">
        <v>0</v>
      </c>
      <c r="I857" s="849">
        <v>8</v>
      </c>
      <c r="J857" s="849">
        <v>37.6</v>
      </c>
      <c r="K857" s="837">
        <v>1</v>
      </c>
      <c r="L857" s="849">
        <v>8</v>
      </c>
      <c r="M857" s="850">
        <v>37.6</v>
      </c>
    </row>
    <row r="858" spans="1:13" ht="14.4" customHeight="1" x14ac:dyDescent="0.3">
      <c r="A858" s="831" t="s">
        <v>2750</v>
      </c>
      <c r="B858" s="832" t="s">
        <v>2385</v>
      </c>
      <c r="C858" s="832" t="s">
        <v>2389</v>
      </c>
      <c r="D858" s="832" t="s">
        <v>2387</v>
      </c>
      <c r="E858" s="832" t="s">
        <v>2390</v>
      </c>
      <c r="F858" s="849"/>
      <c r="G858" s="849"/>
      <c r="H858" s="837"/>
      <c r="I858" s="849">
        <v>5</v>
      </c>
      <c r="J858" s="849">
        <v>0</v>
      </c>
      <c r="K858" s="837"/>
      <c r="L858" s="849">
        <v>5</v>
      </c>
      <c r="M858" s="850">
        <v>0</v>
      </c>
    </row>
    <row r="859" spans="1:13" ht="14.4" customHeight="1" x14ac:dyDescent="0.3">
      <c r="A859" s="831" t="s">
        <v>2750</v>
      </c>
      <c r="B859" s="832" t="s">
        <v>2391</v>
      </c>
      <c r="C859" s="832" t="s">
        <v>2392</v>
      </c>
      <c r="D859" s="832" t="s">
        <v>1330</v>
      </c>
      <c r="E859" s="832" t="s">
        <v>2393</v>
      </c>
      <c r="F859" s="849"/>
      <c r="G859" s="849"/>
      <c r="H859" s="837"/>
      <c r="I859" s="849">
        <v>17</v>
      </c>
      <c r="J859" s="849">
        <v>0</v>
      </c>
      <c r="K859" s="837"/>
      <c r="L859" s="849">
        <v>17</v>
      </c>
      <c r="M859" s="850">
        <v>0</v>
      </c>
    </row>
    <row r="860" spans="1:13" ht="14.4" customHeight="1" x14ac:dyDescent="0.3">
      <c r="A860" s="831" t="s">
        <v>2750</v>
      </c>
      <c r="B860" s="832" t="s">
        <v>2391</v>
      </c>
      <c r="C860" s="832" t="s">
        <v>3628</v>
      </c>
      <c r="D860" s="832" t="s">
        <v>3044</v>
      </c>
      <c r="E860" s="832" t="s">
        <v>2393</v>
      </c>
      <c r="F860" s="849">
        <v>1</v>
      </c>
      <c r="G860" s="849">
        <v>0</v>
      </c>
      <c r="H860" s="837"/>
      <c r="I860" s="849"/>
      <c r="J860" s="849"/>
      <c r="K860" s="837"/>
      <c r="L860" s="849">
        <v>1</v>
      </c>
      <c r="M860" s="850">
        <v>0</v>
      </c>
    </row>
    <row r="861" spans="1:13" ht="14.4" customHeight="1" x14ac:dyDescent="0.3">
      <c r="A861" s="831" t="s">
        <v>2750</v>
      </c>
      <c r="B861" s="832" t="s">
        <v>2391</v>
      </c>
      <c r="C861" s="832" t="s">
        <v>2394</v>
      </c>
      <c r="D861" s="832" t="s">
        <v>1330</v>
      </c>
      <c r="E861" s="832" t="s">
        <v>2395</v>
      </c>
      <c r="F861" s="849"/>
      <c r="G861" s="849"/>
      <c r="H861" s="837"/>
      <c r="I861" s="849">
        <v>5</v>
      </c>
      <c r="J861" s="849">
        <v>0</v>
      </c>
      <c r="K861" s="837"/>
      <c r="L861" s="849">
        <v>5</v>
      </c>
      <c r="M861" s="850">
        <v>0</v>
      </c>
    </row>
    <row r="862" spans="1:13" ht="14.4" customHeight="1" x14ac:dyDescent="0.3">
      <c r="A862" s="831" t="s">
        <v>2750</v>
      </c>
      <c r="B862" s="832" t="s">
        <v>2391</v>
      </c>
      <c r="C862" s="832" t="s">
        <v>4139</v>
      </c>
      <c r="D862" s="832" t="s">
        <v>3860</v>
      </c>
      <c r="E862" s="832" t="s">
        <v>2393</v>
      </c>
      <c r="F862" s="849">
        <v>4</v>
      </c>
      <c r="G862" s="849">
        <v>0</v>
      </c>
      <c r="H862" s="837"/>
      <c r="I862" s="849"/>
      <c r="J862" s="849"/>
      <c r="K862" s="837"/>
      <c r="L862" s="849">
        <v>4</v>
      </c>
      <c r="M862" s="850">
        <v>0</v>
      </c>
    </row>
    <row r="863" spans="1:13" ht="14.4" customHeight="1" x14ac:dyDescent="0.3">
      <c r="A863" s="831" t="s">
        <v>2750</v>
      </c>
      <c r="B863" s="832" t="s">
        <v>2391</v>
      </c>
      <c r="C863" s="832" t="s">
        <v>3666</v>
      </c>
      <c r="D863" s="832" t="s">
        <v>3667</v>
      </c>
      <c r="E863" s="832" t="s">
        <v>2393</v>
      </c>
      <c r="F863" s="849">
        <v>5</v>
      </c>
      <c r="G863" s="849">
        <v>0</v>
      </c>
      <c r="H863" s="837"/>
      <c r="I863" s="849"/>
      <c r="J863" s="849"/>
      <c r="K863" s="837"/>
      <c r="L863" s="849">
        <v>5</v>
      </c>
      <c r="M863" s="850">
        <v>0</v>
      </c>
    </row>
    <row r="864" spans="1:13" ht="14.4" customHeight="1" x14ac:dyDescent="0.3">
      <c r="A864" s="831" t="s">
        <v>2750</v>
      </c>
      <c r="B864" s="832" t="s">
        <v>2396</v>
      </c>
      <c r="C864" s="832" t="s">
        <v>2397</v>
      </c>
      <c r="D864" s="832" t="s">
        <v>748</v>
      </c>
      <c r="E864" s="832" t="s">
        <v>703</v>
      </c>
      <c r="F864" s="849"/>
      <c r="G864" s="849"/>
      <c r="H864" s="837">
        <v>0</v>
      </c>
      <c r="I864" s="849">
        <v>12</v>
      </c>
      <c r="J864" s="849">
        <v>791.87999999999988</v>
      </c>
      <c r="K864" s="837">
        <v>1</v>
      </c>
      <c r="L864" s="849">
        <v>12</v>
      </c>
      <c r="M864" s="850">
        <v>791.87999999999988</v>
      </c>
    </row>
    <row r="865" spans="1:13" ht="14.4" customHeight="1" x14ac:dyDescent="0.3">
      <c r="A865" s="831" t="s">
        <v>2750</v>
      </c>
      <c r="B865" s="832" t="s">
        <v>2396</v>
      </c>
      <c r="C865" s="832" t="s">
        <v>2398</v>
      </c>
      <c r="D865" s="832" t="s">
        <v>750</v>
      </c>
      <c r="E865" s="832" t="s">
        <v>2235</v>
      </c>
      <c r="F865" s="849"/>
      <c r="G865" s="849"/>
      <c r="H865" s="837">
        <v>0</v>
      </c>
      <c r="I865" s="849">
        <v>6</v>
      </c>
      <c r="J865" s="849">
        <v>792</v>
      </c>
      <c r="K865" s="837">
        <v>1</v>
      </c>
      <c r="L865" s="849">
        <v>6</v>
      </c>
      <c r="M865" s="850">
        <v>792</v>
      </c>
    </row>
    <row r="866" spans="1:13" ht="14.4" customHeight="1" x14ac:dyDescent="0.3">
      <c r="A866" s="831" t="s">
        <v>2750</v>
      </c>
      <c r="B866" s="832" t="s">
        <v>2396</v>
      </c>
      <c r="C866" s="832" t="s">
        <v>4031</v>
      </c>
      <c r="D866" s="832" t="s">
        <v>4032</v>
      </c>
      <c r="E866" s="832" t="s">
        <v>2153</v>
      </c>
      <c r="F866" s="849">
        <v>3</v>
      </c>
      <c r="G866" s="849">
        <v>369.6</v>
      </c>
      <c r="H866" s="837">
        <v>1</v>
      </c>
      <c r="I866" s="849"/>
      <c r="J866" s="849"/>
      <c r="K866" s="837">
        <v>0</v>
      </c>
      <c r="L866" s="849">
        <v>3</v>
      </c>
      <c r="M866" s="850">
        <v>369.6</v>
      </c>
    </row>
    <row r="867" spans="1:13" ht="14.4" customHeight="1" x14ac:dyDescent="0.3">
      <c r="A867" s="831" t="s">
        <v>2750</v>
      </c>
      <c r="B867" s="832" t="s">
        <v>4598</v>
      </c>
      <c r="C867" s="832" t="s">
        <v>4113</v>
      </c>
      <c r="D867" s="832" t="s">
        <v>3219</v>
      </c>
      <c r="E867" s="832" t="s">
        <v>4114</v>
      </c>
      <c r="F867" s="849"/>
      <c r="G867" s="849"/>
      <c r="H867" s="837">
        <v>0</v>
      </c>
      <c r="I867" s="849">
        <v>3</v>
      </c>
      <c r="J867" s="849">
        <v>737.73</v>
      </c>
      <c r="K867" s="837">
        <v>1</v>
      </c>
      <c r="L867" s="849">
        <v>3</v>
      </c>
      <c r="M867" s="850">
        <v>737.73</v>
      </c>
    </row>
    <row r="868" spans="1:13" ht="14.4" customHeight="1" x14ac:dyDescent="0.3">
      <c r="A868" s="831" t="s">
        <v>2750</v>
      </c>
      <c r="B868" s="832" t="s">
        <v>2403</v>
      </c>
      <c r="C868" s="832" t="s">
        <v>4037</v>
      </c>
      <c r="D868" s="832" t="s">
        <v>4038</v>
      </c>
      <c r="E868" s="832" t="s">
        <v>4039</v>
      </c>
      <c r="F868" s="849">
        <v>6</v>
      </c>
      <c r="G868" s="849">
        <v>739.2</v>
      </c>
      <c r="H868" s="837">
        <v>1</v>
      </c>
      <c r="I868" s="849"/>
      <c r="J868" s="849"/>
      <c r="K868" s="837">
        <v>0</v>
      </c>
      <c r="L868" s="849">
        <v>6</v>
      </c>
      <c r="M868" s="850">
        <v>739.2</v>
      </c>
    </row>
    <row r="869" spans="1:13" ht="14.4" customHeight="1" x14ac:dyDescent="0.3">
      <c r="A869" s="831" t="s">
        <v>2750</v>
      </c>
      <c r="B869" s="832" t="s">
        <v>2407</v>
      </c>
      <c r="C869" s="832" t="s">
        <v>3481</v>
      </c>
      <c r="D869" s="832" t="s">
        <v>3482</v>
      </c>
      <c r="E869" s="832" t="s">
        <v>2410</v>
      </c>
      <c r="F869" s="849"/>
      <c r="G869" s="849"/>
      <c r="H869" s="837">
        <v>0</v>
      </c>
      <c r="I869" s="849">
        <v>7</v>
      </c>
      <c r="J869" s="849">
        <v>1127.42</v>
      </c>
      <c r="K869" s="837">
        <v>1</v>
      </c>
      <c r="L869" s="849">
        <v>7</v>
      </c>
      <c r="M869" s="850">
        <v>1127.42</v>
      </c>
    </row>
    <row r="870" spans="1:13" ht="14.4" customHeight="1" x14ac:dyDescent="0.3">
      <c r="A870" s="831" t="s">
        <v>2750</v>
      </c>
      <c r="B870" s="832" t="s">
        <v>2626</v>
      </c>
      <c r="C870" s="832" t="s">
        <v>4033</v>
      </c>
      <c r="D870" s="832" t="s">
        <v>2628</v>
      </c>
      <c r="E870" s="832" t="s">
        <v>3393</v>
      </c>
      <c r="F870" s="849"/>
      <c r="G870" s="849"/>
      <c r="H870" s="837">
        <v>0</v>
      </c>
      <c r="I870" s="849">
        <v>4</v>
      </c>
      <c r="J870" s="849">
        <v>705.28</v>
      </c>
      <c r="K870" s="837">
        <v>1</v>
      </c>
      <c r="L870" s="849">
        <v>4</v>
      </c>
      <c r="M870" s="850">
        <v>705.28</v>
      </c>
    </row>
    <row r="871" spans="1:13" ht="14.4" customHeight="1" x14ac:dyDescent="0.3">
      <c r="A871" s="831" t="s">
        <v>2750</v>
      </c>
      <c r="B871" s="832" t="s">
        <v>2431</v>
      </c>
      <c r="C871" s="832" t="s">
        <v>2631</v>
      </c>
      <c r="D871" s="832" t="s">
        <v>2632</v>
      </c>
      <c r="E871" s="832" t="s">
        <v>1732</v>
      </c>
      <c r="F871" s="849"/>
      <c r="G871" s="849"/>
      <c r="H871" s="837">
        <v>0</v>
      </c>
      <c r="I871" s="849">
        <v>36</v>
      </c>
      <c r="J871" s="849">
        <v>6993.36</v>
      </c>
      <c r="K871" s="837">
        <v>1</v>
      </c>
      <c r="L871" s="849">
        <v>36</v>
      </c>
      <c r="M871" s="850">
        <v>6993.36</v>
      </c>
    </row>
    <row r="872" spans="1:13" ht="14.4" customHeight="1" x14ac:dyDescent="0.3">
      <c r="A872" s="831" t="s">
        <v>2750</v>
      </c>
      <c r="B872" s="832" t="s">
        <v>2431</v>
      </c>
      <c r="C872" s="832" t="s">
        <v>2445</v>
      </c>
      <c r="D872" s="832" t="s">
        <v>1348</v>
      </c>
      <c r="E872" s="832" t="s">
        <v>1349</v>
      </c>
      <c r="F872" s="849"/>
      <c r="G872" s="849"/>
      <c r="H872" s="837">
        <v>0</v>
      </c>
      <c r="I872" s="849">
        <v>6</v>
      </c>
      <c r="J872" s="849">
        <v>526.91999999999996</v>
      </c>
      <c r="K872" s="837">
        <v>1</v>
      </c>
      <c r="L872" s="849">
        <v>6</v>
      </c>
      <c r="M872" s="850">
        <v>526.91999999999996</v>
      </c>
    </row>
    <row r="873" spans="1:13" ht="14.4" customHeight="1" x14ac:dyDescent="0.3">
      <c r="A873" s="831" t="s">
        <v>2750</v>
      </c>
      <c r="B873" s="832" t="s">
        <v>2065</v>
      </c>
      <c r="C873" s="832" t="s">
        <v>2066</v>
      </c>
      <c r="D873" s="832" t="s">
        <v>2067</v>
      </c>
      <c r="E873" s="832" t="s">
        <v>2068</v>
      </c>
      <c r="F873" s="849"/>
      <c r="G873" s="849"/>
      <c r="H873" s="837">
        <v>0</v>
      </c>
      <c r="I873" s="849">
        <v>5</v>
      </c>
      <c r="J873" s="849">
        <v>828.15</v>
      </c>
      <c r="K873" s="837">
        <v>1</v>
      </c>
      <c r="L873" s="849">
        <v>5</v>
      </c>
      <c r="M873" s="850">
        <v>828.15</v>
      </c>
    </row>
    <row r="874" spans="1:13" ht="14.4" customHeight="1" x14ac:dyDescent="0.3">
      <c r="A874" s="831" t="s">
        <v>2750</v>
      </c>
      <c r="B874" s="832" t="s">
        <v>2065</v>
      </c>
      <c r="C874" s="832" t="s">
        <v>2069</v>
      </c>
      <c r="D874" s="832" t="s">
        <v>2067</v>
      </c>
      <c r="E874" s="832" t="s">
        <v>2070</v>
      </c>
      <c r="F874" s="849"/>
      <c r="G874" s="849"/>
      <c r="H874" s="837">
        <v>0</v>
      </c>
      <c r="I874" s="849">
        <v>2</v>
      </c>
      <c r="J874" s="849">
        <v>828.14</v>
      </c>
      <c r="K874" s="837">
        <v>1</v>
      </c>
      <c r="L874" s="849">
        <v>2</v>
      </c>
      <c r="M874" s="850">
        <v>828.14</v>
      </c>
    </row>
    <row r="875" spans="1:13" ht="14.4" customHeight="1" x14ac:dyDescent="0.3">
      <c r="A875" s="831" t="s">
        <v>2750</v>
      </c>
      <c r="B875" s="832" t="s">
        <v>4609</v>
      </c>
      <c r="C875" s="832" t="s">
        <v>4141</v>
      </c>
      <c r="D875" s="832" t="s">
        <v>4142</v>
      </c>
      <c r="E875" s="832" t="s">
        <v>4143</v>
      </c>
      <c r="F875" s="849"/>
      <c r="G875" s="849"/>
      <c r="H875" s="837">
        <v>0</v>
      </c>
      <c r="I875" s="849">
        <v>25</v>
      </c>
      <c r="J875" s="849">
        <v>1152970.75</v>
      </c>
      <c r="K875" s="837">
        <v>1</v>
      </c>
      <c r="L875" s="849">
        <v>25</v>
      </c>
      <c r="M875" s="850">
        <v>1152970.75</v>
      </c>
    </row>
    <row r="876" spans="1:13" ht="14.4" customHeight="1" x14ac:dyDescent="0.3">
      <c r="A876" s="831" t="s">
        <v>2751</v>
      </c>
      <c r="B876" s="832" t="s">
        <v>2455</v>
      </c>
      <c r="C876" s="832" t="s">
        <v>2881</v>
      </c>
      <c r="D876" s="832" t="s">
        <v>2772</v>
      </c>
      <c r="E876" s="832" t="s">
        <v>2773</v>
      </c>
      <c r="F876" s="849"/>
      <c r="G876" s="849"/>
      <c r="H876" s="837">
        <v>0</v>
      </c>
      <c r="I876" s="849">
        <v>4</v>
      </c>
      <c r="J876" s="849">
        <v>1812.72</v>
      </c>
      <c r="K876" s="837">
        <v>1</v>
      </c>
      <c r="L876" s="849">
        <v>4</v>
      </c>
      <c r="M876" s="850">
        <v>1812.72</v>
      </c>
    </row>
    <row r="877" spans="1:13" ht="14.4" customHeight="1" x14ac:dyDescent="0.3">
      <c r="A877" s="831" t="s">
        <v>2751</v>
      </c>
      <c r="B877" s="832" t="s">
        <v>2077</v>
      </c>
      <c r="C877" s="832" t="s">
        <v>2078</v>
      </c>
      <c r="D877" s="832" t="s">
        <v>1193</v>
      </c>
      <c r="E877" s="832" t="s">
        <v>2079</v>
      </c>
      <c r="F877" s="849"/>
      <c r="G877" s="849"/>
      <c r="H877" s="837"/>
      <c r="I877" s="849">
        <v>1</v>
      </c>
      <c r="J877" s="849">
        <v>0</v>
      </c>
      <c r="K877" s="837"/>
      <c r="L877" s="849">
        <v>1</v>
      </c>
      <c r="M877" s="850">
        <v>0</v>
      </c>
    </row>
    <row r="878" spans="1:13" ht="14.4" customHeight="1" x14ac:dyDescent="0.3">
      <c r="A878" s="831" t="s">
        <v>2751</v>
      </c>
      <c r="B878" s="832" t="s">
        <v>2092</v>
      </c>
      <c r="C878" s="832" t="s">
        <v>2784</v>
      </c>
      <c r="D878" s="832" t="s">
        <v>910</v>
      </c>
      <c r="E878" s="832" t="s">
        <v>2106</v>
      </c>
      <c r="F878" s="849"/>
      <c r="G878" s="849"/>
      <c r="H878" s="837">
        <v>0</v>
      </c>
      <c r="I878" s="849">
        <v>2</v>
      </c>
      <c r="J878" s="849">
        <v>981.78</v>
      </c>
      <c r="K878" s="837">
        <v>1</v>
      </c>
      <c r="L878" s="849">
        <v>2</v>
      </c>
      <c r="M878" s="850">
        <v>981.78</v>
      </c>
    </row>
    <row r="879" spans="1:13" ht="14.4" customHeight="1" x14ac:dyDescent="0.3">
      <c r="A879" s="831" t="s">
        <v>2751</v>
      </c>
      <c r="B879" s="832" t="s">
        <v>2092</v>
      </c>
      <c r="C879" s="832" t="s">
        <v>2821</v>
      </c>
      <c r="D879" s="832" t="s">
        <v>910</v>
      </c>
      <c r="E879" s="832" t="s">
        <v>2102</v>
      </c>
      <c r="F879" s="849"/>
      <c r="G879" s="849"/>
      <c r="H879" s="837">
        <v>0</v>
      </c>
      <c r="I879" s="849">
        <v>3</v>
      </c>
      <c r="J879" s="849">
        <v>2208.9900000000002</v>
      </c>
      <c r="K879" s="837">
        <v>1</v>
      </c>
      <c r="L879" s="849">
        <v>3</v>
      </c>
      <c r="M879" s="850">
        <v>2208.9900000000002</v>
      </c>
    </row>
    <row r="880" spans="1:13" ht="14.4" customHeight="1" x14ac:dyDescent="0.3">
      <c r="A880" s="831" t="s">
        <v>2751</v>
      </c>
      <c r="B880" s="832" t="s">
        <v>2092</v>
      </c>
      <c r="C880" s="832" t="s">
        <v>2877</v>
      </c>
      <c r="D880" s="832" t="s">
        <v>914</v>
      </c>
      <c r="E880" s="832" t="s">
        <v>2098</v>
      </c>
      <c r="F880" s="849"/>
      <c r="G880" s="849"/>
      <c r="H880" s="837">
        <v>0</v>
      </c>
      <c r="I880" s="849">
        <v>2</v>
      </c>
      <c r="J880" s="849">
        <v>3694.98</v>
      </c>
      <c r="K880" s="837">
        <v>1</v>
      </c>
      <c r="L880" s="849">
        <v>2</v>
      </c>
      <c r="M880" s="850">
        <v>3694.98</v>
      </c>
    </row>
    <row r="881" spans="1:13" ht="14.4" customHeight="1" x14ac:dyDescent="0.3">
      <c r="A881" s="831" t="s">
        <v>2751</v>
      </c>
      <c r="B881" s="832" t="s">
        <v>2129</v>
      </c>
      <c r="C881" s="832" t="s">
        <v>2131</v>
      </c>
      <c r="D881" s="832" t="s">
        <v>919</v>
      </c>
      <c r="E881" s="832" t="s">
        <v>2132</v>
      </c>
      <c r="F881" s="849"/>
      <c r="G881" s="849"/>
      <c r="H881" s="837">
        <v>0</v>
      </c>
      <c r="I881" s="849">
        <v>1</v>
      </c>
      <c r="J881" s="849">
        <v>42.51</v>
      </c>
      <c r="K881" s="837">
        <v>1</v>
      </c>
      <c r="L881" s="849">
        <v>1</v>
      </c>
      <c r="M881" s="850">
        <v>42.51</v>
      </c>
    </row>
    <row r="882" spans="1:13" ht="14.4" customHeight="1" x14ac:dyDescent="0.3">
      <c r="A882" s="831" t="s">
        <v>2751</v>
      </c>
      <c r="B882" s="832" t="s">
        <v>2137</v>
      </c>
      <c r="C882" s="832" t="s">
        <v>2140</v>
      </c>
      <c r="D882" s="832" t="s">
        <v>959</v>
      </c>
      <c r="E882" s="832" t="s">
        <v>2141</v>
      </c>
      <c r="F882" s="849"/>
      <c r="G882" s="849"/>
      <c r="H882" s="837"/>
      <c r="I882" s="849">
        <v>1</v>
      </c>
      <c r="J882" s="849">
        <v>0</v>
      </c>
      <c r="K882" s="837"/>
      <c r="L882" s="849">
        <v>1</v>
      </c>
      <c r="M882" s="850">
        <v>0</v>
      </c>
    </row>
    <row r="883" spans="1:13" ht="14.4" customHeight="1" x14ac:dyDescent="0.3">
      <c r="A883" s="831" t="s">
        <v>2751</v>
      </c>
      <c r="B883" s="832" t="s">
        <v>2150</v>
      </c>
      <c r="C883" s="832" t="s">
        <v>2151</v>
      </c>
      <c r="D883" s="832" t="s">
        <v>2152</v>
      </c>
      <c r="E883" s="832" t="s">
        <v>2153</v>
      </c>
      <c r="F883" s="849"/>
      <c r="G883" s="849"/>
      <c r="H883" s="837">
        <v>0</v>
      </c>
      <c r="I883" s="849">
        <v>1</v>
      </c>
      <c r="J883" s="849">
        <v>65.540000000000006</v>
      </c>
      <c r="K883" s="837">
        <v>1</v>
      </c>
      <c r="L883" s="849">
        <v>1</v>
      </c>
      <c r="M883" s="850">
        <v>65.540000000000006</v>
      </c>
    </row>
    <row r="884" spans="1:13" ht="14.4" customHeight="1" x14ac:dyDescent="0.3">
      <c r="A884" s="831" t="s">
        <v>2751</v>
      </c>
      <c r="B884" s="832" t="s">
        <v>2154</v>
      </c>
      <c r="C884" s="832" t="s">
        <v>2155</v>
      </c>
      <c r="D884" s="832" t="s">
        <v>702</v>
      </c>
      <c r="E884" s="832" t="s">
        <v>2156</v>
      </c>
      <c r="F884" s="849"/>
      <c r="G884" s="849"/>
      <c r="H884" s="837">
        <v>0</v>
      </c>
      <c r="I884" s="849">
        <v>1</v>
      </c>
      <c r="J884" s="849">
        <v>35.11</v>
      </c>
      <c r="K884" s="837">
        <v>1</v>
      </c>
      <c r="L884" s="849">
        <v>1</v>
      </c>
      <c r="M884" s="850">
        <v>35.11</v>
      </c>
    </row>
    <row r="885" spans="1:13" ht="14.4" customHeight="1" x14ac:dyDescent="0.3">
      <c r="A885" s="831" t="s">
        <v>2751</v>
      </c>
      <c r="B885" s="832" t="s">
        <v>2212</v>
      </c>
      <c r="C885" s="832" t="s">
        <v>2800</v>
      </c>
      <c r="D885" s="832" t="s">
        <v>2801</v>
      </c>
      <c r="E885" s="832" t="s">
        <v>2802</v>
      </c>
      <c r="F885" s="849">
        <v>1</v>
      </c>
      <c r="G885" s="849">
        <v>73.83</v>
      </c>
      <c r="H885" s="837">
        <v>1</v>
      </c>
      <c r="I885" s="849"/>
      <c r="J885" s="849"/>
      <c r="K885" s="837">
        <v>0</v>
      </c>
      <c r="L885" s="849">
        <v>1</v>
      </c>
      <c r="M885" s="850">
        <v>73.83</v>
      </c>
    </row>
    <row r="886" spans="1:13" ht="14.4" customHeight="1" x14ac:dyDescent="0.3">
      <c r="A886" s="831" t="s">
        <v>2751</v>
      </c>
      <c r="B886" s="832" t="s">
        <v>2524</v>
      </c>
      <c r="C886" s="832" t="s">
        <v>4163</v>
      </c>
      <c r="D886" s="832" t="s">
        <v>1558</v>
      </c>
      <c r="E886" s="832" t="s">
        <v>4164</v>
      </c>
      <c r="F886" s="849"/>
      <c r="G886" s="849"/>
      <c r="H886" s="837">
        <v>0</v>
      </c>
      <c r="I886" s="849">
        <v>1</v>
      </c>
      <c r="J886" s="849">
        <v>85.54</v>
      </c>
      <c r="K886" s="837">
        <v>1</v>
      </c>
      <c r="L886" s="849">
        <v>1</v>
      </c>
      <c r="M886" s="850">
        <v>85.54</v>
      </c>
    </row>
    <row r="887" spans="1:13" ht="14.4" customHeight="1" x14ac:dyDescent="0.3">
      <c r="A887" s="831" t="s">
        <v>2751</v>
      </c>
      <c r="B887" s="832" t="s">
        <v>2290</v>
      </c>
      <c r="C887" s="832" t="s">
        <v>3585</v>
      </c>
      <c r="D887" s="832" t="s">
        <v>2295</v>
      </c>
      <c r="E887" s="832" t="s">
        <v>3586</v>
      </c>
      <c r="F887" s="849"/>
      <c r="G887" s="849"/>
      <c r="H887" s="837">
        <v>0</v>
      </c>
      <c r="I887" s="849">
        <v>1</v>
      </c>
      <c r="J887" s="849">
        <v>173.12</v>
      </c>
      <c r="K887" s="837">
        <v>1</v>
      </c>
      <c r="L887" s="849">
        <v>1</v>
      </c>
      <c r="M887" s="850">
        <v>173.12</v>
      </c>
    </row>
    <row r="888" spans="1:13" ht="14.4" customHeight="1" x14ac:dyDescent="0.3">
      <c r="A888" s="831" t="s">
        <v>2751</v>
      </c>
      <c r="B888" s="832" t="s">
        <v>4591</v>
      </c>
      <c r="C888" s="832" t="s">
        <v>3012</v>
      </c>
      <c r="D888" s="832" t="s">
        <v>3013</v>
      </c>
      <c r="E888" s="832" t="s">
        <v>3014</v>
      </c>
      <c r="F888" s="849"/>
      <c r="G888" s="849"/>
      <c r="H888" s="837">
        <v>0</v>
      </c>
      <c r="I888" s="849">
        <v>6</v>
      </c>
      <c r="J888" s="849">
        <v>3013.86</v>
      </c>
      <c r="K888" s="837">
        <v>1</v>
      </c>
      <c r="L888" s="849">
        <v>6</v>
      </c>
      <c r="M888" s="850">
        <v>3013.86</v>
      </c>
    </row>
    <row r="889" spans="1:13" ht="14.4" customHeight="1" x14ac:dyDescent="0.3">
      <c r="A889" s="831" t="s">
        <v>2751</v>
      </c>
      <c r="B889" s="832" t="s">
        <v>2322</v>
      </c>
      <c r="C889" s="832" t="s">
        <v>2323</v>
      </c>
      <c r="D889" s="832" t="s">
        <v>2324</v>
      </c>
      <c r="E889" s="832" t="s">
        <v>2325</v>
      </c>
      <c r="F889" s="849"/>
      <c r="G889" s="849"/>
      <c r="H889" s="837">
        <v>0</v>
      </c>
      <c r="I889" s="849">
        <v>1</v>
      </c>
      <c r="J889" s="849">
        <v>550.39</v>
      </c>
      <c r="K889" s="837">
        <v>1</v>
      </c>
      <c r="L889" s="849">
        <v>1</v>
      </c>
      <c r="M889" s="850">
        <v>550.39</v>
      </c>
    </row>
    <row r="890" spans="1:13" ht="14.4" customHeight="1" x14ac:dyDescent="0.3">
      <c r="A890" s="831" t="s">
        <v>2751</v>
      </c>
      <c r="B890" s="832" t="s">
        <v>2329</v>
      </c>
      <c r="C890" s="832" t="s">
        <v>2332</v>
      </c>
      <c r="D890" s="832" t="s">
        <v>676</v>
      </c>
      <c r="E890" s="832" t="s">
        <v>641</v>
      </c>
      <c r="F890" s="849"/>
      <c r="G890" s="849"/>
      <c r="H890" s="837">
        <v>0</v>
      </c>
      <c r="I890" s="849">
        <v>2</v>
      </c>
      <c r="J890" s="849">
        <v>96.84</v>
      </c>
      <c r="K890" s="837">
        <v>1</v>
      </c>
      <c r="L890" s="849">
        <v>2</v>
      </c>
      <c r="M890" s="850">
        <v>96.84</v>
      </c>
    </row>
    <row r="891" spans="1:13" ht="14.4" customHeight="1" x14ac:dyDescent="0.3">
      <c r="A891" s="831" t="s">
        <v>2751</v>
      </c>
      <c r="B891" s="832" t="s">
        <v>2333</v>
      </c>
      <c r="C891" s="832" t="s">
        <v>2334</v>
      </c>
      <c r="D891" s="832" t="s">
        <v>640</v>
      </c>
      <c r="E891" s="832" t="s">
        <v>641</v>
      </c>
      <c r="F891" s="849"/>
      <c r="G891" s="849"/>
      <c r="H891" s="837">
        <v>0</v>
      </c>
      <c r="I891" s="849">
        <v>4</v>
      </c>
      <c r="J891" s="849">
        <v>87.04</v>
      </c>
      <c r="K891" s="837">
        <v>1</v>
      </c>
      <c r="L891" s="849">
        <v>4</v>
      </c>
      <c r="M891" s="850">
        <v>87.04</v>
      </c>
    </row>
    <row r="892" spans="1:13" ht="14.4" customHeight="1" x14ac:dyDescent="0.3">
      <c r="A892" s="831" t="s">
        <v>2751</v>
      </c>
      <c r="B892" s="832" t="s">
        <v>2337</v>
      </c>
      <c r="C892" s="832" t="s">
        <v>2343</v>
      </c>
      <c r="D892" s="832" t="s">
        <v>2339</v>
      </c>
      <c r="E892" s="832" t="s">
        <v>2344</v>
      </c>
      <c r="F892" s="849"/>
      <c r="G892" s="849"/>
      <c r="H892" s="837">
        <v>0</v>
      </c>
      <c r="I892" s="849">
        <v>6</v>
      </c>
      <c r="J892" s="849">
        <v>2908.5</v>
      </c>
      <c r="K892" s="837">
        <v>1</v>
      </c>
      <c r="L892" s="849">
        <v>6</v>
      </c>
      <c r="M892" s="850">
        <v>2908.5</v>
      </c>
    </row>
    <row r="893" spans="1:13" ht="14.4" customHeight="1" x14ac:dyDescent="0.3">
      <c r="A893" s="831" t="s">
        <v>2751</v>
      </c>
      <c r="B893" s="832" t="s">
        <v>2337</v>
      </c>
      <c r="C893" s="832" t="s">
        <v>2345</v>
      </c>
      <c r="D893" s="832" t="s">
        <v>2339</v>
      </c>
      <c r="E893" s="832" t="s">
        <v>2346</v>
      </c>
      <c r="F893" s="849"/>
      <c r="G893" s="849"/>
      <c r="H893" s="837">
        <v>0</v>
      </c>
      <c r="I893" s="849">
        <v>10</v>
      </c>
      <c r="J893" s="849">
        <v>9694.7999999999993</v>
      </c>
      <c r="K893" s="837">
        <v>1</v>
      </c>
      <c r="L893" s="849">
        <v>10</v>
      </c>
      <c r="M893" s="850">
        <v>9694.7999999999993</v>
      </c>
    </row>
    <row r="894" spans="1:13" ht="14.4" customHeight="1" x14ac:dyDescent="0.3">
      <c r="A894" s="831" t="s">
        <v>2751</v>
      </c>
      <c r="B894" s="832" t="s">
        <v>2337</v>
      </c>
      <c r="C894" s="832" t="s">
        <v>2338</v>
      </c>
      <c r="D894" s="832" t="s">
        <v>2339</v>
      </c>
      <c r="E894" s="832" t="s">
        <v>2340</v>
      </c>
      <c r="F894" s="849"/>
      <c r="G894" s="849"/>
      <c r="H894" s="837">
        <v>0</v>
      </c>
      <c r="I894" s="849">
        <v>1</v>
      </c>
      <c r="J894" s="849">
        <v>1938.97</v>
      </c>
      <c r="K894" s="837">
        <v>1</v>
      </c>
      <c r="L894" s="849">
        <v>1</v>
      </c>
      <c r="M894" s="850">
        <v>1938.97</v>
      </c>
    </row>
    <row r="895" spans="1:13" ht="14.4" customHeight="1" x14ac:dyDescent="0.3">
      <c r="A895" s="831" t="s">
        <v>2751</v>
      </c>
      <c r="B895" s="832" t="s">
        <v>2337</v>
      </c>
      <c r="C895" s="832" t="s">
        <v>2341</v>
      </c>
      <c r="D895" s="832" t="s">
        <v>2339</v>
      </c>
      <c r="E895" s="832" t="s">
        <v>2342</v>
      </c>
      <c r="F895" s="849"/>
      <c r="G895" s="849"/>
      <c r="H895" s="837">
        <v>0</v>
      </c>
      <c r="I895" s="849">
        <v>6</v>
      </c>
      <c r="J895" s="849">
        <v>8725.380000000001</v>
      </c>
      <c r="K895" s="837">
        <v>1</v>
      </c>
      <c r="L895" s="849">
        <v>6</v>
      </c>
      <c r="M895" s="850">
        <v>8725.380000000001</v>
      </c>
    </row>
    <row r="896" spans="1:13" ht="14.4" customHeight="1" x14ac:dyDescent="0.3">
      <c r="A896" s="831" t="s">
        <v>2751</v>
      </c>
      <c r="B896" s="832" t="s">
        <v>2351</v>
      </c>
      <c r="C896" s="832" t="s">
        <v>2352</v>
      </c>
      <c r="D896" s="832" t="s">
        <v>2353</v>
      </c>
      <c r="E896" s="832" t="s">
        <v>2354</v>
      </c>
      <c r="F896" s="849"/>
      <c r="G896" s="849"/>
      <c r="H896" s="837"/>
      <c r="I896" s="849">
        <v>33</v>
      </c>
      <c r="J896" s="849">
        <v>0</v>
      </c>
      <c r="K896" s="837"/>
      <c r="L896" s="849">
        <v>33</v>
      </c>
      <c r="M896" s="850">
        <v>0</v>
      </c>
    </row>
    <row r="897" spans="1:13" ht="14.4" customHeight="1" x14ac:dyDescent="0.3">
      <c r="A897" s="831" t="s">
        <v>2751</v>
      </c>
      <c r="B897" s="832" t="s">
        <v>2385</v>
      </c>
      <c r="C897" s="832" t="s">
        <v>2389</v>
      </c>
      <c r="D897" s="832" t="s">
        <v>2387</v>
      </c>
      <c r="E897" s="832" t="s">
        <v>2390</v>
      </c>
      <c r="F897" s="849"/>
      <c r="G897" s="849"/>
      <c r="H897" s="837"/>
      <c r="I897" s="849">
        <v>3</v>
      </c>
      <c r="J897" s="849">
        <v>0</v>
      </c>
      <c r="K897" s="837"/>
      <c r="L897" s="849">
        <v>3</v>
      </c>
      <c r="M897" s="850">
        <v>0</v>
      </c>
    </row>
    <row r="898" spans="1:13" ht="14.4" customHeight="1" x14ac:dyDescent="0.3">
      <c r="A898" s="831" t="s">
        <v>2751</v>
      </c>
      <c r="B898" s="832" t="s">
        <v>2391</v>
      </c>
      <c r="C898" s="832" t="s">
        <v>2392</v>
      </c>
      <c r="D898" s="832" t="s">
        <v>1330</v>
      </c>
      <c r="E898" s="832" t="s">
        <v>2393</v>
      </c>
      <c r="F898" s="849"/>
      <c r="G898" s="849"/>
      <c r="H898" s="837"/>
      <c r="I898" s="849">
        <v>1</v>
      </c>
      <c r="J898" s="849">
        <v>0</v>
      </c>
      <c r="K898" s="837"/>
      <c r="L898" s="849">
        <v>1</v>
      </c>
      <c r="M898" s="850">
        <v>0</v>
      </c>
    </row>
    <row r="899" spans="1:13" ht="14.4" customHeight="1" x14ac:dyDescent="0.3">
      <c r="A899" s="831" t="s">
        <v>2751</v>
      </c>
      <c r="B899" s="832" t="s">
        <v>2391</v>
      </c>
      <c r="C899" s="832" t="s">
        <v>2394</v>
      </c>
      <c r="D899" s="832" t="s">
        <v>1330</v>
      </c>
      <c r="E899" s="832" t="s">
        <v>2395</v>
      </c>
      <c r="F899" s="849"/>
      <c r="G899" s="849"/>
      <c r="H899" s="837"/>
      <c r="I899" s="849">
        <v>1</v>
      </c>
      <c r="J899" s="849">
        <v>0</v>
      </c>
      <c r="K899" s="837"/>
      <c r="L899" s="849">
        <v>1</v>
      </c>
      <c r="M899" s="850">
        <v>0</v>
      </c>
    </row>
    <row r="900" spans="1:13" ht="14.4" customHeight="1" x14ac:dyDescent="0.3">
      <c r="A900" s="831" t="s">
        <v>2751</v>
      </c>
      <c r="B900" s="832" t="s">
        <v>4603</v>
      </c>
      <c r="C900" s="832" t="s">
        <v>4503</v>
      </c>
      <c r="D900" s="832" t="s">
        <v>3909</v>
      </c>
      <c r="E900" s="832" t="s">
        <v>4504</v>
      </c>
      <c r="F900" s="849"/>
      <c r="G900" s="849"/>
      <c r="H900" s="837">
        <v>0</v>
      </c>
      <c r="I900" s="849">
        <v>9</v>
      </c>
      <c r="J900" s="849">
        <v>632.06999999999994</v>
      </c>
      <c r="K900" s="837">
        <v>1</v>
      </c>
      <c r="L900" s="849">
        <v>9</v>
      </c>
      <c r="M900" s="850">
        <v>632.06999999999994</v>
      </c>
    </row>
    <row r="901" spans="1:13" ht="14.4" customHeight="1" x14ac:dyDescent="0.3">
      <c r="A901" s="831" t="s">
        <v>2751</v>
      </c>
      <c r="B901" s="832" t="s">
        <v>4601</v>
      </c>
      <c r="C901" s="832" t="s">
        <v>3484</v>
      </c>
      <c r="D901" s="832" t="s">
        <v>3485</v>
      </c>
      <c r="E901" s="832" t="s">
        <v>3486</v>
      </c>
      <c r="F901" s="849">
        <v>1</v>
      </c>
      <c r="G901" s="849">
        <v>141.25</v>
      </c>
      <c r="H901" s="837">
        <v>1</v>
      </c>
      <c r="I901" s="849"/>
      <c r="J901" s="849"/>
      <c r="K901" s="837">
        <v>0</v>
      </c>
      <c r="L901" s="849">
        <v>1</v>
      </c>
      <c r="M901" s="850">
        <v>141.25</v>
      </c>
    </row>
    <row r="902" spans="1:13" ht="14.4" customHeight="1" x14ac:dyDescent="0.3">
      <c r="A902" s="831" t="s">
        <v>2751</v>
      </c>
      <c r="B902" s="832" t="s">
        <v>2420</v>
      </c>
      <c r="C902" s="832" t="s">
        <v>2623</v>
      </c>
      <c r="D902" s="832" t="s">
        <v>1328</v>
      </c>
      <c r="E902" s="832" t="s">
        <v>703</v>
      </c>
      <c r="F902" s="849"/>
      <c r="G902" s="849"/>
      <c r="H902" s="837">
        <v>0</v>
      </c>
      <c r="I902" s="849">
        <v>1</v>
      </c>
      <c r="J902" s="849">
        <v>58.77</v>
      </c>
      <c r="K902" s="837">
        <v>1</v>
      </c>
      <c r="L902" s="849">
        <v>1</v>
      </c>
      <c r="M902" s="850">
        <v>58.77</v>
      </c>
    </row>
    <row r="903" spans="1:13" ht="14.4" customHeight="1" x14ac:dyDescent="0.3">
      <c r="A903" s="831" t="s">
        <v>2751</v>
      </c>
      <c r="B903" s="832" t="s">
        <v>2431</v>
      </c>
      <c r="C903" s="832" t="s">
        <v>2631</v>
      </c>
      <c r="D903" s="832" t="s">
        <v>2632</v>
      </c>
      <c r="E903" s="832" t="s">
        <v>1732</v>
      </c>
      <c r="F903" s="849"/>
      <c r="G903" s="849"/>
      <c r="H903" s="837">
        <v>0</v>
      </c>
      <c r="I903" s="849">
        <v>1</v>
      </c>
      <c r="J903" s="849">
        <v>194.26</v>
      </c>
      <c r="K903" s="837">
        <v>1</v>
      </c>
      <c r="L903" s="849">
        <v>1</v>
      </c>
      <c r="M903" s="850">
        <v>194.26</v>
      </c>
    </row>
    <row r="904" spans="1:13" ht="14.4" customHeight="1" x14ac:dyDescent="0.3">
      <c r="A904" s="831" t="s">
        <v>2752</v>
      </c>
      <c r="B904" s="832" t="s">
        <v>2045</v>
      </c>
      <c r="C904" s="832" t="s">
        <v>2816</v>
      </c>
      <c r="D904" s="832" t="s">
        <v>2049</v>
      </c>
      <c r="E904" s="832" t="s">
        <v>2052</v>
      </c>
      <c r="F904" s="849"/>
      <c r="G904" s="849"/>
      <c r="H904" s="837">
        <v>0</v>
      </c>
      <c r="I904" s="849">
        <v>1</v>
      </c>
      <c r="J904" s="849">
        <v>57.6</v>
      </c>
      <c r="K904" s="837">
        <v>1</v>
      </c>
      <c r="L904" s="849">
        <v>1</v>
      </c>
      <c r="M904" s="850">
        <v>57.6</v>
      </c>
    </row>
    <row r="905" spans="1:13" ht="14.4" customHeight="1" x14ac:dyDescent="0.3">
      <c r="A905" s="831" t="s">
        <v>2752</v>
      </c>
      <c r="B905" s="832" t="s">
        <v>2045</v>
      </c>
      <c r="C905" s="832" t="s">
        <v>2051</v>
      </c>
      <c r="D905" s="832" t="s">
        <v>2049</v>
      </c>
      <c r="E905" s="832" t="s">
        <v>2052</v>
      </c>
      <c r="F905" s="849"/>
      <c r="G905" s="849"/>
      <c r="H905" s="837">
        <v>0</v>
      </c>
      <c r="I905" s="849">
        <v>1</v>
      </c>
      <c r="J905" s="849">
        <v>57.6</v>
      </c>
      <c r="K905" s="837">
        <v>1</v>
      </c>
      <c r="L905" s="849">
        <v>1</v>
      </c>
      <c r="M905" s="850">
        <v>57.6</v>
      </c>
    </row>
    <row r="906" spans="1:13" ht="14.4" customHeight="1" x14ac:dyDescent="0.3">
      <c r="A906" s="831" t="s">
        <v>2752</v>
      </c>
      <c r="B906" s="832" t="s">
        <v>2455</v>
      </c>
      <c r="C906" s="832" t="s">
        <v>2812</v>
      </c>
      <c r="D906" s="832" t="s">
        <v>2813</v>
      </c>
      <c r="E906" s="832" t="s">
        <v>2814</v>
      </c>
      <c r="F906" s="849"/>
      <c r="G906" s="849"/>
      <c r="H906" s="837">
        <v>0</v>
      </c>
      <c r="I906" s="849">
        <v>15</v>
      </c>
      <c r="J906" s="849">
        <v>6797.7</v>
      </c>
      <c r="K906" s="837">
        <v>1</v>
      </c>
      <c r="L906" s="849">
        <v>15</v>
      </c>
      <c r="M906" s="850">
        <v>6797.7</v>
      </c>
    </row>
    <row r="907" spans="1:13" ht="14.4" customHeight="1" x14ac:dyDescent="0.3">
      <c r="A907" s="831" t="s">
        <v>2752</v>
      </c>
      <c r="B907" s="832" t="s">
        <v>2092</v>
      </c>
      <c r="C907" s="832" t="s">
        <v>2784</v>
      </c>
      <c r="D907" s="832" t="s">
        <v>910</v>
      </c>
      <c r="E907" s="832" t="s">
        <v>2106</v>
      </c>
      <c r="F907" s="849"/>
      <c r="G907" s="849"/>
      <c r="H907" s="837">
        <v>0</v>
      </c>
      <c r="I907" s="849">
        <v>4</v>
      </c>
      <c r="J907" s="849">
        <v>1963.56</v>
      </c>
      <c r="K907" s="837">
        <v>1</v>
      </c>
      <c r="L907" s="849">
        <v>4</v>
      </c>
      <c r="M907" s="850">
        <v>1963.56</v>
      </c>
    </row>
    <row r="908" spans="1:13" ht="14.4" customHeight="1" x14ac:dyDescent="0.3">
      <c r="A908" s="831" t="s">
        <v>2752</v>
      </c>
      <c r="B908" s="832" t="s">
        <v>2092</v>
      </c>
      <c r="C908" s="832" t="s">
        <v>2877</v>
      </c>
      <c r="D908" s="832" t="s">
        <v>914</v>
      </c>
      <c r="E908" s="832" t="s">
        <v>2098</v>
      </c>
      <c r="F908" s="849"/>
      <c r="G908" s="849"/>
      <c r="H908" s="837">
        <v>0</v>
      </c>
      <c r="I908" s="849">
        <v>9</v>
      </c>
      <c r="J908" s="849">
        <v>16627.41</v>
      </c>
      <c r="K908" s="837">
        <v>1</v>
      </c>
      <c r="L908" s="849">
        <v>9</v>
      </c>
      <c r="M908" s="850">
        <v>16627.41</v>
      </c>
    </row>
    <row r="909" spans="1:13" ht="14.4" customHeight="1" x14ac:dyDescent="0.3">
      <c r="A909" s="831" t="s">
        <v>2752</v>
      </c>
      <c r="B909" s="832" t="s">
        <v>2092</v>
      </c>
      <c r="C909" s="832" t="s">
        <v>2095</v>
      </c>
      <c r="D909" s="832" t="s">
        <v>914</v>
      </c>
      <c r="E909" s="832" t="s">
        <v>2096</v>
      </c>
      <c r="F909" s="849"/>
      <c r="G909" s="849"/>
      <c r="H909" s="837">
        <v>0</v>
      </c>
      <c r="I909" s="849">
        <v>21</v>
      </c>
      <c r="J909" s="849">
        <v>29098.019999999997</v>
      </c>
      <c r="K909" s="837">
        <v>1</v>
      </c>
      <c r="L909" s="849">
        <v>21</v>
      </c>
      <c r="M909" s="850">
        <v>29098.019999999997</v>
      </c>
    </row>
    <row r="910" spans="1:13" ht="14.4" customHeight="1" x14ac:dyDescent="0.3">
      <c r="A910" s="831" t="s">
        <v>2752</v>
      </c>
      <c r="B910" s="832" t="s">
        <v>4610</v>
      </c>
      <c r="C910" s="832" t="s">
        <v>4538</v>
      </c>
      <c r="D910" s="832" t="s">
        <v>4536</v>
      </c>
      <c r="E910" s="832" t="s">
        <v>4537</v>
      </c>
      <c r="F910" s="849"/>
      <c r="G910" s="849"/>
      <c r="H910" s="837">
        <v>0</v>
      </c>
      <c r="I910" s="849">
        <v>1</v>
      </c>
      <c r="J910" s="849">
        <v>640.41</v>
      </c>
      <c r="K910" s="837">
        <v>1</v>
      </c>
      <c r="L910" s="849">
        <v>1</v>
      </c>
      <c r="M910" s="850">
        <v>640.41</v>
      </c>
    </row>
    <row r="911" spans="1:13" ht="14.4" customHeight="1" x14ac:dyDescent="0.3">
      <c r="A911" s="831" t="s">
        <v>2752</v>
      </c>
      <c r="B911" s="832" t="s">
        <v>2129</v>
      </c>
      <c r="C911" s="832" t="s">
        <v>2131</v>
      </c>
      <c r="D911" s="832" t="s">
        <v>919</v>
      </c>
      <c r="E911" s="832" t="s">
        <v>2132</v>
      </c>
      <c r="F911" s="849"/>
      <c r="G911" s="849"/>
      <c r="H911" s="837">
        <v>0</v>
      </c>
      <c r="I911" s="849">
        <v>1</v>
      </c>
      <c r="J911" s="849">
        <v>42.51</v>
      </c>
      <c r="K911" s="837">
        <v>1</v>
      </c>
      <c r="L911" s="849">
        <v>1</v>
      </c>
      <c r="M911" s="850">
        <v>42.51</v>
      </c>
    </row>
    <row r="912" spans="1:13" ht="14.4" customHeight="1" x14ac:dyDescent="0.3">
      <c r="A912" s="831" t="s">
        <v>2752</v>
      </c>
      <c r="B912" s="832" t="s">
        <v>2129</v>
      </c>
      <c r="C912" s="832" t="s">
        <v>4523</v>
      </c>
      <c r="D912" s="832" t="s">
        <v>916</v>
      </c>
      <c r="E912" s="832" t="s">
        <v>4524</v>
      </c>
      <c r="F912" s="849"/>
      <c r="G912" s="849"/>
      <c r="H912" s="837">
        <v>0</v>
      </c>
      <c r="I912" s="849">
        <v>1</v>
      </c>
      <c r="J912" s="849">
        <v>196.56</v>
      </c>
      <c r="K912" s="837">
        <v>1</v>
      </c>
      <c r="L912" s="849">
        <v>1</v>
      </c>
      <c r="M912" s="850">
        <v>196.56</v>
      </c>
    </row>
    <row r="913" spans="1:13" ht="14.4" customHeight="1" x14ac:dyDescent="0.3">
      <c r="A913" s="831" t="s">
        <v>2752</v>
      </c>
      <c r="B913" s="832" t="s">
        <v>2154</v>
      </c>
      <c r="C913" s="832" t="s">
        <v>3391</v>
      </c>
      <c r="D913" s="832" t="s">
        <v>3392</v>
      </c>
      <c r="E913" s="832" t="s">
        <v>3393</v>
      </c>
      <c r="F913" s="849">
        <v>1</v>
      </c>
      <c r="G913" s="849">
        <v>105.32</v>
      </c>
      <c r="H913" s="837">
        <v>1</v>
      </c>
      <c r="I913" s="849"/>
      <c r="J913" s="849"/>
      <c r="K913" s="837">
        <v>0</v>
      </c>
      <c r="L913" s="849">
        <v>1</v>
      </c>
      <c r="M913" s="850">
        <v>105.32</v>
      </c>
    </row>
    <row r="914" spans="1:13" ht="14.4" customHeight="1" x14ac:dyDescent="0.3">
      <c r="A914" s="831" t="s">
        <v>2752</v>
      </c>
      <c r="B914" s="832" t="s">
        <v>2154</v>
      </c>
      <c r="C914" s="832" t="s">
        <v>2635</v>
      </c>
      <c r="D914" s="832" t="s">
        <v>702</v>
      </c>
      <c r="E914" s="832" t="s">
        <v>2325</v>
      </c>
      <c r="F914" s="849"/>
      <c r="G914" s="849"/>
      <c r="H914" s="837">
        <v>0</v>
      </c>
      <c r="I914" s="849">
        <v>1</v>
      </c>
      <c r="J914" s="849">
        <v>17.559999999999999</v>
      </c>
      <c r="K914" s="837">
        <v>1</v>
      </c>
      <c r="L914" s="849">
        <v>1</v>
      </c>
      <c r="M914" s="850">
        <v>17.559999999999999</v>
      </c>
    </row>
    <row r="915" spans="1:13" ht="14.4" customHeight="1" x14ac:dyDescent="0.3">
      <c r="A915" s="831" t="s">
        <v>2752</v>
      </c>
      <c r="B915" s="832" t="s">
        <v>2154</v>
      </c>
      <c r="C915" s="832" t="s">
        <v>4253</v>
      </c>
      <c r="D915" s="832" t="s">
        <v>702</v>
      </c>
      <c r="E915" s="832" t="s">
        <v>1527</v>
      </c>
      <c r="F915" s="849"/>
      <c r="G915" s="849"/>
      <c r="H915" s="837">
        <v>0</v>
      </c>
      <c r="I915" s="849">
        <v>3</v>
      </c>
      <c r="J915" s="849">
        <v>351.09000000000003</v>
      </c>
      <c r="K915" s="837">
        <v>1</v>
      </c>
      <c r="L915" s="849">
        <v>3</v>
      </c>
      <c r="M915" s="850">
        <v>351.09000000000003</v>
      </c>
    </row>
    <row r="916" spans="1:13" ht="14.4" customHeight="1" x14ac:dyDescent="0.3">
      <c r="A916" s="831" t="s">
        <v>2752</v>
      </c>
      <c r="B916" s="832" t="s">
        <v>2158</v>
      </c>
      <c r="C916" s="832" t="s">
        <v>2162</v>
      </c>
      <c r="D916" s="832" t="s">
        <v>2160</v>
      </c>
      <c r="E916" s="832" t="s">
        <v>2163</v>
      </c>
      <c r="F916" s="849"/>
      <c r="G916" s="849"/>
      <c r="H916" s="837">
        <v>0</v>
      </c>
      <c r="I916" s="849">
        <v>1</v>
      </c>
      <c r="J916" s="849">
        <v>186.55</v>
      </c>
      <c r="K916" s="837">
        <v>1</v>
      </c>
      <c r="L916" s="849">
        <v>1</v>
      </c>
      <c r="M916" s="850">
        <v>186.55</v>
      </c>
    </row>
    <row r="917" spans="1:13" ht="14.4" customHeight="1" x14ac:dyDescent="0.3">
      <c r="A917" s="831" t="s">
        <v>2752</v>
      </c>
      <c r="B917" s="832" t="s">
        <v>2497</v>
      </c>
      <c r="C917" s="832" t="s">
        <v>2498</v>
      </c>
      <c r="D917" s="832" t="s">
        <v>2499</v>
      </c>
      <c r="E917" s="832" t="s">
        <v>2500</v>
      </c>
      <c r="F917" s="849"/>
      <c r="G917" s="849"/>
      <c r="H917" s="837">
        <v>0</v>
      </c>
      <c r="I917" s="849">
        <v>1</v>
      </c>
      <c r="J917" s="849">
        <v>31.09</v>
      </c>
      <c r="K917" s="837">
        <v>1</v>
      </c>
      <c r="L917" s="849">
        <v>1</v>
      </c>
      <c r="M917" s="850">
        <v>31.09</v>
      </c>
    </row>
    <row r="918" spans="1:13" ht="14.4" customHeight="1" x14ac:dyDescent="0.3">
      <c r="A918" s="831" t="s">
        <v>2752</v>
      </c>
      <c r="B918" s="832" t="s">
        <v>2195</v>
      </c>
      <c r="C918" s="832" t="s">
        <v>4540</v>
      </c>
      <c r="D918" s="832" t="s">
        <v>1189</v>
      </c>
      <c r="E918" s="832" t="s">
        <v>4541</v>
      </c>
      <c r="F918" s="849"/>
      <c r="G918" s="849"/>
      <c r="H918" s="837">
        <v>0</v>
      </c>
      <c r="I918" s="849">
        <v>1</v>
      </c>
      <c r="J918" s="849">
        <v>580.55999999999995</v>
      </c>
      <c r="K918" s="837">
        <v>1</v>
      </c>
      <c r="L918" s="849">
        <v>1</v>
      </c>
      <c r="M918" s="850">
        <v>580.55999999999995</v>
      </c>
    </row>
    <row r="919" spans="1:13" ht="14.4" customHeight="1" x14ac:dyDescent="0.3">
      <c r="A919" s="831" t="s">
        <v>2752</v>
      </c>
      <c r="B919" s="832" t="s">
        <v>2232</v>
      </c>
      <c r="C919" s="832" t="s">
        <v>3004</v>
      </c>
      <c r="D919" s="832" t="s">
        <v>2234</v>
      </c>
      <c r="E919" s="832" t="s">
        <v>3005</v>
      </c>
      <c r="F919" s="849"/>
      <c r="G919" s="849"/>
      <c r="H919" s="837">
        <v>0</v>
      </c>
      <c r="I919" s="849">
        <v>1</v>
      </c>
      <c r="J919" s="849">
        <v>477.84</v>
      </c>
      <c r="K919" s="837">
        <v>1</v>
      </c>
      <c r="L919" s="849">
        <v>1</v>
      </c>
      <c r="M919" s="850">
        <v>477.84</v>
      </c>
    </row>
    <row r="920" spans="1:13" ht="14.4" customHeight="1" x14ac:dyDescent="0.3">
      <c r="A920" s="831" t="s">
        <v>2752</v>
      </c>
      <c r="B920" s="832" t="s">
        <v>2264</v>
      </c>
      <c r="C920" s="832" t="s">
        <v>2267</v>
      </c>
      <c r="D920" s="832" t="s">
        <v>1377</v>
      </c>
      <c r="E920" s="832" t="s">
        <v>2268</v>
      </c>
      <c r="F920" s="849"/>
      <c r="G920" s="849"/>
      <c r="H920" s="837">
        <v>0</v>
      </c>
      <c r="I920" s="849">
        <v>6</v>
      </c>
      <c r="J920" s="849">
        <v>926.16000000000008</v>
      </c>
      <c r="K920" s="837">
        <v>1</v>
      </c>
      <c r="L920" s="849">
        <v>6</v>
      </c>
      <c r="M920" s="850">
        <v>926.16000000000008</v>
      </c>
    </row>
    <row r="921" spans="1:13" ht="14.4" customHeight="1" x14ac:dyDescent="0.3">
      <c r="A921" s="831" t="s">
        <v>2752</v>
      </c>
      <c r="B921" s="832" t="s">
        <v>2275</v>
      </c>
      <c r="C921" s="832" t="s">
        <v>2276</v>
      </c>
      <c r="D921" s="832" t="s">
        <v>2277</v>
      </c>
      <c r="E921" s="832" t="s">
        <v>2278</v>
      </c>
      <c r="F921" s="849"/>
      <c r="G921" s="849"/>
      <c r="H921" s="837">
        <v>0</v>
      </c>
      <c r="I921" s="849">
        <v>2</v>
      </c>
      <c r="J921" s="849">
        <v>341.04</v>
      </c>
      <c r="K921" s="837">
        <v>1</v>
      </c>
      <c r="L921" s="849">
        <v>2</v>
      </c>
      <c r="M921" s="850">
        <v>341.04</v>
      </c>
    </row>
    <row r="922" spans="1:13" ht="14.4" customHeight="1" x14ac:dyDescent="0.3">
      <c r="A922" s="831" t="s">
        <v>2752</v>
      </c>
      <c r="B922" s="832" t="s">
        <v>4590</v>
      </c>
      <c r="C922" s="832" t="s">
        <v>3840</v>
      </c>
      <c r="D922" s="832" t="s">
        <v>3017</v>
      </c>
      <c r="E922" s="832" t="s">
        <v>3841</v>
      </c>
      <c r="F922" s="849"/>
      <c r="G922" s="849"/>
      <c r="H922" s="837">
        <v>0</v>
      </c>
      <c r="I922" s="849">
        <v>3</v>
      </c>
      <c r="J922" s="849">
        <v>76146.240000000005</v>
      </c>
      <c r="K922" s="837">
        <v>1</v>
      </c>
      <c r="L922" s="849">
        <v>3</v>
      </c>
      <c r="M922" s="850">
        <v>76146.240000000005</v>
      </c>
    </row>
    <row r="923" spans="1:13" ht="14.4" customHeight="1" x14ac:dyDescent="0.3">
      <c r="A923" s="831" t="s">
        <v>2752</v>
      </c>
      <c r="B923" s="832" t="s">
        <v>4590</v>
      </c>
      <c r="C923" s="832" t="s">
        <v>4466</v>
      </c>
      <c r="D923" s="832" t="s">
        <v>3017</v>
      </c>
      <c r="E923" s="832" t="s">
        <v>4250</v>
      </c>
      <c r="F923" s="849"/>
      <c r="G923" s="849"/>
      <c r="H923" s="837">
        <v>0</v>
      </c>
      <c r="I923" s="849">
        <v>75</v>
      </c>
      <c r="J923" s="849">
        <v>761462.25</v>
      </c>
      <c r="K923" s="837">
        <v>1</v>
      </c>
      <c r="L923" s="849">
        <v>75</v>
      </c>
      <c r="M923" s="850">
        <v>761462.25</v>
      </c>
    </row>
    <row r="924" spans="1:13" ht="14.4" customHeight="1" x14ac:dyDescent="0.3">
      <c r="A924" s="831" t="s">
        <v>2752</v>
      </c>
      <c r="B924" s="832" t="s">
        <v>4590</v>
      </c>
      <c r="C924" s="832" t="s">
        <v>3019</v>
      </c>
      <c r="D924" s="832" t="s">
        <v>3017</v>
      </c>
      <c r="E924" s="832" t="s">
        <v>3020</v>
      </c>
      <c r="F924" s="849"/>
      <c r="G924" s="849"/>
      <c r="H924" s="837">
        <v>0</v>
      </c>
      <c r="I924" s="849">
        <v>2</v>
      </c>
      <c r="J924" s="849">
        <v>28427.919999999998</v>
      </c>
      <c r="K924" s="837">
        <v>1</v>
      </c>
      <c r="L924" s="849">
        <v>2</v>
      </c>
      <c r="M924" s="850">
        <v>28427.919999999998</v>
      </c>
    </row>
    <row r="925" spans="1:13" ht="14.4" customHeight="1" x14ac:dyDescent="0.3">
      <c r="A925" s="831" t="s">
        <v>2752</v>
      </c>
      <c r="B925" s="832" t="s">
        <v>4590</v>
      </c>
      <c r="C925" s="832" t="s">
        <v>4249</v>
      </c>
      <c r="D925" s="832" t="s">
        <v>3017</v>
      </c>
      <c r="E925" s="832" t="s">
        <v>4250</v>
      </c>
      <c r="F925" s="849"/>
      <c r="G925" s="849"/>
      <c r="H925" s="837">
        <v>0</v>
      </c>
      <c r="I925" s="849">
        <v>21</v>
      </c>
      <c r="J925" s="849">
        <v>213209.43</v>
      </c>
      <c r="K925" s="837">
        <v>1</v>
      </c>
      <c r="L925" s="849">
        <v>21</v>
      </c>
      <c r="M925" s="850">
        <v>213209.43</v>
      </c>
    </row>
    <row r="926" spans="1:13" ht="14.4" customHeight="1" x14ac:dyDescent="0.3">
      <c r="A926" s="831" t="s">
        <v>2752</v>
      </c>
      <c r="B926" s="832" t="s">
        <v>4590</v>
      </c>
      <c r="C926" s="832" t="s">
        <v>4549</v>
      </c>
      <c r="D926" s="832" t="s">
        <v>3017</v>
      </c>
      <c r="E926" s="832" t="s">
        <v>3841</v>
      </c>
      <c r="F926" s="849"/>
      <c r="G926" s="849"/>
      <c r="H926" s="837">
        <v>0</v>
      </c>
      <c r="I926" s="849">
        <v>4</v>
      </c>
      <c r="J926" s="849">
        <v>101528.32000000001</v>
      </c>
      <c r="K926" s="837">
        <v>1</v>
      </c>
      <c r="L926" s="849">
        <v>4</v>
      </c>
      <c r="M926" s="850">
        <v>101528.32000000001</v>
      </c>
    </row>
    <row r="927" spans="1:13" ht="14.4" customHeight="1" x14ac:dyDescent="0.3">
      <c r="A927" s="831" t="s">
        <v>2752</v>
      </c>
      <c r="B927" s="832" t="s">
        <v>4591</v>
      </c>
      <c r="C927" s="832" t="s">
        <v>3012</v>
      </c>
      <c r="D927" s="832" t="s">
        <v>3013</v>
      </c>
      <c r="E927" s="832" t="s">
        <v>3014</v>
      </c>
      <c r="F927" s="849"/>
      <c r="G927" s="849"/>
      <c r="H927" s="837">
        <v>0</v>
      </c>
      <c r="I927" s="849">
        <v>8</v>
      </c>
      <c r="J927" s="849">
        <v>4018.4800000000005</v>
      </c>
      <c r="K927" s="837">
        <v>1</v>
      </c>
      <c r="L927" s="849">
        <v>8</v>
      </c>
      <c r="M927" s="850">
        <v>4018.4800000000005</v>
      </c>
    </row>
    <row r="928" spans="1:13" ht="14.4" customHeight="1" x14ac:dyDescent="0.3">
      <c r="A928" s="831" t="s">
        <v>2752</v>
      </c>
      <c r="B928" s="832" t="s">
        <v>4594</v>
      </c>
      <c r="C928" s="832" t="s">
        <v>2896</v>
      </c>
      <c r="D928" s="832" t="s">
        <v>2897</v>
      </c>
      <c r="E928" s="832" t="s">
        <v>2898</v>
      </c>
      <c r="F928" s="849"/>
      <c r="G928" s="849"/>
      <c r="H928" s="837">
        <v>0</v>
      </c>
      <c r="I928" s="849">
        <v>2</v>
      </c>
      <c r="J928" s="849">
        <v>3669.28</v>
      </c>
      <c r="K928" s="837">
        <v>1</v>
      </c>
      <c r="L928" s="849">
        <v>2</v>
      </c>
      <c r="M928" s="850">
        <v>3669.28</v>
      </c>
    </row>
    <row r="929" spans="1:13" ht="14.4" customHeight="1" x14ac:dyDescent="0.3">
      <c r="A929" s="831" t="s">
        <v>2752</v>
      </c>
      <c r="B929" s="832" t="s">
        <v>2322</v>
      </c>
      <c r="C929" s="832" t="s">
        <v>2323</v>
      </c>
      <c r="D929" s="832" t="s">
        <v>2324</v>
      </c>
      <c r="E929" s="832" t="s">
        <v>2325</v>
      </c>
      <c r="F929" s="849"/>
      <c r="G929" s="849"/>
      <c r="H929" s="837">
        <v>0</v>
      </c>
      <c r="I929" s="849">
        <v>58</v>
      </c>
      <c r="J929" s="849">
        <v>31922.620000000003</v>
      </c>
      <c r="K929" s="837">
        <v>1</v>
      </c>
      <c r="L929" s="849">
        <v>58</v>
      </c>
      <c r="M929" s="850">
        <v>31922.620000000003</v>
      </c>
    </row>
    <row r="930" spans="1:13" ht="14.4" customHeight="1" x14ac:dyDescent="0.3">
      <c r="A930" s="831" t="s">
        <v>2752</v>
      </c>
      <c r="B930" s="832" t="s">
        <v>4595</v>
      </c>
      <c r="C930" s="832" t="s">
        <v>2930</v>
      </c>
      <c r="D930" s="832" t="s">
        <v>2931</v>
      </c>
      <c r="E930" s="832" t="s">
        <v>2932</v>
      </c>
      <c r="F930" s="849"/>
      <c r="G930" s="849"/>
      <c r="H930" s="837">
        <v>0</v>
      </c>
      <c r="I930" s="849">
        <v>5</v>
      </c>
      <c r="J930" s="849">
        <v>2751.95</v>
      </c>
      <c r="K930" s="837">
        <v>1</v>
      </c>
      <c r="L930" s="849">
        <v>5</v>
      </c>
      <c r="M930" s="850">
        <v>2751.95</v>
      </c>
    </row>
    <row r="931" spans="1:13" ht="14.4" customHeight="1" x14ac:dyDescent="0.3">
      <c r="A931" s="831" t="s">
        <v>2752</v>
      </c>
      <c r="B931" s="832" t="s">
        <v>2333</v>
      </c>
      <c r="C931" s="832" t="s">
        <v>2335</v>
      </c>
      <c r="D931" s="832" t="s">
        <v>640</v>
      </c>
      <c r="E931" s="832" t="s">
        <v>642</v>
      </c>
      <c r="F931" s="849"/>
      <c r="G931" s="849"/>
      <c r="H931" s="837">
        <v>0</v>
      </c>
      <c r="I931" s="849">
        <v>1</v>
      </c>
      <c r="J931" s="849">
        <v>72.55</v>
      </c>
      <c r="K931" s="837">
        <v>1</v>
      </c>
      <c r="L931" s="849">
        <v>1</v>
      </c>
      <c r="M931" s="850">
        <v>72.55</v>
      </c>
    </row>
    <row r="932" spans="1:13" ht="14.4" customHeight="1" x14ac:dyDescent="0.3">
      <c r="A932" s="831" t="s">
        <v>2752</v>
      </c>
      <c r="B932" s="832" t="s">
        <v>2333</v>
      </c>
      <c r="C932" s="832" t="s">
        <v>2336</v>
      </c>
      <c r="D932" s="832" t="s">
        <v>640</v>
      </c>
      <c r="E932" s="832" t="s">
        <v>643</v>
      </c>
      <c r="F932" s="849"/>
      <c r="G932" s="849"/>
      <c r="H932" s="837">
        <v>0</v>
      </c>
      <c r="I932" s="849">
        <v>2</v>
      </c>
      <c r="J932" s="849">
        <v>130.56</v>
      </c>
      <c r="K932" s="837">
        <v>1</v>
      </c>
      <c r="L932" s="849">
        <v>2</v>
      </c>
      <c r="M932" s="850">
        <v>130.56</v>
      </c>
    </row>
    <row r="933" spans="1:13" ht="14.4" customHeight="1" x14ac:dyDescent="0.3">
      <c r="A933" s="831" t="s">
        <v>2752</v>
      </c>
      <c r="B933" s="832" t="s">
        <v>2333</v>
      </c>
      <c r="C933" s="832" t="s">
        <v>2334</v>
      </c>
      <c r="D933" s="832" t="s">
        <v>640</v>
      </c>
      <c r="E933" s="832" t="s">
        <v>641</v>
      </c>
      <c r="F933" s="849"/>
      <c r="G933" s="849"/>
      <c r="H933" s="837">
        <v>0</v>
      </c>
      <c r="I933" s="849">
        <v>1</v>
      </c>
      <c r="J933" s="849">
        <v>21.76</v>
      </c>
      <c r="K933" s="837">
        <v>1</v>
      </c>
      <c r="L933" s="849">
        <v>1</v>
      </c>
      <c r="M933" s="850">
        <v>21.76</v>
      </c>
    </row>
    <row r="934" spans="1:13" ht="14.4" customHeight="1" x14ac:dyDescent="0.3">
      <c r="A934" s="831" t="s">
        <v>2752</v>
      </c>
      <c r="B934" s="832" t="s">
        <v>2337</v>
      </c>
      <c r="C934" s="832" t="s">
        <v>2345</v>
      </c>
      <c r="D934" s="832" t="s">
        <v>2339</v>
      </c>
      <c r="E934" s="832" t="s">
        <v>2346</v>
      </c>
      <c r="F934" s="849"/>
      <c r="G934" s="849"/>
      <c r="H934" s="837">
        <v>0</v>
      </c>
      <c r="I934" s="849">
        <v>3</v>
      </c>
      <c r="J934" s="849">
        <v>2908.44</v>
      </c>
      <c r="K934" s="837">
        <v>1</v>
      </c>
      <c r="L934" s="849">
        <v>3</v>
      </c>
      <c r="M934" s="850">
        <v>2908.44</v>
      </c>
    </row>
    <row r="935" spans="1:13" ht="14.4" customHeight="1" x14ac:dyDescent="0.3">
      <c r="A935" s="831" t="s">
        <v>2752</v>
      </c>
      <c r="B935" s="832" t="s">
        <v>2351</v>
      </c>
      <c r="C935" s="832" t="s">
        <v>2352</v>
      </c>
      <c r="D935" s="832" t="s">
        <v>2353</v>
      </c>
      <c r="E935" s="832" t="s">
        <v>2354</v>
      </c>
      <c r="F935" s="849"/>
      <c r="G935" s="849"/>
      <c r="H935" s="837"/>
      <c r="I935" s="849">
        <v>8</v>
      </c>
      <c r="J935" s="849">
        <v>0</v>
      </c>
      <c r="K935" s="837"/>
      <c r="L935" s="849">
        <v>8</v>
      </c>
      <c r="M935" s="850">
        <v>0</v>
      </c>
    </row>
    <row r="936" spans="1:13" ht="14.4" customHeight="1" x14ac:dyDescent="0.3">
      <c r="A936" s="831" t="s">
        <v>2752</v>
      </c>
      <c r="B936" s="832" t="s">
        <v>2364</v>
      </c>
      <c r="C936" s="832" t="s">
        <v>2365</v>
      </c>
      <c r="D936" s="832" t="s">
        <v>2366</v>
      </c>
      <c r="E936" s="832" t="s">
        <v>2367</v>
      </c>
      <c r="F936" s="849"/>
      <c r="G936" s="849"/>
      <c r="H936" s="837">
        <v>0</v>
      </c>
      <c r="I936" s="849">
        <v>1</v>
      </c>
      <c r="J936" s="849">
        <v>366.31</v>
      </c>
      <c r="K936" s="837">
        <v>1</v>
      </c>
      <c r="L936" s="849">
        <v>1</v>
      </c>
      <c r="M936" s="850">
        <v>366.31</v>
      </c>
    </row>
    <row r="937" spans="1:13" ht="14.4" customHeight="1" x14ac:dyDescent="0.3">
      <c r="A937" s="831" t="s">
        <v>2752</v>
      </c>
      <c r="B937" s="832" t="s">
        <v>2378</v>
      </c>
      <c r="C937" s="832" t="s">
        <v>2382</v>
      </c>
      <c r="D937" s="832" t="s">
        <v>2383</v>
      </c>
      <c r="E937" s="832" t="s">
        <v>2384</v>
      </c>
      <c r="F937" s="849"/>
      <c r="G937" s="849"/>
      <c r="H937" s="837">
        <v>0</v>
      </c>
      <c r="I937" s="849">
        <v>2</v>
      </c>
      <c r="J937" s="849">
        <v>9.4</v>
      </c>
      <c r="K937" s="837">
        <v>1</v>
      </c>
      <c r="L937" s="849">
        <v>2</v>
      </c>
      <c r="M937" s="850">
        <v>9.4</v>
      </c>
    </row>
    <row r="938" spans="1:13" ht="14.4" customHeight="1" x14ac:dyDescent="0.3">
      <c r="A938" s="831" t="s">
        <v>2752</v>
      </c>
      <c r="B938" s="832" t="s">
        <v>2391</v>
      </c>
      <c r="C938" s="832" t="s">
        <v>2392</v>
      </c>
      <c r="D938" s="832" t="s">
        <v>1330</v>
      </c>
      <c r="E938" s="832" t="s">
        <v>2393</v>
      </c>
      <c r="F938" s="849"/>
      <c r="G938" s="849"/>
      <c r="H938" s="837"/>
      <c r="I938" s="849">
        <v>7</v>
      </c>
      <c r="J938" s="849">
        <v>0</v>
      </c>
      <c r="K938" s="837"/>
      <c r="L938" s="849">
        <v>7</v>
      </c>
      <c r="M938" s="850">
        <v>0</v>
      </c>
    </row>
    <row r="939" spans="1:13" ht="14.4" customHeight="1" x14ac:dyDescent="0.3">
      <c r="A939" s="831" t="s">
        <v>2752</v>
      </c>
      <c r="B939" s="832" t="s">
        <v>2391</v>
      </c>
      <c r="C939" s="832" t="s">
        <v>2394</v>
      </c>
      <c r="D939" s="832" t="s">
        <v>1330</v>
      </c>
      <c r="E939" s="832" t="s">
        <v>2395</v>
      </c>
      <c r="F939" s="849"/>
      <c r="G939" s="849"/>
      <c r="H939" s="837"/>
      <c r="I939" s="849">
        <v>2</v>
      </c>
      <c r="J939" s="849">
        <v>0</v>
      </c>
      <c r="K939" s="837"/>
      <c r="L939" s="849">
        <v>2</v>
      </c>
      <c r="M939" s="850">
        <v>0</v>
      </c>
    </row>
    <row r="940" spans="1:13" ht="14.4" customHeight="1" x14ac:dyDescent="0.3">
      <c r="A940" s="831" t="s">
        <v>2752</v>
      </c>
      <c r="B940" s="832" t="s">
        <v>2396</v>
      </c>
      <c r="C940" s="832" t="s">
        <v>3570</v>
      </c>
      <c r="D940" s="832" t="s">
        <v>750</v>
      </c>
      <c r="E940" s="832" t="s">
        <v>2870</v>
      </c>
      <c r="F940" s="849"/>
      <c r="G940" s="849"/>
      <c r="H940" s="837">
        <v>0</v>
      </c>
      <c r="I940" s="849">
        <v>1</v>
      </c>
      <c r="J940" s="849">
        <v>264</v>
      </c>
      <c r="K940" s="837">
        <v>1</v>
      </c>
      <c r="L940" s="849">
        <v>1</v>
      </c>
      <c r="M940" s="850">
        <v>264</v>
      </c>
    </row>
    <row r="941" spans="1:13" ht="14.4" customHeight="1" x14ac:dyDescent="0.3">
      <c r="A941" s="831" t="s">
        <v>2752</v>
      </c>
      <c r="B941" s="832" t="s">
        <v>2396</v>
      </c>
      <c r="C941" s="832" t="s">
        <v>2397</v>
      </c>
      <c r="D941" s="832" t="s">
        <v>748</v>
      </c>
      <c r="E941" s="832" t="s">
        <v>703</v>
      </c>
      <c r="F941" s="849"/>
      <c r="G941" s="849"/>
      <c r="H941" s="837">
        <v>0</v>
      </c>
      <c r="I941" s="849">
        <v>1</v>
      </c>
      <c r="J941" s="849">
        <v>65.989999999999995</v>
      </c>
      <c r="K941" s="837">
        <v>1</v>
      </c>
      <c r="L941" s="849">
        <v>1</v>
      </c>
      <c r="M941" s="850">
        <v>65.989999999999995</v>
      </c>
    </row>
    <row r="942" spans="1:13" ht="14.4" customHeight="1" x14ac:dyDescent="0.3">
      <c r="A942" s="831" t="s">
        <v>2752</v>
      </c>
      <c r="B942" s="832" t="s">
        <v>2396</v>
      </c>
      <c r="C942" s="832" t="s">
        <v>2869</v>
      </c>
      <c r="D942" s="832" t="s">
        <v>750</v>
      </c>
      <c r="E942" s="832" t="s">
        <v>2870</v>
      </c>
      <c r="F942" s="849"/>
      <c r="G942" s="849"/>
      <c r="H942" s="837">
        <v>0</v>
      </c>
      <c r="I942" s="849">
        <v>3</v>
      </c>
      <c r="J942" s="849">
        <v>792</v>
      </c>
      <c r="K942" s="837">
        <v>1</v>
      </c>
      <c r="L942" s="849">
        <v>3</v>
      </c>
      <c r="M942" s="850">
        <v>792</v>
      </c>
    </row>
    <row r="943" spans="1:13" ht="14.4" customHeight="1" x14ac:dyDescent="0.3">
      <c r="A943" s="831" t="s">
        <v>2752</v>
      </c>
      <c r="B943" s="832" t="s">
        <v>2420</v>
      </c>
      <c r="C943" s="832" t="s">
        <v>2623</v>
      </c>
      <c r="D943" s="832" t="s">
        <v>1328</v>
      </c>
      <c r="E943" s="832" t="s">
        <v>703</v>
      </c>
      <c r="F943" s="849"/>
      <c r="G943" s="849"/>
      <c r="H943" s="837">
        <v>0</v>
      </c>
      <c r="I943" s="849">
        <v>1</v>
      </c>
      <c r="J943" s="849">
        <v>58.77</v>
      </c>
      <c r="K943" s="837">
        <v>1</v>
      </c>
      <c r="L943" s="849">
        <v>1</v>
      </c>
      <c r="M943" s="850">
        <v>58.77</v>
      </c>
    </row>
    <row r="944" spans="1:13" ht="14.4" customHeight="1" x14ac:dyDescent="0.3">
      <c r="A944" s="831" t="s">
        <v>2752</v>
      </c>
      <c r="B944" s="832" t="s">
        <v>2431</v>
      </c>
      <c r="C944" s="832" t="s">
        <v>3820</v>
      </c>
      <c r="D944" s="832" t="s">
        <v>1373</v>
      </c>
      <c r="E944" s="832" t="s">
        <v>3821</v>
      </c>
      <c r="F944" s="849"/>
      <c r="G944" s="849"/>
      <c r="H944" s="837">
        <v>0</v>
      </c>
      <c r="I944" s="849">
        <v>6</v>
      </c>
      <c r="J944" s="849">
        <v>8706.24</v>
      </c>
      <c r="K944" s="837">
        <v>1</v>
      </c>
      <c r="L944" s="849">
        <v>6</v>
      </c>
      <c r="M944" s="850">
        <v>8706.24</v>
      </c>
    </row>
    <row r="945" spans="1:13" ht="14.4" customHeight="1" x14ac:dyDescent="0.3">
      <c r="A945" s="831" t="s">
        <v>2752</v>
      </c>
      <c r="B945" s="832" t="s">
        <v>2431</v>
      </c>
      <c r="C945" s="832" t="s">
        <v>2631</v>
      </c>
      <c r="D945" s="832" t="s">
        <v>2632</v>
      </c>
      <c r="E945" s="832" t="s">
        <v>1732</v>
      </c>
      <c r="F945" s="849"/>
      <c r="G945" s="849"/>
      <c r="H945" s="837">
        <v>0</v>
      </c>
      <c r="I945" s="849">
        <v>7</v>
      </c>
      <c r="J945" s="849">
        <v>1359.82</v>
      </c>
      <c r="K945" s="837">
        <v>1</v>
      </c>
      <c r="L945" s="849">
        <v>7</v>
      </c>
      <c r="M945" s="850">
        <v>1359.82</v>
      </c>
    </row>
    <row r="946" spans="1:13" ht="14.4" customHeight="1" x14ac:dyDescent="0.3">
      <c r="A946" s="831" t="s">
        <v>2752</v>
      </c>
      <c r="B946" s="832" t="s">
        <v>2065</v>
      </c>
      <c r="C946" s="832" t="s">
        <v>2069</v>
      </c>
      <c r="D946" s="832" t="s">
        <v>2067</v>
      </c>
      <c r="E946" s="832" t="s">
        <v>2070</v>
      </c>
      <c r="F946" s="849"/>
      <c r="G946" s="849"/>
      <c r="H946" s="837">
        <v>0</v>
      </c>
      <c r="I946" s="849">
        <v>1</v>
      </c>
      <c r="J946" s="849">
        <v>414.07</v>
      </c>
      <c r="K946" s="837">
        <v>1</v>
      </c>
      <c r="L946" s="849">
        <v>1</v>
      </c>
      <c r="M946" s="850">
        <v>414.07</v>
      </c>
    </row>
    <row r="947" spans="1:13" ht="14.4" customHeight="1" x14ac:dyDescent="0.3">
      <c r="A947" s="831" t="s">
        <v>2753</v>
      </c>
      <c r="B947" s="832" t="s">
        <v>2045</v>
      </c>
      <c r="C947" s="832" t="s">
        <v>3504</v>
      </c>
      <c r="D947" s="832" t="s">
        <v>2049</v>
      </c>
      <c r="E947" s="832" t="s">
        <v>2056</v>
      </c>
      <c r="F947" s="849"/>
      <c r="G947" s="849"/>
      <c r="H947" s="837">
        <v>0</v>
      </c>
      <c r="I947" s="849">
        <v>2</v>
      </c>
      <c r="J947" s="849">
        <v>230.36</v>
      </c>
      <c r="K947" s="837">
        <v>1</v>
      </c>
      <c r="L947" s="849">
        <v>2</v>
      </c>
      <c r="M947" s="850">
        <v>230.36</v>
      </c>
    </row>
    <row r="948" spans="1:13" ht="14.4" customHeight="1" x14ac:dyDescent="0.3">
      <c r="A948" s="831" t="s">
        <v>2753</v>
      </c>
      <c r="B948" s="832" t="s">
        <v>2045</v>
      </c>
      <c r="C948" s="832" t="s">
        <v>2055</v>
      </c>
      <c r="D948" s="832" t="s">
        <v>2049</v>
      </c>
      <c r="E948" s="832" t="s">
        <v>2056</v>
      </c>
      <c r="F948" s="849"/>
      <c r="G948" s="849"/>
      <c r="H948" s="837">
        <v>0</v>
      </c>
      <c r="I948" s="849">
        <v>1</v>
      </c>
      <c r="J948" s="849">
        <v>115.18</v>
      </c>
      <c r="K948" s="837">
        <v>1</v>
      </c>
      <c r="L948" s="849">
        <v>1</v>
      </c>
      <c r="M948" s="850">
        <v>115.18</v>
      </c>
    </row>
    <row r="949" spans="1:13" ht="14.4" customHeight="1" x14ac:dyDescent="0.3">
      <c r="A949" s="831" t="s">
        <v>2753</v>
      </c>
      <c r="B949" s="832" t="s">
        <v>2057</v>
      </c>
      <c r="C949" s="832" t="s">
        <v>2972</v>
      </c>
      <c r="D949" s="832" t="s">
        <v>2059</v>
      </c>
      <c r="E949" s="832" t="s">
        <v>2973</v>
      </c>
      <c r="F949" s="849"/>
      <c r="G949" s="849"/>
      <c r="H949" s="837">
        <v>0</v>
      </c>
      <c r="I949" s="849">
        <v>1</v>
      </c>
      <c r="J949" s="849">
        <v>64.5</v>
      </c>
      <c r="K949" s="837">
        <v>1</v>
      </c>
      <c r="L949" s="849">
        <v>1</v>
      </c>
      <c r="M949" s="850">
        <v>64.5</v>
      </c>
    </row>
    <row r="950" spans="1:13" ht="14.4" customHeight="1" x14ac:dyDescent="0.3">
      <c r="A950" s="831" t="s">
        <v>2753</v>
      </c>
      <c r="B950" s="832" t="s">
        <v>2455</v>
      </c>
      <c r="C950" s="832" t="s">
        <v>2812</v>
      </c>
      <c r="D950" s="832" t="s">
        <v>2813</v>
      </c>
      <c r="E950" s="832" t="s">
        <v>2814</v>
      </c>
      <c r="F950" s="849"/>
      <c r="G950" s="849"/>
      <c r="H950" s="837">
        <v>0</v>
      </c>
      <c r="I950" s="849">
        <v>4</v>
      </c>
      <c r="J950" s="849">
        <v>1812.72</v>
      </c>
      <c r="K950" s="837">
        <v>1</v>
      </c>
      <c r="L950" s="849">
        <v>4</v>
      </c>
      <c r="M950" s="850">
        <v>1812.72</v>
      </c>
    </row>
    <row r="951" spans="1:13" ht="14.4" customHeight="1" x14ac:dyDescent="0.3">
      <c r="A951" s="831" t="s">
        <v>2753</v>
      </c>
      <c r="B951" s="832" t="s">
        <v>2455</v>
      </c>
      <c r="C951" s="832" t="s">
        <v>2881</v>
      </c>
      <c r="D951" s="832" t="s">
        <v>2772</v>
      </c>
      <c r="E951" s="832" t="s">
        <v>2773</v>
      </c>
      <c r="F951" s="849"/>
      <c r="G951" s="849"/>
      <c r="H951" s="837">
        <v>0</v>
      </c>
      <c r="I951" s="849">
        <v>9</v>
      </c>
      <c r="J951" s="849">
        <v>4078.6199999999994</v>
      </c>
      <c r="K951" s="837">
        <v>1</v>
      </c>
      <c r="L951" s="849">
        <v>9</v>
      </c>
      <c r="M951" s="850">
        <v>4078.6199999999994</v>
      </c>
    </row>
    <row r="952" spans="1:13" ht="14.4" customHeight="1" x14ac:dyDescent="0.3">
      <c r="A952" s="831" t="s">
        <v>2753</v>
      </c>
      <c r="B952" s="832" t="s">
        <v>2092</v>
      </c>
      <c r="C952" s="832" t="s">
        <v>2784</v>
      </c>
      <c r="D952" s="832" t="s">
        <v>910</v>
      </c>
      <c r="E952" s="832" t="s">
        <v>2106</v>
      </c>
      <c r="F952" s="849"/>
      <c r="G952" s="849"/>
      <c r="H952" s="837">
        <v>0</v>
      </c>
      <c r="I952" s="849">
        <v>2</v>
      </c>
      <c r="J952" s="849">
        <v>981.78</v>
      </c>
      <c r="K952" s="837">
        <v>1</v>
      </c>
      <c r="L952" s="849">
        <v>2</v>
      </c>
      <c r="M952" s="850">
        <v>981.78</v>
      </c>
    </row>
    <row r="953" spans="1:13" ht="14.4" customHeight="1" x14ac:dyDescent="0.3">
      <c r="A953" s="831" t="s">
        <v>2753</v>
      </c>
      <c r="B953" s="832" t="s">
        <v>2092</v>
      </c>
      <c r="C953" s="832" t="s">
        <v>2821</v>
      </c>
      <c r="D953" s="832" t="s">
        <v>910</v>
      </c>
      <c r="E953" s="832" t="s">
        <v>2102</v>
      </c>
      <c r="F953" s="849"/>
      <c r="G953" s="849"/>
      <c r="H953" s="837">
        <v>0</v>
      </c>
      <c r="I953" s="849">
        <v>6</v>
      </c>
      <c r="J953" s="849">
        <v>4417.9800000000005</v>
      </c>
      <c r="K953" s="837">
        <v>1</v>
      </c>
      <c r="L953" s="849">
        <v>6</v>
      </c>
      <c r="M953" s="850">
        <v>4417.9800000000005</v>
      </c>
    </row>
    <row r="954" spans="1:13" ht="14.4" customHeight="1" x14ac:dyDescent="0.3">
      <c r="A954" s="831" t="s">
        <v>2753</v>
      </c>
      <c r="B954" s="832" t="s">
        <v>2092</v>
      </c>
      <c r="C954" s="832" t="s">
        <v>2861</v>
      </c>
      <c r="D954" s="832" t="s">
        <v>914</v>
      </c>
      <c r="E954" s="832" t="s">
        <v>2096</v>
      </c>
      <c r="F954" s="849"/>
      <c r="G954" s="849"/>
      <c r="H954" s="837">
        <v>0</v>
      </c>
      <c r="I954" s="849">
        <v>3</v>
      </c>
      <c r="J954" s="849">
        <v>4156.8599999999997</v>
      </c>
      <c r="K954" s="837">
        <v>1</v>
      </c>
      <c r="L954" s="849">
        <v>3</v>
      </c>
      <c r="M954" s="850">
        <v>4156.8599999999997</v>
      </c>
    </row>
    <row r="955" spans="1:13" ht="14.4" customHeight="1" x14ac:dyDescent="0.3">
      <c r="A955" s="831" t="s">
        <v>2753</v>
      </c>
      <c r="B955" s="832" t="s">
        <v>2092</v>
      </c>
      <c r="C955" s="832" t="s">
        <v>2099</v>
      </c>
      <c r="D955" s="832" t="s">
        <v>914</v>
      </c>
      <c r="E955" s="832" t="s">
        <v>2100</v>
      </c>
      <c r="F955" s="849"/>
      <c r="G955" s="849"/>
      <c r="H955" s="837">
        <v>0</v>
      </c>
      <c r="I955" s="849">
        <v>3</v>
      </c>
      <c r="J955" s="849">
        <v>6928.08</v>
      </c>
      <c r="K955" s="837">
        <v>1</v>
      </c>
      <c r="L955" s="849">
        <v>3</v>
      </c>
      <c r="M955" s="850">
        <v>6928.08</v>
      </c>
    </row>
    <row r="956" spans="1:13" ht="14.4" customHeight="1" x14ac:dyDescent="0.3">
      <c r="A956" s="831" t="s">
        <v>2753</v>
      </c>
      <c r="B956" s="832" t="s">
        <v>2129</v>
      </c>
      <c r="C956" s="832" t="s">
        <v>2131</v>
      </c>
      <c r="D956" s="832" t="s">
        <v>919</v>
      </c>
      <c r="E956" s="832" t="s">
        <v>2132</v>
      </c>
      <c r="F956" s="849"/>
      <c r="G956" s="849"/>
      <c r="H956" s="837">
        <v>0</v>
      </c>
      <c r="I956" s="849">
        <v>1</v>
      </c>
      <c r="J956" s="849">
        <v>42.51</v>
      </c>
      <c r="K956" s="837">
        <v>1</v>
      </c>
      <c r="L956" s="849">
        <v>1</v>
      </c>
      <c r="M956" s="850">
        <v>42.51</v>
      </c>
    </row>
    <row r="957" spans="1:13" ht="14.4" customHeight="1" x14ac:dyDescent="0.3">
      <c r="A957" s="831" t="s">
        <v>2753</v>
      </c>
      <c r="B957" s="832" t="s">
        <v>2129</v>
      </c>
      <c r="C957" s="832" t="s">
        <v>2853</v>
      </c>
      <c r="D957" s="832" t="s">
        <v>919</v>
      </c>
      <c r="E957" s="832" t="s">
        <v>2854</v>
      </c>
      <c r="F957" s="849"/>
      <c r="G957" s="849"/>
      <c r="H957" s="837">
        <v>0</v>
      </c>
      <c r="I957" s="849">
        <v>1</v>
      </c>
      <c r="J957" s="849">
        <v>85.02</v>
      </c>
      <c r="K957" s="837">
        <v>1</v>
      </c>
      <c r="L957" s="849">
        <v>1</v>
      </c>
      <c r="M957" s="850">
        <v>85.02</v>
      </c>
    </row>
    <row r="958" spans="1:13" ht="14.4" customHeight="1" x14ac:dyDescent="0.3">
      <c r="A958" s="831" t="s">
        <v>2753</v>
      </c>
      <c r="B958" s="832" t="s">
        <v>2137</v>
      </c>
      <c r="C958" s="832" t="s">
        <v>4197</v>
      </c>
      <c r="D958" s="832" t="s">
        <v>4198</v>
      </c>
      <c r="E958" s="832" t="s">
        <v>4199</v>
      </c>
      <c r="F958" s="849"/>
      <c r="G958" s="849"/>
      <c r="H958" s="837"/>
      <c r="I958" s="849">
        <v>2</v>
      </c>
      <c r="J958" s="849">
        <v>0</v>
      </c>
      <c r="K958" s="837"/>
      <c r="L958" s="849">
        <v>2</v>
      </c>
      <c r="M958" s="850">
        <v>0</v>
      </c>
    </row>
    <row r="959" spans="1:13" ht="14.4" customHeight="1" x14ac:dyDescent="0.3">
      <c r="A959" s="831" t="s">
        <v>2753</v>
      </c>
      <c r="B959" s="832" t="s">
        <v>2172</v>
      </c>
      <c r="C959" s="832" t="s">
        <v>2636</v>
      </c>
      <c r="D959" s="832" t="s">
        <v>1172</v>
      </c>
      <c r="E959" s="832" t="s">
        <v>2637</v>
      </c>
      <c r="F959" s="849"/>
      <c r="G959" s="849"/>
      <c r="H959" s="837">
        <v>0</v>
      </c>
      <c r="I959" s="849">
        <v>1</v>
      </c>
      <c r="J959" s="849">
        <v>143.09</v>
      </c>
      <c r="K959" s="837">
        <v>1</v>
      </c>
      <c r="L959" s="849">
        <v>1</v>
      </c>
      <c r="M959" s="850">
        <v>143.09</v>
      </c>
    </row>
    <row r="960" spans="1:13" ht="14.4" customHeight="1" x14ac:dyDescent="0.3">
      <c r="A960" s="831" t="s">
        <v>2753</v>
      </c>
      <c r="B960" s="832" t="s">
        <v>2178</v>
      </c>
      <c r="C960" s="832" t="s">
        <v>4202</v>
      </c>
      <c r="D960" s="832" t="s">
        <v>2180</v>
      </c>
      <c r="E960" s="832" t="s">
        <v>3627</v>
      </c>
      <c r="F960" s="849"/>
      <c r="G960" s="849"/>
      <c r="H960" s="837">
        <v>0</v>
      </c>
      <c r="I960" s="849">
        <v>1</v>
      </c>
      <c r="J960" s="849">
        <v>158.99</v>
      </c>
      <c r="K960" s="837">
        <v>1</v>
      </c>
      <c r="L960" s="849">
        <v>1</v>
      </c>
      <c r="M960" s="850">
        <v>158.99</v>
      </c>
    </row>
    <row r="961" spans="1:13" ht="14.4" customHeight="1" x14ac:dyDescent="0.3">
      <c r="A961" s="831" t="s">
        <v>2753</v>
      </c>
      <c r="B961" s="832" t="s">
        <v>2506</v>
      </c>
      <c r="C961" s="832" t="s">
        <v>4200</v>
      </c>
      <c r="D961" s="832" t="s">
        <v>2508</v>
      </c>
      <c r="E961" s="832" t="s">
        <v>4201</v>
      </c>
      <c r="F961" s="849"/>
      <c r="G961" s="849"/>
      <c r="H961" s="837">
        <v>0</v>
      </c>
      <c r="I961" s="849">
        <v>1</v>
      </c>
      <c r="J961" s="849">
        <v>545.82000000000005</v>
      </c>
      <c r="K961" s="837">
        <v>1</v>
      </c>
      <c r="L961" s="849">
        <v>1</v>
      </c>
      <c r="M961" s="850">
        <v>545.82000000000005</v>
      </c>
    </row>
    <row r="962" spans="1:13" ht="14.4" customHeight="1" x14ac:dyDescent="0.3">
      <c r="A962" s="831" t="s">
        <v>2753</v>
      </c>
      <c r="B962" s="832" t="s">
        <v>2264</v>
      </c>
      <c r="C962" s="832" t="s">
        <v>2267</v>
      </c>
      <c r="D962" s="832" t="s">
        <v>1377</v>
      </c>
      <c r="E962" s="832" t="s">
        <v>2268</v>
      </c>
      <c r="F962" s="849"/>
      <c r="G962" s="849"/>
      <c r="H962" s="837">
        <v>0</v>
      </c>
      <c r="I962" s="849">
        <v>13</v>
      </c>
      <c r="J962" s="849">
        <v>2006.68</v>
      </c>
      <c r="K962" s="837">
        <v>1</v>
      </c>
      <c r="L962" s="849">
        <v>13</v>
      </c>
      <c r="M962" s="850">
        <v>2006.68</v>
      </c>
    </row>
    <row r="963" spans="1:13" ht="14.4" customHeight="1" x14ac:dyDescent="0.3">
      <c r="A963" s="831" t="s">
        <v>2753</v>
      </c>
      <c r="B963" s="832" t="s">
        <v>2275</v>
      </c>
      <c r="C963" s="832" t="s">
        <v>2276</v>
      </c>
      <c r="D963" s="832" t="s">
        <v>2277</v>
      </c>
      <c r="E963" s="832" t="s">
        <v>2278</v>
      </c>
      <c r="F963" s="849"/>
      <c r="G963" s="849"/>
      <c r="H963" s="837">
        <v>0</v>
      </c>
      <c r="I963" s="849">
        <v>4</v>
      </c>
      <c r="J963" s="849">
        <v>682.08</v>
      </c>
      <c r="K963" s="837">
        <v>1</v>
      </c>
      <c r="L963" s="849">
        <v>4</v>
      </c>
      <c r="M963" s="850">
        <v>682.08</v>
      </c>
    </row>
    <row r="964" spans="1:13" ht="14.4" customHeight="1" x14ac:dyDescent="0.3">
      <c r="A964" s="831" t="s">
        <v>2753</v>
      </c>
      <c r="B964" s="832" t="s">
        <v>4589</v>
      </c>
      <c r="C964" s="832" t="s">
        <v>3151</v>
      </c>
      <c r="D964" s="832" t="s">
        <v>1756</v>
      </c>
      <c r="E964" s="832" t="s">
        <v>3111</v>
      </c>
      <c r="F964" s="849">
        <v>2</v>
      </c>
      <c r="G964" s="849">
        <v>197.5</v>
      </c>
      <c r="H964" s="837">
        <v>1</v>
      </c>
      <c r="I964" s="849"/>
      <c r="J964" s="849"/>
      <c r="K964" s="837">
        <v>0</v>
      </c>
      <c r="L964" s="849">
        <v>2</v>
      </c>
      <c r="M964" s="850">
        <v>197.5</v>
      </c>
    </row>
    <row r="965" spans="1:13" ht="14.4" customHeight="1" x14ac:dyDescent="0.3">
      <c r="A965" s="831" t="s">
        <v>2753</v>
      </c>
      <c r="B965" s="832" t="s">
        <v>4592</v>
      </c>
      <c r="C965" s="832" t="s">
        <v>2951</v>
      </c>
      <c r="D965" s="832" t="s">
        <v>2952</v>
      </c>
      <c r="E965" s="832" t="s">
        <v>2953</v>
      </c>
      <c r="F965" s="849"/>
      <c r="G965" s="849"/>
      <c r="H965" s="837">
        <v>0</v>
      </c>
      <c r="I965" s="849">
        <v>3</v>
      </c>
      <c r="J965" s="849">
        <v>11067.33</v>
      </c>
      <c r="K965" s="837">
        <v>1</v>
      </c>
      <c r="L965" s="849">
        <v>3</v>
      </c>
      <c r="M965" s="850">
        <v>11067.33</v>
      </c>
    </row>
    <row r="966" spans="1:13" ht="14.4" customHeight="1" x14ac:dyDescent="0.3">
      <c r="A966" s="831" t="s">
        <v>2753</v>
      </c>
      <c r="B966" s="832" t="s">
        <v>4591</v>
      </c>
      <c r="C966" s="832" t="s">
        <v>3012</v>
      </c>
      <c r="D966" s="832" t="s">
        <v>3013</v>
      </c>
      <c r="E966" s="832" t="s">
        <v>3014</v>
      </c>
      <c r="F966" s="849"/>
      <c r="G966" s="849"/>
      <c r="H966" s="837">
        <v>0</v>
      </c>
      <c r="I966" s="849">
        <v>111</v>
      </c>
      <c r="J966" s="849">
        <v>55756.409999999996</v>
      </c>
      <c r="K966" s="837">
        <v>1</v>
      </c>
      <c r="L966" s="849">
        <v>111</v>
      </c>
      <c r="M966" s="850">
        <v>55756.409999999996</v>
      </c>
    </row>
    <row r="967" spans="1:13" ht="14.4" customHeight="1" x14ac:dyDescent="0.3">
      <c r="A967" s="831" t="s">
        <v>2753</v>
      </c>
      <c r="B967" s="832" t="s">
        <v>4594</v>
      </c>
      <c r="C967" s="832" t="s">
        <v>2896</v>
      </c>
      <c r="D967" s="832" t="s">
        <v>2897</v>
      </c>
      <c r="E967" s="832" t="s">
        <v>2898</v>
      </c>
      <c r="F967" s="849"/>
      <c r="G967" s="849"/>
      <c r="H967" s="837">
        <v>0</v>
      </c>
      <c r="I967" s="849">
        <v>12</v>
      </c>
      <c r="J967" s="849">
        <v>22015.68</v>
      </c>
      <c r="K967" s="837">
        <v>1</v>
      </c>
      <c r="L967" s="849">
        <v>12</v>
      </c>
      <c r="M967" s="850">
        <v>22015.68</v>
      </c>
    </row>
    <row r="968" spans="1:13" ht="14.4" customHeight="1" x14ac:dyDescent="0.3">
      <c r="A968" s="831" t="s">
        <v>2753</v>
      </c>
      <c r="B968" s="832" t="s">
        <v>4594</v>
      </c>
      <c r="C968" s="832" t="s">
        <v>4168</v>
      </c>
      <c r="D968" s="832" t="s">
        <v>4169</v>
      </c>
      <c r="E968" s="832" t="s">
        <v>3282</v>
      </c>
      <c r="F968" s="849">
        <v>2</v>
      </c>
      <c r="G968" s="849">
        <v>1027.4000000000001</v>
      </c>
      <c r="H968" s="837">
        <v>1</v>
      </c>
      <c r="I968" s="849"/>
      <c r="J968" s="849"/>
      <c r="K968" s="837">
        <v>0</v>
      </c>
      <c r="L968" s="849">
        <v>2</v>
      </c>
      <c r="M968" s="850">
        <v>1027.4000000000001</v>
      </c>
    </row>
    <row r="969" spans="1:13" ht="14.4" customHeight="1" x14ac:dyDescent="0.3">
      <c r="A969" s="831" t="s">
        <v>2753</v>
      </c>
      <c r="B969" s="832" t="s">
        <v>2322</v>
      </c>
      <c r="C969" s="832" t="s">
        <v>3169</v>
      </c>
      <c r="D969" s="832" t="s">
        <v>2976</v>
      </c>
      <c r="E969" s="832" t="s">
        <v>2325</v>
      </c>
      <c r="F969" s="849">
        <v>6</v>
      </c>
      <c r="G969" s="849">
        <v>3302.34</v>
      </c>
      <c r="H969" s="837">
        <v>1</v>
      </c>
      <c r="I969" s="849"/>
      <c r="J969" s="849"/>
      <c r="K969" s="837">
        <v>0</v>
      </c>
      <c r="L969" s="849">
        <v>6</v>
      </c>
      <c r="M969" s="850">
        <v>3302.34</v>
      </c>
    </row>
    <row r="970" spans="1:13" ht="14.4" customHeight="1" x14ac:dyDescent="0.3">
      <c r="A970" s="831" t="s">
        <v>2753</v>
      </c>
      <c r="B970" s="832" t="s">
        <v>2322</v>
      </c>
      <c r="C970" s="832" t="s">
        <v>2323</v>
      </c>
      <c r="D970" s="832" t="s">
        <v>2324</v>
      </c>
      <c r="E970" s="832" t="s">
        <v>2325</v>
      </c>
      <c r="F970" s="849"/>
      <c r="G970" s="849"/>
      <c r="H970" s="837">
        <v>0</v>
      </c>
      <c r="I970" s="849">
        <v>396</v>
      </c>
      <c r="J970" s="849">
        <v>217954.43999999989</v>
      </c>
      <c r="K970" s="837">
        <v>1</v>
      </c>
      <c r="L970" s="849">
        <v>396</v>
      </c>
      <c r="M970" s="850">
        <v>217954.43999999989</v>
      </c>
    </row>
    <row r="971" spans="1:13" ht="14.4" customHeight="1" x14ac:dyDescent="0.3">
      <c r="A971" s="831" t="s">
        <v>2753</v>
      </c>
      <c r="B971" s="832" t="s">
        <v>4595</v>
      </c>
      <c r="C971" s="832" t="s">
        <v>2930</v>
      </c>
      <c r="D971" s="832" t="s">
        <v>2931</v>
      </c>
      <c r="E971" s="832" t="s">
        <v>2932</v>
      </c>
      <c r="F971" s="849"/>
      <c r="G971" s="849"/>
      <c r="H971" s="837">
        <v>0</v>
      </c>
      <c r="I971" s="849">
        <v>18</v>
      </c>
      <c r="J971" s="849">
        <v>9907.02</v>
      </c>
      <c r="K971" s="837">
        <v>1</v>
      </c>
      <c r="L971" s="849">
        <v>18</v>
      </c>
      <c r="M971" s="850">
        <v>9907.02</v>
      </c>
    </row>
    <row r="972" spans="1:13" ht="14.4" customHeight="1" x14ac:dyDescent="0.3">
      <c r="A972" s="831" t="s">
        <v>2753</v>
      </c>
      <c r="B972" s="832" t="s">
        <v>2329</v>
      </c>
      <c r="C972" s="832" t="s">
        <v>2332</v>
      </c>
      <c r="D972" s="832" t="s">
        <v>676</v>
      </c>
      <c r="E972" s="832" t="s">
        <v>641</v>
      </c>
      <c r="F972" s="849"/>
      <c r="G972" s="849"/>
      <c r="H972" s="837">
        <v>0</v>
      </c>
      <c r="I972" s="849">
        <v>2</v>
      </c>
      <c r="J972" s="849">
        <v>96.84</v>
      </c>
      <c r="K972" s="837">
        <v>1</v>
      </c>
      <c r="L972" s="849">
        <v>2</v>
      </c>
      <c r="M972" s="850">
        <v>96.84</v>
      </c>
    </row>
    <row r="973" spans="1:13" ht="14.4" customHeight="1" x14ac:dyDescent="0.3">
      <c r="A973" s="831" t="s">
        <v>2753</v>
      </c>
      <c r="B973" s="832" t="s">
        <v>2333</v>
      </c>
      <c r="C973" s="832" t="s">
        <v>2335</v>
      </c>
      <c r="D973" s="832" t="s">
        <v>640</v>
      </c>
      <c r="E973" s="832" t="s">
        <v>642</v>
      </c>
      <c r="F973" s="849"/>
      <c r="G973" s="849"/>
      <c r="H973" s="837">
        <v>0</v>
      </c>
      <c r="I973" s="849">
        <v>2</v>
      </c>
      <c r="J973" s="849">
        <v>145.1</v>
      </c>
      <c r="K973" s="837">
        <v>1</v>
      </c>
      <c r="L973" s="849">
        <v>2</v>
      </c>
      <c r="M973" s="850">
        <v>145.1</v>
      </c>
    </row>
    <row r="974" spans="1:13" ht="14.4" customHeight="1" x14ac:dyDescent="0.3">
      <c r="A974" s="831" t="s">
        <v>2753</v>
      </c>
      <c r="B974" s="832" t="s">
        <v>2333</v>
      </c>
      <c r="C974" s="832" t="s">
        <v>2336</v>
      </c>
      <c r="D974" s="832" t="s">
        <v>640</v>
      </c>
      <c r="E974" s="832" t="s">
        <v>643</v>
      </c>
      <c r="F974" s="849"/>
      <c r="G974" s="849"/>
      <c r="H974" s="837">
        <v>0</v>
      </c>
      <c r="I974" s="849">
        <v>4</v>
      </c>
      <c r="J974" s="849">
        <v>261.12</v>
      </c>
      <c r="K974" s="837">
        <v>1</v>
      </c>
      <c r="L974" s="849">
        <v>4</v>
      </c>
      <c r="M974" s="850">
        <v>261.12</v>
      </c>
    </row>
    <row r="975" spans="1:13" ht="14.4" customHeight="1" x14ac:dyDescent="0.3">
      <c r="A975" s="831" t="s">
        <v>2753</v>
      </c>
      <c r="B975" s="832" t="s">
        <v>2595</v>
      </c>
      <c r="C975" s="832" t="s">
        <v>3197</v>
      </c>
      <c r="D975" s="832" t="s">
        <v>2597</v>
      </c>
      <c r="E975" s="832" t="s">
        <v>3198</v>
      </c>
      <c r="F975" s="849"/>
      <c r="G975" s="849"/>
      <c r="H975" s="837">
        <v>0</v>
      </c>
      <c r="I975" s="849">
        <v>11</v>
      </c>
      <c r="J975" s="849">
        <v>11214.060000000001</v>
      </c>
      <c r="K975" s="837">
        <v>1</v>
      </c>
      <c r="L975" s="849">
        <v>11</v>
      </c>
      <c r="M975" s="850">
        <v>11214.060000000001</v>
      </c>
    </row>
    <row r="976" spans="1:13" ht="14.4" customHeight="1" x14ac:dyDescent="0.3">
      <c r="A976" s="831" t="s">
        <v>2753</v>
      </c>
      <c r="B976" s="832" t="s">
        <v>2337</v>
      </c>
      <c r="C976" s="832" t="s">
        <v>2341</v>
      </c>
      <c r="D976" s="832" t="s">
        <v>2339</v>
      </c>
      <c r="E976" s="832" t="s">
        <v>2342</v>
      </c>
      <c r="F976" s="849"/>
      <c r="G976" s="849"/>
      <c r="H976" s="837">
        <v>0</v>
      </c>
      <c r="I976" s="849">
        <v>7</v>
      </c>
      <c r="J976" s="849">
        <v>10179.61</v>
      </c>
      <c r="K976" s="837">
        <v>1</v>
      </c>
      <c r="L976" s="849">
        <v>7</v>
      </c>
      <c r="M976" s="850">
        <v>10179.61</v>
      </c>
    </row>
    <row r="977" spans="1:13" ht="14.4" customHeight="1" x14ac:dyDescent="0.3">
      <c r="A977" s="831" t="s">
        <v>2753</v>
      </c>
      <c r="B977" s="832" t="s">
        <v>2351</v>
      </c>
      <c r="C977" s="832" t="s">
        <v>2352</v>
      </c>
      <c r="D977" s="832" t="s">
        <v>2353</v>
      </c>
      <c r="E977" s="832" t="s">
        <v>2354</v>
      </c>
      <c r="F977" s="849"/>
      <c r="G977" s="849"/>
      <c r="H977" s="837"/>
      <c r="I977" s="849">
        <v>9</v>
      </c>
      <c r="J977" s="849">
        <v>0</v>
      </c>
      <c r="K977" s="837"/>
      <c r="L977" s="849">
        <v>9</v>
      </c>
      <c r="M977" s="850">
        <v>0</v>
      </c>
    </row>
    <row r="978" spans="1:13" ht="14.4" customHeight="1" x14ac:dyDescent="0.3">
      <c r="A978" s="831" t="s">
        <v>2753</v>
      </c>
      <c r="B978" s="832" t="s">
        <v>2378</v>
      </c>
      <c r="C978" s="832" t="s">
        <v>2379</v>
      </c>
      <c r="D978" s="832" t="s">
        <v>2380</v>
      </c>
      <c r="E978" s="832" t="s">
        <v>2381</v>
      </c>
      <c r="F978" s="849"/>
      <c r="G978" s="849"/>
      <c r="H978" s="837">
        <v>0</v>
      </c>
      <c r="I978" s="849">
        <v>15</v>
      </c>
      <c r="J978" s="849">
        <v>141</v>
      </c>
      <c r="K978" s="837">
        <v>1</v>
      </c>
      <c r="L978" s="849">
        <v>15</v>
      </c>
      <c r="M978" s="850">
        <v>141</v>
      </c>
    </row>
    <row r="979" spans="1:13" ht="14.4" customHeight="1" x14ac:dyDescent="0.3">
      <c r="A979" s="831" t="s">
        <v>2753</v>
      </c>
      <c r="B979" s="832" t="s">
        <v>2378</v>
      </c>
      <c r="C979" s="832" t="s">
        <v>2382</v>
      </c>
      <c r="D979" s="832" t="s">
        <v>2383</v>
      </c>
      <c r="E979" s="832" t="s">
        <v>2384</v>
      </c>
      <c r="F979" s="849"/>
      <c r="G979" s="849"/>
      <c r="H979" s="837">
        <v>0</v>
      </c>
      <c r="I979" s="849">
        <v>1</v>
      </c>
      <c r="J979" s="849">
        <v>4.7</v>
      </c>
      <c r="K979" s="837">
        <v>1</v>
      </c>
      <c r="L979" s="849">
        <v>1</v>
      </c>
      <c r="M979" s="850">
        <v>4.7</v>
      </c>
    </row>
    <row r="980" spans="1:13" ht="14.4" customHeight="1" x14ac:dyDescent="0.3">
      <c r="A980" s="831" t="s">
        <v>2753</v>
      </c>
      <c r="B980" s="832" t="s">
        <v>2391</v>
      </c>
      <c r="C980" s="832" t="s">
        <v>2394</v>
      </c>
      <c r="D980" s="832" t="s">
        <v>1330</v>
      </c>
      <c r="E980" s="832" t="s">
        <v>2395</v>
      </c>
      <c r="F980" s="849"/>
      <c r="G980" s="849"/>
      <c r="H980" s="837"/>
      <c r="I980" s="849">
        <v>6</v>
      </c>
      <c r="J980" s="849">
        <v>0</v>
      </c>
      <c r="K980" s="837"/>
      <c r="L980" s="849">
        <v>6</v>
      </c>
      <c r="M980" s="850">
        <v>0</v>
      </c>
    </row>
    <row r="981" spans="1:13" ht="14.4" customHeight="1" x14ac:dyDescent="0.3">
      <c r="A981" s="831" t="s">
        <v>2753</v>
      </c>
      <c r="B981" s="832" t="s">
        <v>2396</v>
      </c>
      <c r="C981" s="832" t="s">
        <v>3570</v>
      </c>
      <c r="D981" s="832" t="s">
        <v>750</v>
      </c>
      <c r="E981" s="832" t="s">
        <v>2870</v>
      </c>
      <c r="F981" s="849"/>
      <c r="G981" s="849"/>
      <c r="H981" s="837">
        <v>0</v>
      </c>
      <c r="I981" s="849">
        <v>2</v>
      </c>
      <c r="J981" s="849">
        <v>528</v>
      </c>
      <c r="K981" s="837">
        <v>1</v>
      </c>
      <c r="L981" s="849">
        <v>2</v>
      </c>
      <c r="M981" s="850">
        <v>528</v>
      </c>
    </row>
    <row r="982" spans="1:13" ht="14.4" customHeight="1" x14ac:dyDescent="0.3">
      <c r="A982" s="831" t="s">
        <v>2753</v>
      </c>
      <c r="B982" s="832" t="s">
        <v>2396</v>
      </c>
      <c r="C982" s="832" t="s">
        <v>2397</v>
      </c>
      <c r="D982" s="832" t="s">
        <v>748</v>
      </c>
      <c r="E982" s="832" t="s">
        <v>703</v>
      </c>
      <c r="F982" s="849"/>
      <c r="G982" s="849"/>
      <c r="H982" s="837">
        <v>0</v>
      </c>
      <c r="I982" s="849">
        <v>3</v>
      </c>
      <c r="J982" s="849">
        <v>197.96999999999997</v>
      </c>
      <c r="K982" s="837">
        <v>1</v>
      </c>
      <c r="L982" s="849">
        <v>3</v>
      </c>
      <c r="M982" s="850">
        <v>197.96999999999997</v>
      </c>
    </row>
    <row r="983" spans="1:13" ht="14.4" customHeight="1" x14ac:dyDescent="0.3">
      <c r="A983" s="831" t="s">
        <v>2753</v>
      </c>
      <c r="B983" s="832" t="s">
        <v>2396</v>
      </c>
      <c r="C983" s="832" t="s">
        <v>2869</v>
      </c>
      <c r="D983" s="832" t="s">
        <v>750</v>
      </c>
      <c r="E983" s="832" t="s">
        <v>2870</v>
      </c>
      <c r="F983" s="849"/>
      <c r="G983" s="849"/>
      <c r="H983" s="837">
        <v>0</v>
      </c>
      <c r="I983" s="849">
        <v>1</v>
      </c>
      <c r="J983" s="849">
        <v>264</v>
      </c>
      <c r="K983" s="837">
        <v>1</v>
      </c>
      <c r="L983" s="849">
        <v>1</v>
      </c>
      <c r="M983" s="850">
        <v>264</v>
      </c>
    </row>
    <row r="984" spans="1:13" ht="14.4" customHeight="1" x14ac:dyDescent="0.3">
      <c r="A984" s="831" t="s">
        <v>2753</v>
      </c>
      <c r="B984" s="832" t="s">
        <v>2420</v>
      </c>
      <c r="C984" s="832" t="s">
        <v>2623</v>
      </c>
      <c r="D984" s="832" t="s">
        <v>1328</v>
      </c>
      <c r="E984" s="832" t="s">
        <v>703</v>
      </c>
      <c r="F984" s="849"/>
      <c r="G984" s="849"/>
      <c r="H984" s="837">
        <v>0</v>
      </c>
      <c r="I984" s="849">
        <v>1</v>
      </c>
      <c r="J984" s="849">
        <v>58.77</v>
      </c>
      <c r="K984" s="837">
        <v>1</v>
      </c>
      <c r="L984" s="849">
        <v>1</v>
      </c>
      <c r="M984" s="850">
        <v>58.77</v>
      </c>
    </row>
    <row r="985" spans="1:13" ht="14.4" customHeight="1" x14ac:dyDescent="0.3">
      <c r="A985" s="831" t="s">
        <v>2753</v>
      </c>
      <c r="B985" s="832" t="s">
        <v>2624</v>
      </c>
      <c r="C985" s="832" t="s">
        <v>4188</v>
      </c>
      <c r="D985" s="832" t="s">
        <v>4189</v>
      </c>
      <c r="E985" s="832" t="s">
        <v>2167</v>
      </c>
      <c r="F985" s="849">
        <v>1</v>
      </c>
      <c r="G985" s="849">
        <v>0</v>
      </c>
      <c r="H985" s="837"/>
      <c r="I985" s="849"/>
      <c r="J985" s="849"/>
      <c r="K985" s="837"/>
      <c r="L985" s="849">
        <v>1</v>
      </c>
      <c r="M985" s="850">
        <v>0</v>
      </c>
    </row>
    <row r="986" spans="1:13" ht="14.4" customHeight="1" x14ac:dyDescent="0.3">
      <c r="A986" s="831" t="s">
        <v>2753</v>
      </c>
      <c r="B986" s="832" t="s">
        <v>2626</v>
      </c>
      <c r="C986" s="832" t="s">
        <v>4033</v>
      </c>
      <c r="D986" s="832" t="s">
        <v>2628</v>
      </c>
      <c r="E986" s="832" t="s">
        <v>3393</v>
      </c>
      <c r="F986" s="849"/>
      <c r="G986" s="849"/>
      <c r="H986" s="837">
        <v>0</v>
      </c>
      <c r="I986" s="849">
        <v>2</v>
      </c>
      <c r="J986" s="849">
        <v>352.64</v>
      </c>
      <c r="K986" s="837">
        <v>1</v>
      </c>
      <c r="L986" s="849">
        <v>2</v>
      </c>
      <c r="M986" s="850">
        <v>352.64</v>
      </c>
    </row>
    <row r="987" spans="1:13" ht="14.4" customHeight="1" thickBot="1" x14ac:dyDescent="0.35">
      <c r="A987" s="839" t="s">
        <v>2753</v>
      </c>
      <c r="B987" s="840" t="s">
        <v>2065</v>
      </c>
      <c r="C987" s="840" t="s">
        <v>2066</v>
      </c>
      <c r="D987" s="840" t="s">
        <v>2067</v>
      </c>
      <c r="E987" s="840" t="s">
        <v>2068</v>
      </c>
      <c r="F987" s="851"/>
      <c r="G987" s="851"/>
      <c r="H987" s="845">
        <v>0</v>
      </c>
      <c r="I987" s="851">
        <v>1</v>
      </c>
      <c r="J987" s="851">
        <v>165.63</v>
      </c>
      <c r="K987" s="845">
        <v>1</v>
      </c>
      <c r="L987" s="851">
        <v>1</v>
      </c>
      <c r="M987" s="852">
        <v>165.63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4612</v>
      </c>
      <c r="C6" s="731">
        <v>9.9570000000000007</v>
      </c>
      <c r="D6" s="731">
        <v>14.63791</v>
      </c>
      <c r="E6" s="731"/>
      <c r="F6" s="731">
        <v>15.05345</v>
      </c>
      <c r="G6" s="731">
        <v>14.583333007812499</v>
      </c>
      <c r="H6" s="731">
        <v>0.47011699218750103</v>
      </c>
      <c r="I6" s="732">
        <v>1.0322365944695668</v>
      </c>
      <c r="J6" s="733" t="s">
        <v>1</v>
      </c>
    </row>
    <row r="7" spans="1:10" ht="14.4" customHeight="1" x14ac:dyDescent="0.3">
      <c r="A7" s="729" t="s">
        <v>565</v>
      </c>
      <c r="B7" s="730" t="s">
        <v>4613</v>
      </c>
      <c r="C7" s="731">
        <v>0</v>
      </c>
      <c r="D7" s="731">
        <v>0.59036999999999995</v>
      </c>
      <c r="E7" s="731"/>
      <c r="F7" s="731">
        <v>0.27382000000000001</v>
      </c>
      <c r="G7" s="731">
        <v>0.83333331298828117</v>
      </c>
      <c r="H7" s="731">
        <v>-0.55951331298828122</v>
      </c>
      <c r="I7" s="732">
        <v>0.32858400802207055</v>
      </c>
      <c r="J7" s="733" t="s">
        <v>1</v>
      </c>
    </row>
    <row r="8" spans="1:10" ht="14.4" customHeight="1" x14ac:dyDescent="0.3">
      <c r="A8" s="729" t="s">
        <v>565</v>
      </c>
      <c r="B8" s="730" t="s">
        <v>4614</v>
      </c>
      <c r="C8" s="731">
        <v>118.81697000000003</v>
      </c>
      <c r="D8" s="731">
        <v>175.17495</v>
      </c>
      <c r="E8" s="731"/>
      <c r="F8" s="731">
        <v>186.66448000000003</v>
      </c>
      <c r="G8" s="731">
        <v>158.33333496093749</v>
      </c>
      <c r="H8" s="731">
        <v>28.331145039062534</v>
      </c>
      <c r="I8" s="732">
        <v>1.1789335457757655</v>
      </c>
      <c r="J8" s="733" t="s">
        <v>1</v>
      </c>
    </row>
    <row r="9" spans="1:10" ht="14.4" customHeight="1" x14ac:dyDescent="0.3">
      <c r="A9" s="729" t="s">
        <v>565</v>
      </c>
      <c r="B9" s="730" t="s">
        <v>4615</v>
      </c>
      <c r="C9" s="731">
        <v>378.60516000000001</v>
      </c>
      <c r="D9" s="731">
        <v>648.8273200000001</v>
      </c>
      <c r="E9" s="731"/>
      <c r="F9" s="731">
        <v>671.49856</v>
      </c>
      <c r="G9" s="731">
        <v>695.83330664062498</v>
      </c>
      <c r="H9" s="731">
        <v>-24.334746640624985</v>
      </c>
      <c r="I9" s="732">
        <v>0.96502790767790436</v>
      </c>
      <c r="J9" s="733" t="s">
        <v>1</v>
      </c>
    </row>
    <row r="10" spans="1:10" ht="14.4" customHeight="1" x14ac:dyDescent="0.3">
      <c r="A10" s="729" t="s">
        <v>565</v>
      </c>
      <c r="B10" s="730" t="s">
        <v>4616</v>
      </c>
      <c r="C10" s="731">
        <v>66.243499999999997</v>
      </c>
      <c r="D10" s="731">
        <v>298.73067000000009</v>
      </c>
      <c r="E10" s="731"/>
      <c r="F10" s="731">
        <v>289.35703999999998</v>
      </c>
      <c r="G10" s="731">
        <v>375.00000039672852</v>
      </c>
      <c r="H10" s="731">
        <v>-85.64296039672854</v>
      </c>
      <c r="I10" s="732">
        <v>0.77161877251700484</v>
      </c>
      <c r="J10" s="733" t="s">
        <v>1</v>
      </c>
    </row>
    <row r="11" spans="1:10" ht="14.4" customHeight="1" x14ac:dyDescent="0.3">
      <c r="A11" s="729" t="s">
        <v>565</v>
      </c>
      <c r="B11" s="730" t="s">
        <v>4617</v>
      </c>
      <c r="C11" s="731">
        <v>0</v>
      </c>
      <c r="D11" s="731">
        <v>0</v>
      </c>
      <c r="E11" s="731"/>
      <c r="F11" s="731">
        <v>0</v>
      </c>
      <c r="G11" s="731">
        <v>2.0833332519531251</v>
      </c>
      <c r="H11" s="731">
        <v>-2.0833332519531251</v>
      </c>
      <c r="I11" s="732">
        <v>0</v>
      </c>
      <c r="J11" s="733" t="s">
        <v>1</v>
      </c>
    </row>
    <row r="12" spans="1:10" ht="14.4" customHeight="1" x14ac:dyDescent="0.3">
      <c r="A12" s="729" t="s">
        <v>565</v>
      </c>
      <c r="B12" s="730" t="s">
        <v>4618</v>
      </c>
      <c r="C12" s="731">
        <v>64.16892</v>
      </c>
      <c r="D12" s="731">
        <v>111.29774</v>
      </c>
      <c r="E12" s="731"/>
      <c r="F12" s="731">
        <v>91.353859999999997</v>
      </c>
      <c r="G12" s="731">
        <v>95.83333735656737</v>
      </c>
      <c r="H12" s="731">
        <v>-4.4794773565673722</v>
      </c>
      <c r="I12" s="732">
        <v>0.95325762954596305</v>
      </c>
      <c r="J12" s="733" t="s">
        <v>1</v>
      </c>
    </row>
    <row r="13" spans="1:10" ht="14.4" customHeight="1" x14ac:dyDescent="0.3">
      <c r="A13" s="729" t="s">
        <v>565</v>
      </c>
      <c r="B13" s="730" t="s">
        <v>4619</v>
      </c>
      <c r="C13" s="731">
        <v>47.304389999999998</v>
      </c>
      <c r="D13" s="731">
        <v>51.521509999999999</v>
      </c>
      <c r="E13" s="731"/>
      <c r="F13" s="731">
        <v>54.291789999999999</v>
      </c>
      <c r="G13" s="731">
        <v>49.999998748779298</v>
      </c>
      <c r="H13" s="731">
        <v>4.291791251220701</v>
      </c>
      <c r="I13" s="732">
        <v>1.0858358271724053</v>
      </c>
      <c r="J13" s="733" t="s">
        <v>1</v>
      </c>
    </row>
    <row r="14" spans="1:10" ht="14.4" customHeight="1" x14ac:dyDescent="0.3">
      <c r="A14" s="729" t="s">
        <v>565</v>
      </c>
      <c r="B14" s="730" t="s">
        <v>4620</v>
      </c>
      <c r="C14" s="731">
        <v>130.78871000000001</v>
      </c>
      <c r="D14" s="731">
        <v>369.81640000000004</v>
      </c>
      <c r="E14" s="731"/>
      <c r="F14" s="731">
        <v>200.37988999999999</v>
      </c>
      <c r="G14" s="731">
        <v>269.58333203124999</v>
      </c>
      <c r="H14" s="731">
        <v>-69.203442031250006</v>
      </c>
      <c r="I14" s="732">
        <v>0.74329480420834038</v>
      </c>
      <c r="J14" s="733" t="s">
        <v>1</v>
      </c>
    </row>
    <row r="15" spans="1:10" ht="14.4" customHeight="1" x14ac:dyDescent="0.3">
      <c r="A15" s="729" t="s">
        <v>565</v>
      </c>
      <c r="B15" s="730" t="s">
        <v>4621</v>
      </c>
      <c r="C15" s="731">
        <v>1.8744799999999999</v>
      </c>
      <c r="D15" s="731">
        <v>15.592450000000001</v>
      </c>
      <c r="E15" s="731"/>
      <c r="F15" s="731">
        <v>0</v>
      </c>
      <c r="G15" s="731">
        <v>14.583333496093751</v>
      </c>
      <c r="H15" s="731">
        <v>-14.583333496093751</v>
      </c>
      <c r="I15" s="732">
        <v>0</v>
      </c>
      <c r="J15" s="733" t="s">
        <v>1</v>
      </c>
    </row>
    <row r="16" spans="1:10" ht="14.4" customHeight="1" x14ac:dyDescent="0.3">
      <c r="A16" s="729" t="s">
        <v>565</v>
      </c>
      <c r="B16" s="730" t="s">
        <v>4622</v>
      </c>
      <c r="C16" s="731">
        <v>0.88971999999999996</v>
      </c>
      <c r="D16" s="731">
        <v>1.3447499999999999</v>
      </c>
      <c r="E16" s="731"/>
      <c r="F16" s="731">
        <v>0.52817999999999998</v>
      </c>
      <c r="G16" s="731">
        <v>0.83333329772949216</v>
      </c>
      <c r="H16" s="731">
        <v>-0.30515329772949218</v>
      </c>
      <c r="I16" s="732">
        <v>0.63381602707954221</v>
      </c>
      <c r="J16" s="733" t="s">
        <v>1</v>
      </c>
    </row>
    <row r="17" spans="1:10" ht="14.4" customHeight="1" x14ac:dyDescent="0.3">
      <c r="A17" s="729" t="s">
        <v>565</v>
      </c>
      <c r="B17" s="730" t="s">
        <v>579</v>
      </c>
      <c r="C17" s="731">
        <v>818.64885000000004</v>
      </c>
      <c r="D17" s="731">
        <v>1687.5340700000004</v>
      </c>
      <c r="E17" s="731"/>
      <c r="F17" s="731">
        <v>1509.4010699999999</v>
      </c>
      <c r="G17" s="731">
        <v>1677.4999765014647</v>
      </c>
      <c r="H17" s="731">
        <v>-168.09890650146485</v>
      </c>
      <c r="I17" s="732">
        <v>0.89979200664309633</v>
      </c>
      <c r="J17" s="733" t="s">
        <v>580</v>
      </c>
    </row>
    <row r="19" spans="1:10" ht="14.4" customHeight="1" x14ac:dyDescent="0.3">
      <c r="A19" s="729" t="s">
        <v>565</v>
      </c>
      <c r="B19" s="730" t="s">
        <v>566</v>
      </c>
      <c r="C19" s="731" t="s">
        <v>567</v>
      </c>
      <c r="D19" s="731" t="s">
        <v>567</v>
      </c>
      <c r="E19" s="731"/>
      <c r="F19" s="731" t="s">
        <v>567</v>
      </c>
      <c r="G19" s="731" t="s">
        <v>567</v>
      </c>
      <c r="H19" s="731" t="s">
        <v>567</v>
      </c>
      <c r="I19" s="732" t="s">
        <v>567</v>
      </c>
      <c r="J19" s="733" t="s">
        <v>73</v>
      </c>
    </row>
    <row r="20" spans="1:10" ht="14.4" customHeight="1" x14ac:dyDescent="0.3">
      <c r="A20" s="729" t="s">
        <v>581</v>
      </c>
      <c r="B20" s="730" t="s">
        <v>582</v>
      </c>
      <c r="C20" s="731" t="s">
        <v>567</v>
      </c>
      <c r="D20" s="731" t="s">
        <v>567</v>
      </c>
      <c r="E20" s="731"/>
      <c r="F20" s="731" t="s">
        <v>567</v>
      </c>
      <c r="G20" s="731" t="s">
        <v>567</v>
      </c>
      <c r="H20" s="731" t="s">
        <v>567</v>
      </c>
      <c r="I20" s="732" t="s">
        <v>567</v>
      </c>
      <c r="J20" s="733" t="s">
        <v>0</v>
      </c>
    </row>
    <row r="21" spans="1:10" ht="14.4" customHeight="1" x14ac:dyDescent="0.3">
      <c r="A21" s="729" t="s">
        <v>581</v>
      </c>
      <c r="B21" s="730" t="s">
        <v>4612</v>
      </c>
      <c r="C21" s="731">
        <v>4.4888000000000003</v>
      </c>
      <c r="D21" s="731">
        <v>7.1770899999999997</v>
      </c>
      <c r="E21" s="731"/>
      <c r="F21" s="731">
        <v>7.36897</v>
      </c>
      <c r="G21" s="731">
        <v>7</v>
      </c>
      <c r="H21" s="731">
        <v>0.36897000000000002</v>
      </c>
      <c r="I21" s="732">
        <v>1.05271</v>
      </c>
      <c r="J21" s="733" t="s">
        <v>1</v>
      </c>
    </row>
    <row r="22" spans="1:10" ht="14.4" customHeight="1" x14ac:dyDescent="0.3">
      <c r="A22" s="729" t="s">
        <v>581</v>
      </c>
      <c r="B22" s="730" t="s">
        <v>4613</v>
      </c>
      <c r="C22" s="731">
        <v>0</v>
      </c>
      <c r="D22" s="731">
        <v>0.16372</v>
      </c>
      <c r="E22" s="731"/>
      <c r="F22" s="731">
        <v>0.27382000000000001</v>
      </c>
      <c r="G22" s="731">
        <v>0</v>
      </c>
      <c r="H22" s="731">
        <v>0.27382000000000001</v>
      </c>
      <c r="I22" s="732" t="s">
        <v>567</v>
      </c>
      <c r="J22" s="733" t="s">
        <v>1</v>
      </c>
    </row>
    <row r="23" spans="1:10" ht="14.4" customHeight="1" x14ac:dyDescent="0.3">
      <c r="A23" s="729" t="s">
        <v>581</v>
      </c>
      <c r="B23" s="730" t="s">
        <v>4614</v>
      </c>
      <c r="C23" s="731">
        <v>29.315220000000007</v>
      </c>
      <c r="D23" s="731">
        <v>33.81467</v>
      </c>
      <c r="E23" s="731"/>
      <c r="F23" s="731">
        <v>41.915180000000007</v>
      </c>
      <c r="G23" s="731">
        <v>37</v>
      </c>
      <c r="H23" s="731">
        <v>4.9151800000000065</v>
      </c>
      <c r="I23" s="732">
        <v>1.1328427027027028</v>
      </c>
      <c r="J23" s="733" t="s">
        <v>1</v>
      </c>
    </row>
    <row r="24" spans="1:10" ht="14.4" customHeight="1" x14ac:dyDescent="0.3">
      <c r="A24" s="729" t="s">
        <v>581</v>
      </c>
      <c r="B24" s="730" t="s">
        <v>4615</v>
      </c>
      <c r="C24" s="731">
        <v>62.78605000000001</v>
      </c>
      <c r="D24" s="731">
        <v>91.805999999999983</v>
      </c>
      <c r="E24" s="731"/>
      <c r="F24" s="731">
        <v>99.310390000000012</v>
      </c>
      <c r="G24" s="731">
        <v>80</v>
      </c>
      <c r="H24" s="731">
        <v>19.310390000000012</v>
      </c>
      <c r="I24" s="732">
        <v>1.2413798750000002</v>
      </c>
      <c r="J24" s="733" t="s">
        <v>1</v>
      </c>
    </row>
    <row r="25" spans="1:10" ht="14.4" customHeight="1" x14ac:dyDescent="0.3">
      <c r="A25" s="729" t="s">
        <v>581</v>
      </c>
      <c r="B25" s="730" t="s">
        <v>4616</v>
      </c>
      <c r="C25" s="731">
        <v>16.596299999999999</v>
      </c>
      <c r="D25" s="731">
        <v>36.0456</v>
      </c>
      <c r="E25" s="731"/>
      <c r="F25" s="731">
        <v>24.105400000000003</v>
      </c>
      <c r="G25" s="731">
        <v>35</v>
      </c>
      <c r="H25" s="731">
        <v>-10.894599999999997</v>
      </c>
      <c r="I25" s="732">
        <v>0.68872571428571439</v>
      </c>
      <c r="J25" s="733" t="s">
        <v>1</v>
      </c>
    </row>
    <row r="26" spans="1:10" ht="14.4" customHeight="1" x14ac:dyDescent="0.3">
      <c r="A26" s="729" t="s">
        <v>581</v>
      </c>
      <c r="B26" s="730" t="s">
        <v>4617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567</v>
      </c>
      <c r="J26" s="733" t="s">
        <v>1</v>
      </c>
    </row>
    <row r="27" spans="1:10" ht="14.4" customHeight="1" x14ac:dyDescent="0.3">
      <c r="A27" s="729" t="s">
        <v>581</v>
      </c>
      <c r="B27" s="730" t="s">
        <v>4618</v>
      </c>
      <c r="C27" s="731">
        <v>3.5670000000000002</v>
      </c>
      <c r="D27" s="731">
        <v>8.4669500000000006</v>
      </c>
      <c r="E27" s="731"/>
      <c r="F27" s="731">
        <v>12.602979999999999</v>
      </c>
      <c r="G27" s="731">
        <v>8</v>
      </c>
      <c r="H27" s="731">
        <v>4.6029799999999987</v>
      </c>
      <c r="I27" s="732">
        <v>1.5753724999999998</v>
      </c>
      <c r="J27" s="733" t="s">
        <v>1</v>
      </c>
    </row>
    <row r="28" spans="1:10" ht="14.4" customHeight="1" x14ac:dyDescent="0.3">
      <c r="A28" s="729" t="s">
        <v>581</v>
      </c>
      <c r="B28" s="730" t="s">
        <v>4619</v>
      </c>
      <c r="C28" s="731">
        <v>13.5885</v>
      </c>
      <c r="D28" s="731">
        <v>16.87236</v>
      </c>
      <c r="E28" s="731"/>
      <c r="F28" s="731">
        <v>17.515599999999999</v>
      </c>
      <c r="G28" s="731">
        <v>16</v>
      </c>
      <c r="H28" s="731">
        <v>1.5155999999999992</v>
      </c>
      <c r="I28" s="732">
        <v>1.0947249999999999</v>
      </c>
      <c r="J28" s="733" t="s">
        <v>1</v>
      </c>
    </row>
    <row r="29" spans="1:10" ht="14.4" customHeight="1" x14ac:dyDescent="0.3">
      <c r="A29" s="729" t="s">
        <v>581</v>
      </c>
      <c r="B29" s="730" t="s">
        <v>4620</v>
      </c>
      <c r="C29" s="731">
        <v>103.72897</v>
      </c>
      <c r="D29" s="731">
        <v>184.90835000000001</v>
      </c>
      <c r="E29" s="731"/>
      <c r="F29" s="731">
        <v>132.73063999999999</v>
      </c>
      <c r="G29" s="731">
        <v>170</v>
      </c>
      <c r="H29" s="731">
        <v>-37.269360000000006</v>
      </c>
      <c r="I29" s="732">
        <v>0.78076847058823529</v>
      </c>
      <c r="J29" s="733" t="s">
        <v>1</v>
      </c>
    </row>
    <row r="30" spans="1:10" ht="14.4" customHeight="1" x14ac:dyDescent="0.3">
      <c r="A30" s="729" t="s">
        <v>581</v>
      </c>
      <c r="B30" s="730" t="s">
        <v>4621</v>
      </c>
      <c r="C30" s="731">
        <v>1.8744799999999999</v>
      </c>
      <c r="D30" s="731">
        <v>0</v>
      </c>
      <c r="E30" s="731"/>
      <c r="F30" s="731">
        <v>0</v>
      </c>
      <c r="G30" s="731">
        <v>4</v>
      </c>
      <c r="H30" s="731">
        <v>-4</v>
      </c>
      <c r="I30" s="732">
        <v>0</v>
      </c>
      <c r="J30" s="733" t="s">
        <v>1</v>
      </c>
    </row>
    <row r="31" spans="1:10" ht="14.4" customHeight="1" x14ac:dyDescent="0.3">
      <c r="A31" s="729" t="s">
        <v>581</v>
      </c>
      <c r="B31" s="730" t="s">
        <v>4622</v>
      </c>
      <c r="C31" s="731">
        <v>0.12483</v>
      </c>
      <c r="D31" s="731">
        <v>0.3992</v>
      </c>
      <c r="E31" s="731"/>
      <c r="F31" s="731">
        <v>0.13793</v>
      </c>
      <c r="G31" s="731">
        <v>0</v>
      </c>
      <c r="H31" s="731">
        <v>0.13793</v>
      </c>
      <c r="I31" s="732" t="s">
        <v>567</v>
      </c>
      <c r="J31" s="733" t="s">
        <v>1</v>
      </c>
    </row>
    <row r="32" spans="1:10" ht="14.4" customHeight="1" x14ac:dyDescent="0.3">
      <c r="A32" s="729" t="s">
        <v>581</v>
      </c>
      <c r="B32" s="730" t="s">
        <v>583</v>
      </c>
      <c r="C32" s="731">
        <v>236.07015000000004</v>
      </c>
      <c r="D32" s="731">
        <v>379.65393999999998</v>
      </c>
      <c r="E32" s="731"/>
      <c r="F32" s="731">
        <v>335.96091000000001</v>
      </c>
      <c r="G32" s="731">
        <v>357</v>
      </c>
      <c r="H32" s="731">
        <v>-21.039089999999987</v>
      </c>
      <c r="I32" s="732">
        <v>0.94106697478991597</v>
      </c>
      <c r="J32" s="733" t="s">
        <v>584</v>
      </c>
    </row>
    <row r="33" spans="1:10" ht="14.4" customHeight="1" x14ac:dyDescent="0.3">
      <c r="A33" s="729" t="s">
        <v>567</v>
      </c>
      <c r="B33" s="730" t="s">
        <v>567</v>
      </c>
      <c r="C33" s="731" t="s">
        <v>567</v>
      </c>
      <c r="D33" s="731" t="s">
        <v>567</v>
      </c>
      <c r="E33" s="731"/>
      <c r="F33" s="731" t="s">
        <v>567</v>
      </c>
      <c r="G33" s="731" t="s">
        <v>567</v>
      </c>
      <c r="H33" s="731" t="s">
        <v>567</v>
      </c>
      <c r="I33" s="732" t="s">
        <v>567</v>
      </c>
      <c r="J33" s="733" t="s">
        <v>585</v>
      </c>
    </row>
    <row r="34" spans="1:10" ht="14.4" customHeight="1" x14ac:dyDescent="0.3">
      <c r="A34" s="729" t="s">
        <v>586</v>
      </c>
      <c r="B34" s="730" t="s">
        <v>587</v>
      </c>
      <c r="C34" s="731" t="s">
        <v>567</v>
      </c>
      <c r="D34" s="731" t="s">
        <v>567</v>
      </c>
      <c r="E34" s="731"/>
      <c r="F34" s="731" t="s">
        <v>567</v>
      </c>
      <c r="G34" s="731" t="s">
        <v>567</v>
      </c>
      <c r="H34" s="731" t="s">
        <v>567</v>
      </c>
      <c r="I34" s="732" t="s">
        <v>567</v>
      </c>
      <c r="J34" s="733" t="s">
        <v>0</v>
      </c>
    </row>
    <row r="35" spans="1:10" ht="14.4" customHeight="1" x14ac:dyDescent="0.3">
      <c r="A35" s="729" t="s">
        <v>586</v>
      </c>
      <c r="B35" s="730" t="s">
        <v>4612</v>
      </c>
      <c r="C35" s="731">
        <v>5.4682000000000004</v>
      </c>
      <c r="D35" s="731">
        <v>7.46082</v>
      </c>
      <c r="E35" s="731"/>
      <c r="F35" s="731">
        <v>7.6844799999999998</v>
      </c>
      <c r="G35" s="731">
        <v>8</v>
      </c>
      <c r="H35" s="731">
        <v>-0.31552000000000024</v>
      </c>
      <c r="I35" s="732">
        <v>0.96055999999999997</v>
      </c>
      <c r="J35" s="733" t="s">
        <v>1</v>
      </c>
    </row>
    <row r="36" spans="1:10" ht="14.4" customHeight="1" x14ac:dyDescent="0.3">
      <c r="A36" s="729" t="s">
        <v>586</v>
      </c>
      <c r="B36" s="730" t="s">
        <v>4613</v>
      </c>
      <c r="C36" s="731">
        <v>0</v>
      </c>
      <c r="D36" s="731">
        <v>0.32743</v>
      </c>
      <c r="E36" s="731"/>
      <c r="F36" s="731">
        <v>0</v>
      </c>
      <c r="G36" s="731">
        <v>0</v>
      </c>
      <c r="H36" s="731">
        <v>0</v>
      </c>
      <c r="I36" s="732" t="s">
        <v>567</v>
      </c>
      <c r="J36" s="733" t="s">
        <v>1</v>
      </c>
    </row>
    <row r="37" spans="1:10" ht="14.4" customHeight="1" x14ac:dyDescent="0.3">
      <c r="A37" s="729" t="s">
        <v>586</v>
      </c>
      <c r="B37" s="730" t="s">
        <v>4614</v>
      </c>
      <c r="C37" s="731">
        <v>55.864350000000023</v>
      </c>
      <c r="D37" s="731">
        <v>72.594969999999989</v>
      </c>
      <c r="E37" s="731"/>
      <c r="F37" s="731">
        <v>65.777090000000001</v>
      </c>
      <c r="G37" s="731">
        <v>61</v>
      </c>
      <c r="H37" s="731">
        <v>4.7770900000000012</v>
      </c>
      <c r="I37" s="732">
        <v>1.078312950819672</v>
      </c>
      <c r="J37" s="733" t="s">
        <v>1</v>
      </c>
    </row>
    <row r="38" spans="1:10" ht="14.4" customHeight="1" x14ac:dyDescent="0.3">
      <c r="A38" s="729" t="s">
        <v>586</v>
      </c>
      <c r="B38" s="730" t="s">
        <v>4615</v>
      </c>
      <c r="C38" s="731">
        <v>104.18850999999999</v>
      </c>
      <c r="D38" s="731">
        <v>100.64543999999999</v>
      </c>
      <c r="E38" s="731"/>
      <c r="F38" s="731">
        <v>101.65037000000001</v>
      </c>
      <c r="G38" s="731">
        <v>109</v>
      </c>
      <c r="H38" s="731">
        <v>-7.3496299999999906</v>
      </c>
      <c r="I38" s="732">
        <v>0.93257220183486245</v>
      </c>
      <c r="J38" s="733" t="s">
        <v>1</v>
      </c>
    </row>
    <row r="39" spans="1:10" ht="14.4" customHeight="1" x14ac:dyDescent="0.3">
      <c r="A39" s="729" t="s">
        <v>586</v>
      </c>
      <c r="B39" s="730" t="s">
        <v>4616</v>
      </c>
      <c r="C39" s="731">
        <v>26.217700000000001</v>
      </c>
      <c r="D39" s="731">
        <v>47.397539999999999</v>
      </c>
      <c r="E39" s="731"/>
      <c r="F39" s="731">
        <v>41.769880000000001</v>
      </c>
      <c r="G39" s="731">
        <v>53</v>
      </c>
      <c r="H39" s="731">
        <v>-11.230119999999999</v>
      </c>
      <c r="I39" s="732">
        <v>0.78811094339622645</v>
      </c>
      <c r="J39" s="733" t="s">
        <v>1</v>
      </c>
    </row>
    <row r="40" spans="1:10" ht="14.4" customHeight="1" x14ac:dyDescent="0.3">
      <c r="A40" s="729" t="s">
        <v>586</v>
      </c>
      <c r="B40" s="730" t="s">
        <v>4617</v>
      </c>
      <c r="C40" s="731">
        <v>0</v>
      </c>
      <c r="D40" s="731">
        <v>0</v>
      </c>
      <c r="E40" s="731"/>
      <c r="F40" s="731">
        <v>0</v>
      </c>
      <c r="G40" s="731">
        <v>2</v>
      </c>
      <c r="H40" s="731">
        <v>-2</v>
      </c>
      <c r="I40" s="732">
        <v>0</v>
      </c>
      <c r="J40" s="733" t="s">
        <v>1</v>
      </c>
    </row>
    <row r="41" spans="1:10" ht="14.4" customHeight="1" x14ac:dyDescent="0.3">
      <c r="A41" s="729" t="s">
        <v>586</v>
      </c>
      <c r="B41" s="730" t="s">
        <v>4618</v>
      </c>
      <c r="C41" s="731">
        <v>7.0750000000000002</v>
      </c>
      <c r="D41" s="731">
        <v>11.358000000000001</v>
      </c>
      <c r="E41" s="731"/>
      <c r="F41" s="731">
        <v>9.2850000000000001</v>
      </c>
      <c r="G41" s="731">
        <v>14</v>
      </c>
      <c r="H41" s="731">
        <v>-4.7149999999999999</v>
      </c>
      <c r="I41" s="732">
        <v>0.66321428571428576</v>
      </c>
      <c r="J41" s="733" t="s">
        <v>1</v>
      </c>
    </row>
    <row r="42" spans="1:10" ht="14.4" customHeight="1" x14ac:dyDescent="0.3">
      <c r="A42" s="729" t="s">
        <v>586</v>
      </c>
      <c r="B42" s="730" t="s">
        <v>4619</v>
      </c>
      <c r="C42" s="731">
        <v>17.324000000000002</v>
      </c>
      <c r="D42" s="731">
        <v>14.993399999999999</v>
      </c>
      <c r="E42" s="731"/>
      <c r="F42" s="731">
        <v>14.279500000000001</v>
      </c>
      <c r="G42" s="731">
        <v>14</v>
      </c>
      <c r="H42" s="731">
        <v>0.27950000000000053</v>
      </c>
      <c r="I42" s="732">
        <v>1.0199642857142857</v>
      </c>
      <c r="J42" s="733" t="s">
        <v>1</v>
      </c>
    </row>
    <row r="43" spans="1:10" ht="14.4" customHeight="1" x14ac:dyDescent="0.3">
      <c r="A43" s="729" t="s">
        <v>586</v>
      </c>
      <c r="B43" s="730" t="s">
        <v>4620</v>
      </c>
      <c r="C43" s="731">
        <v>13.529879999999999</v>
      </c>
      <c r="D43" s="731">
        <v>117.25865</v>
      </c>
      <c r="E43" s="731"/>
      <c r="F43" s="731">
        <v>36.079590000000003</v>
      </c>
      <c r="G43" s="731">
        <v>58</v>
      </c>
      <c r="H43" s="731">
        <v>-21.920409999999997</v>
      </c>
      <c r="I43" s="732">
        <v>0.62206189655172417</v>
      </c>
      <c r="J43" s="733" t="s">
        <v>1</v>
      </c>
    </row>
    <row r="44" spans="1:10" ht="14.4" customHeight="1" x14ac:dyDescent="0.3">
      <c r="A44" s="729" t="s">
        <v>586</v>
      </c>
      <c r="B44" s="730" t="s">
        <v>4621</v>
      </c>
      <c r="C44" s="731">
        <v>0</v>
      </c>
      <c r="D44" s="731">
        <v>15.592450000000001</v>
      </c>
      <c r="E44" s="731"/>
      <c r="F44" s="731">
        <v>0</v>
      </c>
      <c r="G44" s="731">
        <v>10</v>
      </c>
      <c r="H44" s="731">
        <v>-10</v>
      </c>
      <c r="I44" s="732">
        <v>0</v>
      </c>
      <c r="J44" s="733" t="s">
        <v>1</v>
      </c>
    </row>
    <row r="45" spans="1:10" ht="14.4" customHeight="1" x14ac:dyDescent="0.3">
      <c r="A45" s="729" t="s">
        <v>586</v>
      </c>
      <c r="B45" s="730" t="s">
        <v>4622</v>
      </c>
      <c r="C45" s="731">
        <v>0.23414999999999997</v>
      </c>
      <c r="D45" s="731">
        <v>0.71140000000000003</v>
      </c>
      <c r="E45" s="731"/>
      <c r="F45" s="731">
        <v>0.39024999999999999</v>
      </c>
      <c r="G45" s="731">
        <v>0</v>
      </c>
      <c r="H45" s="731">
        <v>0.39024999999999999</v>
      </c>
      <c r="I45" s="732" t="s">
        <v>567</v>
      </c>
      <c r="J45" s="733" t="s">
        <v>1</v>
      </c>
    </row>
    <row r="46" spans="1:10" ht="14.4" customHeight="1" x14ac:dyDescent="0.3">
      <c r="A46" s="729" t="s">
        <v>586</v>
      </c>
      <c r="B46" s="730" t="s">
        <v>588</v>
      </c>
      <c r="C46" s="731">
        <v>229.90179000000003</v>
      </c>
      <c r="D46" s="731">
        <v>388.34010000000001</v>
      </c>
      <c r="E46" s="731"/>
      <c r="F46" s="731">
        <v>276.91615999999999</v>
      </c>
      <c r="G46" s="731">
        <v>330</v>
      </c>
      <c r="H46" s="731">
        <v>-53.083840000000009</v>
      </c>
      <c r="I46" s="732">
        <v>0.83913987878787877</v>
      </c>
      <c r="J46" s="733" t="s">
        <v>584</v>
      </c>
    </row>
    <row r="47" spans="1:10" ht="14.4" customHeight="1" x14ac:dyDescent="0.3">
      <c r="A47" s="729" t="s">
        <v>567</v>
      </c>
      <c r="B47" s="730" t="s">
        <v>567</v>
      </c>
      <c r="C47" s="731" t="s">
        <v>567</v>
      </c>
      <c r="D47" s="731" t="s">
        <v>567</v>
      </c>
      <c r="E47" s="731"/>
      <c r="F47" s="731" t="s">
        <v>567</v>
      </c>
      <c r="G47" s="731" t="s">
        <v>567</v>
      </c>
      <c r="H47" s="731" t="s">
        <v>567</v>
      </c>
      <c r="I47" s="732" t="s">
        <v>567</v>
      </c>
      <c r="J47" s="733" t="s">
        <v>585</v>
      </c>
    </row>
    <row r="48" spans="1:10" ht="14.4" customHeight="1" x14ac:dyDescent="0.3">
      <c r="A48" s="729" t="s">
        <v>589</v>
      </c>
      <c r="B48" s="730" t="s">
        <v>590</v>
      </c>
      <c r="C48" s="731" t="s">
        <v>567</v>
      </c>
      <c r="D48" s="731" t="s">
        <v>567</v>
      </c>
      <c r="E48" s="731"/>
      <c r="F48" s="731" t="s">
        <v>567</v>
      </c>
      <c r="G48" s="731" t="s">
        <v>567</v>
      </c>
      <c r="H48" s="731" t="s">
        <v>567</v>
      </c>
      <c r="I48" s="732" t="s">
        <v>567</v>
      </c>
      <c r="J48" s="733" t="s">
        <v>0</v>
      </c>
    </row>
    <row r="49" spans="1:10" ht="14.4" customHeight="1" x14ac:dyDescent="0.3">
      <c r="A49" s="729" t="s">
        <v>589</v>
      </c>
      <c r="B49" s="730" t="s">
        <v>4614</v>
      </c>
      <c r="C49" s="731">
        <v>13.645569999999999</v>
      </c>
      <c r="D49" s="731">
        <v>25.761020000000002</v>
      </c>
      <c r="E49" s="731"/>
      <c r="F49" s="731">
        <v>21.087970000000002</v>
      </c>
      <c r="G49" s="731">
        <v>23</v>
      </c>
      <c r="H49" s="731">
        <v>-1.9120299999999979</v>
      </c>
      <c r="I49" s="732">
        <v>0.9168682608695653</v>
      </c>
      <c r="J49" s="733" t="s">
        <v>1</v>
      </c>
    </row>
    <row r="50" spans="1:10" ht="14.4" customHeight="1" x14ac:dyDescent="0.3">
      <c r="A50" s="729" t="s">
        <v>589</v>
      </c>
      <c r="B50" s="730" t="s">
        <v>4615</v>
      </c>
      <c r="C50" s="731">
        <v>182.07925</v>
      </c>
      <c r="D50" s="731">
        <v>375.01681000000002</v>
      </c>
      <c r="E50" s="731"/>
      <c r="F50" s="731">
        <v>413.53892999999999</v>
      </c>
      <c r="G50" s="731">
        <v>437</v>
      </c>
      <c r="H50" s="731">
        <v>-23.461070000000007</v>
      </c>
      <c r="I50" s="732">
        <v>0.94631334096109843</v>
      </c>
      <c r="J50" s="733" t="s">
        <v>1</v>
      </c>
    </row>
    <row r="51" spans="1:10" ht="14.4" customHeight="1" x14ac:dyDescent="0.3">
      <c r="A51" s="729" t="s">
        <v>589</v>
      </c>
      <c r="B51" s="730" t="s">
        <v>4616</v>
      </c>
      <c r="C51" s="731">
        <v>23.429500000000001</v>
      </c>
      <c r="D51" s="731">
        <v>214.65349000000003</v>
      </c>
      <c r="E51" s="731"/>
      <c r="F51" s="731">
        <v>221.63771999999997</v>
      </c>
      <c r="G51" s="731">
        <v>286</v>
      </c>
      <c r="H51" s="731">
        <v>-64.362280000000027</v>
      </c>
      <c r="I51" s="732">
        <v>0.77495706293706279</v>
      </c>
      <c r="J51" s="733" t="s">
        <v>1</v>
      </c>
    </row>
    <row r="52" spans="1:10" ht="14.4" customHeight="1" x14ac:dyDescent="0.3">
      <c r="A52" s="729" t="s">
        <v>589</v>
      </c>
      <c r="B52" s="730" t="s">
        <v>4618</v>
      </c>
      <c r="C52" s="731">
        <v>53.526919999999997</v>
      </c>
      <c r="D52" s="731">
        <v>73.592850000000013</v>
      </c>
      <c r="E52" s="731"/>
      <c r="F52" s="731">
        <v>69.410880000000006</v>
      </c>
      <c r="G52" s="731">
        <v>74</v>
      </c>
      <c r="H52" s="731">
        <v>-4.5891199999999941</v>
      </c>
      <c r="I52" s="732">
        <v>0.93798486486486499</v>
      </c>
      <c r="J52" s="733" t="s">
        <v>1</v>
      </c>
    </row>
    <row r="53" spans="1:10" ht="14.4" customHeight="1" x14ac:dyDescent="0.3">
      <c r="A53" s="729" t="s">
        <v>589</v>
      </c>
      <c r="B53" s="730" t="s">
        <v>4619</v>
      </c>
      <c r="C53" s="731">
        <v>6.6444999999999999</v>
      </c>
      <c r="D53" s="731">
        <v>8.5614000000000008</v>
      </c>
      <c r="E53" s="731"/>
      <c r="F53" s="731">
        <v>13.750200000000001</v>
      </c>
      <c r="G53" s="731">
        <v>12</v>
      </c>
      <c r="H53" s="731">
        <v>1.7502000000000013</v>
      </c>
      <c r="I53" s="732">
        <v>1.14585</v>
      </c>
      <c r="J53" s="733" t="s">
        <v>1</v>
      </c>
    </row>
    <row r="54" spans="1:10" ht="14.4" customHeight="1" x14ac:dyDescent="0.3">
      <c r="A54" s="729" t="s">
        <v>589</v>
      </c>
      <c r="B54" s="730" t="s">
        <v>4620</v>
      </c>
      <c r="C54" s="731">
        <v>13.529860000000001</v>
      </c>
      <c r="D54" s="731">
        <v>67.6494</v>
      </c>
      <c r="E54" s="731"/>
      <c r="F54" s="731">
        <v>31.569659999999999</v>
      </c>
      <c r="G54" s="731">
        <v>42</v>
      </c>
      <c r="H54" s="731">
        <v>-10.430340000000001</v>
      </c>
      <c r="I54" s="732">
        <v>0.7516585714285714</v>
      </c>
      <c r="J54" s="733" t="s">
        <v>1</v>
      </c>
    </row>
    <row r="55" spans="1:10" ht="14.4" customHeight="1" x14ac:dyDescent="0.3">
      <c r="A55" s="729" t="s">
        <v>589</v>
      </c>
      <c r="B55" s="730" t="s">
        <v>4622</v>
      </c>
      <c r="C55" s="731">
        <v>6.2439999999999996E-2</v>
      </c>
      <c r="D55" s="731">
        <v>0.23414999999999997</v>
      </c>
      <c r="E55" s="731"/>
      <c r="F55" s="731">
        <v>0</v>
      </c>
      <c r="G55" s="731">
        <v>0</v>
      </c>
      <c r="H55" s="731">
        <v>0</v>
      </c>
      <c r="I55" s="732" t="s">
        <v>567</v>
      </c>
      <c r="J55" s="733" t="s">
        <v>1</v>
      </c>
    </row>
    <row r="56" spans="1:10" ht="14.4" customHeight="1" x14ac:dyDescent="0.3">
      <c r="A56" s="729" t="s">
        <v>589</v>
      </c>
      <c r="B56" s="730" t="s">
        <v>591</v>
      </c>
      <c r="C56" s="731">
        <v>292.91803999999996</v>
      </c>
      <c r="D56" s="731">
        <v>765.46912000000009</v>
      </c>
      <c r="E56" s="731"/>
      <c r="F56" s="731">
        <v>770.99535999999989</v>
      </c>
      <c r="G56" s="731">
        <v>875</v>
      </c>
      <c r="H56" s="731">
        <v>-104.00464000000011</v>
      </c>
      <c r="I56" s="732">
        <v>0.88113755428571416</v>
      </c>
      <c r="J56" s="733" t="s">
        <v>584</v>
      </c>
    </row>
    <row r="57" spans="1:10" ht="14.4" customHeight="1" x14ac:dyDescent="0.3">
      <c r="A57" s="729" t="s">
        <v>567</v>
      </c>
      <c r="B57" s="730" t="s">
        <v>567</v>
      </c>
      <c r="C57" s="731" t="s">
        <v>567</v>
      </c>
      <c r="D57" s="731" t="s">
        <v>567</v>
      </c>
      <c r="E57" s="731"/>
      <c r="F57" s="731" t="s">
        <v>567</v>
      </c>
      <c r="G57" s="731" t="s">
        <v>567</v>
      </c>
      <c r="H57" s="731" t="s">
        <v>567</v>
      </c>
      <c r="I57" s="732" t="s">
        <v>567</v>
      </c>
      <c r="J57" s="733" t="s">
        <v>585</v>
      </c>
    </row>
    <row r="58" spans="1:10" ht="14.4" customHeight="1" x14ac:dyDescent="0.3">
      <c r="A58" s="729" t="s">
        <v>592</v>
      </c>
      <c r="B58" s="730" t="s">
        <v>593</v>
      </c>
      <c r="C58" s="731" t="s">
        <v>567</v>
      </c>
      <c r="D58" s="731" t="s">
        <v>567</v>
      </c>
      <c r="E58" s="731"/>
      <c r="F58" s="731" t="s">
        <v>567</v>
      </c>
      <c r="G58" s="731" t="s">
        <v>567</v>
      </c>
      <c r="H58" s="731" t="s">
        <v>567</v>
      </c>
      <c r="I58" s="732" t="s">
        <v>567</v>
      </c>
      <c r="J58" s="733" t="s">
        <v>0</v>
      </c>
    </row>
    <row r="59" spans="1:10" ht="14.4" customHeight="1" x14ac:dyDescent="0.3">
      <c r="A59" s="729" t="s">
        <v>592</v>
      </c>
      <c r="B59" s="730" t="s">
        <v>4614</v>
      </c>
      <c r="C59" s="731">
        <v>0.34399999999999997</v>
      </c>
      <c r="D59" s="731">
        <v>2.6683599999999998</v>
      </c>
      <c r="E59" s="731"/>
      <c r="F59" s="731">
        <v>1.8835899999999999</v>
      </c>
      <c r="G59" s="731">
        <v>4</v>
      </c>
      <c r="H59" s="731">
        <v>-2.1164100000000001</v>
      </c>
      <c r="I59" s="732">
        <v>0.47089749999999997</v>
      </c>
      <c r="J59" s="733" t="s">
        <v>1</v>
      </c>
    </row>
    <row r="60" spans="1:10" ht="14.4" customHeight="1" x14ac:dyDescent="0.3">
      <c r="A60" s="729" t="s">
        <v>592</v>
      </c>
      <c r="B60" s="730" t="s">
        <v>4615</v>
      </c>
      <c r="C60" s="731">
        <v>25.51793</v>
      </c>
      <c r="D60" s="731">
        <v>74.71832999999998</v>
      </c>
      <c r="E60" s="731"/>
      <c r="F60" s="731">
        <v>45.197470000000003</v>
      </c>
      <c r="G60" s="731">
        <v>60</v>
      </c>
      <c r="H60" s="731">
        <v>-14.802529999999997</v>
      </c>
      <c r="I60" s="732">
        <v>0.75329116666666673</v>
      </c>
      <c r="J60" s="733" t="s">
        <v>1</v>
      </c>
    </row>
    <row r="61" spans="1:10" ht="14.4" customHeight="1" x14ac:dyDescent="0.3">
      <c r="A61" s="729" t="s">
        <v>592</v>
      </c>
      <c r="B61" s="730" t="s">
        <v>4616</v>
      </c>
      <c r="C61" s="731">
        <v>0</v>
      </c>
      <c r="D61" s="731">
        <v>0.30734</v>
      </c>
      <c r="E61" s="731"/>
      <c r="F61" s="731">
        <v>1.8440399999999999</v>
      </c>
      <c r="G61" s="731">
        <v>0</v>
      </c>
      <c r="H61" s="731">
        <v>1.8440399999999999</v>
      </c>
      <c r="I61" s="732" t="s">
        <v>567</v>
      </c>
      <c r="J61" s="733" t="s">
        <v>1</v>
      </c>
    </row>
    <row r="62" spans="1:10" ht="14.4" customHeight="1" x14ac:dyDescent="0.3">
      <c r="A62" s="729" t="s">
        <v>592</v>
      </c>
      <c r="B62" s="730" t="s">
        <v>4619</v>
      </c>
      <c r="C62" s="731">
        <v>0.33638999999999997</v>
      </c>
      <c r="D62" s="731">
        <v>0.42254999999999998</v>
      </c>
      <c r="E62" s="731"/>
      <c r="F62" s="731">
        <v>0.36829000000000001</v>
      </c>
      <c r="G62" s="731">
        <v>0</v>
      </c>
      <c r="H62" s="731">
        <v>0.36829000000000001</v>
      </c>
      <c r="I62" s="732" t="s">
        <v>567</v>
      </c>
      <c r="J62" s="733" t="s">
        <v>1</v>
      </c>
    </row>
    <row r="63" spans="1:10" ht="14.4" customHeight="1" x14ac:dyDescent="0.3">
      <c r="A63" s="729" t="s">
        <v>592</v>
      </c>
      <c r="B63" s="730" t="s">
        <v>4622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567</v>
      </c>
      <c r="J63" s="733" t="s">
        <v>1</v>
      </c>
    </row>
    <row r="64" spans="1:10" ht="14.4" customHeight="1" x14ac:dyDescent="0.3">
      <c r="A64" s="729" t="s">
        <v>592</v>
      </c>
      <c r="B64" s="730" t="s">
        <v>594</v>
      </c>
      <c r="C64" s="731">
        <v>26.198320000000002</v>
      </c>
      <c r="D64" s="731">
        <v>78.116579999999985</v>
      </c>
      <c r="E64" s="731"/>
      <c r="F64" s="731">
        <v>49.293390000000002</v>
      </c>
      <c r="G64" s="731">
        <v>65</v>
      </c>
      <c r="H64" s="731">
        <v>-15.706609999999998</v>
      </c>
      <c r="I64" s="732">
        <v>0.75835984615384622</v>
      </c>
      <c r="J64" s="733" t="s">
        <v>584</v>
      </c>
    </row>
    <row r="65" spans="1:10" ht="14.4" customHeight="1" x14ac:dyDescent="0.3">
      <c r="A65" s="729" t="s">
        <v>567</v>
      </c>
      <c r="B65" s="730" t="s">
        <v>567</v>
      </c>
      <c r="C65" s="731" t="s">
        <v>567</v>
      </c>
      <c r="D65" s="731" t="s">
        <v>567</v>
      </c>
      <c r="E65" s="731"/>
      <c r="F65" s="731" t="s">
        <v>567</v>
      </c>
      <c r="G65" s="731" t="s">
        <v>567</v>
      </c>
      <c r="H65" s="731" t="s">
        <v>567</v>
      </c>
      <c r="I65" s="732" t="s">
        <v>567</v>
      </c>
      <c r="J65" s="733" t="s">
        <v>585</v>
      </c>
    </row>
    <row r="66" spans="1:10" ht="14.4" customHeight="1" x14ac:dyDescent="0.3">
      <c r="A66" s="729" t="s">
        <v>595</v>
      </c>
      <c r="B66" s="730" t="s">
        <v>596</v>
      </c>
      <c r="C66" s="731" t="s">
        <v>567</v>
      </c>
      <c r="D66" s="731" t="s">
        <v>567</v>
      </c>
      <c r="E66" s="731"/>
      <c r="F66" s="731" t="s">
        <v>567</v>
      </c>
      <c r="G66" s="731" t="s">
        <v>567</v>
      </c>
      <c r="H66" s="731" t="s">
        <v>567</v>
      </c>
      <c r="I66" s="732" t="s">
        <v>567</v>
      </c>
      <c r="J66" s="733" t="s">
        <v>0</v>
      </c>
    </row>
    <row r="67" spans="1:10" ht="14.4" customHeight="1" x14ac:dyDescent="0.3">
      <c r="A67" s="729" t="s">
        <v>595</v>
      </c>
      <c r="B67" s="730" t="s">
        <v>4613</v>
      </c>
      <c r="C67" s="731">
        <v>0</v>
      </c>
      <c r="D67" s="731">
        <v>9.9220000000000003E-2</v>
      </c>
      <c r="E67" s="731"/>
      <c r="F67" s="731">
        <v>0</v>
      </c>
      <c r="G67" s="731">
        <v>0</v>
      </c>
      <c r="H67" s="731">
        <v>0</v>
      </c>
      <c r="I67" s="732" t="s">
        <v>567</v>
      </c>
      <c r="J67" s="733" t="s">
        <v>1</v>
      </c>
    </row>
    <row r="68" spans="1:10" ht="14.4" customHeight="1" x14ac:dyDescent="0.3">
      <c r="A68" s="729" t="s">
        <v>595</v>
      </c>
      <c r="B68" s="730" t="s">
        <v>4614</v>
      </c>
      <c r="C68" s="731">
        <v>19.647829999999999</v>
      </c>
      <c r="D68" s="731">
        <v>40.335929999999998</v>
      </c>
      <c r="E68" s="731"/>
      <c r="F68" s="731">
        <v>56.000650000000014</v>
      </c>
      <c r="G68" s="731">
        <v>33</v>
      </c>
      <c r="H68" s="731">
        <v>23.000650000000014</v>
      </c>
      <c r="I68" s="732">
        <v>1.6969893939393943</v>
      </c>
      <c r="J68" s="733" t="s">
        <v>1</v>
      </c>
    </row>
    <row r="69" spans="1:10" ht="14.4" customHeight="1" x14ac:dyDescent="0.3">
      <c r="A69" s="729" t="s">
        <v>595</v>
      </c>
      <c r="B69" s="730" t="s">
        <v>4615</v>
      </c>
      <c r="C69" s="731">
        <v>4.0334200000000004</v>
      </c>
      <c r="D69" s="731">
        <v>6.640740000000001</v>
      </c>
      <c r="E69" s="731"/>
      <c r="F69" s="731">
        <v>11.801399999999999</v>
      </c>
      <c r="G69" s="731">
        <v>9</v>
      </c>
      <c r="H69" s="731">
        <v>2.8013999999999992</v>
      </c>
      <c r="I69" s="732">
        <v>1.3112666666666666</v>
      </c>
      <c r="J69" s="733" t="s">
        <v>1</v>
      </c>
    </row>
    <row r="70" spans="1:10" ht="14.4" customHeight="1" x14ac:dyDescent="0.3">
      <c r="A70" s="729" t="s">
        <v>595</v>
      </c>
      <c r="B70" s="730" t="s">
        <v>4616</v>
      </c>
      <c r="C70" s="731">
        <v>0</v>
      </c>
      <c r="D70" s="731">
        <v>0.32669999999999999</v>
      </c>
      <c r="E70" s="731"/>
      <c r="F70" s="731">
        <v>0</v>
      </c>
      <c r="G70" s="731">
        <v>0</v>
      </c>
      <c r="H70" s="731">
        <v>0</v>
      </c>
      <c r="I70" s="732" t="s">
        <v>567</v>
      </c>
      <c r="J70" s="733" t="s">
        <v>1</v>
      </c>
    </row>
    <row r="71" spans="1:10" ht="14.4" customHeight="1" x14ac:dyDescent="0.3">
      <c r="A71" s="729" t="s">
        <v>595</v>
      </c>
      <c r="B71" s="730" t="s">
        <v>4618</v>
      </c>
      <c r="C71" s="731">
        <v>0</v>
      </c>
      <c r="D71" s="731">
        <v>9.6000000000000002E-2</v>
      </c>
      <c r="E71" s="731"/>
      <c r="F71" s="731">
        <v>5.5E-2</v>
      </c>
      <c r="G71" s="731">
        <v>0</v>
      </c>
      <c r="H71" s="731">
        <v>5.5E-2</v>
      </c>
      <c r="I71" s="732" t="s">
        <v>567</v>
      </c>
      <c r="J71" s="733" t="s">
        <v>1</v>
      </c>
    </row>
    <row r="72" spans="1:10" ht="14.4" customHeight="1" x14ac:dyDescent="0.3">
      <c r="A72" s="729" t="s">
        <v>595</v>
      </c>
      <c r="B72" s="730" t="s">
        <v>4619</v>
      </c>
      <c r="C72" s="731">
        <v>9.4109999999999996</v>
      </c>
      <c r="D72" s="731">
        <v>10.671799999999999</v>
      </c>
      <c r="E72" s="731"/>
      <c r="F72" s="731">
        <v>8.3782000000000014</v>
      </c>
      <c r="G72" s="731">
        <v>8</v>
      </c>
      <c r="H72" s="731">
        <v>0.37820000000000142</v>
      </c>
      <c r="I72" s="732">
        <v>1.0472750000000002</v>
      </c>
      <c r="J72" s="733" t="s">
        <v>1</v>
      </c>
    </row>
    <row r="73" spans="1:10" ht="14.4" customHeight="1" x14ac:dyDescent="0.3">
      <c r="A73" s="729" t="s">
        <v>595</v>
      </c>
      <c r="B73" s="730" t="s">
        <v>4622</v>
      </c>
      <c r="C73" s="731">
        <v>0.46829999999999999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567</v>
      </c>
      <c r="J73" s="733" t="s">
        <v>1</v>
      </c>
    </row>
    <row r="74" spans="1:10" ht="14.4" customHeight="1" x14ac:dyDescent="0.3">
      <c r="A74" s="729" t="s">
        <v>595</v>
      </c>
      <c r="B74" s="730" t="s">
        <v>597</v>
      </c>
      <c r="C74" s="731">
        <v>33.560549999999999</v>
      </c>
      <c r="D74" s="731">
        <v>58.170389999999998</v>
      </c>
      <c r="E74" s="731"/>
      <c r="F74" s="731">
        <v>76.235250000000022</v>
      </c>
      <c r="G74" s="731">
        <v>50</v>
      </c>
      <c r="H74" s="731">
        <v>26.235250000000022</v>
      </c>
      <c r="I74" s="732">
        <v>1.5247050000000004</v>
      </c>
      <c r="J74" s="733" t="s">
        <v>584</v>
      </c>
    </row>
    <row r="75" spans="1:10" ht="14.4" customHeight="1" x14ac:dyDescent="0.3">
      <c r="A75" s="729" t="s">
        <v>567</v>
      </c>
      <c r="B75" s="730" t="s">
        <v>567</v>
      </c>
      <c r="C75" s="731" t="s">
        <v>567</v>
      </c>
      <c r="D75" s="731" t="s">
        <v>567</v>
      </c>
      <c r="E75" s="731"/>
      <c r="F75" s="731" t="s">
        <v>567</v>
      </c>
      <c r="G75" s="731" t="s">
        <v>567</v>
      </c>
      <c r="H75" s="731" t="s">
        <v>567</v>
      </c>
      <c r="I75" s="732" t="s">
        <v>567</v>
      </c>
      <c r="J75" s="733" t="s">
        <v>585</v>
      </c>
    </row>
    <row r="76" spans="1:10" ht="14.4" customHeight="1" x14ac:dyDescent="0.3">
      <c r="A76" s="729" t="s">
        <v>598</v>
      </c>
      <c r="B76" s="730" t="s">
        <v>599</v>
      </c>
      <c r="C76" s="731" t="s">
        <v>567</v>
      </c>
      <c r="D76" s="731" t="s">
        <v>567</v>
      </c>
      <c r="E76" s="731"/>
      <c r="F76" s="731" t="s">
        <v>567</v>
      </c>
      <c r="G76" s="731" t="s">
        <v>567</v>
      </c>
      <c r="H76" s="731" t="s">
        <v>567</v>
      </c>
      <c r="I76" s="732" t="s">
        <v>567</v>
      </c>
      <c r="J76" s="733" t="s">
        <v>0</v>
      </c>
    </row>
    <row r="77" spans="1:10" ht="14.4" customHeight="1" x14ac:dyDescent="0.3">
      <c r="A77" s="729" t="s">
        <v>598</v>
      </c>
      <c r="B77" s="730" t="s">
        <v>4618</v>
      </c>
      <c r="C77" s="731">
        <v>0</v>
      </c>
      <c r="D77" s="731">
        <v>17.783939999999998</v>
      </c>
      <c r="E77" s="731"/>
      <c r="F77" s="731">
        <v>0</v>
      </c>
      <c r="G77" s="731">
        <v>0</v>
      </c>
      <c r="H77" s="731">
        <v>0</v>
      </c>
      <c r="I77" s="732" t="s">
        <v>567</v>
      </c>
      <c r="J77" s="733" t="s">
        <v>1</v>
      </c>
    </row>
    <row r="78" spans="1:10" ht="14.4" customHeight="1" x14ac:dyDescent="0.3">
      <c r="A78" s="729" t="s">
        <v>598</v>
      </c>
      <c r="B78" s="730" t="s">
        <v>600</v>
      </c>
      <c r="C78" s="731">
        <v>0</v>
      </c>
      <c r="D78" s="731">
        <v>17.783939999999998</v>
      </c>
      <c r="E78" s="731"/>
      <c r="F78" s="731">
        <v>0</v>
      </c>
      <c r="G78" s="731">
        <v>0</v>
      </c>
      <c r="H78" s="731">
        <v>0</v>
      </c>
      <c r="I78" s="732" t="s">
        <v>567</v>
      </c>
      <c r="J78" s="733" t="s">
        <v>584</v>
      </c>
    </row>
    <row r="79" spans="1:10" ht="14.4" customHeight="1" x14ac:dyDescent="0.3">
      <c r="A79" s="729" t="s">
        <v>567</v>
      </c>
      <c r="B79" s="730" t="s">
        <v>567</v>
      </c>
      <c r="C79" s="731" t="s">
        <v>567</v>
      </c>
      <c r="D79" s="731" t="s">
        <v>567</v>
      </c>
      <c r="E79" s="731"/>
      <c r="F79" s="731" t="s">
        <v>567</v>
      </c>
      <c r="G79" s="731" t="s">
        <v>567</v>
      </c>
      <c r="H79" s="731" t="s">
        <v>567</v>
      </c>
      <c r="I79" s="732" t="s">
        <v>567</v>
      </c>
      <c r="J79" s="733" t="s">
        <v>585</v>
      </c>
    </row>
    <row r="80" spans="1:10" ht="14.4" customHeight="1" x14ac:dyDescent="0.3">
      <c r="A80" s="729" t="s">
        <v>565</v>
      </c>
      <c r="B80" s="730" t="s">
        <v>579</v>
      </c>
      <c r="C80" s="731">
        <v>818.64885000000004</v>
      </c>
      <c r="D80" s="731">
        <v>1687.5340700000004</v>
      </c>
      <c r="E80" s="731"/>
      <c r="F80" s="731">
        <v>1509.4010699999999</v>
      </c>
      <c r="G80" s="731">
        <v>1677</v>
      </c>
      <c r="H80" s="731">
        <v>-167.59893000000011</v>
      </c>
      <c r="I80" s="732">
        <v>0.90006026833631481</v>
      </c>
      <c r="J80" s="733" t="s">
        <v>580</v>
      </c>
    </row>
  </sheetData>
  <mergeCells count="3">
    <mergeCell ref="A1:I1"/>
    <mergeCell ref="F3:I3"/>
    <mergeCell ref="C4:D4"/>
  </mergeCells>
  <conditionalFormatting sqref="F18 F81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80">
    <cfRule type="expression" dxfId="32" priority="6">
      <formula>$H19&gt;0</formula>
    </cfRule>
  </conditionalFormatting>
  <conditionalFormatting sqref="A19:A80">
    <cfRule type="expression" dxfId="31" priority="5">
      <formula>AND($J19&lt;&gt;"mezeraKL",$J19&lt;&gt;"")</formula>
    </cfRule>
  </conditionalFormatting>
  <conditionalFormatting sqref="I19:I80">
    <cfRule type="expression" dxfId="30" priority="7">
      <formula>$I19&gt;1</formula>
    </cfRule>
  </conditionalFormatting>
  <conditionalFormatting sqref="B19:B80">
    <cfRule type="expression" dxfId="29" priority="4">
      <formula>OR($J19="NS",$J19="SumaNS",$J19="Účet")</formula>
    </cfRule>
  </conditionalFormatting>
  <conditionalFormatting sqref="A19:D80 F19:I80">
    <cfRule type="expression" dxfId="28" priority="8">
      <formula>AND($J19&lt;&gt;"",$J19&lt;&gt;"mezeraKL")</formula>
    </cfRule>
  </conditionalFormatting>
  <conditionalFormatting sqref="B19:D80 F19:I80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80 F19:I80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5039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3.8175010187344327</v>
      </c>
      <c r="J3" s="203">
        <f>SUBTOTAL(9,J5:J1048576)</f>
        <v>290482</v>
      </c>
      <c r="K3" s="204">
        <f>SUBTOTAL(9,K5:K1048576)</f>
        <v>1108915.3309240155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565</v>
      </c>
      <c r="B5" s="825" t="s">
        <v>566</v>
      </c>
      <c r="C5" s="828" t="s">
        <v>581</v>
      </c>
      <c r="D5" s="862" t="s">
        <v>582</v>
      </c>
      <c r="E5" s="828" t="s">
        <v>4623</v>
      </c>
      <c r="F5" s="862" t="s">
        <v>4624</v>
      </c>
      <c r="G5" s="828" t="s">
        <v>4625</v>
      </c>
      <c r="H5" s="828" t="s">
        <v>4626</v>
      </c>
      <c r="I5" s="225">
        <v>145.19999694824219</v>
      </c>
      <c r="J5" s="225">
        <v>3</v>
      </c>
      <c r="K5" s="848">
        <v>435.60000610351563</v>
      </c>
    </row>
    <row r="6" spans="1:11" ht="14.4" customHeight="1" x14ac:dyDescent="0.3">
      <c r="A6" s="831" t="s">
        <v>565</v>
      </c>
      <c r="B6" s="832" t="s">
        <v>566</v>
      </c>
      <c r="C6" s="835" t="s">
        <v>581</v>
      </c>
      <c r="D6" s="863" t="s">
        <v>582</v>
      </c>
      <c r="E6" s="835" t="s">
        <v>4623</v>
      </c>
      <c r="F6" s="863" t="s">
        <v>4624</v>
      </c>
      <c r="G6" s="835" t="s">
        <v>4627</v>
      </c>
      <c r="H6" s="835" t="s">
        <v>4628</v>
      </c>
      <c r="I6" s="849">
        <v>147.18374633789063</v>
      </c>
      <c r="J6" s="849">
        <v>22</v>
      </c>
      <c r="K6" s="850">
        <v>3238.0099792480469</v>
      </c>
    </row>
    <row r="7" spans="1:11" ht="14.4" customHeight="1" x14ac:dyDescent="0.3">
      <c r="A7" s="831" t="s">
        <v>565</v>
      </c>
      <c r="B7" s="832" t="s">
        <v>566</v>
      </c>
      <c r="C7" s="835" t="s">
        <v>581</v>
      </c>
      <c r="D7" s="863" t="s">
        <v>582</v>
      </c>
      <c r="E7" s="835" t="s">
        <v>4623</v>
      </c>
      <c r="F7" s="863" t="s">
        <v>4624</v>
      </c>
      <c r="G7" s="835" t="s">
        <v>4629</v>
      </c>
      <c r="H7" s="835" t="s">
        <v>4630</v>
      </c>
      <c r="I7" s="849">
        <v>147.18124580383301</v>
      </c>
      <c r="J7" s="849">
        <v>22</v>
      </c>
      <c r="K7" s="850">
        <v>3237.9799499511719</v>
      </c>
    </row>
    <row r="8" spans="1:11" ht="14.4" customHeight="1" x14ac:dyDescent="0.3">
      <c r="A8" s="831" t="s">
        <v>565</v>
      </c>
      <c r="B8" s="832" t="s">
        <v>566</v>
      </c>
      <c r="C8" s="835" t="s">
        <v>581</v>
      </c>
      <c r="D8" s="863" t="s">
        <v>582</v>
      </c>
      <c r="E8" s="835" t="s">
        <v>4623</v>
      </c>
      <c r="F8" s="863" t="s">
        <v>4624</v>
      </c>
      <c r="G8" s="835" t="s">
        <v>4631</v>
      </c>
      <c r="H8" s="835" t="s">
        <v>4632</v>
      </c>
      <c r="I8" s="849">
        <v>152.46000671386719</v>
      </c>
      <c r="J8" s="849">
        <v>3</v>
      </c>
      <c r="K8" s="850">
        <v>457.38002014160156</v>
      </c>
    </row>
    <row r="9" spans="1:11" ht="14.4" customHeight="1" x14ac:dyDescent="0.3">
      <c r="A9" s="831" t="s">
        <v>565</v>
      </c>
      <c r="B9" s="832" t="s">
        <v>566</v>
      </c>
      <c r="C9" s="835" t="s">
        <v>581</v>
      </c>
      <c r="D9" s="863" t="s">
        <v>582</v>
      </c>
      <c r="E9" s="835" t="s">
        <v>4633</v>
      </c>
      <c r="F9" s="863" t="s">
        <v>4634</v>
      </c>
      <c r="G9" s="835" t="s">
        <v>4635</v>
      </c>
      <c r="H9" s="835" t="s">
        <v>4636</v>
      </c>
      <c r="I9" s="849">
        <v>112.29000091552734</v>
      </c>
      <c r="J9" s="849">
        <v>1</v>
      </c>
      <c r="K9" s="850">
        <v>112.29000091552734</v>
      </c>
    </row>
    <row r="10" spans="1:11" ht="14.4" customHeight="1" x14ac:dyDescent="0.3">
      <c r="A10" s="831" t="s">
        <v>565</v>
      </c>
      <c r="B10" s="832" t="s">
        <v>566</v>
      </c>
      <c r="C10" s="835" t="s">
        <v>581</v>
      </c>
      <c r="D10" s="863" t="s">
        <v>582</v>
      </c>
      <c r="E10" s="835" t="s">
        <v>4633</v>
      </c>
      <c r="F10" s="863" t="s">
        <v>4634</v>
      </c>
      <c r="G10" s="835" t="s">
        <v>4637</v>
      </c>
      <c r="H10" s="835" t="s">
        <v>4638</v>
      </c>
      <c r="I10" s="849">
        <v>53.840000152587891</v>
      </c>
      <c r="J10" s="849">
        <v>3</v>
      </c>
      <c r="K10" s="850">
        <v>161.52999877929688</v>
      </c>
    </row>
    <row r="11" spans="1:11" ht="14.4" customHeight="1" x14ac:dyDescent="0.3">
      <c r="A11" s="831" t="s">
        <v>565</v>
      </c>
      <c r="B11" s="832" t="s">
        <v>566</v>
      </c>
      <c r="C11" s="835" t="s">
        <v>581</v>
      </c>
      <c r="D11" s="863" t="s">
        <v>582</v>
      </c>
      <c r="E11" s="835" t="s">
        <v>4639</v>
      </c>
      <c r="F11" s="863" t="s">
        <v>4640</v>
      </c>
      <c r="G11" s="835" t="s">
        <v>4641</v>
      </c>
      <c r="H11" s="835" t="s">
        <v>4642</v>
      </c>
      <c r="I11" s="849">
        <v>0.50833332538604736</v>
      </c>
      <c r="J11" s="849">
        <v>4700</v>
      </c>
      <c r="K11" s="850">
        <v>2387</v>
      </c>
    </row>
    <row r="12" spans="1:11" ht="14.4" customHeight="1" x14ac:dyDescent="0.3">
      <c r="A12" s="831" t="s">
        <v>565</v>
      </c>
      <c r="B12" s="832" t="s">
        <v>566</v>
      </c>
      <c r="C12" s="835" t="s">
        <v>581</v>
      </c>
      <c r="D12" s="863" t="s">
        <v>582</v>
      </c>
      <c r="E12" s="835" t="s">
        <v>4639</v>
      </c>
      <c r="F12" s="863" t="s">
        <v>4640</v>
      </c>
      <c r="G12" s="835" t="s">
        <v>4643</v>
      </c>
      <c r="H12" s="835" t="s">
        <v>4644</v>
      </c>
      <c r="I12" s="849">
        <v>0.15000000596046448</v>
      </c>
      <c r="J12" s="849">
        <v>1700</v>
      </c>
      <c r="K12" s="850">
        <v>255</v>
      </c>
    </row>
    <row r="13" spans="1:11" ht="14.4" customHeight="1" x14ac:dyDescent="0.3">
      <c r="A13" s="831" t="s">
        <v>565</v>
      </c>
      <c r="B13" s="832" t="s">
        <v>566</v>
      </c>
      <c r="C13" s="835" t="s">
        <v>581</v>
      </c>
      <c r="D13" s="863" t="s">
        <v>582</v>
      </c>
      <c r="E13" s="835" t="s">
        <v>4639</v>
      </c>
      <c r="F13" s="863" t="s">
        <v>4640</v>
      </c>
      <c r="G13" s="835" t="s">
        <v>4645</v>
      </c>
      <c r="H13" s="835" t="s">
        <v>4646</v>
      </c>
      <c r="I13" s="849">
        <v>0.87999999523162842</v>
      </c>
      <c r="J13" s="849">
        <v>60</v>
      </c>
      <c r="K13" s="850">
        <v>52.80000114440918</v>
      </c>
    </row>
    <row r="14" spans="1:11" ht="14.4" customHeight="1" x14ac:dyDescent="0.3">
      <c r="A14" s="831" t="s">
        <v>565</v>
      </c>
      <c r="B14" s="832" t="s">
        <v>566</v>
      </c>
      <c r="C14" s="835" t="s">
        <v>581</v>
      </c>
      <c r="D14" s="863" t="s">
        <v>582</v>
      </c>
      <c r="E14" s="835" t="s">
        <v>4639</v>
      </c>
      <c r="F14" s="863" t="s">
        <v>4640</v>
      </c>
      <c r="G14" s="835" t="s">
        <v>4647</v>
      </c>
      <c r="H14" s="835" t="s">
        <v>4648</v>
      </c>
      <c r="I14" s="849">
        <v>0.43999999761581421</v>
      </c>
      <c r="J14" s="849">
        <v>1700</v>
      </c>
      <c r="K14" s="850">
        <v>748</v>
      </c>
    </row>
    <row r="15" spans="1:11" ht="14.4" customHeight="1" x14ac:dyDescent="0.3">
      <c r="A15" s="831" t="s">
        <v>565</v>
      </c>
      <c r="B15" s="832" t="s">
        <v>566</v>
      </c>
      <c r="C15" s="835" t="s">
        <v>581</v>
      </c>
      <c r="D15" s="863" t="s">
        <v>582</v>
      </c>
      <c r="E15" s="835" t="s">
        <v>4639</v>
      </c>
      <c r="F15" s="863" t="s">
        <v>4640</v>
      </c>
      <c r="G15" s="835" t="s">
        <v>4649</v>
      </c>
      <c r="H15" s="835" t="s">
        <v>4650</v>
      </c>
      <c r="I15" s="849">
        <v>2.7400000095367432</v>
      </c>
      <c r="J15" s="849">
        <v>125</v>
      </c>
      <c r="K15" s="850">
        <v>342</v>
      </c>
    </row>
    <row r="16" spans="1:11" ht="14.4" customHeight="1" x14ac:dyDescent="0.3">
      <c r="A16" s="831" t="s">
        <v>565</v>
      </c>
      <c r="B16" s="832" t="s">
        <v>566</v>
      </c>
      <c r="C16" s="835" t="s">
        <v>581</v>
      </c>
      <c r="D16" s="863" t="s">
        <v>582</v>
      </c>
      <c r="E16" s="835" t="s">
        <v>4639</v>
      </c>
      <c r="F16" s="863" t="s">
        <v>4640</v>
      </c>
      <c r="G16" s="835" t="s">
        <v>4651</v>
      </c>
      <c r="H16" s="835" t="s">
        <v>4652</v>
      </c>
      <c r="I16" s="849">
        <v>5.0199999809265137</v>
      </c>
      <c r="J16" s="849">
        <v>200</v>
      </c>
      <c r="K16" s="850">
        <v>1003.1900024414063</v>
      </c>
    </row>
    <row r="17" spans="1:11" ht="14.4" customHeight="1" x14ac:dyDescent="0.3">
      <c r="A17" s="831" t="s">
        <v>565</v>
      </c>
      <c r="B17" s="832" t="s">
        <v>566</v>
      </c>
      <c r="C17" s="835" t="s">
        <v>581</v>
      </c>
      <c r="D17" s="863" t="s">
        <v>582</v>
      </c>
      <c r="E17" s="835" t="s">
        <v>4639</v>
      </c>
      <c r="F17" s="863" t="s">
        <v>4640</v>
      </c>
      <c r="G17" s="835" t="s">
        <v>4653</v>
      </c>
      <c r="H17" s="835" t="s">
        <v>4654</v>
      </c>
      <c r="I17" s="849">
        <v>157.11000061035156</v>
      </c>
      <c r="J17" s="849">
        <v>5</v>
      </c>
      <c r="K17" s="850">
        <v>785.54998779296875</v>
      </c>
    </row>
    <row r="18" spans="1:11" ht="14.4" customHeight="1" x14ac:dyDescent="0.3">
      <c r="A18" s="831" t="s">
        <v>565</v>
      </c>
      <c r="B18" s="832" t="s">
        <v>566</v>
      </c>
      <c r="C18" s="835" t="s">
        <v>581</v>
      </c>
      <c r="D18" s="863" t="s">
        <v>582</v>
      </c>
      <c r="E18" s="835" t="s">
        <v>4639</v>
      </c>
      <c r="F18" s="863" t="s">
        <v>4640</v>
      </c>
      <c r="G18" s="835" t="s">
        <v>4655</v>
      </c>
      <c r="H18" s="835" t="s">
        <v>4656</v>
      </c>
      <c r="I18" s="849">
        <v>86.379997253417969</v>
      </c>
      <c r="J18" s="849">
        <v>10</v>
      </c>
      <c r="K18" s="850">
        <v>863.79998779296875</v>
      </c>
    </row>
    <row r="19" spans="1:11" ht="14.4" customHeight="1" x14ac:dyDescent="0.3">
      <c r="A19" s="831" t="s">
        <v>565</v>
      </c>
      <c r="B19" s="832" t="s">
        <v>566</v>
      </c>
      <c r="C19" s="835" t="s">
        <v>581</v>
      </c>
      <c r="D19" s="863" t="s">
        <v>582</v>
      </c>
      <c r="E19" s="835" t="s">
        <v>4639</v>
      </c>
      <c r="F19" s="863" t="s">
        <v>4640</v>
      </c>
      <c r="G19" s="835" t="s">
        <v>4657</v>
      </c>
      <c r="H19" s="835" t="s">
        <v>4658</v>
      </c>
      <c r="I19" s="849">
        <v>22.149999618530273</v>
      </c>
      <c r="J19" s="849">
        <v>25</v>
      </c>
      <c r="K19" s="850">
        <v>553.75</v>
      </c>
    </row>
    <row r="20" spans="1:11" ht="14.4" customHeight="1" x14ac:dyDescent="0.3">
      <c r="A20" s="831" t="s">
        <v>565</v>
      </c>
      <c r="B20" s="832" t="s">
        <v>566</v>
      </c>
      <c r="C20" s="835" t="s">
        <v>581</v>
      </c>
      <c r="D20" s="863" t="s">
        <v>582</v>
      </c>
      <c r="E20" s="835" t="s">
        <v>4639</v>
      </c>
      <c r="F20" s="863" t="s">
        <v>4640</v>
      </c>
      <c r="G20" s="835" t="s">
        <v>4659</v>
      </c>
      <c r="H20" s="835" t="s">
        <v>4660</v>
      </c>
      <c r="I20" s="849">
        <v>30.175000190734863</v>
      </c>
      <c r="J20" s="849">
        <v>20</v>
      </c>
      <c r="K20" s="850">
        <v>603.5</v>
      </c>
    </row>
    <row r="21" spans="1:11" ht="14.4" customHeight="1" x14ac:dyDescent="0.3">
      <c r="A21" s="831" t="s">
        <v>565</v>
      </c>
      <c r="B21" s="832" t="s">
        <v>566</v>
      </c>
      <c r="C21" s="835" t="s">
        <v>581</v>
      </c>
      <c r="D21" s="863" t="s">
        <v>582</v>
      </c>
      <c r="E21" s="835" t="s">
        <v>4639</v>
      </c>
      <c r="F21" s="863" t="s">
        <v>4640</v>
      </c>
      <c r="G21" s="835" t="s">
        <v>4661</v>
      </c>
      <c r="H21" s="835" t="s">
        <v>4662</v>
      </c>
      <c r="I21" s="849">
        <v>3.619999885559082</v>
      </c>
      <c r="J21" s="849">
        <v>10</v>
      </c>
      <c r="K21" s="850">
        <v>36.229999542236328</v>
      </c>
    </row>
    <row r="22" spans="1:11" ht="14.4" customHeight="1" x14ac:dyDescent="0.3">
      <c r="A22" s="831" t="s">
        <v>565</v>
      </c>
      <c r="B22" s="832" t="s">
        <v>566</v>
      </c>
      <c r="C22" s="835" t="s">
        <v>581</v>
      </c>
      <c r="D22" s="863" t="s">
        <v>582</v>
      </c>
      <c r="E22" s="835" t="s">
        <v>4639</v>
      </c>
      <c r="F22" s="863" t="s">
        <v>4640</v>
      </c>
      <c r="G22" s="835" t="s">
        <v>4663</v>
      </c>
      <c r="H22" s="835" t="s">
        <v>4664</v>
      </c>
      <c r="I22" s="849">
        <v>5.179999828338623</v>
      </c>
      <c r="J22" s="849">
        <v>20</v>
      </c>
      <c r="K22" s="850">
        <v>103.5</v>
      </c>
    </row>
    <row r="23" spans="1:11" ht="14.4" customHeight="1" x14ac:dyDescent="0.3">
      <c r="A23" s="831" t="s">
        <v>565</v>
      </c>
      <c r="B23" s="832" t="s">
        <v>566</v>
      </c>
      <c r="C23" s="835" t="s">
        <v>581</v>
      </c>
      <c r="D23" s="863" t="s">
        <v>582</v>
      </c>
      <c r="E23" s="835" t="s">
        <v>4639</v>
      </c>
      <c r="F23" s="863" t="s">
        <v>4640</v>
      </c>
      <c r="G23" s="835" t="s">
        <v>4665</v>
      </c>
      <c r="H23" s="835" t="s">
        <v>4666</v>
      </c>
      <c r="I23" s="849">
        <v>283.01998901367188</v>
      </c>
      <c r="J23" s="849">
        <v>15</v>
      </c>
      <c r="K23" s="850">
        <v>4245.2799072265625</v>
      </c>
    </row>
    <row r="24" spans="1:11" ht="14.4" customHeight="1" x14ac:dyDescent="0.3">
      <c r="A24" s="831" t="s">
        <v>565</v>
      </c>
      <c r="B24" s="832" t="s">
        <v>566</v>
      </c>
      <c r="C24" s="835" t="s">
        <v>581</v>
      </c>
      <c r="D24" s="863" t="s">
        <v>582</v>
      </c>
      <c r="E24" s="835" t="s">
        <v>4639</v>
      </c>
      <c r="F24" s="863" t="s">
        <v>4640</v>
      </c>
      <c r="G24" s="835" t="s">
        <v>4667</v>
      </c>
      <c r="H24" s="835" t="s">
        <v>4668</v>
      </c>
      <c r="I24" s="849">
        <v>120.69000244140625</v>
      </c>
      <c r="J24" s="849">
        <v>10</v>
      </c>
      <c r="K24" s="850">
        <v>1206.9100341796875</v>
      </c>
    </row>
    <row r="25" spans="1:11" ht="14.4" customHeight="1" x14ac:dyDescent="0.3">
      <c r="A25" s="831" t="s">
        <v>565</v>
      </c>
      <c r="B25" s="832" t="s">
        <v>566</v>
      </c>
      <c r="C25" s="835" t="s">
        <v>581</v>
      </c>
      <c r="D25" s="863" t="s">
        <v>582</v>
      </c>
      <c r="E25" s="835" t="s">
        <v>4639</v>
      </c>
      <c r="F25" s="863" t="s">
        <v>4640</v>
      </c>
      <c r="G25" s="835" t="s">
        <v>4669</v>
      </c>
      <c r="H25" s="835" t="s">
        <v>4670</v>
      </c>
      <c r="I25" s="849">
        <v>159.55000305175781</v>
      </c>
      <c r="J25" s="849">
        <v>5</v>
      </c>
      <c r="K25" s="850">
        <v>797.760009765625</v>
      </c>
    </row>
    <row r="26" spans="1:11" ht="14.4" customHeight="1" x14ac:dyDescent="0.3">
      <c r="A26" s="831" t="s">
        <v>565</v>
      </c>
      <c r="B26" s="832" t="s">
        <v>566</v>
      </c>
      <c r="C26" s="835" t="s">
        <v>581</v>
      </c>
      <c r="D26" s="863" t="s">
        <v>582</v>
      </c>
      <c r="E26" s="835" t="s">
        <v>4639</v>
      </c>
      <c r="F26" s="863" t="s">
        <v>4640</v>
      </c>
      <c r="G26" s="835" t="s">
        <v>4671</v>
      </c>
      <c r="H26" s="835" t="s">
        <v>4672</v>
      </c>
      <c r="I26" s="849">
        <v>153</v>
      </c>
      <c r="J26" s="849">
        <v>10</v>
      </c>
      <c r="K26" s="850">
        <v>1529.9599609375</v>
      </c>
    </row>
    <row r="27" spans="1:11" ht="14.4" customHeight="1" x14ac:dyDescent="0.3">
      <c r="A27" s="831" t="s">
        <v>565</v>
      </c>
      <c r="B27" s="832" t="s">
        <v>566</v>
      </c>
      <c r="C27" s="835" t="s">
        <v>581</v>
      </c>
      <c r="D27" s="863" t="s">
        <v>582</v>
      </c>
      <c r="E27" s="835" t="s">
        <v>4639</v>
      </c>
      <c r="F27" s="863" t="s">
        <v>4640</v>
      </c>
      <c r="G27" s="835" t="s">
        <v>4673</v>
      </c>
      <c r="H27" s="835" t="s">
        <v>4674</v>
      </c>
      <c r="I27" s="849">
        <v>123.05000305175781</v>
      </c>
      <c r="J27" s="849">
        <v>30</v>
      </c>
      <c r="K27" s="850">
        <v>3691.5</v>
      </c>
    </row>
    <row r="28" spans="1:11" ht="14.4" customHeight="1" x14ac:dyDescent="0.3">
      <c r="A28" s="831" t="s">
        <v>565</v>
      </c>
      <c r="B28" s="832" t="s">
        <v>566</v>
      </c>
      <c r="C28" s="835" t="s">
        <v>581</v>
      </c>
      <c r="D28" s="863" t="s">
        <v>582</v>
      </c>
      <c r="E28" s="835" t="s">
        <v>4639</v>
      </c>
      <c r="F28" s="863" t="s">
        <v>4640</v>
      </c>
      <c r="G28" s="835" t="s">
        <v>4675</v>
      </c>
      <c r="H28" s="835" t="s">
        <v>4676</v>
      </c>
      <c r="I28" s="849">
        <v>139.17399597167969</v>
      </c>
      <c r="J28" s="849">
        <v>19</v>
      </c>
      <c r="K28" s="850">
        <v>2644.300048828125</v>
      </c>
    </row>
    <row r="29" spans="1:11" ht="14.4" customHeight="1" x14ac:dyDescent="0.3">
      <c r="A29" s="831" t="s">
        <v>565</v>
      </c>
      <c r="B29" s="832" t="s">
        <v>566</v>
      </c>
      <c r="C29" s="835" t="s">
        <v>581</v>
      </c>
      <c r="D29" s="863" t="s">
        <v>582</v>
      </c>
      <c r="E29" s="835" t="s">
        <v>4639</v>
      </c>
      <c r="F29" s="863" t="s">
        <v>4640</v>
      </c>
      <c r="G29" s="835" t="s">
        <v>4677</v>
      </c>
      <c r="H29" s="835" t="s">
        <v>4678</v>
      </c>
      <c r="I29" s="849">
        <v>1.3799999952316284</v>
      </c>
      <c r="J29" s="849">
        <v>700</v>
      </c>
      <c r="K29" s="850">
        <v>966</v>
      </c>
    </row>
    <row r="30" spans="1:11" ht="14.4" customHeight="1" x14ac:dyDescent="0.3">
      <c r="A30" s="831" t="s">
        <v>565</v>
      </c>
      <c r="B30" s="832" t="s">
        <v>566</v>
      </c>
      <c r="C30" s="835" t="s">
        <v>581</v>
      </c>
      <c r="D30" s="863" t="s">
        <v>582</v>
      </c>
      <c r="E30" s="835" t="s">
        <v>4639</v>
      </c>
      <c r="F30" s="863" t="s">
        <v>4640</v>
      </c>
      <c r="G30" s="835" t="s">
        <v>4679</v>
      </c>
      <c r="H30" s="835" t="s">
        <v>4680</v>
      </c>
      <c r="I30" s="849">
        <v>1.5179999828338624</v>
      </c>
      <c r="J30" s="849">
        <v>550</v>
      </c>
      <c r="K30" s="850">
        <v>835</v>
      </c>
    </row>
    <row r="31" spans="1:11" ht="14.4" customHeight="1" x14ac:dyDescent="0.3">
      <c r="A31" s="831" t="s">
        <v>565</v>
      </c>
      <c r="B31" s="832" t="s">
        <v>566</v>
      </c>
      <c r="C31" s="835" t="s">
        <v>581</v>
      </c>
      <c r="D31" s="863" t="s">
        <v>582</v>
      </c>
      <c r="E31" s="835" t="s">
        <v>4639</v>
      </c>
      <c r="F31" s="863" t="s">
        <v>4640</v>
      </c>
      <c r="G31" s="835" t="s">
        <v>4681</v>
      </c>
      <c r="H31" s="835" t="s">
        <v>4682</v>
      </c>
      <c r="I31" s="849">
        <v>8.1159997940063473</v>
      </c>
      <c r="J31" s="849">
        <v>80</v>
      </c>
      <c r="K31" s="850">
        <v>649.39998245239258</v>
      </c>
    </row>
    <row r="32" spans="1:11" ht="14.4" customHeight="1" x14ac:dyDescent="0.3">
      <c r="A32" s="831" t="s">
        <v>565</v>
      </c>
      <c r="B32" s="832" t="s">
        <v>566</v>
      </c>
      <c r="C32" s="835" t="s">
        <v>581</v>
      </c>
      <c r="D32" s="863" t="s">
        <v>582</v>
      </c>
      <c r="E32" s="835" t="s">
        <v>4639</v>
      </c>
      <c r="F32" s="863" t="s">
        <v>4640</v>
      </c>
      <c r="G32" s="835" t="s">
        <v>4683</v>
      </c>
      <c r="H32" s="835" t="s">
        <v>4684</v>
      </c>
      <c r="I32" s="849">
        <v>1.6399999856948853</v>
      </c>
      <c r="J32" s="849">
        <v>20</v>
      </c>
      <c r="K32" s="850">
        <v>32.779998779296875</v>
      </c>
    </row>
    <row r="33" spans="1:11" ht="14.4" customHeight="1" x14ac:dyDescent="0.3">
      <c r="A33" s="831" t="s">
        <v>565</v>
      </c>
      <c r="B33" s="832" t="s">
        <v>566</v>
      </c>
      <c r="C33" s="835" t="s">
        <v>581</v>
      </c>
      <c r="D33" s="863" t="s">
        <v>582</v>
      </c>
      <c r="E33" s="835" t="s">
        <v>4639</v>
      </c>
      <c r="F33" s="863" t="s">
        <v>4640</v>
      </c>
      <c r="G33" s="835" t="s">
        <v>4685</v>
      </c>
      <c r="H33" s="835" t="s">
        <v>4686</v>
      </c>
      <c r="I33" s="849">
        <v>8.630000114440918</v>
      </c>
      <c r="J33" s="849">
        <v>10</v>
      </c>
      <c r="K33" s="850">
        <v>86.300003051757813</v>
      </c>
    </row>
    <row r="34" spans="1:11" ht="14.4" customHeight="1" x14ac:dyDescent="0.3">
      <c r="A34" s="831" t="s">
        <v>565</v>
      </c>
      <c r="B34" s="832" t="s">
        <v>566</v>
      </c>
      <c r="C34" s="835" t="s">
        <v>581</v>
      </c>
      <c r="D34" s="863" t="s">
        <v>582</v>
      </c>
      <c r="E34" s="835" t="s">
        <v>4639</v>
      </c>
      <c r="F34" s="863" t="s">
        <v>4640</v>
      </c>
      <c r="G34" s="835" t="s">
        <v>4687</v>
      </c>
      <c r="H34" s="835" t="s">
        <v>4688</v>
      </c>
      <c r="I34" s="849">
        <v>10.520000457763672</v>
      </c>
      <c r="J34" s="849">
        <v>30</v>
      </c>
      <c r="K34" s="850">
        <v>315.59999084472656</v>
      </c>
    </row>
    <row r="35" spans="1:11" ht="14.4" customHeight="1" x14ac:dyDescent="0.3">
      <c r="A35" s="831" t="s">
        <v>565</v>
      </c>
      <c r="B35" s="832" t="s">
        <v>566</v>
      </c>
      <c r="C35" s="835" t="s">
        <v>581</v>
      </c>
      <c r="D35" s="863" t="s">
        <v>582</v>
      </c>
      <c r="E35" s="835" t="s">
        <v>4639</v>
      </c>
      <c r="F35" s="863" t="s">
        <v>4640</v>
      </c>
      <c r="G35" s="835" t="s">
        <v>4689</v>
      </c>
      <c r="H35" s="835" t="s">
        <v>4690</v>
      </c>
      <c r="I35" s="849">
        <v>2.5099999904632568</v>
      </c>
      <c r="J35" s="849">
        <v>60</v>
      </c>
      <c r="K35" s="850">
        <v>150.60000228881836</v>
      </c>
    </row>
    <row r="36" spans="1:11" ht="14.4" customHeight="1" x14ac:dyDescent="0.3">
      <c r="A36" s="831" t="s">
        <v>565</v>
      </c>
      <c r="B36" s="832" t="s">
        <v>566</v>
      </c>
      <c r="C36" s="835" t="s">
        <v>581</v>
      </c>
      <c r="D36" s="863" t="s">
        <v>582</v>
      </c>
      <c r="E36" s="835" t="s">
        <v>4639</v>
      </c>
      <c r="F36" s="863" t="s">
        <v>4640</v>
      </c>
      <c r="G36" s="835" t="s">
        <v>4691</v>
      </c>
      <c r="H36" s="835" t="s">
        <v>4692</v>
      </c>
      <c r="I36" s="849">
        <v>3.9675000309944153</v>
      </c>
      <c r="J36" s="849">
        <v>80</v>
      </c>
      <c r="K36" s="850">
        <v>317.40000152587891</v>
      </c>
    </row>
    <row r="37" spans="1:11" ht="14.4" customHeight="1" x14ac:dyDescent="0.3">
      <c r="A37" s="831" t="s">
        <v>565</v>
      </c>
      <c r="B37" s="832" t="s">
        <v>566</v>
      </c>
      <c r="C37" s="835" t="s">
        <v>581</v>
      </c>
      <c r="D37" s="863" t="s">
        <v>582</v>
      </c>
      <c r="E37" s="835" t="s">
        <v>4639</v>
      </c>
      <c r="F37" s="863" t="s">
        <v>4640</v>
      </c>
      <c r="G37" s="835" t="s">
        <v>4693</v>
      </c>
      <c r="H37" s="835" t="s">
        <v>4694</v>
      </c>
      <c r="I37" s="849">
        <v>4.4800000190734863</v>
      </c>
      <c r="J37" s="849">
        <v>20</v>
      </c>
      <c r="K37" s="850">
        <v>89.599998474121094</v>
      </c>
    </row>
    <row r="38" spans="1:11" ht="14.4" customHeight="1" x14ac:dyDescent="0.3">
      <c r="A38" s="831" t="s">
        <v>565</v>
      </c>
      <c r="B38" s="832" t="s">
        <v>566</v>
      </c>
      <c r="C38" s="835" t="s">
        <v>581</v>
      </c>
      <c r="D38" s="863" t="s">
        <v>582</v>
      </c>
      <c r="E38" s="835" t="s">
        <v>4639</v>
      </c>
      <c r="F38" s="863" t="s">
        <v>4640</v>
      </c>
      <c r="G38" s="835" t="s">
        <v>4695</v>
      </c>
      <c r="H38" s="835" t="s">
        <v>4696</v>
      </c>
      <c r="I38" s="849">
        <v>2.1800000667572021</v>
      </c>
      <c r="J38" s="849">
        <v>10</v>
      </c>
      <c r="K38" s="850">
        <v>21.799999237060547</v>
      </c>
    </row>
    <row r="39" spans="1:11" ht="14.4" customHeight="1" x14ac:dyDescent="0.3">
      <c r="A39" s="831" t="s">
        <v>565</v>
      </c>
      <c r="B39" s="832" t="s">
        <v>566</v>
      </c>
      <c r="C39" s="835" t="s">
        <v>581</v>
      </c>
      <c r="D39" s="863" t="s">
        <v>582</v>
      </c>
      <c r="E39" s="835" t="s">
        <v>4639</v>
      </c>
      <c r="F39" s="863" t="s">
        <v>4640</v>
      </c>
      <c r="G39" s="835" t="s">
        <v>4697</v>
      </c>
      <c r="H39" s="835" t="s">
        <v>4698</v>
      </c>
      <c r="I39" s="849">
        <v>52.330001831054688</v>
      </c>
      <c r="J39" s="849">
        <v>31</v>
      </c>
      <c r="K39" s="850">
        <v>1622.1300201416016</v>
      </c>
    </row>
    <row r="40" spans="1:11" ht="14.4" customHeight="1" x14ac:dyDescent="0.3">
      <c r="A40" s="831" t="s">
        <v>565</v>
      </c>
      <c r="B40" s="832" t="s">
        <v>566</v>
      </c>
      <c r="C40" s="835" t="s">
        <v>581</v>
      </c>
      <c r="D40" s="863" t="s">
        <v>582</v>
      </c>
      <c r="E40" s="835" t="s">
        <v>4639</v>
      </c>
      <c r="F40" s="863" t="s">
        <v>4640</v>
      </c>
      <c r="G40" s="835" t="s">
        <v>4699</v>
      </c>
      <c r="H40" s="835" t="s">
        <v>4700</v>
      </c>
      <c r="I40" s="849">
        <v>138.46000671386719</v>
      </c>
      <c r="J40" s="849">
        <v>1</v>
      </c>
      <c r="K40" s="850">
        <v>138.46000671386719</v>
      </c>
    </row>
    <row r="41" spans="1:11" ht="14.4" customHeight="1" x14ac:dyDescent="0.3">
      <c r="A41" s="831" t="s">
        <v>565</v>
      </c>
      <c r="B41" s="832" t="s">
        <v>566</v>
      </c>
      <c r="C41" s="835" t="s">
        <v>581</v>
      </c>
      <c r="D41" s="863" t="s">
        <v>582</v>
      </c>
      <c r="E41" s="835" t="s">
        <v>4639</v>
      </c>
      <c r="F41" s="863" t="s">
        <v>4640</v>
      </c>
      <c r="G41" s="835" t="s">
        <v>4701</v>
      </c>
      <c r="H41" s="835" t="s">
        <v>4702</v>
      </c>
      <c r="I41" s="849">
        <v>17.620000839233398</v>
      </c>
      <c r="J41" s="849">
        <v>3</v>
      </c>
      <c r="K41" s="850">
        <v>52.849998474121094</v>
      </c>
    </row>
    <row r="42" spans="1:11" ht="14.4" customHeight="1" x14ac:dyDescent="0.3">
      <c r="A42" s="831" t="s">
        <v>565</v>
      </c>
      <c r="B42" s="832" t="s">
        <v>566</v>
      </c>
      <c r="C42" s="835" t="s">
        <v>581</v>
      </c>
      <c r="D42" s="863" t="s">
        <v>582</v>
      </c>
      <c r="E42" s="835" t="s">
        <v>4639</v>
      </c>
      <c r="F42" s="863" t="s">
        <v>4640</v>
      </c>
      <c r="G42" s="835" t="s">
        <v>4703</v>
      </c>
      <c r="H42" s="835" t="s">
        <v>4704</v>
      </c>
      <c r="I42" s="849">
        <v>22.969999313354492</v>
      </c>
      <c r="J42" s="849">
        <v>300</v>
      </c>
      <c r="K42" s="850">
        <v>6891.39013671875</v>
      </c>
    </row>
    <row r="43" spans="1:11" ht="14.4" customHeight="1" x14ac:dyDescent="0.3">
      <c r="A43" s="831" t="s">
        <v>565</v>
      </c>
      <c r="B43" s="832" t="s">
        <v>566</v>
      </c>
      <c r="C43" s="835" t="s">
        <v>581</v>
      </c>
      <c r="D43" s="863" t="s">
        <v>582</v>
      </c>
      <c r="E43" s="835" t="s">
        <v>4639</v>
      </c>
      <c r="F43" s="863" t="s">
        <v>4640</v>
      </c>
      <c r="G43" s="835" t="s">
        <v>4705</v>
      </c>
      <c r="H43" s="835" t="s">
        <v>4706</v>
      </c>
      <c r="I43" s="849">
        <v>2.7350000143051147</v>
      </c>
      <c r="J43" s="849">
        <v>33</v>
      </c>
      <c r="K43" s="850">
        <v>90.299999237060547</v>
      </c>
    </row>
    <row r="44" spans="1:11" ht="14.4" customHeight="1" x14ac:dyDescent="0.3">
      <c r="A44" s="831" t="s">
        <v>565</v>
      </c>
      <c r="B44" s="832" t="s">
        <v>566</v>
      </c>
      <c r="C44" s="835" t="s">
        <v>581</v>
      </c>
      <c r="D44" s="863" t="s">
        <v>582</v>
      </c>
      <c r="E44" s="835" t="s">
        <v>4639</v>
      </c>
      <c r="F44" s="863" t="s">
        <v>4640</v>
      </c>
      <c r="G44" s="835" t="s">
        <v>4707</v>
      </c>
      <c r="H44" s="835" t="s">
        <v>4708</v>
      </c>
      <c r="I44" s="849">
        <v>39.930000305175781</v>
      </c>
      <c r="J44" s="849">
        <v>15</v>
      </c>
      <c r="K44" s="850">
        <v>1197.8800244145095</v>
      </c>
    </row>
    <row r="45" spans="1:11" ht="14.4" customHeight="1" x14ac:dyDescent="0.3">
      <c r="A45" s="831" t="s">
        <v>565</v>
      </c>
      <c r="B45" s="832" t="s">
        <v>566</v>
      </c>
      <c r="C45" s="835" t="s">
        <v>581</v>
      </c>
      <c r="D45" s="863" t="s">
        <v>582</v>
      </c>
      <c r="E45" s="835" t="s">
        <v>4639</v>
      </c>
      <c r="F45" s="863" t="s">
        <v>4640</v>
      </c>
      <c r="G45" s="835" t="s">
        <v>4709</v>
      </c>
      <c r="H45" s="835" t="s">
        <v>4710</v>
      </c>
      <c r="I45" s="849">
        <v>0.67000001668930054</v>
      </c>
      <c r="J45" s="849">
        <v>1200</v>
      </c>
      <c r="K45" s="850">
        <v>804</v>
      </c>
    </row>
    <row r="46" spans="1:11" ht="14.4" customHeight="1" x14ac:dyDescent="0.3">
      <c r="A46" s="831" t="s">
        <v>565</v>
      </c>
      <c r="B46" s="832" t="s">
        <v>566</v>
      </c>
      <c r="C46" s="835" t="s">
        <v>581</v>
      </c>
      <c r="D46" s="863" t="s">
        <v>582</v>
      </c>
      <c r="E46" s="835" t="s">
        <v>4639</v>
      </c>
      <c r="F46" s="863" t="s">
        <v>4640</v>
      </c>
      <c r="G46" s="835" t="s">
        <v>4711</v>
      </c>
      <c r="H46" s="835" t="s">
        <v>4712</v>
      </c>
      <c r="I46" s="849">
        <v>27.87200050354004</v>
      </c>
      <c r="J46" s="849">
        <v>34</v>
      </c>
      <c r="K46" s="850">
        <v>947.6400146484375</v>
      </c>
    </row>
    <row r="47" spans="1:11" ht="14.4" customHeight="1" x14ac:dyDescent="0.3">
      <c r="A47" s="831" t="s">
        <v>565</v>
      </c>
      <c r="B47" s="832" t="s">
        <v>566</v>
      </c>
      <c r="C47" s="835" t="s">
        <v>581</v>
      </c>
      <c r="D47" s="863" t="s">
        <v>582</v>
      </c>
      <c r="E47" s="835" t="s">
        <v>4639</v>
      </c>
      <c r="F47" s="863" t="s">
        <v>4640</v>
      </c>
      <c r="G47" s="835" t="s">
        <v>4713</v>
      </c>
      <c r="H47" s="835" t="s">
        <v>4714</v>
      </c>
      <c r="I47" s="849">
        <v>28.733749628067017</v>
      </c>
      <c r="J47" s="849">
        <v>169</v>
      </c>
      <c r="K47" s="850">
        <v>4856.0198917388916</v>
      </c>
    </row>
    <row r="48" spans="1:11" ht="14.4" customHeight="1" x14ac:dyDescent="0.3">
      <c r="A48" s="831" t="s">
        <v>565</v>
      </c>
      <c r="B48" s="832" t="s">
        <v>566</v>
      </c>
      <c r="C48" s="835" t="s">
        <v>581</v>
      </c>
      <c r="D48" s="863" t="s">
        <v>582</v>
      </c>
      <c r="E48" s="835" t="s">
        <v>4715</v>
      </c>
      <c r="F48" s="863" t="s">
        <v>4716</v>
      </c>
      <c r="G48" s="835" t="s">
        <v>4717</v>
      </c>
      <c r="H48" s="835" t="s">
        <v>4718</v>
      </c>
      <c r="I48" s="849">
        <v>47.189998626708984</v>
      </c>
      <c r="J48" s="849">
        <v>40</v>
      </c>
      <c r="K48" s="850">
        <v>1887.5999755859375</v>
      </c>
    </row>
    <row r="49" spans="1:11" ht="14.4" customHeight="1" x14ac:dyDescent="0.3">
      <c r="A49" s="831" t="s">
        <v>565</v>
      </c>
      <c r="B49" s="832" t="s">
        <v>566</v>
      </c>
      <c r="C49" s="835" t="s">
        <v>581</v>
      </c>
      <c r="D49" s="863" t="s">
        <v>582</v>
      </c>
      <c r="E49" s="835" t="s">
        <v>4715</v>
      </c>
      <c r="F49" s="863" t="s">
        <v>4716</v>
      </c>
      <c r="G49" s="835" t="s">
        <v>4719</v>
      </c>
      <c r="H49" s="835" t="s">
        <v>4720</v>
      </c>
      <c r="I49" s="849">
        <v>6.2933333714803057</v>
      </c>
      <c r="J49" s="849">
        <v>65</v>
      </c>
      <c r="K49" s="850">
        <v>409.05000305175781</v>
      </c>
    </row>
    <row r="50" spans="1:11" ht="14.4" customHeight="1" x14ac:dyDescent="0.3">
      <c r="A50" s="831" t="s">
        <v>565</v>
      </c>
      <c r="B50" s="832" t="s">
        <v>566</v>
      </c>
      <c r="C50" s="835" t="s">
        <v>581</v>
      </c>
      <c r="D50" s="863" t="s">
        <v>582</v>
      </c>
      <c r="E50" s="835" t="s">
        <v>4715</v>
      </c>
      <c r="F50" s="863" t="s">
        <v>4716</v>
      </c>
      <c r="G50" s="835" t="s">
        <v>4721</v>
      </c>
      <c r="H50" s="835" t="s">
        <v>4722</v>
      </c>
      <c r="I50" s="849">
        <v>4.8180001258850096</v>
      </c>
      <c r="J50" s="849">
        <v>900</v>
      </c>
      <c r="K50" s="850">
        <v>4337</v>
      </c>
    </row>
    <row r="51" spans="1:11" ht="14.4" customHeight="1" x14ac:dyDescent="0.3">
      <c r="A51" s="831" t="s">
        <v>565</v>
      </c>
      <c r="B51" s="832" t="s">
        <v>566</v>
      </c>
      <c r="C51" s="835" t="s">
        <v>581</v>
      </c>
      <c r="D51" s="863" t="s">
        <v>582</v>
      </c>
      <c r="E51" s="835" t="s">
        <v>4715</v>
      </c>
      <c r="F51" s="863" t="s">
        <v>4716</v>
      </c>
      <c r="G51" s="835" t="s">
        <v>4723</v>
      </c>
      <c r="H51" s="835" t="s">
        <v>4724</v>
      </c>
      <c r="I51" s="849">
        <v>1.5999999642372132E-2</v>
      </c>
      <c r="J51" s="849">
        <v>950</v>
      </c>
      <c r="K51" s="850">
        <v>14.5</v>
      </c>
    </row>
    <row r="52" spans="1:11" ht="14.4" customHeight="1" x14ac:dyDescent="0.3">
      <c r="A52" s="831" t="s">
        <v>565</v>
      </c>
      <c r="B52" s="832" t="s">
        <v>566</v>
      </c>
      <c r="C52" s="835" t="s">
        <v>581</v>
      </c>
      <c r="D52" s="863" t="s">
        <v>582</v>
      </c>
      <c r="E52" s="835" t="s">
        <v>4715</v>
      </c>
      <c r="F52" s="863" t="s">
        <v>4716</v>
      </c>
      <c r="G52" s="835" t="s">
        <v>4725</v>
      </c>
      <c r="H52" s="835" t="s">
        <v>4726</v>
      </c>
      <c r="I52" s="849">
        <v>6.0500001907348633</v>
      </c>
      <c r="J52" s="849">
        <v>60</v>
      </c>
      <c r="K52" s="850">
        <v>363</v>
      </c>
    </row>
    <row r="53" spans="1:11" ht="14.4" customHeight="1" x14ac:dyDescent="0.3">
      <c r="A53" s="831" t="s">
        <v>565</v>
      </c>
      <c r="B53" s="832" t="s">
        <v>566</v>
      </c>
      <c r="C53" s="835" t="s">
        <v>581</v>
      </c>
      <c r="D53" s="863" t="s">
        <v>582</v>
      </c>
      <c r="E53" s="835" t="s">
        <v>4715</v>
      </c>
      <c r="F53" s="863" t="s">
        <v>4716</v>
      </c>
      <c r="G53" s="835" t="s">
        <v>4727</v>
      </c>
      <c r="H53" s="835" t="s">
        <v>4728</v>
      </c>
      <c r="I53" s="849">
        <v>565.52001953125</v>
      </c>
      <c r="J53" s="849">
        <v>1</v>
      </c>
      <c r="K53" s="850">
        <v>565.52001953125</v>
      </c>
    </row>
    <row r="54" spans="1:11" ht="14.4" customHeight="1" x14ac:dyDescent="0.3">
      <c r="A54" s="831" t="s">
        <v>565</v>
      </c>
      <c r="B54" s="832" t="s">
        <v>566</v>
      </c>
      <c r="C54" s="835" t="s">
        <v>581</v>
      </c>
      <c r="D54" s="863" t="s">
        <v>582</v>
      </c>
      <c r="E54" s="835" t="s">
        <v>4715</v>
      </c>
      <c r="F54" s="863" t="s">
        <v>4716</v>
      </c>
      <c r="G54" s="835" t="s">
        <v>4729</v>
      </c>
      <c r="H54" s="835" t="s">
        <v>4730</v>
      </c>
      <c r="I54" s="849">
        <v>15.928000259399415</v>
      </c>
      <c r="J54" s="849">
        <v>450</v>
      </c>
      <c r="K54" s="850">
        <v>7167.5</v>
      </c>
    </row>
    <row r="55" spans="1:11" ht="14.4" customHeight="1" x14ac:dyDescent="0.3">
      <c r="A55" s="831" t="s">
        <v>565</v>
      </c>
      <c r="B55" s="832" t="s">
        <v>566</v>
      </c>
      <c r="C55" s="835" t="s">
        <v>581</v>
      </c>
      <c r="D55" s="863" t="s">
        <v>582</v>
      </c>
      <c r="E55" s="835" t="s">
        <v>4715</v>
      </c>
      <c r="F55" s="863" t="s">
        <v>4716</v>
      </c>
      <c r="G55" s="835" t="s">
        <v>4731</v>
      </c>
      <c r="H55" s="835" t="s">
        <v>4732</v>
      </c>
      <c r="I55" s="849">
        <v>3.4550000429153442</v>
      </c>
      <c r="J55" s="849">
        <v>890</v>
      </c>
      <c r="K55" s="850">
        <v>3074.3999633789063</v>
      </c>
    </row>
    <row r="56" spans="1:11" ht="14.4" customHeight="1" x14ac:dyDescent="0.3">
      <c r="A56" s="831" t="s">
        <v>565</v>
      </c>
      <c r="B56" s="832" t="s">
        <v>566</v>
      </c>
      <c r="C56" s="835" t="s">
        <v>581</v>
      </c>
      <c r="D56" s="863" t="s">
        <v>582</v>
      </c>
      <c r="E56" s="835" t="s">
        <v>4715</v>
      </c>
      <c r="F56" s="863" t="s">
        <v>4716</v>
      </c>
      <c r="G56" s="835" t="s">
        <v>4733</v>
      </c>
      <c r="H56" s="835" t="s">
        <v>4734</v>
      </c>
      <c r="I56" s="849">
        <v>5.440000057220459</v>
      </c>
      <c r="J56" s="849">
        <v>100</v>
      </c>
      <c r="K56" s="850">
        <v>544</v>
      </c>
    </row>
    <row r="57" spans="1:11" ht="14.4" customHeight="1" x14ac:dyDescent="0.3">
      <c r="A57" s="831" t="s">
        <v>565</v>
      </c>
      <c r="B57" s="832" t="s">
        <v>566</v>
      </c>
      <c r="C57" s="835" t="s">
        <v>581</v>
      </c>
      <c r="D57" s="863" t="s">
        <v>582</v>
      </c>
      <c r="E57" s="835" t="s">
        <v>4715</v>
      </c>
      <c r="F57" s="863" t="s">
        <v>4716</v>
      </c>
      <c r="G57" s="835" t="s">
        <v>4735</v>
      </c>
      <c r="H57" s="835" t="s">
        <v>4736</v>
      </c>
      <c r="I57" s="849">
        <v>3.3900001049041748</v>
      </c>
      <c r="J57" s="849">
        <v>160</v>
      </c>
      <c r="K57" s="850">
        <v>542.4000244140625</v>
      </c>
    </row>
    <row r="58" spans="1:11" ht="14.4" customHeight="1" x14ac:dyDescent="0.3">
      <c r="A58" s="831" t="s">
        <v>565</v>
      </c>
      <c r="B58" s="832" t="s">
        <v>566</v>
      </c>
      <c r="C58" s="835" t="s">
        <v>581</v>
      </c>
      <c r="D58" s="863" t="s">
        <v>582</v>
      </c>
      <c r="E58" s="835" t="s">
        <v>4715</v>
      </c>
      <c r="F58" s="863" t="s">
        <v>4716</v>
      </c>
      <c r="G58" s="835" t="s">
        <v>4737</v>
      </c>
      <c r="H58" s="835" t="s">
        <v>4738</v>
      </c>
      <c r="I58" s="849">
        <v>17.97499942779541</v>
      </c>
      <c r="J58" s="849">
        <v>200</v>
      </c>
      <c r="K58" s="850">
        <v>3595</v>
      </c>
    </row>
    <row r="59" spans="1:11" ht="14.4" customHeight="1" x14ac:dyDescent="0.3">
      <c r="A59" s="831" t="s">
        <v>565</v>
      </c>
      <c r="B59" s="832" t="s">
        <v>566</v>
      </c>
      <c r="C59" s="835" t="s">
        <v>581</v>
      </c>
      <c r="D59" s="863" t="s">
        <v>582</v>
      </c>
      <c r="E59" s="835" t="s">
        <v>4715</v>
      </c>
      <c r="F59" s="863" t="s">
        <v>4716</v>
      </c>
      <c r="G59" s="835" t="s">
        <v>4739</v>
      </c>
      <c r="H59" s="835" t="s">
        <v>4740</v>
      </c>
      <c r="I59" s="849">
        <v>17.979999542236328</v>
      </c>
      <c r="J59" s="849">
        <v>800</v>
      </c>
      <c r="K59" s="850">
        <v>14384</v>
      </c>
    </row>
    <row r="60" spans="1:11" ht="14.4" customHeight="1" x14ac:dyDescent="0.3">
      <c r="A60" s="831" t="s">
        <v>565</v>
      </c>
      <c r="B60" s="832" t="s">
        <v>566</v>
      </c>
      <c r="C60" s="835" t="s">
        <v>581</v>
      </c>
      <c r="D60" s="863" t="s">
        <v>582</v>
      </c>
      <c r="E60" s="835" t="s">
        <v>4715</v>
      </c>
      <c r="F60" s="863" t="s">
        <v>4716</v>
      </c>
      <c r="G60" s="835" t="s">
        <v>4741</v>
      </c>
      <c r="H60" s="835" t="s">
        <v>4742</v>
      </c>
      <c r="I60" s="849">
        <v>18.389999389648438</v>
      </c>
      <c r="J60" s="849">
        <v>12</v>
      </c>
      <c r="K60" s="850">
        <v>220.69999694824219</v>
      </c>
    </row>
    <row r="61" spans="1:11" ht="14.4" customHeight="1" x14ac:dyDescent="0.3">
      <c r="A61" s="831" t="s">
        <v>565</v>
      </c>
      <c r="B61" s="832" t="s">
        <v>566</v>
      </c>
      <c r="C61" s="835" t="s">
        <v>581</v>
      </c>
      <c r="D61" s="863" t="s">
        <v>582</v>
      </c>
      <c r="E61" s="835" t="s">
        <v>4715</v>
      </c>
      <c r="F61" s="863" t="s">
        <v>4716</v>
      </c>
      <c r="G61" s="835" t="s">
        <v>4743</v>
      </c>
      <c r="H61" s="835" t="s">
        <v>4744</v>
      </c>
      <c r="I61" s="849">
        <v>23.555000305175781</v>
      </c>
      <c r="J61" s="849">
        <v>24</v>
      </c>
      <c r="K61" s="850">
        <v>565.35000610351563</v>
      </c>
    </row>
    <row r="62" spans="1:11" ht="14.4" customHeight="1" x14ac:dyDescent="0.3">
      <c r="A62" s="831" t="s">
        <v>565</v>
      </c>
      <c r="B62" s="832" t="s">
        <v>566</v>
      </c>
      <c r="C62" s="835" t="s">
        <v>581</v>
      </c>
      <c r="D62" s="863" t="s">
        <v>582</v>
      </c>
      <c r="E62" s="835" t="s">
        <v>4715</v>
      </c>
      <c r="F62" s="863" t="s">
        <v>4716</v>
      </c>
      <c r="G62" s="835" t="s">
        <v>4745</v>
      </c>
      <c r="H62" s="835" t="s">
        <v>4746</v>
      </c>
      <c r="I62" s="849">
        <v>9.5340000152587887</v>
      </c>
      <c r="J62" s="849">
        <v>1300</v>
      </c>
      <c r="K62" s="850">
        <v>12389</v>
      </c>
    </row>
    <row r="63" spans="1:11" ht="14.4" customHeight="1" x14ac:dyDescent="0.3">
      <c r="A63" s="831" t="s">
        <v>565</v>
      </c>
      <c r="B63" s="832" t="s">
        <v>566</v>
      </c>
      <c r="C63" s="835" t="s">
        <v>581</v>
      </c>
      <c r="D63" s="863" t="s">
        <v>582</v>
      </c>
      <c r="E63" s="835" t="s">
        <v>4715</v>
      </c>
      <c r="F63" s="863" t="s">
        <v>4716</v>
      </c>
      <c r="G63" s="835" t="s">
        <v>4747</v>
      </c>
      <c r="H63" s="835" t="s">
        <v>4748</v>
      </c>
      <c r="I63" s="849">
        <v>2.4620000362396239</v>
      </c>
      <c r="J63" s="849">
        <v>600</v>
      </c>
      <c r="K63" s="850">
        <v>1477</v>
      </c>
    </row>
    <row r="64" spans="1:11" ht="14.4" customHeight="1" x14ac:dyDescent="0.3">
      <c r="A64" s="831" t="s">
        <v>565</v>
      </c>
      <c r="B64" s="832" t="s">
        <v>566</v>
      </c>
      <c r="C64" s="835" t="s">
        <v>581</v>
      </c>
      <c r="D64" s="863" t="s">
        <v>582</v>
      </c>
      <c r="E64" s="835" t="s">
        <v>4715</v>
      </c>
      <c r="F64" s="863" t="s">
        <v>4716</v>
      </c>
      <c r="G64" s="835" t="s">
        <v>4749</v>
      </c>
      <c r="H64" s="835" t="s">
        <v>4750</v>
      </c>
      <c r="I64" s="849">
        <v>0.25</v>
      </c>
      <c r="J64" s="849">
        <v>100</v>
      </c>
      <c r="K64" s="850">
        <v>25</v>
      </c>
    </row>
    <row r="65" spans="1:11" ht="14.4" customHeight="1" x14ac:dyDescent="0.3">
      <c r="A65" s="831" t="s">
        <v>565</v>
      </c>
      <c r="B65" s="832" t="s">
        <v>566</v>
      </c>
      <c r="C65" s="835" t="s">
        <v>581</v>
      </c>
      <c r="D65" s="863" t="s">
        <v>582</v>
      </c>
      <c r="E65" s="835" t="s">
        <v>4715</v>
      </c>
      <c r="F65" s="863" t="s">
        <v>4716</v>
      </c>
      <c r="G65" s="835" t="s">
        <v>4751</v>
      </c>
      <c r="H65" s="835" t="s">
        <v>4752</v>
      </c>
      <c r="I65" s="849">
        <v>11.733999633789063</v>
      </c>
      <c r="J65" s="849">
        <v>105</v>
      </c>
      <c r="K65" s="850">
        <v>1232.0500030517578</v>
      </c>
    </row>
    <row r="66" spans="1:11" ht="14.4" customHeight="1" x14ac:dyDescent="0.3">
      <c r="A66" s="831" t="s">
        <v>565</v>
      </c>
      <c r="B66" s="832" t="s">
        <v>566</v>
      </c>
      <c r="C66" s="835" t="s">
        <v>581</v>
      </c>
      <c r="D66" s="863" t="s">
        <v>582</v>
      </c>
      <c r="E66" s="835" t="s">
        <v>4715</v>
      </c>
      <c r="F66" s="863" t="s">
        <v>4716</v>
      </c>
      <c r="G66" s="835" t="s">
        <v>4753</v>
      </c>
      <c r="H66" s="835" t="s">
        <v>4754</v>
      </c>
      <c r="I66" s="849">
        <v>13.310000419616699</v>
      </c>
      <c r="J66" s="849">
        <v>130</v>
      </c>
      <c r="K66" s="850">
        <v>1730.300048828125</v>
      </c>
    </row>
    <row r="67" spans="1:11" ht="14.4" customHeight="1" x14ac:dyDescent="0.3">
      <c r="A67" s="831" t="s">
        <v>565</v>
      </c>
      <c r="B67" s="832" t="s">
        <v>566</v>
      </c>
      <c r="C67" s="835" t="s">
        <v>581</v>
      </c>
      <c r="D67" s="863" t="s">
        <v>582</v>
      </c>
      <c r="E67" s="835" t="s">
        <v>4715</v>
      </c>
      <c r="F67" s="863" t="s">
        <v>4716</v>
      </c>
      <c r="G67" s="835" t="s">
        <v>4755</v>
      </c>
      <c r="H67" s="835" t="s">
        <v>4756</v>
      </c>
      <c r="I67" s="849">
        <v>184.57000732421875</v>
      </c>
      <c r="J67" s="849">
        <v>2</v>
      </c>
      <c r="K67" s="850">
        <v>369.1400146484375</v>
      </c>
    </row>
    <row r="68" spans="1:11" ht="14.4" customHeight="1" x14ac:dyDescent="0.3">
      <c r="A68" s="831" t="s">
        <v>565</v>
      </c>
      <c r="B68" s="832" t="s">
        <v>566</v>
      </c>
      <c r="C68" s="835" t="s">
        <v>581</v>
      </c>
      <c r="D68" s="863" t="s">
        <v>582</v>
      </c>
      <c r="E68" s="835" t="s">
        <v>4715</v>
      </c>
      <c r="F68" s="863" t="s">
        <v>4716</v>
      </c>
      <c r="G68" s="835" t="s">
        <v>4757</v>
      </c>
      <c r="H68" s="835" t="s">
        <v>4758</v>
      </c>
      <c r="I68" s="849">
        <v>9.1999998092651367</v>
      </c>
      <c r="J68" s="849">
        <v>200</v>
      </c>
      <c r="K68" s="850">
        <v>1840</v>
      </c>
    </row>
    <row r="69" spans="1:11" ht="14.4" customHeight="1" x14ac:dyDescent="0.3">
      <c r="A69" s="831" t="s">
        <v>565</v>
      </c>
      <c r="B69" s="832" t="s">
        <v>566</v>
      </c>
      <c r="C69" s="835" t="s">
        <v>581</v>
      </c>
      <c r="D69" s="863" t="s">
        <v>582</v>
      </c>
      <c r="E69" s="835" t="s">
        <v>4715</v>
      </c>
      <c r="F69" s="863" t="s">
        <v>4716</v>
      </c>
      <c r="G69" s="835" t="s">
        <v>4759</v>
      </c>
      <c r="H69" s="835" t="s">
        <v>4760</v>
      </c>
      <c r="I69" s="849">
        <v>2.0419999599456786</v>
      </c>
      <c r="J69" s="849">
        <v>500</v>
      </c>
      <c r="K69" s="850">
        <v>1021</v>
      </c>
    </row>
    <row r="70" spans="1:11" ht="14.4" customHeight="1" x14ac:dyDescent="0.3">
      <c r="A70" s="831" t="s">
        <v>565</v>
      </c>
      <c r="B70" s="832" t="s">
        <v>566</v>
      </c>
      <c r="C70" s="835" t="s">
        <v>581</v>
      </c>
      <c r="D70" s="863" t="s">
        <v>582</v>
      </c>
      <c r="E70" s="835" t="s">
        <v>4715</v>
      </c>
      <c r="F70" s="863" t="s">
        <v>4716</v>
      </c>
      <c r="G70" s="835" t="s">
        <v>4761</v>
      </c>
      <c r="H70" s="835" t="s">
        <v>4762</v>
      </c>
      <c r="I70" s="849">
        <v>172.5</v>
      </c>
      <c r="J70" s="849">
        <v>2</v>
      </c>
      <c r="K70" s="850">
        <v>345</v>
      </c>
    </row>
    <row r="71" spans="1:11" ht="14.4" customHeight="1" x14ac:dyDescent="0.3">
      <c r="A71" s="831" t="s">
        <v>565</v>
      </c>
      <c r="B71" s="832" t="s">
        <v>566</v>
      </c>
      <c r="C71" s="835" t="s">
        <v>581</v>
      </c>
      <c r="D71" s="863" t="s">
        <v>582</v>
      </c>
      <c r="E71" s="835" t="s">
        <v>4715</v>
      </c>
      <c r="F71" s="863" t="s">
        <v>4716</v>
      </c>
      <c r="G71" s="835" t="s">
        <v>4763</v>
      </c>
      <c r="H71" s="835" t="s">
        <v>4764</v>
      </c>
      <c r="I71" s="849">
        <v>6.179999828338623</v>
      </c>
      <c r="J71" s="849">
        <v>100</v>
      </c>
      <c r="K71" s="850">
        <v>618</v>
      </c>
    </row>
    <row r="72" spans="1:11" ht="14.4" customHeight="1" x14ac:dyDescent="0.3">
      <c r="A72" s="831" t="s">
        <v>565</v>
      </c>
      <c r="B72" s="832" t="s">
        <v>566</v>
      </c>
      <c r="C72" s="835" t="s">
        <v>581</v>
      </c>
      <c r="D72" s="863" t="s">
        <v>582</v>
      </c>
      <c r="E72" s="835" t="s">
        <v>4715</v>
      </c>
      <c r="F72" s="863" t="s">
        <v>4716</v>
      </c>
      <c r="G72" s="835" t="s">
        <v>4763</v>
      </c>
      <c r="H72" s="835" t="s">
        <v>4765</v>
      </c>
      <c r="I72" s="849">
        <v>6.1700000762939453</v>
      </c>
      <c r="J72" s="849">
        <v>150</v>
      </c>
      <c r="K72" s="850">
        <v>925.5</v>
      </c>
    </row>
    <row r="73" spans="1:11" ht="14.4" customHeight="1" x14ac:dyDescent="0.3">
      <c r="A73" s="831" t="s">
        <v>565</v>
      </c>
      <c r="B73" s="832" t="s">
        <v>566</v>
      </c>
      <c r="C73" s="835" t="s">
        <v>581</v>
      </c>
      <c r="D73" s="863" t="s">
        <v>582</v>
      </c>
      <c r="E73" s="835" t="s">
        <v>4715</v>
      </c>
      <c r="F73" s="863" t="s">
        <v>4716</v>
      </c>
      <c r="G73" s="835" t="s">
        <v>4766</v>
      </c>
      <c r="H73" s="835" t="s">
        <v>4767</v>
      </c>
      <c r="I73" s="849">
        <v>217.43599853515624</v>
      </c>
      <c r="J73" s="849">
        <v>27</v>
      </c>
      <c r="K73" s="850">
        <v>5870.7599487304688</v>
      </c>
    </row>
    <row r="74" spans="1:11" ht="14.4" customHeight="1" x14ac:dyDescent="0.3">
      <c r="A74" s="831" t="s">
        <v>565</v>
      </c>
      <c r="B74" s="832" t="s">
        <v>566</v>
      </c>
      <c r="C74" s="835" t="s">
        <v>581</v>
      </c>
      <c r="D74" s="863" t="s">
        <v>582</v>
      </c>
      <c r="E74" s="835" t="s">
        <v>4715</v>
      </c>
      <c r="F74" s="863" t="s">
        <v>4716</v>
      </c>
      <c r="G74" s="835" t="s">
        <v>4768</v>
      </c>
      <c r="H74" s="835" t="s">
        <v>4769</v>
      </c>
      <c r="I74" s="849">
        <v>6.9300000667572021</v>
      </c>
      <c r="J74" s="849">
        <v>10</v>
      </c>
      <c r="K74" s="850">
        <v>69.300003051757813</v>
      </c>
    </row>
    <row r="75" spans="1:11" ht="14.4" customHeight="1" x14ac:dyDescent="0.3">
      <c r="A75" s="831" t="s">
        <v>565</v>
      </c>
      <c r="B75" s="832" t="s">
        <v>566</v>
      </c>
      <c r="C75" s="835" t="s">
        <v>581</v>
      </c>
      <c r="D75" s="863" t="s">
        <v>582</v>
      </c>
      <c r="E75" s="835" t="s">
        <v>4715</v>
      </c>
      <c r="F75" s="863" t="s">
        <v>4716</v>
      </c>
      <c r="G75" s="835" t="s">
        <v>4770</v>
      </c>
      <c r="H75" s="835" t="s">
        <v>4771</v>
      </c>
      <c r="I75" s="849">
        <v>6.7400000095367432</v>
      </c>
      <c r="J75" s="849">
        <v>8</v>
      </c>
      <c r="K75" s="850">
        <v>53.820001602172852</v>
      </c>
    </row>
    <row r="76" spans="1:11" ht="14.4" customHeight="1" x14ac:dyDescent="0.3">
      <c r="A76" s="831" t="s">
        <v>565</v>
      </c>
      <c r="B76" s="832" t="s">
        <v>566</v>
      </c>
      <c r="C76" s="835" t="s">
        <v>581</v>
      </c>
      <c r="D76" s="863" t="s">
        <v>582</v>
      </c>
      <c r="E76" s="835" t="s">
        <v>4715</v>
      </c>
      <c r="F76" s="863" t="s">
        <v>4716</v>
      </c>
      <c r="G76" s="835" t="s">
        <v>4772</v>
      </c>
      <c r="H76" s="835" t="s">
        <v>4773</v>
      </c>
      <c r="I76" s="849">
        <v>1.0900000333786011</v>
      </c>
      <c r="J76" s="849">
        <v>6100</v>
      </c>
      <c r="K76" s="850">
        <v>6649</v>
      </c>
    </row>
    <row r="77" spans="1:11" ht="14.4" customHeight="1" x14ac:dyDescent="0.3">
      <c r="A77" s="831" t="s">
        <v>565</v>
      </c>
      <c r="B77" s="832" t="s">
        <v>566</v>
      </c>
      <c r="C77" s="835" t="s">
        <v>581</v>
      </c>
      <c r="D77" s="863" t="s">
        <v>582</v>
      </c>
      <c r="E77" s="835" t="s">
        <v>4715</v>
      </c>
      <c r="F77" s="863" t="s">
        <v>4716</v>
      </c>
      <c r="G77" s="835" t="s">
        <v>4774</v>
      </c>
      <c r="H77" s="835" t="s">
        <v>4775</v>
      </c>
      <c r="I77" s="849">
        <v>0.47249999642372131</v>
      </c>
      <c r="J77" s="849">
        <v>1100</v>
      </c>
      <c r="K77" s="850">
        <v>520</v>
      </c>
    </row>
    <row r="78" spans="1:11" ht="14.4" customHeight="1" x14ac:dyDescent="0.3">
      <c r="A78" s="831" t="s">
        <v>565</v>
      </c>
      <c r="B78" s="832" t="s">
        <v>566</v>
      </c>
      <c r="C78" s="835" t="s">
        <v>581</v>
      </c>
      <c r="D78" s="863" t="s">
        <v>582</v>
      </c>
      <c r="E78" s="835" t="s">
        <v>4715</v>
      </c>
      <c r="F78" s="863" t="s">
        <v>4716</v>
      </c>
      <c r="G78" s="835" t="s">
        <v>4776</v>
      </c>
      <c r="H78" s="835" t="s">
        <v>4777</v>
      </c>
      <c r="I78" s="849">
        <v>1.6699999570846558</v>
      </c>
      <c r="J78" s="849">
        <v>1300</v>
      </c>
      <c r="K78" s="850">
        <v>2171</v>
      </c>
    </row>
    <row r="79" spans="1:11" ht="14.4" customHeight="1" x14ac:dyDescent="0.3">
      <c r="A79" s="831" t="s">
        <v>565</v>
      </c>
      <c r="B79" s="832" t="s">
        <v>566</v>
      </c>
      <c r="C79" s="835" t="s">
        <v>581</v>
      </c>
      <c r="D79" s="863" t="s">
        <v>582</v>
      </c>
      <c r="E79" s="835" t="s">
        <v>4715</v>
      </c>
      <c r="F79" s="863" t="s">
        <v>4716</v>
      </c>
      <c r="G79" s="835" t="s">
        <v>4778</v>
      </c>
      <c r="H79" s="835" t="s">
        <v>4779</v>
      </c>
      <c r="I79" s="849">
        <v>0.67000001668930054</v>
      </c>
      <c r="J79" s="849">
        <v>3500</v>
      </c>
      <c r="K79" s="850">
        <v>2345</v>
      </c>
    </row>
    <row r="80" spans="1:11" ht="14.4" customHeight="1" x14ac:dyDescent="0.3">
      <c r="A80" s="831" t="s">
        <v>565</v>
      </c>
      <c r="B80" s="832" t="s">
        <v>566</v>
      </c>
      <c r="C80" s="835" t="s">
        <v>581</v>
      </c>
      <c r="D80" s="863" t="s">
        <v>582</v>
      </c>
      <c r="E80" s="835" t="s">
        <v>4715</v>
      </c>
      <c r="F80" s="863" t="s">
        <v>4716</v>
      </c>
      <c r="G80" s="835" t="s">
        <v>4780</v>
      </c>
      <c r="H80" s="835" t="s">
        <v>4781</v>
      </c>
      <c r="I80" s="849">
        <v>1.5033333301544189</v>
      </c>
      <c r="J80" s="849">
        <v>250</v>
      </c>
      <c r="K80" s="850">
        <v>375.27999877929688</v>
      </c>
    </row>
    <row r="81" spans="1:11" ht="14.4" customHeight="1" x14ac:dyDescent="0.3">
      <c r="A81" s="831" t="s">
        <v>565</v>
      </c>
      <c r="B81" s="832" t="s">
        <v>566</v>
      </c>
      <c r="C81" s="835" t="s">
        <v>581</v>
      </c>
      <c r="D81" s="863" t="s">
        <v>582</v>
      </c>
      <c r="E81" s="835" t="s">
        <v>4715</v>
      </c>
      <c r="F81" s="863" t="s">
        <v>4716</v>
      </c>
      <c r="G81" s="835" t="s">
        <v>4782</v>
      </c>
      <c r="H81" s="835" t="s">
        <v>4783</v>
      </c>
      <c r="I81" s="849">
        <v>5.2139999389648439</v>
      </c>
      <c r="J81" s="849">
        <v>70</v>
      </c>
      <c r="K81" s="850">
        <v>365</v>
      </c>
    </row>
    <row r="82" spans="1:11" ht="14.4" customHeight="1" x14ac:dyDescent="0.3">
      <c r="A82" s="831" t="s">
        <v>565</v>
      </c>
      <c r="B82" s="832" t="s">
        <v>566</v>
      </c>
      <c r="C82" s="835" t="s">
        <v>581</v>
      </c>
      <c r="D82" s="863" t="s">
        <v>582</v>
      </c>
      <c r="E82" s="835" t="s">
        <v>4715</v>
      </c>
      <c r="F82" s="863" t="s">
        <v>4716</v>
      </c>
      <c r="G82" s="835" t="s">
        <v>4784</v>
      </c>
      <c r="H82" s="835" t="s">
        <v>4785</v>
      </c>
      <c r="I82" s="849">
        <v>25.409999847412109</v>
      </c>
      <c r="J82" s="849">
        <v>15</v>
      </c>
      <c r="K82" s="850">
        <v>381.15001678466797</v>
      </c>
    </row>
    <row r="83" spans="1:11" ht="14.4" customHeight="1" x14ac:dyDescent="0.3">
      <c r="A83" s="831" t="s">
        <v>565</v>
      </c>
      <c r="B83" s="832" t="s">
        <v>566</v>
      </c>
      <c r="C83" s="835" t="s">
        <v>581</v>
      </c>
      <c r="D83" s="863" t="s">
        <v>582</v>
      </c>
      <c r="E83" s="835" t="s">
        <v>4715</v>
      </c>
      <c r="F83" s="863" t="s">
        <v>4716</v>
      </c>
      <c r="G83" s="835" t="s">
        <v>4786</v>
      </c>
      <c r="H83" s="835" t="s">
        <v>4787</v>
      </c>
      <c r="I83" s="849">
        <v>6.2300000190734863</v>
      </c>
      <c r="J83" s="849">
        <v>75</v>
      </c>
      <c r="K83" s="850">
        <v>467.24999237060547</v>
      </c>
    </row>
    <row r="84" spans="1:11" ht="14.4" customHeight="1" x14ac:dyDescent="0.3">
      <c r="A84" s="831" t="s">
        <v>565</v>
      </c>
      <c r="B84" s="832" t="s">
        <v>566</v>
      </c>
      <c r="C84" s="835" t="s">
        <v>581</v>
      </c>
      <c r="D84" s="863" t="s">
        <v>582</v>
      </c>
      <c r="E84" s="835" t="s">
        <v>4715</v>
      </c>
      <c r="F84" s="863" t="s">
        <v>4716</v>
      </c>
      <c r="G84" s="835" t="s">
        <v>4788</v>
      </c>
      <c r="H84" s="835" t="s">
        <v>4789</v>
      </c>
      <c r="I84" s="849">
        <v>1.0224999785423279</v>
      </c>
      <c r="J84" s="849">
        <v>300</v>
      </c>
      <c r="K84" s="850">
        <v>306.75</v>
      </c>
    </row>
    <row r="85" spans="1:11" ht="14.4" customHeight="1" x14ac:dyDescent="0.3">
      <c r="A85" s="831" t="s">
        <v>565</v>
      </c>
      <c r="B85" s="832" t="s">
        <v>566</v>
      </c>
      <c r="C85" s="835" t="s">
        <v>581</v>
      </c>
      <c r="D85" s="863" t="s">
        <v>582</v>
      </c>
      <c r="E85" s="835" t="s">
        <v>4715</v>
      </c>
      <c r="F85" s="863" t="s">
        <v>4716</v>
      </c>
      <c r="G85" s="835" t="s">
        <v>4790</v>
      </c>
      <c r="H85" s="835" t="s">
        <v>4791</v>
      </c>
      <c r="I85" s="849">
        <v>3.130000114440918</v>
      </c>
      <c r="J85" s="849">
        <v>50</v>
      </c>
      <c r="K85" s="850">
        <v>156.5</v>
      </c>
    </row>
    <row r="86" spans="1:11" ht="14.4" customHeight="1" x14ac:dyDescent="0.3">
      <c r="A86" s="831" t="s">
        <v>565</v>
      </c>
      <c r="B86" s="832" t="s">
        <v>566</v>
      </c>
      <c r="C86" s="835" t="s">
        <v>581</v>
      </c>
      <c r="D86" s="863" t="s">
        <v>582</v>
      </c>
      <c r="E86" s="835" t="s">
        <v>4715</v>
      </c>
      <c r="F86" s="863" t="s">
        <v>4716</v>
      </c>
      <c r="G86" s="835" t="s">
        <v>4792</v>
      </c>
      <c r="H86" s="835" t="s">
        <v>4793</v>
      </c>
      <c r="I86" s="849">
        <v>0.47499999403953552</v>
      </c>
      <c r="J86" s="849">
        <v>850</v>
      </c>
      <c r="K86" s="850">
        <v>403</v>
      </c>
    </row>
    <row r="87" spans="1:11" ht="14.4" customHeight="1" x14ac:dyDescent="0.3">
      <c r="A87" s="831" t="s">
        <v>565</v>
      </c>
      <c r="B87" s="832" t="s">
        <v>566</v>
      </c>
      <c r="C87" s="835" t="s">
        <v>581</v>
      </c>
      <c r="D87" s="863" t="s">
        <v>582</v>
      </c>
      <c r="E87" s="835" t="s">
        <v>4715</v>
      </c>
      <c r="F87" s="863" t="s">
        <v>4716</v>
      </c>
      <c r="G87" s="835" t="s">
        <v>4794</v>
      </c>
      <c r="H87" s="835" t="s">
        <v>4795</v>
      </c>
      <c r="I87" s="849">
        <v>2.3733332951863608</v>
      </c>
      <c r="J87" s="849">
        <v>650</v>
      </c>
      <c r="K87" s="850">
        <v>1542.5</v>
      </c>
    </row>
    <row r="88" spans="1:11" ht="14.4" customHeight="1" x14ac:dyDescent="0.3">
      <c r="A88" s="831" t="s">
        <v>565</v>
      </c>
      <c r="B88" s="832" t="s">
        <v>566</v>
      </c>
      <c r="C88" s="835" t="s">
        <v>581</v>
      </c>
      <c r="D88" s="863" t="s">
        <v>582</v>
      </c>
      <c r="E88" s="835" t="s">
        <v>4715</v>
      </c>
      <c r="F88" s="863" t="s">
        <v>4716</v>
      </c>
      <c r="G88" s="835" t="s">
        <v>4796</v>
      </c>
      <c r="H88" s="835" t="s">
        <v>4797</v>
      </c>
      <c r="I88" s="849">
        <v>2.0799999237060547</v>
      </c>
      <c r="J88" s="849">
        <v>150</v>
      </c>
      <c r="K88" s="850">
        <v>312</v>
      </c>
    </row>
    <row r="89" spans="1:11" ht="14.4" customHeight="1" x14ac:dyDescent="0.3">
      <c r="A89" s="831" t="s">
        <v>565</v>
      </c>
      <c r="B89" s="832" t="s">
        <v>566</v>
      </c>
      <c r="C89" s="835" t="s">
        <v>581</v>
      </c>
      <c r="D89" s="863" t="s">
        <v>582</v>
      </c>
      <c r="E89" s="835" t="s">
        <v>4715</v>
      </c>
      <c r="F89" s="863" t="s">
        <v>4716</v>
      </c>
      <c r="G89" s="835" t="s">
        <v>4798</v>
      </c>
      <c r="H89" s="835" t="s">
        <v>4799</v>
      </c>
      <c r="I89" s="849">
        <v>3.0739999294281004</v>
      </c>
      <c r="J89" s="849">
        <v>1100</v>
      </c>
      <c r="K89" s="850">
        <v>3383</v>
      </c>
    </row>
    <row r="90" spans="1:11" ht="14.4" customHeight="1" x14ac:dyDescent="0.3">
      <c r="A90" s="831" t="s">
        <v>565</v>
      </c>
      <c r="B90" s="832" t="s">
        <v>566</v>
      </c>
      <c r="C90" s="835" t="s">
        <v>581</v>
      </c>
      <c r="D90" s="863" t="s">
        <v>582</v>
      </c>
      <c r="E90" s="835" t="s">
        <v>4715</v>
      </c>
      <c r="F90" s="863" t="s">
        <v>4716</v>
      </c>
      <c r="G90" s="835" t="s">
        <v>4800</v>
      </c>
      <c r="H90" s="835" t="s">
        <v>4801</v>
      </c>
      <c r="I90" s="849">
        <v>1.9199999570846558</v>
      </c>
      <c r="J90" s="849">
        <v>20</v>
      </c>
      <c r="K90" s="850">
        <v>38.400001525878906</v>
      </c>
    </row>
    <row r="91" spans="1:11" ht="14.4" customHeight="1" x14ac:dyDescent="0.3">
      <c r="A91" s="831" t="s">
        <v>565</v>
      </c>
      <c r="B91" s="832" t="s">
        <v>566</v>
      </c>
      <c r="C91" s="835" t="s">
        <v>581</v>
      </c>
      <c r="D91" s="863" t="s">
        <v>582</v>
      </c>
      <c r="E91" s="835" t="s">
        <v>4715</v>
      </c>
      <c r="F91" s="863" t="s">
        <v>4716</v>
      </c>
      <c r="G91" s="835" t="s">
        <v>4802</v>
      </c>
      <c r="H91" s="835" t="s">
        <v>4803</v>
      </c>
      <c r="I91" s="849">
        <v>4.4266665776570635</v>
      </c>
      <c r="J91" s="849">
        <v>780</v>
      </c>
      <c r="K91" s="850">
        <v>3453.5</v>
      </c>
    </row>
    <row r="92" spans="1:11" ht="14.4" customHeight="1" x14ac:dyDescent="0.3">
      <c r="A92" s="831" t="s">
        <v>565</v>
      </c>
      <c r="B92" s="832" t="s">
        <v>566</v>
      </c>
      <c r="C92" s="835" t="s">
        <v>581</v>
      </c>
      <c r="D92" s="863" t="s">
        <v>582</v>
      </c>
      <c r="E92" s="835" t="s">
        <v>4715</v>
      </c>
      <c r="F92" s="863" t="s">
        <v>4716</v>
      </c>
      <c r="G92" s="835" t="s">
        <v>4804</v>
      </c>
      <c r="H92" s="835" t="s">
        <v>4805</v>
      </c>
      <c r="I92" s="849">
        <v>21.235999679565431</v>
      </c>
      <c r="J92" s="849">
        <v>70</v>
      </c>
      <c r="K92" s="850">
        <v>1486.5500335693359</v>
      </c>
    </row>
    <row r="93" spans="1:11" ht="14.4" customHeight="1" x14ac:dyDescent="0.3">
      <c r="A93" s="831" t="s">
        <v>565</v>
      </c>
      <c r="B93" s="832" t="s">
        <v>566</v>
      </c>
      <c r="C93" s="835" t="s">
        <v>581</v>
      </c>
      <c r="D93" s="863" t="s">
        <v>582</v>
      </c>
      <c r="E93" s="835" t="s">
        <v>4715</v>
      </c>
      <c r="F93" s="863" t="s">
        <v>4716</v>
      </c>
      <c r="G93" s="835" t="s">
        <v>4806</v>
      </c>
      <c r="H93" s="835" t="s">
        <v>4807</v>
      </c>
      <c r="I93" s="849">
        <v>5</v>
      </c>
      <c r="J93" s="849">
        <v>750</v>
      </c>
      <c r="K93" s="850">
        <v>3750</v>
      </c>
    </row>
    <row r="94" spans="1:11" ht="14.4" customHeight="1" x14ac:dyDescent="0.3">
      <c r="A94" s="831" t="s">
        <v>565</v>
      </c>
      <c r="B94" s="832" t="s">
        <v>566</v>
      </c>
      <c r="C94" s="835" t="s">
        <v>581</v>
      </c>
      <c r="D94" s="863" t="s">
        <v>582</v>
      </c>
      <c r="E94" s="835" t="s">
        <v>4715</v>
      </c>
      <c r="F94" s="863" t="s">
        <v>4716</v>
      </c>
      <c r="G94" s="835" t="s">
        <v>4808</v>
      </c>
      <c r="H94" s="835" t="s">
        <v>4809</v>
      </c>
      <c r="I94" s="849">
        <v>21.233999633789061</v>
      </c>
      <c r="J94" s="849">
        <v>65</v>
      </c>
      <c r="K94" s="850">
        <v>1380.2000274658203</v>
      </c>
    </row>
    <row r="95" spans="1:11" ht="14.4" customHeight="1" x14ac:dyDescent="0.3">
      <c r="A95" s="831" t="s">
        <v>565</v>
      </c>
      <c r="B95" s="832" t="s">
        <v>566</v>
      </c>
      <c r="C95" s="835" t="s">
        <v>581</v>
      </c>
      <c r="D95" s="863" t="s">
        <v>582</v>
      </c>
      <c r="E95" s="835" t="s">
        <v>4810</v>
      </c>
      <c r="F95" s="863" t="s">
        <v>4811</v>
      </c>
      <c r="G95" s="835" t="s">
        <v>4812</v>
      </c>
      <c r="H95" s="835" t="s">
        <v>4813</v>
      </c>
      <c r="I95" s="849">
        <v>10.165999984741211</v>
      </c>
      <c r="J95" s="849">
        <v>2000</v>
      </c>
      <c r="K95" s="850">
        <v>20331</v>
      </c>
    </row>
    <row r="96" spans="1:11" ht="14.4" customHeight="1" x14ac:dyDescent="0.3">
      <c r="A96" s="831" t="s">
        <v>565</v>
      </c>
      <c r="B96" s="832" t="s">
        <v>566</v>
      </c>
      <c r="C96" s="835" t="s">
        <v>581</v>
      </c>
      <c r="D96" s="863" t="s">
        <v>582</v>
      </c>
      <c r="E96" s="835" t="s">
        <v>4810</v>
      </c>
      <c r="F96" s="863" t="s">
        <v>4811</v>
      </c>
      <c r="G96" s="835" t="s">
        <v>4814</v>
      </c>
      <c r="H96" s="835" t="s">
        <v>4815</v>
      </c>
      <c r="I96" s="849">
        <v>7.0100002288818359</v>
      </c>
      <c r="J96" s="849">
        <v>100</v>
      </c>
      <c r="K96" s="850">
        <v>701</v>
      </c>
    </row>
    <row r="97" spans="1:11" ht="14.4" customHeight="1" x14ac:dyDescent="0.3">
      <c r="A97" s="831" t="s">
        <v>565</v>
      </c>
      <c r="B97" s="832" t="s">
        <v>566</v>
      </c>
      <c r="C97" s="835" t="s">
        <v>581</v>
      </c>
      <c r="D97" s="863" t="s">
        <v>582</v>
      </c>
      <c r="E97" s="835" t="s">
        <v>4816</v>
      </c>
      <c r="F97" s="863" t="s">
        <v>4817</v>
      </c>
      <c r="G97" s="835" t="s">
        <v>4818</v>
      </c>
      <c r="H97" s="835" t="s">
        <v>4819</v>
      </c>
      <c r="I97" s="849">
        <v>0.30200001001358034</v>
      </c>
      <c r="J97" s="849">
        <v>820</v>
      </c>
      <c r="K97" s="850">
        <v>248</v>
      </c>
    </row>
    <row r="98" spans="1:11" ht="14.4" customHeight="1" x14ac:dyDescent="0.3">
      <c r="A98" s="831" t="s">
        <v>565</v>
      </c>
      <c r="B98" s="832" t="s">
        <v>566</v>
      </c>
      <c r="C98" s="835" t="s">
        <v>581</v>
      </c>
      <c r="D98" s="863" t="s">
        <v>582</v>
      </c>
      <c r="E98" s="835" t="s">
        <v>4816</v>
      </c>
      <c r="F98" s="863" t="s">
        <v>4817</v>
      </c>
      <c r="G98" s="835" t="s">
        <v>4820</v>
      </c>
      <c r="H98" s="835" t="s">
        <v>4821</v>
      </c>
      <c r="I98" s="849">
        <v>0.5440000176429749</v>
      </c>
      <c r="J98" s="849">
        <v>3800</v>
      </c>
      <c r="K98" s="850">
        <v>2064</v>
      </c>
    </row>
    <row r="99" spans="1:11" ht="14.4" customHeight="1" x14ac:dyDescent="0.3">
      <c r="A99" s="831" t="s">
        <v>565</v>
      </c>
      <c r="B99" s="832" t="s">
        <v>566</v>
      </c>
      <c r="C99" s="835" t="s">
        <v>581</v>
      </c>
      <c r="D99" s="863" t="s">
        <v>582</v>
      </c>
      <c r="E99" s="835" t="s">
        <v>4816</v>
      </c>
      <c r="F99" s="863" t="s">
        <v>4817</v>
      </c>
      <c r="G99" s="835" t="s">
        <v>4822</v>
      </c>
      <c r="H99" s="835" t="s">
        <v>4823</v>
      </c>
      <c r="I99" s="849">
        <v>29.639999389648438</v>
      </c>
      <c r="J99" s="849">
        <v>250</v>
      </c>
      <c r="K99" s="850">
        <v>7409.97998046875</v>
      </c>
    </row>
    <row r="100" spans="1:11" ht="14.4" customHeight="1" x14ac:dyDescent="0.3">
      <c r="A100" s="831" t="s">
        <v>565</v>
      </c>
      <c r="B100" s="832" t="s">
        <v>566</v>
      </c>
      <c r="C100" s="835" t="s">
        <v>581</v>
      </c>
      <c r="D100" s="863" t="s">
        <v>582</v>
      </c>
      <c r="E100" s="835" t="s">
        <v>4816</v>
      </c>
      <c r="F100" s="863" t="s">
        <v>4817</v>
      </c>
      <c r="G100" s="835" t="s">
        <v>4824</v>
      </c>
      <c r="H100" s="835" t="s">
        <v>4825</v>
      </c>
      <c r="I100" s="849">
        <v>1.7999999523162842</v>
      </c>
      <c r="J100" s="849">
        <v>800</v>
      </c>
      <c r="K100" s="850">
        <v>1440</v>
      </c>
    </row>
    <row r="101" spans="1:11" ht="14.4" customHeight="1" x14ac:dyDescent="0.3">
      <c r="A101" s="831" t="s">
        <v>565</v>
      </c>
      <c r="B101" s="832" t="s">
        <v>566</v>
      </c>
      <c r="C101" s="835" t="s">
        <v>581</v>
      </c>
      <c r="D101" s="863" t="s">
        <v>582</v>
      </c>
      <c r="E101" s="835" t="s">
        <v>4816</v>
      </c>
      <c r="F101" s="863" t="s">
        <v>4817</v>
      </c>
      <c r="G101" s="835" t="s">
        <v>4826</v>
      </c>
      <c r="H101" s="835" t="s">
        <v>4827</v>
      </c>
      <c r="I101" s="849">
        <v>1.809999942779541</v>
      </c>
      <c r="J101" s="849">
        <v>100</v>
      </c>
      <c r="K101" s="850">
        <v>181</v>
      </c>
    </row>
    <row r="102" spans="1:11" ht="14.4" customHeight="1" x14ac:dyDescent="0.3">
      <c r="A102" s="831" t="s">
        <v>565</v>
      </c>
      <c r="B102" s="832" t="s">
        <v>566</v>
      </c>
      <c r="C102" s="835" t="s">
        <v>581</v>
      </c>
      <c r="D102" s="863" t="s">
        <v>582</v>
      </c>
      <c r="E102" s="835" t="s">
        <v>4816</v>
      </c>
      <c r="F102" s="863" t="s">
        <v>4817</v>
      </c>
      <c r="G102" s="835" t="s">
        <v>4828</v>
      </c>
      <c r="H102" s="835" t="s">
        <v>4829</v>
      </c>
      <c r="I102" s="849">
        <v>1.7999999523162842</v>
      </c>
      <c r="J102" s="849">
        <v>700</v>
      </c>
      <c r="K102" s="850">
        <v>1260</v>
      </c>
    </row>
    <row r="103" spans="1:11" ht="14.4" customHeight="1" x14ac:dyDescent="0.3">
      <c r="A103" s="831" t="s">
        <v>565</v>
      </c>
      <c r="B103" s="832" t="s">
        <v>566</v>
      </c>
      <c r="C103" s="835" t="s">
        <v>581</v>
      </c>
      <c r="D103" s="863" t="s">
        <v>582</v>
      </c>
      <c r="E103" s="835" t="s">
        <v>4830</v>
      </c>
      <c r="F103" s="863" t="s">
        <v>4831</v>
      </c>
      <c r="G103" s="835" t="s">
        <v>4832</v>
      </c>
      <c r="H103" s="835" t="s">
        <v>4833</v>
      </c>
      <c r="I103" s="849">
        <v>0.63499999046325684</v>
      </c>
      <c r="J103" s="849">
        <v>2200</v>
      </c>
      <c r="K103" s="850">
        <v>1392</v>
      </c>
    </row>
    <row r="104" spans="1:11" ht="14.4" customHeight="1" x14ac:dyDescent="0.3">
      <c r="A104" s="831" t="s">
        <v>565</v>
      </c>
      <c r="B104" s="832" t="s">
        <v>566</v>
      </c>
      <c r="C104" s="835" t="s">
        <v>581</v>
      </c>
      <c r="D104" s="863" t="s">
        <v>582</v>
      </c>
      <c r="E104" s="835" t="s">
        <v>4830</v>
      </c>
      <c r="F104" s="863" t="s">
        <v>4831</v>
      </c>
      <c r="G104" s="835" t="s">
        <v>4834</v>
      </c>
      <c r="H104" s="835" t="s">
        <v>4835</v>
      </c>
      <c r="I104" s="849">
        <v>0.62999999523162842</v>
      </c>
      <c r="J104" s="849">
        <v>16400</v>
      </c>
      <c r="K104" s="850">
        <v>10332</v>
      </c>
    </row>
    <row r="105" spans="1:11" ht="14.4" customHeight="1" x14ac:dyDescent="0.3">
      <c r="A105" s="831" t="s">
        <v>565</v>
      </c>
      <c r="B105" s="832" t="s">
        <v>566</v>
      </c>
      <c r="C105" s="835" t="s">
        <v>581</v>
      </c>
      <c r="D105" s="863" t="s">
        <v>582</v>
      </c>
      <c r="E105" s="835" t="s">
        <v>4830</v>
      </c>
      <c r="F105" s="863" t="s">
        <v>4831</v>
      </c>
      <c r="G105" s="835" t="s">
        <v>4836</v>
      </c>
      <c r="H105" s="835" t="s">
        <v>4837</v>
      </c>
      <c r="I105" s="849">
        <v>0.62999999523162842</v>
      </c>
      <c r="J105" s="849">
        <v>2400</v>
      </c>
      <c r="K105" s="850">
        <v>1512</v>
      </c>
    </row>
    <row r="106" spans="1:11" ht="14.4" customHeight="1" x14ac:dyDescent="0.3">
      <c r="A106" s="831" t="s">
        <v>565</v>
      </c>
      <c r="B106" s="832" t="s">
        <v>566</v>
      </c>
      <c r="C106" s="835" t="s">
        <v>581</v>
      </c>
      <c r="D106" s="863" t="s">
        <v>582</v>
      </c>
      <c r="E106" s="835" t="s">
        <v>4830</v>
      </c>
      <c r="F106" s="863" t="s">
        <v>4831</v>
      </c>
      <c r="G106" s="835" t="s">
        <v>4838</v>
      </c>
      <c r="H106" s="835" t="s">
        <v>4839</v>
      </c>
      <c r="I106" s="849">
        <v>7.5100002288818359</v>
      </c>
      <c r="J106" s="849">
        <v>10</v>
      </c>
      <c r="K106" s="850">
        <v>75.099998474121094</v>
      </c>
    </row>
    <row r="107" spans="1:11" ht="14.4" customHeight="1" x14ac:dyDescent="0.3">
      <c r="A107" s="831" t="s">
        <v>565</v>
      </c>
      <c r="B107" s="832" t="s">
        <v>566</v>
      </c>
      <c r="C107" s="835" t="s">
        <v>581</v>
      </c>
      <c r="D107" s="863" t="s">
        <v>582</v>
      </c>
      <c r="E107" s="835" t="s">
        <v>4830</v>
      </c>
      <c r="F107" s="863" t="s">
        <v>4831</v>
      </c>
      <c r="G107" s="835" t="s">
        <v>4840</v>
      </c>
      <c r="H107" s="835" t="s">
        <v>4841</v>
      </c>
      <c r="I107" s="849">
        <v>7.5</v>
      </c>
      <c r="J107" s="849">
        <v>10</v>
      </c>
      <c r="K107" s="850">
        <v>75</v>
      </c>
    </row>
    <row r="108" spans="1:11" ht="14.4" customHeight="1" x14ac:dyDescent="0.3">
      <c r="A108" s="831" t="s">
        <v>565</v>
      </c>
      <c r="B108" s="832" t="s">
        <v>566</v>
      </c>
      <c r="C108" s="835" t="s">
        <v>581</v>
      </c>
      <c r="D108" s="863" t="s">
        <v>582</v>
      </c>
      <c r="E108" s="835" t="s">
        <v>4830</v>
      </c>
      <c r="F108" s="863" t="s">
        <v>4831</v>
      </c>
      <c r="G108" s="835" t="s">
        <v>4842</v>
      </c>
      <c r="H108" s="835" t="s">
        <v>4843</v>
      </c>
      <c r="I108" s="849">
        <v>7.5</v>
      </c>
      <c r="J108" s="849">
        <v>10</v>
      </c>
      <c r="K108" s="850">
        <v>75</v>
      </c>
    </row>
    <row r="109" spans="1:11" ht="14.4" customHeight="1" x14ac:dyDescent="0.3">
      <c r="A109" s="831" t="s">
        <v>565</v>
      </c>
      <c r="B109" s="832" t="s">
        <v>566</v>
      </c>
      <c r="C109" s="835" t="s">
        <v>581</v>
      </c>
      <c r="D109" s="863" t="s">
        <v>582</v>
      </c>
      <c r="E109" s="835" t="s">
        <v>4830</v>
      </c>
      <c r="F109" s="863" t="s">
        <v>4831</v>
      </c>
      <c r="G109" s="835" t="s">
        <v>4838</v>
      </c>
      <c r="H109" s="835" t="s">
        <v>4844</v>
      </c>
      <c r="I109" s="849">
        <v>7.5</v>
      </c>
      <c r="J109" s="849">
        <v>1</v>
      </c>
      <c r="K109" s="850">
        <v>7.5</v>
      </c>
    </row>
    <row r="110" spans="1:11" ht="14.4" customHeight="1" x14ac:dyDescent="0.3">
      <c r="A110" s="831" t="s">
        <v>565</v>
      </c>
      <c r="B110" s="832" t="s">
        <v>566</v>
      </c>
      <c r="C110" s="835" t="s">
        <v>581</v>
      </c>
      <c r="D110" s="863" t="s">
        <v>582</v>
      </c>
      <c r="E110" s="835" t="s">
        <v>4830</v>
      </c>
      <c r="F110" s="863" t="s">
        <v>4831</v>
      </c>
      <c r="G110" s="835" t="s">
        <v>4840</v>
      </c>
      <c r="H110" s="835" t="s">
        <v>4845</v>
      </c>
      <c r="I110" s="849">
        <v>7.5</v>
      </c>
      <c r="J110" s="849">
        <v>1</v>
      </c>
      <c r="K110" s="850">
        <v>7.5</v>
      </c>
    </row>
    <row r="111" spans="1:11" ht="14.4" customHeight="1" x14ac:dyDescent="0.3">
      <c r="A111" s="831" t="s">
        <v>565</v>
      </c>
      <c r="B111" s="832" t="s">
        <v>566</v>
      </c>
      <c r="C111" s="835" t="s">
        <v>581</v>
      </c>
      <c r="D111" s="863" t="s">
        <v>582</v>
      </c>
      <c r="E111" s="835" t="s">
        <v>4830</v>
      </c>
      <c r="F111" s="863" t="s">
        <v>4831</v>
      </c>
      <c r="G111" s="835" t="s">
        <v>4842</v>
      </c>
      <c r="H111" s="835" t="s">
        <v>4846</v>
      </c>
      <c r="I111" s="849">
        <v>7.5</v>
      </c>
      <c r="J111" s="849">
        <v>1</v>
      </c>
      <c r="K111" s="850">
        <v>7.5</v>
      </c>
    </row>
    <row r="112" spans="1:11" ht="14.4" customHeight="1" x14ac:dyDescent="0.3">
      <c r="A112" s="831" t="s">
        <v>565</v>
      </c>
      <c r="B112" s="832" t="s">
        <v>566</v>
      </c>
      <c r="C112" s="835" t="s">
        <v>581</v>
      </c>
      <c r="D112" s="863" t="s">
        <v>582</v>
      </c>
      <c r="E112" s="835" t="s">
        <v>4830</v>
      </c>
      <c r="F112" s="863" t="s">
        <v>4831</v>
      </c>
      <c r="G112" s="835" t="s">
        <v>4832</v>
      </c>
      <c r="H112" s="835" t="s">
        <v>4847</v>
      </c>
      <c r="I112" s="849">
        <v>0.62999999523162842</v>
      </c>
      <c r="J112" s="849">
        <v>1000</v>
      </c>
      <c r="K112" s="850">
        <v>630</v>
      </c>
    </row>
    <row r="113" spans="1:11" ht="14.4" customHeight="1" x14ac:dyDescent="0.3">
      <c r="A113" s="831" t="s">
        <v>565</v>
      </c>
      <c r="B113" s="832" t="s">
        <v>566</v>
      </c>
      <c r="C113" s="835" t="s">
        <v>581</v>
      </c>
      <c r="D113" s="863" t="s">
        <v>582</v>
      </c>
      <c r="E113" s="835" t="s">
        <v>4830</v>
      </c>
      <c r="F113" s="863" t="s">
        <v>4831</v>
      </c>
      <c r="G113" s="835" t="s">
        <v>4836</v>
      </c>
      <c r="H113" s="835" t="s">
        <v>4848</v>
      </c>
      <c r="I113" s="849">
        <v>0.62999999523162842</v>
      </c>
      <c r="J113" s="849">
        <v>1000</v>
      </c>
      <c r="K113" s="850">
        <v>630</v>
      </c>
    </row>
    <row r="114" spans="1:11" ht="14.4" customHeight="1" x14ac:dyDescent="0.3">
      <c r="A114" s="831" t="s">
        <v>565</v>
      </c>
      <c r="B114" s="832" t="s">
        <v>566</v>
      </c>
      <c r="C114" s="835" t="s">
        <v>581</v>
      </c>
      <c r="D114" s="863" t="s">
        <v>582</v>
      </c>
      <c r="E114" s="835" t="s">
        <v>4830</v>
      </c>
      <c r="F114" s="863" t="s">
        <v>4831</v>
      </c>
      <c r="G114" s="835" t="s">
        <v>4834</v>
      </c>
      <c r="H114" s="835" t="s">
        <v>4849</v>
      </c>
      <c r="I114" s="849">
        <v>0.62999999523162842</v>
      </c>
      <c r="J114" s="849">
        <v>4400</v>
      </c>
      <c r="K114" s="850">
        <v>2772</v>
      </c>
    </row>
    <row r="115" spans="1:11" ht="14.4" customHeight="1" x14ac:dyDescent="0.3">
      <c r="A115" s="831" t="s">
        <v>565</v>
      </c>
      <c r="B115" s="832" t="s">
        <v>566</v>
      </c>
      <c r="C115" s="835" t="s">
        <v>581</v>
      </c>
      <c r="D115" s="863" t="s">
        <v>582</v>
      </c>
      <c r="E115" s="835" t="s">
        <v>4850</v>
      </c>
      <c r="F115" s="863" t="s">
        <v>4851</v>
      </c>
      <c r="G115" s="835" t="s">
        <v>4852</v>
      </c>
      <c r="H115" s="835" t="s">
        <v>4853</v>
      </c>
      <c r="I115" s="849">
        <v>10961.7001953125</v>
      </c>
      <c r="J115" s="849">
        <v>1</v>
      </c>
      <c r="K115" s="850">
        <v>10961.7001953125</v>
      </c>
    </row>
    <row r="116" spans="1:11" ht="14.4" customHeight="1" x14ac:dyDescent="0.3">
      <c r="A116" s="831" t="s">
        <v>565</v>
      </c>
      <c r="B116" s="832" t="s">
        <v>566</v>
      </c>
      <c r="C116" s="835" t="s">
        <v>581</v>
      </c>
      <c r="D116" s="863" t="s">
        <v>582</v>
      </c>
      <c r="E116" s="835" t="s">
        <v>4850</v>
      </c>
      <c r="F116" s="863" t="s">
        <v>4851</v>
      </c>
      <c r="G116" s="835" t="s">
        <v>4854</v>
      </c>
      <c r="H116" s="835" t="s">
        <v>4855</v>
      </c>
      <c r="I116" s="849">
        <v>4509.9625244140625</v>
      </c>
      <c r="J116" s="849">
        <v>27</v>
      </c>
      <c r="K116" s="850">
        <v>121768.94140625</v>
      </c>
    </row>
    <row r="117" spans="1:11" ht="14.4" customHeight="1" x14ac:dyDescent="0.3">
      <c r="A117" s="831" t="s">
        <v>565</v>
      </c>
      <c r="B117" s="832" t="s">
        <v>566</v>
      </c>
      <c r="C117" s="835" t="s">
        <v>581</v>
      </c>
      <c r="D117" s="863" t="s">
        <v>582</v>
      </c>
      <c r="E117" s="835" t="s">
        <v>4856</v>
      </c>
      <c r="F117" s="863" t="s">
        <v>4857</v>
      </c>
      <c r="G117" s="835" t="s">
        <v>4858</v>
      </c>
      <c r="H117" s="835" t="s">
        <v>4859</v>
      </c>
      <c r="I117" s="849">
        <v>19.959999084472656</v>
      </c>
      <c r="J117" s="849">
        <v>3</v>
      </c>
      <c r="K117" s="850">
        <v>59.880001068115234</v>
      </c>
    </row>
    <row r="118" spans="1:11" ht="14.4" customHeight="1" x14ac:dyDescent="0.3">
      <c r="A118" s="831" t="s">
        <v>565</v>
      </c>
      <c r="B118" s="832" t="s">
        <v>566</v>
      </c>
      <c r="C118" s="835" t="s">
        <v>581</v>
      </c>
      <c r="D118" s="863" t="s">
        <v>582</v>
      </c>
      <c r="E118" s="835" t="s">
        <v>4856</v>
      </c>
      <c r="F118" s="863" t="s">
        <v>4857</v>
      </c>
      <c r="G118" s="835" t="s">
        <v>4860</v>
      </c>
      <c r="H118" s="835" t="s">
        <v>4861</v>
      </c>
      <c r="I118" s="849">
        <v>15.609999656677246</v>
      </c>
      <c r="J118" s="849">
        <v>5</v>
      </c>
      <c r="K118" s="850">
        <v>78.050003051757813</v>
      </c>
    </row>
    <row r="119" spans="1:11" ht="14.4" customHeight="1" x14ac:dyDescent="0.3">
      <c r="A119" s="831" t="s">
        <v>565</v>
      </c>
      <c r="B119" s="832" t="s">
        <v>566</v>
      </c>
      <c r="C119" s="835" t="s">
        <v>586</v>
      </c>
      <c r="D119" s="863" t="s">
        <v>587</v>
      </c>
      <c r="E119" s="835" t="s">
        <v>4623</v>
      </c>
      <c r="F119" s="863" t="s">
        <v>4624</v>
      </c>
      <c r="G119" s="835" t="s">
        <v>4625</v>
      </c>
      <c r="H119" s="835" t="s">
        <v>4626</v>
      </c>
      <c r="I119" s="849">
        <v>145.19999694824219</v>
      </c>
      <c r="J119" s="849">
        <v>3</v>
      </c>
      <c r="K119" s="850">
        <v>435.60000610351563</v>
      </c>
    </row>
    <row r="120" spans="1:11" ht="14.4" customHeight="1" x14ac:dyDescent="0.3">
      <c r="A120" s="831" t="s">
        <v>565</v>
      </c>
      <c r="B120" s="832" t="s">
        <v>566</v>
      </c>
      <c r="C120" s="835" t="s">
        <v>586</v>
      </c>
      <c r="D120" s="863" t="s">
        <v>587</v>
      </c>
      <c r="E120" s="835" t="s">
        <v>4623</v>
      </c>
      <c r="F120" s="863" t="s">
        <v>4624</v>
      </c>
      <c r="G120" s="835" t="s">
        <v>4627</v>
      </c>
      <c r="H120" s="835" t="s">
        <v>4628</v>
      </c>
      <c r="I120" s="849">
        <v>147.17999267578125</v>
      </c>
      <c r="J120" s="849">
        <v>21</v>
      </c>
      <c r="K120" s="850">
        <v>3090.8299560546875</v>
      </c>
    </row>
    <row r="121" spans="1:11" ht="14.4" customHeight="1" x14ac:dyDescent="0.3">
      <c r="A121" s="831" t="s">
        <v>565</v>
      </c>
      <c r="B121" s="832" t="s">
        <v>566</v>
      </c>
      <c r="C121" s="835" t="s">
        <v>586</v>
      </c>
      <c r="D121" s="863" t="s">
        <v>587</v>
      </c>
      <c r="E121" s="835" t="s">
        <v>4623</v>
      </c>
      <c r="F121" s="863" t="s">
        <v>4624</v>
      </c>
      <c r="G121" s="835" t="s">
        <v>4629</v>
      </c>
      <c r="H121" s="835" t="s">
        <v>4630</v>
      </c>
      <c r="I121" s="849">
        <v>147.17999267578125</v>
      </c>
      <c r="J121" s="849">
        <v>21</v>
      </c>
      <c r="K121" s="850">
        <v>3090.8299560546875</v>
      </c>
    </row>
    <row r="122" spans="1:11" ht="14.4" customHeight="1" x14ac:dyDescent="0.3">
      <c r="A122" s="831" t="s">
        <v>565</v>
      </c>
      <c r="B122" s="832" t="s">
        <v>566</v>
      </c>
      <c r="C122" s="835" t="s">
        <v>586</v>
      </c>
      <c r="D122" s="863" t="s">
        <v>587</v>
      </c>
      <c r="E122" s="835" t="s">
        <v>4623</v>
      </c>
      <c r="F122" s="863" t="s">
        <v>4624</v>
      </c>
      <c r="G122" s="835" t="s">
        <v>4631</v>
      </c>
      <c r="H122" s="835" t="s">
        <v>4632</v>
      </c>
      <c r="I122" s="849">
        <v>152.46000671386719</v>
      </c>
      <c r="J122" s="849">
        <v>7</v>
      </c>
      <c r="K122" s="850">
        <v>1067.2200317382813</v>
      </c>
    </row>
    <row r="123" spans="1:11" ht="14.4" customHeight="1" x14ac:dyDescent="0.3">
      <c r="A123" s="831" t="s">
        <v>565</v>
      </c>
      <c r="B123" s="832" t="s">
        <v>566</v>
      </c>
      <c r="C123" s="835" t="s">
        <v>586</v>
      </c>
      <c r="D123" s="863" t="s">
        <v>587</v>
      </c>
      <c r="E123" s="835" t="s">
        <v>4639</v>
      </c>
      <c r="F123" s="863" t="s">
        <v>4640</v>
      </c>
      <c r="G123" s="835" t="s">
        <v>4641</v>
      </c>
      <c r="H123" s="835" t="s">
        <v>4642</v>
      </c>
      <c r="I123" s="849">
        <v>0.50999999046325684</v>
      </c>
      <c r="J123" s="849">
        <v>3100</v>
      </c>
      <c r="K123" s="850">
        <v>1581</v>
      </c>
    </row>
    <row r="124" spans="1:11" ht="14.4" customHeight="1" x14ac:dyDescent="0.3">
      <c r="A124" s="831" t="s">
        <v>565</v>
      </c>
      <c r="B124" s="832" t="s">
        <v>566</v>
      </c>
      <c r="C124" s="835" t="s">
        <v>586</v>
      </c>
      <c r="D124" s="863" t="s">
        <v>587</v>
      </c>
      <c r="E124" s="835" t="s">
        <v>4639</v>
      </c>
      <c r="F124" s="863" t="s">
        <v>4640</v>
      </c>
      <c r="G124" s="835" t="s">
        <v>4862</v>
      </c>
      <c r="H124" s="835" t="s">
        <v>4863</v>
      </c>
      <c r="I124" s="849">
        <v>0.97500002384185791</v>
      </c>
      <c r="J124" s="849">
        <v>1000</v>
      </c>
      <c r="K124" s="850">
        <v>975</v>
      </c>
    </row>
    <row r="125" spans="1:11" ht="14.4" customHeight="1" x14ac:dyDescent="0.3">
      <c r="A125" s="831" t="s">
        <v>565</v>
      </c>
      <c r="B125" s="832" t="s">
        <v>566</v>
      </c>
      <c r="C125" s="835" t="s">
        <v>586</v>
      </c>
      <c r="D125" s="863" t="s">
        <v>587</v>
      </c>
      <c r="E125" s="835" t="s">
        <v>4639</v>
      </c>
      <c r="F125" s="863" t="s">
        <v>4640</v>
      </c>
      <c r="G125" s="835" t="s">
        <v>4645</v>
      </c>
      <c r="H125" s="835" t="s">
        <v>4646</v>
      </c>
      <c r="I125" s="849">
        <v>0.87999999523162842</v>
      </c>
      <c r="J125" s="849">
        <v>3000</v>
      </c>
      <c r="K125" s="850">
        <v>2640</v>
      </c>
    </row>
    <row r="126" spans="1:11" ht="14.4" customHeight="1" x14ac:dyDescent="0.3">
      <c r="A126" s="831" t="s">
        <v>565</v>
      </c>
      <c r="B126" s="832" t="s">
        <v>566</v>
      </c>
      <c r="C126" s="835" t="s">
        <v>586</v>
      </c>
      <c r="D126" s="863" t="s">
        <v>587</v>
      </c>
      <c r="E126" s="835" t="s">
        <v>4639</v>
      </c>
      <c r="F126" s="863" t="s">
        <v>4640</v>
      </c>
      <c r="G126" s="835" t="s">
        <v>4647</v>
      </c>
      <c r="H126" s="835" t="s">
        <v>4648</v>
      </c>
      <c r="I126" s="849">
        <v>0.43999999761581421</v>
      </c>
      <c r="J126" s="849">
        <v>600</v>
      </c>
      <c r="K126" s="850">
        <v>264</v>
      </c>
    </row>
    <row r="127" spans="1:11" ht="14.4" customHeight="1" x14ac:dyDescent="0.3">
      <c r="A127" s="831" t="s">
        <v>565</v>
      </c>
      <c r="B127" s="832" t="s">
        <v>566</v>
      </c>
      <c r="C127" s="835" t="s">
        <v>586</v>
      </c>
      <c r="D127" s="863" t="s">
        <v>587</v>
      </c>
      <c r="E127" s="835" t="s">
        <v>4639</v>
      </c>
      <c r="F127" s="863" t="s">
        <v>4640</v>
      </c>
      <c r="G127" s="835" t="s">
        <v>4864</v>
      </c>
      <c r="H127" s="835" t="s">
        <v>4865</v>
      </c>
      <c r="I127" s="849">
        <v>1.9199999570846558</v>
      </c>
      <c r="J127" s="849">
        <v>375</v>
      </c>
      <c r="K127" s="850">
        <v>718.20999145507813</v>
      </c>
    </row>
    <row r="128" spans="1:11" ht="14.4" customHeight="1" x14ac:dyDescent="0.3">
      <c r="A128" s="831" t="s">
        <v>565</v>
      </c>
      <c r="B128" s="832" t="s">
        <v>566</v>
      </c>
      <c r="C128" s="835" t="s">
        <v>586</v>
      </c>
      <c r="D128" s="863" t="s">
        <v>587</v>
      </c>
      <c r="E128" s="835" t="s">
        <v>4639</v>
      </c>
      <c r="F128" s="863" t="s">
        <v>4640</v>
      </c>
      <c r="G128" s="835" t="s">
        <v>4866</v>
      </c>
      <c r="H128" s="835" t="s">
        <v>4867</v>
      </c>
      <c r="I128" s="849">
        <v>2.0499999523162842</v>
      </c>
      <c r="J128" s="849">
        <v>150</v>
      </c>
      <c r="K128" s="850">
        <v>307.88999557495117</v>
      </c>
    </row>
    <row r="129" spans="1:11" ht="14.4" customHeight="1" x14ac:dyDescent="0.3">
      <c r="A129" s="831" t="s">
        <v>565</v>
      </c>
      <c r="B129" s="832" t="s">
        <v>566</v>
      </c>
      <c r="C129" s="835" t="s">
        <v>586</v>
      </c>
      <c r="D129" s="863" t="s">
        <v>587</v>
      </c>
      <c r="E129" s="835" t="s">
        <v>4639</v>
      </c>
      <c r="F129" s="863" t="s">
        <v>4640</v>
      </c>
      <c r="G129" s="835" t="s">
        <v>4649</v>
      </c>
      <c r="H129" s="835" t="s">
        <v>4650</v>
      </c>
      <c r="I129" s="849">
        <v>2.7400000095367432</v>
      </c>
      <c r="J129" s="849">
        <v>125</v>
      </c>
      <c r="K129" s="850">
        <v>342</v>
      </c>
    </row>
    <row r="130" spans="1:11" ht="14.4" customHeight="1" x14ac:dyDescent="0.3">
      <c r="A130" s="831" t="s">
        <v>565</v>
      </c>
      <c r="B130" s="832" t="s">
        <v>566</v>
      </c>
      <c r="C130" s="835" t="s">
        <v>586</v>
      </c>
      <c r="D130" s="863" t="s">
        <v>587</v>
      </c>
      <c r="E130" s="835" t="s">
        <v>4639</v>
      </c>
      <c r="F130" s="863" t="s">
        <v>4640</v>
      </c>
      <c r="G130" s="835" t="s">
        <v>4653</v>
      </c>
      <c r="H130" s="835" t="s">
        <v>4654</v>
      </c>
      <c r="I130" s="849">
        <v>157.66333516438803</v>
      </c>
      <c r="J130" s="849">
        <v>29</v>
      </c>
      <c r="K130" s="850">
        <v>4576.1800537109375</v>
      </c>
    </row>
    <row r="131" spans="1:11" ht="14.4" customHeight="1" x14ac:dyDescent="0.3">
      <c r="A131" s="831" t="s">
        <v>565</v>
      </c>
      <c r="B131" s="832" t="s">
        <v>566</v>
      </c>
      <c r="C131" s="835" t="s">
        <v>586</v>
      </c>
      <c r="D131" s="863" t="s">
        <v>587</v>
      </c>
      <c r="E131" s="835" t="s">
        <v>4639</v>
      </c>
      <c r="F131" s="863" t="s">
        <v>4640</v>
      </c>
      <c r="G131" s="835" t="s">
        <v>4868</v>
      </c>
      <c r="H131" s="835" t="s">
        <v>4869</v>
      </c>
      <c r="I131" s="849">
        <v>62.709999084472656</v>
      </c>
      <c r="J131" s="849">
        <v>40</v>
      </c>
      <c r="K131" s="850">
        <v>2508.43994140625</v>
      </c>
    </row>
    <row r="132" spans="1:11" ht="14.4" customHeight="1" x14ac:dyDescent="0.3">
      <c r="A132" s="831" t="s">
        <v>565</v>
      </c>
      <c r="B132" s="832" t="s">
        <v>566</v>
      </c>
      <c r="C132" s="835" t="s">
        <v>586</v>
      </c>
      <c r="D132" s="863" t="s">
        <v>587</v>
      </c>
      <c r="E132" s="835" t="s">
        <v>4639</v>
      </c>
      <c r="F132" s="863" t="s">
        <v>4640</v>
      </c>
      <c r="G132" s="835" t="s">
        <v>4657</v>
      </c>
      <c r="H132" s="835" t="s">
        <v>4658</v>
      </c>
      <c r="I132" s="849">
        <v>22.149999618530273</v>
      </c>
      <c r="J132" s="849">
        <v>25</v>
      </c>
      <c r="K132" s="850">
        <v>553.75</v>
      </c>
    </row>
    <row r="133" spans="1:11" ht="14.4" customHeight="1" x14ac:dyDescent="0.3">
      <c r="A133" s="831" t="s">
        <v>565</v>
      </c>
      <c r="B133" s="832" t="s">
        <v>566</v>
      </c>
      <c r="C133" s="835" t="s">
        <v>586</v>
      </c>
      <c r="D133" s="863" t="s">
        <v>587</v>
      </c>
      <c r="E133" s="835" t="s">
        <v>4639</v>
      </c>
      <c r="F133" s="863" t="s">
        <v>4640</v>
      </c>
      <c r="G133" s="835" t="s">
        <v>4659</v>
      </c>
      <c r="H133" s="835" t="s">
        <v>4660</v>
      </c>
      <c r="I133" s="849">
        <v>30.180000305175781</v>
      </c>
      <c r="J133" s="849">
        <v>30</v>
      </c>
      <c r="K133" s="850">
        <v>905.4000244140625</v>
      </c>
    </row>
    <row r="134" spans="1:11" ht="14.4" customHeight="1" x14ac:dyDescent="0.3">
      <c r="A134" s="831" t="s">
        <v>565</v>
      </c>
      <c r="B134" s="832" t="s">
        <v>566</v>
      </c>
      <c r="C134" s="835" t="s">
        <v>586</v>
      </c>
      <c r="D134" s="863" t="s">
        <v>587</v>
      </c>
      <c r="E134" s="835" t="s">
        <v>4639</v>
      </c>
      <c r="F134" s="863" t="s">
        <v>4640</v>
      </c>
      <c r="G134" s="835" t="s">
        <v>4870</v>
      </c>
      <c r="H134" s="835" t="s">
        <v>4871</v>
      </c>
      <c r="I134" s="849">
        <v>18.75</v>
      </c>
      <c r="J134" s="849">
        <v>50</v>
      </c>
      <c r="K134" s="850">
        <v>937.6500244140625</v>
      </c>
    </row>
    <row r="135" spans="1:11" ht="14.4" customHeight="1" x14ac:dyDescent="0.3">
      <c r="A135" s="831" t="s">
        <v>565</v>
      </c>
      <c r="B135" s="832" t="s">
        <v>566</v>
      </c>
      <c r="C135" s="835" t="s">
        <v>586</v>
      </c>
      <c r="D135" s="863" t="s">
        <v>587</v>
      </c>
      <c r="E135" s="835" t="s">
        <v>4639</v>
      </c>
      <c r="F135" s="863" t="s">
        <v>4640</v>
      </c>
      <c r="G135" s="835" t="s">
        <v>4665</v>
      </c>
      <c r="H135" s="835" t="s">
        <v>4666</v>
      </c>
      <c r="I135" s="849">
        <v>283.01998901367188</v>
      </c>
      <c r="J135" s="849">
        <v>5</v>
      </c>
      <c r="K135" s="850">
        <v>1415.0799560546875</v>
      </c>
    </row>
    <row r="136" spans="1:11" ht="14.4" customHeight="1" x14ac:dyDescent="0.3">
      <c r="A136" s="831" t="s">
        <v>565</v>
      </c>
      <c r="B136" s="832" t="s">
        <v>566</v>
      </c>
      <c r="C136" s="835" t="s">
        <v>586</v>
      </c>
      <c r="D136" s="863" t="s">
        <v>587</v>
      </c>
      <c r="E136" s="835" t="s">
        <v>4639</v>
      </c>
      <c r="F136" s="863" t="s">
        <v>4640</v>
      </c>
      <c r="G136" s="835" t="s">
        <v>4667</v>
      </c>
      <c r="H136" s="835" t="s">
        <v>4668</v>
      </c>
      <c r="I136" s="849">
        <v>120.69000244140625</v>
      </c>
      <c r="J136" s="849">
        <v>30</v>
      </c>
      <c r="K136" s="850">
        <v>3620.7901611328125</v>
      </c>
    </row>
    <row r="137" spans="1:11" ht="14.4" customHeight="1" x14ac:dyDescent="0.3">
      <c r="A137" s="831" t="s">
        <v>565</v>
      </c>
      <c r="B137" s="832" t="s">
        <v>566</v>
      </c>
      <c r="C137" s="835" t="s">
        <v>586</v>
      </c>
      <c r="D137" s="863" t="s">
        <v>587</v>
      </c>
      <c r="E137" s="835" t="s">
        <v>4639</v>
      </c>
      <c r="F137" s="863" t="s">
        <v>4640</v>
      </c>
      <c r="G137" s="835" t="s">
        <v>4671</v>
      </c>
      <c r="H137" s="835" t="s">
        <v>4672</v>
      </c>
      <c r="I137" s="849">
        <v>153</v>
      </c>
      <c r="J137" s="849">
        <v>30</v>
      </c>
      <c r="K137" s="850">
        <v>4589.8798828125</v>
      </c>
    </row>
    <row r="138" spans="1:11" ht="14.4" customHeight="1" x14ac:dyDescent="0.3">
      <c r="A138" s="831" t="s">
        <v>565</v>
      </c>
      <c r="B138" s="832" t="s">
        <v>566</v>
      </c>
      <c r="C138" s="835" t="s">
        <v>586</v>
      </c>
      <c r="D138" s="863" t="s">
        <v>587</v>
      </c>
      <c r="E138" s="835" t="s">
        <v>4639</v>
      </c>
      <c r="F138" s="863" t="s">
        <v>4640</v>
      </c>
      <c r="G138" s="835" t="s">
        <v>4673</v>
      </c>
      <c r="H138" s="835" t="s">
        <v>4674</v>
      </c>
      <c r="I138" s="849">
        <v>123.05000305175781</v>
      </c>
      <c r="J138" s="849">
        <v>70</v>
      </c>
      <c r="K138" s="850">
        <v>8613.5</v>
      </c>
    </row>
    <row r="139" spans="1:11" ht="14.4" customHeight="1" x14ac:dyDescent="0.3">
      <c r="A139" s="831" t="s">
        <v>565</v>
      </c>
      <c r="B139" s="832" t="s">
        <v>566</v>
      </c>
      <c r="C139" s="835" t="s">
        <v>586</v>
      </c>
      <c r="D139" s="863" t="s">
        <v>587</v>
      </c>
      <c r="E139" s="835" t="s">
        <v>4639</v>
      </c>
      <c r="F139" s="863" t="s">
        <v>4640</v>
      </c>
      <c r="G139" s="835" t="s">
        <v>4872</v>
      </c>
      <c r="H139" s="835" t="s">
        <v>4873</v>
      </c>
      <c r="I139" s="849">
        <v>1392.5799560546875</v>
      </c>
      <c r="J139" s="849">
        <v>1</v>
      </c>
      <c r="K139" s="850">
        <v>1392.5799560546875</v>
      </c>
    </row>
    <row r="140" spans="1:11" ht="14.4" customHeight="1" x14ac:dyDescent="0.3">
      <c r="A140" s="831" t="s">
        <v>565</v>
      </c>
      <c r="B140" s="832" t="s">
        <v>566</v>
      </c>
      <c r="C140" s="835" t="s">
        <v>586</v>
      </c>
      <c r="D140" s="863" t="s">
        <v>587</v>
      </c>
      <c r="E140" s="835" t="s">
        <v>4639</v>
      </c>
      <c r="F140" s="863" t="s">
        <v>4640</v>
      </c>
      <c r="G140" s="835" t="s">
        <v>4675</v>
      </c>
      <c r="H140" s="835" t="s">
        <v>4676</v>
      </c>
      <c r="I140" s="849">
        <v>139.17666117350259</v>
      </c>
      <c r="J140" s="849">
        <v>23</v>
      </c>
      <c r="K140" s="850">
        <v>3201.0600280761719</v>
      </c>
    </row>
    <row r="141" spans="1:11" ht="14.4" customHeight="1" x14ac:dyDescent="0.3">
      <c r="A141" s="831" t="s">
        <v>565</v>
      </c>
      <c r="B141" s="832" t="s">
        <v>566</v>
      </c>
      <c r="C141" s="835" t="s">
        <v>586</v>
      </c>
      <c r="D141" s="863" t="s">
        <v>587</v>
      </c>
      <c r="E141" s="835" t="s">
        <v>4639</v>
      </c>
      <c r="F141" s="863" t="s">
        <v>4640</v>
      </c>
      <c r="G141" s="835" t="s">
        <v>4874</v>
      </c>
      <c r="H141" s="835" t="s">
        <v>4875</v>
      </c>
      <c r="I141" s="849">
        <v>7.8600001335144043</v>
      </c>
      <c r="J141" s="849">
        <v>200</v>
      </c>
      <c r="K141" s="850">
        <v>1572</v>
      </c>
    </row>
    <row r="142" spans="1:11" ht="14.4" customHeight="1" x14ac:dyDescent="0.3">
      <c r="A142" s="831" t="s">
        <v>565</v>
      </c>
      <c r="B142" s="832" t="s">
        <v>566</v>
      </c>
      <c r="C142" s="835" t="s">
        <v>586</v>
      </c>
      <c r="D142" s="863" t="s">
        <v>587</v>
      </c>
      <c r="E142" s="835" t="s">
        <v>4639</v>
      </c>
      <c r="F142" s="863" t="s">
        <v>4640</v>
      </c>
      <c r="G142" s="835" t="s">
        <v>4876</v>
      </c>
      <c r="H142" s="835" t="s">
        <v>4877</v>
      </c>
      <c r="I142" s="849">
        <v>17.105000495910645</v>
      </c>
      <c r="J142" s="849">
        <v>200</v>
      </c>
      <c r="K142" s="850">
        <v>3420.989990234375</v>
      </c>
    </row>
    <row r="143" spans="1:11" ht="14.4" customHeight="1" x14ac:dyDescent="0.3">
      <c r="A143" s="831" t="s">
        <v>565</v>
      </c>
      <c r="B143" s="832" t="s">
        <v>566</v>
      </c>
      <c r="C143" s="835" t="s">
        <v>586</v>
      </c>
      <c r="D143" s="863" t="s">
        <v>587</v>
      </c>
      <c r="E143" s="835" t="s">
        <v>4639</v>
      </c>
      <c r="F143" s="863" t="s">
        <v>4640</v>
      </c>
      <c r="G143" s="835" t="s">
        <v>4878</v>
      </c>
      <c r="H143" s="835" t="s">
        <v>4879</v>
      </c>
      <c r="I143" s="849">
        <v>632.5</v>
      </c>
      <c r="J143" s="849">
        <v>1</v>
      </c>
      <c r="K143" s="850">
        <v>632.5</v>
      </c>
    </row>
    <row r="144" spans="1:11" ht="14.4" customHeight="1" x14ac:dyDescent="0.3">
      <c r="A144" s="831" t="s">
        <v>565</v>
      </c>
      <c r="B144" s="832" t="s">
        <v>566</v>
      </c>
      <c r="C144" s="835" t="s">
        <v>586</v>
      </c>
      <c r="D144" s="863" t="s">
        <v>587</v>
      </c>
      <c r="E144" s="835" t="s">
        <v>4639</v>
      </c>
      <c r="F144" s="863" t="s">
        <v>4640</v>
      </c>
      <c r="G144" s="835" t="s">
        <v>4677</v>
      </c>
      <c r="H144" s="835" t="s">
        <v>4678</v>
      </c>
      <c r="I144" s="849">
        <v>1.3799999952316284</v>
      </c>
      <c r="J144" s="849">
        <v>350</v>
      </c>
      <c r="K144" s="850">
        <v>483</v>
      </c>
    </row>
    <row r="145" spans="1:11" ht="14.4" customHeight="1" x14ac:dyDescent="0.3">
      <c r="A145" s="831" t="s">
        <v>565</v>
      </c>
      <c r="B145" s="832" t="s">
        <v>566</v>
      </c>
      <c r="C145" s="835" t="s">
        <v>586</v>
      </c>
      <c r="D145" s="863" t="s">
        <v>587</v>
      </c>
      <c r="E145" s="835" t="s">
        <v>4639</v>
      </c>
      <c r="F145" s="863" t="s">
        <v>4640</v>
      </c>
      <c r="G145" s="835" t="s">
        <v>4880</v>
      </c>
      <c r="H145" s="835" t="s">
        <v>4881</v>
      </c>
      <c r="I145" s="849">
        <v>11.939999580383301</v>
      </c>
      <c r="J145" s="849">
        <v>125</v>
      </c>
      <c r="K145" s="850">
        <v>1492.1999816894531</v>
      </c>
    </row>
    <row r="146" spans="1:11" ht="14.4" customHeight="1" x14ac:dyDescent="0.3">
      <c r="A146" s="831" t="s">
        <v>565</v>
      </c>
      <c r="B146" s="832" t="s">
        <v>566</v>
      </c>
      <c r="C146" s="835" t="s">
        <v>586</v>
      </c>
      <c r="D146" s="863" t="s">
        <v>587</v>
      </c>
      <c r="E146" s="835" t="s">
        <v>4639</v>
      </c>
      <c r="F146" s="863" t="s">
        <v>4640</v>
      </c>
      <c r="G146" s="835" t="s">
        <v>4882</v>
      </c>
      <c r="H146" s="835" t="s">
        <v>4883</v>
      </c>
      <c r="I146" s="849">
        <v>46</v>
      </c>
      <c r="J146" s="849">
        <v>2</v>
      </c>
      <c r="K146" s="850">
        <v>92</v>
      </c>
    </row>
    <row r="147" spans="1:11" ht="14.4" customHeight="1" x14ac:dyDescent="0.3">
      <c r="A147" s="831" t="s">
        <v>565</v>
      </c>
      <c r="B147" s="832" t="s">
        <v>566</v>
      </c>
      <c r="C147" s="835" t="s">
        <v>586</v>
      </c>
      <c r="D147" s="863" t="s">
        <v>587</v>
      </c>
      <c r="E147" s="835" t="s">
        <v>4639</v>
      </c>
      <c r="F147" s="863" t="s">
        <v>4640</v>
      </c>
      <c r="G147" s="835" t="s">
        <v>4884</v>
      </c>
      <c r="H147" s="835" t="s">
        <v>4885</v>
      </c>
      <c r="I147" s="849">
        <v>0.37999999523162842</v>
      </c>
      <c r="J147" s="849">
        <v>500</v>
      </c>
      <c r="K147" s="850">
        <v>190</v>
      </c>
    </row>
    <row r="148" spans="1:11" ht="14.4" customHeight="1" x14ac:dyDescent="0.3">
      <c r="A148" s="831" t="s">
        <v>565</v>
      </c>
      <c r="B148" s="832" t="s">
        <v>566</v>
      </c>
      <c r="C148" s="835" t="s">
        <v>586</v>
      </c>
      <c r="D148" s="863" t="s">
        <v>587</v>
      </c>
      <c r="E148" s="835" t="s">
        <v>4639</v>
      </c>
      <c r="F148" s="863" t="s">
        <v>4640</v>
      </c>
      <c r="G148" s="835" t="s">
        <v>4886</v>
      </c>
      <c r="H148" s="835" t="s">
        <v>4887</v>
      </c>
      <c r="I148" s="849">
        <v>8.3999996185302734</v>
      </c>
      <c r="J148" s="849">
        <v>36</v>
      </c>
      <c r="K148" s="850">
        <v>302.40000915527344</v>
      </c>
    </row>
    <row r="149" spans="1:11" ht="14.4" customHeight="1" x14ac:dyDescent="0.3">
      <c r="A149" s="831" t="s">
        <v>565</v>
      </c>
      <c r="B149" s="832" t="s">
        <v>566</v>
      </c>
      <c r="C149" s="835" t="s">
        <v>586</v>
      </c>
      <c r="D149" s="863" t="s">
        <v>587</v>
      </c>
      <c r="E149" s="835" t="s">
        <v>4639</v>
      </c>
      <c r="F149" s="863" t="s">
        <v>4640</v>
      </c>
      <c r="G149" s="835" t="s">
        <v>4888</v>
      </c>
      <c r="H149" s="835" t="s">
        <v>4889</v>
      </c>
      <c r="I149" s="849">
        <v>7.3600001335144043</v>
      </c>
      <c r="J149" s="849">
        <v>72</v>
      </c>
      <c r="K149" s="850">
        <v>529.91998291015625</v>
      </c>
    </row>
    <row r="150" spans="1:11" ht="14.4" customHeight="1" x14ac:dyDescent="0.3">
      <c r="A150" s="831" t="s">
        <v>565</v>
      </c>
      <c r="B150" s="832" t="s">
        <v>566</v>
      </c>
      <c r="C150" s="835" t="s">
        <v>586</v>
      </c>
      <c r="D150" s="863" t="s">
        <v>587</v>
      </c>
      <c r="E150" s="835" t="s">
        <v>4639</v>
      </c>
      <c r="F150" s="863" t="s">
        <v>4640</v>
      </c>
      <c r="G150" s="835" t="s">
        <v>4890</v>
      </c>
      <c r="H150" s="835" t="s">
        <v>4891</v>
      </c>
      <c r="I150" s="849">
        <v>13.079999923706055</v>
      </c>
      <c r="J150" s="849">
        <v>24</v>
      </c>
      <c r="K150" s="850">
        <v>313.92001342773438</v>
      </c>
    </row>
    <row r="151" spans="1:11" ht="14.4" customHeight="1" x14ac:dyDescent="0.3">
      <c r="A151" s="831" t="s">
        <v>565</v>
      </c>
      <c r="B151" s="832" t="s">
        <v>566</v>
      </c>
      <c r="C151" s="835" t="s">
        <v>586</v>
      </c>
      <c r="D151" s="863" t="s">
        <v>587</v>
      </c>
      <c r="E151" s="835" t="s">
        <v>4639</v>
      </c>
      <c r="F151" s="863" t="s">
        <v>4640</v>
      </c>
      <c r="G151" s="835" t="s">
        <v>4892</v>
      </c>
      <c r="H151" s="835" t="s">
        <v>4893</v>
      </c>
      <c r="I151" s="849">
        <v>8.8199996948242188</v>
      </c>
      <c r="J151" s="849">
        <v>48</v>
      </c>
      <c r="K151" s="850">
        <v>423.3599853515625</v>
      </c>
    </row>
    <row r="152" spans="1:11" ht="14.4" customHeight="1" x14ac:dyDescent="0.3">
      <c r="A152" s="831" t="s">
        <v>565</v>
      </c>
      <c r="B152" s="832" t="s">
        <v>566</v>
      </c>
      <c r="C152" s="835" t="s">
        <v>586</v>
      </c>
      <c r="D152" s="863" t="s">
        <v>587</v>
      </c>
      <c r="E152" s="835" t="s">
        <v>4639</v>
      </c>
      <c r="F152" s="863" t="s">
        <v>4640</v>
      </c>
      <c r="G152" s="835" t="s">
        <v>4894</v>
      </c>
      <c r="H152" s="835" t="s">
        <v>4895</v>
      </c>
      <c r="I152" s="849">
        <v>18.889999389648438</v>
      </c>
      <c r="J152" s="849">
        <v>12</v>
      </c>
      <c r="K152" s="850">
        <v>226.67999267578125</v>
      </c>
    </row>
    <row r="153" spans="1:11" ht="14.4" customHeight="1" x14ac:dyDescent="0.3">
      <c r="A153" s="831" t="s">
        <v>565</v>
      </c>
      <c r="B153" s="832" t="s">
        <v>566</v>
      </c>
      <c r="C153" s="835" t="s">
        <v>586</v>
      </c>
      <c r="D153" s="863" t="s">
        <v>587</v>
      </c>
      <c r="E153" s="835" t="s">
        <v>4639</v>
      </c>
      <c r="F153" s="863" t="s">
        <v>4640</v>
      </c>
      <c r="G153" s="835" t="s">
        <v>4687</v>
      </c>
      <c r="H153" s="835" t="s">
        <v>4688</v>
      </c>
      <c r="I153" s="849">
        <v>10.520000457763672</v>
      </c>
      <c r="J153" s="849">
        <v>30</v>
      </c>
      <c r="K153" s="850">
        <v>315.59999084472656</v>
      </c>
    </row>
    <row r="154" spans="1:11" ht="14.4" customHeight="1" x14ac:dyDescent="0.3">
      <c r="A154" s="831" t="s">
        <v>565</v>
      </c>
      <c r="B154" s="832" t="s">
        <v>566</v>
      </c>
      <c r="C154" s="835" t="s">
        <v>586</v>
      </c>
      <c r="D154" s="863" t="s">
        <v>587</v>
      </c>
      <c r="E154" s="835" t="s">
        <v>4639</v>
      </c>
      <c r="F154" s="863" t="s">
        <v>4640</v>
      </c>
      <c r="G154" s="835" t="s">
        <v>4689</v>
      </c>
      <c r="H154" s="835" t="s">
        <v>4690</v>
      </c>
      <c r="I154" s="849">
        <v>2.5099999904632568</v>
      </c>
      <c r="J154" s="849">
        <v>20</v>
      </c>
      <c r="K154" s="850">
        <v>50.200000762939453</v>
      </c>
    </row>
    <row r="155" spans="1:11" ht="14.4" customHeight="1" x14ac:dyDescent="0.3">
      <c r="A155" s="831" t="s">
        <v>565</v>
      </c>
      <c r="B155" s="832" t="s">
        <v>566</v>
      </c>
      <c r="C155" s="835" t="s">
        <v>586</v>
      </c>
      <c r="D155" s="863" t="s">
        <v>587</v>
      </c>
      <c r="E155" s="835" t="s">
        <v>4639</v>
      </c>
      <c r="F155" s="863" t="s">
        <v>4640</v>
      </c>
      <c r="G155" s="835" t="s">
        <v>4691</v>
      </c>
      <c r="H155" s="835" t="s">
        <v>4692</v>
      </c>
      <c r="I155" s="849">
        <v>3.9700000286102295</v>
      </c>
      <c r="J155" s="849">
        <v>20</v>
      </c>
      <c r="K155" s="850">
        <v>79.400001525878906</v>
      </c>
    </row>
    <row r="156" spans="1:11" ht="14.4" customHeight="1" x14ac:dyDescent="0.3">
      <c r="A156" s="831" t="s">
        <v>565</v>
      </c>
      <c r="B156" s="832" t="s">
        <v>566</v>
      </c>
      <c r="C156" s="835" t="s">
        <v>586</v>
      </c>
      <c r="D156" s="863" t="s">
        <v>587</v>
      </c>
      <c r="E156" s="835" t="s">
        <v>4639</v>
      </c>
      <c r="F156" s="863" t="s">
        <v>4640</v>
      </c>
      <c r="G156" s="835" t="s">
        <v>4695</v>
      </c>
      <c r="H156" s="835" t="s">
        <v>4696</v>
      </c>
      <c r="I156" s="849">
        <v>2.1850000619888306</v>
      </c>
      <c r="J156" s="849">
        <v>30</v>
      </c>
      <c r="K156" s="850">
        <v>65.599998474121094</v>
      </c>
    </row>
    <row r="157" spans="1:11" ht="14.4" customHeight="1" x14ac:dyDescent="0.3">
      <c r="A157" s="831" t="s">
        <v>565</v>
      </c>
      <c r="B157" s="832" t="s">
        <v>566</v>
      </c>
      <c r="C157" s="835" t="s">
        <v>586</v>
      </c>
      <c r="D157" s="863" t="s">
        <v>587</v>
      </c>
      <c r="E157" s="835" t="s">
        <v>4639</v>
      </c>
      <c r="F157" s="863" t="s">
        <v>4640</v>
      </c>
      <c r="G157" s="835" t="s">
        <v>4896</v>
      </c>
      <c r="H157" s="835" t="s">
        <v>4897</v>
      </c>
      <c r="I157" s="849">
        <v>3.5649999380111694</v>
      </c>
      <c r="J157" s="849">
        <v>30</v>
      </c>
      <c r="K157" s="850">
        <v>106.89999771118164</v>
      </c>
    </row>
    <row r="158" spans="1:11" ht="14.4" customHeight="1" x14ac:dyDescent="0.3">
      <c r="A158" s="831" t="s">
        <v>565</v>
      </c>
      <c r="B158" s="832" t="s">
        <v>566</v>
      </c>
      <c r="C158" s="835" t="s">
        <v>586</v>
      </c>
      <c r="D158" s="863" t="s">
        <v>587</v>
      </c>
      <c r="E158" s="835" t="s">
        <v>4639</v>
      </c>
      <c r="F158" s="863" t="s">
        <v>4640</v>
      </c>
      <c r="G158" s="835" t="s">
        <v>4697</v>
      </c>
      <c r="H158" s="835" t="s">
        <v>4698</v>
      </c>
      <c r="I158" s="849">
        <v>52.325000762939453</v>
      </c>
      <c r="J158" s="849">
        <v>18</v>
      </c>
      <c r="K158" s="850">
        <v>941.86000061035156</v>
      </c>
    </row>
    <row r="159" spans="1:11" ht="14.4" customHeight="1" x14ac:dyDescent="0.3">
      <c r="A159" s="831" t="s">
        <v>565</v>
      </c>
      <c r="B159" s="832" t="s">
        <v>566</v>
      </c>
      <c r="C159" s="835" t="s">
        <v>586</v>
      </c>
      <c r="D159" s="863" t="s">
        <v>587</v>
      </c>
      <c r="E159" s="835" t="s">
        <v>4639</v>
      </c>
      <c r="F159" s="863" t="s">
        <v>4640</v>
      </c>
      <c r="G159" s="835" t="s">
        <v>4703</v>
      </c>
      <c r="H159" s="835" t="s">
        <v>4704</v>
      </c>
      <c r="I159" s="849">
        <v>22.969999313354492</v>
      </c>
      <c r="J159" s="849">
        <v>480</v>
      </c>
      <c r="K159" s="850">
        <v>11026.230224609375</v>
      </c>
    </row>
    <row r="160" spans="1:11" ht="14.4" customHeight="1" x14ac:dyDescent="0.3">
      <c r="A160" s="831" t="s">
        <v>565</v>
      </c>
      <c r="B160" s="832" t="s">
        <v>566</v>
      </c>
      <c r="C160" s="835" t="s">
        <v>586</v>
      </c>
      <c r="D160" s="863" t="s">
        <v>587</v>
      </c>
      <c r="E160" s="835" t="s">
        <v>4639</v>
      </c>
      <c r="F160" s="863" t="s">
        <v>4640</v>
      </c>
      <c r="G160" s="835" t="s">
        <v>4709</v>
      </c>
      <c r="H160" s="835" t="s">
        <v>4710</v>
      </c>
      <c r="I160" s="849">
        <v>0.67000001668930054</v>
      </c>
      <c r="J160" s="849">
        <v>1500</v>
      </c>
      <c r="K160" s="850">
        <v>1005</v>
      </c>
    </row>
    <row r="161" spans="1:11" ht="14.4" customHeight="1" x14ac:dyDescent="0.3">
      <c r="A161" s="831" t="s">
        <v>565</v>
      </c>
      <c r="B161" s="832" t="s">
        <v>566</v>
      </c>
      <c r="C161" s="835" t="s">
        <v>586</v>
      </c>
      <c r="D161" s="863" t="s">
        <v>587</v>
      </c>
      <c r="E161" s="835" t="s">
        <v>4639</v>
      </c>
      <c r="F161" s="863" t="s">
        <v>4640</v>
      </c>
      <c r="G161" s="835" t="s">
        <v>4711</v>
      </c>
      <c r="H161" s="835" t="s">
        <v>4712</v>
      </c>
      <c r="I161" s="849">
        <v>27.875999832153319</v>
      </c>
      <c r="J161" s="849">
        <v>30</v>
      </c>
      <c r="K161" s="850">
        <v>836.29999542236328</v>
      </c>
    </row>
    <row r="162" spans="1:11" ht="14.4" customHeight="1" x14ac:dyDescent="0.3">
      <c r="A162" s="831" t="s">
        <v>565</v>
      </c>
      <c r="B162" s="832" t="s">
        <v>566</v>
      </c>
      <c r="C162" s="835" t="s">
        <v>586</v>
      </c>
      <c r="D162" s="863" t="s">
        <v>587</v>
      </c>
      <c r="E162" s="835" t="s">
        <v>4639</v>
      </c>
      <c r="F162" s="863" t="s">
        <v>4640</v>
      </c>
      <c r="G162" s="835" t="s">
        <v>4713</v>
      </c>
      <c r="H162" s="835" t="s">
        <v>4714</v>
      </c>
      <c r="I162" s="849">
        <v>28.734999656677246</v>
      </c>
      <c r="J162" s="849">
        <v>88</v>
      </c>
      <c r="K162" s="850">
        <v>2528.6200103759766</v>
      </c>
    </row>
    <row r="163" spans="1:11" ht="14.4" customHeight="1" x14ac:dyDescent="0.3">
      <c r="A163" s="831" t="s">
        <v>565</v>
      </c>
      <c r="B163" s="832" t="s">
        <v>566</v>
      </c>
      <c r="C163" s="835" t="s">
        <v>586</v>
      </c>
      <c r="D163" s="863" t="s">
        <v>587</v>
      </c>
      <c r="E163" s="835" t="s">
        <v>4715</v>
      </c>
      <c r="F163" s="863" t="s">
        <v>4716</v>
      </c>
      <c r="G163" s="835" t="s">
        <v>4717</v>
      </c>
      <c r="H163" s="835" t="s">
        <v>4718</v>
      </c>
      <c r="I163" s="849">
        <v>47.189998626708984</v>
      </c>
      <c r="J163" s="849">
        <v>60</v>
      </c>
      <c r="K163" s="850">
        <v>2831.3999633789063</v>
      </c>
    </row>
    <row r="164" spans="1:11" ht="14.4" customHeight="1" x14ac:dyDescent="0.3">
      <c r="A164" s="831" t="s">
        <v>565</v>
      </c>
      <c r="B164" s="832" t="s">
        <v>566</v>
      </c>
      <c r="C164" s="835" t="s">
        <v>586</v>
      </c>
      <c r="D164" s="863" t="s">
        <v>587</v>
      </c>
      <c r="E164" s="835" t="s">
        <v>4715</v>
      </c>
      <c r="F164" s="863" t="s">
        <v>4716</v>
      </c>
      <c r="G164" s="835" t="s">
        <v>4719</v>
      </c>
      <c r="H164" s="835" t="s">
        <v>4720</v>
      </c>
      <c r="I164" s="849">
        <v>6.2899999618530273</v>
      </c>
      <c r="J164" s="849">
        <v>35</v>
      </c>
      <c r="K164" s="850">
        <v>220.15000152587891</v>
      </c>
    </row>
    <row r="165" spans="1:11" ht="14.4" customHeight="1" x14ac:dyDescent="0.3">
      <c r="A165" s="831" t="s">
        <v>565</v>
      </c>
      <c r="B165" s="832" t="s">
        <v>566</v>
      </c>
      <c r="C165" s="835" t="s">
        <v>586</v>
      </c>
      <c r="D165" s="863" t="s">
        <v>587</v>
      </c>
      <c r="E165" s="835" t="s">
        <v>4715</v>
      </c>
      <c r="F165" s="863" t="s">
        <v>4716</v>
      </c>
      <c r="G165" s="835" t="s">
        <v>4898</v>
      </c>
      <c r="H165" s="835" t="s">
        <v>4899</v>
      </c>
      <c r="I165" s="849">
        <v>2.9000000953674316</v>
      </c>
      <c r="J165" s="849">
        <v>50</v>
      </c>
      <c r="K165" s="850">
        <v>145</v>
      </c>
    </row>
    <row r="166" spans="1:11" ht="14.4" customHeight="1" x14ac:dyDescent="0.3">
      <c r="A166" s="831" t="s">
        <v>565</v>
      </c>
      <c r="B166" s="832" t="s">
        <v>566</v>
      </c>
      <c r="C166" s="835" t="s">
        <v>586</v>
      </c>
      <c r="D166" s="863" t="s">
        <v>587</v>
      </c>
      <c r="E166" s="835" t="s">
        <v>4715</v>
      </c>
      <c r="F166" s="863" t="s">
        <v>4716</v>
      </c>
      <c r="G166" s="835" t="s">
        <v>4900</v>
      </c>
      <c r="H166" s="835" t="s">
        <v>4901</v>
      </c>
      <c r="I166" s="849">
        <v>2.9000000953674316</v>
      </c>
      <c r="J166" s="849">
        <v>10</v>
      </c>
      <c r="K166" s="850">
        <v>29</v>
      </c>
    </row>
    <row r="167" spans="1:11" ht="14.4" customHeight="1" x14ac:dyDescent="0.3">
      <c r="A167" s="831" t="s">
        <v>565</v>
      </c>
      <c r="B167" s="832" t="s">
        <v>566</v>
      </c>
      <c r="C167" s="835" t="s">
        <v>586</v>
      </c>
      <c r="D167" s="863" t="s">
        <v>587</v>
      </c>
      <c r="E167" s="835" t="s">
        <v>4715</v>
      </c>
      <c r="F167" s="863" t="s">
        <v>4716</v>
      </c>
      <c r="G167" s="835" t="s">
        <v>4721</v>
      </c>
      <c r="H167" s="835" t="s">
        <v>4722</v>
      </c>
      <c r="I167" s="849">
        <v>4.815000057220459</v>
      </c>
      <c r="J167" s="849">
        <v>300</v>
      </c>
      <c r="K167" s="850">
        <v>1444.5</v>
      </c>
    </row>
    <row r="168" spans="1:11" ht="14.4" customHeight="1" x14ac:dyDescent="0.3">
      <c r="A168" s="831" t="s">
        <v>565</v>
      </c>
      <c r="B168" s="832" t="s">
        <v>566</v>
      </c>
      <c r="C168" s="835" t="s">
        <v>586</v>
      </c>
      <c r="D168" s="863" t="s">
        <v>587</v>
      </c>
      <c r="E168" s="835" t="s">
        <v>4715</v>
      </c>
      <c r="F168" s="863" t="s">
        <v>4716</v>
      </c>
      <c r="G168" s="835" t="s">
        <v>4723</v>
      </c>
      <c r="H168" s="835" t="s">
        <v>4724</v>
      </c>
      <c r="I168" s="849">
        <v>9.9999997764825821E-3</v>
      </c>
      <c r="J168" s="849">
        <v>1150</v>
      </c>
      <c r="K168" s="850">
        <v>11.5</v>
      </c>
    </row>
    <row r="169" spans="1:11" ht="14.4" customHeight="1" x14ac:dyDescent="0.3">
      <c r="A169" s="831" t="s">
        <v>565</v>
      </c>
      <c r="B169" s="832" t="s">
        <v>566</v>
      </c>
      <c r="C169" s="835" t="s">
        <v>586</v>
      </c>
      <c r="D169" s="863" t="s">
        <v>587</v>
      </c>
      <c r="E169" s="835" t="s">
        <v>4715</v>
      </c>
      <c r="F169" s="863" t="s">
        <v>4716</v>
      </c>
      <c r="G169" s="835" t="s">
        <v>4725</v>
      </c>
      <c r="H169" s="835" t="s">
        <v>4726</v>
      </c>
      <c r="I169" s="849">
        <v>6.0500001907348633</v>
      </c>
      <c r="J169" s="849">
        <v>40</v>
      </c>
      <c r="K169" s="850">
        <v>242</v>
      </c>
    </row>
    <row r="170" spans="1:11" ht="14.4" customHeight="1" x14ac:dyDescent="0.3">
      <c r="A170" s="831" t="s">
        <v>565</v>
      </c>
      <c r="B170" s="832" t="s">
        <v>566</v>
      </c>
      <c r="C170" s="835" t="s">
        <v>586</v>
      </c>
      <c r="D170" s="863" t="s">
        <v>587</v>
      </c>
      <c r="E170" s="835" t="s">
        <v>4715</v>
      </c>
      <c r="F170" s="863" t="s">
        <v>4716</v>
      </c>
      <c r="G170" s="835" t="s">
        <v>4729</v>
      </c>
      <c r="H170" s="835" t="s">
        <v>4730</v>
      </c>
      <c r="I170" s="849">
        <v>15.923333485921225</v>
      </c>
      <c r="J170" s="849">
        <v>200</v>
      </c>
      <c r="K170" s="850">
        <v>3184.5</v>
      </c>
    </row>
    <row r="171" spans="1:11" ht="14.4" customHeight="1" x14ac:dyDescent="0.3">
      <c r="A171" s="831" t="s">
        <v>565</v>
      </c>
      <c r="B171" s="832" t="s">
        <v>566</v>
      </c>
      <c r="C171" s="835" t="s">
        <v>586</v>
      </c>
      <c r="D171" s="863" t="s">
        <v>587</v>
      </c>
      <c r="E171" s="835" t="s">
        <v>4715</v>
      </c>
      <c r="F171" s="863" t="s">
        <v>4716</v>
      </c>
      <c r="G171" s="835" t="s">
        <v>4731</v>
      </c>
      <c r="H171" s="835" t="s">
        <v>4732</v>
      </c>
      <c r="I171" s="849">
        <v>3.4566667079925537</v>
      </c>
      <c r="J171" s="849">
        <v>840</v>
      </c>
      <c r="K171" s="850">
        <v>2904.4000244140625</v>
      </c>
    </row>
    <row r="172" spans="1:11" ht="14.4" customHeight="1" x14ac:dyDescent="0.3">
      <c r="A172" s="831" t="s">
        <v>565</v>
      </c>
      <c r="B172" s="832" t="s">
        <v>566</v>
      </c>
      <c r="C172" s="835" t="s">
        <v>586</v>
      </c>
      <c r="D172" s="863" t="s">
        <v>587</v>
      </c>
      <c r="E172" s="835" t="s">
        <v>4715</v>
      </c>
      <c r="F172" s="863" t="s">
        <v>4716</v>
      </c>
      <c r="G172" s="835" t="s">
        <v>4735</v>
      </c>
      <c r="H172" s="835" t="s">
        <v>4736</v>
      </c>
      <c r="I172" s="849">
        <v>3.3900001049041748</v>
      </c>
      <c r="J172" s="849">
        <v>200</v>
      </c>
      <c r="K172" s="850">
        <v>678</v>
      </c>
    </row>
    <row r="173" spans="1:11" ht="14.4" customHeight="1" x14ac:dyDescent="0.3">
      <c r="A173" s="831" t="s">
        <v>565</v>
      </c>
      <c r="B173" s="832" t="s">
        <v>566</v>
      </c>
      <c r="C173" s="835" t="s">
        <v>586</v>
      </c>
      <c r="D173" s="863" t="s">
        <v>587</v>
      </c>
      <c r="E173" s="835" t="s">
        <v>4715</v>
      </c>
      <c r="F173" s="863" t="s">
        <v>4716</v>
      </c>
      <c r="G173" s="835" t="s">
        <v>4739</v>
      </c>
      <c r="H173" s="835" t="s">
        <v>4740</v>
      </c>
      <c r="I173" s="849">
        <v>17.979999542236328</v>
      </c>
      <c r="J173" s="849">
        <v>1050</v>
      </c>
      <c r="K173" s="850">
        <v>18879</v>
      </c>
    </row>
    <row r="174" spans="1:11" ht="14.4" customHeight="1" x14ac:dyDescent="0.3">
      <c r="A174" s="831" t="s">
        <v>565</v>
      </c>
      <c r="B174" s="832" t="s">
        <v>566</v>
      </c>
      <c r="C174" s="835" t="s">
        <v>586</v>
      </c>
      <c r="D174" s="863" t="s">
        <v>587</v>
      </c>
      <c r="E174" s="835" t="s">
        <v>4715</v>
      </c>
      <c r="F174" s="863" t="s">
        <v>4716</v>
      </c>
      <c r="G174" s="835" t="s">
        <v>4902</v>
      </c>
      <c r="H174" s="835" t="s">
        <v>4903</v>
      </c>
      <c r="I174" s="849">
        <v>13.199999809265137</v>
      </c>
      <c r="J174" s="849">
        <v>10</v>
      </c>
      <c r="K174" s="850">
        <v>132</v>
      </c>
    </row>
    <row r="175" spans="1:11" ht="14.4" customHeight="1" x14ac:dyDescent="0.3">
      <c r="A175" s="831" t="s">
        <v>565</v>
      </c>
      <c r="B175" s="832" t="s">
        <v>566</v>
      </c>
      <c r="C175" s="835" t="s">
        <v>586</v>
      </c>
      <c r="D175" s="863" t="s">
        <v>587</v>
      </c>
      <c r="E175" s="835" t="s">
        <v>4715</v>
      </c>
      <c r="F175" s="863" t="s">
        <v>4716</v>
      </c>
      <c r="G175" s="835" t="s">
        <v>4904</v>
      </c>
      <c r="H175" s="835" t="s">
        <v>4905</v>
      </c>
      <c r="I175" s="849">
        <v>13.199999809265137</v>
      </c>
      <c r="J175" s="849">
        <v>30</v>
      </c>
      <c r="K175" s="850">
        <v>396</v>
      </c>
    </row>
    <row r="176" spans="1:11" ht="14.4" customHeight="1" x14ac:dyDescent="0.3">
      <c r="A176" s="831" t="s">
        <v>565</v>
      </c>
      <c r="B176" s="832" t="s">
        <v>566</v>
      </c>
      <c r="C176" s="835" t="s">
        <v>586</v>
      </c>
      <c r="D176" s="863" t="s">
        <v>587</v>
      </c>
      <c r="E176" s="835" t="s">
        <v>4715</v>
      </c>
      <c r="F176" s="863" t="s">
        <v>4716</v>
      </c>
      <c r="G176" s="835" t="s">
        <v>4906</v>
      </c>
      <c r="H176" s="835" t="s">
        <v>4907</v>
      </c>
      <c r="I176" s="849">
        <v>13.199999809265137</v>
      </c>
      <c r="J176" s="849">
        <v>10</v>
      </c>
      <c r="K176" s="850">
        <v>132</v>
      </c>
    </row>
    <row r="177" spans="1:11" ht="14.4" customHeight="1" x14ac:dyDescent="0.3">
      <c r="A177" s="831" t="s">
        <v>565</v>
      </c>
      <c r="B177" s="832" t="s">
        <v>566</v>
      </c>
      <c r="C177" s="835" t="s">
        <v>586</v>
      </c>
      <c r="D177" s="863" t="s">
        <v>587</v>
      </c>
      <c r="E177" s="835" t="s">
        <v>4715</v>
      </c>
      <c r="F177" s="863" t="s">
        <v>4716</v>
      </c>
      <c r="G177" s="835" t="s">
        <v>4745</v>
      </c>
      <c r="H177" s="835" t="s">
        <v>4746</v>
      </c>
      <c r="I177" s="849">
        <v>9.5359998703002926</v>
      </c>
      <c r="J177" s="849">
        <v>1000</v>
      </c>
      <c r="K177" s="850">
        <v>9584</v>
      </c>
    </row>
    <row r="178" spans="1:11" ht="14.4" customHeight="1" x14ac:dyDescent="0.3">
      <c r="A178" s="831" t="s">
        <v>565</v>
      </c>
      <c r="B178" s="832" t="s">
        <v>566</v>
      </c>
      <c r="C178" s="835" t="s">
        <v>586</v>
      </c>
      <c r="D178" s="863" t="s">
        <v>587</v>
      </c>
      <c r="E178" s="835" t="s">
        <v>4715</v>
      </c>
      <c r="F178" s="863" t="s">
        <v>4716</v>
      </c>
      <c r="G178" s="835" t="s">
        <v>4908</v>
      </c>
      <c r="H178" s="835" t="s">
        <v>4909</v>
      </c>
      <c r="I178" s="849">
        <v>10.079999923706055</v>
      </c>
      <c r="J178" s="849">
        <v>30</v>
      </c>
      <c r="K178" s="850">
        <v>302.26998901367188</v>
      </c>
    </row>
    <row r="179" spans="1:11" ht="14.4" customHeight="1" x14ac:dyDescent="0.3">
      <c r="A179" s="831" t="s">
        <v>565</v>
      </c>
      <c r="B179" s="832" t="s">
        <v>566</v>
      </c>
      <c r="C179" s="835" t="s">
        <v>586</v>
      </c>
      <c r="D179" s="863" t="s">
        <v>587</v>
      </c>
      <c r="E179" s="835" t="s">
        <v>4715</v>
      </c>
      <c r="F179" s="863" t="s">
        <v>4716</v>
      </c>
      <c r="G179" s="835" t="s">
        <v>4910</v>
      </c>
      <c r="H179" s="835" t="s">
        <v>4911</v>
      </c>
      <c r="I179" s="849">
        <v>18.149999618530273</v>
      </c>
      <c r="J179" s="849">
        <v>1</v>
      </c>
      <c r="K179" s="850">
        <v>18.149999618530273</v>
      </c>
    </row>
    <row r="180" spans="1:11" ht="14.4" customHeight="1" x14ac:dyDescent="0.3">
      <c r="A180" s="831" t="s">
        <v>565</v>
      </c>
      <c r="B180" s="832" t="s">
        <v>566</v>
      </c>
      <c r="C180" s="835" t="s">
        <v>586</v>
      </c>
      <c r="D180" s="863" t="s">
        <v>587</v>
      </c>
      <c r="E180" s="835" t="s">
        <v>4715</v>
      </c>
      <c r="F180" s="863" t="s">
        <v>4716</v>
      </c>
      <c r="G180" s="835" t="s">
        <v>4912</v>
      </c>
      <c r="H180" s="835" t="s">
        <v>4913</v>
      </c>
      <c r="I180" s="849">
        <v>4.6399998664855957</v>
      </c>
      <c r="J180" s="849">
        <v>10</v>
      </c>
      <c r="K180" s="850">
        <v>46.400001525878906</v>
      </c>
    </row>
    <row r="181" spans="1:11" ht="14.4" customHeight="1" x14ac:dyDescent="0.3">
      <c r="A181" s="831" t="s">
        <v>565</v>
      </c>
      <c r="B181" s="832" t="s">
        <v>566</v>
      </c>
      <c r="C181" s="835" t="s">
        <v>586</v>
      </c>
      <c r="D181" s="863" t="s">
        <v>587</v>
      </c>
      <c r="E181" s="835" t="s">
        <v>4715</v>
      </c>
      <c r="F181" s="863" t="s">
        <v>4716</v>
      </c>
      <c r="G181" s="835" t="s">
        <v>4914</v>
      </c>
      <c r="H181" s="835" t="s">
        <v>4915</v>
      </c>
      <c r="I181" s="849">
        <v>80.575000762939453</v>
      </c>
      <c r="J181" s="849">
        <v>40</v>
      </c>
      <c r="K181" s="850">
        <v>3223</v>
      </c>
    </row>
    <row r="182" spans="1:11" ht="14.4" customHeight="1" x14ac:dyDescent="0.3">
      <c r="A182" s="831" t="s">
        <v>565</v>
      </c>
      <c r="B182" s="832" t="s">
        <v>566</v>
      </c>
      <c r="C182" s="835" t="s">
        <v>586</v>
      </c>
      <c r="D182" s="863" t="s">
        <v>587</v>
      </c>
      <c r="E182" s="835" t="s">
        <v>4715</v>
      </c>
      <c r="F182" s="863" t="s">
        <v>4716</v>
      </c>
      <c r="G182" s="835" t="s">
        <v>4747</v>
      </c>
      <c r="H182" s="835" t="s">
        <v>4748</v>
      </c>
      <c r="I182" s="849">
        <v>2.4600000381469727</v>
      </c>
      <c r="J182" s="849">
        <v>600</v>
      </c>
      <c r="K182" s="850">
        <v>1476</v>
      </c>
    </row>
    <row r="183" spans="1:11" ht="14.4" customHeight="1" x14ac:dyDescent="0.3">
      <c r="A183" s="831" t="s">
        <v>565</v>
      </c>
      <c r="B183" s="832" t="s">
        <v>566</v>
      </c>
      <c r="C183" s="835" t="s">
        <v>586</v>
      </c>
      <c r="D183" s="863" t="s">
        <v>587</v>
      </c>
      <c r="E183" s="835" t="s">
        <v>4715</v>
      </c>
      <c r="F183" s="863" t="s">
        <v>4716</v>
      </c>
      <c r="G183" s="835" t="s">
        <v>4749</v>
      </c>
      <c r="H183" s="835" t="s">
        <v>4750</v>
      </c>
      <c r="I183" s="849">
        <v>0.25</v>
      </c>
      <c r="J183" s="849">
        <v>300</v>
      </c>
      <c r="K183" s="850">
        <v>75</v>
      </c>
    </row>
    <row r="184" spans="1:11" ht="14.4" customHeight="1" x14ac:dyDescent="0.3">
      <c r="A184" s="831" t="s">
        <v>565</v>
      </c>
      <c r="B184" s="832" t="s">
        <v>566</v>
      </c>
      <c r="C184" s="835" t="s">
        <v>586</v>
      </c>
      <c r="D184" s="863" t="s">
        <v>587</v>
      </c>
      <c r="E184" s="835" t="s">
        <v>4715</v>
      </c>
      <c r="F184" s="863" t="s">
        <v>4716</v>
      </c>
      <c r="G184" s="835" t="s">
        <v>4916</v>
      </c>
      <c r="H184" s="835" t="s">
        <v>4917</v>
      </c>
      <c r="I184" s="849">
        <v>272.25</v>
      </c>
      <c r="J184" s="849">
        <v>1</v>
      </c>
      <c r="K184" s="850">
        <v>272.25</v>
      </c>
    </row>
    <row r="185" spans="1:11" ht="14.4" customHeight="1" x14ac:dyDescent="0.3">
      <c r="A185" s="831" t="s">
        <v>565</v>
      </c>
      <c r="B185" s="832" t="s">
        <v>566</v>
      </c>
      <c r="C185" s="835" t="s">
        <v>586</v>
      </c>
      <c r="D185" s="863" t="s">
        <v>587</v>
      </c>
      <c r="E185" s="835" t="s">
        <v>4715</v>
      </c>
      <c r="F185" s="863" t="s">
        <v>4716</v>
      </c>
      <c r="G185" s="835" t="s">
        <v>4918</v>
      </c>
      <c r="H185" s="835" t="s">
        <v>4919</v>
      </c>
      <c r="I185" s="849">
        <v>38.680000305175781</v>
      </c>
      <c r="J185" s="849">
        <v>22</v>
      </c>
      <c r="K185" s="850">
        <v>850.8499755859375</v>
      </c>
    </row>
    <row r="186" spans="1:11" ht="14.4" customHeight="1" x14ac:dyDescent="0.3">
      <c r="A186" s="831" t="s">
        <v>565</v>
      </c>
      <c r="B186" s="832" t="s">
        <v>566</v>
      </c>
      <c r="C186" s="835" t="s">
        <v>586</v>
      </c>
      <c r="D186" s="863" t="s">
        <v>587</v>
      </c>
      <c r="E186" s="835" t="s">
        <v>4715</v>
      </c>
      <c r="F186" s="863" t="s">
        <v>4716</v>
      </c>
      <c r="G186" s="835" t="s">
        <v>4751</v>
      </c>
      <c r="H186" s="835" t="s">
        <v>4752</v>
      </c>
      <c r="I186" s="849">
        <v>11.733999633789063</v>
      </c>
      <c r="J186" s="849">
        <v>115</v>
      </c>
      <c r="K186" s="850">
        <v>1349.3499984741211</v>
      </c>
    </row>
    <row r="187" spans="1:11" ht="14.4" customHeight="1" x14ac:dyDescent="0.3">
      <c r="A187" s="831" t="s">
        <v>565</v>
      </c>
      <c r="B187" s="832" t="s">
        <v>566</v>
      </c>
      <c r="C187" s="835" t="s">
        <v>586</v>
      </c>
      <c r="D187" s="863" t="s">
        <v>587</v>
      </c>
      <c r="E187" s="835" t="s">
        <v>4715</v>
      </c>
      <c r="F187" s="863" t="s">
        <v>4716</v>
      </c>
      <c r="G187" s="835" t="s">
        <v>4753</v>
      </c>
      <c r="H187" s="835" t="s">
        <v>4754</v>
      </c>
      <c r="I187" s="849">
        <v>13.310000419616699</v>
      </c>
      <c r="J187" s="849">
        <v>190</v>
      </c>
      <c r="K187" s="850">
        <v>2528.8999633789063</v>
      </c>
    </row>
    <row r="188" spans="1:11" ht="14.4" customHeight="1" x14ac:dyDescent="0.3">
      <c r="A188" s="831" t="s">
        <v>565</v>
      </c>
      <c r="B188" s="832" t="s">
        <v>566</v>
      </c>
      <c r="C188" s="835" t="s">
        <v>586</v>
      </c>
      <c r="D188" s="863" t="s">
        <v>587</v>
      </c>
      <c r="E188" s="835" t="s">
        <v>4715</v>
      </c>
      <c r="F188" s="863" t="s">
        <v>4716</v>
      </c>
      <c r="G188" s="835" t="s">
        <v>4920</v>
      </c>
      <c r="H188" s="835" t="s">
        <v>4921</v>
      </c>
      <c r="I188" s="849">
        <v>2.2849999666213989</v>
      </c>
      <c r="J188" s="849">
        <v>400</v>
      </c>
      <c r="K188" s="850">
        <v>913</v>
      </c>
    </row>
    <row r="189" spans="1:11" ht="14.4" customHeight="1" x14ac:dyDescent="0.3">
      <c r="A189" s="831" t="s">
        <v>565</v>
      </c>
      <c r="B189" s="832" t="s">
        <v>566</v>
      </c>
      <c r="C189" s="835" t="s">
        <v>586</v>
      </c>
      <c r="D189" s="863" t="s">
        <v>587</v>
      </c>
      <c r="E189" s="835" t="s">
        <v>4715</v>
      </c>
      <c r="F189" s="863" t="s">
        <v>4716</v>
      </c>
      <c r="G189" s="835" t="s">
        <v>4922</v>
      </c>
      <c r="H189" s="835" t="s">
        <v>4923</v>
      </c>
      <c r="I189" s="849">
        <v>111.20999908447266</v>
      </c>
      <c r="J189" s="849">
        <v>5</v>
      </c>
      <c r="K189" s="850">
        <v>556.03997802734375</v>
      </c>
    </row>
    <row r="190" spans="1:11" ht="14.4" customHeight="1" x14ac:dyDescent="0.3">
      <c r="A190" s="831" t="s">
        <v>565</v>
      </c>
      <c r="B190" s="832" t="s">
        <v>566</v>
      </c>
      <c r="C190" s="835" t="s">
        <v>586</v>
      </c>
      <c r="D190" s="863" t="s">
        <v>587</v>
      </c>
      <c r="E190" s="835" t="s">
        <v>4715</v>
      </c>
      <c r="F190" s="863" t="s">
        <v>4716</v>
      </c>
      <c r="G190" s="835" t="s">
        <v>4924</v>
      </c>
      <c r="H190" s="835" t="s">
        <v>4925</v>
      </c>
      <c r="I190" s="849">
        <v>96.330001831054688</v>
      </c>
      <c r="J190" s="849">
        <v>12</v>
      </c>
      <c r="K190" s="850">
        <v>1156</v>
      </c>
    </row>
    <row r="191" spans="1:11" ht="14.4" customHeight="1" x14ac:dyDescent="0.3">
      <c r="A191" s="831" t="s">
        <v>565</v>
      </c>
      <c r="B191" s="832" t="s">
        <v>566</v>
      </c>
      <c r="C191" s="835" t="s">
        <v>586</v>
      </c>
      <c r="D191" s="863" t="s">
        <v>587</v>
      </c>
      <c r="E191" s="835" t="s">
        <v>4715</v>
      </c>
      <c r="F191" s="863" t="s">
        <v>4716</v>
      </c>
      <c r="G191" s="835" t="s">
        <v>4926</v>
      </c>
      <c r="H191" s="835" t="s">
        <v>4927</v>
      </c>
      <c r="I191" s="849">
        <v>69</v>
      </c>
      <c r="J191" s="849">
        <v>5</v>
      </c>
      <c r="K191" s="850">
        <v>345</v>
      </c>
    </row>
    <row r="192" spans="1:11" ht="14.4" customHeight="1" x14ac:dyDescent="0.3">
      <c r="A192" s="831" t="s">
        <v>565</v>
      </c>
      <c r="B192" s="832" t="s">
        <v>566</v>
      </c>
      <c r="C192" s="835" t="s">
        <v>586</v>
      </c>
      <c r="D192" s="863" t="s">
        <v>587</v>
      </c>
      <c r="E192" s="835" t="s">
        <v>4715</v>
      </c>
      <c r="F192" s="863" t="s">
        <v>4716</v>
      </c>
      <c r="G192" s="835" t="s">
        <v>4928</v>
      </c>
      <c r="H192" s="835" t="s">
        <v>4929</v>
      </c>
      <c r="I192" s="849">
        <v>2.4200000762939453</v>
      </c>
      <c r="J192" s="849">
        <v>30</v>
      </c>
      <c r="K192" s="850">
        <v>72.599998474121094</v>
      </c>
    </row>
    <row r="193" spans="1:11" ht="14.4" customHeight="1" x14ac:dyDescent="0.3">
      <c r="A193" s="831" t="s">
        <v>565</v>
      </c>
      <c r="B193" s="832" t="s">
        <v>566</v>
      </c>
      <c r="C193" s="835" t="s">
        <v>586</v>
      </c>
      <c r="D193" s="863" t="s">
        <v>587</v>
      </c>
      <c r="E193" s="835" t="s">
        <v>4715</v>
      </c>
      <c r="F193" s="863" t="s">
        <v>4716</v>
      </c>
      <c r="G193" s="835" t="s">
        <v>4757</v>
      </c>
      <c r="H193" s="835" t="s">
        <v>4758</v>
      </c>
      <c r="I193" s="849">
        <v>9.1999998092651367</v>
      </c>
      <c r="J193" s="849">
        <v>900</v>
      </c>
      <c r="K193" s="850">
        <v>8280</v>
      </c>
    </row>
    <row r="194" spans="1:11" ht="14.4" customHeight="1" x14ac:dyDescent="0.3">
      <c r="A194" s="831" t="s">
        <v>565</v>
      </c>
      <c r="B194" s="832" t="s">
        <v>566</v>
      </c>
      <c r="C194" s="835" t="s">
        <v>586</v>
      </c>
      <c r="D194" s="863" t="s">
        <v>587</v>
      </c>
      <c r="E194" s="835" t="s">
        <v>4715</v>
      </c>
      <c r="F194" s="863" t="s">
        <v>4716</v>
      </c>
      <c r="G194" s="835" t="s">
        <v>4761</v>
      </c>
      <c r="H194" s="835" t="s">
        <v>4762</v>
      </c>
      <c r="I194" s="849">
        <v>172.5</v>
      </c>
      <c r="J194" s="849">
        <v>3</v>
      </c>
      <c r="K194" s="850">
        <v>517.5</v>
      </c>
    </row>
    <row r="195" spans="1:11" ht="14.4" customHeight="1" x14ac:dyDescent="0.3">
      <c r="A195" s="831" t="s">
        <v>565</v>
      </c>
      <c r="B195" s="832" t="s">
        <v>566</v>
      </c>
      <c r="C195" s="835" t="s">
        <v>586</v>
      </c>
      <c r="D195" s="863" t="s">
        <v>587</v>
      </c>
      <c r="E195" s="835" t="s">
        <v>4715</v>
      </c>
      <c r="F195" s="863" t="s">
        <v>4716</v>
      </c>
      <c r="G195" s="835" t="s">
        <v>4763</v>
      </c>
      <c r="H195" s="835" t="s">
        <v>4764</v>
      </c>
      <c r="I195" s="849">
        <v>6.179999828338623</v>
      </c>
      <c r="J195" s="849">
        <v>50</v>
      </c>
      <c r="K195" s="850">
        <v>309</v>
      </c>
    </row>
    <row r="196" spans="1:11" ht="14.4" customHeight="1" x14ac:dyDescent="0.3">
      <c r="A196" s="831" t="s">
        <v>565</v>
      </c>
      <c r="B196" s="832" t="s">
        <v>566</v>
      </c>
      <c r="C196" s="835" t="s">
        <v>586</v>
      </c>
      <c r="D196" s="863" t="s">
        <v>587</v>
      </c>
      <c r="E196" s="835" t="s">
        <v>4715</v>
      </c>
      <c r="F196" s="863" t="s">
        <v>4716</v>
      </c>
      <c r="G196" s="835" t="s">
        <v>4763</v>
      </c>
      <c r="H196" s="835" t="s">
        <v>4765</v>
      </c>
      <c r="I196" s="849">
        <v>6.1700000762939453</v>
      </c>
      <c r="J196" s="849">
        <v>270</v>
      </c>
      <c r="K196" s="850">
        <v>1665.9000091552734</v>
      </c>
    </row>
    <row r="197" spans="1:11" ht="14.4" customHeight="1" x14ac:dyDescent="0.3">
      <c r="A197" s="831" t="s">
        <v>565</v>
      </c>
      <c r="B197" s="832" t="s">
        <v>566</v>
      </c>
      <c r="C197" s="835" t="s">
        <v>586</v>
      </c>
      <c r="D197" s="863" t="s">
        <v>587</v>
      </c>
      <c r="E197" s="835" t="s">
        <v>4715</v>
      </c>
      <c r="F197" s="863" t="s">
        <v>4716</v>
      </c>
      <c r="G197" s="835" t="s">
        <v>4766</v>
      </c>
      <c r="H197" s="835" t="s">
        <v>4767</v>
      </c>
      <c r="I197" s="849">
        <v>217.42999267578125</v>
      </c>
      <c r="J197" s="849">
        <v>8</v>
      </c>
      <c r="K197" s="850">
        <v>1739.43994140625</v>
      </c>
    </row>
    <row r="198" spans="1:11" ht="14.4" customHeight="1" x14ac:dyDescent="0.3">
      <c r="A198" s="831" t="s">
        <v>565</v>
      </c>
      <c r="B198" s="832" t="s">
        <v>566</v>
      </c>
      <c r="C198" s="835" t="s">
        <v>586</v>
      </c>
      <c r="D198" s="863" t="s">
        <v>587</v>
      </c>
      <c r="E198" s="835" t="s">
        <v>4715</v>
      </c>
      <c r="F198" s="863" t="s">
        <v>4716</v>
      </c>
      <c r="G198" s="835" t="s">
        <v>4768</v>
      </c>
      <c r="H198" s="835" t="s">
        <v>4769</v>
      </c>
      <c r="I198" s="849">
        <v>7.0300002098083496</v>
      </c>
      <c r="J198" s="849">
        <v>3</v>
      </c>
      <c r="K198" s="850">
        <v>21.090000152587891</v>
      </c>
    </row>
    <row r="199" spans="1:11" ht="14.4" customHeight="1" x14ac:dyDescent="0.3">
      <c r="A199" s="831" t="s">
        <v>565</v>
      </c>
      <c r="B199" s="832" t="s">
        <v>566</v>
      </c>
      <c r="C199" s="835" t="s">
        <v>586</v>
      </c>
      <c r="D199" s="863" t="s">
        <v>587</v>
      </c>
      <c r="E199" s="835" t="s">
        <v>4715</v>
      </c>
      <c r="F199" s="863" t="s">
        <v>4716</v>
      </c>
      <c r="G199" s="835" t="s">
        <v>4770</v>
      </c>
      <c r="H199" s="835" t="s">
        <v>4771</v>
      </c>
      <c r="I199" s="849">
        <v>6.690000057220459</v>
      </c>
      <c r="J199" s="849">
        <v>3</v>
      </c>
      <c r="K199" s="850">
        <v>20.069999694824219</v>
      </c>
    </row>
    <row r="200" spans="1:11" ht="14.4" customHeight="1" x14ac:dyDescent="0.3">
      <c r="A200" s="831" t="s">
        <v>565</v>
      </c>
      <c r="B200" s="832" t="s">
        <v>566</v>
      </c>
      <c r="C200" s="835" t="s">
        <v>586</v>
      </c>
      <c r="D200" s="863" t="s">
        <v>587</v>
      </c>
      <c r="E200" s="835" t="s">
        <v>4715</v>
      </c>
      <c r="F200" s="863" t="s">
        <v>4716</v>
      </c>
      <c r="G200" s="835" t="s">
        <v>4930</v>
      </c>
      <c r="H200" s="835" t="s">
        <v>4931</v>
      </c>
      <c r="I200" s="849">
        <v>197.57000732421875</v>
      </c>
      <c r="J200" s="849">
        <v>34</v>
      </c>
      <c r="K200" s="850">
        <v>6717.380126953125</v>
      </c>
    </row>
    <row r="201" spans="1:11" ht="14.4" customHeight="1" x14ac:dyDescent="0.3">
      <c r="A201" s="831" t="s">
        <v>565</v>
      </c>
      <c r="B201" s="832" t="s">
        <v>566</v>
      </c>
      <c r="C201" s="835" t="s">
        <v>586</v>
      </c>
      <c r="D201" s="863" t="s">
        <v>587</v>
      </c>
      <c r="E201" s="835" t="s">
        <v>4715</v>
      </c>
      <c r="F201" s="863" t="s">
        <v>4716</v>
      </c>
      <c r="G201" s="835" t="s">
        <v>4772</v>
      </c>
      <c r="H201" s="835" t="s">
        <v>4773</v>
      </c>
      <c r="I201" s="849">
        <v>1.0900000333786011</v>
      </c>
      <c r="J201" s="849">
        <v>5800</v>
      </c>
      <c r="K201" s="850">
        <v>6322</v>
      </c>
    </row>
    <row r="202" spans="1:11" ht="14.4" customHeight="1" x14ac:dyDescent="0.3">
      <c r="A202" s="831" t="s">
        <v>565</v>
      </c>
      <c r="B202" s="832" t="s">
        <v>566</v>
      </c>
      <c r="C202" s="835" t="s">
        <v>586</v>
      </c>
      <c r="D202" s="863" t="s">
        <v>587</v>
      </c>
      <c r="E202" s="835" t="s">
        <v>4715</v>
      </c>
      <c r="F202" s="863" t="s">
        <v>4716</v>
      </c>
      <c r="G202" s="835" t="s">
        <v>4774</v>
      </c>
      <c r="H202" s="835" t="s">
        <v>4775</v>
      </c>
      <c r="I202" s="849">
        <v>0.47999998927116394</v>
      </c>
      <c r="J202" s="849">
        <v>1300</v>
      </c>
      <c r="K202" s="850">
        <v>624</v>
      </c>
    </row>
    <row r="203" spans="1:11" ht="14.4" customHeight="1" x14ac:dyDescent="0.3">
      <c r="A203" s="831" t="s">
        <v>565</v>
      </c>
      <c r="B203" s="832" t="s">
        <v>566</v>
      </c>
      <c r="C203" s="835" t="s">
        <v>586</v>
      </c>
      <c r="D203" s="863" t="s">
        <v>587</v>
      </c>
      <c r="E203" s="835" t="s">
        <v>4715</v>
      </c>
      <c r="F203" s="863" t="s">
        <v>4716</v>
      </c>
      <c r="G203" s="835" t="s">
        <v>4776</v>
      </c>
      <c r="H203" s="835" t="s">
        <v>4777</v>
      </c>
      <c r="I203" s="849">
        <v>1.6799999475479126</v>
      </c>
      <c r="J203" s="849">
        <v>500</v>
      </c>
      <c r="K203" s="850">
        <v>840</v>
      </c>
    </row>
    <row r="204" spans="1:11" ht="14.4" customHeight="1" x14ac:dyDescent="0.3">
      <c r="A204" s="831" t="s">
        <v>565</v>
      </c>
      <c r="B204" s="832" t="s">
        <v>566</v>
      </c>
      <c r="C204" s="835" t="s">
        <v>586</v>
      </c>
      <c r="D204" s="863" t="s">
        <v>587</v>
      </c>
      <c r="E204" s="835" t="s">
        <v>4715</v>
      </c>
      <c r="F204" s="863" t="s">
        <v>4716</v>
      </c>
      <c r="G204" s="835" t="s">
        <v>4778</v>
      </c>
      <c r="H204" s="835" t="s">
        <v>4779</v>
      </c>
      <c r="I204" s="849">
        <v>0.67000001668930054</v>
      </c>
      <c r="J204" s="849">
        <v>4100</v>
      </c>
      <c r="K204" s="850">
        <v>2746.3300108909607</v>
      </c>
    </row>
    <row r="205" spans="1:11" ht="14.4" customHeight="1" x14ac:dyDescent="0.3">
      <c r="A205" s="831" t="s">
        <v>565</v>
      </c>
      <c r="B205" s="832" t="s">
        <v>566</v>
      </c>
      <c r="C205" s="835" t="s">
        <v>586</v>
      </c>
      <c r="D205" s="863" t="s">
        <v>587</v>
      </c>
      <c r="E205" s="835" t="s">
        <v>4715</v>
      </c>
      <c r="F205" s="863" t="s">
        <v>4716</v>
      </c>
      <c r="G205" s="835" t="s">
        <v>4780</v>
      </c>
      <c r="H205" s="835" t="s">
        <v>4781</v>
      </c>
      <c r="I205" s="849">
        <v>1.5019999980926513</v>
      </c>
      <c r="J205" s="849">
        <v>700</v>
      </c>
      <c r="K205" s="850">
        <v>1052</v>
      </c>
    </row>
    <row r="206" spans="1:11" ht="14.4" customHeight="1" x14ac:dyDescent="0.3">
      <c r="A206" s="831" t="s">
        <v>565</v>
      </c>
      <c r="B206" s="832" t="s">
        <v>566</v>
      </c>
      <c r="C206" s="835" t="s">
        <v>586</v>
      </c>
      <c r="D206" s="863" t="s">
        <v>587</v>
      </c>
      <c r="E206" s="835" t="s">
        <v>4715</v>
      </c>
      <c r="F206" s="863" t="s">
        <v>4716</v>
      </c>
      <c r="G206" s="835" t="s">
        <v>4932</v>
      </c>
      <c r="H206" s="835" t="s">
        <v>4933</v>
      </c>
      <c r="I206" s="849">
        <v>7.429999828338623</v>
      </c>
      <c r="J206" s="849">
        <v>50</v>
      </c>
      <c r="K206" s="850">
        <v>371.5</v>
      </c>
    </row>
    <row r="207" spans="1:11" ht="14.4" customHeight="1" x14ac:dyDescent="0.3">
      <c r="A207" s="831" t="s">
        <v>565</v>
      </c>
      <c r="B207" s="832" t="s">
        <v>566</v>
      </c>
      <c r="C207" s="835" t="s">
        <v>586</v>
      </c>
      <c r="D207" s="863" t="s">
        <v>587</v>
      </c>
      <c r="E207" s="835" t="s">
        <v>4715</v>
      </c>
      <c r="F207" s="863" t="s">
        <v>4716</v>
      </c>
      <c r="G207" s="835" t="s">
        <v>4934</v>
      </c>
      <c r="H207" s="835" t="s">
        <v>4935</v>
      </c>
      <c r="I207" s="849">
        <v>8.8350000381469727</v>
      </c>
      <c r="J207" s="849">
        <v>40</v>
      </c>
      <c r="K207" s="850">
        <v>353.40000915527344</v>
      </c>
    </row>
    <row r="208" spans="1:11" ht="14.4" customHeight="1" x14ac:dyDescent="0.3">
      <c r="A208" s="831" t="s">
        <v>565</v>
      </c>
      <c r="B208" s="832" t="s">
        <v>566</v>
      </c>
      <c r="C208" s="835" t="s">
        <v>586</v>
      </c>
      <c r="D208" s="863" t="s">
        <v>587</v>
      </c>
      <c r="E208" s="835" t="s">
        <v>4715</v>
      </c>
      <c r="F208" s="863" t="s">
        <v>4716</v>
      </c>
      <c r="G208" s="835" t="s">
        <v>4936</v>
      </c>
      <c r="H208" s="835" t="s">
        <v>4937</v>
      </c>
      <c r="I208" s="849">
        <v>2.1800000667572021</v>
      </c>
      <c r="J208" s="849">
        <v>200</v>
      </c>
      <c r="K208" s="850">
        <v>436</v>
      </c>
    </row>
    <row r="209" spans="1:11" ht="14.4" customHeight="1" x14ac:dyDescent="0.3">
      <c r="A209" s="831" t="s">
        <v>565</v>
      </c>
      <c r="B209" s="832" t="s">
        <v>566</v>
      </c>
      <c r="C209" s="835" t="s">
        <v>586</v>
      </c>
      <c r="D209" s="863" t="s">
        <v>587</v>
      </c>
      <c r="E209" s="835" t="s">
        <v>4715</v>
      </c>
      <c r="F209" s="863" t="s">
        <v>4716</v>
      </c>
      <c r="G209" s="835" t="s">
        <v>4938</v>
      </c>
      <c r="H209" s="835" t="s">
        <v>4939</v>
      </c>
      <c r="I209" s="849">
        <v>15.039999961853027</v>
      </c>
      <c r="J209" s="849">
        <v>15</v>
      </c>
      <c r="K209" s="850">
        <v>225.59999084472656</v>
      </c>
    </row>
    <row r="210" spans="1:11" ht="14.4" customHeight="1" x14ac:dyDescent="0.3">
      <c r="A210" s="831" t="s">
        <v>565</v>
      </c>
      <c r="B210" s="832" t="s">
        <v>566</v>
      </c>
      <c r="C210" s="835" t="s">
        <v>586</v>
      </c>
      <c r="D210" s="863" t="s">
        <v>587</v>
      </c>
      <c r="E210" s="835" t="s">
        <v>4715</v>
      </c>
      <c r="F210" s="863" t="s">
        <v>4716</v>
      </c>
      <c r="G210" s="835" t="s">
        <v>4784</v>
      </c>
      <c r="H210" s="835" t="s">
        <v>4785</v>
      </c>
      <c r="I210" s="849">
        <v>25.409999847412109</v>
      </c>
      <c r="J210" s="849">
        <v>5</v>
      </c>
      <c r="K210" s="850">
        <v>127.05000305175781</v>
      </c>
    </row>
    <row r="211" spans="1:11" ht="14.4" customHeight="1" x14ac:dyDescent="0.3">
      <c r="A211" s="831" t="s">
        <v>565</v>
      </c>
      <c r="B211" s="832" t="s">
        <v>566</v>
      </c>
      <c r="C211" s="835" t="s">
        <v>586</v>
      </c>
      <c r="D211" s="863" t="s">
        <v>587</v>
      </c>
      <c r="E211" s="835" t="s">
        <v>4715</v>
      </c>
      <c r="F211" s="863" t="s">
        <v>4716</v>
      </c>
      <c r="G211" s="835" t="s">
        <v>4786</v>
      </c>
      <c r="H211" s="835" t="s">
        <v>4787</v>
      </c>
      <c r="I211" s="849">
        <v>6.2316666444142657</v>
      </c>
      <c r="J211" s="849">
        <v>50</v>
      </c>
      <c r="K211" s="850">
        <v>311.59999847412109</v>
      </c>
    </row>
    <row r="212" spans="1:11" ht="14.4" customHeight="1" x14ac:dyDescent="0.3">
      <c r="A212" s="831" t="s">
        <v>565</v>
      </c>
      <c r="B212" s="832" t="s">
        <v>566</v>
      </c>
      <c r="C212" s="835" t="s">
        <v>586</v>
      </c>
      <c r="D212" s="863" t="s">
        <v>587</v>
      </c>
      <c r="E212" s="835" t="s">
        <v>4715</v>
      </c>
      <c r="F212" s="863" t="s">
        <v>4716</v>
      </c>
      <c r="G212" s="835" t="s">
        <v>4788</v>
      </c>
      <c r="H212" s="835" t="s">
        <v>4789</v>
      </c>
      <c r="I212" s="849">
        <v>1.0249999761581421</v>
      </c>
      <c r="J212" s="849">
        <v>450</v>
      </c>
      <c r="K212" s="850">
        <v>462</v>
      </c>
    </row>
    <row r="213" spans="1:11" ht="14.4" customHeight="1" x14ac:dyDescent="0.3">
      <c r="A213" s="831" t="s">
        <v>565</v>
      </c>
      <c r="B213" s="832" t="s">
        <v>566</v>
      </c>
      <c r="C213" s="835" t="s">
        <v>586</v>
      </c>
      <c r="D213" s="863" t="s">
        <v>587</v>
      </c>
      <c r="E213" s="835" t="s">
        <v>4715</v>
      </c>
      <c r="F213" s="863" t="s">
        <v>4716</v>
      </c>
      <c r="G213" s="835" t="s">
        <v>4940</v>
      </c>
      <c r="H213" s="835" t="s">
        <v>4941</v>
      </c>
      <c r="I213" s="849">
        <v>0.47333332896232605</v>
      </c>
      <c r="J213" s="849">
        <v>1300</v>
      </c>
      <c r="K213" s="850">
        <v>615</v>
      </c>
    </row>
    <row r="214" spans="1:11" ht="14.4" customHeight="1" x14ac:dyDescent="0.3">
      <c r="A214" s="831" t="s">
        <v>565</v>
      </c>
      <c r="B214" s="832" t="s">
        <v>566</v>
      </c>
      <c r="C214" s="835" t="s">
        <v>586</v>
      </c>
      <c r="D214" s="863" t="s">
        <v>587</v>
      </c>
      <c r="E214" s="835" t="s">
        <v>4715</v>
      </c>
      <c r="F214" s="863" t="s">
        <v>4716</v>
      </c>
      <c r="G214" s="835" t="s">
        <v>4794</v>
      </c>
      <c r="H214" s="835" t="s">
        <v>4795</v>
      </c>
      <c r="I214" s="849">
        <v>2.369999885559082</v>
      </c>
      <c r="J214" s="849">
        <v>100</v>
      </c>
      <c r="K214" s="850">
        <v>237</v>
      </c>
    </row>
    <row r="215" spans="1:11" ht="14.4" customHeight="1" x14ac:dyDescent="0.3">
      <c r="A215" s="831" t="s">
        <v>565</v>
      </c>
      <c r="B215" s="832" t="s">
        <v>566</v>
      </c>
      <c r="C215" s="835" t="s">
        <v>586</v>
      </c>
      <c r="D215" s="863" t="s">
        <v>587</v>
      </c>
      <c r="E215" s="835" t="s">
        <v>4715</v>
      </c>
      <c r="F215" s="863" t="s">
        <v>4716</v>
      </c>
      <c r="G215" s="835" t="s">
        <v>4942</v>
      </c>
      <c r="H215" s="835" t="s">
        <v>4943</v>
      </c>
      <c r="I215" s="849">
        <v>1.9900000095367432</v>
      </c>
      <c r="J215" s="849">
        <v>950</v>
      </c>
      <c r="K215" s="850">
        <v>1890.5</v>
      </c>
    </row>
    <row r="216" spans="1:11" ht="14.4" customHeight="1" x14ac:dyDescent="0.3">
      <c r="A216" s="831" t="s">
        <v>565</v>
      </c>
      <c r="B216" s="832" t="s">
        <v>566</v>
      </c>
      <c r="C216" s="835" t="s">
        <v>586</v>
      </c>
      <c r="D216" s="863" t="s">
        <v>587</v>
      </c>
      <c r="E216" s="835" t="s">
        <v>4715</v>
      </c>
      <c r="F216" s="863" t="s">
        <v>4716</v>
      </c>
      <c r="G216" s="835" t="s">
        <v>4796</v>
      </c>
      <c r="H216" s="835" t="s">
        <v>4797</v>
      </c>
      <c r="I216" s="849">
        <v>2.0549999475479126</v>
      </c>
      <c r="J216" s="849">
        <v>150</v>
      </c>
      <c r="K216" s="850">
        <v>307.5</v>
      </c>
    </row>
    <row r="217" spans="1:11" ht="14.4" customHeight="1" x14ac:dyDescent="0.3">
      <c r="A217" s="831" t="s">
        <v>565</v>
      </c>
      <c r="B217" s="832" t="s">
        <v>566</v>
      </c>
      <c r="C217" s="835" t="s">
        <v>586</v>
      </c>
      <c r="D217" s="863" t="s">
        <v>587</v>
      </c>
      <c r="E217" s="835" t="s">
        <v>4715</v>
      </c>
      <c r="F217" s="863" t="s">
        <v>4716</v>
      </c>
      <c r="G217" s="835" t="s">
        <v>4800</v>
      </c>
      <c r="H217" s="835" t="s">
        <v>4801</v>
      </c>
      <c r="I217" s="849">
        <v>1.9199999570846558</v>
      </c>
      <c r="J217" s="849">
        <v>100</v>
      </c>
      <c r="K217" s="850">
        <v>192</v>
      </c>
    </row>
    <row r="218" spans="1:11" ht="14.4" customHeight="1" x14ac:dyDescent="0.3">
      <c r="A218" s="831" t="s">
        <v>565</v>
      </c>
      <c r="B218" s="832" t="s">
        <v>566</v>
      </c>
      <c r="C218" s="835" t="s">
        <v>586</v>
      </c>
      <c r="D218" s="863" t="s">
        <v>587</v>
      </c>
      <c r="E218" s="835" t="s">
        <v>4715</v>
      </c>
      <c r="F218" s="863" t="s">
        <v>4716</v>
      </c>
      <c r="G218" s="835" t="s">
        <v>4944</v>
      </c>
      <c r="H218" s="835" t="s">
        <v>4945</v>
      </c>
      <c r="I218" s="849">
        <v>3.0999999046325684</v>
      </c>
      <c r="J218" s="849">
        <v>1050</v>
      </c>
      <c r="K218" s="850">
        <v>3255</v>
      </c>
    </row>
    <row r="219" spans="1:11" ht="14.4" customHeight="1" x14ac:dyDescent="0.3">
      <c r="A219" s="831" t="s">
        <v>565</v>
      </c>
      <c r="B219" s="832" t="s">
        <v>566</v>
      </c>
      <c r="C219" s="835" t="s">
        <v>586</v>
      </c>
      <c r="D219" s="863" t="s">
        <v>587</v>
      </c>
      <c r="E219" s="835" t="s">
        <v>4715</v>
      </c>
      <c r="F219" s="863" t="s">
        <v>4716</v>
      </c>
      <c r="G219" s="835" t="s">
        <v>4946</v>
      </c>
      <c r="H219" s="835" t="s">
        <v>4947</v>
      </c>
      <c r="I219" s="849">
        <v>2.1600000858306885</v>
      </c>
      <c r="J219" s="849">
        <v>250</v>
      </c>
      <c r="K219" s="850">
        <v>540</v>
      </c>
    </row>
    <row r="220" spans="1:11" ht="14.4" customHeight="1" x14ac:dyDescent="0.3">
      <c r="A220" s="831" t="s">
        <v>565</v>
      </c>
      <c r="B220" s="832" t="s">
        <v>566</v>
      </c>
      <c r="C220" s="835" t="s">
        <v>586</v>
      </c>
      <c r="D220" s="863" t="s">
        <v>587</v>
      </c>
      <c r="E220" s="835" t="s">
        <v>4715</v>
      </c>
      <c r="F220" s="863" t="s">
        <v>4716</v>
      </c>
      <c r="G220" s="835" t="s">
        <v>4804</v>
      </c>
      <c r="H220" s="835" t="s">
        <v>4805</v>
      </c>
      <c r="I220" s="849">
        <v>21.229999542236328</v>
      </c>
      <c r="J220" s="849">
        <v>30</v>
      </c>
      <c r="K220" s="850">
        <v>636.9000244140625</v>
      </c>
    </row>
    <row r="221" spans="1:11" ht="14.4" customHeight="1" x14ac:dyDescent="0.3">
      <c r="A221" s="831" t="s">
        <v>565</v>
      </c>
      <c r="B221" s="832" t="s">
        <v>566</v>
      </c>
      <c r="C221" s="835" t="s">
        <v>586</v>
      </c>
      <c r="D221" s="863" t="s">
        <v>587</v>
      </c>
      <c r="E221" s="835" t="s">
        <v>4715</v>
      </c>
      <c r="F221" s="863" t="s">
        <v>4716</v>
      </c>
      <c r="G221" s="835" t="s">
        <v>4948</v>
      </c>
      <c r="H221" s="835" t="s">
        <v>4949</v>
      </c>
      <c r="I221" s="849">
        <v>2.5179999828338624</v>
      </c>
      <c r="J221" s="849">
        <v>750</v>
      </c>
      <c r="K221" s="850">
        <v>1888</v>
      </c>
    </row>
    <row r="222" spans="1:11" ht="14.4" customHeight="1" x14ac:dyDescent="0.3">
      <c r="A222" s="831" t="s">
        <v>565</v>
      </c>
      <c r="B222" s="832" t="s">
        <v>566</v>
      </c>
      <c r="C222" s="835" t="s">
        <v>586</v>
      </c>
      <c r="D222" s="863" t="s">
        <v>587</v>
      </c>
      <c r="E222" s="835" t="s">
        <v>4715</v>
      </c>
      <c r="F222" s="863" t="s">
        <v>4716</v>
      </c>
      <c r="G222" s="835" t="s">
        <v>4808</v>
      </c>
      <c r="H222" s="835" t="s">
        <v>4809</v>
      </c>
      <c r="I222" s="849">
        <v>21.239999771118164</v>
      </c>
      <c r="J222" s="849">
        <v>80</v>
      </c>
      <c r="K222" s="850">
        <v>1699.2000122070313</v>
      </c>
    </row>
    <row r="223" spans="1:11" ht="14.4" customHeight="1" x14ac:dyDescent="0.3">
      <c r="A223" s="831" t="s">
        <v>565</v>
      </c>
      <c r="B223" s="832" t="s">
        <v>566</v>
      </c>
      <c r="C223" s="835" t="s">
        <v>586</v>
      </c>
      <c r="D223" s="863" t="s">
        <v>587</v>
      </c>
      <c r="E223" s="835" t="s">
        <v>4810</v>
      </c>
      <c r="F223" s="863" t="s">
        <v>4811</v>
      </c>
      <c r="G223" s="835" t="s">
        <v>4812</v>
      </c>
      <c r="H223" s="835" t="s">
        <v>4813</v>
      </c>
      <c r="I223" s="849">
        <v>10.168000030517579</v>
      </c>
      <c r="J223" s="849">
        <v>2900</v>
      </c>
      <c r="K223" s="850">
        <v>29487</v>
      </c>
    </row>
    <row r="224" spans="1:11" ht="14.4" customHeight="1" x14ac:dyDescent="0.3">
      <c r="A224" s="831" t="s">
        <v>565</v>
      </c>
      <c r="B224" s="832" t="s">
        <v>566</v>
      </c>
      <c r="C224" s="835" t="s">
        <v>586</v>
      </c>
      <c r="D224" s="863" t="s">
        <v>587</v>
      </c>
      <c r="E224" s="835" t="s">
        <v>4810</v>
      </c>
      <c r="F224" s="863" t="s">
        <v>4811</v>
      </c>
      <c r="G224" s="835" t="s">
        <v>4814</v>
      </c>
      <c r="H224" s="835" t="s">
        <v>4815</v>
      </c>
      <c r="I224" s="849">
        <v>7.0100002288818359</v>
      </c>
      <c r="J224" s="849">
        <v>130</v>
      </c>
      <c r="K224" s="850">
        <v>911.30000305175781</v>
      </c>
    </row>
    <row r="225" spans="1:11" ht="14.4" customHeight="1" x14ac:dyDescent="0.3">
      <c r="A225" s="831" t="s">
        <v>565</v>
      </c>
      <c r="B225" s="832" t="s">
        <v>566</v>
      </c>
      <c r="C225" s="835" t="s">
        <v>586</v>
      </c>
      <c r="D225" s="863" t="s">
        <v>587</v>
      </c>
      <c r="E225" s="835" t="s">
        <v>4816</v>
      </c>
      <c r="F225" s="863" t="s">
        <v>4817</v>
      </c>
      <c r="G225" s="835" t="s">
        <v>4950</v>
      </c>
      <c r="H225" s="835" t="s">
        <v>4951</v>
      </c>
      <c r="I225" s="849">
        <v>0.47999998927116394</v>
      </c>
      <c r="J225" s="849">
        <v>300</v>
      </c>
      <c r="K225" s="850">
        <v>144</v>
      </c>
    </row>
    <row r="226" spans="1:11" ht="14.4" customHeight="1" x14ac:dyDescent="0.3">
      <c r="A226" s="831" t="s">
        <v>565</v>
      </c>
      <c r="B226" s="832" t="s">
        <v>566</v>
      </c>
      <c r="C226" s="835" t="s">
        <v>586</v>
      </c>
      <c r="D226" s="863" t="s">
        <v>587</v>
      </c>
      <c r="E226" s="835" t="s">
        <v>4816</v>
      </c>
      <c r="F226" s="863" t="s">
        <v>4817</v>
      </c>
      <c r="G226" s="835" t="s">
        <v>4818</v>
      </c>
      <c r="H226" s="835" t="s">
        <v>4819</v>
      </c>
      <c r="I226" s="849">
        <v>0.30000001192092896</v>
      </c>
      <c r="J226" s="849">
        <v>500</v>
      </c>
      <c r="K226" s="850">
        <v>150</v>
      </c>
    </row>
    <row r="227" spans="1:11" ht="14.4" customHeight="1" x14ac:dyDescent="0.3">
      <c r="A227" s="831" t="s">
        <v>565</v>
      </c>
      <c r="B227" s="832" t="s">
        <v>566</v>
      </c>
      <c r="C227" s="835" t="s">
        <v>586</v>
      </c>
      <c r="D227" s="863" t="s">
        <v>587</v>
      </c>
      <c r="E227" s="835" t="s">
        <v>4816</v>
      </c>
      <c r="F227" s="863" t="s">
        <v>4817</v>
      </c>
      <c r="G227" s="835" t="s">
        <v>4820</v>
      </c>
      <c r="H227" s="835" t="s">
        <v>4821</v>
      </c>
      <c r="I227" s="849">
        <v>0.54714287178856991</v>
      </c>
      <c r="J227" s="849">
        <v>6400</v>
      </c>
      <c r="K227" s="850">
        <v>3500</v>
      </c>
    </row>
    <row r="228" spans="1:11" ht="14.4" customHeight="1" x14ac:dyDescent="0.3">
      <c r="A228" s="831" t="s">
        <v>565</v>
      </c>
      <c r="B228" s="832" t="s">
        <v>566</v>
      </c>
      <c r="C228" s="835" t="s">
        <v>586</v>
      </c>
      <c r="D228" s="863" t="s">
        <v>587</v>
      </c>
      <c r="E228" s="835" t="s">
        <v>4816</v>
      </c>
      <c r="F228" s="863" t="s">
        <v>4817</v>
      </c>
      <c r="G228" s="835" t="s">
        <v>4822</v>
      </c>
      <c r="H228" s="835" t="s">
        <v>4823</v>
      </c>
      <c r="I228" s="849">
        <v>29.639999389648438</v>
      </c>
      <c r="J228" s="849">
        <v>100</v>
      </c>
      <c r="K228" s="850">
        <v>2964</v>
      </c>
    </row>
    <row r="229" spans="1:11" ht="14.4" customHeight="1" x14ac:dyDescent="0.3">
      <c r="A229" s="831" t="s">
        <v>565</v>
      </c>
      <c r="B229" s="832" t="s">
        <v>566</v>
      </c>
      <c r="C229" s="835" t="s">
        <v>586</v>
      </c>
      <c r="D229" s="863" t="s">
        <v>587</v>
      </c>
      <c r="E229" s="835" t="s">
        <v>4816</v>
      </c>
      <c r="F229" s="863" t="s">
        <v>4817</v>
      </c>
      <c r="G229" s="835" t="s">
        <v>4824</v>
      </c>
      <c r="H229" s="835" t="s">
        <v>4825</v>
      </c>
      <c r="I229" s="849">
        <v>1.803999948501587</v>
      </c>
      <c r="J229" s="849">
        <v>1200</v>
      </c>
      <c r="K229" s="850">
        <v>2165</v>
      </c>
    </row>
    <row r="230" spans="1:11" ht="14.4" customHeight="1" x14ac:dyDescent="0.3">
      <c r="A230" s="831" t="s">
        <v>565</v>
      </c>
      <c r="B230" s="832" t="s">
        <v>566</v>
      </c>
      <c r="C230" s="835" t="s">
        <v>586</v>
      </c>
      <c r="D230" s="863" t="s">
        <v>587</v>
      </c>
      <c r="E230" s="835" t="s">
        <v>4816</v>
      </c>
      <c r="F230" s="863" t="s">
        <v>4817</v>
      </c>
      <c r="G230" s="835" t="s">
        <v>4826</v>
      </c>
      <c r="H230" s="835" t="s">
        <v>4827</v>
      </c>
      <c r="I230" s="849">
        <v>1.809999942779541</v>
      </c>
      <c r="J230" s="849">
        <v>200</v>
      </c>
      <c r="K230" s="850">
        <v>362</v>
      </c>
    </row>
    <row r="231" spans="1:11" ht="14.4" customHeight="1" x14ac:dyDescent="0.3">
      <c r="A231" s="831" t="s">
        <v>565</v>
      </c>
      <c r="B231" s="832" t="s">
        <v>566</v>
      </c>
      <c r="C231" s="835" t="s">
        <v>586</v>
      </c>
      <c r="D231" s="863" t="s">
        <v>587</v>
      </c>
      <c r="E231" s="835" t="s">
        <v>4830</v>
      </c>
      <c r="F231" s="863" t="s">
        <v>4831</v>
      </c>
      <c r="G231" s="835" t="s">
        <v>4832</v>
      </c>
      <c r="H231" s="835" t="s">
        <v>4833</v>
      </c>
      <c r="I231" s="849">
        <v>0.63999998569488525</v>
      </c>
      <c r="J231" s="849">
        <v>400</v>
      </c>
      <c r="K231" s="850">
        <v>256</v>
      </c>
    </row>
    <row r="232" spans="1:11" ht="14.4" customHeight="1" x14ac:dyDescent="0.3">
      <c r="A232" s="831" t="s">
        <v>565</v>
      </c>
      <c r="B232" s="832" t="s">
        <v>566</v>
      </c>
      <c r="C232" s="835" t="s">
        <v>586</v>
      </c>
      <c r="D232" s="863" t="s">
        <v>587</v>
      </c>
      <c r="E232" s="835" t="s">
        <v>4830</v>
      </c>
      <c r="F232" s="863" t="s">
        <v>4831</v>
      </c>
      <c r="G232" s="835" t="s">
        <v>4834</v>
      </c>
      <c r="H232" s="835" t="s">
        <v>4835</v>
      </c>
      <c r="I232" s="849">
        <v>0.63249999284744263</v>
      </c>
      <c r="J232" s="849">
        <v>14600</v>
      </c>
      <c r="K232" s="850">
        <v>9238</v>
      </c>
    </row>
    <row r="233" spans="1:11" ht="14.4" customHeight="1" x14ac:dyDescent="0.3">
      <c r="A233" s="831" t="s">
        <v>565</v>
      </c>
      <c r="B233" s="832" t="s">
        <v>566</v>
      </c>
      <c r="C233" s="835" t="s">
        <v>586</v>
      </c>
      <c r="D233" s="863" t="s">
        <v>587</v>
      </c>
      <c r="E233" s="835" t="s">
        <v>4830</v>
      </c>
      <c r="F233" s="863" t="s">
        <v>4831</v>
      </c>
      <c r="G233" s="835" t="s">
        <v>4952</v>
      </c>
      <c r="H233" s="835" t="s">
        <v>4953</v>
      </c>
      <c r="I233" s="849">
        <v>12.579999923706055</v>
      </c>
      <c r="J233" s="849">
        <v>50</v>
      </c>
      <c r="K233" s="850">
        <v>629</v>
      </c>
    </row>
    <row r="234" spans="1:11" ht="14.4" customHeight="1" x14ac:dyDescent="0.3">
      <c r="A234" s="831" t="s">
        <v>565</v>
      </c>
      <c r="B234" s="832" t="s">
        <v>566</v>
      </c>
      <c r="C234" s="835" t="s">
        <v>586</v>
      </c>
      <c r="D234" s="863" t="s">
        <v>587</v>
      </c>
      <c r="E234" s="835" t="s">
        <v>4830</v>
      </c>
      <c r="F234" s="863" t="s">
        <v>4831</v>
      </c>
      <c r="G234" s="835" t="s">
        <v>4954</v>
      </c>
      <c r="H234" s="835" t="s">
        <v>4955</v>
      </c>
      <c r="I234" s="849">
        <v>12.579999923706055</v>
      </c>
      <c r="J234" s="849">
        <v>50</v>
      </c>
      <c r="K234" s="850">
        <v>629</v>
      </c>
    </row>
    <row r="235" spans="1:11" ht="14.4" customHeight="1" x14ac:dyDescent="0.3">
      <c r="A235" s="831" t="s">
        <v>565</v>
      </c>
      <c r="B235" s="832" t="s">
        <v>566</v>
      </c>
      <c r="C235" s="835" t="s">
        <v>586</v>
      </c>
      <c r="D235" s="863" t="s">
        <v>587</v>
      </c>
      <c r="E235" s="835" t="s">
        <v>4830</v>
      </c>
      <c r="F235" s="863" t="s">
        <v>4831</v>
      </c>
      <c r="G235" s="835" t="s">
        <v>4956</v>
      </c>
      <c r="H235" s="835" t="s">
        <v>4957</v>
      </c>
      <c r="I235" s="849">
        <v>12.590000152587891</v>
      </c>
      <c r="J235" s="849">
        <v>50</v>
      </c>
      <c r="K235" s="850">
        <v>629.5</v>
      </c>
    </row>
    <row r="236" spans="1:11" ht="14.4" customHeight="1" x14ac:dyDescent="0.3">
      <c r="A236" s="831" t="s">
        <v>565</v>
      </c>
      <c r="B236" s="832" t="s">
        <v>566</v>
      </c>
      <c r="C236" s="835" t="s">
        <v>586</v>
      </c>
      <c r="D236" s="863" t="s">
        <v>587</v>
      </c>
      <c r="E236" s="835" t="s">
        <v>4830</v>
      </c>
      <c r="F236" s="863" t="s">
        <v>4831</v>
      </c>
      <c r="G236" s="835" t="s">
        <v>4832</v>
      </c>
      <c r="H236" s="835" t="s">
        <v>4847</v>
      </c>
      <c r="I236" s="849">
        <v>0.62999999523162842</v>
      </c>
      <c r="J236" s="849">
        <v>600</v>
      </c>
      <c r="K236" s="850">
        <v>378</v>
      </c>
    </row>
    <row r="237" spans="1:11" ht="14.4" customHeight="1" x14ac:dyDescent="0.3">
      <c r="A237" s="831" t="s">
        <v>565</v>
      </c>
      <c r="B237" s="832" t="s">
        <v>566</v>
      </c>
      <c r="C237" s="835" t="s">
        <v>586</v>
      </c>
      <c r="D237" s="863" t="s">
        <v>587</v>
      </c>
      <c r="E237" s="835" t="s">
        <v>4830</v>
      </c>
      <c r="F237" s="863" t="s">
        <v>4831</v>
      </c>
      <c r="G237" s="835" t="s">
        <v>4834</v>
      </c>
      <c r="H237" s="835" t="s">
        <v>4849</v>
      </c>
      <c r="I237" s="849">
        <v>0.62999999523162842</v>
      </c>
      <c r="J237" s="849">
        <v>4000</v>
      </c>
      <c r="K237" s="850">
        <v>2520</v>
      </c>
    </row>
    <row r="238" spans="1:11" ht="14.4" customHeight="1" x14ac:dyDescent="0.3">
      <c r="A238" s="831" t="s">
        <v>565</v>
      </c>
      <c r="B238" s="832" t="s">
        <v>566</v>
      </c>
      <c r="C238" s="835" t="s">
        <v>586</v>
      </c>
      <c r="D238" s="863" t="s">
        <v>587</v>
      </c>
      <c r="E238" s="835" t="s">
        <v>4850</v>
      </c>
      <c r="F238" s="863" t="s">
        <v>4851</v>
      </c>
      <c r="G238" s="835" t="s">
        <v>4854</v>
      </c>
      <c r="H238" s="835" t="s">
        <v>4855</v>
      </c>
      <c r="I238" s="849">
        <v>4509.94677734375</v>
      </c>
      <c r="J238" s="849">
        <v>8</v>
      </c>
      <c r="K238" s="850">
        <v>36079.59033203125</v>
      </c>
    </row>
    <row r="239" spans="1:11" ht="14.4" customHeight="1" x14ac:dyDescent="0.3">
      <c r="A239" s="831" t="s">
        <v>565</v>
      </c>
      <c r="B239" s="832" t="s">
        <v>566</v>
      </c>
      <c r="C239" s="835" t="s">
        <v>586</v>
      </c>
      <c r="D239" s="863" t="s">
        <v>587</v>
      </c>
      <c r="E239" s="835" t="s">
        <v>4856</v>
      </c>
      <c r="F239" s="863" t="s">
        <v>4857</v>
      </c>
      <c r="G239" s="835" t="s">
        <v>4860</v>
      </c>
      <c r="H239" s="835" t="s">
        <v>4861</v>
      </c>
      <c r="I239" s="849">
        <v>15.609999656677246</v>
      </c>
      <c r="J239" s="849">
        <v>25</v>
      </c>
      <c r="K239" s="850">
        <v>390.25</v>
      </c>
    </row>
    <row r="240" spans="1:11" ht="14.4" customHeight="1" x14ac:dyDescent="0.3">
      <c r="A240" s="831" t="s">
        <v>565</v>
      </c>
      <c r="B240" s="832" t="s">
        <v>566</v>
      </c>
      <c r="C240" s="835" t="s">
        <v>589</v>
      </c>
      <c r="D240" s="863" t="s">
        <v>590</v>
      </c>
      <c r="E240" s="835" t="s">
        <v>4639</v>
      </c>
      <c r="F240" s="863" t="s">
        <v>4640</v>
      </c>
      <c r="G240" s="835" t="s">
        <v>4862</v>
      </c>
      <c r="H240" s="835" t="s">
        <v>4863</v>
      </c>
      <c r="I240" s="849">
        <v>0.97000002861022949</v>
      </c>
      <c r="J240" s="849">
        <v>200</v>
      </c>
      <c r="K240" s="850">
        <v>194</v>
      </c>
    </row>
    <row r="241" spans="1:11" ht="14.4" customHeight="1" x14ac:dyDescent="0.3">
      <c r="A241" s="831" t="s">
        <v>565</v>
      </c>
      <c r="B241" s="832" t="s">
        <v>566</v>
      </c>
      <c r="C241" s="835" t="s">
        <v>589</v>
      </c>
      <c r="D241" s="863" t="s">
        <v>590</v>
      </c>
      <c r="E241" s="835" t="s">
        <v>4639</v>
      </c>
      <c r="F241" s="863" t="s">
        <v>4640</v>
      </c>
      <c r="G241" s="835" t="s">
        <v>4958</v>
      </c>
      <c r="H241" s="835" t="s">
        <v>4959</v>
      </c>
      <c r="I241" s="849">
        <v>0.57999998331069946</v>
      </c>
      <c r="J241" s="849">
        <v>100</v>
      </c>
      <c r="K241" s="850">
        <v>58</v>
      </c>
    </row>
    <row r="242" spans="1:11" ht="14.4" customHeight="1" x14ac:dyDescent="0.3">
      <c r="A242" s="831" t="s">
        <v>565</v>
      </c>
      <c r="B242" s="832" t="s">
        <v>566</v>
      </c>
      <c r="C242" s="835" t="s">
        <v>589</v>
      </c>
      <c r="D242" s="863" t="s">
        <v>590</v>
      </c>
      <c r="E242" s="835" t="s">
        <v>4639</v>
      </c>
      <c r="F242" s="863" t="s">
        <v>4640</v>
      </c>
      <c r="G242" s="835" t="s">
        <v>4958</v>
      </c>
      <c r="H242" s="835" t="s">
        <v>4960</v>
      </c>
      <c r="I242" s="849">
        <v>0.5899999737739563</v>
      </c>
      <c r="J242" s="849">
        <v>100</v>
      </c>
      <c r="K242" s="850">
        <v>59</v>
      </c>
    </row>
    <row r="243" spans="1:11" ht="14.4" customHeight="1" x14ac:dyDescent="0.3">
      <c r="A243" s="831" t="s">
        <v>565</v>
      </c>
      <c r="B243" s="832" t="s">
        <v>566</v>
      </c>
      <c r="C243" s="835" t="s">
        <v>589</v>
      </c>
      <c r="D243" s="863" t="s">
        <v>590</v>
      </c>
      <c r="E243" s="835" t="s">
        <v>4639</v>
      </c>
      <c r="F243" s="863" t="s">
        <v>4640</v>
      </c>
      <c r="G243" s="835" t="s">
        <v>4866</v>
      </c>
      <c r="H243" s="835" t="s">
        <v>4867</v>
      </c>
      <c r="I243" s="849">
        <v>2.0499999523162842</v>
      </c>
      <c r="J243" s="849">
        <v>50</v>
      </c>
      <c r="K243" s="850">
        <v>102.59999847412109</v>
      </c>
    </row>
    <row r="244" spans="1:11" ht="14.4" customHeight="1" x14ac:dyDescent="0.3">
      <c r="A244" s="831" t="s">
        <v>565</v>
      </c>
      <c r="B244" s="832" t="s">
        <v>566</v>
      </c>
      <c r="C244" s="835" t="s">
        <v>589</v>
      </c>
      <c r="D244" s="863" t="s">
        <v>590</v>
      </c>
      <c r="E244" s="835" t="s">
        <v>4639</v>
      </c>
      <c r="F244" s="863" t="s">
        <v>4640</v>
      </c>
      <c r="G244" s="835" t="s">
        <v>4659</v>
      </c>
      <c r="H244" s="835" t="s">
        <v>4660</v>
      </c>
      <c r="I244" s="849">
        <v>30.175000190734863</v>
      </c>
      <c r="J244" s="849">
        <v>40</v>
      </c>
      <c r="K244" s="850">
        <v>1207</v>
      </c>
    </row>
    <row r="245" spans="1:11" ht="14.4" customHeight="1" x14ac:dyDescent="0.3">
      <c r="A245" s="831" t="s">
        <v>565</v>
      </c>
      <c r="B245" s="832" t="s">
        <v>566</v>
      </c>
      <c r="C245" s="835" t="s">
        <v>589</v>
      </c>
      <c r="D245" s="863" t="s">
        <v>590</v>
      </c>
      <c r="E245" s="835" t="s">
        <v>4639</v>
      </c>
      <c r="F245" s="863" t="s">
        <v>4640</v>
      </c>
      <c r="G245" s="835" t="s">
        <v>4961</v>
      </c>
      <c r="H245" s="835" t="s">
        <v>4962</v>
      </c>
      <c r="I245" s="849">
        <v>5.273333390553792</v>
      </c>
      <c r="J245" s="849">
        <v>30</v>
      </c>
      <c r="K245" s="850">
        <v>158.20000076293945</v>
      </c>
    </row>
    <row r="246" spans="1:11" ht="14.4" customHeight="1" x14ac:dyDescent="0.3">
      <c r="A246" s="831" t="s">
        <v>565</v>
      </c>
      <c r="B246" s="832" t="s">
        <v>566</v>
      </c>
      <c r="C246" s="835" t="s">
        <v>589</v>
      </c>
      <c r="D246" s="863" t="s">
        <v>590</v>
      </c>
      <c r="E246" s="835" t="s">
        <v>4639</v>
      </c>
      <c r="F246" s="863" t="s">
        <v>4640</v>
      </c>
      <c r="G246" s="835" t="s">
        <v>4677</v>
      </c>
      <c r="H246" s="835" t="s">
        <v>4678</v>
      </c>
      <c r="I246" s="849">
        <v>1.3799999952316284</v>
      </c>
      <c r="J246" s="849">
        <v>3300</v>
      </c>
      <c r="K246" s="850">
        <v>4554</v>
      </c>
    </row>
    <row r="247" spans="1:11" ht="14.4" customHeight="1" x14ac:dyDescent="0.3">
      <c r="A247" s="831" t="s">
        <v>565</v>
      </c>
      <c r="B247" s="832" t="s">
        <v>566</v>
      </c>
      <c r="C247" s="835" t="s">
        <v>589</v>
      </c>
      <c r="D247" s="863" t="s">
        <v>590</v>
      </c>
      <c r="E247" s="835" t="s">
        <v>4639</v>
      </c>
      <c r="F247" s="863" t="s">
        <v>4640</v>
      </c>
      <c r="G247" s="835" t="s">
        <v>4963</v>
      </c>
      <c r="H247" s="835" t="s">
        <v>4964</v>
      </c>
      <c r="I247" s="849">
        <v>13.020000139872232</v>
      </c>
      <c r="J247" s="849">
        <v>3</v>
      </c>
      <c r="K247" s="850">
        <v>39.060000419616699</v>
      </c>
    </row>
    <row r="248" spans="1:11" ht="14.4" customHeight="1" x14ac:dyDescent="0.3">
      <c r="A248" s="831" t="s">
        <v>565</v>
      </c>
      <c r="B248" s="832" t="s">
        <v>566</v>
      </c>
      <c r="C248" s="835" t="s">
        <v>589</v>
      </c>
      <c r="D248" s="863" t="s">
        <v>590</v>
      </c>
      <c r="E248" s="835" t="s">
        <v>4639</v>
      </c>
      <c r="F248" s="863" t="s">
        <v>4640</v>
      </c>
      <c r="G248" s="835" t="s">
        <v>4679</v>
      </c>
      <c r="H248" s="835" t="s">
        <v>4680</v>
      </c>
      <c r="I248" s="849">
        <v>1.5119999885559081</v>
      </c>
      <c r="J248" s="849">
        <v>2700</v>
      </c>
      <c r="K248" s="850">
        <v>4091</v>
      </c>
    </row>
    <row r="249" spans="1:11" ht="14.4" customHeight="1" x14ac:dyDescent="0.3">
      <c r="A249" s="831" t="s">
        <v>565</v>
      </c>
      <c r="B249" s="832" t="s">
        <v>566</v>
      </c>
      <c r="C249" s="835" t="s">
        <v>589</v>
      </c>
      <c r="D249" s="863" t="s">
        <v>590</v>
      </c>
      <c r="E249" s="835" t="s">
        <v>4639</v>
      </c>
      <c r="F249" s="863" t="s">
        <v>4640</v>
      </c>
      <c r="G249" s="835" t="s">
        <v>4965</v>
      </c>
      <c r="H249" s="835" t="s">
        <v>4966</v>
      </c>
      <c r="I249" s="849">
        <v>6.5449999968210859</v>
      </c>
      <c r="J249" s="849">
        <v>283</v>
      </c>
      <c r="K249" s="850">
        <v>1856.1000175476074</v>
      </c>
    </row>
    <row r="250" spans="1:11" ht="14.4" customHeight="1" x14ac:dyDescent="0.3">
      <c r="A250" s="831" t="s">
        <v>565</v>
      </c>
      <c r="B250" s="832" t="s">
        <v>566</v>
      </c>
      <c r="C250" s="835" t="s">
        <v>589</v>
      </c>
      <c r="D250" s="863" t="s">
        <v>590</v>
      </c>
      <c r="E250" s="835" t="s">
        <v>4639</v>
      </c>
      <c r="F250" s="863" t="s">
        <v>4640</v>
      </c>
      <c r="G250" s="835" t="s">
        <v>4892</v>
      </c>
      <c r="H250" s="835" t="s">
        <v>4893</v>
      </c>
      <c r="I250" s="849">
        <v>8.8219997406005852</v>
      </c>
      <c r="J250" s="849">
        <v>480</v>
      </c>
      <c r="K250" s="850">
        <v>4236.5000610351563</v>
      </c>
    </row>
    <row r="251" spans="1:11" ht="14.4" customHeight="1" x14ac:dyDescent="0.3">
      <c r="A251" s="831" t="s">
        <v>565</v>
      </c>
      <c r="B251" s="832" t="s">
        <v>566</v>
      </c>
      <c r="C251" s="835" t="s">
        <v>589</v>
      </c>
      <c r="D251" s="863" t="s">
        <v>590</v>
      </c>
      <c r="E251" s="835" t="s">
        <v>4639</v>
      </c>
      <c r="F251" s="863" t="s">
        <v>4640</v>
      </c>
      <c r="G251" s="835" t="s">
        <v>4967</v>
      </c>
      <c r="H251" s="835" t="s">
        <v>4968</v>
      </c>
      <c r="I251" s="849">
        <v>7.5900001525878906</v>
      </c>
      <c r="J251" s="849">
        <v>40</v>
      </c>
      <c r="K251" s="850">
        <v>303.60000610351563</v>
      </c>
    </row>
    <row r="252" spans="1:11" ht="14.4" customHeight="1" x14ac:dyDescent="0.3">
      <c r="A252" s="831" t="s">
        <v>565</v>
      </c>
      <c r="B252" s="832" t="s">
        <v>566</v>
      </c>
      <c r="C252" s="835" t="s">
        <v>589</v>
      </c>
      <c r="D252" s="863" t="s">
        <v>590</v>
      </c>
      <c r="E252" s="835" t="s">
        <v>4639</v>
      </c>
      <c r="F252" s="863" t="s">
        <v>4640</v>
      </c>
      <c r="G252" s="835" t="s">
        <v>4969</v>
      </c>
      <c r="H252" s="835" t="s">
        <v>4970</v>
      </c>
      <c r="I252" s="849">
        <v>13.229999542236328</v>
      </c>
      <c r="J252" s="849">
        <v>20</v>
      </c>
      <c r="K252" s="850">
        <v>264.60000610351563</v>
      </c>
    </row>
    <row r="253" spans="1:11" ht="14.4" customHeight="1" x14ac:dyDescent="0.3">
      <c r="A253" s="831" t="s">
        <v>565</v>
      </c>
      <c r="B253" s="832" t="s">
        <v>566</v>
      </c>
      <c r="C253" s="835" t="s">
        <v>589</v>
      </c>
      <c r="D253" s="863" t="s">
        <v>590</v>
      </c>
      <c r="E253" s="835" t="s">
        <v>4639</v>
      </c>
      <c r="F253" s="863" t="s">
        <v>4640</v>
      </c>
      <c r="G253" s="835" t="s">
        <v>4971</v>
      </c>
      <c r="H253" s="835" t="s">
        <v>4972</v>
      </c>
      <c r="I253" s="849">
        <v>3.2699999809265137</v>
      </c>
      <c r="J253" s="849">
        <v>40</v>
      </c>
      <c r="K253" s="850">
        <v>130.80000305175781</v>
      </c>
    </row>
    <row r="254" spans="1:11" ht="14.4" customHeight="1" x14ac:dyDescent="0.3">
      <c r="A254" s="831" t="s">
        <v>565</v>
      </c>
      <c r="B254" s="832" t="s">
        <v>566</v>
      </c>
      <c r="C254" s="835" t="s">
        <v>589</v>
      </c>
      <c r="D254" s="863" t="s">
        <v>590</v>
      </c>
      <c r="E254" s="835" t="s">
        <v>4639</v>
      </c>
      <c r="F254" s="863" t="s">
        <v>4640</v>
      </c>
      <c r="G254" s="835" t="s">
        <v>4693</v>
      </c>
      <c r="H254" s="835" t="s">
        <v>4694</v>
      </c>
      <c r="I254" s="849">
        <v>4.4899997711181641</v>
      </c>
      <c r="J254" s="849">
        <v>20</v>
      </c>
      <c r="K254" s="850">
        <v>89.800003051757813</v>
      </c>
    </row>
    <row r="255" spans="1:11" ht="14.4" customHeight="1" x14ac:dyDescent="0.3">
      <c r="A255" s="831" t="s">
        <v>565</v>
      </c>
      <c r="B255" s="832" t="s">
        <v>566</v>
      </c>
      <c r="C255" s="835" t="s">
        <v>589</v>
      </c>
      <c r="D255" s="863" t="s">
        <v>590</v>
      </c>
      <c r="E255" s="835" t="s">
        <v>4639</v>
      </c>
      <c r="F255" s="863" t="s">
        <v>4640</v>
      </c>
      <c r="G255" s="835" t="s">
        <v>4709</v>
      </c>
      <c r="H255" s="835" t="s">
        <v>4710</v>
      </c>
      <c r="I255" s="849">
        <v>0.66500002145767212</v>
      </c>
      <c r="J255" s="849">
        <v>500</v>
      </c>
      <c r="K255" s="850">
        <v>333</v>
      </c>
    </row>
    <row r="256" spans="1:11" ht="14.4" customHeight="1" x14ac:dyDescent="0.3">
      <c r="A256" s="831" t="s">
        <v>565</v>
      </c>
      <c r="B256" s="832" t="s">
        <v>566</v>
      </c>
      <c r="C256" s="835" t="s">
        <v>589</v>
      </c>
      <c r="D256" s="863" t="s">
        <v>590</v>
      </c>
      <c r="E256" s="835" t="s">
        <v>4639</v>
      </c>
      <c r="F256" s="863" t="s">
        <v>4640</v>
      </c>
      <c r="G256" s="835" t="s">
        <v>4711</v>
      </c>
      <c r="H256" s="835" t="s">
        <v>4712</v>
      </c>
      <c r="I256" s="849">
        <v>27.875</v>
      </c>
      <c r="J256" s="849">
        <v>77</v>
      </c>
      <c r="K256" s="850">
        <v>2146.3500423431396</v>
      </c>
    </row>
    <row r="257" spans="1:11" ht="14.4" customHeight="1" x14ac:dyDescent="0.3">
      <c r="A257" s="831" t="s">
        <v>565</v>
      </c>
      <c r="B257" s="832" t="s">
        <v>566</v>
      </c>
      <c r="C257" s="835" t="s">
        <v>589</v>
      </c>
      <c r="D257" s="863" t="s">
        <v>590</v>
      </c>
      <c r="E257" s="835" t="s">
        <v>4639</v>
      </c>
      <c r="F257" s="863" t="s">
        <v>4640</v>
      </c>
      <c r="G257" s="835" t="s">
        <v>4713</v>
      </c>
      <c r="H257" s="835" t="s">
        <v>4714</v>
      </c>
      <c r="I257" s="849">
        <v>28.733332951863606</v>
      </c>
      <c r="J257" s="849">
        <v>44</v>
      </c>
      <c r="K257" s="850">
        <v>1264.3599853515625</v>
      </c>
    </row>
    <row r="258" spans="1:11" ht="14.4" customHeight="1" x14ac:dyDescent="0.3">
      <c r="A258" s="831" t="s">
        <v>565</v>
      </c>
      <c r="B258" s="832" t="s">
        <v>566</v>
      </c>
      <c r="C258" s="835" t="s">
        <v>589</v>
      </c>
      <c r="D258" s="863" t="s">
        <v>590</v>
      </c>
      <c r="E258" s="835" t="s">
        <v>4715</v>
      </c>
      <c r="F258" s="863" t="s">
        <v>4716</v>
      </c>
      <c r="G258" s="835" t="s">
        <v>4973</v>
      </c>
      <c r="H258" s="835" t="s">
        <v>4974</v>
      </c>
      <c r="I258" s="849">
        <v>13.810000419616699</v>
      </c>
      <c r="J258" s="849">
        <v>5</v>
      </c>
      <c r="K258" s="850">
        <v>69.029998779296875</v>
      </c>
    </row>
    <row r="259" spans="1:11" ht="14.4" customHeight="1" x14ac:dyDescent="0.3">
      <c r="A259" s="831" t="s">
        <v>565</v>
      </c>
      <c r="B259" s="832" t="s">
        <v>566</v>
      </c>
      <c r="C259" s="835" t="s">
        <v>589</v>
      </c>
      <c r="D259" s="863" t="s">
        <v>590</v>
      </c>
      <c r="E259" s="835" t="s">
        <v>4715</v>
      </c>
      <c r="F259" s="863" t="s">
        <v>4716</v>
      </c>
      <c r="G259" s="835" t="s">
        <v>4721</v>
      </c>
      <c r="H259" s="835" t="s">
        <v>4722</v>
      </c>
      <c r="I259" s="849">
        <v>4.8140000343322757</v>
      </c>
      <c r="J259" s="849">
        <v>1800</v>
      </c>
      <c r="K259" s="850">
        <v>8668</v>
      </c>
    </row>
    <row r="260" spans="1:11" ht="14.4" customHeight="1" x14ac:dyDescent="0.3">
      <c r="A260" s="831" t="s">
        <v>565</v>
      </c>
      <c r="B260" s="832" t="s">
        <v>566</v>
      </c>
      <c r="C260" s="835" t="s">
        <v>589</v>
      </c>
      <c r="D260" s="863" t="s">
        <v>590</v>
      </c>
      <c r="E260" s="835" t="s">
        <v>4715</v>
      </c>
      <c r="F260" s="863" t="s">
        <v>4716</v>
      </c>
      <c r="G260" s="835" t="s">
        <v>4723</v>
      </c>
      <c r="H260" s="835" t="s">
        <v>4724</v>
      </c>
      <c r="I260" s="849">
        <v>9.9999997764825821E-3</v>
      </c>
      <c r="J260" s="849">
        <v>12000</v>
      </c>
      <c r="K260" s="850">
        <v>120</v>
      </c>
    </row>
    <row r="261" spans="1:11" ht="14.4" customHeight="1" x14ac:dyDescent="0.3">
      <c r="A261" s="831" t="s">
        <v>565</v>
      </c>
      <c r="B261" s="832" t="s">
        <v>566</v>
      </c>
      <c r="C261" s="835" t="s">
        <v>589</v>
      </c>
      <c r="D261" s="863" t="s">
        <v>590</v>
      </c>
      <c r="E261" s="835" t="s">
        <v>4715</v>
      </c>
      <c r="F261" s="863" t="s">
        <v>4716</v>
      </c>
      <c r="G261" s="835" t="s">
        <v>4729</v>
      </c>
      <c r="H261" s="835" t="s">
        <v>4730</v>
      </c>
      <c r="I261" s="849">
        <v>15.926666895548502</v>
      </c>
      <c r="J261" s="849">
        <v>300</v>
      </c>
      <c r="K261" s="850">
        <v>4778</v>
      </c>
    </row>
    <row r="262" spans="1:11" ht="14.4" customHeight="1" x14ac:dyDescent="0.3">
      <c r="A262" s="831" t="s">
        <v>565</v>
      </c>
      <c r="B262" s="832" t="s">
        <v>566</v>
      </c>
      <c r="C262" s="835" t="s">
        <v>589</v>
      </c>
      <c r="D262" s="863" t="s">
        <v>590</v>
      </c>
      <c r="E262" s="835" t="s">
        <v>4715</v>
      </c>
      <c r="F262" s="863" t="s">
        <v>4716</v>
      </c>
      <c r="G262" s="835" t="s">
        <v>4975</v>
      </c>
      <c r="H262" s="835" t="s">
        <v>4976</v>
      </c>
      <c r="I262" s="849">
        <v>64.120002746582031</v>
      </c>
      <c r="J262" s="849">
        <v>1</v>
      </c>
      <c r="K262" s="850">
        <v>64.120002746582031</v>
      </c>
    </row>
    <row r="263" spans="1:11" ht="14.4" customHeight="1" x14ac:dyDescent="0.3">
      <c r="A263" s="831" t="s">
        <v>565</v>
      </c>
      <c r="B263" s="832" t="s">
        <v>566</v>
      </c>
      <c r="C263" s="835" t="s">
        <v>589</v>
      </c>
      <c r="D263" s="863" t="s">
        <v>590</v>
      </c>
      <c r="E263" s="835" t="s">
        <v>4715</v>
      </c>
      <c r="F263" s="863" t="s">
        <v>4716</v>
      </c>
      <c r="G263" s="835" t="s">
        <v>4731</v>
      </c>
      <c r="H263" s="835" t="s">
        <v>4732</v>
      </c>
      <c r="I263" s="849">
        <v>3.4566667079925537</v>
      </c>
      <c r="J263" s="849">
        <v>5200</v>
      </c>
      <c r="K263" s="850">
        <v>17976</v>
      </c>
    </row>
    <row r="264" spans="1:11" ht="14.4" customHeight="1" x14ac:dyDescent="0.3">
      <c r="A264" s="831" t="s">
        <v>565</v>
      </c>
      <c r="B264" s="832" t="s">
        <v>566</v>
      </c>
      <c r="C264" s="835" t="s">
        <v>589</v>
      </c>
      <c r="D264" s="863" t="s">
        <v>590</v>
      </c>
      <c r="E264" s="835" t="s">
        <v>4715</v>
      </c>
      <c r="F264" s="863" t="s">
        <v>4716</v>
      </c>
      <c r="G264" s="835" t="s">
        <v>4735</v>
      </c>
      <c r="H264" s="835" t="s">
        <v>4736</v>
      </c>
      <c r="I264" s="849">
        <v>3.3900001049041748</v>
      </c>
      <c r="J264" s="849">
        <v>2000</v>
      </c>
      <c r="K264" s="850">
        <v>6780</v>
      </c>
    </row>
    <row r="265" spans="1:11" ht="14.4" customHeight="1" x14ac:dyDescent="0.3">
      <c r="A265" s="831" t="s">
        <v>565</v>
      </c>
      <c r="B265" s="832" t="s">
        <v>566</v>
      </c>
      <c r="C265" s="835" t="s">
        <v>589</v>
      </c>
      <c r="D265" s="863" t="s">
        <v>590</v>
      </c>
      <c r="E265" s="835" t="s">
        <v>4715</v>
      </c>
      <c r="F265" s="863" t="s">
        <v>4716</v>
      </c>
      <c r="G265" s="835" t="s">
        <v>4977</v>
      </c>
      <c r="H265" s="835" t="s">
        <v>4978</v>
      </c>
      <c r="I265" s="849">
        <v>30.25</v>
      </c>
      <c r="J265" s="849">
        <v>50</v>
      </c>
      <c r="K265" s="850">
        <v>1512.5</v>
      </c>
    </row>
    <row r="266" spans="1:11" ht="14.4" customHeight="1" x14ac:dyDescent="0.3">
      <c r="A266" s="831" t="s">
        <v>565</v>
      </c>
      <c r="B266" s="832" t="s">
        <v>566</v>
      </c>
      <c r="C266" s="835" t="s">
        <v>589</v>
      </c>
      <c r="D266" s="863" t="s">
        <v>590</v>
      </c>
      <c r="E266" s="835" t="s">
        <v>4715</v>
      </c>
      <c r="F266" s="863" t="s">
        <v>4716</v>
      </c>
      <c r="G266" s="835" t="s">
        <v>4739</v>
      </c>
      <c r="H266" s="835" t="s">
        <v>4740</v>
      </c>
      <c r="I266" s="849">
        <v>17.979999542236328</v>
      </c>
      <c r="J266" s="849">
        <v>4400</v>
      </c>
      <c r="K266" s="850">
        <v>79112</v>
      </c>
    </row>
    <row r="267" spans="1:11" ht="14.4" customHeight="1" x14ac:dyDescent="0.3">
      <c r="A267" s="831" t="s">
        <v>565</v>
      </c>
      <c r="B267" s="832" t="s">
        <v>566</v>
      </c>
      <c r="C267" s="835" t="s">
        <v>589</v>
      </c>
      <c r="D267" s="863" t="s">
        <v>590</v>
      </c>
      <c r="E267" s="835" t="s">
        <v>4715</v>
      </c>
      <c r="F267" s="863" t="s">
        <v>4716</v>
      </c>
      <c r="G267" s="835" t="s">
        <v>4912</v>
      </c>
      <c r="H267" s="835" t="s">
        <v>4913</v>
      </c>
      <c r="I267" s="849">
        <v>4.6399998664855957</v>
      </c>
      <c r="J267" s="849">
        <v>10</v>
      </c>
      <c r="K267" s="850">
        <v>46.369998931884766</v>
      </c>
    </row>
    <row r="268" spans="1:11" ht="14.4" customHeight="1" x14ac:dyDescent="0.3">
      <c r="A268" s="831" t="s">
        <v>565</v>
      </c>
      <c r="B268" s="832" t="s">
        <v>566</v>
      </c>
      <c r="C268" s="835" t="s">
        <v>589</v>
      </c>
      <c r="D268" s="863" t="s">
        <v>590</v>
      </c>
      <c r="E268" s="835" t="s">
        <v>4715</v>
      </c>
      <c r="F268" s="863" t="s">
        <v>4716</v>
      </c>
      <c r="G268" s="835" t="s">
        <v>4979</v>
      </c>
      <c r="H268" s="835" t="s">
        <v>4980</v>
      </c>
      <c r="I268" s="849">
        <v>3.1400001049041748</v>
      </c>
      <c r="J268" s="849">
        <v>10</v>
      </c>
      <c r="K268" s="850">
        <v>31.399999618530273</v>
      </c>
    </row>
    <row r="269" spans="1:11" ht="14.4" customHeight="1" x14ac:dyDescent="0.3">
      <c r="A269" s="831" t="s">
        <v>565</v>
      </c>
      <c r="B269" s="832" t="s">
        <v>566</v>
      </c>
      <c r="C269" s="835" t="s">
        <v>589</v>
      </c>
      <c r="D269" s="863" t="s">
        <v>590</v>
      </c>
      <c r="E269" s="835" t="s">
        <v>4715</v>
      </c>
      <c r="F269" s="863" t="s">
        <v>4716</v>
      </c>
      <c r="G269" s="835" t="s">
        <v>4753</v>
      </c>
      <c r="H269" s="835" t="s">
        <v>4754</v>
      </c>
      <c r="I269" s="849">
        <v>13.310000419616699</v>
      </c>
      <c r="J269" s="849">
        <v>130</v>
      </c>
      <c r="K269" s="850">
        <v>1730.2999877929688</v>
      </c>
    </row>
    <row r="270" spans="1:11" ht="14.4" customHeight="1" x14ac:dyDescent="0.3">
      <c r="A270" s="831" t="s">
        <v>565</v>
      </c>
      <c r="B270" s="832" t="s">
        <v>566</v>
      </c>
      <c r="C270" s="835" t="s">
        <v>589</v>
      </c>
      <c r="D270" s="863" t="s">
        <v>590</v>
      </c>
      <c r="E270" s="835" t="s">
        <v>4715</v>
      </c>
      <c r="F270" s="863" t="s">
        <v>4716</v>
      </c>
      <c r="G270" s="835" t="s">
        <v>4981</v>
      </c>
      <c r="H270" s="835" t="s">
        <v>4982</v>
      </c>
      <c r="I270" s="849">
        <v>25.530000686645508</v>
      </c>
      <c r="J270" s="849">
        <v>210</v>
      </c>
      <c r="K270" s="850">
        <v>5361.3000640869141</v>
      </c>
    </row>
    <row r="271" spans="1:11" ht="14.4" customHeight="1" x14ac:dyDescent="0.3">
      <c r="A271" s="831" t="s">
        <v>565</v>
      </c>
      <c r="B271" s="832" t="s">
        <v>566</v>
      </c>
      <c r="C271" s="835" t="s">
        <v>589</v>
      </c>
      <c r="D271" s="863" t="s">
        <v>590</v>
      </c>
      <c r="E271" s="835" t="s">
        <v>4715</v>
      </c>
      <c r="F271" s="863" t="s">
        <v>4716</v>
      </c>
      <c r="G271" s="835" t="s">
        <v>4920</v>
      </c>
      <c r="H271" s="835" t="s">
        <v>4921</v>
      </c>
      <c r="I271" s="849">
        <v>2.2899999618530273</v>
      </c>
      <c r="J271" s="849">
        <v>400</v>
      </c>
      <c r="K271" s="850">
        <v>916</v>
      </c>
    </row>
    <row r="272" spans="1:11" ht="14.4" customHeight="1" x14ac:dyDescent="0.3">
      <c r="A272" s="831" t="s">
        <v>565</v>
      </c>
      <c r="B272" s="832" t="s">
        <v>566</v>
      </c>
      <c r="C272" s="835" t="s">
        <v>589</v>
      </c>
      <c r="D272" s="863" t="s">
        <v>590</v>
      </c>
      <c r="E272" s="835" t="s">
        <v>4715</v>
      </c>
      <c r="F272" s="863" t="s">
        <v>4716</v>
      </c>
      <c r="G272" s="835" t="s">
        <v>4983</v>
      </c>
      <c r="H272" s="835" t="s">
        <v>4984</v>
      </c>
      <c r="I272" s="849">
        <v>5.320000171661377</v>
      </c>
      <c r="J272" s="849">
        <v>100</v>
      </c>
      <c r="K272" s="850">
        <v>532.4000244140625</v>
      </c>
    </row>
    <row r="273" spans="1:11" ht="14.4" customHeight="1" x14ac:dyDescent="0.3">
      <c r="A273" s="831" t="s">
        <v>565</v>
      </c>
      <c r="B273" s="832" t="s">
        <v>566</v>
      </c>
      <c r="C273" s="835" t="s">
        <v>589</v>
      </c>
      <c r="D273" s="863" t="s">
        <v>590</v>
      </c>
      <c r="E273" s="835" t="s">
        <v>4715</v>
      </c>
      <c r="F273" s="863" t="s">
        <v>4716</v>
      </c>
      <c r="G273" s="835" t="s">
        <v>4985</v>
      </c>
      <c r="H273" s="835" t="s">
        <v>4986</v>
      </c>
      <c r="I273" s="849">
        <v>39.930000305175781</v>
      </c>
      <c r="J273" s="849">
        <v>50</v>
      </c>
      <c r="K273" s="850">
        <v>1996.5</v>
      </c>
    </row>
    <row r="274" spans="1:11" ht="14.4" customHeight="1" x14ac:dyDescent="0.3">
      <c r="A274" s="831" t="s">
        <v>565</v>
      </c>
      <c r="B274" s="832" t="s">
        <v>566</v>
      </c>
      <c r="C274" s="835" t="s">
        <v>589</v>
      </c>
      <c r="D274" s="863" t="s">
        <v>590</v>
      </c>
      <c r="E274" s="835" t="s">
        <v>4715</v>
      </c>
      <c r="F274" s="863" t="s">
        <v>4716</v>
      </c>
      <c r="G274" s="835" t="s">
        <v>4928</v>
      </c>
      <c r="H274" s="835" t="s">
        <v>4929</v>
      </c>
      <c r="I274" s="849">
        <v>1.5099999904632568</v>
      </c>
      <c r="J274" s="849">
        <v>100</v>
      </c>
      <c r="K274" s="850">
        <v>151</v>
      </c>
    </row>
    <row r="275" spans="1:11" ht="14.4" customHeight="1" x14ac:dyDescent="0.3">
      <c r="A275" s="831" t="s">
        <v>565</v>
      </c>
      <c r="B275" s="832" t="s">
        <v>566</v>
      </c>
      <c r="C275" s="835" t="s">
        <v>589</v>
      </c>
      <c r="D275" s="863" t="s">
        <v>590</v>
      </c>
      <c r="E275" s="835" t="s">
        <v>4715</v>
      </c>
      <c r="F275" s="863" t="s">
        <v>4716</v>
      </c>
      <c r="G275" s="835" t="s">
        <v>4759</v>
      </c>
      <c r="H275" s="835" t="s">
        <v>4760</v>
      </c>
      <c r="I275" s="849">
        <v>2.0466666221618652</v>
      </c>
      <c r="J275" s="849">
        <v>1800</v>
      </c>
      <c r="K275" s="850">
        <v>3686.7999877929688</v>
      </c>
    </row>
    <row r="276" spans="1:11" ht="14.4" customHeight="1" x14ac:dyDescent="0.3">
      <c r="A276" s="831" t="s">
        <v>565</v>
      </c>
      <c r="B276" s="832" t="s">
        <v>566</v>
      </c>
      <c r="C276" s="835" t="s">
        <v>589</v>
      </c>
      <c r="D276" s="863" t="s">
        <v>590</v>
      </c>
      <c r="E276" s="835" t="s">
        <v>4715</v>
      </c>
      <c r="F276" s="863" t="s">
        <v>4716</v>
      </c>
      <c r="G276" s="835" t="s">
        <v>4772</v>
      </c>
      <c r="H276" s="835" t="s">
        <v>4773</v>
      </c>
      <c r="I276" s="849">
        <v>1.0880000352859498</v>
      </c>
      <c r="J276" s="849">
        <v>9400</v>
      </c>
      <c r="K276" s="850">
        <v>10228</v>
      </c>
    </row>
    <row r="277" spans="1:11" ht="14.4" customHeight="1" x14ac:dyDescent="0.3">
      <c r="A277" s="831" t="s">
        <v>565</v>
      </c>
      <c r="B277" s="832" t="s">
        <v>566</v>
      </c>
      <c r="C277" s="835" t="s">
        <v>589</v>
      </c>
      <c r="D277" s="863" t="s">
        <v>590</v>
      </c>
      <c r="E277" s="835" t="s">
        <v>4715</v>
      </c>
      <c r="F277" s="863" t="s">
        <v>4716</v>
      </c>
      <c r="G277" s="835" t="s">
        <v>4774</v>
      </c>
      <c r="H277" s="835" t="s">
        <v>4775</v>
      </c>
      <c r="I277" s="849">
        <v>0.47999998927116394</v>
      </c>
      <c r="J277" s="849">
        <v>2100</v>
      </c>
      <c r="K277" s="850">
        <v>1008</v>
      </c>
    </row>
    <row r="278" spans="1:11" ht="14.4" customHeight="1" x14ac:dyDescent="0.3">
      <c r="A278" s="831" t="s">
        <v>565</v>
      </c>
      <c r="B278" s="832" t="s">
        <v>566</v>
      </c>
      <c r="C278" s="835" t="s">
        <v>589</v>
      </c>
      <c r="D278" s="863" t="s">
        <v>590</v>
      </c>
      <c r="E278" s="835" t="s">
        <v>4715</v>
      </c>
      <c r="F278" s="863" t="s">
        <v>4716</v>
      </c>
      <c r="G278" s="835" t="s">
        <v>4776</v>
      </c>
      <c r="H278" s="835" t="s">
        <v>4777</v>
      </c>
      <c r="I278" s="849">
        <v>1.6799999475479126</v>
      </c>
      <c r="J278" s="849">
        <v>1500</v>
      </c>
      <c r="K278" s="850">
        <v>2520</v>
      </c>
    </row>
    <row r="279" spans="1:11" ht="14.4" customHeight="1" x14ac:dyDescent="0.3">
      <c r="A279" s="831" t="s">
        <v>565</v>
      </c>
      <c r="B279" s="832" t="s">
        <v>566</v>
      </c>
      <c r="C279" s="835" t="s">
        <v>589</v>
      </c>
      <c r="D279" s="863" t="s">
        <v>590</v>
      </c>
      <c r="E279" s="835" t="s">
        <v>4715</v>
      </c>
      <c r="F279" s="863" t="s">
        <v>4716</v>
      </c>
      <c r="G279" s="835" t="s">
        <v>4778</v>
      </c>
      <c r="H279" s="835" t="s">
        <v>4779</v>
      </c>
      <c r="I279" s="849">
        <v>0.67000001668930054</v>
      </c>
      <c r="J279" s="849">
        <v>2300</v>
      </c>
      <c r="K279" s="850">
        <v>1541</v>
      </c>
    </row>
    <row r="280" spans="1:11" ht="14.4" customHeight="1" x14ac:dyDescent="0.3">
      <c r="A280" s="831" t="s">
        <v>565</v>
      </c>
      <c r="B280" s="832" t="s">
        <v>566</v>
      </c>
      <c r="C280" s="835" t="s">
        <v>589</v>
      </c>
      <c r="D280" s="863" t="s">
        <v>590</v>
      </c>
      <c r="E280" s="835" t="s">
        <v>4715</v>
      </c>
      <c r="F280" s="863" t="s">
        <v>4716</v>
      </c>
      <c r="G280" s="835" t="s">
        <v>4934</v>
      </c>
      <c r="H280" s="835" t="s">
        <v>4935</v>
      </c>
      <c r="I280" s="849">
        <v>8.8360000610351559</v>
      </c>
      <c r="J280" s="849">
        <v>500</v>
      </c>
      <c r="K280" s="850">
        <v>4418</v>
      </c>
    </row>
    <row r="281" spans="1:11" ht="14.4" customHeight="1" x14ac:dyDescent="0.3">
      <c r="A281" s="831" t="s">
        <v>565</v>
      </c>
      <c r="B281" s="832" t="s">
        <v>566</v>
      </c>
      <c r="C281" s="835" t="s">
        <v>589</v>
      </c>
      <c r="D281" s="863" t="s">
        <v>590</v>
      </c>
      <c r="E281" s="835" t="s">
        <v>4715</v>
      </c>
      <c r="F281" s="863" t="s">
        <v>4716</v>
      </c>
      <c r="G281" s="835" t="s">
        <v>4940</v>
      </c>
      <c r="H281" s="835" t="s">
        <v>4941</v>
      </c>
      <c r="I281" s="849">
        <v>0.47399999499320983</v>
      </c>
      <c r="J281" s="849">
        <v>6400</v>
      </c>
      <c r="K281" s="850">
        <v>3032</v>
      </c>
    </row>
    <row r="282" spans="1:11" ht="14.4" customHeight="1" x14ac:dyDescent="0.3">
      <c r="A282" s="831" t="s">
        <v>565</v>
      </c>
      <c r="B282" s="832" t="s">
        <v>566</v>
      </c>
      <c r="C282" s="835" t="s">
        <v>589</v>
      </c>
      <c r="D282" s="863" t="s">
        <v>590</v>
      </c>
      <c r="E282" s="835" t="s">
        <v>4715</v>
      </c>
      <c r="F282" s="863" t="s">
        <v>4716</v>
      </c>
      <c r="G282" s="835" t="s">
        <v>4794</v>
      </c>
      <c r="H282" s="835" t="s">
        <v>4795</v>
      </c>
      <c r="I282" s="849">
        <v>2.3716665903727212</v>
      </c>
      <c r="J282" s="849">
        <v>1100</v>
      </c>
      <c r="K282" s="850">
        <v>2608</v>
      </c>
    </row>
    <row r="283" spans="1:11" ht="14.4" customHeight="1" x14ac:dyDescent="0.3">
      <c r="A283" s="831" t="s">
        <v>565</v>
      </c>
      <c r="B283" s="832" t="s">
        <v>566</v>
      </c>
      <c r="C283" s="835" t="s">
        <v>589</v>
      </c>
      <c r="D283" s="863" t="s">
        <v>590</v>
      </c>
      <c r="E283" s="835" t="s">
        <v>4715</v>
      </c>
      <c r="F283" s="863" t="s">
        <v>4716</v>
      </c>
      <c r="G283" s="835" t="s">
        <v>4942</v>
      </c>
      <c r="H283" s="835" t="s">
        <v>4943</v>
      </c>
      <c r="I283" s="849">
        <v>1.9855555693308513</v>
      </c>
      <c r="J283" s="849">
        <v>7150</v>
      </c>
      <c r="K283" s="850">
        <v>14197</v>
      </c>
    </row>
    <row r="284" spans="1:11" ht="14.4" customHeight="1" x14ac:dyDescent="0.3">
      <c r="A284" s="831" t="s">
        <v>565</v>
      </c>
      <c r="B284" s="832" t="s">
        <v>566</v>
      </c>
      <c r="C284" s="835" t="s">
        <v>589</v>
      </c>
      <c r="D284" s="863" t="s">
        <v>590</v>
      </c>
      <c r="E284" s="835" t="s">
        <v>4715</v>
      </c>
      <c r="F284" s="863" t="s">
        <v>4716</v>
      </c>
      <c r="G284" s="835" t="s">
        <v>4796</v>
      </c>
      <c r="H284" s="835" t="s">
        <v>4797</v>
      </c>
      <c r="I284" s="849">
        <v>2.0919999599456789</v>
      </c>
      <c r="J284" s="849">
        <v>444</v>
      </c>
      <c r="K284" s="850">
        <v>920.56999969482422</v>
      </c>
    </row>
    <row r="285" spans="1:11" ht="14.4" customHeight="1" x14ac:dyDescent="0.3">
      <c r="A285" s="831" t="s">
        <v>565</v>
      </c>
      <c r="B285" s="832" t="s">
        <v>566</v>
      </c>
      <c r="C285" s="835" t="s">
        <v>589</v>
      </c>
      <c r="D285" s="863" t="s">
        <v>590</v>
      </c>
      <c r="E285" s="835" t="s">
        <v>4715</v>
      </c>
      <c r="F285" s="863" t="s">
        <v>4716</v>
      </c>
      <c r="G285" s="835" t="s">
        <v>4798</v>
      </c>
      <c r="H285" s="835" t="s">
        <v>4799</v>
      </c>
      <c r="I285" s="849">
        <v>3.0749999284744263</v>
      </c>
      <c r="J285" s="849">
        <v>4000</v>
      </c>
      <c r="K285" s="850">
        <v>12300</v>
      </c>
    </row>
    <row r="286" spans="1:11" ht="14.4" customHeight="1" x14ac:dyDescent="0.3">
      <c r="A286" s="831" t="s">
        <v>565</v>
      </c>
      <c r="B286" s="832" t="s">
        <v>566</v>
      </c>
      <c r="C286" s="835" t="s">
        <v>589</v>
      </c>
      <c r="D286" s="863" t="s">
        <v>590</v>
      </c>
      <c r="E286" s="835" t="s">
        <v>4715</v>
      </c>
      <c r="F286" s="863" t="s">
        <v>4716</v>
      </c>
      <c r="G286" s="835" t="s">
        <v>4800</v>
      </c>
      <c r="H286" s="835" t="s">
        <v>4801</v>
      </c>
      <c r="I286" s="849">
        <v>1.9239999532699585</v>
      </c>
      <c r="J286" s="849">
        <v>744</v>
      </c>
      <c r="K286" s="850">
        <v>1431.3200149536133</v>
      </c>
    </row>
    <row r="287" spans="1:11" ht="14.4" customHeight="1" x14ac:dyDescent="0.3">
      <c r="A287" s="831" t="s">
        <v>565</v>
      </c>
      <c r="B287" s="832" t="s">
        <v>566</v>
      </c>
      <c r="C287" s="835" t="s">
        <v>589</v>
      </c>
      <c r="D287" s="863" t="s">
        <v>590</v>
      </c>
      <c r="E287" s="835" t="s">
        <v>4715</v>
      </c>
      <c r="F287" s="863" t="s">
        <v>4716</v>
      </c>
      <c r="G287" s="835" t="s">
        <v>4944</v>
      </c>
      <c r="H287" s="835" t="s">
        <v>4945</v>
      </c>
      <c r="I287" s="849">
        <v>3.0999999046325684</v>
      </c>
      <c r="J287" s="849">
        <v>8000</v>
      </c>
      <c r="K287" s="850">
        <v>24800</v>
      </c>
    </row>
    <row r="288" spans="1:11" ht="14.4" customHeight="1" x14ac:dyDescent="0.3">
      <c r="A288" s="831" t="s">
        <v>565</v>
      </c>
      <c r="B288" s="832" t="s">
        <v>566</v>
      </c>
      <c r="C288" s="835" t="s">
        <v>589</v>
      </c>
      <c r="D288" s="863" t="s">
        <v>590</v>
      </c>
      <c r="E288" s="835" t="s">
        <v>4715</v>
      </c>
      <c r="F288" s="863" t="s">
        <v>4716</v>
      </c>
      <c r="G288" s="835" t="s">
        <v>4987</v>
      </c>
      <c r="H288" s="835" t="s">
        <v>4988</v>
      </c>
      <c r="I288" s="849">
        <v>1.9299999475479126</v>
      </c>
      <c r="J288" s="849">
        <v>400</v>
      </c>
      <c r="K288" s="850">
        <v>772</v>
      </c>
    </row>
    <row r="289" spans="1:11" ht="14.4" customHeight="1" x14ac:dyDescent="0.3">
      <c r="A289" s="831" t="s">
        <v>565</v>
      </c>
      <c r="B289" s="832" t="s">
        <v>566</v>
      </c>
      <c r="C289" s="835" t="s">
        <v>589</v>
      </c>
      <c r="D289" s="863" t="s">
        <v>590</v>
      </c>
      <c r="E289" s="835" t="s">
        <v>4715</v>
      </c>
      <c r="F289" s="863" t="s">
        <v>4716</v>
      </c>
      <c r="G289" s="835" t="s">
        <v>4802</v>
      </c>
      <c r="H289" s="835" t="s">
        <v>4803</v>
      </c>
      <c r="I289" s="849">
        <v>4.4274998903274536</v>
      </c>
      <c r="J289" s="849">
        <v>345</v>
      </c>
      <c r="K289" s="850">
        <v>1526.6900024414063</v>
      </c>
    </row>
    <row r="290" spans="1:11" ht="14.4" customHeight="1" x14ac:dyDescent="0.3">
      <c r="A290" s="831" t="s">
        <v>565</v>
      </c>
      <c r="B290" s="832" t="s">
        <v>566</v>
      </c>
      <c r="C290" s="835" t="s">
        <v>589</v>
      </c>
      <c r="D290" s="863" t="s">
        <v>590</v>
      </c>
      <c r="E290" s="835" t="s">
        <v>4715</v>
      </c>
      <c r="F290" s="863" t="s">
        <v>4716</v>
      </c>
      <c r="G290" s="835" t="s">
        <v>4946</v>
      </c>
      <c r="H290" s="835" t="s">
        <v>4947</v>
      </c>
      <c r="I290" s="849">
        <v>2.1675000786781311</v>
      </c>
      <c r="J290" s="849">
        <v>700</v>
      </c>
      <c r="K290" s="850">
        <v>1517</v>
      </c>
    </row>
    <row r="291" spans="1:11" ht="14.4" customHeight="1" x14ac:dyDescent="0.3">
      <c r="A291" s="831" t="s">
        <v>565</v>
      </c>
      <c r="B291" s="832" t="s">
        <v>566</v>
      </c>
      <c r="C291" s="835" t="s">
        <v>589</v>
      </c>
      <c r="D291" s="863" t="s">
        <v>590</v>
      </c>
      <c r="E291" s="835" t="s">
        <v>4715</v>
      </c>
      <c r="F291" s="863" t="s">
        <v>4716</v>
      </c>
      <c r="G291" s="835" t="s">
        <v>4804</v>
      </c>
      <c r="H291" s="835" t="s">
        <v>4805</v>
      </c>
      <c r="I291" s="849">
        <v>21.239999771118164</v>
      </c>
      <c r="J291" s="849">
        <v>45</v>
      </c>
      <c r="K291" s="850">
        <v>955.79998779296875</v>
      </c>
    </row>
    <row r="292" spans="1:11" ht="14.4" customHeight="1" x14ac:dyDescent="0.3">
      <c r="A292" s="831" t="s">
        <v>565</v>
      </c>
      <c r="B292" s="832" t="s">
        <v>566</v>
      </c>
      <c r="C292" s="835" t="s">
        <v>589</v>
      </c>
      <c r="D292" s="863" t="s">
        <v>590</v>
      </c>
      <c r="E292" s="835" t="s">
        <v>4715</v>
      </c>
      <c r="F292" s="863" t="s">
        <v>4716</v>
      </c>
      <c r="G292" s="835" t="s">
        <v>4948</v>
      </c>
      <c r="H292" s="835" t="s">
        <v>4949</v>
      </c>
      <c r="I292" s="849">
        <v>2.5199999809265137</v>
      </c>
      <c r="J292" s="849">
        <v>500</v>
      </c>
      <c r="K292" s="850">
        <v>1260</v>
      </c>
    </row>
    <row r="293" spans="1:11" ht="14.4" customHeight="1" x14ac:dyDescent="0.3">
      <c r="A293" s="831" t="s">
        <v>565</v>
      </c>
      <c r="B293" s="832" t="s">
        <v>566</v>
      </c>
      <c r="C293" s="835" t="s">
        <v>589</v>
      </c>
      <c r="D293" s="863" t="s">
        <v>590</v>
      </c>
      <c r="E293" s="835" t="s">
        <v>4715</v>
      </c>
      <c r="F293" s="863" t="s">
        <v>4716</v>
      </c>
      <c r="G293" s="835" t="s">
        <v>4808</v>
      </c>
      <c r="H293" s="835" t="s">
        <v>4809</v>
      </c>
      <c r="I293" s="849">
        <v>21.229999542236328</v>
      </c>
      <c r="J293" s="849">
        <v>10</v>
      </c>
      <c r="K293" s="850">
        <v>212.30000305175781</v>
      </c>
    </row>
    <row r="294" spans="1:11" ht="14.4" customHeight="1" x14ac:dyDescent="0.3">
      <c r="A294" s="831" t="s">
        <v>565</v>
      </c>
      <c r="B294" s="832" t="s">
        <v>566</v>
      </c>
      <c r="C294" s="835" t="s">
        <v>589</v>
      </c>
      <c r="D294" s="863" t="s">
        <v>590</v>
      </c>
      <c r="E294" s="835" t="s">
        <v>4715</v>
      </c>
      <c r="F294" s="863" t="s">
        <v>4716</v>
      </c>
      <c r="G294" s="835" t="s">
        <v>4989</v>
      </c>
      <c r="H294" s="835" t="s">
        <v>4990</v>
      </c>
      <c r="I294" s="849">
        <v>2.5299999713897705</v>
      </c>
      <c r="J294" s="849">
        <v>100</v>
      </c>
      <c r="K294" s="850">
        <v>253</v>
      </c>
    </row>
    <row r="295" spans="1:11" ht="14.4" customHeight="1" x14ac:dyDescent="0.3">
      <c r="A295" s="831" t="s">
        <v>565</v>
      </c>
      <c r="B295" s="832" t="s">
        <v>566</v>
      </c>
      <c r="C295" s="835" t="s">
        <v>589</v>
      </c>
      <c r="D295" s="863" t="s">
        <v>590</v>
      </c>
      <c r="E295" s="835" t="s">
        <v>4810</v>
      </c>
      <c r="F295" s="863" t="s">
        <v>4811</v>
      </c>
      <c r="G295" s="835" t="s">
        <v>4812</v>
      </c>
      <c r="H295" s="835" t="s">
        <v>4813</v>
      </c>
      <c r="I295" s="849">
        <v>10.161999893188476</v>
      </c>
      <c r="J295" s="849">
        <v>3400</v>
      </c>
      <c r="K295" s="850">
        <v>34550</v>
      </c>
    </row>
    <row r="296" spans="1:11" ht="14.4" customHeight="1" x14ac:dyDescent="0.3">
      <c r="A296" s="831" t="s">
        <v>565</v>
      </c>
      <c r="B296" s="832" t="s">
        <v>566</v>
      </c>
      <c r="C296" s="835" t="s">
        <v>589</v>
      </c>
      <c r="D296" s="863" t="s">
        <v>590</v>
      </c>
      <c r="E296" s="835" t="s">
        <v>4810</v>
      </c>
      <c r="F296" s="863" t="s">
        <v>4811</v>
      </c>
      <c r="G296" s="835" t="s">
        <v>4991</v>
      </c>
      <c r="H296" s="835" t="s">
        <v>4992</v>
      </c>
      <c r="I296" s="849">
        <v>19.239999771118164</v>
      </c>
      <c r="J296" s="849">
        <v>200</v>
      </c>
      <c r="K296" s="850">
        <v>3847.800048828125</v>
      </c>
    </row>
    <row r="297" spans="1:11" ht="14.4" customHeight="1" x14ac:dyDescent="0.3">
      <c r="A297" s="831" t="s">
        <v>565</v>
      </c>
      <c r="B297" s="832" t="s">
        <v>566</v>
      </c>
      <c r="C297" s="835" t="s">
        <v>589</v>
      </c>
      <c r="D297" s="863" t="s">
        <v>590</v>
      </c>
      <c r="E297" s="835" t="s">
        <v>4810</v>
      </c>
      <c r="F297" s="863" t="s">
        <v>4811</v>
      </c>
      <c r="G297" s="835" t="s">
        <v>4993</v>
      </c>
      <c r="H297" s="835" t="s">
        <v>4994</v>
      </c>
      <c r="I297" s="849">
        <v>16.454999923706055</v>
      </c>
      <c r="J297" s="849">
        <v>60</v>
      </c>
      <c r="K297" s="850">
        <v>987.29998779296875</v>
      </c>
    </row>
    <row r="298" spans="1:11" ht="14.4" customHeight="1" x14ac:dyDescent="0.3">
      <c r="A298" s="831" t="s">
        <v>565</v>
      </c>
      <c r="B298" s="832" t="s">
        <v>566</v>
      </c>
      <c r="C298" s="835" t="s">
        <v>589</v>
      </c>
      <c r="D298" s="863" t="s">
        <v>590</v>
      </c>
      <c r="E298" s="835" t="s">
        <v>4816</v>
      </c>
      <c r="F298" s="863" t="s">
        <v>4817</v>
      </c>
      <c r="G298" s="835" t="s">
        <v>4950</v>
      </c>
      <c r="H298" s="835" t="s">
        <v>4951</v>
      </c>
      <c r="I298" s="849">
        <v>0.47249999642372131</v>
      </c>
      <c r="J298" s="849">
        <v>1000</v>
      </c>
      <c r="K298" s="850">
        <v>470</v>
      </c>
    </row>
    <row r="299" spans="1:11" ht="14.4" customHeight="1" x14ac:dyDescent="0.3">
      <c r="A299" s="831" t="s">
        <v>565</v>
      </c>
      <c r="B299" s="832" t="s">
        <v>566</v>
      </c>
      <c r="C299" s="835" t="s">
        <v>589</v>
      </c>
      <c r="D299" s="863" t="s">
        <v>590</v>
      </c>
      <c r="E299" s="835" t="s">
        <v>4816</v>
      </c>
      <c r="F299" s="863" t="s">
        <v>4817</v>
      </c>
      <c r="G299" s="835" t="s">
        <v>4820</v>
      </c>
      <c r="H299" s="835" t="s">
        <v>4821</v>
      </c>
      <c r="I299" s="849">
        <v>0.5440000176429749</v>
      </c>
      <c r="J299" s="849">
        <v>5700</v>
      </c>
      <c r="K299" s="850">
        <v>3103</v>
      </c>
    </row>
    <row r="300" spans="1:11" ht="14.4" customHeight="1" x14ac:dyDescent="0.3">
      <c r="A300" s="831" t="s">
        <v>565</v>
      </c>
      <c r="B300" s="832" t="s">
        <v>566</v>
      </c>
      <c r="C300" s="835" t="s">
        <v>589</v>
      </c>
      <c r="D300" s="863" t="s">
        <v>590</v>
      </c>
      <c r="E300" s="835" t="s">
        <v>4816</v>
      </c>
      <c r="F300" s="863" t="s">
        <v>4817</v>
      </c>
      <c r="G300" s="835" t="s">
        <v>4822</v>
      </c>
      <c r="H300" s="835" t="s">
        <v>4823</v>
      </c>
      <c r="I300" s="849">
        <v>29.639999389648438</v>
      </c>
      <c r="J300" s="849">
        <v>1300</v>
      </c>
      <c r="K300" s="850">
        <v>38531.900390625</v>
      </c>
    </row>
    <row r="301" spans="1:11" ht="14.4" customHeight="1" x14ac:dyDescent="0.3">
      <c r="A301" s="831" t="s">
        <v>565</v>
      </c>
      <c r="B301" s="832" t="s">
        <v>566</v>
      </c>
      <c r="C301" s="835" t="s">
        <v>589</v>
      </c>
      <c r="D301" s="863" t="s">
        <v>590</v>
      </c>
      <c r="E301" s="835" t="s">
        <v>4816</v>
      </c>
      <c r="F301" s="863" t="s">
        <v>4817</v>
      </c>
      <c r="G301" s="835" t="s">
        <v>4995</v>
      </c>
      <c r="H301" s="835" t="s">
        <v>4996</v>
      </c>
      <c r="I301" s="849">
        <v>29.639999389648438</v>
      </c>
      <c r="J301" s="849">
        <v>100</v>
      </c>
      <c r="K301" s="850">
        <v>2964</v>
      </c>
    </row>
    <row r="302" spans="1:11" ht="14.4" customHeight="1" x14ac:dyDescent="0.3">
      <c r="A302" s="831" t="s">
        <v>565</v>
      </c>
      <c r="B302" s="832" t="s">
        <v>566</v>
      </c>
      <c r="C302" s="835" t="s">
        <v>589</v>
      </c>
      <c r="D302" s="863" t="s">
        <v>590</v>
      </c>
      <c r="E302" s="835" t="s">
        <v>4816</v>
      </c>
      <c r="F302" s="863" t="s">
        <v>4817</v>
      </c>
      <c r="G302" s="835" t="s">
        <v>4997</v>
      </c>
      <c r="H302" s="835" t="s">
        <v>4998</v>
      </c>
      <c r="I302" s="849">
        <v>29.639999389648438</v>
      </c>
      <c r="J302" s="849">
        <v>200</v>
      </c>
      <c r="K302" s="850">
        <v>5927.97998046875</v>
      </c>
    </row>
    <row r="303" spans="1:11" ht="14.4" customHeight="1" x14ac:dyDescent="0.3">
      <c r="A303" s="831" t="s">
        <v>565</v>
      </c>
      <c r="B303" s="832" t="s">
        <v>566</v>
      </c>
      <c r="C303" s="835" t="s">
        <v>589</v>
      </c>
      <c r="D303" s="863" t="s">
        <v>590</v>
      </c>
      <c r="E303" s="835" t="s">
        <v>4816</v>
      </c>
      <c r="F303" s="863" t="s">
        <v>4817</v>
      </c>
      <c r="G303" s="835" t="s">
        <v>4824</v>
      </c>
      <c r="H303" s="835" t="s">
        <v>4825</v>
      </c>
      <c r="I303" s="849">
        <v>1.803999948501587</v>
      </c>
      <c r="J303" s="849">
        <v>3200</v>
      </c>
      <c r="K303" s="850">
        <v>5771</v>
      </c>
    </row>
    <row r="304" spans="1:11" ht="14.4" customHeight="1" x14ac:dyDescent="0.3">
      <c r="A304" s="831" t="s">
        <v>565</v>
      </c>
      <c r="B304" s="832" t="s">
        <v>566</v>
      </c>
      <c r="C304" s="835" t="s">
        <v>589</v>
      </c>
      <c r="D304" s="863" t="s">
        <v>590</v>
      </c>
      <c r="E304" s="835" t="s">
        <v>4816</v>
      </c>
      <c r="F304" s="863" t="s">
        <v>4817</v>
      </c>
      <c r="G304" s="835" t="s">
        <v>4826</v>
      </c>
      <c r="H304" s="835" t="s">
        <v>4827</v>
      </c>
      <c r="I304" s="849">
        <v>1.8066666126251221</v>
      </c>
      <c r="J304" s="849">
        <v>5300</v>
      </c>
      <c r="K304" s="850">
        <v>9571</v>
      </c>
    </row>
    <row r="305" spans="1:11" ht="14.4" customHeight="1" x14ac:dyDescent="0.3">
      <c r="A305" s="831" t="s">
        <v>565</v>
      </c>
      <c r="B305" s="832" t="s">
        <v>566</v>
      </c>
      <c r="C305" s="835" t="s">
        <v>589</v>
      </c>
      <c r="D305" s="863" t="s">
        <v>590</v>
      </c>
      <c r="E305" s="835" t="s">
        <v>4816</v>
      </c>
      <c r="F305" s="863" t="s">
        <v>4817</v>
      </c>
      <c r="G305" s="835" t="s">
        <v>4828</v>
      </c>
      <c r="H305" s="835" t="s">
        <v>4829</v>
      </c>
      <c r="I305" s="849">
        <v>1.8059999465942382</v>
      </c>
      <c r="J305" s="849">
        <v>1700</v>
      </c>
      <c r="K305" s="850">
        <v>3072</v>
      </c>
    </row>
    <row r="306" spans="1:11" ht="14.4" customHeight="1" x14ac:dyDescent="0.3">
      <c r="A306" s="831" t="s">
        <v>565</v>
      </c>
      <c r="B306" s="832" t="s">
        <v>566</v>
      </c>
      <c r="C306" s="835" t="s">
        <v>589</v>
      </c>
      <c r="D306" s="863" t="s">
        <v>590</v>
      </c>
      <c r="E306" s="835" t="s">
        <v>4830</v>
      </c>
      <c r="F306" s="863" t="s">
        <v>4831</v>
      </c>
      <c r="G306" s="835" t="s">
        <v>4832</v>
      </c>
      <c r="H306" s="835" t="s">
        <v>4833</v>
      </c>
      <c r="I306" s="849">
        <v>0.63666665554046631</v>
      </c>
      <c r="J306" s="849">
        <v>1200</v>
      </c>
      <c r="K306" s="850">
        <v>766</v>
      </c>
    </row>
    <row r="307" spans="1:11" ht="14.4" customHeight="1" x14ac:dyDescent="0.3">
      <c r="A307" s="831" t="s">
        <v>565</v>
      </c>
      <c r="B307" s="832" t="s">
        <v>566</v>
      </c>
      <c r="C307" s="835" t="s">
        <v>589</v>
      </c>
      <c r="D307" s="863" t="s">
        <v>590</v>
      </c>
      <c r="E307" s="835" t="s">
        <v>4830</v>
      </c>
      <c r="F307" s="863" t="s">
        <v>4831</v>
      </c>
      <c r="G307" s="835" t="s">
        <v>4834</v>
      </c>
      <c r="H307" s="835" t="s">
        <v>4835</v>
      </c>
      <c r="I307" s="849">
        <v>0.63249999284744263</v>
      </c>
      <c r="J307" s="849">
        <v>11600</v>
      </c>
      <c r="K307" s="850">
        <v>7338</v>
      </c>
    </row>
    <row r="308" spans="1:11" ht="14.4" customHeight="1" x14ac:dyDescent="0.3">
      <c r="A308" s="831" t="s">
        <v>565</v>
      </c>
      <c r="B308" s="832" t="s">
        <v>566</v>
      </c>
      <c r="C308" s="835" t="s">
        <v>589</v>
      </c>
      <c r="D308" s="863" t="s">
        <v>590</v>
      </c>
      <c r="E308" s="835" t="s">
        <v>4830</v>
      </c>
      <c r="F308" s="863" t="s">
        <v>4831</v>
      </c>
      <c r="G308" s="835" t="s">
        <v>4836</v>
      </c>
      <c r="H308" s="835" t="s">
        <v>4837</v>
      </c>
      <c r="I308" s="849">
        <v>0.62999999523162842</v>
      </c>
      <c r="J308" s="849">
        <v>2200</v>
      </c>
      <c r="K308" s="850">
        <v>1386</v>
      </c>
    </row>
    <row r="309" spans="1:11" ht="14.4" customHeight="1" x14ac:dyDescent="0.3">
      <c r="A309" s="831" t="s">
        <v>565</v>
      </c>
      <c r="B309" s="832" t="s">
        <v>566</v>
      </c>
      <c r="C309" s="835" t="s">
        <v>589</v>
      </c>
      <c r="D309" s="863" t="s">
        <v>590</v>
      </c>
      <c r="E309" s="835" t="s">
        <v>4830</v>
      </c>
      <c r="F309" s="863" t="s">
        <v>4831</v>
      </c>
      <c r="G309" s="835" t="s">
        <v>4999</v>
      </c>
      <c r="H309" s="835" t="s">
        <v>5000</v>
      </c>
      <c r="I309" s="849">
        <v>0.62999999523162842</v>
      </c>
      <c r="J309" s="849">
        <v>340</v>
      </c>
      <c r="K309" s="850">
        <v>214.19999694824219</v>
      </c>
    </row>
    <row r="310" spans="1:11" ht="14.4" customHeight="1" x14ac:dyDescent="0.3">
      <c r="A310" s="831" t="s">
        <v>565</v>
      </c>
      <c r="B310" s="832" t="s">
        <v>566</v>
      </c>
      <c r="C310" s="835" t="s">
        <v>589</v>
      </c>
      <c r="D310" s="863" t="s">
        <v>590</v>
      </c>
      <c r="E310" s="835" t="s">
        <v>4830</v>
      </c>
      <c r="F310" s="863" t="s">
        <v>4831</v>
      </c>
      <c r="G310" s="835" t="s">
        <v>5001</v>
      </c>
      <c r="H310" s="835" t="s">
        <v>5002</v>
      </c>
      <c r="I310" s="849">
        <v>0.62999999523162842</v>
      </c>
      <c r="J310" s="849">
        <v>400</v>
      </c>
      <c r="K310" s="850">
        <v>252</v>
      </c>
    </row>
    <row r="311" spans="1:11" ht="14.4" customHeight="1" x14ac:dyDescent="0.3">
      <c r="A311" s="831" t="s">
        <v>565</v>
      </c>
      <c r="B311" s="832" t="s">
        <v>566</v>
      </c>
      <c r="C311" s="835" t="s">
        <v>589</v>
      </c>
      <c r="D311" s="863" t="s">
        <v>590</v>
      </c>
      <c r="E311" s="835" t="s">
        <v>4830</v>
      </c>
      <c r="F311" s="863" t="s">
        <v>4831</v>
      </c>
      <c r="G311" s="835" t="s">
        <v>5003</v>
      </c>
      <c r="H311" s="835" t="s">
        <v>5004</v>
      </c>
      <c r="I311" s="849">
        <v>7.5</v>
      </c>
      <c r="J311" s="849">
        <v>10</v>
      </c>
      <c r="K311" s="850">
        <v>75</v>
      </c>
    </row>
    <row r="312" spans="1:11" ht="14.4" customHeight="1" x14ac:dyDescent="0.3">
      <c r="A312" s="831" t="s">
        <v>565</v>
      </c>
      <c r="B312" s="832" t="s">
        <v>566</v>
      </c>
      <c r="C312" s="835" t="s">
        <v>589</v>
      </c>
      <c r="D312" s="863" t="s">
        <v>590</v>
      </c>
      <c r="E312" s="835" t="s">
        <v>4830</v>
      </c>
      <c r="F312" s="863" t="s">
        <v>4831</v>
      </c>
      <c r="G312" s="835" t="s">
        <v>5003</v>
      </c>
      <c r="H312" s="835" t="s">
        <v>5005</v>
      </c>
      <c r="I312" s="849">
        <v>7.5</v>
      </c>
      <c r="J312" s="849">
        <v>10</v>
      </c>
      <c r="K312" s="850">
        <v>75</v>
      </c>
    </row>
    <row r="313" spans="1:11" ht="14.4" customHeight="1" x14ac:dyDescent="0.3">
      <c r="A313" s="831" t="s">
        <v>565</v>
      </c>
      <c r="B313" s="832" t="s">
        <v>566</v>
      </c>
      <c r="C313" s="835" t="s">
        <v>589</v>
      </c>
      <c r="D313" s="863" t="s">
        <v>590</v>
      </c>
      <c r="E313" s="835" t="s">
        <v>4830</v>
      </c>
      <c r="F313" s="863" t="s">
        <v>4831</v>
      </c>
      <c r="G313" s="835" t="s">
        <v>4832</v>
      </c>
      <c r="H313" s="835" t="s">
        <v>4847</v>
      </c>
      <c r="I313" s="849">
        <v>0.62999999523162842</v>
      </c>
      <c r="J313" s="849">
        <v>200</v>
      </c>
      <c r="K313" s="850">
        <v>126</v>
      </c>
    </row>
    <row r="314" spans="1:11" ht="14.4" customHeight="1" x14ac:dyDescent="0.3">
      <c r="A314" s="831" t="s">
        <v>565</v>
      </c>
      <c r="B314" s="832" t="s">
        <v>566</v>
      </c>
      <c r="C314" s="835" t="s">
        <v>589</v>
      </c>
      <c r="D314" s="863" t="s">
        <v>590</v>
      </c>
      <c r="E314" s="835" t="s">
        <v>4830</v>
      </c>
      <c r="F314" s="863" t="s">
        <v>4831</v>
      </c>
      <c r="G314" s="835" t="s">
        <v>4836</v>
      </c>
      <c r="H314" s="835" t="s">
        <v>4848</v>
      </c>
      <c r="I314" s="849">
        <v>0.62999999523162842</v>
      </c>
      <c r="J314" s="849">
        <v>600</v>
      </c>
      <c r="K314" s="850">
        <v>378</v>
      </c>
    </row>
    <row r="315" spans="1:11" ht="14.4" customHeight="1" x14ac:dyDescent="0.3">
      <c r="A315" s="831" t="s">
        <v>565</v>
      </c>
      <c r="B315" s="832" t="s">
        <v>566</v>
      </c>
      <c r="C315" s="835" t="s">
        <v>589</v>
      </c>
      <c r="D315" s="863" t="s">
        <v>590</v>
      </c>
      <c r="E315" s="835" t="s">
        <v>4830</v>
      </c>
      <c r="F315" s="863" t="s">
        <v>4831</v>
      </c>
      <c r="G315" s="835" t="s">
        <v>4834</v>
      </c>
      <c r="H315" s="835" t="s">
        <v>4849</v>
      </c>
      <c r="I315" s="849">
        <v>0.625</v>
      </c>
      <c r="J315" s="849">
        <v>5000</v>
      </c>
      <c r="K315" s="850">
        <v>3140</v>
      </c>
    </row>
    <row r="316" spans="1:11" ht="14.4" customHeight="1" x14ac:dyDescent="0.3">
      <c r="A316" s="831" t="s">
        <v>565</v>
      </c>
      <c r="B316" s="832" t="s">
        <v>566</v>
      </c>
      <c r="C316" s="835" t="s">
        <v>589</v>
      </c>
      <c r="D316" s="863" t="s">
        <v>590</v>
      </c>
      <c r="E316" s="835" t="s">
        <v>4850</v>
      </c>
      <c r="F316" s="863" t="s">
        <v>4851</v>
      </c>
      <c r="G316" s="835" t="s">
        <v>4854</v>
      </c>
      <c r="H316" s="835" t="s">
        <v>4855</v>
      </c>
      <c r="I316" s="849">
        <v>4509.950032552083</v>
      </c>
      <c r="J316" s="849">
        <v>7</v>
      </c>
      <c r="K316" s="850">
        <v>31569.65966796875</v>
      </c>
    </row>
    <row r="317" spans="1:11" ht="14.4" customHeight="1" x14ac:dyDescent="0.3">
      <c r="A317" s="831" t="s">
        <v>565</v>
      </c>
      <c r="B317" s="832" t="s">
        <v>566</v>
      </c>
      <c r="C317" s="835" t="s">
        <v>592</v>
      </c>
      <c r="D317" s="863" t="s">
        <v>593</v>
      </c>
      <c r="E317" s="835" t="s">
        <v>4639</v>
      </c>
      <c r="F317" s="863" t="s">
        <v>4640</v>
      </c>
      <c r="G317" s="835" t="s">
        <v>4894</v>
      </c>
      <c r="H317" s="835" t="s">
        <v>4895</v>
      </c>
      <c r="I317" s="849">
        <v>18.889999389648438</v>
      </c>
      <c r="J317" s="849">
        <v>48</v>
      </c>
      <c r="K317" s="850">
        <v>906.66998291015625</v>
      </c>
    </row>
    <row r="318" spans="1:11" ht="14.4" customHeight="1" x14ac:dyDescent="0.3">
      <c r="A318" s="831" t="s">
        <v>565</v>
      </c>
      <c r="B318" s="832" t="s">
        <v>566</v>
      </c>
      <c r="C318" s="835" t="s">
        <v>592</v>
      </c>
      <c r="D318" s="863" t="s">
        <v>593</v>
      </c>
      <c r="E318" s="835" t="s">
        <v>4639</v>
      </c>
      <c r="F318" s="863" t="s">
        <v>4640</v>
      </c>
      <c r="G318" s="835" t="s">
        <v>4713</v>
      </c>
      <c r="H318" s="835" t="s">
        <v>4714</v>
      </c>
      <c r="I318" s="849">
        <v>28.734999656677246</v>
      </c>
      <c r="J318" s="849">
        <v>34</v>
      </c>
      <c r="K318" s="850">
        <v>976.92001342773438</v>
      </c>
    </row>
    <row r="319" spans="1:11" ht="14.4" customHeight="1" x14ac:dyDescent="0.3">
      <c r="A319" s="831" t="s">
        <v>565</v>
      </c>
      <c r="B319" s="832" t="s">
        <v>566</v>
      </c>
      <c r="C319" s="835" t="s">
        <v>592</v>
      </c>
      <c r="D319" s="863" t="s">
        <v>593</v>
      </c>
      <c r="E319" s="835" t="s">
        <v>4715</v>
      </c>
      <c r="F319" s="863" t="s">
        <v>4716</v>
      </c>
      <c r="G319" s="835" t="s">
        <v>5006</v>
      </c>
      <c r="H319" s="835" t="s">
        <v>5007</v>
      </c>
      <c r="I319" s="849">
        <v>1389.9300537109375</v>
      </c>
      <c r="J319" s="849">
        <v>20</v>
      </c>
      <c r="K319" s="850">
        <v>27798.5390625</v>
      </c>
    </row>
    <row r="320" spans="1:11" ht="14.4" customHeight="1" x14ac:dyDescent="0.3">
      <c r="A320" s="831" t="s">
        <v>565</v>
      </c>
      <c r="B320" s="832" t="s">
        <v>566</v>
      </c>
      <c r="C320" s="835" t="s">
        <v>592</v>
      </c>
      <c r="D320" s="863" t="s">
        <v>593</v>
      </c>
      <c r="E320" s="835" t="s">
        <v>4715</v>
      </c>
      <c r="F320" s="863" t="s">
        <v>4716</v>
      </c>
      <c r="G320" s="835" t="s">
        <v>5008</v>
      </c>
      <c r="H320" s="835" t="s">
        <v>5009</v>
      </c>
      <c r="I320" s="849">
        <v>2174.8701171875</v>
      </c>
      <c r="J320" s="849">
        <v>8</v>
      </c>
      <c r="K320" s="850">
        <v>17398.9296875</v>
      </c>
    </row>
    <row r="321" spans="1:11" ht="14.4" customHeight="1" x14ac:dyDescent="0.3">
      <c r="A321" s="831" t="s">
        <v>565</v>
      </c>
      <c r="B321" s="832" t="s">
        <v>566</v>
      </c>
      <c r="C321" s="835" t="s">
        <v>592</v>
      </c>
      <c r="D321" s="863" t="s">
        <v>593</v>
      </c>
      <c r="E321" s="835" t="s">
        <v>4830</v>
      </c>
      <c r="F321" s="863" t="s">
        <v>4831</v>
      </c>
      <c r="G321" s="835" t="s">
        <v>5010</v>
      </c>
      <c r="H321" s="835" t="s">
        <v>5011</v>
      </c>
      <c r="I321" s="849">
        <v>0.73500001430511475</v>
      </c>
      <c r="J321" s="849">
        <v>500</v>
      </c>
      <c r="K321" s="850">
        <v>368.28999328613281</v>
      </c>
    </row>
    <row r="322" spans="1:11" ht="14.4" customHeight="1" x14ac:dyDescent="0.3">
      <c r="A322" s="831" t="s">
        <v>565</v>
      </c>
      <c r="B322" s="832" t="s">
        <v>566</v>
      </c>
      <c r="C322" s="835" t="s">
        <v>595</v>
      </c>
      <c r="D322" s="863" t="s">
        <v>596</v>
      </c>
      <c r="E322" s="835" t="s">
        <v>4639</v>
      </c>
      <c r="F322" s="863" t="s">
        <v>4640</v>
      </c>
      <c r="G322" s="835" t="s">
        <v>5012</v>
      </c>
      <c r="H322" s="835" t="s">
        <v>5013</v>
      </c>
      <c r="I322" s="849">
        <v>106.26999664306641</v>
      </c>
      <c r="J322" s="849">
        <v>2</v>
      </c>
      <c r="K322" s="850">
        <v>212.53999328613281</v>
      </c>
    </row>
    <row r="323" spans="1:11" ht="14.4" customHeight="1" x14ac:dyDescent="0.3">
      <c r="A323" s="831" t="s">
        <v>565</v>
      </c>
      <c r="B323" s="832" t="s">
        <v>566</v>
      </c>
      <c r="C323" s="835" t="s">
        <v>595</v>
      </c>
      <c r="D323" s="863" t="s">
        <v>596</v>
      </c>
      <c r="E323" s="835" t="s">
        <v>4639</v>
      </c>
      <c r="F323" s="863" t="s">
        <v>4640</v>
      </c>
      <c r="G323" s="835" t="s">
        <v>4645</v>
      </c>
      <c r="H323" s="835" t="s">
        <v>4646</v>
      </c>
      <c r="I323" s="849">
        <v>0.87999999523162842</v>
      </c>
      <c r="J323" s="849">
        <v>3000</v>
      </c>
      <c r="K323" s="850">
        <v>2640</v>
      </c>
    </row>
    <row r="324" spans="1:11" ht="14.4" customHeight="1" x14ac:dyDescent="0.3">
      <c r="A324" s="831" t="s">
        <v>565</v>
      </c>
      <c r="B324" s="832" t="s">
        <v>566</v>
      </c>
      <c r="C324" s="835" t="s">
        <v>595</v>
      </c>
      <c r="D324" s="863" t="s">
        <v>596</v>
      </c>
      <c r="E324" s="835" t="s">
        <v>4639</v>
      </c>
      <c r="F324" s="863" t="s">
        <v>4640</v>
      </c>
      <c r="G324" s="835" t="s">
        <v>5014</v>
      </c>
      <c r="H324" s="835" t="s">
        <v>5015</v>
      </c>
      <c r="I324" s="849">
        <v>3.0159999847412111</v>
      </c>
      <c r="J324" s="849">
        <v>5000</v>
      </c>
      <c r="K324" s="850">
        <v>15080</v>
      </c>
    </row>
    <row r="325" spans="1:11" ht="14.4" customHeight="1" x14ac:dyDescent="0.3">
      <c r="A325" s="831" t="s">
        <v>565</v>
      </c>
      <c r="B325" s="832" t="s">
        <v>566</v>
      </c>
      <c r="C325" s="835" t="s">
        <v>595</v>
      </c>
      <c r="D325" s="863" t="s">
        <v>596</v>
      </c>
      <c r="E325" s="835" t="s">
        <v>4639</v>
      </c>
      <c r="F325" s="863" t="s">
        <v>4640</v>
      </c>
      <c r="G325" s="835" t="s">
        <v>4866</v>
      </c>
      <c r="H325" s="835" t="s">
        <v>4867</v>
      </c>
      <c r="I325" s="849">
        <v>2.0499999523162842</v>
      </c>
      <c r="J325" s="849">
        <v>250</v>
      </c>
      <c r="K325" s="850">
        <v>512.8800048828125</v>
      </c>
    </row>
    <row r="326" spans="1:11" ht="14.4" customHeight="1" x14ac:dyDescent="0.3">
      <c r="A326" s="831" t="s">
        <v>565</v>
      </c>
      <c r="B326" s="832" t="s">
        <v>566</v>
      </c>
      <c r="C326" s="835" t="s">
        <v>595</v>
      </c>
      <c r="D326" s="863" t="s">
        <v>596</v>
      </c>
      <c r="E326" s="835" t="s">
        <v>4639</v>
      </c>
      <c r="F326" s="863" t="s">
        <v>4640</v>
      </c>
      <c r="G326" s="835" t="s">
        <v>4651</v>
      </c>
      <c r="H326" s="835" t="s">
        <v>4652</v>
      </c>
      <c r="I326" s="849">
        <v>5.0199999809265137</v>
      </c>
      <c r="J326" s="849">
        <v>50</v>
      </c>
      <c r="K326" s="850">
        <v>250.80000305175781</v>
      </c>
    </row>
    <row r="327" spans="1:11" ht="14.4" customHeight="1" x14ac:dyDescent="0.3">
      <c r="A327" s="831" t="s">
        <v>565</v>
      </c>
      <c r="B327" s="832" t="s">
        <v>566</v>
      </c>
      <c r="C327" s="835" t="s">
        <v>595</v>
      </c>
      <c r="D327" s="863" t="s">
        <v>596</v>
      </c>
      <c r="E327" s="835" t="s">
        <v>4639</v>
      </c>
      <c r="F327" s="863" t="s">
        <v>4640</v>
      </c>
      <c r="G327" s="835" t="s">
        <v>4653</v>
      </c>
      <c r="H327" s="835" t="s">
        <v>4654</v>
      </c>
      <c r="I327" s="849">
        <v>157.43800354003906</v>
      </c>
      <c r="J327" s="849">
        <v>50</v>
      </c>
      <c r="K327" s="850">
        <v>7871.9000244140625</v>
      </c>
    </row>
    <row r="328" spans="1:11" ht="14.4" customHeight="1" x14ac:dyDescent="0.3">
      <c r="A328" s="831" t="s">
        <v>565</v>
      </c>
      <c r="B328" s="832" t="s">
        <v>566</v>
      </c>
      <c r="C328" s="835" t="s">
        <v>595</v>
      </c>
      <c r="D328" s="863" t="s">
        <v>596</v>
      </c>
      <c r="E328" s="835" t="s">
        <v>4639</v>
      </c>
      <c r="F328" s="863" t="s">
        <v>4640</v>
      </c>
      <c r="G328" s="835" t="s">
        <v>4655</v>
      </c>
      <c r="H328" s="835" t="s">
        <v>4656</v>
      </c>
      <c r="I328" s="849">
        <v>86.379997253417969</v>
      </c>
      <c r="J328" s="849">
        <v>30</v>
      </c>
      <c r="K328" s="850">
        <v>2591.300048828125</v>
      </c>
    </row>
    <row r="329" spans="1:11" ht="14.4" customHeight="1" x14ac:dyDescent="0.3">
      <c r="A329" s="831" t="s">
        <v>565</v>
      </c>
      <c r="B329" s="832" t="s">
        <v>566</v>
      </c>
      <c r="C329" s="835" t="s">
        <v>595</v>
      </c>
      <c r="D329" s="863" t="s">
        <v>596</v>
      </c>
      <c r="E329" s="835" t="s">
        <v>4639</v>
      </c>
      <c r="F329" s="863" t="s">
        <v>4640</v>
      </c>
      <c r="G329" s="835" t="s">
        <v>4868</v>
      </c>
      <c r="H329" s="835" t="s">
        <v>4869</v>
      </c>
      <c r="I329" s="849">
        <v>62.763333638509117</v>
      </c>
      <c r="J329" s="849">
        <v>40</v>
      </c>
      <c r="K329" s="850">
        <v>2508.7100219726563</v>
      </c>
    </row>
    <row r="330" spans="1:11" ht="14.4" customHeight="1" x14ac:dyDescent="0.3">
      <c r="A330" s="831" t="s">
        <v>565</v>
      </c>
      <c r="B330" s="832" t="s">
        <v>566</v>
      </c>
      <c r="C330" s="835" t="s">
        <v>595</v>
      </c>
      <c r="D330" s="863" t="s">
        <v>596</v>
      </c>
      <c r="E330" s="835" t="s">
        <v>4639</v>
      </c>
      <c r="F330" s="863" t="s">
        <v>4640</v>
      </c>
      <c r="G330" s="835" t="s">
        <v>4657</v>
      </c>
      <c r="H330" s="835" t="s">
        <v>4658</v>
      </c>
      <c r="I330" s="849">
        <v>22.149999618530273</v>
      </c>
      <c r="J330" s="849">
        <v>100</v>
      </c>
      <c r="K330" s="850">
        <v>2215</v>
      </c>
    </row>
    <row r="331" spans="1:11" ht="14.4" customHeight="1" x14ac:dyDescent="0.3">
      <c r="A331" s="831" t="s">
        <v>565</v>
      </c>
      <c r="B331" s="832" t="s">
        <v>566</v>
      </c>
      <c r="C331" s="835" t="s">
        <v>595</v>
      </c>
      <c r="D331" s="863" t="s">
        <v>596</v>
      </c>
      <c r="E331" s="835" t="s">
        <v>4639</v>
      </c>
      <c r="F331" s="863" t="s">
        <v>4640</v>
      </c>
      <c r="G331" s="835" t="s">
        <v>4961</v>
      </c>
      <c r="H331" s="835" t="s">
        <v>4962</v>
      </c>
      <c r="I331" s="849">
        <v>5.273333390553792</v>
      </c>
      <c r="J331" s="849">
        <v>50</v>
      </c>
      <c r="K331" s="850">
        <v>263.60000228881836</v>
      </c>
    </row>
    <row r="332" spans="1:11" ht="14.4" customHeight="1" x14ac:dyDescent="0.3">
      <c r="A332" s="831" t="s">
        <v>565</v>
      </c>
      <c r="B332" s="832" t="s">
        <v>566</v>
      </c>
      <c r="C332" s="835" t="s">
        <v>595</v>
      </c>
      <c r="D332" s="863" t="s">
        <v>596</v>
      </c>
      <c r="E332" s="835" t="s">
        <v>4639</v>
      </c>
      <c r="F332" s="863" t="s">
        <v>4640</v>
      </c>
      <c r="G332" s="835" t="s">
        <v>5016</v>
      </c>
      <c r="H332" s="835" t="s">
        <v>5017</v>
      </c>
      <c r="I332" s="849">
        <v>437</v>
      </c>
      <c r="J332" s="849">
        <v>1</v>
      </c>
      <c r="K332" s="850">
        <v>437</v>
      </c>
    </row>
    <row r="333" spans="1:11" ht="14.4" customHeight="1" x14ac:dyDescent="0.3">
      <c r="A333" s="831" t="s">
        <v>565</v>
      </c>
      <c r="B333" s="832" t="s">
        <v>566</v>
      </c>
      <c r="C333" s="835" t="s">
        <v>595</v>
      </c>
      <c r="D333" s="863" t="s">
        <v>596</v>
      </c>
      <c r="E333" s="835" t="s">
        <v>4639</v>
      </c>
      <c r="F333" s="863" t="s">
        <v>4640</v>
      </c>
      <c r="G333" s="835" t="s">
        <v>4872</v>
      </c>
      <c r="H333" s="835" t="s">
        <v>4873</v>
      </c>
      <c r="I333" s="849">
        <v>1392.5799560546875</v>
      </c>
      <c r="J333" s="849">
        <v>1</v>
      </c>
      <c r="K333" s="850">
        <v>1392.5799560546875</v>
      </c>
    </row>
    <row r="334" spans="1:11" ht="14.4" customHeight="1" x14ac:dyDescent="0.3">
      <c r="A334" s="831" t="s">
        <v>565</v>
      </c>
      <c r="B334" s="832" t="s">
        <v>566</v>
      </c>
      <c r="C334" s="835" t="s">
        <v>595</v>
      </c>
      <c r="D334" s="863" t="s">
        <v>596</v>
      </c>
      <c r="E334" s="835" t="s">
        <v>4639</v>
      </c>
      <c r="F334" s="863" t="s">
        <v>4640</v>
      </c>
      <c r="G334" s="835" t="s">
        <v>4675</v>
      </c>
      <c r="H334" s="835" t="s">
        <v>4676</v>
      </c>
      <c r="I334" s="849">
        <v>139.17499542236328</v>
      </c>
      <c r="J334" s="849">
        <v>40</v>
      </c>
      <c r="K334" s="850">
        <v>5567</v>
      </c>
    </row>
    <row r="335" spans="1:11" ht="14.4" customHeight="1" x14ac:dyDescent="0.3">
      <c r="A335" s="831" t="s">
        <v>565</v>
      </c>
      <c r="B335" s="832" t="s">
        <v>566</v>
      </c>
      <c r="C335" s="835" t="s">
        <v>595</v>
      </c>
      <c r="D335" s="863" t="s">
        <v>596</v>
      </c>
      <c r="E335" s="835" t="s">
        <v>4639</v>
      </c>
      <c r="F335" s="863" t="s">
        <v>4640</v>
      </c>
      <c r="G335" s="835" t="s">
        <v>4878</v>
      </c>
      <c r="H335" s="835" t="s">
        <v>4879</v>
      </c>
      <c r="I335" s="849">
        <v>632.5</v>
      </c>
      <c r="J335" s="849">
        <v>2</v>
      </c>
      <c r="K335" s="850">
        <v>1265</v>
      </c>
    </row>
    <row r="336" spans="1:11" ht="14.4" customHeight="1" x14ac:dyDescent="0.3">
      <c r="A336" s="831" t="s">
        <v>565</v>
      </c>
      <c r="B336" s="832" t="s">
        <v>566</v>
      </c>
      <c r="C336" s="835" t="s">
        <v>595</v>
      </c>
      <c r="D336" s="863" t="s">
        <v>596</v>
      </c>
      <c r="E336" s="835" t="s">
        <v>4639</v>
      </c>
      <c r="F336" s="863" t="s">
        <v>4640</v>
      </c>
      <c r="G336" s="835" t="s">
        <v>4882</v>
      </c>
      <c r="H336" s="835" t="s">
        <v>4883</v>
      </c>
      <c r="I336" s="849">
        <v>46</v>
      </c>
      <c r="J336" s="849">
        <v>4</v>
      </c>
      <c r="K336" s="850">
        <v>184</v>
      </c>
    </row>
    <row r="337" spans="1:11" ht="14.4" customHeight="1" x14ac:dyDescent="0.3">
      <c r="A337" s="831" t="s">
        <v>565</v>
      </c>
      <c r="B337" s="832" t="s">
        <v>566</v>
      </c>
      <c r="C337" s="835" t="s">
        <v>595</v>
      </c>
      <c r="D337" s="863" t="s">
        <v>596</v>
      </c>
      <c r="E337" s="835" t="s">
        <v>4639</v>
      </c>
      <c r="F337" s="863" t="s">
        <v>4640</v>
      </c>
      <c r="G337" s="835" t="s">
        <v>4884</v>
      </c>
      <c r="H337" s="835" t="s">
        <v>4885</v>
      </c>
      <c r="I337" s="849">
        <v>0.37999999523162842</v>
      </c>
      <c r="J337" s="849">
        <v>30</v>
      </c>
      <c r="K337" s="850">
        <v>11.399999618530273</v>
      </c>
    </row>
    <row r="338" spans="1:11" ht="14.4" customHeight="1" x14ac:dyDescent="0.3">
      <c r="A338" s="831" t="s">
        <v>565</v>
      </c>
      <c r="B338" s="832" t="s">
        <v>566</v>
      </c>
      <c r="C338" s="835" t="s">
        <v>595</v>
      </c>
      <c r="D338" s="863" t="s">
        <v>596</v>
      </c>
      <c r="E338" s="835" t="s">
        <v>4639</v>
      </c>
      <c r="F338" s="863" t="s">
        <v>4640</v>
      </c>
      <c r="G338" s="835" t="s">
        <v>4894</v>
      </c>
      <c r="H338" s="835" t="s">
        <v>4895</v>
      </c>
      <c r="I338" s="849">
        <v>18.88666598002116</v>
      </c>
      <c r="J338" s="849">
        <v>84</v>
      </c>
      <c r="K338" s="850">
        <v>1586.4499816894531</v>
      </c>
    </row>
    <row r="339" spans="1:11" ht="14.4" customHeight="1" x14ac:dyDescent="0.3">
      <c r="A339" s="831" t="s">
        <v>565</v>
      </c>
      <c r="B339" s="832" t="s">
        <v>566</v>
      </c>
      <c r="C339" s="835" t="s">
        <v>595</v>
      </c>
      <c r="D339" s="863" t="s">
        <v>596</v>
      </c>
      <c r="E339" s="835" t="s">
        <v>4639</v>
      </c>
      <c r="F339" s="863" t="s">
        <v>4640</v>
      </c>
      <c r="G339" s="835" t="s">
        <v>4971</v>
      </c>
      <c r="H339" s="835" t="s">
        <v>4972</v>
      </c>
      <c r="I339" s="849">
        <v>3.2649999856948853</v>
      </c>
      <c r="J339" s="849">
        <v>200</v>
      </c>
      <c r="K339" s="850">
        <v>653</v>
      </c>
    </row>
    <row r="340" spans="1:11" ht="14.4" customHeight="1" x14ac:dyDescent="0.3">
      <c r="A340" s="831" t="s">
        <v>565</v>
      </c>
      <c r="B340" s="832" t="s">
        <v>566</v>
      </c>
      <c r="C340" s="835" t="s">
        <v>595</v>
      </c>
      <c r="D340" s="863" t="s">
        <v>596</v>
      </c>
      <c r="E340" s="835" t="s">
        <v>4639</v>
      </c>
      <c r="F340" s="863" t="s">
        <v>4640</v>
      </c>
      <c r="G340" s="835" t="s">
        <v>4691</v>
      </c>
      <c r="H340" s="835" t="s">
        <v>4692</v>
      </c>
      <c r="I340" s="849">
        <v>3.9700000286102295</v>
      </c>
      <c r="J340" s="849">
        <v>200</v>
      </c>
      <c r="K340" s="850">
        <v>794</v>
      </c>
    </row>
    <row r="341" spans="1:11" ht="14.4" customHeight="1" x14ac:dyDescent="0.3">
      <c r="A341" s="831" t="s">
        <v>565</v>
      </c>
      <c r="B341" s="832" t="s">
        <v>566</v>
      </c>
      <c r="C341" s="835" t="s">
        <v>595</v>
      </c>
      <c r="D341" s="863" t="s">
        <v>596</v>
      </c>
      <c r="E341" s="835" t="s">
        <v>4639</v>
      </c>
      <c r="F341" s="863" t="s">
        <v>4640</v>
      </c>
      <c r="G341" s="835" t="s">
        <v>4693</v>
      </c>
      <c r="H341" s="835" t="s">
        <v>4694</v>
      </c>
      <c r="I341" s="849">
        <v>4.4899997711181641</v>
      </c>
      <c r="J341" s="849">
        <v>140</v>
      </c>
      <c r="K341" s="850">
        <v>628.5999755859375</v>
      </c>
    </row>
    <row r="342" spans="1:11" ht="14.4" customHeight="1" x14ac:dyDescent="0.3">
      <c r="A342" s="831" t="s">
        <v>565</v>
      </c>
      <c r="B342" s="832" t="s">
        <v>566</v>
      </c>
      <c r="C342" s="835" t="s">
        <v>595</v>
      </c>
      <c r="D342" s="863" t="s">
        <v>596</v>
      </c>
      <c r="E342" s="835" t="s">
        <v>4639</v>
      </c>
      <c r="F342" s="863" t="s">
        <v>4640</v>
      </c>
      <c r="G342" s="835" t="s">
        <v>4705</v>
      </c>
      <c r="H342" s="835" t="s">
        <v>4706</v>
      </c>
      <c r="I342" s="849">
        <v>2.7300000190734863</v>
      </c>
      <c r="J342" s="849">
        <v>12</v>
      </c>
      <c r="K342" s="850">
        <v>32.759998321533203</v>
      </c>
    </row>
    <row r="343" spans="1:11" ht="14.4" customHeight="1" x14ac:dyDescent="0.3">
      <c r="A343" s="831" t="s">
        <v>565</v>
      </c>
      <c r="B343" s="832" t="s">
        <v>566</v>
      </c>
      <c r="C343" s="835" t="s">
        <v>595</v>
      </c>
      <c r="D343" s="863" t="s">
        <v>596</v>
      </c>
      <c r="E343" s="835" t="s">
        <v>4639</v>
      </c>
      <c r="F343" s="863" t="s">
        <v>4640</v>
      </c>
      <c r="G343" s="835" t="s">
        <v>5018</v>
      </c>
      <c r="H343" s="835" t="s">
        <v>5019</v>
      </c>
      <c r="I343" s="849">
        <v>2.380000114440918</v>
      </c>
      <c r="J343" s="849">
        <v>480</v>
      </c>
      <c r="K343" s="850">
        <v>1142.3999633789063</v>
      </c>
    </row>
    <row r="344" spans="1:11" ht="14.4" customHeight="1" x14ac:dyDescent="0.3">
      <c r="A344" s="831" t="s">
        <v>565</v>
      </c>
      <c r="B344" s="832" t="s">
        <v>566</v>
      </c>
      <c r="C344" s="835" t="s">
        <v>595</v>
      </c>
      <c r="D344" s="863" t="s">
        <v>596</v>
      </c>
      <c r="E344" s="835" t="s">
        <v>4639</v>
      </c>
      <c r="F344" s="863" t="s">
        <v>4640</v>
      </c>
      <c r="G344" s="835" t="s">
        <v>5020</v>
      </c>
      <c r="H344" s="835" t="s">
        <v>5021</v>
      </c>
      <c r="I344" s="849">
        <v>1.9299999475479126</v>
      </c>
      <c r="J344" s="849">
        <v>1500</v>
      </c>
      <c r="K344" s="850">
        <v>2898</v>
      </c>
    </row>
    <row r="345" spans="1:11" ht="14.4" customHeight="1" x14ac:dyDescent="0.3">
      <c r="A345" s="831" t="s">
        <v>565</v>
      </c>
      <c r="B345" s="832" t="s">
        <v>566</v>
      </c>
      <c r="C345" s="835" t="s">
        <v>595</v>
      </c>
      <c r="D345" s="863" t="s">
        <v>596</v>
      </c>
      <c r="E345" s="835" t="s">
        <v>4639</v>
      </c>
      <c r="F345" s="863" t="s">
        <v>4640</v>
      </c>
      <c r="G345" s="835" t="s">
        <v>4709</v>
      </c>
      <c r="H345" s="835" t="s">
        <v>4710</v>
      </c>
      <c r="I345" s="849">
        <v>0.67000001668930054</v>
      </c>
      <c r="J345" s="849">
        <v>500</v>
      </c>
      <c r="K345" s="850">
        <v>335</v>
      </c>
    </row>
    <row r="346" spans="1:11" ht="14.4" customHeight="1" x14ac:dyDescent="0.3">
      <c r="A346" s="831" t="s">
        <v>565</v>
      </c>
      <c r="B346" s="832" t="s">
        <v>566</v>
      </c>
      <c r="C346" s="835" t="s">
        <v>595</v>
      </c>
      <c r="D346" s="863" t="s">
        <v>596</v>
      </c>
      <c r="E346" s="835" t="s">
        <v>4639</v>
      </c>
      <c r="F346" s="863" t="s">
        <v>4640</v>
      </c>
      <c r="G346" s="835" t="s">
        <v>5022</v>
      </c>
      <c r="H346" s="835" t="s">
        <v>5023</v>
      </c>
      <c r="I346" s="849">
        <v>7.4900000095367432</v>
      </c>
      <c r="J346" s="849">
        <v>576</v>
      </c>
      <c r="K346" s="850">
        <v>4318.0800170898438</v>
      </c>
    </row>
    <row r="347" spans="1:11" ht="14.4" customHeight="1" x14ac:dyDescent="0.3">
      <c r="A347" s="831" t="s">
        <v>565</v>
      </c>
      <c r="B347" s="832" t="s">
        <v>566</v>
      </c>
      <c r="C347" s="835" t="s">
        <v>595</v>
      </c>
      <c r="D347" s="863" t="s">
        <v>596</v>
      </c>
      <c r="E347" s="835" t="s">
        <v>4639</v>
      </c>
      <c r="F347" s="863" t="s">
        <v>4640</v>
      </c>
      <c r="G347" s="835" t="s">
        <v>4713</v>
      </c>
      <c r="H347" s="835" t="s">
        <v>4714</v>
      </c>
      <c r="I347" s="849">
        <v>28.734999656677246</v>
      </c>
      <c r="J347" s="849">
        <v>10</v>
      </c>
      <c r="K347" s="850">
        <v>287.34999084472656</v>
      </c>
    </row>
    <row r="348" spans="1:11" ht="14.4" customHeight="1" x14ac:dyDescent="0.3">
      <c r="A348" s="831" t="s">
        <v>565</v>
      </c>
      <c r="B348" s="832" t="s">
        <v>566</v>
      </c>
      <c r="C348" s="835" t="s">
        <v>595</v>
      </c>
      <c r="D348" s="863" t="s">
        <v>596</v>
      </c>
      <c r="E348" s="835" t="s">
        <v>4639</v>
      </c>
      <c r="F348" s="863" t="s">
        <v>4640</v>
      </c>
      <c r="G348" s="835" t="s">
        <v>5024</v>
      </c>
      <c r="H348" s="835" t="s">
        <v>5025</v>
      </c>
      <c r="I348" s="849">
        <v>1.190000057220459</v>
      </c>
      <c r="J348" s="849">
        <v>270</v>
      </c>
      <c r="K348" s="850">
        <v>321.29998779296875</v>
      </c>
    </row>
    <row r="349" spans="1:11" ht="14.4" customHeight="1" x14ac:dyDescent="0.3">
      <c r="A349" s="831" t="s">
        <v>565</v>
      </c>
      <c r="B349" s="832" t="s">
        <v>566</v>
      </c>
      <c r="C349" s="835" t="s">
        <v>595</v>
      </c>
      <c r="D349" s="863" t="s">
        <v>596</v>
      </c>
      <c r="E349" s="835" t="s">
        <v>4715</v>
      </c>
      <c r="F349" s="863" t="s">
        <v>4716</v>
      </c>
      <c r="G349" s="835" t="s">
        <v>4729</v>
      </c>
      <c r="H349" s="835" t="s">
        <v>4730</v>
      </c>
      <c r="I349" s="849">
        <v>15.930000305175781</v>
      </c>
      <c r="J349" s="849">
        <v>50</v>
      </c>
      <c r="K349" s="850">
        <v>796.5</v>
      </c>
    </row>
    <row r="350" spans="1:11" ht="14.4" customHeight="1" x14ac:dyDescent="0.3">
      <c r="A350" s="831" t="s">
        <v>565</v>
      </c>
      <c r="B350" s="832" t="s">
        <v>566</v>
      </c>
      <c r="C350" s="835" t="s">
        <v>595</v>
      </c>
      <c r="D350" s="863" t="s">
        <v>596</v>
      </c>
      <c r="E350" s="835" t="s">
        <v>4715</v>
      </c>
      <c r="F350" s="863" t="s">
        <v>4716</v>
      </c>
      <c r="G350" s="835" t="s">
        <v>4739</v>
      </c>
      <c r="H350" s="835" t="s">
        <v>4740</v>
      </c>
      <c r="I350" s="849">
        <v>17.979999542236328</v>
      </c>
      <c r="J350" s="849">
        <v>50</v>
      </c>
      <c r="K350" s="850">
        <v>899</v>
      </c>
    </row>
    <row r="351" spans="1:11" ht="14.4" customHeight="1" x14ac:dyDescent="0.3">
      <c r="A351" s="831" t="s">
        <v>565</v>
      </c>
      <c r="B351" s="832" t="s">
        <v>566</v>
      </c>
      <c r="C351" s="835" t="s">
        <v>595</v>
      </c>
      <c r="D351" s="863" t="s">
        <v>596</v>
      </c>
      <c r="E351" s="835" t="s">
        <v>4715</v>
      </c>
      <c r="F351" s="863" t="s">
        <v>4716</v>
      </c>
      <c r="G351" s="835" t="s">
        <v>5026</v>
      </c>
      <c r="H351" s="835" t="s">
        <v>5027</v>
      </c>
      <c r="I351" s="849">
        <v>18.389999389648438</v>
      </c>
      <c r="J351" s="849">
        <v>72</v>
      </c>
      <c r="K351" s="850">
        <v>1324.219970703125</v>
      </c>
    </row>
    <row r="352" spans="1:11" ht="14.4" customHeight="1" x14ac:dyDescent="0.3">
      <c r="A352" s="831" t="s">
        <v>565</v>
      </c>
      <c r="B352" s="832" t="s">
        <v>566</v>
      </c>
      <c r="C352" s="835" t="s">
        <v>595</v>
      </c>
      <c r="D352" s="863" t="s">
        <v>596</v>
      </c>
      <c r="E352" s="835" t="s">
        <v>4715</v>
      </c>
      <c r="F352" s="863" t="s">
        <v>4716</v>
      </c>
      <c r="G352" s="835" t="s">
        <v>5028</v>
      </c>
      <c r="H352" s="835" t="s">
        <v>5029</v>
      </c>
      <c r="I352" s="849">
        <v>4.7899999618530273</v>
      </c>
      <c r="J352" s="849">
        <v>100</v>
      </c>
      <c r="K352" s="850">
        <v>479.3800048828125</v>
      </c>
    </row>
    <row r="353" spans="1:11" ht="14.4" customHeight="1" x14ac:dyDescent="0.3">
      <c r="A353" s="831" t="s">
        <v>565</v>
      </c>
      <c r="B353" s="832" t="s">
        <v>566</v>
      </c>
      <c r="C353" s="835" t="s">
        <v>595</v>
      </c>
      <c r="D353" s="863" t="s">
        <v>596</v>
      </c>
      <c r="E353" s="835" t="s">
        <v>4715</v>
      </c>
      <c r="F353" s="863" t="s">
        <v>4716</v>
      </c>
      <c r="G353" s="835" t="s">
        <v>5028</v>
      </c>
      <c r="H353" s="835" t="s">
        <v>5030</v>
      </c>
      <c r="I353" s="849">
        <v>4.8000001907348633</v>
      </c>
      <c r="J353" s="849">
        <v>100</v>
      </c>
      <c r="K353" s="850">
        <v>479.89999389648438</v>
      </c>
    </row>
    <row r="354" spans="1:11" ht="14.4" customHeight="1" x14ac:dyDescent="0.3">
      <c r="A354" s="831" t="s">
        <v>565</v>
      </c>
      <c r="B354" s="832" t="s">
        <v>566</v>
      </c>
      <c r="C354" s="835" t="s">
        <v>595</v>
      </c>
      <c r="D354" s="863" t="s">
        <v>596</v>
      </c>
      <c r="E354" s="835" t="s">
        <v>4715</v>
      </c>
      <c r="F354" s="863" t="s">
        <v>4716</v>
      </c>
      <c r="G354" s="835" t="s">
        <v>5031</v>
      </c>
      <c r="H354" s="835" t="s">
        <v>5032</v>
      </c>
      <c r="I354" s="849">
        <v>3.9900000095367432</v>
      </c>
      <c r="J354" s="849">
        <v>150</v>
      </c>
      <c r="K354" s="850">
        <v>598.95001220703125</v>
      </c>
    </row>
    <row r="355" spans="1:11" ht="14.4" customHeight="1" x14ac:dyDescent="0.3">
      <c r="A355" s="831" t="s">
        <v>565</v>
      </c>
      <c r="B355" s="832" t="s">
        <v>566</v>
      </c>
      <c r="C355" s="835" t="s">
        <v>595</v>
      </c>
      <c r="D355" s="863" t="s">
        <v>596</v>
      </c>
      <c r="E355" s="835" t="s">
        <v>4715</v>
      </c>
      <c r="F355" s="863" t="s">
        <v>4716</v>
      </c>
      <c r="G355" s="835" t="s">
        <v>4763</v>
      </c>
      <c r="H355" s="835" t="s">
        <v>4765</v>
      </c>
      <c r="I355" s="849">
        <v>6.1700000762939453</v>
      </c>
      <c r="J355" s="849">
        <v>50</v>
      </c>
      <c r="K355" s="850">
        <v>308.5</v>
      </c>
    </row>
    <row r="356" spans="1:11" ht="14.4" customHeight="1" x14ac:dyDescent="0.3">
      <c r="A356" s="831" t="s">
        <v>565</v>
      </c>
      <c r="B356" s="832" t="s">
        <v>566</v>
      </c>
      <c r="C356" s="835" t="s">
        <v>595</v>
      </c>
      <c r="D356" s="863" t="s">
        <v>596</v>
      </c>
      <c r="E356" s="835" t="s">
        <v>4715</v>
      </c>
      <c r="F356" s="863" t="s">
        <v>4716</v>
      </c>
      <c r="G356" s="835" t="s">
        <v>4930</v>
      </c>
      <c r="H356" s="835" t="s">
        <v>4931</v>
      </c>
      <c r="I356" s="849">
        <v>197.57000732421875</v>
      </c>
      <c r="J356" s="849">
        <v>35</v>
      </c>
      <c r="K356" s="850">
        <v>6914.9498291015625</v>
      </c>
    </row>
    <row r="357" spans="1:11" ht="14.4" customHeight="1" x14ac:dyDescent="0.3">
      <c r="A357" s="831" t="s">
        <v>565</v>
      </c>
      <c r="B357" s="832" t="s">
        <v>566</v>
      </c>
      <c r="C357" s="835" t="s">
        <v>595</v>
      </c>
      <c r="D357" s="863" t="s">
        <v>596</v>
      </c>
      <c r="E357" s="835" t="s">
        <v>4816</v>
      </c>
      <c r="F357" s="863" t="s">
        <v>4817</v>
      </c>
      <c r="G357" s="835" t="s">
        <v>4820</v>
      </c>
      <c r="H357" s="835" t="s">
        <v>4821</v>
      </c>
      <c r="I357" s="849">
        <v>0.55000001192092896</v>
      </c>
      <c r="J357" s="849">
        <v>100</v>
      </c>
      <c r="K357" s="850">
        <v>55</v>
      </c>
    </row>
    <row r="358" spans="1:11" ht="14.4" customHeight="1" x14ac:dyDescent="0.3">
      <c r="A358" s="831" t="s">
        <v>565</v>
      </c>
      <c r="B358" s="832" t="s">
        <v>566</v>
      </c>
      <c r="C358" s="835" t="s">
        <v>595</v>
      </c>
      <c r="D358" s="863" t="s">
        <v>596</v>
      </c>
      <c r="E358" s="835" t="s">
        <v>4830</v>
      </c>
      <c r="F358" s="863" t="s">
        <v>4831</v>
      </c>
      <c r="G358" s="835" t="s">
        <v>4832</v>
      </c>
      <c r="H358" s="835" t="s">
        <v>4833</v>
      </c>
      <c r="I358" s="849">
        <v>0.63499999046325684</v>
      </c>
      <c r="J358" s="849">
        <v>1600</v>
      </c>
      <c r="K358" s="850">
        <v>1018</v>
      </c>
    </row>
    <row r="359" spans="1:11" ht="14.4" customHeight="1" x14ac:dyDescent="0.3">
      <c r="A359" s="831" t="s">
        <v>565</v>
      </c>
      <c r="B359" s="832" t="s">
        <v>566</v>
      </c>
      <c r="C359" s="835" t="s">
        <v>595</v>
      </c>
      <c r="D359" s="863" t="s">
        <v>596</v>
      </c>
      <c r="E359" s="835" t="s">
        <v>4830</v>
      </c>
      <c r="F359" s="863" t="s">
        <v>4831</v>
      </c>
      <c r="G359" s="835" t="s">
        <v>4834</v>
      </c>
      <c r="H359" s="835" t="s">
        <v>4835</v>
      </c>
      <c r="I359" s="849">
        <v>0.63666665554046631</v>
      </c>
      <c r="J359" s="849">
        <v>1800</v>
      </c>
      <c r="K359" s="850">
        <v>1146</v>
      </c>
    </row>
    <row r="360" spans="1:11" ht="14.4" customHeight="1" x14ac:dyDescent="0.3">
      <c r="A360" s="831" t="s">
        <v>565</v>
      </c>
      <c r="B360" s="832" t="s">
        <v>566</v>
      </c>
      <c r="C360" s="835" t="s">
        <v>595</v>
      </c>
      <c r="D360" s="863" t="s">
        <v>596</v>
      </c>
      <c r="E360" s="835" t="s">
        <v>4830</v>
      </c>
      <c r="F360" s="863" t="s">
        <v>4831</v>
      </c>
      <c r="G360" s="835" t="s">
        <v>4836</v>
      </c>
      <c r="H360" s="835" t="s">
        <v>4837</v>
      </c>
      <c r="I360" s="849">
        <v>0.63333332538604736</v>
      </c>
      <c r="J360" s="849">
        <v>1800</v>
      </c>
      <c r="K360" s="850">
        <v>1140</v>
      </c>
    </row>
    <row r="361" spans="1:11" ht="14.4" customHeight="1" x14ac:dyDescent="0.3">
      <c r="A361" s="831" t="s">
        <v>565</v>
      </c>
      <c r="B361" s="832" t="s">
        <v>566</v>
      </c>
      <c r="C361" s="835" t="s">
        <v>595</v>
      </c>
      <c r="D361" s="863" t="s">
        <v>596</v>
      </c>
      <c r="E361" s="835" t="s">
        <v>4830</v>
      </c>
      <c r="F361" s="863" t="s">
        <v>4831</v>
      </c>
      <c r="G361" s="835" t="s">
        <v>4954</v>
      </c>
      <c r="H361" s="835" t="s">
        <v>4955</v>
      </c>
      <c r="I361" s="849">
        <v>12.579999923706055</v>
      </c>
      <c r="J361" s="849">
        <v>50</v>
      </c>
      <c r="K361" s="850">
        <v>629</v>
      </c>
    </row>
    <row r="362" spans="1:11" ht="14.4" customHeight="1" x14ac:dyDescent="0.3">
      <c r="A362" s="831" t="s">
        <v>565</v>
      </c>
      <c r="B362" s="832" t="s">
        <v>566</v>
      </c>
      <c r="C362" s="835" t="s">
        <v>595</v>
      </c>
      <c r="D362" s="863" t="s">
        <v>596</v>
      </c>
      <c r="E362" s="835" t="s">
        <v>4830</v>
      </c>
      <c r="F362" s="863" t="s">
        <v>4831</v>
      </c>
      <c r="G362" s="835" t="s">
        <v>5033</v>
      </c>
      <c r="H362" s="835" t="s">
        <v>5034</v>
      </c>
      <c r="I362" s="849">
        <v>16.209999084472656</v>
      </c>
      <c r="J362" s="849">
        <v>50</v>
      </c>
      <c r="K362" s="850">
        <v>810.70001220703125</v>
      </c>
    </row>
    <row r="363" spans="1:11" ht="14.4" customHeight="1" x14ac:dyDescent="0.3">
      <c r="A363" s="831" t="s">
        <v>565</v>
      </c>
      <c r="B363" s="832" t="s">
        <v>566</v>
      </c>
      <c r="C363" s="835" t="s">
        <v>595</v>
      </c>
      <c r="D363" s="863" t="s">
        <v>596</v>
      </c>
      <c r="E363" s="835" t="s">
        <v>4830</v>
      </c>
      <c r="F363" s="863" t="s">
        <v>4831</v>
      </c>
      <c r="G363" s="835" t="s">
        <v>5035</v>
      </c>
      <c r="H363" s="835" t="s">
        <v>5036</v>
      </c>
      <c r="I363" s="849">
        <v>7.5100002288818359</v>
      </c>
      <c r="J363" s="849">
        <v>50</v>
      </c>
      <c r="K363" s="850">
        <v>375.5</v>
      </c>
    </row>
    <row r="364" spans="1:11" ht="14.4" customHeight="1" x14ac:dyDescent="0.3">
      <c r="A364" s="831" t="s">
        <v>565</v>
      </c>
      <c r="B364" s="832" t="s">
        <v>566</v>
      </c>
      <c r="C364" s="835" t="s">
        <v>595</v>
      </c>
      <c r="D364" s="863" t="s">
        <v>596</v>
      </c>
      <c r="E364" s="835" t="s">
        <v>4830</v>
      </c>
      <c r="F364" s="863" t="s">
        <v>4831</v>
      </c>
      <c r="G364" s="835" t="s">
        <v>5037</v>
      </c>
      <c r="H364" s="835" t="s">
        <v>5038</v>
      </c>
      <c r="I364" s="849">
        <v>7.5</v>
      </c>
      <c r="J364" s="849">
        <v>100</v>
      </c>
      <c r="K364" s="850">
        <v>750</v>
      </c>
    </row>
    <row r="365" spans="1:11" ht="14.4" customHeight="1" x14ac:dyDescent="0.3">
      <c r="A365" s="831" t="s">
        <v>565</v>
      </c>
      <c r="B365" s="832" t="s">
        <v>566</v>
      </c>
      <c r="C365" s="835" t="s">
        <v>595</v>
      </c>
      <c r="D365" s="863" t="s">
        <v>596</v>
      </c>
      <c r="E365" s="835" t="s">
        <v>4830</v>
      </c>
      <c r="F365" s="863" t="s">
        <v>4831</v>
      </c>
      <c r="G365" s="835" t="s">
        <v>4838</v>
      </c>
      <c r="H365" s="835" t="s">
        <v>4844</v>
      </c>
      <c r="I365" s="849">
        <v>7.5100002288818359</v>
      </c>
      <c r="J365" s="849">
        <v>100</v>
      </c>
      <c r="K365" s="850">
        <v>751</v>
      </c>
    </row>
    <row r="366" spans="1:11" ht="14.4" customHeight="1" x14ac:dyDescent="0.3">
      <c r="A366" s="831" t="s">
        <v>565</v>
      </c>
      <c r="B366" s="832" t="s">
        <v>566</v>
      </c>
      <c r="C366" s="835" t="s">
        <v>595</v>
      </c>
      <c r="D366" s="863" t="s">
        <v>596</v>
      </c>
      <c r="E366" s="835" t="s">
        <v>4830</v>
      </c>
      <c r="F366" s="863" t="s">
        <v>4831</v>
      </c>
      <c r="G366" s="835" t="s">
        <v>4842</v>
      </c>
      <c r="H366" s="835" t="s">
        <v>4846</v>
      </c>
      <c r="I366" s="849">
        <v>7.5</v>
      </c>
      <c r="J366" s="849">
        <v>100</v>
      </c>
      <c r="K366" s="850">
        <v>750</v>
      </c>
    </row>
    <row r="367" spans="1:11" ht="14.4" customHeight="1" x14ac:dyDescent="0.3">
      <c r="A367" s="831" t="s">
        <v>565</v>
      </c>
      <c r="B367" s="832" t="s">
        <v>566</v>
      </c>
      <c r="C367" s="835" t="s">
        <v>595</v>
      </c>
      <c r="D367" s="863" t="s">
        <v>596</v>
      </c>
      <c r="E367" s="835" t="s">
        <v>4830</v>
      </c>
      <c r="F367" s="863" t="s">
        <v>4831</v>
      </c>
      <c r="G367" s="835" t="s">
        <v>4836</v>
      </c>
      <c r="H367" s="835" t="s">
        <v>4848</v>
      </c>
      <c r="I367" s="849">
        <v>0.62999999523162842</v>
      </c>
      <c r="J367" s="849">
        <v>800</v>
      </c>
      <c r="K367" s="850">
        <v>504</v>
      </c>
    </row>
    <row r="368" spans="1:11" ht="14.4" customHeight="1" thickBot="1" x14ac:dyDescent="0.35">
      <c r="A368" s="839" t="s">
        <v>565</v>
      </c>
      <c r="B368" s="840" t="s">
        <v>566</v>
      </c>
      <c r="C368" s="843" t="s">
        <v>595</v>
      </c>
      <c r="D368" s="864" t="s">
        <v>596</v>
      </c>
      <c r="E368" s="843" t="s">
        <v>4830</v>
      </c>
      <c r="F368" s="864" t="s">
        <v>4831</v>
      </c>
      <c r="G368" s="843" t="s">
        <v>4834</v>
      </c>
      <c r="H368" s="843" t="s">
        <v>4849</v>
      </c>
      <c r="I368" s="851">
        <v>0.62999999523162842</v>
      </c>
      <c r="J368" s="851">
        <v>800</v>
      </c>
      <c r="K368" s="852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104.8</v>
      </c>
      <c r="D6" s="491"/>
      <c r="E6" s="491"/>
      <c r="F6" s="490"/>
      <c r="G6" s="492">
        <f ca="1">SUM(Tabulka[05 h_vram])/2</f>
        <v>80222.31</v>
      </c>
      <c r="H6" s="491">
        <f ca="1">SUM(Tabulka[06 h_naduv])/2</f>
        <v>1508.6</v>
      </c>
      <c r="I6" s="491">
        <f ca="1">SUM(Tabulka[07 h_nadzk])/2</f>
        <v>609.9</v>
      </c>
      <c r="J6" s="490">
        <f ca="1">SUM(Tabulka[08 h_oon])/2</f>
        <v>406</v>
      </c>
      <c r="K6" s="492">
        <f ca="1">SUM(Tabulka[09 m_kl])/2</f>
        <v>157378</v>
      </c>
      <c r="L6" s="491">
        <f ca="1">SUM(Tabulka[10 m_gr])/2</f>
        <v>0</v>
      </c>
      <c r="M6" s="491">
        <f ca="1">SUM(Tabulka[11 m_jo])/2</f>
        <v>236652</v>
      </c>
      <c r="N6" s="491">
        <f ca="1">SUM(Tabulka[12 m_oc])/2</f>
        <v>394030</v>
      </c>
      <c r="O6" s="490">
        <f ca="1">SUM(Tabulka[13 m_sk])/2</f>
        <v>21481801</v>
      </c>
      <c r="P6" s="489">
        <f ca="1">SUM(Tabulka[14_vzsk])/2</f>
        <v>57268</v>
      </c>
      <c r="Q6" s="489">
        <f ca="1">SUM(Tabulka[15_vzpl])/2</f>
        <v>50268.272615397698</v>
      </c>
      <c r="R6" s="488">
        <f ca="1">IF(Q6=0,0,P6/Q6)</f>
        <v>1.1392474222887503</v>
      </c>
      <c r="S6" s="487">
        <f ca="1">Q6-P6</f>
        <v>-6999.7273846023018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17785.400000000001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609.9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216265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8581194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39515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26867.261014876152</v>
      </c>
      <c r="R8" s="471">
        <f ca="1">IF(Tabulka[[#This Row],[15_vzpl]]=0,"",Tabulka[[#This Row],[14_vzsk]]/Tabulka[[#This Row],[15_vzpl]])</f>
        <v>1.4707491015969552</v>
      </c>
      <c r="S8" s="470">
        <f ca="1">IF(Tabulka[[#This Row],[15_vzpl]]-Tabulka[[#This Row],[14_vzsk]]=0,"",Tabulka[[#This Row],[15_vzpl]]-Tabulka[[#This Row],[14_vzsk]])</f>
        <v>-12647.738985123848</v>
      </c>
    </row>
    <row r="9" spans="1:19" x14ac:dyDescent="0.3">
      <c r="A9" s="469">
        <v>99</v>
      </c>
      <c r="B9" s="468" t="s">
        <v>5049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2557.4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254.9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840552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39515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26867.261014876152</v>
      </c>
      <c r="R9" s="471">
        <f ca="1">IF(Tabulka[[#This Row],[15_vzpl]]=0,"",Tabulka[[#This Row],[14_vzsk]]/Tabulka[[#This Row],[15_vzpl]])</f>
        <v>1.4707491015969552</v>
      </c>
      <c r="S9" s="470">
        <f ca="1">IF(Tabulka[[#This Row],[15_vzpl]]-Tabulka[[#This Row],[14_vzsk]]=0,"",Tabulka[[#This Row],[15_vzpl]]-Tabulka[[#This Row],[14_vzsk]])</f>
        <v>-12647.738985123848</v>
      </c>
    </row>
    <row r="10" spans="1:19" x14ac:dyDescent="0.3">
      <c r="A10" s="469">
        <v>100</v>
      </c>
      <c r="B10" s="468" t="s">
        <v>5050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447925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5051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13923.2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419.3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7292717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5040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159727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6734.3449338548735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6734.3449338548735</v>
      </c>
    </row>
    <row r="13" spans="1:19" x14ac:dyDescent="0.3">
      <c r="A13" s="469">
        <v>526</v>
      </c>
      <c r="B13" s="468" t="s">
        <v>5052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6734.3449338548735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6734.3449338548735</v>
      </c>
    </row>
    <row r="14" spans="1:19" x14ac:dyDescent="0.3">
      <c r="A14" s="469">
        <v>746</v>
      </c>
      <c r="B14" s="468" t="s">
        <v>5053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159727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5041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76.599999999999994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57540.01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16113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99852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115965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12032372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17753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5" s="471">
        <f ca="1">IF(Tabulka[[#This Row],[15_vzpl]]=0,"",Tabulka[[#This Row],[14_vzsk]]/Tabulka[[#This Row],[15_vzpl]])</f>
        <v>1.06518</v>
      </c>
      <c r="S15" s="470">
        <f ca="1">IF(Tabulka[[#This Row],[15_vzpl]]-Tabulka[[#This Row],[14_vzsk]]=0,"",Tabulka[[#This Row],[15_vzpl]]-Tabulka[[#This Row],[14_vzsk]])</f>
        <v>-1086.3333333333321</v>
      </c>
    </row>
    <row r="16" spans="1:19" x14ac:dyDescent="0.3">
      <c r="A16" s="469">
        <v>303</v>
      </c>
      <c r="B16" s="468" t="s">
        <v>5054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3824588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6" s="471">
        <f ca="1">IF(Tabulka[[#This Row],[15_vzpl]]=0,"",Tabulka[[#This Row],[14_vzsk]]/Tabulka[[#This Row],[15_vzpl]])</f>
        <v>1.06518</v>
      </c>
      <c r="S16" s="470">
        <f ca="1">IF(Tabulka[[#This Row],[15_vzpl]]-Tabulka[[#This Row],[14_vzsk]]=0,"",Tabulka[[#This Row],[15_vzpl]]-Tabulka[[#This Row],[14_vzsk]])</f>
        <v>-1086.3333333333321</v>
      </c>
    </row>
    <row r="17" spans="1:19" x14ac:dyDescent="0.3">
      <c r="A17" s="469">
        <v>304</v>
      </c>
      <c r="B17" s="468" t="s">
        <v>5055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6455.5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1587096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5056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845155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408</v>
      </c>
      <c r="B19" s="468" t="s">
        <v>5057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10563.26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38156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38156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2440067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5058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16.399999999999999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1915585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5059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6471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970990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5060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3255.25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8902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448891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5042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5.38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4107.8999999999996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708508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5061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5.38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4107.8999999999996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708508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5048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21.299999999999997</v>
      </c>
      <c r="F4" s="498"/>
      <c r="G4" s="498"/>
      <c r="H4" s="498"/>
      <c r="I4" s="498">
        <v>3609.3999999999996</v>
      </c>
      <c r="J4" s="498">
        <v>289.09999999999997</v>
      </c>
      <c r="K4" s="498">
        <v>183.89999999999998</v>
      </c>
      <c r="L4" s="498">
        <v>86</v>
      </c>
      <c r="M4" s="498">
        <v>107265</v>
      </c>
      <c r="N4" s="498"/>
      <c r="O4" s="498">
        <v>7500</v>
      </c>
      <c r="P4" s="498">
        <v>114765</v>
      </c>
      <c r="Q4" s="498">
        <v>1771899</v>
      </c>
      <c r="R4" s="498">
        <v>15600</v>
      </c>
      <c r="S4" s="498">
        <v>5373.4522029752306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382.79999999999995</v>
      </c>
      <c r="J5">
        <v>23.4</v>
      </c>
      <c r="K5">
        <v>39.6</v>
      </c>
      <c r="Q5">
        <v>157250</v>
      </c>
      <c r="R5">
        <v>15600</v>
      </c>
      <c r="S5">
        <v>5373.4522029752306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269</v>
      </c>
      <c r="J6">
        <v>14</v>
      </c>
      <c r="K6">
        <v>32</v>
      </c>
      <c r="Q6">
        <v>91364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17.099999999999998</v>
      </c>
      <c r="I7">
        <v>2957.6</v>
      </c>
      <c r="J7">
        <v>251.7</v>
      </c>
      <c r="K7">
        <v>112.3</v>
      </c>
      <c r="L7">
        <v>86</v>
      </c>
      <c r="M7">
        <v>107265</v>
      </c>
      <c r="O7">
        <v>7500</v>
      </c>
      <c r="P7">
        <v>114765</v>
      </c>
      <c r="Q7">
        <v>1523285</v>
      </c>
    </row>
    <row r="8" spans="1:19" x14ac:dyDescent="0.3">
      <c r="A8" s="505" t="s">
        <v>215</v>
      </c>
      <c r="B8" s="504">
        <v>5</v>
      </c>
      <c r="C8">
        <v>1</v>
      </c>
      <c r="D8" t="s">
        <v>5040</v>
      </c>
      <c r="E8">
        <v>1</v>
      </c>
      <c r="I8">
        <v>142</v>
      </c>
      <c r="Q8">
        <v>32245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S9">
        <v>1346.8689867709747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142</v>
      </c>
      <c r="Q10">
        <v>32245</v>
      </c>
    </row>
    <row r="11" spans="1:19" x14ac:dyDescent="0.3">
      <c r="A11" s="503" t="s">
        <v>218</v>
      </c>
      <c r="B11" s="502">
        <v>8</v>
      </c>
      <c r="C11">
        <v>1</v>
      </c>
      <c r="D11" t="s">
        <v>5041</v>
      </c>
      <c r="E11">
        <v>76</v>
      </c>
      <c r="I11">
        <v>12398.380000000001</v>
      </c>
      <c r="M11">
        <v>2963</v>
      </c>
      <c r="O11">
        <v>5000</v>
      </c>
      <c r="P11">
        <v>7963</v>
      </c>
      <c r="Q11">
        <v>2388993</v>
      </c>
      <c r="R11">
        <v>888</v>
      </c>
      <c r="S11">
        <v>3333.3333333333335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21</v>
      </c>
      <c r="I12">
        <v>3601</v>
      </c>
      <c r="O12">
        <v>5000</v>
      </c>
      <c r="P12">
        <v>5000</v>
      </c>
      <c r="Q12">
        <v>756792</v>
      </c>
      <c r="R12">
        <v>888</v>
      </c>
      <c r="S12">
        <v>3333.3333333333335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8</v>
      </c>
      <c r="I13">
        <v>1419</v>
      </c>
      <c r="Q13">
        <v>318251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4</v>
      </c>
      <c r="I14">
        <v>664</v>
      </c>
      <c r="Q14">
        <v>164831</v>
      </c>
    </row>
    <row r="15" spans="1:19" x14ac:dyDescent="0.3">
      <c r="A15" s="503" t="s">
        <v>222</v>
      </c>
      <c r="B15" s="502">
        <v>12</v>
      </c>
      <c r="C15">
        <v>1</v>
      </c>
      <c r="D15">
        <v>408</v>
      </c>
      <c r="E15">
        <v>14</v>
      </c>
      <c r="I15">
        <v>2419.13</v>
      </c>
      <c r="Q15">
        <v>494550</v>
      </c>
    </row>
    <row r="16" spans="1:19" x14ac:dyDescent="0.3">
      <c r="A16" s="501" t="s">
        <v>210</v>
      </c>
      <c r="B16" s="500">
        <v>2018</v>
      </c>
      <c r="C16">
        <v>1</v>
      </c>
      <c r="D16">
        <v>424</v>
      </c>
      <c r="E16">
        <v>16</v>
      </c>
      <c r="I16">
        <v>2231</v>
      </c>
      <c r="Q16">
        <v>374053</v>
      </c>
    </row>
    <row r="17" spans="3:19" x14ac:dyDescent="0.3">
      <c r="C17">
        <v>1</v>
      </c>
      <c r="D17">
        <v>636</v>
      </c>
      <c r="E17">
        <v>9</v>
      </c>
      <c r="I17">
        <v>1364.5</v>
      </c>
      <c r="Q17">
        <v>187875</v>
      </c>
    </row>
    <row r="18" spans="3:19" x14ac:dyDescent="0.3">
      <c r="C18">
        <v>1</v>
      </c>
      <c r="D18">
        <v>642</v>
      </c>
      <c r="E18">
        <v>4</v>
      </c>
      <c r="I18">
        <v>699.75</v>
      </c>
      <c r="M18">
        <v>2963</v>
      </c>
      <c r="P18">
        <v>2963</v>
      </c>
      <c r="Q18">
        <v>92641</v>
      </c>
    </row>
    <row r="19" spans="3:19" x14ac:dyDescent="0.3">
      <c r="C19">
        <v>1</v>
      </c>
      <c r="D19" t="s">
        <v>5042</v>
      </c>
      <c r="E19">
        <v>5.6999999999999993</v>
      </c>
      <c r="I19">
        <v>1006</v>
      </c>
      <c r="Q19">
        <v>143430</v>
      </c>
    </row>
    <row r="20" spans="3:19" x14ac:dyDescent="0.3">
      <c r="C20">
        <v>1</v>
      </c>
      <c r="D20">
        <v>30</v>
      </c>
      <c r="E20">
        <v>5.6999999999999993</v>
      </c>
      <c r="I20">
        <v>1006</v>
      </c>
      <c r="Q20">
        <v>143430</v>
      </c>
    </row>
    <row r="21" spans="3:19" x14ac:dyDescent="0.3">
      <c r="C21" t="s">
        <v>5043</v>
      </c>
      <c r="E21">
        <v>104</v>
      </c>
      <c r="I21">
        <v>17155.78</v>
      </c>
      <c r="J21">
        <v>289.09999999999997</v>
      </c>
      <c r="K21">
        <v>183.89999999999998</v>
      </c>
      <c r="L21">
        <v>86</v>
      </c>
      <c r="M21">
        <v>110228</v>
      </c>
      <c r="O21">
        <v>12500</v>
      </c>
      <c r="P21">
        <v>122728</v>
      </c>
      <c r="Q21">
        <v>4336567</v>
      </c>
      <c r="R21">
        <v>16488</v>
      </c>
      <c r="S21">
        <v>10053.654523079538</v>
      </c>
    </row>
    <row r="22" spans="3:19" x14ac:dyDescent="0.3">
      <c r="C22">
        <v>2</v>
      </c>
      <c r="D22" t="s">
        <v>272</v>
      </c>
      <c r="E22">
        <v>21.5</v>
      </c>
      <c r="I22">
        <v>3238.6</v>
      </c>
      <c r="J22">
        <v>250</v>
      </c>
      <c r="K22">
        <v>142</v>
      </c>
      <c r="L22">
        <v>80</v>
      </c>
      <c r="M22">
        <v>34000</v>
      </c>
      <c r="P22">
        <v>34000</v>
      </c>
      <c r="Q22">
        <v>1653938</v>
      </c>
      <c r="S22">
        <v>5373.4522029752306</v>
      </c>
    </row>
    <row r="23" spans="3:19" x14ac:dyDescent="0.3">
      <c r="C23">
        <v>2</v>
      </c>
      <c r="D23">
        <v>99</v>
      </c>
      <c r="E23">
        <v>2.6</v>
      </c>
      <c r="I23">
        <v>416</v>
      </c>
      <c r="J23">
        <v>24</v>
      </c>
      <c r="K23">
        <v>53</v>
      </c>
      <c r="Q23">
        <v>133283</v>
      </c>
      <c r="S23">
        <v>5373.4522029752306</v>
      </c>
    </row>
    <row r="24" spans="3:19" x14ac:dyDescent="0.3">
      <c r="C24">
        <v>2</v>
      </c>
      <c r="D24">
        <v>100</v>
      </c>
      <c r="E24">
        <v>1.6</v>
      </c>
      <c r="I24">
        <v>229</v>
      </c>
      <c r="J24">
        <v>16</v>
      </c>
      <c r="K24">
        <v>30</v>
      </c>
      <c r="Q24">
        <v>91792</v>
      </c>
    </row>
    <row r="25" spans="3:19" x14ac:dyDescent="0.3">
      <c r="C25">
        <v>2</v>
      </c>
      <c r="D25">
        <v>101</v>
      </c>
      <c r="E25">
        <v>17.3</v>
      </c>
      <c r="I25">
        <v>2593.6</v>
      </c>
      <c r="J25">
        <v>210</v>
      </c>
      <c r="K25">
        <v>59</v>
      </c>
      <c r="L25">
        <v>80</v>
      </c>
      <c r="M25">
        <v>34000</v>
      </c>
      <c r="P25">
        <v>34000</v>
      </c>
      <c r="Q25">
        <v>1428863</v>
      </c>
    </row>
    <row r="26" spans="3:19" x14ac:dyDescent="0.3">
      <c r="C26">
        <v>2</v>
      </c>
      <c r="D26" t="s">
        <v>5040</v>
      </c>
      <c r="E26">
        <v>1</v>
      </c>
      <c r="I26">
        <v>148</v>
      </c>
      <c r="Q26">
        <v>31609</v>
      </c>
      <c r="S26">
        <v>1346.8689867709747</v>
      </c>
    </row>
    <row r="27" spans="3:19" x14ac:dyDescent="0.3">
      <c r="C27">
        <v>2</v>
      </c>
      <c r="D27">
        <v>526</v>
      </c>
      <c r="S27">
        <v>1346.8689867709747</v>
      </c>
    </row>
    <row r="28" spans="3:19" x14ac:dyDescent="0.3">
      <c r="C28">
        <v>2</v>
      </c>
      <c r="D28">
        <v>746</v>
      </c>
      <c r="E28">
        <v>1</v>
      </c>
      <c r="I28">
        <v>148</v>
      </c>
      <c r="Q28">
        <v>31609</v>
      </c>
    </row>
    <row r="29" spans="3:19" x14ac:dyDescent="0.3">
      <c r="C29">
        <v>2</v>
      </c>
      <c r="D29" t="s">
        <v>5041</v>
      </c>
      <c r="E29">
        <v>77</v>
      </c>
      <c r="I29">
        <v>10697.75</v>
      </c>
      <c r="M29">
        <v>13150</v>
      </c>
      <c r="O29">
        <v>25000</v>
      </c>
      <c r="P29">
        <v>38150</v>
      </c>
      <c r="Q29">
        <v>2359194</v>
      </c>
      <c r="R29">
        <v>2964</v>
      </c>
      <c r="S29">
        <v>3333.3333333333335</v>
      </c>
    </row>
    <row r="30" spans="3:19" x14ac:dyDescent="0.3">
      <c r="C30">
        <v>2</v>
      </c>
      <c r="D30">
        <v>303</v>
      </c>
      <c r="E30">
        <v>21</v>
      </c>
      <c r="I30">
        <v>2962.5</v>
      </c>
      <c r="O30">
        <v>25000</v>
      </c>
      <c r="P30">
        <v>25000</v>
      </c>
      <c r="Q30">
        <v>744380</v>
      </c>
      <c r="R30">
        <v>2964</v>
      </c>
      <c r="S30">
        <v>3333.3333333333335</v>
      </c>
    </row>
    <row r="31" spans="3:19" x14ac:dyDescent="0.3">
      <c r="C31">
        <v>2</v>
      </c>
      <c r="D31">
        <v>304</v>
      </c>
      <c r="E31">
        <v>8</v>
      </c>
      <c r="I31">
        <v>1223.5</v>
      </c>
      <c r="Q31">
        <v>313367</v>
      </c>
    </row>
    <row r="32" spans="3:19" x14ac:dyDescent="0.3">
      <c r="C32">
        <v>2</v>
      </c>
      <c r="D32">
        <v>305</v>
      </c>
      <c r="E32">
        <v>4</v>
      </c>
      <c r="I32">
        <v>596</v>
      </c>
      <c r="M32">
        <v>7211</v>
      </c>
      <c r="P32">
        <v>7211</v>
      </c>
      <c r="Q32">
        <v>170193</v>
      </c>
    </row>
    <row r="33" spans="3:19" x14ac:dyDescent="0.3">
      <c r="C33">
        <v>2</v>
      </c>
      <c r="D33">
        <v>408</v>
      </c>
      <c r="E33">
        <v>14</v>
      </c>
      <c r="I33">
        <v>1914</v>
      </c>
      <c r="Q33">
        <v>481451</v>
      </c>
    </row>
    <row r="34" spans="3:19" x14ac:dyDescent="0.3">
      <c r="C34">
        <v>2</v>
      </c>
      <c r="D34">
        <v>424</v>
      </c>
      <c r="E34">
        <v>17</v>
      </c>
      <c r="I34">
        <v>2096</v>
      </c>
      <c r="Q34">
        <v>365724</v>
      </c>
    </row>
    <row r="35" spans="3:19" x14ac:dyDescent="0.3">
      <c r="C35">
        <v>2</v>
      </c>
      <c r="D35">
        <v>636</v>
      </c>
      <c r="E35">
        <v>9</v>
      </c>
      <c r="I35">
        <v>1271.5</v>
      </c>
      <c r="Q35">
        <v>193039</v>
      </c>
    </row>
    <row r="36" spans="3:19" x14ac:dyDescent="0.3">
      <c r="C36">
        <v>2</v>
      </c>
      <c r="D36">
        <v>642</v>
      </c>
      <c r="E36">
        <v>4</v>
      </c>
      <c r="I36">
        <v>634.25</v>
      </c>
      <c r="M36">
        <v>5939</v>
      </c>
      <c r="P36">
        <v>5939</v>
      </c>
      <c r="Q36">
        <v>91040</v>
      </c>
    </row>
    <row r="37" spans="3:19" x14ac:dyDescent="0.3">
      <c r="C37">
        <v>2</v>
      </c>
      <c r="D37" t="s">
        <v>5042</v>
      </c>
      <c r="E37">
        <v>5.6999999999999993</v>
      </c>
      <c r="I37">
        <v>613</v>
      </c>
      <c r="Q37">
        <v>120460</v>
      </c>
    </row>
    <row r="38" spans="3:19" x14ac:dyDescent="0.3">
      <c r="C38">
        <v>2</v>
      </c>
      <c r="D38">
        <v>30</v>
      </c>
      <c r="E38">
        <v>5.6999999999999993</v>
      </c>
      <c r="I38">
        <v>613</v>
      </c>
      <c r="Q38">
        <v>120460</v>
      </c>
    </row>
    <row r="39" spans="3:19" x14ac:dyDescent="0.3">
      <c r="C39" t="s">
        <v>5044</v>
      </c>
      <c r="E39">
        <v>105.2</v>
      </c>
      <c r="I39">
        <v>14697.35</v>
      </c>
      <c r="J39">
        <v>250</v>
      </c>
      <c r="K39">
        <v>142</v>
      </c>
      <c r="L39">
        <v>80</v>
      </c>
      <c r="M39">
        <v>47150</v>
      </c>
      <c r="O39">
        <v>25000</v>
      </c>
      <c r="P39">
        <v>72150</v>
      </c>
      <c r="Q39">
        <v>4165201</v>
      </c>
      <c r="R39">
        <v>2964</v>
      </c>
      <c r="S39">
        <v>10053.654523079538</v>
      </c>
    </row>
    <row r="40" spans="3:19" x14ac:dyDescent="0.3">
      <c r="C40">
        <v>3</v>
      </c>
      <c r="D40" t="s">
        <v>272</v>
      </c>
      <c r="E40">
        <v>22.9</v>
      </c>
      <c r="I40">
        <v>3622.1000000000004</v>
      </c>
      <c r="J40">
        <v>323.5</v>
      </c>
      <c r="K40">
        <v>114</v>
      </c>
      <c r="L40">
        <v>80</v>
      </c>
      <c r="O40">
        <v>7500</v>
      </c>
      <c r="P40">
        <v>7500</v>
      </c>
      <c r="Q40">
        <v>1743109</v>
      </c>
      <c r="R40">
        <v>8000</v>
      </c>
      <c r="S40">
        <v>5373.4522029752306</v>
      </c>
    </row>
    <row r="41" spans="3:19" x14ac:dyDescent="0.3">
      <c r="C41">
        <v>3</v>
      </c>
      <c r="D41">
        <v>99</v>
      </c>
      <c r="E41">
        <v>3.6</v>
      </c>
      <c r="I41">
        <v>632</v>
      </c>
      <c r="J41">
        <v>41.5</v>
      </c>
      <c r="K41">
        <v>36</v>
      </c>
      <c r="Q41">
        <v>164230</v>
      </c>
      <c r="R41">
        <v>8000</v>
      </c>
      <c r="S41">
        <v>5373.4522029752306</v>
      </c>
    </row>
    <row r="42" spans="3:19" x14ac:dyDescent="0.3">
      <c r="C42">
        <v>3</v>
      </c>
      <c r="D42">
        <v>100</v>
      </c>
      <c r="E42">
        <v>1.8</v>
      </c>
      <c r="I42">
        <v>285.8</v>
      </c>
      <c r="J42">
        <v>42</v>
      </c>
      <c r="Q42">
        <v>84256</v>
      </c>
    </row>
    <row r="43" spans="3:19" x14ac:dyDescent="0.3">
      <c r="C43">
        <v>3</v>
      </c>
      <c r="D43">
        <v>101</v>
      </c>
      <c r="E43">
        <v>17.5</v>
      </c>
      <c r="I43">
        <v>2704.3</v>
      </c>
      <c r="J43">
        <v>240</v>
      </c>
      <c r="K43">
        <v>78</v>
      </c>
      <c r="L43">
        <v>80</v>
      </c>
      <c r="O43">
        <v>7500</v>
      </c>
      <c r="P43">
        <v>7500</v>
      </c>
      <c r="Q43">
        <v>1494623</v>
      </c>
    </row>
    <row r="44" spans="3:19" x14ac:dyDescent="0.3">
      <c r="C44">
        <v>3</v>
      </c>
      <c r="D44" t="s">
        <v>5040</v>
      </c>
      <c r="E44">
        <v>1</v>
      </c>
      <c r="I44">
        <v>173</v>
      </c>
      <c r="Q44">
        <v>31800</v>
      </c>
      <c r="S44">
        <v>1346.8689867709747</v>
      </c>
    </row>
    <row r="45" spans="3:19" x14ac:dyDescent="0.3">
      <c r="C45">
        <v>3</v>
      </c>
      <c r="D45">
        <v>526</v>
      </c>
      <c r="S45">
        <v>1346.8689867709747</v>
      </c>
    </row>
    <row r="46" spans="3:19" x14ac:dyDescent="0.3">
      <c r="C46">
        <v>3</v>
      </c>
      <c r="D46">
        <v>746</v>
      </c>
      <c r="E46">
        <v>1</v>
      </c>
      <c r="I46">
        <v>173</v>
      </c>
      <c r="Q46">
        <v>31800</v>
      </c>
    </row>
    <row r="47" spans="3:19" x14ac:dyDescent="0.3">
      <c r="C47">
        <v>3</v>
      </c>
      <c r="D47" t="s">
        <v>5041</v>
      </c>
      <c r="E47">
        <v>76</v>
      </c>
      <c r="I47">
        <v>11264.380000000001</v>
      </c>
      <c r="O47">
        <v>11052</v>
      </c>
      <c r="P47">
        <v>11052</v>
      </c>
      <c r="Q47">
        <v>2357938</v>
      </c>
      <c r="R47">
        <v>5200</v>
      </c>
      <c r="S47">
        <v>3333.3333333333335</v>
      </c>
    </row>
    <row r="48" spans="3:19" x14ac:dyDescent="0.3">
      <c r="C48">
        <v>3</v>
      </c>
      <c r="D48">
        <v>303</v>
      </c>
      <c r="E48">
        <v>21</v>
      </c>
      <c r="I48">
        <v>3167</v>
      </c>
      <c r="Q48">
        <v>745501</v>
      </c>
      <c r="R48">
        <v>5200</v>
      </c>
      <c r="S48">
        <v>3333.3333333333335</v>
      </c>
    </row>
    <row r="49" spans="3:19" x14ac:dyDescent="0.3">
      <c r="C49">
        <v>3</v>
      </c>
      <c r="D49">
        <v>304</v>
      </c>
      <c r="E49">
        <v>8</v>
      </c>
      <c r="I49">
        <v>1295</v>
      </c>
      <c r="Q49">
        <v>316615</v>
      </c>
    </row>
    <row r="50" spans="3:19" x14ac:dyDescent="0.3">
      <c r="C50">
        <v>3</v>
      </c>
      <c r="D50">
        <v>305</v>
      </c>
      <c r="E50">
        <v>4</v>
      </c>
      <c r="I50">
        <v>696</v>
      </c>
      <c r="Q50">
        <v>170864</v>
      </c>
    </row>
    <row r="51" spans="3:19" x14ac:dyDescent="0.3">
      <c r="C51">
        <v>3</v>
      </c>
      <c r="D51">
        <v>408</v>
      </c>
      <c r="E51">
        <v>14</v>
      </c>
      <c r="I51">
        <v>2154.63</v>
      </c>
      <c r="O51">
        <v>11052</v>
      </c>
      <c r="P51">
        <v>11052</v>
      </c>
      <c r="Q51">
        <v>481353</v>
      </c>
    </row>
    <row r="52" spans="3:19" x14ac:dyDescent="0.3">
      <c r="C52">
        <v>3</v>
      </c>
      <c r="D52">
        <v>424</v>
      </c>
      <c r="E52">
        <v>16</v>
      </c>
      <c r="I52">
        <v>2132.5</v>
      </c>
      <c r="Q52">
        <v>373793</v>
      </c>
    </row>
    <row r="53" spans="3:19" x14ac:dyDescent="0.3">
      <c r="C53">
        <v>3</v>
      </c>
      <c r="D53">
        <v>636</v>
      </c>
      <c r="E53">
        <v>9</v>
      </c>
      <c r="I53">
        <v>1269</v>
      </c>
      <c r="Q53">
        <v>190418</v>
      </c>
    </row>
    <row r="54" spans="3:19" x14ac:dyDescent="0.3">
      <c r="C54">
        <v>3</v>
      </c>
      <c r="D54">
        <v>642</v>
      </c>
      <c r="E54">
        <v>4</v>
      </c>
      <c r="I54">
        <v>550.25</v>
      </c>
      <c r="Q54">
        <v>79394</v>
      </c>
    </row>
    <row r="55" spans="3:19" x14ac:dyDescent="0.3">
      <c r="C55">
        <v>3</v>
      </c>
      <c r="D55" t="s">
        <v>5042</v>
      </c>
      <c r="E55">
        <v>5.6999999999999993</v>
      </c>
      <c r="I55">
        <v>831.3</v>
      </c>
      <c r="O55">
        <v>61800</v>
      </c>
      <c r="P55">
        <v>61800</v>
      </c>
      <c r="Q55">
        <v>197817</v>
      </c>
    </row>
    <row r="56" spans="3:19" x14ac:dyDescent="0.3">
      <c r="C56">
        <v>3</v>
      </c>
      <c r="D56">
        <v>30</v>
      </c>
      <c r="E56">
        <v>5.6999999999999993</v>
      </c>
      <c r="I56">
        <v>831.3</v>
      </c>
      <c r="O56">
        <v>61800</v>
      </c>
      <c r="P56">
        <v>61800</v>
      </c>
      <c r="Q56">
        <v>197817</v>
      </c>
    </row>
    <row r="57" spans="3:19" x14ac:dyDescent="0.3">
      <c r="C57" t="s">
        <v>5045</v>
      </c>
      <c r="E57">
        <v>105.60000000000001</v>
      </c>
      <c r="I57">
        <v>15890.779999999999</v>
      </c>
      <c r="J57">
        <v>323.5</v>
      </c>
      <c r="K57">
        <v>114</v>
      </c>
      <c r="L57">
        <v>80</v>
      </c>
      <c r="O57">
        <v>80352</v>
      </c>
      <c r="P57">
        <v>80352</v>
      </c>
      <c r="Q57">
        <v>4330664</v>
      </c>
      <c r="R57">
        <v>13200</v>
      </c>
      <c r="S57">
        <v>10053.654523079538</v>
      </c>
    </row>
    <row r="58" spans="3:19" x14ac:dyDescent="0.3">
      <c r="C58">
        <v>4</v>
      </c>
      <c r="D58" t="s">
        <v>272</v>
      </c>
      <c r="E58">
        <v>21.700000000000003</v>
      </c>
      <c r="I58">
        <v>3591.2999999999997</v>
      </c>
      <c r="J58">
        <v>328</v>
      </c>
      <c r="K58">
        <v>78</v>
      </c>
      <c r="L58">
        <v>80</v>
      </c>
      <c r="Q58">
        <v>1675366</v>
      </c>
      <c r="R58">
        <v>10450</v>
      </c>
      <c r="S58">
        <v>5373.4522029752306</v>
      </c>
    </row>
    <row r="59" spans="3:19" x14ac:dyDescent="0.3">
      <c r="C59">
        <v>4</v>
      </c>
      <c r="D59">
        <v>99</v>
      </c>
      <c r="E59">
        <v>3</v>
      </c>
      <c r="I59">
        <v>614.6</v>
      </c>
      <c r="J59">
        <v>83.5</v>
      </c>
      <c r="Q59">
        <v>176770</v>
      </c>
      <c r="R59">
        <v>10450</v>
      </c>
      <c r="S59">
        <v>5373.4522029752306</v>
      </c>
    </row>
    <row r="60" spans="3:19" x14ac:dyDescent="0.3">
      <c r="C60">
        <v>4</v>
      </c>
      <c r="D60">
        <v>100</v>
      </c>
      <c r="E60">
        <v>1.8</v>
      </c>
      <c r="I60">
        <v>231</v>
      </c>
      <c r="J60">
        <v>34</v>
      </c>
      <c r="Q60">
        <v>91040</v>
      </c>
    </row>
    <row r="61" spans="3:19" x14ac:dyDescent="0.3">
      <c r="C61">
        <v>4</v>
      </c>
      <c r="D61">
        <v>101</v>
      </c>
      <c r="E61">
        <v>16.900000000000002</v>
      </c>
      <c r="I61">
        <v>2745.7</v>
      </c>
      <c r="J61">
        <v>210.5</v>
      </c>
      <c r="K61">
        <v>78</v>
      </c>
      <c r="L61">
        <v>80</v>
      </c>
      <c r="Q61">
        <v>1407556</v>
      </c>
    </row>
    <row r="62" spans="3:19" x14ac:dyDescent="0.3">
      <c r="C62">
        <v>4</v>
      </c>
      <c r="D62" t="s">
        <v>5040</v>
      </c>
      <c r="E62">
        <v>1</v>
      </c>
      <c r="I62">
        <v>168</v>
      </c>
      <c r="Q62">
        <v>31790</v>
      </c>
      <c r="S62">
        <v>1346.8689867709747</v>
      </c>
    </row>
    <row r="63" spans="3:19" x14ac:dyDescent="0.3">
      <c r="C63">
        <v>4</v>
      </c>
      <c r="D63">
        <v>526</v>
      </c>
      <c r="S63">
        <v>1346.8689867709747</v>
      </c>
    </row>
    <row r="64" spans="3:19" x14ac:dyDescent="0.3">
      <c r="C64">
        <v>4</v>
      </c>
      <c r="D64">
        <v>746</v>
      </c>
      <c r="E64">
        <v>1</v>
      </c>
      <c r="I64">
        <v>168</v>
      </c>
      <c r="Q64">
        <v>31790</v>
      </c>
    </row>
    <row r="65" spans="3:19" x14ac:dyDescent="0.3">
      <c r="C65">
        <v>4</v>
      </c>
      <c r="D65" t="s">
        <v>5041</v>
      </c>
      <c r="E65">
        <v>76</v>
      </c>
      <c r="I65">
        <v>11282.5</v>
      </c>
      <c r="O65">
        <v>42748</v>
      </c>
      <c r="P65">
        <v>42748</v>
      </c>
      <c r="Q65">
        <v>2430098</v>
      </c>
      <c r="R65">
        <v>7701</v>
      </c>
      <c r="S65">
        <v>3333.3333333333335</v>
      </c>
    </row>
    <row r="66" spans="3:19" x14ac:dyDescent="0.3">
      <c r="C66">
        <v>4</v>
      </c>
      <c r="D66">
        <v>303</v>
      </c>
      <c r="E66">
        <v>21</v>
      </c>
      <c r="I66">
        <v>3363</v>
      </c>
      <c r="O66">
        <v>4500</v>
      </c>
      <c r="P66">
        <v>4500</v>
      </c>
      <c r="Q66">
        <v>773093</v>
      </c>
      <c r="R66">
        <v>7701</v>
      </c>
      <c r="S66">
        <v>3333.3333333333335</v>
      </c>
    </row>
    <row r="67" spans="3:19" x14ac:dyDescent="0.3">
      <c r="C67">
        <v>4</v>
      </c>
      <c r="D67">
        <v>304</v>
      </c>
      <c r="E67">
        <v>8</v>
      </c>
      <c r="I67">
        <v>1251</v>
      </c>
      <c r="O67">
        <v>8696</v>
      </c>
      <c r="P67">
        <v>8696</v>
      </c>
      <c r="Q67">
        <v>326301</v>
      </c>
    </row>
    <row r="68" spans="3:19" x14ac:dyDescent="0.3">
      <c r="C68">
        <v>4</v>
      </c>
      <c r="D68">
        <v>305</v>
      </c>
      <c r="E68">
        <v>4</v>
      </c>
      <c r="I68">
        <v>640</v>
      </c>
      <c r="Q68">
        <v>171351</v>
      </c>
    </row>
    <row r="69" spans="3:19" x14ac:dyDescent="0.3">
      <c r="C69">
        <v>4</v>
      </c>
      <c r="D69">
        <v>408</v>
      </c>
      <c r="E69">
        <v>14</v>
      </c>
      <c r="I69">
        <v>1997</v>
      </c>
      <c r="O69">
        <v>11052</v>
      </c>
      <c r="P69">
        <v>11052</v>
      </c>
      <c r="Q69">
        <v>483028</v>
      </c>
    </row>
    <row r="70" spans="3:19" x14ac:dyDescent="0.3">
      <c r="C70">
        <v>4</v>
      </c>
      <c r="D70">
        <v>424</v>
      </c>
      <c r="E70">
        <v>16</v>
      </c>
      <c r="I70">
        <v>2169</v>
      </c>
      <c r="O70">
        <v>10000</v>
      </c>
      <c r="P70">
        <v>10000</v>
      </c>
      <c r="Q70">
        <v>392067</v>
      </c>
    </row>
    <row r="71" spans="3:19" x14ac:dyDescent="0.3">
      <c r="C71">
        <v>4</v>
      </c>
      <c r="D71">
        <v>636</v>
      </c>
      <c r="E71">
        <v>9</v>
      </c>
      <c r="I71">
        <v>1194</v>
      </c>
      <c r="O71">
        <v>8500</v>
      </c>
      <c r="P71">
        <v>8500</v>
      </c>
      <c r="Q71">
        <v>192247</v>
      </c>
    </row>
    <row r="72" spans="3:19" x14ac:dyDescent="0.3">
      <c r="C72">
        <v>4</v>
      </c>
      <c r="D72">
        <v>642</v>
      </c>
      <c r="E72">
        <v>4</v>
      </c>
      <c r="I72">
        <v>668.5</v>
      </c>
      <c r="Q72">
        <v>92011</v>
      </c>
    </row>
    <row r="73" spans="3:19" x14ac:dyDescent="0.3">
      <c r="C73">
        <v>4</v>
      </c>
      <c r="D73" t="s">
        <v>5042</v>
      </c>
      <c r="E73">
        <v>4.9000000000000004</v>
      </c>
      <c r="I73">
        <v>803.6</v>
      </c>
      <c r="Q73">
        <v>123059</v>
      </c>
    </row>
    <row r="74" spans="3:19" x14ac:dyDescent="0.3">
      <c r="C74">
        <v>4</v>
      </c>
      <c r="D74">
        <v>30</v>
      </c>
      <c r="E74">
        <v>4.9000000000000004</v>
      </c>
      <c r="I74">
        <v>803.6</v>
      </c>
      <c r="Q74">
        <v>123059</v>
      </c>
    </row>
    <row r="75" spans="3:19" x14ac:dyDescent="0.3">
      <c r="C75" t="s">
        <v>5046</v>
      </c>
      <c r="E75">
        <v>103.60000000000001</v>
      </c>
      <c r="I75">
        <v>15845.4</v>
      </c>
      <c r="J75">
        <v>328</v>
      </c>
      <c r="K75">
        <v>78</v>
      </c>
      <c r="L75">
        <v>80</v>
      </c>
      <c r="O75">
        <v>42748</v>
      </c>
      <c r="P75">
        <v>42748</v>
      </c>
      <c r="Q75">
        <v>4260313</v>
      </c>
      <c r="R75">
        <v>18151</v>
      </c>
      <c r="S75">
        <v>10053.654523079538</v>
      </c>
    </row>
    <row r="76" spans="3:19" x14ac:dyDescent="0.3">
      <c r="C76">
        <v>5</v>
      </c>
      <c r="D76" t="s">
        <v>272</v>
      </c>
      <c r="E76">
        <v>21.700000000000003</v>
      </c>
      <c r="I76">
        <v>3724</v>
      </c>
      <c r="J76">
        <v>318</v>
      </c>
      <c r="K76">
        <v>92</v>
      </c>
      <c r="L76">
        <v>80</v>
      </c>
      <c r="O76">
        <v>60000</v>
      </c>
      <c r="P76">
        <v>60000</v>
      </c>
      <c r="Q76">
        <v>1736882</v>
      </c>
      <c r="R76">
        <v>5465</v>
      </c>
      <c r="S76">
        <v>5373.4522029752306</v>
      </c>
    </row>
    <row r="77" spans="3:19" x14ac:dyDescent="0.3">
      <c r="C77">
        <v>5</v>
      </c>
      <c r="D77">
        <v>99</v>
      </c>
      <c r="E77">
        <v>3</v>
      </c>
      <c r="I77">
        <v>512</v>
      </c>
      <c r="J77">
        <v>82.5</v>
      </c>
      <c r="O77">
        <v>60000</v>
      </c>
      <c r="P77">
        <v>60000</v>
      </c>
      <c r="Q77">
        <v>209019</v>
      </c>
      <c r="R77">
        <v>5465</v>
      </c>
      <c r="S77">
        <v>5373.4522029752306</v>
      </c>
    </row>
    <row r="78" spans="3:19" x14ac:dyDescent="0.3">
      <c r="C78">
        <v>5</v>
      </c>
      <c r="D78">
        <v>100</v>
      </c>
      <c r="E78">
        <v>1.8</v>
      </c>
      <c r="I78">
        <v>290</v>
      </c>
      <c r="J78">
        <v>33.5</v>
      </c>
      <c r="Q78">
        <v>89473</v>
      </c>
    </row>
    <row r="79" spans="3:19" x14ac:dyDescent="0.3">
      <c r="C79">
        <v>5</v>
      </c>
      <c r="D79">
        <v>101</v>
      </c>
      <c r="E79">
        <v>16.900000000000002</v>
      </c>
      <c r="I79">
        <v>2922</v>
      </c>
      <c r="J79">
        <v>202</v>
      </c>
      <c r="K79">
        <v>92</v>
      </c>
      <c r="L79">
        <v>80</v>
      </c>
      <c r="Q79">
        <v>1438390</v>
      </c>
    </row>
    <row r="80" spans="3:19" x14ac:dyDescent="0.3">
      <c r="C80">
        <v>5</v>
      </c>
      <c r="D80" t="s">
        <v>5040</v>
      </c>
      <c r="E80">
        <v>1</v>
      </c>
      <c r="I80">
        <v>158</v>
      </c>
      <c r="Q80">
        <v>32283</v>
      </c>
      <c r="S80">
        <v>1346.8689867709747</v>
      </c>
    </row>
    <row r="81" spans="3:19" x14ac:dyDescent="0.3">
      <c r="C81">
        <v>5</v>
      </c>
      <c r="D81">
        <v>526</v>
      </c>
      <c r="S81">
        <v>1346.8689867709747</v>
      </c>
    </row>
    <row r="82" spans="3:19" x14ac:dyDescent="0.3">
      <c r="C82">
        <v>5</v>
      </c>
      <c r="D82">
        <v>746</v>
      </c>
      <c r="E82">
        <v>1</v>
      </c>
      <c r="I82">
        <v>158</v>
      </c>
      <c r="Q82">
        <v>32283</v>
      </c>
    </row>
    <row r="83" spans="3:19" x14ac:dyDescent="0.3">
      <c r="C83">
        <v>5</v>
      </c>
      <c r="D83" t="s">
        <v>5041</v>
      </c>
      <c r="E83">
        <v>78</v>
      </c>
      <c r="I83">
        <v>11897</v>
      </c>
      <c r="O83">
        <v>16052</v>
      </c>
      <c r="P83">
        <v>16052</v>
      </c>
      <c r="Q83">
        <v>2496149</v>
      </c>
      <c r="R83">
        <v>1000</v>
      </c>
      <c r="S83">
        <v>3333.3333333333335</v>
      </c>
    </row>
    <row r="84" spans="3:19" x14ac:dyDescent="0.3">
      <c r="C84">
        <v>5</v>
      </c>
      <c r="D84">
        <v>303</v>
      </c>
      <c r="E84">
        <v>22</v>
      </c>
      <c r="I84">
        <v>3489.5</v>
      </c>
      <c r="Q84">
        <v>804822</v>
      </c>
      <c r="R84">
        <v>1000</v>
      </c>
      <c r="S84">
        <v>3333.3333333333335</v>
      </c>
    </row>
    <row r="85" spans="3:19" x14ac:dyDescent="0.3">
      <c r="C85">
        <v>5</v>
      </c>
      <c r="D85">
        <v>304</v>
      </c>
      <c r="E85">
        <v>8</v>
      </c>
      <c r="I85">
        <v>1267</v>
      </c>
      <c r="Q85">
        <v>312562</v>
      </c>
    </row>
    <row r="86" spans="3:19" x14ac:dyDescent="0.3">
      <c r="C86">
        <v>5</v>
      </c>
      <c r="D86">
        <v>305</v>
      </c>
      <c r="E86">
        <v>4</v>
      </c>
      <c r="I86">
        <v>608</v>
      </c>
      <c r="Q86">
        <v>167916</v>
      </c>
    </row>
    <row r="87" spans="3:19" x14ac:dyDescent="0.3">
      <c r="C87">
        <v>5</v>
      </c>
      <c r="D87">
        <v>408</v>
      </c>
      <c r="E87">
        <v>14</v>
      </c>
      <c r="I87">
        <v>2078.5</v>
      </c>
      <c r="O87">
        <v>16052</v>
      </c>
      <c r="P87">
        <v>16052</v>
      </c>
      <c r="Q87">
        <v>499685</v>
      </c>
    </row>
    <row r="88" spans="3:19" x14ac:dyDescent="0.3">
      <c r="C88">
        <v>5</v>
      </c>
      <c r="D88">
        <v>424</v>
      </c>
      <c r="E88">
        <v>17</v>
      </c>
      <c r="I88">
        <v>2379.5</v>
      </c>
      <c r="Q88">
        <v>409948</v>
      </c>
    </row>
    <row r="89" spans="3:19" x14ac:dyDescent="0.3">
      <c r="C89">
        <v>5</v>
      </c>
      <c r="D89">
        <v>636</v>
      </c>
      <c r="E89">
        <v>9</v>
      </c>
      <c r="I89">
        <v>1372</v>
      </c>
      <c r="Q89">
        <v>207411</v>
      </c>
    </row>
    <row r="90" spans="3:19" x14ac:dyDescent="0.3">
      <c r="C90">
        <v>5</v>
      </c>
      <c r="D90">
        <v>642</v>
      </c>
      <c r="E90">
        <v>4</v>
      </c>
      <c r="I90">
        <v>702.5</v>
      </c>
      <c r="Q90">
        <v>93805</v>
      </c>
    </row>
    <row r="91" spans="3:19" x14ac:dyDescent="0.3">
      <c r="C91">
        <v>5</v>
      </c>
      <c r="D91" t="s">
        <v>5042</v>
      </c>
      <c r="E91">
        <v>4.9000000000000004</v>
      </c>
      <c r="I91">
        <v>854</v>
      </c>
      <c r="Q91">
        <v>123742</v>
      </c>
    </row>
    <row r="92" spans="3:19" x14ac:dyDescent="0.3">
      <c r="C92">
        <v>5</v>
      </c>
      <c r="D92">
        <v>30</v>
      </c>
      <c r="E92">
        <v>4.9000000000000004</v>
      </c>
      <c r="I92">
        <v>854</v>
      </c>
      <c r="Q92">
        <v>123742</v>
      </c>
    </row>
    <row r="93" spans="3:19" x14ac:dyDescent="0.3">
      <c r="C93" t="s">
        <v>5047</v>
      </c>
      <c r="E93">
        <v>105.60000000000001</v>
      </c>
      <c r="I93">
        <v>16633</v>
      </c>
      <c r="J93">
        <v>318</v>
      </c>
      <c r="K93">
        <v>92</v>
      </c>
      <c r="L93">
        <v>80</v>
      </c>
      <c r="O93">
        <v>76052</v>
      </c>
      <c r="P93">
        <v>76052</v>
      </c>
      <c r="Q93">
        <v>4389056</v>
      </c>
      <c r="R93">
        <v>6465</v>
      </c>
      <c r="S93">
        <v>10053.654523079538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5065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55396760.419999987</v>
      </c>
      <c r="C3" s="344">
        <f t="shared" ref="C3:Z3" si="0">SUBTOTAL(9,C6:C1048576)</f>
        <v>12</v>
      </c>
      <c r="D3" s="344"/>
      <c r="E3" s="344">
        <f>SUBTOTAL(9,E6:E1048576)/4</f>
        <v>57451176.81999997</v>
      </c>
      <c r="F3" s="344"/>
      <c r="G3" s="344">
        <f t="shared" si="0"/>
        <v>12</v>
      </c>
      <c r="H3" s="344">
        <f>SUBTOTAL(9,H6:H1048576)/4</f>
        <v>57073043.649999961</v>
      </c>
      <c r="I3" s="347">
        <f>IF(B3&lt;&gt;0,H3/B3,"")</f>
        <v>1.0302595895010997</v>
      </c>
      <c r="J3" s="345">
        <f>IF(E3&lt;&gt;0,H3/E3,"")</f>
        <v>0.99341818234316182</v>
      </c>
      <c r="K3" s="346">
        <f t="shared" si="0"/>
        <v>39595891.197000086</v>
      </c>
      <c r="L3" s="346"/>
      <c r="M3" s="344">
        <f t="shared" si="0"/>
        <v>3.3186199274705981</v>
      </c>
      <c r="N3" s="344">
        <f t="shared" si="0"/>
        <v>35438612.699999891</v>
      </c>
      <c r="O3" s="344"/>
      <c r="P3" s="344">
        <f t="shared" si="0"/>
        <v>3</v>
      </c>
      <c r="Q3" s="344">
        <f t="shared" si="0"/>
        <v>47127049.620000169</v>
      </c>
      <c r="R3" s="347">
        <f>IF(K3&lt;&gt;0,Q3/K3,"")</f>
        <v>1.1902005030150873</v>
      </c>
      <c r="S3" s="347">
        <f>IF(N3&lt;&gt;0,Q3/N3,"")</f>
        <v>1.3298220790680193</v>
      </c>
      <c r="T3" s="343">
        <f t="shared" si="0"/>
        <v>184944521.98299989</v>
      </c>
      <c r="U3" s="346"/>
      <c r="V3" s="344">
        <f t="shared" si="0"/>
        <v>2.7051013203872714</v>
      </c>
      <c r="W3" s="344">
        <f t="shared" si="0"/>
        <v>136737593.22000006</v>
      </c>
      <c r="X3" s="344"/>
      <c r="Y3" s="344">
        <f t="shared" si="0"/>
        <v>2</v>
      </c>
      <c r="Z3" s="344">
        <f t="shared" si="0"/>
        <v>183879200.07999995</v>
      </c>
      <c r="AA3" s="347">
        <f>IF(T3&lt;&gt;0,Z3/T3,"")</f>
        <v>0.99423977584425094</v>
      </c>
      <c r="AB3" s="345">
        <f>IF(W3&lt;&gt;0,Z3/W3,"")</f>
        <v>1.344759665208914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5062</v>
      </c>
      <c r="B6" s="871">
        <v>55396760.419999965</v>
      </c>
      <c r="C6" s="872">
        <v>1</v>
      </c>
      <c r="D6" s="872">
        <v>0.96424065591490582</v>
      </c>
      <c r="E6" s="871">
        <v>57451176.819999926</v>
      </c>
      <c r="F6" s="872">
        <v>1.0370854971378118</v>
      </c>
      <c r="G6" s="872">
        <v>1</v>
      </c>
      <c r="H6" s="871">
        <v>57073043.649999939</v>
      </c>
      <c r="I6" s="872">
        <v>1.0302595895010997</v>
      </c>
      <c r="J6" s="872">
        <v>0.99341818234316215</v>
      </c>
      <c r="K6" s="871">
        <v>19797945.598500043</v>
      </c>
      <c r="L6" s="872">
        <v>1</v>
      </c>
      <c r="M6" s="872">
        <v>1.1173092900727519</v>
      </c>
      <c r="N6" s="871">
        <v>17719306.349999946</v>
      </c>
      <c r="O6" s="872">
        <v>0.89500732597943988</v>
      </c>
      <c r="P6" s="872">
        <v>1</v>
      </c>
      <c r="Q6" s="871">
        <v>23563524.810000084</v>
      </c>
      <c r="R6" s="872">
        <v>1.1902005030150873</v>
      </c>
      <c r="S6" s="872">
        <v>1.3298220790680193</v>
      </c>
      <c r="T6" s="871">
        <v>92472260.991499946</v>
      </c>
      <c r="U6" s="872">
        <v>1</v>
      </c>
      <c r="V6" s="872">
        <v>1.3525506601936357</v>
      </c>
      <c r="W6" s="871">
        <v>68368796.610000029</v>
      </c>
      <c r="X6" s="872">
        <v>0.73934384081172722</v>
      </c>
      <c r="Y6" s="872">
        <v>1</v>
      </c>
      <c r="Z6" s="871">
        <v>91939600.039999977</v>
      </c>
      <c r="AA6" s="872">
        <v>0.99423977584425094</v>
      </c>
      <c r="AB6" s="873">
        <v>1.344759665208914</v>
      </c>
    </row>
    <row r="7" spans="1:28" ht="14.4" customHeight="1" x14ac:dyDescent="0.3">
      <c r="A7" s="880" t="s">
        <v>5063</v>
      </c>
      <c r="B7" s="874">
        <v>2536083.2200000007</v>
      </c>
      <c r="C7" s="875">
        <v>1</v>
      </c>
      <c r="D7" s="875">
        <v>0.78916012978694028</v>
      </c>
      <c r="E7" s="874">
        <v>3213648.4400000032</v>
      </c>
      <c r="F7" s="875">
        <v>1.2671699472070173</v>
      </c>
      <c r="G7" s="875">
        <v>1</v>
      </c>
      <c r="H7" s="874">
        <v>3527034.1100000027</v>
      </c>
      <c r="I7" s="875">
        <v>1.3907406831862568</v>
      </c>
      <c r="J7" s="875">
        <v>1.0975170980432443</v>
      </c>
      <c r="K7" s="874">
        <v>14139750.538500037</v>
      </c>
      <c r="L7" s="875">
        <v>1</v>
      </c>
      <c r="M7" s="875">
        <v>1.1426312124610674</v>
      </c>
      <c r="N7" s="874">
        <v>12374728.069999941</v>
      </c>
      <c r="O7" s="875">
        <v>0.8751730121621133</v>
      </c>
      <c r="P7" s="875">
        <v>1</v>
      </c>
      <c r="Q7" s="874">
        <v>18202223.450000089</v>
      </c>
      <c r="R7" s="875">
        <v>1.2873086693035112</v>
      </c>
      <c r="S7" s="875">
        <v>1.4709190656179143</v>
      </c>
      <c r="T7" s="874">
        <v>92472260.991499946</v>
      </c>
      <c r="U7" s="875">
        <v>1</v>
      </c>
      <c r="V7" s="875">
        <v>1.3525506601936357</v>
      </c>
      <c r="W7" s="874">
        <v>68368796.610000029</v>
      </c>
      <c r="X7" s="875">
        <v>0.73934384081172722</v>
      </c>
      <c r="Y7" s="875">
        <v>1</v>
      </c>
      <c r="Z7" s="874">
        <v>91939600.039999977</v>
      </c>
      <c r="AA7" s="875">
        <v>0.99423977584425094</v>
      </c>
      <c r="AB7" s="876">
        <v>1.344759665208914</v>
      </c>
    </row>
    <row r="8" spans="1:28" ht="14.4" customHeight="1" thickBot="1" x14ac:dyDescent="0.35">
      <c r="A8" s="881" t="s">
        <v>5064</v>
      </c>
      <c r="B8" s="877">
        <v>52860677.199999966</v>
      </c>
      <c r="C8" s="878">
        <v>1</v>
      </c>
      <c r="D8" s="878">
        <v>0.9746144188143413</v>
      </c>
      <c r="E8" s="877">
        <v>54237528.379999921</v>
      </c>
      <c r="F8" s="878">
        <v>1.0260467941943043</v>
      </c>
      <c r="G8" s="878">
        <v>1</v>
      </c>
      <c r="H8" s="877">
        <v>53546009.53999994</v>
      </c>
      <c r="I8" s="878">
        <v>1.012964880064003</v>
      </c>
      <c r="J8" s="878">
        <v>0.98725017786291713</v>
      </c>
      <c r="K8" s="877">
        <v>5658195.0600000042</v>
      </c>
      <c r="L8" s="878">
        <v>1</v>
      </c>
      <c r="M8" s="878">
        <v>1.0586794249367788</v>
      </c>
      <c r="N8" s="877">
        <v>5344578.2800000058</v>
      </c>
      <c r="O8" s="878">
        <v>0.94457299957417906</v>
      </c>
      <c r="P8" s="878">
        <v>1</v>
      </c>
      <c r="Q8" s="877">
        <v>5361301.3599999975</v>
      </c>
      <c r="R8" s="878">
        <v>0.94752854985525958</v>
      </c>
      <c r="S8" s="878">
        <v>1.0031289802719461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589</v>
      </c>
      <c r="B10" s="871">
        <v>5606465.4200000046</v>
      </c>
      <c r="C10" s="872">
        <v>1</v>
      </c>
      <c r="D10" s="872">
        <v>0.72320326589747941</v>
      </c>
      <c r="E10" s="871">
        <v>7752267.8400000092</v>
      </c>
      <c r="F10" s="872">
        <v>1.3827371185319828</v>
      </c>
      <c r="G10" s="872">
        <v>1</v>
      </c>
      <c r="H10" s="871">
        <v>6579117.6700000055</v>
      </c>
      <c r="I10" s="872">
        <v>1.1734876035318524</v>
      </c>
      <c r="J10" s="873">
        <v>0.84867006736444206</v>
      </c>
    </row>
    <row r="11" spans="1:28" ht="14.4" customHeight="1" x14ac:dyDescent="0.3">
      <c r="A11" s="880" t="s">
        <v>5066</v>
      </c>
      <c r="B11" s="874">
        <v>745463.33000000007</v>
      </c>
      <c r="C11" s="875">
        <v>1</v>
      </c>
      <c r="D11" s="875">
        <v>0.38520339732108166</v>
      </c>
      <c r="E11" s="874">
        <v>1935245.9900000002</v>
      </c>
      <c r="F11" s="875">
        <v>2.5960311018920272</v>
      </c>
      <c r="G11" s="875">
        <v>1</v>
      </c>
      <c r="H11" s="874">
        <v>310283</v>
      </c>
      <c r="I11" s="875">
        <v>0.41622838778669363</v>
      </c>
      <c r="J11" s="876">
        <v>0.160332589036911</v>
      </c>
    </row>
    <row r="12" spans="1:28" ht="14.4" customHeight="1" x14ac:dyDescent="0.3">
      <c r="A12" s="880" t="s">
        <v>5067</v>
      </c>
      <c r="B12" s="874">
        <v>4861002.0900000045</v>
      </c>
      <c r="C12" s="875">
        <v>1</v>
      </c>
      <c r="D12" s="875">
        <v>0.83565133763422206</v>
      </c>
      <c r="E12" s="874">
        <v>5817021.8500000089</v>
      </c>
      <c r="F12" s="875">
        <v>1.1966713328444596</v>
      </c>
      <c r="G12" s="875">
        <v>1</v>
      </c>
      <c r="H12" s="874">
        <v>6268834.6700000055</v>
      </c>
      <c r="I12" s="875">
        <v>1.289617768915627</v>
      </c>
      <c r="J12" s="876">
        <v>1.0776708136312048</v>
      </c>
    </row>
    <row r="13" spans="1:28" ht="14.4" customHeight="1" x14ac:dyDescent="0.3">
      <c r="A13" s="882" t="s">
        <v>592</v>
      </c>
      <c r="B13" s="883">
        <v>49387560.009999998</v>
      </c>
      <c r="C13" s="884">
        <v>1</v>
      </c>
      <c r="D13" s="884">
        <v>1.0229062022207787</v>
      </c>
      <c r="E13" s="883">
        <v>48281611.649999999</v>
      </c>
      <c r="F13" s="884">
        <v>0.97760674226918542</v>
      </c>
      <c r="G13" s="884">
        <v>1</v>
      </c>
      <c r="H13" s="883">
        <v>48885232.339999996</v>
      </c>
      <c r="I13" s="884">
        <v>0.98982886237144962</v>
      </c>
      <c r="J13" s="885">
        <v>1.0125020824568933</v>
      </c>
    </row>
    <row r="14" spans="1:28" ht="14.4" customHeight="1" x14ac:dyDescent="0.3">
      <c r="A14" s="880" t="s">
        <v>5066</v>
      </c>
      <c r="B14" s="874">
        <v>46646343</v>
      </c>
      <c r="C14" s="875">
        <v>1</v>
      </c>
      <c r="D14" s="875">
        <v>1.0272032225131624</v>
      </c>
      <c r="E14" s="874">
        <v>45411017</v>
      </c>
      <c r="F14" s="875">
        <v>0.97351719512074075</v>
      </c>
      <c r="G14" s="875">
        <v>1</v>
      </c>
      <c r="H14" s="874">
        <v>45936469.329999998</v>
      </c>
      <c r="I14" s="875">
        <v>0.98478179371960628</v>
      </c>
      <c r="J14" s="876">
        <v>1.0115710319810718</v>
      </c>
    </row>
    <row r="15" spans="1:28" ht="14.4" customHeight="1" x14ac:dyDescent="0.3">
      <c r="A15" s="880" t="s">
        <v>5067</v>
      </c>
      <c r="B15" s="874">
        <v>2741217.0100000002</v>
      </c>
      <c r="C15" s="875">
        <v>1</v>
      </c>
      <c r="D15" s="875">
        <v>0.95493002120658166</v>
      </c>
      <c r="E15" s="874">
        <v>2870594.6500000004</v>
      </c>
      <c r="F15" s="875">
        <v>1.0471971535008096</v>
      </c>
      <c r="G15" s="875">
        <v>1</v>
      </c>
      <c r="H15" s="874">
        <v>2948763.01</v>
      </c>
      <c r="I15" s="875">
        <v>1.075713086283526</v>
      </c>
      <c r="J15" s="876">
        <v>1.0272307202969251</v>
      </c>
    </row>
    <row r="16" spans="1:28" ht="14.4" customHeight="1" x14ac:dyDescent="0.3">
      <c r="A16" s="882" t="s">
        <v>595</v>
      </c>
      <c r="B16" s="883">
        <v>402734.99000000005</v>
      </c>
      <c r="C16" s="884">
        <v>1</v>
      </c>
      <c r="D16" s="884">
        <v>0.28415702300095352</v>
      </c>
      <c r="E16" s="883">
        <v>1417297.33</v>
      </c>
      <c r="F16" s="884">
        <v>3.5191810128044745</v>
      </c>
      <c r="G16" s="884">
        <v>1</v>
      </c>
      <c r="H16" s="883">
        <v>1608693.64</v>
      </c>
      <c r="I16" s="884">
        <v>3.9944223371304286</v>
      </c>
      <c r="J16" s="885">
        <v>1.1350431599274937</v>
      </c>
    </row>
    <row r="17" spans="1:10" ht="14.4" customHeight="1" x14ac:dyDescent="0.3">
      <c r="A17" s="880" t="s">
        <v>5066</v>
      </c>
      <c r="B17" s="874">
        <v>21454</v>
      </c>
      <c r="C17" s="875">
        <v>1</v>
      </c>
      <c r="D17" s="875">
        <v>3.1862581293840009E-2</v>
      </c>
      <c r="E17" s="874">
        <v>673329</v>
      </c>
      <c r="F17" s="875">
        <v>31.384776731611822</v>
      </c>
      <c r="G17" s="875">
        <v>1</v>
      </c>
      <c r="H17" s="874">
        <v>989028</v>
      </c>
      <c r="I17" s="875">
        <v>46.099934744103663</v>
      </c>
      <c r="J17" s="876">
        <v>1.4688629184247226</v>
      </c>
    </row>
    <row r="18" spans="1:10" ht="14.4" customHeight="1" x14ac:dyDescent="0.3">
      <c r="A18" s="880" t="s">
        <v>5067</v>
      </c>
      <c r="B18" s="874">
        <v>381280.99000000005</v>
      </c>
      <c r="C18" s="875">
        <v>1</v>
      </c>
      <c r="D18" s="875">
        <v>0.51249626445792396</v>
      </c>
      <c r="E18" s="874">
        <v>743968.33000000007</v>
      </c>
      <c r="F18" s="875">
        <v>1.9512337344696886</v>
      </c>
      <c r="G18" s="875">
        <v>1</v>
      </c>
      <c r="H18" s="874">
        <v>619665.6399999999</v>
      </c>
      <c r="I18" s="875">
        <v>1.6252203919214536</v>
      </c>
      <c r="J18" s="876">
        <v>0.83291937978058805</v>
      </c>
    </row>
    <row r="19" spans="1:10" ht="14.4" customHeight="1" x14ac:dyDescent="0.3">
      <c r="A19" s="882" t="s">
        <v>598</v>
      </c>
      <c r="B19" s="883">
        <v>0</v>
      </c>
      <c r="C19" s="884"/>
      <c r="D19" s="884"/>
      <c r="E19" s="883"/>
      <c r="F19" s="884"/>
      <c r="G19" s="884"/>
      <c r="H19" s="883"/>
      <c r="I19" s="884"/>
      <c r="J19" s="885"/>
    </row>
    <row r="20" spans="1:10" ht="14.4" customHeight="1" thickBot="1" x14ac:dyDescent="0.35">
      <c r="A20" s="881" t="s">
        <v>5066</v>
      </c>
      <c r="B20" s="877">
        <v>0</v>
      </c>
      <c r="C20" s="878"/>
      <c r="D20" s="878"/>
      <c r="E20" s="877"/>
      <c r="F20" s="878"/>
      <c r="G20" s="878"/>
      <c r="H20" s="877"/>
      <c r="I20" s="878"/>
      <c r="J20" s="879"/>
    </row>
    <row r="21" spans="1:10" ht="14.4" customHeight="1" x14ac:dyDescent="0.3">
      <c r="A21" s="804" t="s">
        <v>301</v>
      </c>
    </row>
    <row r="22" spans="1:10" ht="14.4" customHeight="1" x14ac:dyDescent="0.3">
      <c r="A22" s="805" t="s">
        <v>2724</v>
      </c>
    </row>
    <row r="23" spans="1:10" ht="14.4" customHeight="1" x14ac:dyDescent="0.3">
      <c r="A23" s="804" t="s">
        <v>5068</v>
      </c>
    </row>
    <row r="24" spans="1:10" ht="14.4" customHeight="1" x14ac:dyDescent="0.3">
      <c r="A24" s="804" t="s">
        <v>5069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5081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103509</v>
      </c>
      <c r="C3" s="404">
        <f t="shared" si="0"/>
        <v>112730</v>
      </c>
      <c r="D3" s="438">
        <f t="shared" si="0"/>
        <v>116070</v>
      </c>
      <c r="E3" s="346">
        <f t="shared" si="0"/>
        <v>55396760.420000002</v>
      </c>
      <c r="F3" s="344">
        <f t="shared" si="0"/>
        <v>57451176.819999985</v>
      </c>
      <c r="G3" s="405">
        <f t="shared" si="0"/>
        <v>57073043.649999991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2726</v>
      </c>
      <c r="B6" s="225">
        <v>1607</v>
      </c>
      <c r="C6" s="225">
        <v>62</v>
      </c>
      <c r="D6" s="225">
        <v>42</v>
      </c>
      <c r="E6" s="887">
        <v>118332.99</v>
      </c>
      <c r="F6" s="887">
        <v>2922.66</v>
      </c>
      <c r="G6" s="888">
        <v>2525</v>
      </c>
    </row>
    <row r="7" spans="1:7" ht="14.4" customHeight="1" x14ac:dyDescent="0.3">
      <c r="A7" s="857" t="s">
        <v>5070</v>
      </c>
      <c r="B7" s="849">
        <v>4429</v>
      </c>
      <c r="C7" s="849">
        <v>5358</v>
      </c>
      <c r="D7" s="849"/>
      <c r="E7" s="889">
        <v>663412.26999999932</v>
      </c>
      <c r="F7" s="889">
        <v>804698.89999999956</v>
      </c>
      <c r="G7" s="890"/>
    </row>
    <row r="8" spans="1:7" ht="14.4" customHeight="1" x14ac:dyDescent="0.3">
      <c r="A8" s="857" t="s">
        <v>5066</v>
      </c>
      <c r="B8" s="849">
        <v>58588</v>
      </c>
      <c r="C8" s="849">
        <v>59173</v>
      </c>
      <c r="D8" s="849">
        <v>56324</v>
      </c>
      <c r="E8" s="889">
        <v>47413260.329999998</v>
      </c>
      <c r="F8" s="889">
        <v>48019591.989999995</v>
      </c>
      <c r="G8" s="890">
        <v>47235780.329999998</v>
      </c>
    </row>
    <row r="9" spans="1:7" ht="14.4" customHeight="1" x14ac:dyDescent="0.3">
      <c r="A9" s="857" t="s">
        <v>2727</v>
      </c>
      <c r="B9" s="849">
        <v>1171</v>
      </c>
      <c r="C9" s="849">
        <v>1091</v>
      </c>
      <c r="D9" s="849">
        <v>1217</v>
      </c>
      <c r="E9" s="889">
        <v>664534.98999999987</v>
      </c>
      <c r="F9" s="889">
        <v>566166.67000000004</v>
      </c>
      <c r="G9" s="890">
        <v>669316.34000000008</v>
      </c>
    </row>
    <row r="10" spans="1:7" ht="14.4" customHeight="1" x14ac:dyDescent="0.3">
      <c r="A10" s="857" t="s">
        <v>2728</v>
      </c>
      <c r="B10" s="849">
        <v>1164</v>
      </c>
      <c r="C10" s="849">
        <v>1342</v>
      </c>
      <c r="D10" s="849">
        <v>1768</v>
      </c>
      <c r="E10" s="889">
        <v>360127.99000000005</v>
      </c>
      <c r="F10" s="889">
        <v>396671.66000000003</v>
      </c>
      <c r="G10" s="890">
        <v>557141.32999999984</v>
      </c>
    </row>
    <row r="11" spans="1:7" ht="14.4" customHeight="1" x14ac:dyDescent="0.3">
      <c r="A11" s="857" t="s">
        <v>2729</v>
      </c>
      <c r="B11" s="849">
        <v>1167</v>
      </c>
      <c r="C11" s="849">
        <v>1329</v>
      </c>
      <c r="D11" s="849">
        <v>1705</v>
      </c>
      <c r="E11" s="889">
        <v>391323.66</v>
      </c>
      <c r="F11" s="889">
        <v>502595.32</v>
      </c>
      <c r="G11" s="890">
        <v>447624.33</v>
      </c>
    </row>
    <row r="12" spans="1:7" ht="14.4" customHeight="1" x14ac:dyDescent="0.3">
      <c r="A12" s="857" t="s">
        <v>5071</v>
      </c>
      <c r="B12" s="849">
        <v>8</v>
      </c>
      <c r="C12" s="849">
        <v>168</v>
      </c>
      <c r="D12" s="849">
        <v>1414</v>
      </c>
      <c r="E12" s="889">
        <v>362</v>
      </c>
      <c r="F12" s="889">
        <v>23350</v>
      </c>
      <c r="G12" s="890">
        <v>163319.64000000004</v>
      </c>
    </row>
    <row r="13" spans="1:7" ht="14.4" customHeight="1" x14ac:dyDescent="0.3">
      <c r="A13" s="857" t="s">
        <v>5072</v>
      </c>
      <c r="B13" s="849">
        <v>1214</v>
      </c>
      <c r="C13" s="849">
        <v>1032</v>
      </c>
      <c r="D13" s="849"/>
      <c r="E13" s="889">
        <v>105024.67</v>
      </c>
      <c r="F13" s="889">
        <v>85022.650000000009</v>
      </c>
      <c r="G13" s="890"/>
    </row>
    <row r="14" spans="1:7" ht="14.4" customHeight="1" x14ac:dyDescent="0.3">
      <c r="A14" s="857" t="s">
        <v>2732</v>
      </c>
      <c r="B14" s="849">
        <v>912</v>
      </c>
      <c r="C14" s="849">
        <v>1241</v>
      </c>
      <c r="D14" s="849">
        <v>1096</v>
      </c>
      <c r="E14" s="889">
        <v>536112.32999999996</v>
      </c>
      <c r="F14" s="889">
        <v>634842.99</v>
      </c>
      <c r="G14" s="890">
        <v>634045.01</v>
      </c>
    </row>
    <row r="15" spans="1:7" ht="14.4" customHeight="1" x14ac:dyDescent="0.3">
      <c r="A15" s="857" t="s">
        <v>2733</v>
      </c>
      <c r="B15" s="849"/>
      <c r="C15" s="849">
        <v>1061</v>
      </c>
      <c r="D15" s="849">
        <v>2735</v>
      </c>
      <c r="E15" s="889"/>
      <c r="F15" s="889">
        <v>111030.33</v>
      </c>
      <c r="G15" s="890">
        <v>285464.64</v>
      </c>
    </row>
    <row r="16" spans="1:7" ht="14.4" customHeight="1" x14ac:dyDescent="0.3">
      <c r="A16" s="857" t="s">
        <v>2734</v>
      </c>
      <c r="B16" s="849"/>
      <c r="C16" s="849">
        <v>282</v>
      </c>
      <c r="D16" s="849">
        <v>696</v>
      </c>
      <c r="E16" s="889"/>
      <c r="F16" s="889">
        <v>28873.67</v>
      </c>
      <c r="G16" s="890">
        <v>63139.970000000008</v>
      </c>
    </row>
    <row r="17" spans="1:7" ht="14.4" customHeight="1" x14ac:dyDescent="0.3">
      <c r="A17" s="857" t="s">
        <v>5073</v>
      </c>
      <c r="B17" s="849">
        <v>6</v>
      </c>
      <c r="C17" s="849">
        <v>4</v>
      </c>
      <c r="D17" s="849">
        <v>1</v>
      </c>
      <c r="E17" s="889">
        <v>222</v>
      </c>
      <c r="F17" s="889">
        <v>148</v>
      </c>
      <c r="G17" s="890">
        <v>37</v>
      </c>
    </row>
    <row r="18" spans="1:7" ht="14.4" customHeight="1" x14ac:dyDescent="0.3">
      <c r="A18" s="857" t="s">
        <v>2735</v>
      </c>
      <c r="B18" s="849">
        <v>869</v>
      </c>
      <c r="C18" s="849">
        <v>1037</v>
      </c>
      <c r="D18" s="849">
        <v>994</v>
      </c>
      <c r="E18" s="889">
        <v>559517</v>
      </c>
      <c r="F18" s="889">
        <v>604214.31999999995</v>
      </c>
      <c r="G18" s="890">
        <v>527294.99</v>
      </c>
    </row>
    <row r="19" spans="1:7" ht="14.4" customHeight="1" x14ac:dyDescent="0.3">
      <c r="A19" s="857" t="s">
        <v>2737</v>
      </c>
      <c r="B19" s="849">
        <v>4955</v>
      </c>
      <c r="C19" s="849">
        <v>6159</v>
      </c>
      <c r="D19" s="849">
        <v>5119</v>
      </c>
      <c r="E19" s="889">
        <v>698606.98999999987</v>
      </c>
      <c r="F19" s="889">
        <v>860739.97</v>
      </c>
      <c r="G19" s="890">
        <v>714607.32000000007</v>
      </c>
    </row>
    <row r="20" spans="1:7" ht="14.4" customHeight="1" x14ac:dyDescent="0.3">
      <c r="A20" s="857" t="s">
        <v>5074</v>
      </c>
      <c r="B20" s="849">
        <v>12</v>
      </c>
      <c r="C20" s="849">
        <v>12</v>
      </c>
      <c r="D20" s="849"/>
      <c r="E20" s="889">
        <v>414</v>
      </c>
      <c r="F20" s="889">
        <v>436</v>
      </c>
      <c r="G20" s="890"/>
    </row>
    <row r="21" spans="1:7" ht="14.4" customHeight="1" x14ac:dyDescent="0.3">
      <c r="A21" s="857" t="s">
        <v>2738</v>
      </c>
      <c r="B21" s="849">
        <v>3899</v>
      </c>
      <c r="C21" s="849">
        <v>4533</v>
      </c>
      <c r="D21" s="849">
        <v>4784</v>
      </c>
      <c r="E21" s="889">
        <v>673134.31999999983</v>
      </c>
      <c r="F21" s="889">
        <v>841453.58999999962</v>
      </c>
      <c r="G21" s="890">
        <v>841301.97999999986</v>
      </c>
    </row>
    <row r="22" spans="1:7" ht="14.4" customHeight="1" x14ac:dyDescent="0.3">
      <c r="A22" s="857" t="s">
        <v>2739</v>
      </c>
      <c r="B22" s="849">
        <v>22</v>
      </c>
      <c r="C22" s="849">
        <v>18</v>
      </c>
      <c r="D22" s="849">
        <v>6</v>
      </c>
      <c r="E22" s="889">
        <v>4902</v>
      </c>
      <c r="F22" s="889">
        <v>3494.99</v>
      </c>
      <c r="G22" s="890">
        <v>1164.9899999999998</v>
      </c>
    </row>
    <row r="23" spans="1:7" ht="14.4" customHeight="1" x14ac:dyDescent="0.3">
      <c r="A23" s="857" t="s">
        <v>5075</v>
      </c>
      <c r="B23" s="849">
        <v>54</v>
      </c>
      <c r="C23" s="849"/>
      <c r="D23" s="849"/>
      <c r="E23" s="889">
        <v>3101</v>
      </c>
      <c r="F23" s="889"/>
      <c r="G23" s="890"/>
    </row>
    <row r="24" spans="1:7" ht="14.4" customHeight="1" x14ac:dyDescent="0.3">
      <c r="A24" s="857" t="s">
        <v>2740</v>
      </c>
      <c r="B24" s="849">
        <v>18</v>
      </c>
      <c r="C24" s="849">
        <v>190</v>
      </c>
      <c r="D24" s="849">
        <v>1255</v>
      </c>
      <c r="E24" s="889">
        <v>909</v>
      </c>
      <c r="F24" s="889">
        <v>134094.67000000001</v>
      </c>
      <c r="G24" s="890">
        <v>431895.33</v>
      </c>
    </row>
    <row r="25" spans="1:7" ht="14.4" customHeight="1" x14ac:dyDescent="0.3">
      <c r="A25" s="857" t="s">
        <v>2741</v>
      </c>
      <c r="B25" s="849">
        <v>4473</v>
      </c>
      <c r="C25" s="849">
        <v>5044</v>
      </c>
      <c r="D25" s="849">
        <v>6147</v>
      </c>
      <c r="E25" s="889">
        <v>448986</v>
      </c>
      <c r="F25" s="889">
        <v>561228.66</v>
      </c>
      <c r="G25" s="890">
        <v>687981.66</v>
      </c>
    </row>
    <row r="26" spans="1:7" ht="14.4" customHeight="1" x14ac:dyDescent="0.3">
      <c r="A26" s="857" t="s">
        <v>2742</v>
      </c>
      <c r="B26" s="849">
        <v>313</v>
      </c>
      <c r="C26" s="849">
        <v>251</v>
      </c>
      <c r="D26" s="849">
        <v>240</v>
      </c>
      <c r="E26" s="889">
        <v>44458.990000000005</v>
      </c>
      <c r="F26" s="889">
        <v>35513.01</v>
      </c>
      <c r="G26" s="890">
        <v>32103.66</v>
      </c>
    </row>
    <row r="27" spans="1:7" ht="14.4" customHeight="1" x14ac:dyDescent="0.3">
      <c r="A27" s="857" t="s">
        <v>5076</v>
      </c>
      <c r="B27" s="849">
        <v>607</v>
      </c>
      <c r="C27" s="849"/>
      <c r="D27" s="849"/>
      <c r="E27" s="889">
        <v>70946.66</v>
      </c>
      <c r="F27" s="889"/>
      <c r="G27" s="890"/>
    </row>
    <row r="28" spans="1:7" ht="14.4" customHeight="1" x14ac:dyDescent="0.3">
      <c r="A28" s="857" t="s">
        <v>2744</v>
      </c>
      <c r="B28" s="849"/>
      <c r="C28" s="849">
        <v>124</v>
      </c>
      <c r="D28" s="849">
        <v>38</v>
      </c>
      <c r="E28" s="889"/>
      <c r="F28" s="889">
        <v>6289</v>
      </c>
      <c r="G28" s="890">
        <v>1910.33</v>
      </c>
    </row>
    <row r="29" spans="1:7" ht="14.4" customHeight="1" x14ac:dyDescent="0.3">
      <c r="A29" s="857" t="s">
        <v>2745</v>
      </c>
      <c r="B29" s="849">
        <v>10</v>
      </c>
      <c r="C29" s="849">
        <v>2</v>
      </c>
      <c r="D29" s="849">
        <v>3153</v>
      </c>
      <c r="E29" s="889">
        <v>345</v>
      </c>
      <c r="F29" s="889">
        <v>96</v>
      </c>
      <c r="G29" s="890">
        <v>294051.99</v>
      </c>
    </row>
    <row r="30" spans="1:7" ht="14.4" customHeight="1" x14ac:dyDescent="0.3">
      <c r="A30" s="857" t="s">
        <v>2746</v>
      </c>
      <c r="B30" s="849">
        <v>6191</v>
      </c>
      <c r="C30" s="849">
        <v>6346</v>
      </c>
      <c r="D30" s="849">
        <v>6775</v>
      </c>
      <c r="E30" s="889">
        <v>603541.31000000006</v>
      </c>
      <c r="F30" s="889">
        <v>643919.60999999987</v>
      </c>
      <c r="G30" s="890">
        <v>721721.95999999985</v>
      </c>
    </row>
    <row r="31" spans="1:7" ht="14.4" customHeight="1" x14ac:dyDescent="0.3">
      <c r="A31" s="857" t="s">
        <v>5077</v>
      </c>
      <c r="B31" s="849"/>
      <c r="C31" s="849">
        <v>1</v>
      </c>
      <c r="D31" s="849"/>
      <c r="E31" s="889"/>
      <c r="F31" s="889">
        <v>37</v>
      </c>
      <c r="G31" s="890"/>
    </row>
    <row r="32" spans="1:7" ht="14.4" customHeight="1" x14ac:dyDescent="0.3">
      <c r="A32" s="857" t="s">
        <v>5078</v>
      </c>
      <c r="B32" s="849">
        <v>110</v>
      </c>
      <c r="C32" s="849"/>
      <c r="D32" s="849"/>
      <c r="E32" s="889">
        <v>10490</v>
      </c>
      <c r="F32" s="889"/>
      <c r="G32" s="890"/>
    </row>
    <row r="33" spans="1:7" ht="14.4" customHeight="1" x14ac:dyDescent="0.3">
      <c r="A33" s="857" t="s">
        <v>2747</v>
      </c>
      <c r="B33" s="849">
        <v>196</v>
      </c>
      <c r="C33" s="849">
        <v>187</v>
      </c>
      <c r="D33" s="849">
        <v>327</v>
      </c>
      <c r="E33" s="889">
        <v>40484</v>
      </c>
      <c r="F33" s="889">
        <v>34099.32</v>
      </c>
      <c r="G33" s="890">
        <v>58041.33</v>
      </c>
    </row>
    <row r="34" spans="1:7" ht="14.4" customHeight="1" x14ac:dyDescent="0.3">
      <c r="A34" s="857" t="s">
        <v>2748</v>
      </c>
      <c r="B34" s="849">
        <v>593</v>
      </c>
      <c r="C34" s="849">
        <v>1952</v>
      </c>
      <c r="D34" s="849">
        <v>1329</v>
      </c>
      <c r="E34" s="889">
        <v>82472.990000000005</v>
      </c>
      <c r="F34" s="889">
        <v>276253.65999999992</v>
      </c>
      <c r="G34" s="890">
        <v>151202.33000000002</v>
      </c>
    </row>
    <row r="35" spans="1:7" ht="14.4" customHeight="1" x14ac:dyDescent="0.3">
      <c r="A35" s="857" t="s">
        <v>2749</v>
      </c>
      <c r="B35" s="849">
        <v>3663</v>
      </c>
      <c r="C35" s="849">
        <v>4428</v>
      </c>
      <c r="D35" s="849">
        <v>4120</v>
      </c>
      <c r="E35" s="889">
        <v>408415.31000000006</v>
      </c>
      <c r="F35" s="889">
        <v>524882.5900000002</v>
      </c>
      <c r="G35" s="890">
        <v>459266.95000000007</v>
      </c>
    </row>
    <row r="36" spans="1:7" ht="14.4" customHeight="1" x14ac:dyDescent="0.3">
      <c r="A36" s="857" t="s">
        <v>2750</v>
      </c>
      <c r="B36" s="849">
        <v>1745</v>
      </c>
      <c r="C36" s="849">
        <v>3493</v>
      </c>
      <c r="D36" s="849">
        <v>4546</v>
      </c>
      <c r="E36" s="889">
        <v>140798.32</v>
      </c>
      <c r="F36" s="889">
        <v>339428.64999999991</v>
      </c>
      <c r="G36" s="890">
        <v>391918.31</v>
      </c>
    </row>
    <row r="37" spans="1:7" ht="14.4" customHeight="1" x14ac:dyDescent="0.3">
      <c r="A37" s="857" t="s">
        <v>2751</v>
      </c>
      <c r="B37" s="849">
        <v>1403</v>
      </c>
      <c r="C37" s="849">
        <v>1836</v>
      </c>
      <c r="D37" s="849">
        <v>2647</v>
      </c>
      <c r="E37" s="889">
        <v>656529.33000000007</v>
      </c>
      <c r="F37" s="889">
        <v>768478.64999999991</v>
      </c>
      <c r="G37" s="890">
        <v>897728.97</v>
      </c>
    </row>
    <row r="38" spans="1:7" ht="14.4" customHeight="1" x14ac:dyDescent="0.3">
      <c r="A38" s="857" t="s">
        <v>5079</v>
      </c>
      <c r="B38" s="849"/>
      <c r="C38" s="849">
        <v>1</v>
      </c>
      <c r="D38" s="849"/>
      <c r="E38" s="889"/>
      <c r="F38" s="889">
        <v>116</v>
      </c>
      <c r="G38" s="890"/>
    </row>
    <row r="39" spans="1:7" ht="14.4" customHeight="1" x14ac:dyDescent="0.3">
      <c r="A39" s="857" t="s">
        <v>2752</v>
      </c>
      <c r="B39" s="849">
        <v>474</v>
      </c>
      <c r="C39" s="849">
        <v>1355</v>
      </c>
      <c r="D39" s="849">
        <v>2741</v>
      </c>
      <c r="E39" s="889">
        <v>307547.32999999996</v>
      </c>
      <c r="F39" s="889">
        <v>303427.32999999996</v>
      </c>
      <c r="G39" s="890">
        <v>336767.32000000007</v>
      </c>
    </row>
    <row r="40" spans="1:7" ht="14.4" customHeight="1" x14ac:dyDescent="0.3">
      <c r="A40" s="857" t="s">
        <v>2753</v>
      </c>
      <c r="B40" s="849">
        <v>3508</v>
      </c>
      <c r="C40" s="849">
        <v>3618</v>
      </c>
      <c r="D40" s="849">
        <v>4851</v>
      </c>
      <c r="E40" s="889">
        <v>375157.97000000003</v>
      </c>
      <c r="F40" s="889">
        <v>337058.96</v>
      </c>
      <c r="G40" s="890">
        <v>465690.64</v>
      </c>
    </row>
    <row r="41" spans="1:7" ht="14.4" customHeight="1" thickBot="1" x14ac:dyDescent="0.35">
      <c r="A41" s="893" t="s">
        <v>5080</v>
      </c>
      <c r="B41" s="851">
        <v>128</v>
      </c>
      <c r="C41" s="851"/>
      <c r="D41" s="851"/>
      <c r="E41" s="891">
        <v>13289.67</v>
      </c>
      <c r="F41" s="891"/>
      <c r="G41" s="892"/>
    </row>
    <row r="42" spans="1:7" ht="14.4" customHeight="1" x14ac:dyDescent="0.3">
      <c r="A42" s="804" t="s">
        <v>301</v>
      </c>
    </row>
    <row r="43" spans="1:7" ht="14.4" customHeight="1" x14ac:dyDescent="0.3">
      <c r="A43" s="805" t="s">
        <v>2724</v>
      </c>
    </row>
    <row r="44" spans="1:7" ht="14.4" customHeight="1" x14ac:dyDescent="0.3">
      <c r="A44" s="804" t="s">
        <v>5068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5485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113214.72999999997</v>
      </c>
      <c r="H3" s="208">
        <f t="shared" si="0"/>
        <v>167666967.00999996</v>
      </c>
      <c r="I3" s="78"/>
      <c r="J3" s="78"/>
      <c r="K3" s="208">
        <f t="shared" si="0"/>
        <v>124050.85</v>
      </c>
      <c r="L3" s="208">
        <f t="shared" si="0"/>
        <v>143539279.78000006</v>
      </c>
      <c r="M3" s="78"/>
      <c r="N3" s="78"/>
      <c r="O3" s="208">
        <f t="shared" si="0"/>
        <v>131400.95999999999</v>
      </c>
      <c r="P3" s="208">
        <f t="shared" si="0"/>
        <v>172576168.5</v>
      </c>
      <c r="Q3" s="79">
        <f>IF(L3=0,0,P3/L3)</f>
        <v>1.2022922837881327</v>
      </c>
      <c r="R3" s="209">
        <f>IF(O3=0,0,P3/O3)</f>
        <v>1313.3554617865807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5082</v>
      </c>
      <c r="B6" s="825" t="s">
        <v>5083</v>
      </c>
      <c r="C6" s="825" t="s">
        <v>589</v>
      </c>
      <c r="D6" s="825" t="s">
        <v>5084</v>
      </c>
      <c r="E6" s="825" t="s">
        <v>5085</v>
      </c>
      <c r="F6" s="825" t="s">
        <v>5086</v>
      </c>
      <c r="G6" s="225">
        <v>0.1</v>
      </c>
      <c r="H6" s="225">
        <v>8.19</v>
      </c>
      <c r="I6" s="825"/>
      <c r="J6" s="825">
        <v>81.899999999999991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5082</v>
      </c>
      <c r="B7" s="832" t="s">
        <v>5083</v>
      </c>
      <c r="C7" s="832" t="s">
        <v>589</v>
      </c>
      <c r="D7" s="832" t="s">
        <v>5084</v>
      </c>
      <c r="E7" s="832" t="s">
        <v>5087</v>
      </c>
      <c r="F7" s="832" t="s">
        <v>4276</v>
      </c>
      <c r="G7" s="849">
        <v>19.7</v>
      </c>
      <c r="H7" s="849">
        <v>1065.8399999999999</v>
      </c>
      <c r="I7" s="832">
        <v>1.5634800721714508</v>
      </c>
      <c r="J7" s="832">
        <v>54.103553299492383</v>
      </c>
      <c r="K7" s="849">
        <v>12.599999999999998</v>
      </c>
      <c r="L7" s="849">
        <v>681.71000000000015</v>
      </c>
      <c r="M7" s="832">
        <v>1</v>
      </c>
      <c r="N7" s="832">
        <v>54.103968253968276</v>
      </c>
      <c r="O7" s="849">
        <v>22.599999999999994</v>
      </c>
      <c r="P7" s="849">
        <v>1222.6600000000003</v>
      </c>
      <c r="Q7" s="837">
        <v>1.7935192383858238</v>
      </c>
      <c r="R7" s="850">
        <v>54.10000000000003</v>
      </c>
    </row>
    <row r="8" spans="1:18" ht="14.4" customHeight="1" x14ac:dyDescent="0.3">
      <c r="A8" s="831" t="s">
        <v>5082</v>
      </c>
      <c r="B8" s="832" t="s">
        <v>5083</v>
      </c>
      <c r="C8" s="832" t="s">
        <v>589</v>
      </c>
      <c r="D8" s="832" t="s">
        <v>5084</v>
      </c>
      <c r="E8" s="832" t="s">
        <v>5088</v>
      </c>
      <c r="F8" s="832" t="s">
        <v>4543</v>
      </c>
      <c r="G8" s="849">
        <v>23.999999999999996</v>
      </c>
      <c r="H8" s="849">
        <v>2598.4000000000005</v>
      </c>
      <c r="I8" s="832">
        <v>0.72724423024176177</v>
      </c>
      <c r="J8" s="832">
        <v>108.26666666666671</v>
      </c>
      <c r="K8" s="849">
        <v>32.999999999999993</v>
      </c>
      <c r="L8" s="849">
        <v>3572.9400000000005</v>
      </c>
      <c r="M8" s="832">
        <v>1</v>
      </c>
      <c r="N8" s="832">
        <v>108.27090909090913</v>
      </c>
      <c r="O8" s="849">
        <v>26.399999999999991</v>
      </c>
      <c r="P8" s="849">
        <v>2858.1400000000008</v>
      </c>
      <c r="Q8" s="837">
        <v>0.79994066511052531</v>
      </c>
      <c r="R8" s="850">
        <v>108.26287878787885</v>
      </c>
    </row>
    <row r="9" spans="1:18" ht="14.4" customHeight="1" x14ac:dyDescent="0.3">
      <c r="A9" s="831" t="s">
        <v>5082</v>
      </c>
      <c r="B9" s="832" t="s">
        <v>5083</v>
      </c>
      <c r="C9" s="832" t="s">
        <v>589</v>
      </c>
      <c r="D9" s="832" t="s">
        <v>5084</v>
      </c>
      <c r="E9" s="832" t="s">
        <v>5089</v>
      </c>
      <c r="F9" s="832" t="s">
        <v>3375</v>
      </c>
      <c r="G9" s="849">
        <v>0.3</v>
      </c>
      <c r="H9" s="849">
        <v>45.3</v>
      </c>
      <c r="I9" s="832">
        <v>0.33333333333333331</v>
      </c>
      <c r="J9" s="832">
        <v>151</v>
      </c>
      <c r="K9" s="849">
        <v>0.9</v>
      </c>
      <c r="L9" s="849">
        <v>135.9</v>
      </c>
      <c r="M9" s="832">
        <v>1</v>
      </c>
      <c r="N9" s="832">
        <v>151</v>
      </c>
      <c r="O9" s="849"/>
      <c r="P9" s="849"/>
      <c r="Q9" s="837"/>
      <c r="R9" s="850"/>
    </row>
    <row r="10" spans="1:18" ht="14.4" customHeight="1" x14ac:dyDescent="0.3">
      <c r="A10" s="831" t="s">
        <v>5082</v>
      </c>
      <c r="B10" s="832" t="s">
        <v>5083</v>
      </c>
      <c r="C10" s="832" t="s">
        <v>589</v>
      </c>
      <c r="D10" s="832" t="s">
        <v>5084</v>
      </c>
      <c r="E10" s="832" t="s">
        <v>5090</v>
      </c>
      <c r="F10" s="832" t="s">
        <v>1103</v>
      </c>
      <c r="G10" s="849"/>
      <c r="H10" s="849"/>
      <c r="I10" s="832"/>
      <c r="J10" s="832"/>
      <c r="K10" s="849">
        <v>0.1</v>
      </c>
      <c r="L10" s="849">
        <v>5.31</v>
      </c>
      <c r="M10" s="832">
        <v>1</v>
      </c>
      <c r="N10" s="832">
        <v>53.099999999999994</v>
      </c>
      <c r="O10" s="849"/>
      <c r="P10" s="849"/>
      <c r="Q10" s="837"/>
      <c r="R10" s="850"/>
    </row>
    <row r="11" spans="1:18" ht="14.4" customHeight="1" x14ac:dyDescent="0.3">
      <c r="A11" s="831" t="s">
        <v>5082</v>
      </c>
      <c r="B11" s="832" t="s">
        <v>5083</v>
      </c>
      <c r="C11" s="832" t="s">
        <v>589</v>
      </c>
      <c r="D11" s="832" t="s">
        <v>5084</v>
      </c>
      <c r="E11" s="832" t="s">
        <v>5091</v>
      </c>
      <c r="F11" s="832" t="s">
        <v>2872</v>
      </c>
      <c r="G11" s="849">
        <v>16.999999999999996</v>
      </c>
      <c r="H11" s="849">
        <v>218.74999999999997</v>
      </c>
      <c r="I11" s="832">
        <v>0.64897499035808581</v>
      </c>
      <c r="J11" s="832">
        <v>12.867647058823531</v>
      </c>
      <c r="K11" s="849">
        <v>26.200000000000003</v>
      </c>
      <c r="L11" s="849">
        <v>337.07</v>
      </c>
      <c r="M11" s="832">
        <v>1</v>
      </c>
      <c r="N11" s="832">
        <v>12.865267175572518</v>
      </c>
      <c r="O11" s="849">
        <v>18.399999999999999</v>
      </c>
      <c r="P11" s="849">
        <v>236.65</v>
      </c>
      <c r="Q11" s="837">
        <v>0.70207968671195897</v>
      </c>
      <c r="R11" s="850">
        <v>12.861413043478262</v>
      </c>
    </row>
    <row r="12" spans="1:18" ht="14.4" customHeight="1" x14ac:dyDescent="0.3">
      <c r="A12" s="831" t="s">
        <v>5082</v>
      </c>
      <c r="B12" s="832" t="s">
        <v>5083</v>
      </c>
      <c r="C12" s="832" t="s">
        <v>589</v>
      </c>
      <c r="D12" s="832" t="s">
        <v>5084</v>
      </c>
      <c r="E12" s="832" t="s">
        <v>5092</v>
      </c>
      <c r="F12" s="832" t="s">
        <v>5093</v>
      </c>
      <c r="G12" s="849">
        <v>63.8</v>
      </c>
      <c r="H12" s="849">
        <v>12219.470000000001</v>
      </c>
      <c r="I12" s="832">
        <v>0.89729822214161037</v>
      </c>
      <c r="J12" s="832">
        <v>191.52774294670849</v>
      </c>
      <c r="K12" s="849">
        <v>66.299999999999983</v>
      </c>
      <c r="L12" s="849">
        <v>13618.070000000002</v>
      </c>
      <c r="M12" s="832">
        <v>1</v>
      </c>
      <c r="N12" s="832">
        <v>205.40075414781305</v>
      </c>
      <c r="O12" s="849">
        <v>67.349999999999994</v>
      </c>
      <c r="P12" s="849">
        <v>13833.850000000004</v>
      </c>
      <c r="Q12" s="837">
        <v>1.0158451234279162</v>
      </c>
      <c r="R12" s="850">
        <v>205.40237564959176</v>
      </c>
    </row>
    <row r="13" spans="1:18" ht="14.4" customHeight="1" x14ac:dyDescent="0.3">
      <c r="A13" s="831" t="s">
        <v>5082</v>
      </c>
      <c r="B13" s="832" t="s">
        <v>5083</v>
      </c>
      <c r="C13" s="832" t="s">
        <v>589</v>
      </c>
      <c r="D13" s="832" t="s">
        <v>5084</v>
      </c>
      <c r="E13" s="832" t="s">
        <v>5094</v>
      </c>
      <c r="F13" s="832" t="s">
        <v>5095</v>
      </c>
      <c r="G13" s="849">
        <v>4.0999999999999996</v>
      </c>
      <c r="H13" s="849">
        <v>26127.41</v>
      </c>
      <c r="I13" s="832">
        <v>0.68333322871780067</v>
      </c>
      <c r="J13" s="832">
        <v>6372.5390243902448</v>
      </c>
      <c r="K13" s="849">
        <v>6</v>
      </c>
      <c r="L13" s="849">
        <v>38235.24</v>
      </c>
      <c r="M13" s="832">
        <v>1</v>
      </c>
      <c r="N13" s="832">
        <v>6372.54</v>
      </c>
      <c r="O13" s="849">
        <v>9</v>
      </c>
      <c r="P13" s="849">
        <v>42681.600000000006</v>
      </c>
      <c r="Q13" s="837">
        <v>1.1162895799790979</v>
      </c>
      <c r="R13" s="850">
        <v>4742.4000000000005</v>
      </c>
    </row>
    <row r="14" spans="1:18" ht="14.4" customHeight="1" x14ac:dyDescent="0.3">
      <c r="A14" s="831" t="s">
        <v>5082</v>
      </c>
      <c r="B14" s="832" t="s">
        <v>5083</v>
      </c>
      <c r="C14" s="832" t="s">
        <v>589</v>
      </c>
      <c r="D14" s="832" t="s">
        <v>5084</v>
      </c>
      <c r="E14" s="832" t="s">
        <v>5096</v>
      </c>
      <c r="F14" s="832" t="s">
        <v>2356</v>
      </c>
      <c r="G14" s="849"/>
      <c r="H14" s="849"/>
      <c r="I14" s="832"/>
      <c r="J14" s="832"/>
      <c r="K14" s="849">
        <v>0.2</v>
      </c>
      <c r="L14" s="849">
        <v>12.28</v>
      </c>
      <c r="M14" s="832">
        <v>1</v>
      </c>
      <c r="N14" s="832">
        <v>61.399999999999991</v>
      </c>
      <c r="O14" s="849"/>
      <c r="P14" s="849"/>
      <c r="Q14" s="837"/>
      <c r="R14" s="850"/>
    </row>
    <row r="15" spans="1:18" ht="14.4" customHeight="1" x14ac:dyDescent="0.3">
      <c r="A15" s="831" t="s">
        <v>5082</v>
      </c>
      <c r="B15" s="832" t="s">
        <v>5083</v>
      </c>
      <c r="C15" s="832" t="s">
        <v>589</v>
      </c>
      <c r="D15" s="832" t="s">
        <v>5084</v>
      </c>
      <c r="E15" s="832" t="s">
        <v>5097</v>
      </c>
      <c r="F15" s="832" t="s">
        <v>1226</v>
      </c>
      <c r="G15" s="849"/>
      <c r="H15" s="849"/>
      <c r="I15" s="832"/>
      <c r="J15" s="832"/>
      <c r="K15" s="849"/>
      <c r="L15" s="849"/>
      <c r="M15" s="832"/>
      <c r="N15" s="832"/>
      <c r="O15" s="849">
        <v>1829</v>
      </c>
      <c r="P15" s="849">
        <v>24951.38</v>
      </c>
      <c r="Q15" s="837"/>
      <c r="R15" s="850">
        <v>13.642088572990707</v>
      </c>
    </row>
    <row r="16" spans="1:18" ht="14.4" customHeight="1" x14ac:dyDescent="0.3">
      <c r="A16" s="831" t="s">
        <v>5082</v>
      </c>
      <c r="B16" s="832" t="s">
        <v>5083</v>
      </c>
      <c r="C16" s="832" t="s">
        <v>589</v>
      </c>
      <c r="D16" s="832" t="s">
        <v>5084</v>
      </c>
      <c r="E16" s="832" t="s">
        <v>5098</v>
      </c>
      <c r="F16" s="832" t="s">
        <v>1820</v>
      </c>
      <c r="G16" s="849">
        <v>15</v>
      </c>
      <c r="H16" s="849">
        <v>99317.25</v>
      </c>
      <c r="I16" s="832">
        <v>0.78947368421052644</v>
      </c>
      <c r="J16" s="832">
        <v>6621.15</v>
      </c>
      <c r="K16" s="849">
        <v>19</v>
      </c>
      <c r="L16" s="849">
        <v>125801.84999999998</v>
      </c>
      <c r="M16" s="832">
        <v>1</v>
      </c>
      <c r="N16" s="832">
        <v>6621.1499999999987</v>
      </c>
      <c r="O16" s="849">
        <v>1</v>
      </c>
      <c r="P16" s="849">
        <v>4742.3999999999996</v>
      </c>
      <c r="Q16" s="837">
        <v>3.7697378854126551E-2</v>
      </c>
      <c r="R16" s="850">
        <v>4742.3999999999996</v>
      </c>
    </row>
    <row r="17" spans="1:18" ht="14.4" customHeight="1" x14ac:dyDescent="0.3">
      <c r="A17" s="831" t="s">
        <v>5082</v>
      </c>
      <c r="B17" s="832" t="s">
        <v>5083</v>
      </c>
      <c r="C17" s="832" t="s">
        <v>589</v>
      </c>
      <c r="D17" s="832" t="s">
        <v>5084</v>
      </c>
      <c r="E17" s="832" t="s">
        <v>5099</v>
      </c>
      <c r="F17" s="832" t="s">
        <v>609</v>
      </c>
      <c r="G17" s="849">
        <v>1.44</v>
      </c>
      <c r="H17" s="849">
        <v>737.2</v>
      </c>
      <c r="I17" s="832">
        <v>2.1651614017393545E-2</v>
      </c>
      <c r="J17" s="832">
        <v>511.94444444444451</v>
      </c>
      <c r="K17" s="849">
        <v>93.08</v>
      </c>
      <c r="L17" s="849">
        <v>34048.269999999997</v>
      </c>
      <c r="M17" s="832">
        <v>1</v>
      </c>
      <c r="N17" s="832">
        <v>365.79576708207992</v>
      </c>
      <c r="O17" s="849"/>
      <c r="P17" s="849"/>
      <c r="Q17" s="837"/>
      <c r="R17" s="850"/>
    </row>
    <row r="18" spans="1:18" ht="14.4" customHeight="1" x14ac:dyDescent="0.3">
      <c r="A18" s="831" t="s">
        <v>5082</v>
      </c>
      <c r="B18" s="832" t="s">
        <v>5083</v>
      </c>
      <c r="C18" s="832" t="s">
        <v>589</v>
      </c>
      <c r="D18" s="832" t="s">
        <v>5084</v>
      </c>
      <c r="E18" s="832" t="s">
        <v>5100</v>
      </c>
      <c r="F18" s="832" t="s">
        <v>1505</v>
      </c>
      <c r="G18" s="849"/>
      <c r="H18" s="849"/>
      <c r="I18" s="832"/>
      <c r="J18" s="832"/>
      <c r="K18" s="849"/>
      <c r="L18" s="849"/>
      <c r="M18" s="832"/>
      <c r="N18" s="832"/>
      <c r="O18" s="849">
        <v>4.03</v>
      </c>
      <c r="P18" s="849">
        <v>812.46</v>
      </c>
      <c r="Q18" s="837"/>
      <c r="R18" s="850">
        <v>201.6029776674938</v>
      </c>
    </row>
    <row r="19" spans="1:18" ht="14.4" customHeight="1" x14ac:dyDescent="0.3">
      <c r="A19" s="831" t="s">
        <v>5082</v>
      </c>
      <c r="B19" s="832" t="s">
        <v>5083</v>
      </c>
      <c r="C19" s="832" t="s">
        <v>589</v>
      </c>
      <c r="D19" s="832" t="s">
        <v>5084</v>
      </c>
      <c r="E19" s="832" t="s">
        <v>5101</v>
      </c>
      <c r="F19" s="832" t="s">
        <v>1505</v>
      </c>
      <c r="G19" s="849"/>
      <c r="H19" s="849"/>
      <c r="I19" s="832"/>
      <c r="J19" s="832"/>
      <c r="K19" s="849"/>
      <c r="L19" s="849"/>
      <c r="M19" s="832"/>
      <c r="N19" s="832"/>
      <c r="O19" s="849">
        <v>6.36</v>
      </c>
      <c r="P19" s="849">
        <v>2564.3900000000003</v>
      </c>
      <c r="Q19" s="837"/>
      <c r="R19" s="850">
        <v>403.20597484276732</v>
      </c>
    </row>
    <row r="20" spans="1:18" ht="14.4" customHeight="1" x14ac:dyDescent="0.3">
      <c r="A20" s="831" t="s">
        <v>5082</v>
      </c>
      <c r="B20" s="832" t="s">
        <v>5083</v>
      </c>
      <c r="C20" s="832" t="s">
        <v>589</v>
      </c>
      <c r="D20" s="832" t="s">
        <v>5084</v>
      </c>
      <c r="E20" s="832" t="s">
        <v>5102</v>
      </c>
      <c r="F20" s="832" t="s">
        <v>1505</v>
      </c>
      <c r="G20" s="849"/>
      <c r="H20" s="849"/>
      <c r="I20" s="832"/>
      <c r="J20" s="832"/>
      <c r="K20" s="849"/>
      <c r="L20" s="849"/>
      <c r="M20" s="832"/>
      <c r="N20" s="832"/>
      <c r="O20" s="849">
        <v>1.08</v>
      </c>
      <c r="P20" s="849">
        <v>870.93</v>
      </c>
      <c r="Q20" s="837"/>
      <c r="R20" s="850">
        <v>806.41666666666652</v>
      </c>
    </row>
    <row r="21" spans="1:18" ht="14.4" customHeight="1" x14ac:dyDescent="0.3">
      <c r="A21" s="831" t="s">
        <v>5082</v>
      </c>
      <c r="B21" s="832" t="s">
        <v>5083</v>
      </c>
      <c r="C21" s="832" t="s">
        <v>589</v>
      </c>
      <c r="D21" s="832" t="s">
        <v>5084</v>
      </c>
      <c r="E21" s="832" t="s">
        <v>5103</v>
      </c>
      <c r="F21" s="832" t="s">
        <v>5104</v>
      </c>
      <c r="G21" s="849">
        <v>24</v>
      </c>
      <c r="H21" s="849">
        <v>686962.32000000007</v>
      </c>
      <c r="I21" s="832">
        <v>0.75000000000000011</v>
      </c>
      <c r="J21" s="832">
        <v>28623.430000000004</v>
      </c>
      <c r="K21" s="849">
        <v>32</v>
      </c>
      <c r="L21" s="849">
        <v>915949.76</v>
      </c>
      <c r="M21" s="832">
        <v>1</v>
      </c>
      <c r="N21" s="832">
        <v>28623.43</v>
      </c>
      <c r="O21" s="849">
        <v>47</v>
      </c>
      <c r="P21" s="849">
        <v>1102620.19</v>
      </c>
      <c r="Q21" s="837">
        <v>1.20379985688298</v>
      </c>
      <c r="R21" s="850">
        <v>23460.004042553192</v>
      </c>
    </row>
    <row r="22" spans="1:18" ht="14.4" customHeight="1" x14ac:dyDescent="0.3">
      <c r="A22" s="831" t="s">
        <v>5082</v>
      </c>
      <c r="B22" s="832" t="s">
        <v>5083</v>
      </c>
      <c r="C22" s="832" t="s">
        <v>589</v>
      </c>
      <c r="D22" s="832" t="s">
        <v>5084</v>
      </c>
      <c r="E22" s="832" t="s">
        <v>5105</v>
      </c>
      <c r="F22" s="832"/>
      <c r="G22" s="849">
        <v>44</v>
      </c>
      <c r="H22" s="849">
        <v>1259460.3999999999</v>
      </c>
      <c r="I22" s="832">
        <v>0.74576271186440668</v>
      </c>
      <c r="J22" s="832">
        <v>28624.1</v>
      </c>
      <c r="K22" s="849">
        <v>59</v>
      </c>
      <c r="L22" s="849">
        <v>1688821.9000000001</v>
      </c>
      <c r="M22" s="832">
        <v>1</v>
      </c>
      <c r="N22" s="832">
        <v>28624.100000000002</v>
      </c>
      <c r="O22" s="849"/>
      <c r="P22" s="849"/>
      <c r="Q22" s="837"/>
      <c r="R22" s="850"/>
    </row>
    <row r="23" spans="1:18" ht="14.4" customHeight="1" x14ac:dyDescent="0.3">
      <c r="A23" s="831" t="s">
        <v>5082</v>
      </c>
      <c r="B23" s="832" t="s">
        <v>5083</v>
      </c>
      <c r="C23" s="832" t="s">
        <v>589</v>
      </c>
      <c r="D23" s="832" t="s">
        <v>5084</v>
      </c>
      <c r="E23" s="832" t="s">
        <v>5106</v>
      </c>
      <c r="F23" s="832"/>
      <c r="G23" s="849">
        <v>2</v>
      </c>
      <c r="H23" s="849">
        <v>47738.26</v>
      </c>
      <c r="I23" s="832"/>
      <c r="J23" s="832">
        <v>23869.13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5082</v>
      </c>
      <c r="B24" s="832" t="s">
        <v>5083</v>
      </c>
      <c r="C24" s="832" t="s">
        <v>589</v>
      </c>
      <c r="D24" s="832" t="s">
        <v>5084</v>
      </c>
      <c r="E24" s="832" t="s">
        <v>5107</v>
      </c>
      <c r="F24" s="832" t="s">
        <v>5108</v>
      </c>
      <c r="G24" s="849"/>
      <c r="H24" s="849"/>
      <c r="I24" s="832"/>
      <c r="J24" s="832"/>
      <c r="K24" s="849">
        <v>1</v>
      </c>
      <c r="L24" s="849">
        <v>49319.16</v>
      </c>
      <c r="M24" s="832">
        <v>1</v>
      </c>
      <c r="N24" s="832">
        <v>49319.16</v>
      </c>
      <c r="O24" s="849">
        <v>3</v>
      </c>
      <c r="P24" s="849">
        <v>147957.48000000001</v>
      </c>
      <c r="Q24" s="837">
        <v>3</v>
      </c>
      <c r="R24" s="850">
        <v>49319.16</v>
      </c>
    </row>
    <row r="25" spans="1:18" ht="14.4" customHeight="1" x14ac:dyDescent="0.3">
      <c r="A25" s="831" t="s">
        <v>5082</v>
      </c>
      <c r="B25" s="832" t="s">
        <v>5083</v>
      </c>
      <c r="C25" s="832" t="s">
        <v>589</v>
      </c>
      <c r="D25" s="832" t="s">
        <v>5084</v>
      </c>
      <c r="E25" s="832" t="s">
        <v>5109</v>
      </c>
      <c r="F25" s="832" t="s">
        <v>2668</v>
      </c>
      <c r="G25" s="849">
        <v>621.82999999999993</v>
      </c>
      <c r="H25" s="849">
        <v>9287950.0700000003</v>
      </c>
      <c r="I25" s="832">
        <v>1.2803910129494782</v>
      </c>
      <c r="J25" s="832">
        <v>14936.477928051077</v>
      </c>
      <c r="K25" s="849">
        <v>514</v>
      </c>
      <c r="L25" s="849">
        <v>7253995.0499999998</v>
      </c>
      <c r="M25" s="832">
        <v>1</v>
      </c>
      <c r="N25" s="832">
        <v>14112.830836575875</v>
      </c>
      <c r="O25" s="849">
        <v>500.01000000000005</v>
      </c>
      <c r="P25" s="849">
        <v>7004492.620000001</v>
      </c>
      <c r="Q25" s="837">
        <v>0.965604824888873</v>
      </c>
      <c r="R25" s="850">
        <v>14008.705065898683</v>
      </c>
    </row>
    <row r="26" spans="1:18" ht="14.4" customHeight="1" x14ac:dyDescent="0.3">
      <c r="A26" s="831" t="s">
        <v>5082</v>
      </c>
      <c r="B26" s="832" t="s">
        <v>5083</v>
      </c>
      <c r="C26" s="832" t="s">
        <v>589</v>
      </c>
      <c r="D26" s="832" t="s">
        <v>5084</v>
      </c>
      <c r="E26" s="832" t="s">
        <v>5110</v>
      </c>
      <c r="F26" s="832" t="s">
        <v>5111</v>
      </c>
      <c r="G26" s="849">
        <v>17</v>
      </c>
      <c r="H26" s="849">
        <v>485264.49</v>
      </c>
      <c r="I26" s="832">
        <v>0.77272708815556768</v>
      </c>
      <c r="J26" s="832">
        <v>28544.97</v>
      </c>
      <c r="K26" s="849">
        <v>22</v>
      </c>
      <c r="L26" s="849">
        <v>627989.49</v>
      </c>
      <c r="M26" s="832">
        <v>1</v>
      </c>
      <c r="N26" s="832">
        <v>28544.976818181818</v>
      </c>
      <c r="O26" s="849">
        <v>26</v>
      </c>
      <c r="P26" s="849">
        <v>742169.21999999986</v>
      </c>
      <c r="Q26" s="837">
        <v>1.1818178995320445</v>
      </c>
      <c r="R26" s="850">
        <v>28544.969999999994</v>
      </c>
    </row>
    <row r="27" spans="1:18" ht="14.4" customHeight="1" x14ac:dyDescent="0.3">
      <c r="A27" s="831" t="s">
        <v>5082</v>
      </c>
      <c r="B27" s="832" t="s">
        <v>5083</v>
      </c>
      <c r="C27" s="832" t="s">
        <v>589</v>
      </c>
      <c r="D27" s="832" t="s">
        <v>5084</v>
      </c>
      <c r="E27" s="832" t="s">
        <v>5112</v>
      </c>
      <c r="F27" s="832" t="s">
        <v>5111</v>
      </c>
      <c r="G27" s="849">
        <v>16</v>
      </c>
      <c r="H27" s="849">
        <v>925561.6</v>
      </c>
      <c r="I27" s="832">
        <v>0.76070811154373397</v>
      </c>
      <c r="J27" s="832">
        <v>57847.6</v>
      </c>
      <c r="K27" s="849">
        <v>21.03</v>
      </c>
      <c r="L27" s="849">
        <v>1216710.5699999998</v>
      </c>
      <c r="M27" s="832">
        <v>1</v>
      </c>
      <c r="N27" s="832">
        <v>57855.947218259615</v>
      </c>
      <c r="O27" s="849">
        <v>25</v>
      </c>
      <c r="P27" s="849">
        <v>1446190.0000000002</v>
      </c>
      <c r="Q27" s="837">
        <v>1.1886064242870844</v>
      </c>
      <c r="R27" s="850">
        <v>57847.600000000006</v>
      </c>
    </row>
    <row r="28" spans="1:18" ht="14.4" customHeight="1" x14ac:dyDescent="0.3">
      <c r="A28" s="831" t="s">
        <v>5082</v>
      </c>
      <c r="B28" s="832" t="s">
        <v>5083</v>
      </c>
      <c r="C28" s="832" t="s">
        <v>589</v>
      </c>
      <c r="D28" s="832" t="s">
        <v>5084</v>
      </c>
      <c r="E28" s="832" t="s">
        <v>5113</v>
      </c>
      <c r="F28" s="832" t="s">
        <v>5111</v>
      </c>
      <c r="G28" s="849">
        <v>69</v>
      </c>
      <c r="H28" s="849">
        <v>8303561.4699999997</v>
      </c>
      <c r="I28" s="832">
        <v>0.99342755064392108</v>
      </c>
      <c r="J28" s="832">
        <v>120341.47057971013</v>
      </c>
      <c r="K28" s="849">
        <v>75</v>
      </c>
      <c r="L28" s="849">
        <v>8358497.2699999986</v>
      </c>
      <c r="M28" s="832">
        <v>1</v>
      </c>
      <c r="N28" s="832">
        <v>111446.63026666665</v>
      </c>
      <c r="O28" s="849">
        <v>84</v>
      </c>
      <c r="P28" s="849">
        <v>9361508.5199999977</v>
      </c>
      <c r="Q28" s="837">
        <v>1.1199989923547584</v>
      </c>
      <c r="R28" s="850">
        <v>111446.52999999997</v>
      </c>
    </row>
    <row r="29" spans="1:18" ht="14.4" customHeight="1" x14ac:dyDescent="0.3">
      <c r="A29" s="831" t="s">
        <v>5082</v>
      </c>
      <c r="B29" s="832" t="s">
        <v>5083</v>
      </c>
      <c r="C29" s="832" t="s">
        <v>589</v>
      </c>
      <c r="D29" s="832" t="s">
        <v>5084</v>
      </c>
      <c r="E29" s="832" t="s">
        <v>5114</v>
      </c>
      <c r="F29" s="832" t="s">
        <v>5115</v>
      </c>
      <c r="G29" s="849">
        <v>16</v>
      </c>
      <c r="H29" s="849">
        <v>1263596.46</v>
      </c>
      <c r="I29" s="832">
        <v>1.6029999220317734</v>
      </c>
      <c r="J29" s="832">
        <v>78974.778749999998</v>
      </c>
      <c r="K29" s="849">
        <v>10</v>
      </c>
      <c r="L29" s="849">
        <v>788269.82</v>
      </c>
      <c r="M29" s="832">
        <v>1</v>
      </c>
      <c r="N29" s="832">
        <v>78826.981999999989</v>
      </c>
      <c r="O29" s="849">
        <v>43</v>
      </c>
      <c r="P29" s="849">
        <v>3389560.1399999997</v>
      </c>
      <c r="Q29" s="837">
        <v>4.2999998909003008</v>
      </c>
      <c r="R29" s="850">
        <v>78826.98</v>
      </c>
    </row>
    <row r="30" spans="1:18" ht="14.4" customHeight="1" x14ac:dyDescent="0.3">
      <c r="A30" s="831" t="s">
        <v>5082</v>
      </c>
      <c r="B30" s="832" t="s">
        <v>5083</v>
      </c>
      <c r="C30" s="832" t="s">
        <v>589</v>
      </c>
      <c r="D30" s="832" t="s">
        <v>5084</v>
      </c>
      <c r="E30" s="832" t="s">
        <v>5116</v>
      </c>
      <c r="F30" s="832" t="s">
        <v>5117</v>
      </c>
      <c r="G30" s="849">
        <v>5</v>
      </c>
      <c r="H30" s="849">
        <v>8745.4</v>
      </c>
      <c r="I30" s="832"/>
      <c r="J30" s="832">
        <v>1749.08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5082</v>
      </c>
      <c r="B31" s="832" t="s">
        <v>5083</v>
      </c>
      <c r="C31" s="832" t="s">
        <v>589</v>
      </c>
      <c r="D31" s="832" t="s">
        <v>5084</v>
      </c>
      <c r="E31" s="832" t="s">
        <v>5118</v>
      </c>
      <c r="F31" s="832" t="s">
        <v>5119</v>
      </c>
      <c r="G31" s="849">
        <v>157</v>
      </c>
      <c r="H31" s="849">
        <v>8874297.8300000001</v>
      </c>
      <c r="I31" s="832">
        <v>1.1002763082464624</v>
      </c>
      <c r="J31" s="832">
        <v>56524.19</v>
      </c>
      <c r="K31" s="849">
        <v>145</v>
      </c>
      <c r="L31" s="849">
        <v>8065517.5100000007</v>
      </c>
      <c r="M31" s="832">
        <v>1</v>
      </c>
      <c r="N31" s="832">
        <v>55624.25868965518</v>
      </c>
      <c r="O31" s="849">
        <v>134</v>
      </c>
      <c r="P31" s="849">
        <v>4498419.38</v>
      </c>
      <c r="Q31" s="837">
        <v>0.55773474850468707</v>
      </c>
      <c r="R31" s="850">
        <v>33570.293880597012</v>
      </c>
    </row>
    <row r="32" spans="1:18" ht="14.4" customHeight="1" x14ac:dyDescent="0.3">
      <c r="A32" s="831" t="s">
        <v>5082</v>
      </c>
      <c r="B32" s="832" t="s">
        <v>5083</v>
      </c>
      <c r="C32" s="832" t="s">
        <v>589</v>
      </c>
      <c r="D32" s="832" t="s">
        <v>5084</v>
      </c>
      <c r="E32" s="832" t="s">
        <v>5120</v>
      </c>
      <c r="F32" s="832" t="s">
        <v>5121</v>
      </c>
      <c r="G32" s="849">
        <v>22</v>
      </c>
      <c r="H32" s="849">
        <v>182480.53999999998</v>
      </c>
      <c r="I32" s="832">
        <v>0.5116279069767441</v>
      </c>
      <c r="J32" s="832">
        <v>8294.57</v>
      </c>
      <c r="K32" s="849">
        <v>43</v>
      </c>
      <c r="L32" s="849">
        <v>356666.51</v>
      </c>
      <c r="M32" s="832">
        <v>1</v>
      </c>
      <c r="N32" s="832">
        <v>8294.57</v>
      </c>
      <c r="O32" s="849">
        <v>40</v>
      </c>
      <c r="P32" s="849">
        <v>331782.80000000005</v>
      </c>
      <c r="Q32" s="837">
        <v>0.93023255813953498</v>
      </c>
      <c r="R32" s="850">
        <v>8294.5700000000015</v>
      </c>
    </row>
    <row r="33" spans="1:18" ht="14.4" customHeight="1" x14ac:dyDescent="0.3">
      <c r="A33" s="831" t="s">
        <v>5082</v>
      </c>
      <c r="B33" s="832" t="s">
        <v>5083</v>
      </c>
      <c r="C33" s="832" t="s">
        <v>589</v>
      </c>
      <c r="D33" s="832" t="s">
        <v>5084</v>
      </c>
      <c r="E33" s="832" t="s">
        <v>5122</v>
      </c>
      <c r="F33" s="832" t="s">
        <v>5123</v>
      </c>
      <c r="G33" s="849">
        <v>39</v>
      </c>
      <c r="H33" s="849">
        <v>915953.19</v>
      </c>
      <c r="I33" s="832">
        <v>1.5540606082035382</v>
      </c>
      <c r="J33" s="832">
        <v>23485.97923076923</v>
      </c>
      <c r="K33" s="849">
        <v>26</v>
      </c>
      <c r="L33" s="849">
        <v>589393.48</v>
      </c>
      <c r="M33" s="832">
        <v>1</v>
      </c>
      <c r="N33" s="832">
        <v>22668.98</v>
      </c>
      <c r="O33" s="849"/>
      <c r="P33" s="849"/>
      <c r="Q33" s="837"/>
      <c r="R33" s="850"/>
    </row>
    <row r="34" spans="1:18" ht="14.4" customHeight="1" x14ac:dyDescent="0.3">
      <c r="A34" s="831" t="s">
        <v>5082</v>
      </c>
      <c r="B34" s="832" t="s">
        <v>5083</v>
      </c>
      <c r="C34" s="832" t="s">
        <v>589</v>
      </c>
      <c r="D34" s="832" t="s">
        <v>5084</v>
      </c>
      <c r="E34" s="832" t="s">
        <v>5124</v>
      </c>
      <c r="F34" s="832" t="s">
        <v>5125</v>
      </c>
      <c r="G34" s="849">
        <v>3.98</v>
      </c>
      <c r="H34" s="849">
        <v>103576.86</v>
      </c>
      <c r="I34" s="832">
        <v>3.079345344273992</v>
      </c>
      <c r="J34" s="832">
        <v>26024.336683417085</v>
      </c>
      <c r="K34" s="849">
        <v>2</v>
      </c>
      <c r="L34" s="849">
        <v>33636</v>
      </c>
      <c r="M34" s="832">
        <v>1</v>
      </c>
      <c r="N34" s="832">
        <v>16818</v>
      </c>
      <c r="O34" s="849">
        <v>8.68</v>
      </c>
      <c r="P34" s="849">
        <v>131869.42000000001</v>
      </c>
      <c r="Q34" s="837">
        <v>3.9204845998335123</v>
      </c>
      <c r="R34" s="850">
        <v>15192.32949308756</v>
      </c>
    </row>
    <row r="35" spans="1:18" ht="14.4" customHeight="1" x14ac:dyDescent="0.3">
      <c r="A35" s="831" t="s">
        <v>5082</v>
      </c>
      <c r="B35" s="832" t="s">
        <v>5083</v>
      </c>
      <c r="C35" s="832" t="s">
        <v>589</v>
      </c>
      <c r="D35" s="832" t="s">
        <v>5084</v>
      </c>
      <c r="E35" s="832" t="s">
        <v>5126</v>
      </c>
      <c r="F35" s="832" t="s">
        <v>5119</v>
      </c>
      <c r="G35" s="849">
        <v>32</v>
      </c>
      <c r="H35" s="849">
        <v>5426322.5600000005</v>
      </c>
      <c r="I35" s="832">
        <v>0.8039999777157375</v>
      </c>
      <c r="J35" s="832">
        <v>169572.58000000002</v>
      </c>
      <c r="K35" s="849">
        <v>40</v>
      </c>
      <c r="L35" s="849">
        <v>6749157.6000000006</v>
      </c>
      <c r="M35" s="832">
        <v>1</v>
      </c>
      <c r="N35" s="832">
        <v>168728.94</v>
      </c>
      <c r="O35" s="849">
        <v>31.81</v>
      </c>
      <c r="P35" s="849">
        <v>3108973.2699999996</v>
      </c>
      <c r="Q35" s="837">
        <v>0.46064612122852183</v>
      </c>
      <c r="R35" s="850">
        <v>97735.720528135789</v>
      </c>
    </row>
    <row r="36" spans="1:18" ht="14.4" customHeight="1" x14ac:dyDescent="0.3">
      <c r="A36" s="831" t="s">
        <v>5082</v>
      </c>
      <c r="B36" s="832" t="s">
        <v>5083</v>
      </c>
      <c r="C36" s="832" t="s">
        <v>589</v>
      </c>
      <c r="D36" s="832" t="s">
        <v>5084</v>
      </c>
      <c r="E36" s="832" t="s">
        <v>5127</v>
      </c>
      <c r="F36" s="832" t="s">
        <v>1847</v>
      </c>
      <c r="G36" s="849">
        <v>15.26</v>
      </c>
      <c r="H36" s="849">
        <v>118655.75</v>
      </c>
      <c r="I36" s="832">
        <v>5.5150833590133663</v>
      </c>
      <c r="J36" s="832">
        <v>7775.606159895151</v>
      </c>
      <c r="K36" s="849">
        <v>3</v>
      </c>
      <c r="L36" s="849">
        <v>21514.77</v>
      </c>
      <c r="M36" s="832">
        <v>1</v>
      </c>
      <c r="N36" s="832">
        <v>7171.59</v>
      </c>
      <c r="O36" s="849">
        <v>61.67</v>
      </c>
      <c r="P36" s="849">
        <v>434402.94</v>
      </c>
      <c r="Q36" s="837">
        <v>20.190917216405289</v>
      </c>
      <c r="R36" s="850">
        <v>7043.9912437165558</v>
      </c>
    </row>
    <row r="37" spans="1:18" ht="14.4" customHeight="1" x14ac:dyDescent="0.3">
      <c r="A37" s="831" t="s">
        <v>5082</v>
      </c>
      <c r="B37" s="832" t="s">
        <v>5083</v>
      </c>
      <c r="C37" s="832" t="s">
        <v>589</v>
      </c>
      <c r="D37" s="832" t="s">
        <v>5084</v>
      </c>
      <c r="E37" s="832" t="s">
        <v>5128</v>
      </c>
      <c r="F37" s="832" t="s">
        <v>1847</v>
      </c>
      <c r="G37" s="849">
        <v>12.809999999999999</v>
      </c>
      <c r="H37" s="849">
        <v>391016.99</v>
      </c>
      <c r="I37" s="832">
        <v>0.65343131369164043</v>
      </c>
      <c r="J37" s="832">
        <v>30524.355191256833</v>
      </c>
      <c r="K37" s="849">
        <v>20.86</v>
      </c>
      <c r="L37" s="849">
        <v>598405.65</v>
      </c>
      <c r="M37" s="832">
        <v>1</v>
      </c>
      <c r="N37" s="832">
        <v>28686.752157238738</v>
      </c>
      <c r="O37" s="849">
        <v>75.239999999999995</v>
      </c>
      <c r="P37" s="849">
        <v>2105101.1500000004</v>
      </c>
      <c r="Q37" s="837">
        <v>3.517849722842691</v>
      </c>
      <c r="R37" s="850">
        <v>27978.484183944718</v>
      </c>
    </row>
    <row r="38" spans="1:18" ht="14.4" customHeight="1" x14ac:dyDescent="0.3">
      <c r="A38" s="831" t="s">
        <v>5082</v>
      </c>
      <c r="B38" s="832" t="s">
        <v>5083</v>
      </c>
      <c r="C38" s="832" t="s">
        <v>589</v>
      </c>
      <c r="D38" s="832" t="s">
        <v>5084</v>
      </c>
      <c r="E38" s="832" t="s">
        <v>5129</v>
      </c>
      <c r="F38" s="832" t="s">
        <v>1777</v>
      </c>
      <c r="G38" s="849">
        <v>856.79000000000008</v>
      </c>
      <c r="H38" s="849">
        <v>4568301.25</v>
      </c>
      <c r="I38" s="832">
        <v>0.75759205103254612</v>
      </c>
      <c r="J38" s="832">
        <v>5331.8797488299342</v>
      </c>
      <c r="K38" s="849">
        <v>1210.1200000000001</v>
      </c>
      <c r="L38" s="849">
        <v>6030027.96</v>
      </c>
      <c r="M38" s="832">
        <v>1</v>
      </c>
      <c r="N38" s="832">
        <v>4982.9999999999991</v>
      </c>
      <c r="O38" s="849">
        <v>564.80000000000007</v>
      </c>
      <c r="P38" s="849">
        <v>2762205.2200000011</v>
      </c>
      <c r="Q38" s="837">
        <v>0.45807502690252883</v>
      </c>
      <c r="R38" s="850">
        <v>4890.5899787535427</v>
      </c>
    </row>
    <row r="39" spans="1:18" ht="14.4" customHeight="1" x14ac:dyDescent="0.3">
      <c r="A39" s="831" t="s">
        <v>5082</v>
      </c>
      <c r="B39" s="832" t="s">
        <v>5083</v>
      </c>
      <c r="C39" s="832" t="s">
        <v>589</v>
      </c>
      <c r="D39" s="832" t="s">
        <v>5084</v>
      </c>
      <c r="E39" s="832" t="s">
        <v>5130</v>
      </c>
      <c r="F39" s="832" t="s">
        <v>5131</v>
      </c>
      <c r="G39" s="849"/>
      <c r="H39" s="849"/>
      <c r="I39" s="832"/>
      <c r="J39" s="832"/>
      <c r="K39" s="849"/>
      <c r="L39" s="849"/>
      <c r="M39" s="832"/>
      <c r="N39" s="832"/>
      <c r="O39" s="849">
        <v>1</v>
      </c>
      <c r="P39" s="849">
        <v>20957.23</v>
      </c>
      <c r="Q39" s="837"/>
      <c r="R39" s="850">
        <v>20957.23</v>
      </c>
    </row>
    <row r="40" spans="1:18" ht="14.4" customHeight="1" x14ac:dyDescent="0.3">
      <c r="A40" s="831" t="s">
        <v>5082</v>
      </c>
      <c r="B40" s="832" t="s">
        <v>5083</v>
      </c>
      <c r="C40" s="832" t="s">
        <v>589</v>
      </c>
      <c r="D40" s="832" t="s">
        <v>5084</v>
      </c>
      <c r="E40" s="832" t="s">
        <v>5132</v>
      </c>
      <c r="F40" s="832" t="s">
        <v>2681</v>
      </c>
      <c r="G40" s="849">
        <v>310.52999999999992</v>
      </c>
      <c r="H40" s="849">
        <v>3431366.98</v>
      </c>
      <c r="I40" s="832">
        <v>1.3111508977524817</v>
      </c>
      <c r="J40" s="832">
        <v>11050.033748752136</v>
      </c>
      <c r="K40" s="849">
        <v>248.35999999999999</v>
      </c>
      <c r="L40" s="849">
        <v>2617064.89</v>
      </c>
      <c r="M40" s="832">
        <v>1</v>
      </c>
      <c r="N40" s="832">
        <v>10537.384804316316</v>
      </c>
      <c r="O40" s="849">
        <v>290.44</v>
      </c>
      <c r="P40" s="849">
        <v>2981393.57</v>
      </c>
      <c r="Q40" s="837">
        <v>1.1392127040457143</v>
      </c>
      <c r="R40" s="850">
        <v>10265.092859110315</v>
      </c>
    </row>
    <row r="41" spans="1:18" ht="14.4" customHeight="1" x14ac:dyDescent="0.3">
      <c r="A41" s="831" t="s">
        <v>5082</v>
      </c>
      <c r="B41" s="832" t="s">
        <v>5083</v>
      </c>
      <c r="C41" s="832" t="s">
        <v>589</v>
      </c>
      <c r="D41" s="832" t="s">
        <v>5084</v>
      </c>
      <c r="E41" s="832" t="s">
        <v>5133</v>
      </c>
      <c r="F41" s="832"/>
      <c r="G41" s="849">
        <v>26</v>
      </c>
      <c r="H41" s="849">
        <v>1267.24</v>
      </c>
      <c r="I41" s="832">
        <v>0.59090909090909094</v>
      </c>
      <c r="J41" s="832">
        <v>48.74</v>
      </c>
      <c r="K41" s="849">
        <v>44</v>
      </c>
      <c r="L41" s="849">
        <v>2144.56</v>
      </c>
      <c r="M41" s="832">
        <v>1</v>
      </c>
      <c r="N41" s="832">
        <v>48.74</v>
      </c>
      <c r="O41" s="849">
        <v>9</v>
      </c>
      <c r="P41" s="849">
        <v>438.66</v>
      </c>
      <c r="Q41" s="837">
        <v>0.20454545454545456</v>
      </c>
      <c r="R41" s="850">
        <v>48.74</v>
      </c>
    </row>
    <row r="42" spans="1:18" ht="14.4" customHeight="1" x14ac:dyDescent="0.3">
      <c r="A42" s="831" t="s">
        <v>5082</v>
      </c>
      <c r="B42" s="832" t="s">
        <v>5083</v>
      </c>
      <c r="C42" s="832" t="s">
        <v>589</v>
      </c>
      <c r="D42" s="832" t="s">
        <v>5084</v>
      </c>
      <c r="E42" s="832" t="s">
        <v>5134</v>
      </c>
      <c r="F42" s="832" t="s">
        <v>5135</v>
      </c>
      <c r="G42" s="849">
        <v>113.92</v>
      </c>
      <c r="H42" s="849">
        <v>12051.28</v>
      </c>
      <c r="I42" s="832">
        <v>0.50913128192822377</v>
      </c>
      <c r="J42" s="832">
        <v>105.7872191011236</v>
      </c>
      <c r="K42" s="849">
        <v>172.09999999999997</v>
      </c>
      <c r="L42" s="849">
        <v>23670.280000000006</v>
      </c>
      <c r="M42" s="832">
        <v>1</v>
      </c>
      <c r="N42" s="832">
        <v>137.53794305636265</v>
      </c>
      <c r="O42" s="849"/>
      <c r="P42" s="849"/>
      <c r="Q42" s="837"/>
      <c r="R42" s="850"/>
    </row>
    <row r="43" spans="1:18" ht="14.4" customHeight="1" x14ac:dyDescent="0.3">
      <c r="A43" s="831" t="s">
        <v>5082</v>
      </c>
      <c r="B43" s="832" t="s">
        <v>5083</v>
      </c>
      <c r="C43" s="832" t="s">
        <v>589</v>
      </c>
      <c r="D43" s="832" t="s">
        <v>5084</v>
      </c>
      <c r="E43" s="832" t="s">
        <v>5136</v>
      </c>
      <c r="F43" s="832" t="s">
        <v>5135</v>
      </c>
      <c r="G43" s="849">
        <v>196.38999999999996</v>
      </c>
      <c r="H43" s="849">
        <v>103885.95</v>
      </c>
      <c r="I43" s="832">
        <v>0.71802318830482703</v>
      </c>
      <c r="J43" s="832">
        <v>528.97779927694899</v>
      </c>
      <c r="K43" s="849">
        <v>210.39999999999995</v>
      </c>
      <c r="L43" s="849">
        <v>144683.27999999997</v>
      </c>
      <c r="M43" s="832">
        <v>1</v>
      </c>
      <c r="N43" s="832">
        <v>687.65817490494294</v>
      </c>
      <c r="O43" s="849"/>
      <c r="P43" s="849"/>
      <c r="Q43" s="837"/>
      <c r="R43" s="850"/>
    </row>
    <row r="44" spans="1:18" ht="14.4" customHeight="1" x14ac:dyDescent="0.3">
      <c r="A44" s="831" t="s">
        <v>5082</v>
      </c>
      <c r="B44" s="832" t="s">
        <v>5083</v>
      </c>
      <c r="C44" s="832" t="s">
        <v>589</v>
      </c>
      <c r="D44" s="832" t="s">
        <v>5084</v>
      </c>
      <c r="E44" s="832" t="s">
        <v>5137</v>
      </c>
      <c r="F44" s="832" t="s">
        <v>1820</v>
      </c>
      <c r="G44" s="849">
        <v>107</v>
      </c>
      <c r="H44" s="849">
        <v>222063.5199999999</v>
      </c>
      <c r="I44" s="832">
        <v>1.150537634408602</v>
      </c>
      <c r="J44" s="832">
        <v>2075.3599999999992</v>
      </c>
      <c r="K44" s="849">
        <v>93</v>
      </c>
      <c r="L44" s="849">
        <v>193008.47999999995</v>
      </c>
      <c r="M44" s="832">
        <v>1</v>
      </c>
      <c r="N44" s="832">
        <v>2075.3599999999997</v>
      </c>
      <c r="O44" s="849"/>
      <c r="P44" s="849"/>
      <c r="Q44" s="837"/>
      <c r="R44" s="850"/>
    </row>
    <row r="45" spans="1:18" ht="14.4" customHeight="1" x14ac:dyDescent="0.3">
      <c r="A45" s="831" t="s">
        <v>5082</v>
      </c>
      <c r="B45" s="832" t="s">
        <v>5083</v>
      </c>
      <c r="C45" s="832" t="s">
        <v>589</v>
      </c>
      <c r="D45" s="832" t="s">
        <v>5084</v>
      </c>
      <c r="E45" s="832" t="s">
        <v>5138</v>
      </c>
      <c r="F45" s="832" t="s">
        <v>638</v>
      </c>
      <c r="G45" s="849">
        <v>0.2</v>
      </c>
      <c r="H45" s="849">
        <v>15.6</v>
      </c>
      <c r="I45" s="832">
        <v>0.16666666666666669</v>
      </c>
      <c r="J45" s="832">
        <v>78</v>
      </c>
      <c r="K45" s="849">
        <v>1.2</v>
      </c>
      <c r="L45" s="849">
        <v>93.6</v>
      </c>
      <c r="M45" s="832">
        <v>1</v>
      </c>
      <c r="N45" s="832">
        <v>78</v>
      </c>
      <c r="O45" s="849">
        <v>0.30000000000000004</v>
      </c>
      <c r="P45" s="849">
        <v>23.4</v>
      </c>
      <c r="Q45" s="837">
        <v>0.25</v>
      </c>
      <c r="R45" s="850">
        <v>77.999999999999986</v>
      </c>
    </row>
    <row r="46" spans="1:18" ht="14.4" customHeight="1" x14ac:dyDescent="0.3">
      <c r="A46" s="831" t="s">
        <v>5082</v>
      </c>
      <c r="B46" s="832" t="s">
        <v>5083</v>
      </c>
      <c r="C46" s="832" t="s">
        <v>589</v>
      </c>
      <c r="D46" s="832" t="s">
        <v>5084</v>
      </c>
      <c r="E46" s="832" t="s">
        <v>5139</v>
      </c>
      <c r="F46" s="832"/>
      <c r="G46" s="849">
        <v>24</v>
      </c>
      <c r="H46" s="849">
        <v>3410.64</v>
      </c>
      <c r="I46" s="832"/>
      <c r="J46" s="832">
        <v>142.10999999999999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5082</v>
      </c>
      <c r="B47" s="832" t="s">
        <v>5083</v>
      </c>
      <c r="C47" s="832" t="s">
        <v>589</v>
      </c>
      <c r="D47" s="832" t="s">
        <v>5084</v>
      </c>
      <c r="E47" s="832" t="s">
        <v>5140</v>
      </c>
      <c r="F47" s="832" t="s">
        <v>1187</v>
      </c>
      <c r="G47" s="849">
        <v>103.00000000000001</v>
      </c>
      <c r="H47" s="849">
        <v>18761.490000000002</v>
      </c>
      <c r="I47" s="832">
        <v>0.90035156992335152</v>
      </c>
      <c r="J47" s="832">
        <v>182.15038834951454</v>
      </c>
      <c r="K47" s="849">
        <v>114.40000000000002</v>
      </c>
      <c r="L47" s="849">
        <v>20837.96</v>
      </c>
      <c r="M47" s="832">
        <v>1</v>
      </c>
      <c r="N47" s="832">
        <v>182.14999999999995</v>
      </c>
      <c r="O47" s="849">
        <v>129.75000000000003</v>
      </c>
      <c r="P47" s="849">
        <v>23633.960000000006</v>
      </c>
      <c r="Q47" s="837">
        <v>1.1341782017049657</v>
      </c>
      <c r="R47" s="850">
        <v>182.14998073217728</v>
      </c>
    </row>
    <row r="48" spans="1:18" ht="14.4" customHeight="1" x14ac:dyDescent="0.3">
      <c r="A48" s="831" t="s">
        <v>5082</v>
      </c>
      <c r="B48" s="832" t="s">
        <v>5083</v>
      </c>
      <c r="C48" s="832" t="s">
        <v>589</v>
      </c>
      <c r="D48" s="832" t="s">
        <v>5084</v>
      </c>
      <c r="E48" s="832" t="s">
        <v>5141</v>
      </c>
      <c r="F48" s="832" t="s">
        <v>793</v>
      </c>
      <c r="G48" s="849">
        <v>203.70000000000002</v>
      </c>
      <c r="H48" s="849">
        <v>14411.759999999998</v>
      </c>
      <c r="I48" s="832">
        <v>0.91300232752318333</v>
      </c>
      <c r="J48" s="832">
        <v>70.749926362297487</v>
      </c>
      <c r="K48" s="849">
        <v>223.11000000000004</v>
      </c>
      <c r="L48" s="849">
        <v>15785.019999999999</v>
      </c>
      <c r="M48" s="832">
        <v>1</v>
      </c>
      <c r="N48" s="832">
        <v>70.749943973824557</v>
      </c>
      <c r="O48" s="849">
        <v>38.999999999999993</v>
      </c>
      <c r="P48" s="849">
        <v>3320.8500000000013</v>
      </c>
      <c r="Q48" s="837">
        <v>0.21037984114052447</v>
      </c>
      <c r="R48" s="850">
        <v>85.150000000000048</v>
      </c>
    </row>
    <row r="49" spans="1:18" ht="14.4" customHeight="1" x14ac:dyDescent="0.3">
      <c r="A49" s="831" t="s">
        <v>5082</v>
      </c>
      <c r="B49" s="832" t="s">
        <v>5083</v>
      </c>
      <c r="C49" s="832" t="s">
        <v>589</v>
      </c>
      <c r="D49" s="832" t="s">
        <v>5084</v>
      </c>
      <c r="E49" s="832" t="s">
        <v>5142</v>
      </c>
      <c r="F49" s="832" t="s">
        <v>3404</v>
      </c>
      <c r="G49" s="849">
        <v>14.57</v>
      </c>
      <c r="H49" s="849">
        <v>7087.6200000000008</v>
      </c>
      <c r="I49" s="832">
        <v>1.2647814084295921</v>
      </c>
      <c r="J49" s="832">
        <v>486.45298558682231</v>
      </c>
      <c r="K49" s="849">
        <v>11.520000000000001</v>
      </c>
      <c r="L49" s="849">
        <v>5603.83</v>
      </c>
      <c r="M49" s="832">
        <v>1</v>
      </c>
      <c r="N49" s="832">
        <v>486.4435763888888</v>
      </c>
      <c r="O49" s="849">
        <v>13.739999999999998</v>
      </c>
      <c r="P49" s="849">
        <v>9427.73</v>
      </c>
      <c r="Q49" s="837">
        <v>1.6823725916025289</v>
      </c>
      <c r="R49" s="850">
        <v>686.15211062590981</v>
      </c>
    </row>
    <row r="50" spans="1:18" ht="14.4" customHeight="1" x14ac:dyDescent="0.3">
      <c r="A50" s="831" t="s">
        <v>5082</v>
      </c>
      <c r="B50" s="832" t="s">
        <v>5083</v>
      </c>
      <c r="C50" s="832" t="s">
        <v>589</v>
      </c>
      <c r="D50" s="832" t="s">
        <v>5084</v>
      </c>
      <c r="E50" s="832" t="s">
        <v>5143</v>
      </c>
      <c r="F50" s="832" t="s">
        <v>3404</v>
      </c>
      <c r="G50" s="849">
        <v>27.01</v>
      </c>
      <c r="H50" s="849">
        <v>3284.6499999999996</v>
      </c>
      <c r="I50" s="832">
        <v>1.032486719265709</v>
      </c>
      <c r="J50" s="832">
        <v>121.60866345797851</v>
      </c>
      <c r="K50" s="849">
        <v>26.16</v>
      </c>
      <c r="L50" s="849">
        <v>3181.2999999999993</v>
      </c>
      <c r="M50" s="832">
        <v>1</v>
      </c>
      <c r="N50" s="832">
        <v>121.60932721712535</v>
      </c>
      <c r="O50" s="849">
        <v>38.69</v>
      </c>
      <c r="P50" s="849">
        <v>6637.22</v>
      </c>
      <c r="Q50" s="837">
        <v>2.0863232012070543</v>
      </c>
      <c r="R50" s="850">
        <v>171.54872059963816</v>
      </c>
    </row>
    <row r="51" spans="1:18" ht="14.4" customHeight="1" x14ac:dyDescent="0.3">
      <c r="A51" s="831" t="s">
        <v>5082</v>
      </c>
      <c r="B51" s="832" t="s">
        <v>5083</v>
      </c>
      <c r="C51" s="832" t="s">
        <v>589</v>
      </c>
      <c r="D51" s="832" t="s">
        <v>5084</v>
      </c>
      <c r="E51" s="832" t="s">
        <v>5144</v>
      </c>
      <c r="F51" s="832" t="s">
        <v>3404</v>
      </c>
      <c r="G51" s="849">
        <v>64.87</v>
      </c>
      <c r="H51" s="849">
        <v>15778.820000000002</v>
      </c>
      <c r="I51" s="832">
        <v>0.92262686483382705</v>
      </c>
      <c r="J51" s="832">
        <v>243.23755202713119</v>
      </c>
      <c r="K51" s="849">
        <v>70.31</v>
      </c>
      <c r="L51" s="849">
        <v>17102.060000000001</v>
      </c>
      <c r="M51" s="832">
        <v>1</v>
      </c>
      <c r="N51" s="832">
        <v>243.23794623808848</v>
      </c>
      <c r="O51" s="849">
        <v>77.67</v>
      </c>
      <c r="P51" s="849">
        <v>26647.61</v>
      </c>
      <c r="Q51" s="837">
        <v>1.5581520588747788</v>
      </c>
      <c r="R51" s="850">
        <v>343.08754989056263</v>
      </c>
    </row>
    <row r="52" spans="1:18" ht="14.4" customHeight="1" x14ac:dyDescent="0.3">
      <c r="A52" s="831" t="s">
        <v>5082</v>
      </c>
      <c r="B52" s="832" t="s">
        <v>5083</v>
      </c>
      <c r="C52" s="832" t="s">
        <v>589</v>
      </c>
      <c r="D52" s="832" t="s">
        <v>5084</v>
      </c>
      <c r="E52" s="832" t="s">
        <v>5145</v>
      </c>
      <c r="F52" s="832" t="s">
        <v>1258</v>
      </c>
      <c r="G52" s="849">
        <v>1</v>
      </c>
      <c r="H52" s="849">
        <v>59.95</v>
      </c>
      <c r="I52" s="832">
        <v>0.29404551697076714</v>
      </c>
      <c r="J52" s="832">
        <v>59.95</v>
      </c>
      <c r="K52" s="849">
        <v>3.4</v>
      </c>
      <c r="L52" s="849">
        <v>203.88</v>
      </c>
      <c r="M52" s="832">
        <v>1</v>
      </c>
      <c r="N52" s="832">
        <v>59.964705882352945</v>
      </c>
      <c r="O52" s="849">
        <v>2</v>
      </c>
      <c r="P52" s="849">
        <v>119.91</v>
      </c>
      <c r="Q52" s="837">
        <v>0.58814008240141258</v>
      </c>
      <c r="R52" s="850">
        <v>59.954999999999998</v>
      </c>
    </row>
    <row r="53" spans="1:18" ht="14.4" customHeight="1" x14ac:dyDescent="0.3">
      <c r="A53" s="831" t="s">
        <v>5082</v>
      </c>
      <c r="B53" s="832" t="s">
        <v>5083</v>
      </c>
      <c r="C53" s="832" t="s">
        <v>589</v>
      </c>
      <c r="D53" s="832" t="s">
        <v>5084</v>
      </c>
      <c r="E53" s="832" t="s">
        <v>5146</v>
      </c>
      <c r="F53" s="832" t="s">
        <v>5147</v>
      </c>
      <c r="G53" s="849">
        <v>0.68</v>
      </c>
      <c r="H53" s="849">
        <v>174.08</v>
      </c>
      <c r="I53" s="832">
        <v>1.0303030303030303</v>
      </c>
      <c r="J53" s="832">
        <v>256</v>
      </c>
      <c r="K53" s="849">
        <v>0.66</v>
      </c>
      <c r="L53" s="849">
        <v>168.96</v>
      </c>
      <c r="M53" s="832">
        <v>1</v>
      </c>
      <c r="N53" s="832">
        <v>256</v>
      </c>
      <c r="O53" s="849">
        <v>1.0200000000000002</v>
      </c>
      <c r="P53" s="849">
        <v>282.16999999999996</v>
      </c>
      <c r="Q53" s="837">
        <v>1.6700402462121209</v>
      </c>
      <c r="R53" s="850">
        <v>276.63725490196066</v>
      </c>
    </row>
    <row r="54" spans="1:18" ht="14.4" customHeight="1" x14ac:dyDescent="0.3">
      <c r="A54" s="831" t="s">
        <v>5082</v>
      </c>
      <c r="B54" s="832" t="s">
        <v>5083</v>
      </c>
      <c r="C54" s="832" t="s">
        <v>589</v>
      </c>
      <c r="D54" s="832" t="s">
        <v>5084</v>
      </c>
      <c r="E54" s="832" t="s">
        <v>5148</v>
      </c>
      <c r="F54" s="832" t="s">
        <v>3432</v>
      </c>
      <c r="G54" s="849">
        <v>21</v>
      </c>
      <c r="H54" s="849">
        <v>2463.3000000000011</v>
      </c>
      <c r="I54" s="832">
        <v>1.0144885755234503</v>
      </c>
      <c r="J54" s="832">
        <v>117.30000000000005</v>
      </c>
      <c r="K54" s="849">
        <v>20.7</v>
      </c>
      <c r="L54" s="849">
        <v>2428.1200000000008</v>
      </c>
      <c r="M54" s="832">
        <v>1</v>
      </c>
      <c r="N54" s="832">
        <v>117.30048309178748</v>
      </c>
      <c r="O54" s="849">
        <v>26</v>
      </c>
      <c r="P54" s="849">
        <v>3049.8</v>
      </c>
      <c r="Q54" s="837">
        <v>1.2560334744576047</v>
      </c>
      <c r="R54" s="850">
        <v>117.30000000000001</v>
      </c>
    </row>
    <row r="55" spans="1:18" ht="14.4" customHeight="1" x14ac:dyDescent="0.3">
      <c r="A55" s="831" t="s">
        <v>5082</v>
      </c>
      <c r="B55" s="832" t="s">
        <v>5083</v>
      </c>
      <c r="C55" s="832" t="s">
        <v>589</v>
      </c>
      <c r="D55" s="832" t="s">
        <v>5084</v>
      </c>
      <c r="E55" s="832" t="s">
        <v>5149</v>
      </c>
      <c r="F55" s="832" t="s">
        <v>1191</v>
      </c>
      <c r="G55" s="849">
        <v>21.099999999999998</v>
      </c>
      <c r="H55" s="849">
        <v>1888.45</v>
      </c>
      <c r="I55" s="832">
        <v>1.3790849673202614</v>
      </c>
      <c r="J55" s="832">
        <v>89.500000000000014</v>
      </c>
      <c r="K55" s="849">
        <v>15.299999999999999</v>
      </c>
      <c r="L55" s="849">
        <v>1369.3500000000001</v>
      </c>
      <c r="M55" s="832">
        <v>1</v>
      </c>
      <c r="N55" s="832">
        <v>89.500000000000014</v>
      </c>
      <c r="O55" s="849">
        <v>18.800000000000004</v>
      </c>
      <c r="P55" s="849">
        <v>1682.6</v>
      </c>
      <c r="Q55" s="837">
        <v>1.2287581699346404</v>
      </c>
      <c r="R55" s="850">
        <v>89.499999999999972</v>
      </c>
    </row>
    <row r="56" spans="1:18" ht="14.4" customHeight="1" x14ac:dyDescent="0.3">
      <c r="A56" s="831" t="s">
        <v>5082</v>
      </c>
      <c r="B56" s="832" t="s">
        <v>5083</v>
      </c>
      <c r="C56" s="832" t="s">
        <v>589</v>
      </c>
      <c r="D56" s="832" t="s">
        <v>5084</v>
      </c>
      <c r="E56" s="832" t="s">
        <v>5150</v>
      </c>
      <c r="F56" s="832" t="s">
        <v>1226</v>
      </c>
      <c r="G56" s="849"/>
      <c r="H56" s="849"/>
      <c r="I56" s="832"/>
      <c r="J56" s="832"/>
      <c r="K56" s="849">
        <v>5</v>
      </c>
      <c r="L56" s="849">
        <v>429.25</v>
      </c>
      <c r="M56" s="832">
        <v>1</v>
      </c>
      <c r="N56" s="832">
        <v>85.85</v>
      </c>
      <c r="O56" s="849"/>
      <c r="P56" s="849"/>
      <c r="Q56" s="837"/>
      <c r="R56" s="850"/>
    </row>
    <row r="57" spans="1:18" ht="14.4" customHeight="1" x14ac:dyDescent="0.3">
      <c r="A57" s="831" t="s">
        <v>5082</v>
      </c>
      <c r="B57" s="832" t="s">
        <v>5083</v>
      </c>
      <c r="C57" s="832" t="s">
        <v>589</v>
      </c>
      <c r="D57" s="832" t="s">
        <v>5084</v>
      </c>
      <c r="E57" s="832" t="s">
        <v>5151</v>
      </c>
      <c r="F57" s="832" t="s">
        <v>1802</v>
      </c>
      <c r="G57" s="849">
        <v>5.4799999999999995</v>
      </c>
      <c r="H57" s="849">
        <v>26834.77</v>
      </c>
      <c r="I57" s="832"/>
      <c r="J57" s="832">
        <v>4896.8558394160591</v>
      </c>
      <c r="K57" s="849"/>
      <c r="L57" s="849"/>
      <c r="M57" s="832"/>
      <c r="N57" s="832"/>
      <c r="O57" s="849"/>
      <c r="P57" s="849"/>
      <c r="Q57" s="837"/>
      <c r="R57" s="850"/>
    </row>
    <row r="58" spans="1:18" ht="14.4" customHeight="1" x14ac:dyDescent="0.3">
      <c r="A58" s="831" t="s">
        <v>5082</v>
      </c>
      <c r="B58" s="832" t="s">
        <v>5083</v>
      </c>
      <c r="C58" s="832" t="s">
        <v>589</v>
      </c>
      <c r="D58" s="832" t="s">
        <v>5084</v>
      </c>
      <c r="E58" s="832" t="s">
        <v>5152</v>
      </c>
      <c r="F58" s="832" t="s">
        <v>1802</v>
      </c>
      <c r="G58" s="849">
        <v>0.5</v>
      </c>
      <c r="H58" s="849">
        <v>10240.560000000001</v>
      </c>
      <c r="I58" s="832"/>
      <c r="J58" s="832">
        <v>20481.120000000003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5082</v>
      </c>
      <c r="B59" s="832" t="s">
        <v>5083</v>
      </c>
      <c r="C59" s="832" t="s">
        <v>589</v>
      </c>
      <c r="D59" s="832" t="s">
        <v>5084</v>
      </c>
      <c r="E59" s="832" t="s">
        <v>5153</v>
      </c>
      <c r="F59" s="832" t="s">
        <v>923</v>
      </c>
      <c r="G59" s="849">
        <v>1.6100000000000003</v>
      </c>
      <c r="H59" s="849">
        <v>293.94</v>
      </c>
      <c r="I59" s="832">
        <v>0.414800389483934</v>
      </c>
      <c r="J59" s="832">
        <v>182.57142857142853</v>
      </c>
      <c r="K59" s="849">
        <v>3.6699999999999986</v>
      </c>
      <c r="L59" s="849">
        <v>708.62999999999965</v>
      </c>
      <c r="M59" s="832">
        <v>1</v>
      </c>
      <c r="N59" s="832">
        <v>193.08719346049045</v>
      </c>
      <c r="O59" s="849">
        <v>4.8100000000000005</v>
      </c>
      <c r="P59" s="849">
        <v>925.57</v>
      </c>
      <c r="Q59" s="837">
        <v>1.30614001665185</v>
      </c>
      <c r="R59" s="850">
        <v>192.42619542619542</v>
      </c>
    </row>
    <row r="60" spans="1:18" ht="14.4" customHeight="1" x14ac:dyDescent="0.3">
      <c r="A60" s="831" t="s">
        <v>5082</v>
      </c>
      <c r="B60" s="832" t="s">
        <v>5083</v>
      </c>
      <c r="C60" s="832" t="s">
        <v>589</v>
      </c>
      <c r="D60" s="832" t="s">
        <v>5084</v>
      </c>
      <c r="E60" s="832" t="s">
        <v>5154</v>
      </c>
      <c r="F60" s="832" t="s">
        <v>2303</v>
      </c>
      <c r="G60" s="849">
        <v>253.03000000000003</v>
      </c>
      <c r="H60" s="849">
        <v>1783077.5200000003</v>
      </c>
      <c r="I60" s="832">
        <v>2.805913620517988</v>
      </c>
      <c r="J60" s="832">
        <v>7046.9016322175239</v>
      </c>
      <c r="K60" s="849">
        <v>270.08</v>
      </c>
      <c r="L60" s="849">
        <v>635471.28</v>
      </c>
      <c r="M60" s="832">
        <v>1</v>
      </c>
      <c r="N60" s="832">
        <v>2352.9001777251187</v>
      </c>
      <c r="O60" s="849">
        <v>212.93</v>
      </c>
      <c r="P60" s="849">
        <v>501001.50000000006</v>
      </c>
      <c r="Q60" s="837">
        <v>0.7883936155226402</v>
      </c>
      <c r="R60" s="850">
        <v>2352.8929695204997</v>
      </c>
    </row>
    <row r="61" spans="1:18" ht="14.4" customHeight="1" x14ac:dyDescent="0.3">
      <c r="A61" s="831" t="s">
        <v>5082</v>
      </c>
      <c r="B61" s="832" t="s">
        <v>5083</v>
      </c>
      <c r="C61" s="832" t="s">
        <v>589</v>
      </c>
      <c r="D61" s="832" t="s">
        <v>5084</v>
      </c>
      <c r="E61" s="832" t="s">
        <v>5155</v>
      </c>
      <c r="F61" s="832" t="s">
        <v>2318</v>
      </c>
      <c r="G61" s="849">
        <v>59.940000000000005</v>
      </c>
      <c r="H61" s="849">
        <v>138136.92999999996</v>
      </c>
      <c r="I61" s="832"/>
      <c r="J61" s="832">
        <v>2304.5867534200861</v>
      </c>
      <c r="K61" s="849"/>
      <c r="L61" s="849"/>
      <c r="M61" s="832"/>
      <c r="N61" s="832"/>
      <c r="O61" s="849">
        <v>2</v>
      </c>
      <c r="P61" s="849">
        <v>4609.18</v>
      </c>
      <c r="Q61" s="837"/>
      <c r="R61" s="850">
        <v>2304.59</v>
      </c>
    </row>
    <row r="62" spans="1:18" ht="14.4" customHeight="1" x14ac:dyDescent="0.3">
      <c r="A62" s="831" t="s">
        <v>5082</v>
      </c>
      <c r="B62" s="832" t="s">
        <v>5083</v>
      </c>
      <c r="C62" s="832" t="s">
        <v>589</v>
      </c>
      <c r="D62" s="832" t="s">
        <v>5084</v>
      </c>
      <c r="E62" s="832" t="s">
        <v>5156</v>
      </c>
      <c r="F62" s="832" t="s">
        <v>5157</v>
      </c>
      <c r="G62" s="849">
        <v>6.5</v>
      </c>
      <c r="H62" s="849">
        <v>4297.630000000001</v>
      </c>
      <c r="I62" s="832">
        <v>0.55168053688862884</v>
      </c>
      <c r="J62" s="832">
        <v>661.17384615384628</v>
      </c>
      <c r="K62" s="849">
        <v>15.649999999999999</v>
      </c>
      <c r="L62" s="849">
        <v>7790.07</v>
      </c>
      <c r="M62" s="832">
        <v>1</v>
      </c>
      <c r="N62" s="832">
        <v>497.76805111821091</v>
      </c>
      <c r="O62" s="849">
        <v>2.4699999999999998</v>
      </c>
      <c r="P62" s="849">
        <v>1229.46</v>
      </c>
      <c r="Q62" s="837">
        <v>0.15782399901412952</v>
      </c>
      <c r="R62" s="850">
        <v>497.75708502024298</v>
      </c>
    </row>
    <row r="63" spans="1:18" ht="14.4" customHeight="1" x14ac:dyDescent="0.3">
      <c r="A63" s="831" t="s">
        <v>5082</v>
      </c>
      <c r="B63" s="832" t="s">
        <v>5083</v>
      </c>
      <c r="C63" s="832" t="s">
        <v>589</v>
      </c>
      <c r="D63" s="832" t="s">
        <v>5084</v>
      </c>
      <c r="E63" s="832" t="s">
        <v>5158</v>
      </c>
      <c r="F63" s="832" t="s">
        <v>5157</v>
      </c>
      <c r="G63" s="849">
        <v>16.239999999999998</v>
      </c>
      <c r="H63" s="849">
        <v>3579.17</v>
      </c>
      <c r="I63" s="832">
        <v>0.29881897389486478</v>
      </c>
      <c r="J63" s="832">
        <v>220.39224137931038</v>
      </c>
      <c r="K63" s="849">
        <v>72.19</v>
      </c>
      <c r="L63" s="849">
        <v>11977.720000000001</v>
      </c>
      <c r="M63" s="832">
        <v>1</v>
      </c>
      <c r="N63" s="832">
        <v>165.91937941543154</v>
      </c>
      <c r="O63" s="849">
        <v>1</v>
      </c>
      <c r="P63" s="849">
        <v>165.92000000000002</v>
      </c>
      <c r="Q63" s="837">
        <v>1.3852385929876471E-2</v>
      </c>
      <c r="R63" s="850">
        <v>165.92000000000002</v>
      </c>
    </row>
    <row r="64" spans="1:18" ht="14.4" customHeight="1" x14ac:dyDescent="0.3">
      <c r="A64" s="831" t="s">
        <v>5082</v>
      </c>
      <c r="B64" s="832" t="s">
        <v>5083</v>
      </c>
      <c r="C64" s="832" t="s">
        <v>589</v>
      </c>
      <c r="D64" s="832" t="s">
        <v>5084</v>
      </c>
      <c r="E64" s="832" t="s">
        <v>5159</v>
      </c>
      <c r="F64" s="832" t="s">
        <v>2646</v>
      </c>
      <c r="G64" s="849">
        <v>10</v>
      </c>
      <c r="H64" s="849">
        <v>61879.1</v>
      </c>
      <c r="I64" s="832">
        <v>10</v>
      </c>
      <c r="J64" s="832">
        <v>6187.91</v>
      </c>
      <c r="K64" s="849">
        <v>1</v>
      </c>
      <c r="L64" s="849">
        <v>6187.91</v>
      </c>
      <c r="M64" s="832">
        <v>1</v>
      </c>
      <c r="N64" s="832">
        <v>6187.91</v>
      </c>
      <c r="O64" s="849">
        <v>15</v>
      </c>
      <c r="P64" s="849">
        <v>71136</v>
      </c>
      <c r="Q64" s="837">
        <v>11.495965519860503</v>
      </c>
      <c r="R64" s="850">
        <v>4742.3999999999996</v>
      </c>
    </row>
    <row r="65" spans="1:18" ht="14.4" customHeight="1" x14ac:dyDescent="0.3">
      <c r="A65" s="831" t="s">
        <v>5082</v>
      </c>
      <c r="B65" s="832" t="s">
        <v>5083</v>
      </c>
      <c r="C65" s="832" t="s">
        <v>589</v>
      </c>
      <c r="D65" s="832" t="s">
        <v>5084</v>
      </c>
      <c r="E65" s="832" t="s">
        <v>5160</v>
      </c>
      <c r="F65" s="832" t="s">
        <v>5161</v>
      </c>
      <c r="G65" s="849">
        <v>13</v>
      </c>
      <c r="H65" s="849">
        <v>14250.34</v>
      </c>
      <c r="I65" s="832"/>
      <c r="J65" s="832">
        <v>1096.18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5082</v>
      </c>
      <c r="B66" s="832" t="s">
        <v>5083</v>
      </c>
      <c r="C66" s="832" t="s">
        <v>589</v>
      </c>
      <c r="D66" s="832" t="s">
        <v>5084</v>
      </c>
      <c r="E66" s="832" t="s">
        <v>5162</v>
      </c>
      <c r="F66" s="832" t="s">
        <v>5163</v>
      </c>
      <c r="G66" s="849">
        <v>44.33</v>
      </c>
      <c r="H66" s="849">
        <v>31725.87</v>
      </c>
      <c r="I66" s="832">
        <v>0.80644031374179792</v>
      </c>
      <c r="J66" s="832">
        <v>715.6749379652606</v>
      </c>
      <c r="K66" s="849">
        <v>54.97</v>
      </c>
      <c r="L66" s="849">
        <v>39340.630000000012</v>
      </c>
      <c r="M66" s="832">
        <v>1</v>
      </c>
      <c r="N66" s="832">
        <v>715.67454975441171</v>
      </c>
      <c r="O66" s="849"/>
      <c r="P66" s="849"/>
      <c r="Q66" s="837"/>
      <c r="R66" s="850"/>
    </row>
    <row r="67" spans="1:18" ht="14.4" customHeight="1" x14ac:dyDescent="0.3">
      <c r="A67" s="831" t="s">
        <v>5082</v>
      </c>
      <c r="B67" s="832" t="s">
        <v>5083</v>
      </c>
      <c r="C67" s="832" t="s">
        <v>589</v>
      </c>
      <c r="D67" s="832" t="s">
        <v>5084</v>
      </c>
      <c r="E67" s="832" t="s">
        <v>5164</v>
      </c>
      <c r="F67" s="832" t="s">
        <v>5163</v>
      </c>
      <c r="G67" s="849">
        <v>132.54</v>
      </c>
      <c r="H67" s="849">
        <v>189710.75</v>
      </c>
      <c r="I67" s="832">
        <v>0.99939081178333522</v>
      </c>
      <c r="J67" s="832">
        <v>1431.347140485891</v>
      </c>
      <c r="K67" s="849">
        <v>132.62</v>
      </c>
      <c r="L67" s="849">
        <v>189826.39</v>
      </c>
      <c r="M67" s="832">
        <v>1</v>
      </c>
      <c r="N67" s="832">
        <v>1431.3556778766401</v>
      </c>
      <c r="O67" s="849"/>
      <c r="P67" s="849"/>
      <c r="Q67" s="837"/>
      <c r="R67" s="850"/>
    </row>
    <row r="68" spans="1:18" ht="14.4" customHeight="1" x14ac:dyDescent="0.3">
      <c r="A68" s="831" t="s">
        <v>5082</v>
      </c>
      <c r="B68" s="832" t="s">
        <v>5083</v>
      </c>
      <c r="C68" s="832" t="s">
        <v>589</v>
      </c>
      <c r="D68" s="832" t="s">
        <v>5084</v>
      </c>
      <c r="E68" s="832" t="s">
        <v>5165</v>
      </c>
      <c r="F68" s="832" t="s">
        <v>5166</v>
      </c>
      <c r="G68" s="849">
        <v>0.47</v>
      </c>
      <c r="H68" s="849">
        <v>156.32</v>
      </c>
      <c r="I68" s="832">
        <v>0.66389195617089947</v>
      </c>
      <c r="J68" s="832">
        <v>332.59574468085106</v>
      </c>
      <c r="K68" s="849">
        <v>1</v>
      </c>
      <c r="L68" s="849">
        <v>235.46</v>
      </c>
      <c r="M68" s="832">
        <v>1</v>
      </c>
      <c r="N68" s="832">
        <v>235.46</v>
      </c>
      <c r="O68" s="849"/>
      <c r="P68" s="849"/>
      <c r="Q68" s="837"/>
      <c r="R68" s="850"/>
    </row>
    <row r="69" spans="1:18" ht="14.4" customHeight="1" x14ac:dyDescent="0.3">
      <c r="A69" s="831" t="s">
        <v>5082</v>
      </c>
      <c r="B69" s="832" t="s">
        <v>5083</v>
      </c>
      <c r="C69" s="832" t="s">
        <v>589</v>
      </c>
      <c r="D69" s="832" t="s">
        <v>5084</v>
      </c>
      <c r="E69" s="832" t="s">
        <v>5167</v>
      </c>
      <c r="F69" s="832" t="s">
        <v>2643</v>
      </c>
      <c r="G69" s="849">
        <v>5</v>
      </c>
      <c r="H69" s="849">
        <v>334187.09999999998</v>
      </c>
      <c r="I69" s="832">
        <v>2.5220910345485472</v>
      </c>
      <c r="J69" s="832">
        <v>66837.42</v>
      </c>
      <c r="K69" s="849">
        <v>3</v>
      </c>
      <c r="L69" s="849">
        <v>132503.97999999998</v>
      </c>
      <c r="M69" s="832">
        <v>1</v>
      </c>
      <c r="N69" s="832">
        <v>44167.993333333325</v>
      </c>
      <c r="O69" s="849"/>
      <c r="P69" s="849"/>
      <c r="Q69" s="837"/>
      <c r="R69" s="850"/>
    </row>
    <row r="70" spans="1:18" ht="14.4" customHeight="1" x14ac:dyDescent="0.3">
      <c r="A70" s="831" t="s">
        <v>5082</v>
      </c>
      <c r="B70" s="832" t="s">
        <v>5083</v>
      </c>
      <c r="C70" s="832" t="s">
        <v>589</v>
      </c>
      <c r="D70" s="832" t="s">
        <v>5084</v>
      </c>
      <c r="E70" s="832" t="s">
        <v>5168</v>
      </c>
      <c r="F70" s="832" t="s">
        <v>2643</v>
      </c>
      <c r="G70" s="849">
        <v>37</v>
      </c>
      <c r="H70" s="849">
        <v>3302132.8499999996</v>
      </c>
      <c r="I70" s="832">
        <v>2.5170030934339431</v>
      </c>
      <c r="J70" s="832">
        <v>89246.833783783775</v>
      </c>
      <c r="K70" s="849">
        <v>15</v>
      </c>
      <c r="L70" s="849">
        <v>1311930.3900000001</v>
      </c>
      <c r="M70" s="832">
        <v>1</v>
      </c>
      <c r="N70" s="832">
        <v>87462.026000000013</v>
      </c>
      <c r="O70" s="849">
        <v>16</v>
      </c>
      <c r="P70" s="849">
        <v>1367048.49</v>
      </c>
      <c r="Q70" s="837">
        <v>1.0420129760085821</v>
      </c>
      <c r="R70" s="850">
        <v>85440.530624999999</v>
      </c>
    </row>
    <row r="71" spans="1:18" ht="14.4" customHeight="1" x14ac:dyDescent="0.3">
      <c r="A71" s="831" t="s">
        <v>5082</v>
      </c>
      <c r="B71" s="832" t="s">
        <v>5083</v>
      </c>
      <c r="C71" s="832" t="s">
        <v>589</v>
      </c>
      <c r="D71" s="832" t="s">
        <v>5084</v>
      </c>
      <c r="E71" s="832" t="s">
        <v>5169</v>
      </c>
      <c r="F71" s="832" t="s">
        <v>5170</v>
      </c>
      <c r="G71" s="849"/>
      <c r="H71" s="849"/>
      <c r="I71" s="832"/>
      <c r="J71" s="832"/>
      <c r="K71" s="849"/>
      <c r="L71" s="849"/>
      <c r="M71" s="832"/>
      <c r="N71" s="832"/>
      <c r="O71" s="849">
        <v>3.68</v>
      </c>
      <c r="P71" s="849">
        <v>14267.36</v>
      </c>
      <c r="Q71" s="837"/>
      <c r="R71" s="850">
        <v>3877</v>
      </c>
    </row>
    <row r="72" spans="1:18" ht="14.4" customHeight="1" x14ac:dyDescent="0.3">
      <c r="A72" s="831" t="s">
        <v>5082</v>
      </c>
      <c r="B72" s="832" t="s">
        <v>5083</v>
      </c>
      <c r="C72" s="832" t="s">
        <v>589</v>
      </c>
      <c r="D72" s="832" t="s">
        <v>5084</v>
      </c>
      <c r="E72" s="832" t="s">
        <v>5171</v>
      </c>
      <c r="F72" s="832" t="s">
        <v>5170</v>
      </c>
      <c r="G72" s="849"/>
      <c r="H72" s="849"/>
      <c r="I72" s="832"/>
      <c r="J72" s="832"/>
      <c r="K72" s="849"/>
      <c r="L72" s="849"/>
      <c r="M72" s="832"/>
      <c r="N72" s="832"/>
      <c r="O72" s="849">
        <v>6</v>
      </c>
      <c r="P72" s="849">
        <v>106284</v>
      </c>
      <c r="Q72" s="837"/>
      <c r="R72" s="850">
        <v>17714</v>
      </c>
    </row>
    <row r="73" spans="1:18" ht="14.4" customHeight="1" x14ac:dyDescent="0.3">
      <c r="A73" s="831" t="s">
        <v>5082</v>
      </c>
      <c r="B73" s="832" t="s">
        <v>5083</v>
      </c>
      <c r="C73" s="832" t="s">
        <v>589</v>
      </c>
      <c r="D73" s="832" t="s">
        <v>5084</v>
      </c>
      <c r="E73" s="832" t="s">
        <v>5172</v>
      </c>
      <c r="F73" s="832" t="s">
        <v>5173</v>
      </c>
      <c r="G73" s="849">
        <v>254.91</v>
      </c>
      <c r="H73" s="849">
        <v>67239.87</v>
      </c>
      <c r="I73" s="832">
        <v>0.49955920724169095</v>
      </c>
      <c r="J73" s="832">
        <v>263.77886312816287</v>
      </c>
      <c r="K73" s="849">
        <v>510.27</v>
      </c>
      <c r="L73" s="849">
        <v>134598.39999999997</v>
      </c>
      <c r="M73" s="832">
        <v>1</v>
      </c>
      <c r="N73" s="832">
        <v>263.77878378113542</v>
      </c>
      <c r="O73" s="849">
        <v>396.11</v>
      </c>
      <c r="P73" s="849">
        <v>104485.41</v>
      </c>
      <c r="Q73" s="837">
        <v>0.77627527518900696</v>
      </c>
      <c r="R73" s="850">
        <v>263.77877357299741</v>
      </c>
    </row>
    <row r="74" spans="1:18" ht="14.4" customHeight="1" x14ac:dyDescent="0.3">
      <c r="A74" s="831" t="s">
        <v>5082</v>
      </c>
      <c r="B74" s="832" t="s">
        <v>5083</v>
      </c>
      <c r="C74" s="832" t="s">
        <v>589</v>
      </c>
      <c r="D74" s="832" t="s">
        <v>5084</v>
      </c>
      <c r="E74" s="832" t="s">
        <v>5174</v>
      </c>
      <c r="F74" s="832" t="s">
        <v>5104</v>
      </c>
      <c r="G74" s="849">
        <v>6</v>
      </c>
      <c r="H74" s="849">
        <v>117225.4</v>
      </c>
      <c r="I74" s="832">
        <v>1.2012448430419749</v>
      </c>
      <c r="J74" s="832">
        <v>19537.566666666666</v>
      </c>
      <c r="K74" s="849">
        <v>5</v>
      </c>
      <c r="L74" s="849">
        <v>97586.6</v>
      </c>
      <c r="M74" s="832">
        <v>1</v>
      </c>
      <c r="N74" s="832">
        <v>19517.32</v>
      </c>
      <c r="O74" s="849">
        <v>6</v>
      </c>
      <c r="P74" s="849">
        <v>80624.679999999993</v>
      </c>
      <c r="Q74" s="837">
        <v>0.82618597225438728</v>
      </c>
      <c r="R74" s="850">
        <v>13437.446666666665</v>
      </c>
    </row>
    <row r="75" spans="1:18" ht="14.4" customHeight="1" x14ac:dyDescent="0.3">
      <c r="A75" s="831" t="s">
        <v>5082</v>
      </c>
      <c r="B75" s="832" t="s">
        <v>5083</v>
      </c>
      <c r="C75" s="832" t="s">
        <v>589</v>
      </c>
      <c r="D75" s="832" t="s">
        <v>5084</v>
      </c>
      <c r="E75" s="832" t="s">
        <v>5175</v>
      </c>
      <c r="F75" s="832" t="s">
        <v>5176</v>
      </c>
      <c r="G75" s="849">
        <v>22.830000000000002</v>
      </c>
      <c r="H75" s="849">
        <v>54346.09</v>
      </c>
      <c r="I75" s="832">
        <v>5.3717806534769341</v>
      </c>
      <c r="J75" s="832">
        <v>2380.4682435392024</v>
      </c>
      <c r="K75" s="849">
        <v>4.25</v>
      </c>
      <c r="L75" s="849">
        <v>10116.959999999999</v>
      </c>
      <c r="M75" s="832">
        <v>1</v>
      </c>
      <c r="N75" s="832">
        <v>2380.4611764705878</v>
      </c>
      <c r="O75" s="849"/>
      <c r="P75" s="849"/>
      <c r="Q75" s="837"/>
      <c r="R75" s="850"/>
    </row>
    <row r="76" spans="1:18" ht="14.4" customHeight="1" x14ac:dyDescent="0.3">
      <c r="A76" s="831" t="s">
        <v>5082</v>
      </c>
      <c r="B76" s="832" t="s">
        <v>5083</v>
      </c>
      <c r="C76" s="832" t="s">
        <v>589</v>
      </c>
      <c r="D76" s="832" t="s">
        <v>5084</v>
      </c>
      <c r="E76" s="832" t="s">
        <v>5177</v>
      </c>
      <c r="F76" s="832"/>
      <c r="G76" s="849">
        <v>1</v>
      </c>
      <c r="H76" s="849">
        <v>153.22999999999999</v>
      </c>
      <c r="I76" s="832"/>
      <c r="J76" s="832">
        <v>153.22999999999999</v>
      </c>
      <c r="K76" s="849"/>
      <c r="L76" s="849"/>
      <c r="M76" s="832"/>
      <c r="N76" s="832"/>
      <c r="O76" s="849"/>
      <c r="P76" s="849"/>
      <c r="Q76" s="837"/>
      <c r="R76" s="850"/>
    </row>
    <row r="77" spans="1:18" ht="14.4" customHeight="1" x14ac:dyDescent="0.3">
      <c r="A77" s="831" t="s">
        <v>5082</v>
      </c>
      <c r="B77" s="832" t="s">
        <v>5083</v>
      </c>
      <c r="C77" s="832" t="s">
        <v>589</v>
      </c>
      <c r="D77" s="832" t="s">
        <v>5084</v>
      </c>
      <c r="E77" s="832" t="s">
        <v>5178</v>
      </c>
      <c r="F77" s="832" t="s">
        <v>5179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50749.34</v>
      </c>
      <c r="Q77" s="837"/>
      <c r="R77" s="850">
        <v>50749.34</v>
      </c>
    </row>
    <row r="78" spans="1:18" ht="14.4" customHeight="1" x14ac:dyDescent="0.3">
      <c r="A78" s="831" t="s">
        <v>5082</v>
      </c>
      <c r="B78" s="832" t="s">
        <v>5083</v>
      </c>
      <c r="C78" s="832" t="s">
        <v>589</v>
      </c>
      <c r="D78" s="832" t="s">
        <v>5084</v>
      </c>
      <c r="E78" s="832" t="s">
        <v>5180</v>
      </c>
      <c r="F78" s="832" t="s">
        <v>2691</v>
      </c>
      <c r="G78" s="849">
        <v>8</v>
      </c>
      <c r="H78" s="849">
        <v>131610</v>
      </c>
      <c r="I78" s="832">
        <v>0.50121905797780331</v>
      </c>
      <c r="J78" s="832">
        <v>16451.25</v>
      </c>
      <c r="K78" s="849">
        <v>15</v>
      </c>
      <c r="L78" s="849">
        <v>262579.8</v>
      </c>
      <c r="M78" s="832">
        <v>1</v>
      </c>
      <c r="N78" s="832">
        <v>17505.32</v>
      </c>
      <c r="O78" s="849">
        <v>33</v>
      </c>
      <c r="P78" s="849">
        <v>577645.19999999995</v>
      </c>
      <c r="Q78" s="837">
        <v>2.1998843780062289</v>
      </c>
      <c r="R78" s="850">
        <v>17504.399999999998</v>
      </c>
    </row>
    <row r="79" spans="1:18" ht="14.4" customHeight="1" x14ac:dyDescent="0.3">
      <c r="A79" s="831" t="s">
        <v>5082</v>
      </c>
      <c r="B79" s="832" t="s">
        <v>5083</v>
      </c>
      <c r="C79" s="832" t="s">
        <v>589</v>
      </c>
      <c r="D79" s="832" t="s">
        <v>5084</v>
      </c>
      <c r="E79" s="832" t="s">
        <v>5181</v>
      </c>
      <c r="F79" s="832" t="s">
        <v>2691</v>
      </c>
      <c r="G79" s="849">
        <v>6</v>
      </c>
      <c r="H79" s="849">
        <v>409102.08000000002</v>
      </c>
      <c r="I79" s="832">
        <v>0.83464397545575686</v>
      </c>
      <c r="J79" s="832">
        <v>68183.680000000008</v>
      </c>
      <c r="K79" s="849">
        <v>7</v>
      </c>
      <c r="L79" s="849">
        <v>490151.60000000009</v>
      </c>
      <c r="M79" s="832">
        <v>1</v>
      </c>
      <c r="N79" s="832">
        <v>70021.657142857162</v>
      </c>
      <c r="O79" s="849">
        <v>15</v>
      </c>
      <c r="P79" s="849">
        <v>1050313</v>
      </c>
      <c r="Q79" s="837">
        <v>2.1428329520907403</v>
      </c>
      <c r="R79" s="850">
        <v>70020.866666666669</v>
      </c>
    </row>
    <row r="80" spans="1:18" ht="14.4" customHeight="1" x14ac:dyDescent="0.3">
      <c r="A80" s="831" t="s">
        <v>5082</v>
      </c>
      <c r="B80" s="832" t="s">
        <v>5083</v>
      </c>
      <c r="C80" s="832" t="s">
        <v>589</v>
      </c>
      <c r="D80" s="832" t="s">
        <v>5084</v>
      </c>
      <c r="E80" s="832" t="s">
        <v>5182</v>
      </c>
      <c r="F80" s="832" t="s">
        <v>5183</v>
      </c>
      <c r="G80" s="849">
        <v>86</v>
      </c>
      <c r="H80" s="849">
        <v>577199.31999999983</v>
      </c>
      <c r="I80" s="832">
        <v>1.131578947368421</v>
      </c>
      <c r="J80" s="832">
        <v>6711.6199999999981</v>
      </c>
      <c r="K80" s="849">
        <v>76</v>
      </c>
      <c r="L80" s="849">
        <v>510083.11999999988</v>
      </c>
      <c r="M80" s="832">
        <v>1</v>
      </c>
      <c r="N80" s="832">
        <v>6711.6199999999981</v>
      </c>
      <c r="O80" s="849">
        <v>140</v>
      </c>
      <c r="P80" s="849">
        <v>939626.79999999981</v>
      </c>
      <c r="Q80" s="837">
        <v>1.8421052631578949</v>
      </c>
      <c r="R80" s="850">
        <v>6711.619999999999</v>
      </c>
    </row>
    <row r="81" spans="1:18" ht="14.4" customHeight="1" x14ac:dyDescent="0.3">
      <c r="A81" s="831" t="s">
        <v>5082</v>
      </c>
      <c r="B81" s="832" t="s">
        <v>5083</v>
      </c>
      <c r="C81" s="832" t="s">
        <v>589</v>
      </c>
      <c r="D81" s="832" t="s">
        <v>5084</v>
      </c>
      <c r="E81" s="832" t="s">
        <v>5184</v>
      </c>
      <c r="F81" s="832" t="s">
        <v>5173</v>
      </c>
      <c r="G81" s="849">
        <v>35.739999999999995</v>
      </c>
      <c r="H81" s="849">
        <v>94276.170000000013</v>
      </c>
      <c r="I81" s="832">
        <v>0.27915311311596813</v>
      </c>
      <c r="J81" s="832">
        <v>2637.8335198656973</v>
      </c>
      <c r="K81" s="849">
        <v>128.02999999999997</v>
      </c>
      <c r="L81" s="849">
        <v>337722.0799999999</v>
      </c>
      <c r="M81" s="832">
        <v>1</v>
      </c>
      <c r="N81" s="832">
        <v>2637.8355073029757</v>
      </c>
      <c r="O81" s="849">
        <v>124.47999999999999</v>
      </c>
      <c r="P81" s="849">
        <v>328357.67000000004</v>
      </c>
      <c r="Q81" s="837">
        <v>0.97227184553642487</v>
      </c>
      <c r="R81" s="850">
        <v>2637.8347525706945</v>
      </c>
    </row>
    <row r="82" spans="1:18" ht="14.4" customHeight="1" x14ac:dyDescent="0.3">
      <c r="A82" s="831" t="s">
        <v>5082</v>
      </c>
      <c r="B82" s="832" t="s">
        <v>5083</v>
      </c>
      <c r="C82" s="832" t="s">
        <v>589</v>
      </c>
      <c r="D82" s="832" t="s">
        <v>5084</v>
      </c>
      <c r="E82" s="832" t="s">
        <v>5185</v>
      </c>
      <c r="F82" s="832" t="s">
        <v>5173</v>
      </c>
      <c r="G82" s="849">
        <v>106.19999999999999</v>
      </c>
      <c r="H82" s="849">
        <v>140068.15000000005</v>
      </c>
      <c r="I82" s="832">
        <v>0.53614689064763299</v>
      </c>
      <c r="J82" s="832">
        <v>1318.9091337099819</v>
      </c>
      <c r="K82" s="849">
        <v>198.07999999999998</v>
      </c>
      <c r="L82" s="849">
        <v>261249.58000000002</v>
      </c>
      <c r="M82" s="832">
        <v>1</v>
      </c>
      <c r="N82" s="832">
        <v>1318.9094305331182</v>
      </c>
      <c r="O82" s="849">
        <v>135.38999999999999</v>
      </c>
      <c r="P82" s="849">
        <v>178567.15000000002</v>
      </c>
      <c r="Q82" s="837">
        <v>0.68351172086094847</v>
      </c>
      <c r="R82" s="850">
        <v>1318.9094467833668</v>
      </c>
    </row>
    <row r="83" spans="1:18" ht="14.4" customHeight="1" x14ac:dyDescent="0.3">
      <c r="A83" s="831" t="s">
        <v>5082</v>
      </c>
      <c r="B83" s="832" t="s">
        <v>5083</v>
      </c>
      <c r="C83" s="832" t="s">
        <v>589</v>
      </c>
      <c r="D83" s="832" t="s">
        <v>5084</v>
      </c>
      <c r="E83" s="832" t="s">
        <v>5186</v>
      </c>
      <c r="F83" s="832" t="s">
        <v>1461</v>
      </c>
      <c r="G83" s="849">
        <v>22</v>
      </c>
      <c r="H83" s="849">
        <v>12166</v>
      </c>
      <c r="I83" s="832">
        <v>0.96336580977840847</v>
      </c>
      <c r="J83" s="832">
        <v>553</v>
      </c>
      <c r="K83" s="849">
        <v>16</v>
      </c>
      <c r="L83" s="849">
        <v>12628.64</v>
      </c>
      <c r="M83" s="832">
        <v>1</v>
      </c>
      <c r="N83" s="832">
        <v>789.29</v>
      </c>
      <c r="O83" s="849">
        <v>4</v>
      </c>
      <c r="P83" s="849">
        <v>3157.16</v>
      </c>
      <c r="Q83" s="837">
        <v>0.25</v>
      </c>
      <c r="R83" s="850">
        <v>789.29</v>
      </c>
    </row>
    <row r="84" spans="1:18" ht="14.4" customHeight="1" x14ac:dyDescent="0.3">
      <c r="A84" s="831" t="s">
        <v>5082</v>
      </c>
      <c r="B84" s="832" t="s">
        <v>5083</v>
      </c>
      <c r="C84" s="832" t="s">
        <v>589</v>
      </c>
      <c r="D84" s="832" t="s">
        <v>5084</v>
      </c>
      <c r="E84" s="832" t="s">
        <v>5187</v>
      </c>
      <c r="F84" s="832" t="s">
        <v>2583</v>
      </c>
      <c r="G84" s="849">
        <v>3.6000000000000005</v>
      </c>
      <c r="H84" s="849">
        <v>16326</v>
      </c>
      <c r="I84" s="832">
        <v>3.6</v>
      </c>
      <c r="J84" s="832">
        <v>4534.9999999999991</v>
      </c>
      <c r="K84" s="849">
        <v>1</v>
      </c>
      <c r="L84" s="849">
        <v>4535</v>
      </c>
      <c r="M84" s="832">
        <v>1</v>
      </c>
      <c r="N84" s="832">
        <v>4535</v>
      </c>
      <c r="O84" s="849">
        <v>1.4</v>
      </c>
      <c r="P84" s="849">
        <v>3875.09</v>
      </c>
      <c r="Q84" s="837">
        <v>0.8544851157662624</v>
      </c>
      <c r="R84" s="850">
        <v>2767.9214285714288</v>
      </c>
    </row>
    <row r="85" spans="1:18" ht="14.4" customHeight="1" x14ac:dyDescent="0.3">
      <c r="A85" s="831" t="s">
        <v>5082</v>
      </c>
      <c r="B85" s="832" t="s">
        <v>5083</v>
      </c>
      <c r="C85" s="832" t="s">
        <v>589</v>
      </c>
      <c r="D85" s="832" t="s">
        <v>5084</v>
      </c>
      <c r="E85" s="832" t="s">
        <v>5188</v>
      </c>
      <c r="F85" s="832" t="s">
        <v>2583</v>
      </c>
      <c r="G85" s="849">
        <v>67.8</v>
      </c>
      <c r="H85" s="849">
        <v>463107.18999999994</v>
      </c>
      <c r="I85" s="832">
        <v>0.87751962270918049</v>
      </c>
      <c r="J85" s="832">
        <v>6830.4895280235987</v>
      </c>
      <c r="K85" s="849">
        <v>78.400000000000006</v>
      </c>
      <c r="L85" s="849">
        <v>527745.68000000005</v>
      </c>
      <c r="M85" s="832">
        <v>1</v>
      </c>
      <c r="N85" s="832">
        <v>6731.45</v>
      </c>
      <c r="O85" s="849">
        <v>73.2</v>
      </c>
      <c r="P85" s="849">
        <v>361944.29</v>
      </c>
      <c r="Q85" s="837">
        <v>0.68583089112164775</v>
      </c>
      <c r="R85" s="850">
        <v>4944.5941256830592</v>
      </c>
    </row>
    <row r="86" spans="1:18" ht="14.4" customHeight="1" x14ac:dyDescent="0.3">
      <c r="A86" s="831" t="s">
        <v>5082</v>
      </c>
      <c r="B86" s="832" t="s">
        <v>5083</v>
      </c>
      <c r="C86" s="832" t="s">
        <v>589</v>
      </c>
      <c r="D86" s="832" t="s">
        <v>5084</v>
      </c>
      <c r="E86" s="832" t="s">
        <v>5189</v>
      </c>
      <c r="F86" s="832" t="s">
        <v>5190</v>
      </c>
      <c r="G86" s="849">
        <v>1</v>
      </c>
      <c r="H86" s="849">
        <v>154000</v>
      </c>
      <c r="I86" s="832"/>
      <c r="J86" s="832">
        <v>154000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5082</v>
      </c>
      <c r="B87" s="832" t="s">
        <v>5083</v>
      </c>
      <c r="C87" s="832" t="s">
        <v>589</v>
      </c>
      <c r="D87" s="832" t="s">
        <v>5084</v>
      </c>
      <c r="E87" s="832" t="s">
        <v>5191</v>
      </c>
      <c r="F87" s="832" t="s">
        <v>5190</v>
      </c>
      <c r="G87" s="849">
        <v>42</v>
      </c>
      <c r="H87" s="849">
        <v>977690</v>
      </c>
      <c r="I87" s="832">
        <v>195.85136217948718</v>
      </c>
      <c r="J87" s="832">
        <v>23278.333333333332</v>
      </c>
      <c r="K87" s="849">
        <v>1</v>
      </c>
      <c r="L87" s="849">
        <v>4992</v>
      </c>
      <c r="M87" s="832">
        <v>1</v>
      </c>
      <c r="N87" s="832">
        <v>4992</v>
      </c>
      <c r="O87" s="849"/>
      <c r="P87" s="849"/>
      <c r="Q87" s="837"/>
      <c r="R87" s="850"/>
    </row>
    <row r="88" spans="1:18" ht="14.4" customHeight="1" x14ac:dyDescent="0.3">
      <c r="A88" s="831" t="s">
        <v>5082</v>
      </c>
      <c r="B88" s="832" t="s">
        <v>5083</v>
      </c>
      <c r="C88" s="832" t="s">
        <v>589</v>
      </c>
      <c r="D88" s="832" t="s">
        <v>5084</v>
      </c>
      <c r="E88" s="832" t="s">
        <v>5192</v>
      </c>
      <c r="F88" s="832" t="s">
        <v>5193</v>
      </c>
      <c r="G88" s="849"/>
      <c r="H88" s="849"/>
      <c r="I88" s="832"/>
      <c r="J88" s="832"/>
      <c r="K88" s="849">
        <v>11</v>
      </c>
      <c r="L88" s="849">
        <v>284667.74</v>
      </c>
      <c r="M88" s="832">
        <v>1</v>
      </c>
      <c r="N88" s="832">
        <v>25878.885454545452</v>
      </c>
      <c r="O88" s="849"/>
      <c r="P88" s="849"/>
      <c r="Q88" s="837"/>
      <c r="R88" s="850"/>
    </row>
    <row r="89" spans="1:18" ht="14.4" customHeight="1" x14ac:dyDescent="0.3">
      <c r="A89" s="831" t="s">
        <v>5082</v>
      </c>
      <c r="B89" s="832" t="s">
        <v>5083</v>
      </c>
      <c r="C89" s="832" t="s">
        <v>589</v>
      </c>
      <c r="D89" s="832" t="s">
        <v>5084</v>
      </c>
      <c r="E89" s="832" t="s">
        <v>5194</v>
      </c>
      <c r="F89" s="832" t="s">
        <v>5195</v>
      </c>
      <c r="G89" s="849">
        <v>94</v>
      </c>
      <c r="H89" s="849">
        <v>357188.72000000003</v>
      </c>
      <c r="I89" s="832">
        <v>1.2051282051282051</v>
      </c>
      <c r="J89" s="832">
        <v>3799.88</v>
      </c>
      <c r="K89" s="849">
        <v>78</v>
      </c>
      <c r="L89" s="849">
        <v>296390.64</v>
      </c>
      <c r="M89" s="832">
        <v>1</v>
      </c>
      <c r="N89" s="832">
        <v>3799.88</v>
      </c>
      <c r="O89" s="849">
        <v>99</v>
      </c>
      <c r="P89" s="849">
        <v>376188.12000000005</v>
      </c>
      <c r="Q89" s="837">
        <v>1.2692307692307694</v>
      </c>
      <c r="R89" s="850">
        <v>3799.8800000000006</v>
      </c>
    </row>
    <row r="90" spans="1:18" ht="14.4" customHeight="1" x14ac:dyDescent="0.3">
      <c r="A90" s="831" t="s">
        <v>5082</v>
      </c>
      <c r="B90" s="832" t="s">
        <v>5083</v>
      </c>
      <c r="C90" s="832" t="s">
        <v>589</v>
      </c>
      <c r="D90" s="832" t="s">
        <v>5084</v>
      </c>
      <c r="E90" s="832" t="s">
        <v>5196</v>
      </c>
      <c r="F90" s="832" t="s">
        <v>5195</v>
      </c>
      <c r="G90" s="849">
        <v>2</v>
      </c>
      <c r="H90" s="849">
        <v>14561.44</v>
      </c>
      <c r="I90" s="832">
        <v>2</v>
      </c>
      <c r="J90" s="832">
        <v>7280.72</v>
      </c>
      <c r="K90" s="849">
        <v>1</v>
      </c>
      <c r="L90" s="849">
        <v>7280.72</v>
      </c>
      <c r="M90" s="832">
        <v>1</v>
      </c>
      <c r="N90" s="832">
        <v>7280.72</v>
      </c>
      <c r="O90" s="849">
        <v>7</v>
      </c>
      <c r="P90" s="849">
        <v>50965.04</v>
      </c>
      <c r="Q90" s="837">
        <v>7</v>
      </c>
      <c r="R90" s="850">
        <v>7280.72</v>
      </c>
    </row>
    <row r="91" spans="1:18" ht="14.4" customHeight="1" x14ac:dyDescent="0.3">
      <c r="A91" s="831" t="s">
        <v>5082</v>
      </c>
      <c r="B91" s="832" t="s">
        <v>5083</v>
      </c>
      <c r="C91" s="832" t="s">
        <v>589</v>
      </c>
      <c r="D91" s="832" t="s">
        <v>5084</v>
      </c>
      <c r="E91" s="832" t="s">
        <v>5197</v>
      </c>
      <c r="F91" s="832" t="s">
        <v>5198</v>
      </c>
      <c r="G91" s="849">
        <v>61</v>
      </c>
      <c r="H91" s="849">
        <v>3935365.95</v>
      </c>
      <c r="I91" s="832">
        <v>1.3844248047562091</v>
      </c>
      <c r="J91" s="832">
        <v>64514.195901639345</v>
      </c>
      <c r="K91" s="849">
        <v>61</v>
      </c>
      <c r="L91" s="849">
        <v>2842600</v>
      </c>
      <c r="M91" s="832">
        <v>1</v>
      </c>
      <c r="N91" s="832">
        <v>46600</v>
      </c>
      <c r="O91" s="849"/>
      <c r="P91" s="849"/>
      <c r="Q91" s="837"/>
      <c r="R91" s="850"/>
    </row>
    <row r="92" spans="1:18" ht="14.4" customHeight="1" x14ac:dyDescent="0.3">
      <c r="A92" s="831" t="s">
        <v>5082</v>
      </c>
      <c r="B92" s="832" t="s">
        <v>5083</v>
      </c>
      <c r="C92" s="832" t="s">
        <v>589</v>
      </c>
      <c r="D92" s="832" t="s">
        <v>5084</v>
      </c>
      <c r="E92" s="832" t="s">
        <v>5199</v>
      </c>
      <c r="F92" s="832" t="s">
        <v>5200</v>
      </c>
      <c r="G92" s="849">
        <v>19</v>
      </c>
      <c r="H92" s="849">
        <v>5713339.5899999999</v>
      </c>
      <c r="I92" s="832"/>
      <c r="J92" s="832">
        <v>300702.08368421049</v>
      </c>
      <c r="K92" s="849"/>
      <c r="L92" s="849"/>
      <c r="M92" s="832"/>
      <c r="N92" s="832"/>
      <c r="O92" s="849">
        <v>3.2800000000000002</v>
      </c>
      <c r="P92" s="849">
        <v>957252.52</v>
      </c>
      <c r="Q92" s="837"/>
      <c r="R92" s="850">
        <v>291845.28048780485</v>
      </c>
    </row>
    <row r="93" spans="1:18" ht="14.4" customHeight="1" x14ac:dyDescent="0.3">
      <c r="A93" s="831" t="s">
        <v>5082</v>
      </c>
      <c r="B93" s="832" t="s">
        <v>5083</v>
      </c>
      <c r="C93" s="832" t="s">
        <v>589</v>
      </c>
      <c r="D93" s="832" t="s">
        <v>5084</v>
      </c>
      <c r="E93" s="832" t="s">
        <v>5201</v>
      </c>
      <c r="F93" s="832" t="s">
        <v>5200</v>
      </c>
      <c r="G93" s="849">
        <v>46.64</v>
      </c>
      <c r="H93" s="849">
        <v>3906611.8899999997</v>
      </c>
      <c r="I93" s="832">
        <v>2.6771758875082425</v>
      </c>
      <c r="J93" s="832">
        <v>83760.975343053171</v>
      </c>
      <c r="K93" s="849">
        <v>20</v>
      </c>
      <c r="L93" s="849">
        <v>1459228.7000000002</v>
      </c>
      <c r="M93" s="832">
        <v>1</v>
      </c>
      <c r="N93" s="832">
        <v>72961.435000000012</v>
      </c>
      <c r="O93" s="849">
        <v>24.5</v>
      </c>
      <c r="P93" s="849">
        <v>1787552.8299999998</v>
      </c>
      <c r="Q93" s="837">
        <v>1.2249984049792877</v>
      </c>
      <c r="R93" s="850">
        <v>72961.34</v>
      </c>
    </row>
    <row r="94" spans="1:18" ht="14.4" customHeight="1" x14ac:dyDescent="0.3">
      <c r="A94" s="831" t="s">
        <v>5082</v>
      </c>
      <c r="B94" s="832" t="s">
        <v>5083</v>
      </c>
      <c r="C94" s="832" t="s">
        <v>589</v>
      </c>
      <c r="D94" s="832" t="s">
        <v>5084</v>
      </c>
      <c r="E94" s="832" t="s">
        <v>5202</v>
      </c>
      <c r="F94" s="832" t="s">
        <v>2697</v>
      </c>
      <c r="G94" s="849">
        <v>24</v>
      </c>
      <c r="H94" s="849">
        <v>1915063.8900000001</v>
      </c>
      <c r="I94" s="832">
        <v>1.2497271427653254</v>
      </c>
      <c r="J94" s="832">
        <v>79794.328750000001</v>
      </c>
      <c r="K94" s="849">
        <v>20</v>
      </c>
      <c r="L94" s="849">
        <v>1532385.6099999999</v>
      </c>
      <c r="M94" s="832">
        <v>1</v>
      </c>
      <c r="N94" s="832">
        <v>76619.280499999993</v>
      </c>
      <c r="O94" s="849">
        <v>4</v>
      </c>
      <c r="P94" s="849">
        <v>306477.32</v>
      </c>
      <c r="Q94" s="837">
        <v>0.20000012921029717</v>
      </c>
      <c r="R94" s="850">
        <v>76619.33</v>
      </c>
    </row>
    <row r="95" spans="1:18" ht="14.4" customHeight="1" x14ac:dyDescent="0.3">
      <c r="A95" s="831" t="s">
        <v>5082</v>
      </c>
      <c r="B95" s="832" t="s">
        <v>5083</v>
      </c>
      <c r="C95" s="832" t="s">
        <v>589</v>
      </c>
      <c r="D95" s="832" t="s">
        <v>5084</v>
      </c>
      <c r="E95" s="832" t="s">
        <v>5203</v>
      </c>
      <c r="F95" s="832" t="s">
        <v>5204</v>
      </c>
      <c r="G95" s="849">
        <v>21</v>
      </c>
      <c r="H95" s="849">
        <v>2059596.56</v>
      </c>
      <c r="I95" s="832">
        <v>23.011524440065191</v>
      </c>
      <c r="J95" s="832">
        <v>98076.026666666672</v>
      </c>
      <c r="K95" s="849">
        <v>1</v>
      </c>
      <c r="L95" s="849">
        <v>89502.83</v>
      </c>
      <c r="M95" s="832">
        <v>1</v>
      </c>
      <c r="N95" s="832">
        <v>89502.83</v>
      </c>
      <c r="O95" s="849">
        <v>8</v>
      </c>
      <c r="P95" s="849">
        <v>716022.28</v>
      </c>
      <c r="Q95" s="837">
        <v>7.9999959777808147</v>
      </c>
      <c r="R95" s="850">
        <v>89502.785000000003</v>
      </c>
    </row>
    <row r="96" spans="1:18" ht="14.4" customHeight="1" x14ac:dyDescent="0.3">
      <c r="A96" s="831" t="s">
        <v>5082</v>
      </c>
      <c r="B96" s="832" t="s">
        <v>5083</v>
      </c>
      <c r="C96" s="832" t="s">
        <v>589</v>
      </c>
      <c r="D96" s="832" t="s">
        <v>5084</v>
      </c>
      <c r="E96" s="832" t="s">
        <v>5205</v>
      </c>
      <c r="F96" s="832" t="s">
        <v>5206</v>
      </c>
      <c r="G96" s="849">
        <v>99.36999999999999</v>
      </c>
      <c r="H96" s="849">
        <v>107726.11000000002</v>
      </c>
      <c r="I96" s="832">
        <v>1.0818726905306562</v>
      </c>
      <c r="J96" s="832">
        <v>1084.0908724967296</v>
      </c>
      <c r="K96" s="849">
        <v>91.849999999999966</v>
      </c>
      <c r="L96" s="849">
        <v>99573.74</v>
      </c>
      <c r="M96" s="832">
        <v>1</v>
      </c>
      <c r="N96" s="832">
        <v>1084.0908002177468</v>
      </c>
      <c r="O96" s="849">
        <v>55.95000000000001</v>
      </c>
      <c r="P96" s="849">
        <v>59528.100000000013</v>
      </c>
      <c r="Q96" s="837">
        <v>0.59782930720489169</v>
      </c>
      <c r="R96" s="850">
        <v>1063.951742627346</v>
      </c>
    </row>
    <row r="97" spans="1:18" ht="14.4" customHeight="1" x14ac:dyDescent="0.3">
      <c r="A97" s="831" t="s">
        <v>5082</v>
      </c>
      <c r="B97" s="832" t="s">
        <v>5083</v>
      </c>
      <c r="C97" s="832" t="s">
        <v>589</v>
      </c>
      <c r="D97" s="832" t="s">
        <v>5084</v>
      </c>
      <c r="E97" s="832" t="s">
        <v>5207</v>
      </c>
      <c r="F97" s="832" t="s">
        <v>5206</v>
      </c>
      <c r="G97" s="849">
        <v>197.23</v>
      </c>
      <c r="H97" s="849">
        <v>71272.160000000003</v>
      </c>
      <c r="I97" s="832">
        <v>0.94138394964574035</v>
      </c>
      <c r="J97" s="832">
        <v>361.36571515489533</v>
      </c>
      <c r="K97" s="849">
        <v>209.51000000000002</v>
      </c>
      <c r="L97" s="849">
        <v>75709.98</v>
      </c>
      <c r="M97" s="832">
        <v>1</v>
      </c>
      <c r="N97" s="832">
        <v>361.36690372774564</v>
      </c>
      <c r="O97" s="849">
        <v>222.4</v>
      </c>
      <c r="P97" s="849">
        <v>78840.790000000008</v>
      </c>
      <c r="Q97" s="837">
        <v>1.0413526723953699</v>
      </c>
      <c r="R97" s="850">
        <v>354.49995503597125</v>
      </c>
    </row>
    <row r="98" spans="1:18" ht="14.4" customHeight="1" x14ac:dyDescent="0.3">
      <c r="A98" s="831" t="s">
        <v>5082</v>
      </c>
      <c r="B98" s="832" t="s">
        <v>5083</v>
      </c>
      <c r="C98" s="832" t="s">
        <v>589</v>
      </c>
      <c r="D98" s="832" t="s">
        <v>5084</v>
      </c>
      <c r="E98" s="832" t="s">
        <v>5208</v>
      </c>
      <c r="F98" s="832" t="s">
        <v>5206</v>
      </c>
      <c r="G98" s="849">
        <v>130.57999999999998</v>
      </c>
      <c r="H98" s="849">
        <v>15727.810000000001</v>
      </c>
      <c r="I98" s="832">
        <v>0.80659241359079492</v>
      </c>
      <c r="J98" s="832">
        <v>120.44578036452752</v>
      </c>
      <c r="K98" s="849">
        <v>161.89000000000004</v>
      </c>
      <c r="L98" s="849">
        <v>19499.080000000005</v>
      </c>
      <c r="M98" s="832">
        <v>1</v>
      </c>
      <c r="N98" s="832">
        <v>120.44647600222373</v>
      </c>
      <c r="O98" s="849">
        <v>170.82</v>
      </c>
      <c r="P98" s="849">
        <v>20224.98</v>
      </c>
      <c r="Q98" s="837">
        <v>1.0372273973951589</v>
      </c>
      <c r="R98" s="850">
        <v>118.39936775553214</v>
      </c>
    </row>
    <row r="99" spans="1:18" ht="14.4" customHeight="1" x14ac:dyDescent="0.3">
      <c r="A99" s="831" t="s">
        <v>5082</v>
      </c>
      <c r="B99" s="832" t="s">
        <v>5083</v>
      </c>
      <c r="C99" s="832" t="s">
        <v>589</v>
      </c>
      <c r="D99" s="832" t="s">
        <v>5084</v>
      </c>
      <c r="E99" s="832" t="s">
        <v>5209</v>
      </c>
      <c r="F99" s="832" t="s">
        <v>5210</v>
      </c>
      <c r="G99" s="849">
        <v>4</v>
      </c>
      <c r="H99" s="849">
        <v>1945.68</v>
      </c>
      <c r="I99" s="832"/>
      <c r="J99" s="832">
        <v>486.42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5082</v>
      </c>
      <c r="B100" s="832" t="s">
        <v>5083</v>
      </c>
      <c r="C100" s="832" t="s">
        <v>589</v>
      </c>
      <c r="D100" s="832" t="s">
        <v>5084</v>
      </c>
      <c r="E100" s="832" t="s">
        <v>5211</v>
      </c>
      <c r="F100" s="832" t="s">
        <v>5206</v>
      </c>
      <c r="G100" s="849">
        <v>64.789999999999992</v>
      </c>
      <c r="H100" s="849">
        <v>93651.520000000004</v>
      </c>
      <c r="I100" s="832">
        <v>1.7018622050070098</v>
      </c>
      <c r="J100" s="832">
        <v>1445.4625713844732</v>
      </c>
      <c r="K100" s="849">
        <v>38.069999999999993</v>
      </c>
      <c r="L100" s="849">
        <v>55028.850000000006</v>
      </c>
      <c r="M100" s="832">
        <v>1</v>
      </c>
      <c r="N100" s="832">
        <v>1445.4649330181248</v>
      </c>
      <c r="O100" s="849">
        <v>70.94</v>
      </c>
      <c r="P100" s="849">
        <v>100606.08000000002</v>
      </c>
      <c r="Q100" s="837">
        <v>1.8282424582741599</v>
      </c>
      <c r="R100" s="850">
        <v>1418.1855088807445</v>
      </c>
    </row>
    <row r="101" spans="1:18" ht="14.4" customHeight="1" x14ac:dyDescent="0.3">
      <c r="A101" s="831" t="s">
        <v>5082</v>
      </c>
      <c r="B101" s="832" t="s">
        <v>5083</v>
      </c>
      <c r="C101" s="832" t="s">
        <v>589</v>
      </c>
      <c r="D101" s="832" t="s">
        <v>5084</v>
      </c>
      <c r="E101" s="832" t="s">
        <v>5212</v>
      </c>
      <c r="F101" s="832" t="s">
        <v>5213</v>
      </c>
      <c r="G101" s="849"/>
      <c r="H101" s="849"/>
      <c r="I101" s="832"/>
      <c r="J101" s="832"/>
      <c r="K101" s="849"/>
      <c r="L101" s="849"/>
      <c r="M101" s="832"/>
      <c r="N101" s="832"/>
      <c r="O101" s="849">
        <v>67.73</v>
      </c>
      <c r="P101" s="849">
        <v>48472.63</v>
      </c>
      <c r="Q101" s="837"/>
      <c r="R101" s="850">
        <v>715.67444263989364</v>
      </c>
    </row>
    <row r="102" spans="1:18" ht="14.4" customHeight="1" x14ac:dyDescent="0.3">
      <c r="A102" s="831" t="s">
        <v>5082</v>
      </c>
      <c r="B102" s="832" t="s">
        <v>5083</v>
      </c>
      <c r="C102" s="832" t="s">
        <v>589</v>
      </c>
      <c r="D102" s="832" t="s">
        <v>5084</v>
      </c>
      <c r="E102" s="832" t="s">
        <v>5214</v>
      </c>
      <c r="F102" s="832" t="s">
        <v>5213</v>
      </c>
      <c r="G102" s="849"/>
      <c r="H102" s="849"/>
      <c r="I102" s="832"/>
      <c r="J102" s="832"/>
      <c r="K102" s="849"/>
      <c r="L102" s="849"/>
      <c r="M102" s="832"/>
      <c r="N102" s="832"/>
      <c r="O102" s="849">
        <v>208.73000000000002</v>
      </c>
      <c r="P102" s="849">
        <v>298767.37</v>
      </c>
      <c r="Q102" s="837"/>
      <c r="R102" s="850">
        <v>1431.3580702342738</v>
      </c>
    </row>
    <row r="103" spans="1:18" ht="14.4" customHeight="1" x14ac:dyDescent="0.3">
      <c r="A103" s="831" t="s">
        <v>5082</v>
      </c>
      <c r="B103" s="832" t="s">
        <v>5083</v>
      </c>
      <c r="C103" s="832" t="s">
        <v>589</v>
      </c>
      <c r="D103" s="832" t="s">
        <v>5084</v>
      </c>
      <c r="E103" s="832" t="s">
        <v>5215</v>
      </c>
      <c r="F103" s="832" t="s">
        <v>1857</v>
      </c>
      <c r="G103" s="849">
        <v>37</v>
      </c>
      <c r="H103" s="849">
        <v>396790.58999999997</v>
      </c>
      <c r="I103" s="832">
        <v>0.43406288878087862</v>
      </c>
      <c r="J103" s="832">
        <v>10724.07</v>
      </c>
      <c r="K103" s="849">
        <v>100.75</v>
      </c>
      <c r="L103" s="849">
        <v>914131.57000000007</v>
      </c>
      <c r="M103" s="832">
        <v>1</v>
      </c>
      <c r="N103" s="832">
        <v>9073.266203473946</v>
      </c>
      <c r="O103" s="849">
        <v>206.60999999999999</v>
      </c>
      <c r="P103" s="849">
        <v>1860688.9900000002</v>
      </c>
      <c r="Q103" s="837">
        <v>2.0354717538089186</v>
      </c>
      <c r="R103" s="850">
        <v>9005.8031557039849</v>
      </c>
    </row>
    <row r="104" spans="1:18" ht="14.4" customHeight="1" x14ac:dyDescent="0.3">
      <c r="A104" s="831" t="s">
        <v>5082</v>
      </c>
      <c r="B104" s="832" t="s">
        <v>5083</v>
      </c>
      <c r="C104" s="832" t="s">
        <v>589</v>
      </c>
      <c r="D104" s="832" t="s">
        <v>5084</v>
      </c>
      <c r="E104" s="832" t="s">
        <v>5216</v>
      </c>
      <c r="F104" s="832" t="s">
        <v>2303</v>
      </c>
      <c r="G104" s="849">
        <v>113.94000000000003</v>
      </c>
      <c r="H104" s="849">
        <v>267641.04999999993</v>
      </c>
      <c r="I104" s="832">
        <v>2.1880619793675162</v>
      </c>
      <c r="J104" s="832">
        <v>2348.9648060382647</v>
      </c>
      <c r="K104" s="849">
        <v>155.95999999999998</v>
      </c>
      <c r="L104" s="849">
        <v>122318.76999999999</v>
      </c>
      <c r="M104" s="832">
        <v>1</v>
      </c>
      <c r="N104" s="832">
        <v>784.29578096947944</v>
      </c>
      <c r="O104" s="849">
        <v>281.64999999999998</v>
      </c>
      <c r="P104" s="849">
        <v>220897.48999999996</v>
      </c>
      <c r="Q104" s="837">
        <v>1.8059165408546862</v>
      </c>
      <c r="R104" s="850">
        <v>784.29785194390195</v>
      </c>
    </row>
    <row r="105" spans="1:18" ht="14.4" customHeight="1" x14ac:dyDescent="0.3">
      <c r="A105" s="831" t="s">
        <v>5082</v>
      </c>
      <c r="B105" s="832" t="s">
        <v>5083</v>
      </c>
      <c r="C105" s="832" t="s">
        <v>589</v>
      </c>
      <c r="D105" s="832" t="s">
        <v>5084</v>
      </c>
      <c r="E105" s="832" t="s">
        <v>5217</v>
      </c>
      <c r="F105" s="832" t="s">
        <v>2318</v>
      </c>
      <c r="G105" s="849">
        <v>18.630000000000003</v>
      </c>
      <c r="H105" s="849">
        <v>5724.57</v>
      </c>
      <c r="I105" s="832">
        <v>1.8228850556777978</v>
      </c>
      <c r="J105" s="832">
        <v>307.27697262479865</v>
      </c>
      <c r="K105" s="849">
        <v>10.219999999999999</v>
      </c>
      <c r="L105" s="849">
        <v>3140.3900000000003</v>
      </c>
      <c r="M105" s="832">
        <v>1</v>
      </c>
      <c r="N105" s="832">
        <v>307.27886497064588</v>
      </c>
      <c r="O105" s="849"/>
      <c r="P105" s="849"/>
      <c r="Q105" s="837"/>
      <c r="R105" s="850"/>
    </row>
    <row r="106" spans="1:18" ht="14.4" customHeight="1" x14ac:dyDescent="0.3">
      <c r="A106" s="831" t="s">
        <v>5082</v>
      </c>
      <c r="B106" s="832" t="s">
        <v>5083</v>
      </c>
      <c r="C106" s="832" t="s">
        <v>589</v>
      </c>
      <c r="D106" s="832" t="s">
        <v>5084</v>
      </c>
      <c r="E106" s="832" t="s">
        <v>5218</v>
      </c>
      <c r="F106" s="832" t="s">
        <v>2318</v>
      </c>
      <c r="G106" s="849">
        <v>84.42</v>
      </c>
      <c r="H106" s="849">
        <v>64851.239999999991</v>
      </c>
      <c r="I106" s="832">
        <v>8.8029135254146169</v>
      </c>
      <c r="J106" s="832">
        <v>768.19758351101621</v>
      </c>
      <c r="K106" s="849">
        <v>9.59</v>
      </c>
      <c r="L106" s="849">
        <v>7367.02</v>
      </c>
      <c r="M106" s="832">
        <v>1</v>
      </c>
      <c r="N106" s="832">
        <v>768.19812304483844</v>
      </c>
      <c r="O106" s="849">
        <v>15.34</v>
      </c>
      <c r="P106" s="849">
        <v>11784.18</v>
      </c>
      <c r="Q106" s="837">
        <v>1.5995857212278506</v>
      </c>
      <c r="R106" s="850">
        <v>768.1994784876141</v>
      </c>
    </row>
    <row r="107" spans="1:18" ht="14.4" customHeight="1" x14ac:dyDescent="0.3">
      <c r="A107" s="831" t="s">
        <v>5082</v>
      </c>
      <c r="B107" s="832" t="s">
        <v>5083</v>
      </c>
      <c r="C107" s="832" t="s">
        <v>589</v>
      </c>
      <c r="D107" s="832" t="s">
        <v>5084</v>
      </c>
      <c r="E107" s="832" t="s">
        <v>5219</v>
      </c>
      <c r="F107" s="832" t="s">
        <v>5220</v>
      </c>
      <c r="G107" s="849">
        <v>158</v>
      </c>
      <c r="H107" s="849">
        <v>12800973.860000001</v>
      </c>
      <c r="I107" s="832">
        <v>4.8497635063935256</v>
      </c>
      <c r="J107" s="832">
        <v>81018.821898734182</v>
      </c>
      <c r="K107" s="849">
        <v>33</v>
      </c>
      <c r="L107" s="849">
        <v>2639504.7599999998</v>
      </c>
      <c r="M107" s="832">
        <v>1</v>
      </c>
      <c r="N107" s="832">
        <v>79984.992727272722</v>
      </c>
      <c r="O107" s="849">
        <v>81</v>
      </c>
      <c r="P107" s="849">
        <v>6237000</v>
      </c>
      <c r="Q107" s="837">
        <v>2.3629432666755261</v>
      </c>
      <c r="R107" s="850">
        <v>77000</v>
      </c>
    </row>
    <row r="108" spans="1:18" ht="14.4" customHeight="1" x14ac:dyDescent="0.3">
      <c r="A108" s="831" t="s">
        <v>5082</v>
      </c>
      <c r="B108" s="832" t="s">
        <v>5083</v>
      </c>
      <c r="C108" s="832" t="s">
        <v>589</v>
      </c>
      <c r="D108" s="832" t="s">
        <v>5084</v>
      </c>
      <c r="E108" s="832" t="s">
        <v>5221</v>
      </c>
      <c r="F108" s="832" t="s">
        <v>5222</v>
      </c>
      <c r="G108" s="849">
        <v>153.35999999999999</v>
      </c>
      <c r="H108" s="849">
        <v>63209.21</v>
      </c>
      <c r="I108" s="832">
        <v>3.5518853717360579</v>
      </c>
      <c r="J108" s="832">
        <v>412.16229786124154</v>
      </c>
      <c r="K108" s="849">
        <v>48.649999999999991</v>
      </c>
      <c r="L108" s="849">
        <v>17795.959999999995</v>
      </c>
      <c r="M108" s="832">
        <v>1</v>
      </c>
      <c r="N108" s="832">
        <v>365.79568345323736</v>
      </c>
      <c r="O108" s="849">
        <v>214.74999999999997</v>
      </c>
      <c r="P108" s="849">
        <v>78554.450000000012</v>
      </c>
      <c r="Q108" s="837">
        <v>4.4141732168424763</v>
      </c>
      <c r="R108" s="850">
        <v>365.79487776484297</v>
      </c>
    </row>
    <row r="109" spans="1:18" ht="14.4" customHeight="1" x14ac:dyDescent="0.3">
      <c r="A109" s="831" t="s">
        <v>5082</v>
      </c>
      <c r="B109" s="832" t="s">
        <v>5083</v>
      </c>
      <c r="C109" s="832" t="s">
        <v>589</v>
      </c>
      <c r="D109" s="832" t="s">
        <v>5084</v>
      </c>
      <c r="E109" s="832" t="s">
        <v>5223</v>
      </c>
      <c r="F109" s="832" t="s">
        <v>5222</v>
      </c>
      <c r="G109" s="849">
        <v>12.249999999999998</v>
      </c>
      <c r="H109" s="849">
        <v>1487.82</v>
      </c>
      <c r="I109" s="832"/>
      <c r="J109" s="832">
        <v>121.45469387755104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5082</v>
      </c>
      <c r="B110" s="832" t="s">
        <v>5083</v>
      </c>
      <c r="C110" s="832" t="s">
        <v>589</v>
      </c>
      <c r="D110" s="832" t="s">
        <v>5084</v>
      </c>
      <c r="E110" s="832" t="s">
        <v>5224</v>
      </c>
      <c r="F110" s="832" t="s">
        <v>2668</v>
      </c>
      <c r="G110" s="849">
        <v>198</v>
      </c>
      <c r="H110" s="849">
        <v>8872290.9000000004</v>
      </c>
      <c r="I110" s="832">
        <v>1.3694571916554874</v>
      </c>
      <c r="J110" s="832">
        <v>44809.55</v>
      </c>
      <c r="K110" s="849">
        <v>153</v>
      </c>
      <c r="L110" s="849">
        <v>6478691.6700000009</v>
      </c>
      <c r="M110" s="832">
        <v>1</v>
      </c>
      <c r="N110" s="832">
        <v>42344.390000000007</v>
      </c>
      <c r="O110" s="849">
        <v>241</v>
      </c>
      <c r="P110" s="849">
        <v>10041875.220000001</v>
      </c>
      <c r="Q110" s="837">
        <v>1.5499850481385851</v>
      </c>
      <c r="R110" s="850">
        <v>41667.532033195021</v>
      </c>
    </row>
    <row r="111" spans="1:18" ht="14.4" customHeight="1" x14ac:dyDescent="0.3">
      <c r="A111" s="831" t="s">
        <v>5082</v>
      </c>
      <c r="B111" s="832" t="s">
        <v>5083</v>
      </c>
      <c r="C111" s="832" t="s">
        <v>589</v>
      </c>
      <c r="D111" s="832" t="s">
        <v>5084</v>
      </c>
      <c r="E111" s="832" t="s">
        <v>5225</v>
      </c>
      <c r="F111" s="832" t="s">
        <v>5222</v>
      </c>
      <c r="G111" s="849">
        <v>5.7299999999999995</v>
      </c>
      <c r="H111" s="849">
        <v>433.15999999999997</v>
      </c>
      <c r="I111" s="832"/>
      <c r="J111" s="832">
        <v>75.595113438045374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5082</v>
      </c>
      <c r="B112" s="832" t="s">
        <v>5083</v>
      </c>
      <c r="C112" s="832" t="s">
        <v>589</v>
      </c>
      <c r="D112" s="832" t="s">
        <v>5084</v>
      </c>
      <c r="E112" s="832" t="s">
        <v>5226</v>
      </c>
      <c r="F112" s="832" t="s">
        <v>5227</v>
      </c>
      <c r="G112" s="849">
        <v>6</v>
      </c>
      <c r="H112" s="849">
        <v>10494.48</v>
      </c>
      <c r="I112" s="832"/>
      <c r="J112" s="832">
        <v>1749.08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5082</v>
      </c>
      <c r="B113" s="832" t="s">
        <v>5083</v>
      </c>
      <c r="C113" s="832" t="s">
        <v>589</v>
      </c>
      <c r="D113" s="832" t="s">
        <v>5084</v>
      </c>
      <c r="E113" s="832" t="s">
        <v>5228</v>
      </c>
      <c r="F113" s="832" t="s">
        <v>2303</v>
      </c>
      <c r="G113" s="849">
        <v>36.33</v>
      </c>
      <c r="H113" s="849">
        <v>25601.15</v>
      </c>
      <c r="I113" s="832">
        <v>1.3738546806092342</v>
      </c>
      <c r="J113" s="832">
        <v>704.68345719790818</v>
      </c>
      <c r="K113" s="849">
        <v>79.2</v>
      </c>
      <c r="L113" s="849">
        <v>18634.54</v>
      </c>
      <c r="M113" s="832">
        <v>1</v>
      </c>
      <c r="N113" s="832">
        <v>235.28459595959598</v>
      </c>
      <c r="O113" s="849">
        <v>249.15</v>
      </c>
      <c r="P113" s="849">
        <v>58621.539999999979</v>
      </c>
      <c r="Q113" s="837">
        <v>3.1458538820920707</v>
      </c>
      <c r="R113" s="850">
        <v>235.28613285169567</v>
      </c>
    </row>
    <row r="114" spans="1:18" ht="14.4" customHeight="1" x14ac:dyDescent="0.3">
      <c r="A114" s="831" t="s">
        <v>5082</v>
      </c>
      <c r="B114" s="832" t="s">
        <v>5083</v>
      </c>
      <c r="C114" s="832" t="s">
        <v>589</v>
      </c>
      <c r="D114" s="832" t="s">
        <v>5084</v>
      </c>
      <c r="E114" s="832" t="s">
        <v>5229</v>
      </c>
      <c r="F114" s="832" t="s">
        <v>5230</v>
      </c>
      <c r="G114" s="849">
        <v>13</v>
      </c>
      <c r="H114" s="849">
        <v>114139.09</v>
      </c>
      <c r="I114" s="832">
        <v>1.4570594865171138</v>
      </c>
      <c r="J114" s="832">
        <v>8779.93</v>
      </c>
      <c r="K114" s="849">
        <v>9.93</v>
      </c>
      <c r="L114" s="849">
        <v>78335.23</v>
      </c>
      <c r="M114" s="832">
        <v>1</v>
      </c>
      <c r="N114" s="832">
        <v>7888.7442094662638</v>
      </c>
      <c r="O114" s="849">
        <v>21.360000000000003</v>
      </c>
      <c r="P114" s="849">
        <v>187538.66</v>
      </c>
      <c r="Q114" s="837">
        <v>2.3940525865565214</v>
      </c>
      <c r="R114" s="850">
        <v>8779.8998127340819</v>
      </c>
    </row>
    <row r="115" spans="1:18" ht="14.4" customHeight="1" x14ac:dyDescent="0.3">
      <c r="A115" s="831" t="s">
        <v>5082</v>
      </c>
      <c r="B115" s="832" t="s">
        <v>5083</v>
      </c>
      <c r="C115" s="832" t="s">
        <v>589</v>
      </c>
      <c r="D115" s="832" t="s">
        <v>5084</v>
      </c>
      <c r="E115" s="832" t="s">
        <v>5231</v>
      </c>
      <c r="F115" s="832"/>
      <c r="G115" s="849">
        <v>82.1</v>
      </c>
      <c r="H115" s="849">
        <v>108282.30999999998</v>
      </c>
      <c r="I115" s="832"/>
      <c r="J115" s="832">
        <v>1318.9075517661388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5082</v>
      </c>
      <c r="B116" s="832" t="s">
        <v>5083</v>
      </c>
      <c r="C116" s="832" t="s">
        <v>589</v>
      </c>
      <c r="D116" s="832" t="s">
        <v>5084</v>
      </c>
      <c r="E116" s="832" t="s">
        <v>5232</v>
      </c>
      <c r="F116" s="832" t="s">
        <v>2697</v>
      </c>
      <c r="G116" s="849">
        <v>12</v>
      </c>
      <c r="H116" s="849">
        <v>240486.3</v>
      </c>
      <c r="I116" s="832">
        <v>2.0394367272172187</v>
      </c>
      <c r="J116" s="832">
        <v>20040.524999999998</v>
      </c>
      <c r="K116" s="849">
        <v>6</v>
      </c>
      <c r="L116" s="849">
        <v>117918</v>
      </c>
      <c r="M116" s="832">
        <v>1</v>
      </c>
      <c r="N116" s="832">
        <v>19653</v>
      </c>
      <c r="O116" s="849">
        <v>4</v>
      </c>
      <c r="P116" s="849">
        <v>78611.44</v>
      </c>
      <c r="Q116" s="837">
        <v>0.66666191760375859</v>
      </c>
      <c r="R116" s="850">
        <v>19652.86</v>
      </c>
    </row>
    <row r="117" spans="1:18" ht="14.4" customHeight="1" x14ac:dyDescent="0.3">
      <c r="A117" s="831" t="s">
        <v>5082</v>
      </c>
      <c r="B117" s="832" t="s">
        <v>5083</v>
      </c>
      <c r="C117" s="832" t="s">
        <v>589</v>
      </c>
      <c r="D117" s="832" t="s">
        <v>5084</v>
      </c>
      <c r="E117" s="832" t="s">
        <v>5233</v>
      </c>
      <c r="F117" s="832" t="s">
        <v>5234</v>
      </c>
      <c r="G117" s="849">
        <v>30</v>
      </c>
      <c r="H117" s="849">
        <v>32885.399999999994</v>
      </c>
      <c r="I117" s="832">
        <v>2.3038042256096403</v>
      </c>
      <c r="J117" s="832">
        <v>1096.1799999999998</v>
      </c>
      <c r="K117" s="849">
        <v>39</v>
      </c>
      <c r="L117" s="849">
        <v>14274.39</v>
      </c>
      <c r="M117" s="832">
        <v>1</v>
      </c>
      <c r="N117" s="832">
        <v>366.01</v>
      </c>
      <c r="O117" s="849">
        <v>47.38</v>
      </c>
      <c r="P117" s="849">
        <v>17341.55</v>
      </c>
      <c r="Q117" s="837">
        <v>1.2148715286607694</v>
      </c>
      <c r="R117" s="850">
        <v>366.00991979738285</v>
      </c>
    </row>
    <row r="118" spans="1:18" ht="14.4" customHeight="1" x14ac:dyDescent="0.3">
      <c r="A118" s="831" t="s">
        <v>5082</v>
      </c>
      <c r="B118" s="832" t="s">
        <v>5083</v>
      </c>
      <c r="C118" s="832" t="s">
        <v>589</v>
      </c>
      <c r="D118" s="832" t="s">
        <v>5084</v>
      </c>
      <c r="E118" s="832" t="s">
        <v>5235</v>
      </c>
      <c r="F118" s="832" t="s">
        <v>5236</v>
      </c>
      <c r="G118" s="849">
        <v>9</v>
      </c>
      <c r="H118" s="849">
        <v>68698.259999999995</v>
      </c>
      <c r="I118" s="832">
        <v>0.12213374876689791</v>
      </c>
      <c r="J118" s="832">
        <v>7633.1399999999994</v>
      </c>
      <c r="K118" s="849">
        <v>76.5</v>
      </c>
      <c r="L118" s="849">
        <v>562483.84</v>
      </c>
      <c r="M118" s="832">
        <v>1</v>
      </c>
      <c r="N118" s="832">
        <v>7352.7299346405225</v>
      </c>
      <c r="O118" s="849">
        <v>276.02000000000004</v>
      </c>
      <c r="P118" s="849">
        <v>2029500.13</v>
      </c>
      <c r="Q118" s="837">
        <v>3.608103887926807</v>
      </c>
      <c r="R118" s="850">
        <v>7352.7285341641891</v>
      </c>
    </row>
    <row r="119" spans="1:18" ht="14.4" customHeight="1" x14ac:dyDescent="0.3">
      <c r="A119" s="831" t="s">
        <v>5082</v>
      </c>
      <c r="B119" s="832" t="s">
        <v>5083</v>
      </c>
      <c r="C119" s="832" t="s">
        <v>589</v>
      </c>
      <c r="D119" s="832" t="s">
        <v>5084</v>
      </c>
      <c r="E119" s="832" t="s">
        <v>5237</v>
      </c>
      <c r="F119" s="832" t="s">
        <v>5234</v>
      </c>
      <c r="G119" s="849">
        <v>32.989999999999995</v>
      </c>
      <c r="H119" s="849">
        <v>144652.21</v>
      </c>
      <c r="I119" s="832">
        <v>0.98098504992130542</v>
      </c>
      <c r="J119" s="832">
        <v>4384.729008790543</v>
      </c>
      <c r="K119" s="849">
        <v>100.72</v>
      </c>
      <c r="L119" s="849">
        <v>147456.07999999999</v>
      </c>
      <c r="M119" s="832">
        <v>1</v>
      </c>
      <c r="N119" s="832">
        <v>1464.0198570293883</v>
      </c>
      <c r="O119" s="849">
        <v>71.64</v>
      </c>
      <c r="P119" s="849">
        <v>104882.36000000002</v>
      </c>
      <c r="Q119" s="837">
        <v>0.71127863971427985</v>
      </c>
      <c r="R119" s="850">
        <v>1464.0195421552207</v>
      </c>
    </row>
    <row r="120" spans="1:18" ht="14.4" customHeight="1" x14ac:dyDescent="0.3">
      <c r="A120" s="831" t="s">
        <v>5082</v>
      </c>
      <c r="B120" s="832" t="s">
        <v>5083</v>
      </c>
      <c r="C120" s="832" t="s">
        <v>589</v>
      </c>
      <c r="D120" s="832" t="s">
        <v>5084</v>
      </c>
      <c r="E120" s="832" t="s">
        <v>5238</v>
      </c>
      <c r="F120" s="832" t="s">
        <v>1909</v>
      </c>
      <c r="G120" s="849">
        <v>21.009999999999998</v>
      </c>
      <c r="H120" s="849">
        <v>1308701.0999999999</v>
      </c>
      <c r="I120" s="832">
        <v>1.0410217509726132</v>
      </c>
      <c r="J120" s="832">
        <v>62289.438362684436</v>
      </c>
      <c r="K120" s="849">
        <v>28</v>
      </c>
      <c r="L120" s="849">
        <v>1257131.3699999999</v>
      </c>
      <c r="M120" s="832">
        <v>1</v>
      </c>
      <c r="N120" s="832">
        <v>44897.548928571421</v>
      </c>
      <c r="O120" s="849">
        <v>66</v>
      </c>
      <c r="P120" s="849">
        <v>2870553.8400000003</v>
      </c>
      <c r="Q120" s="837">
        <v>2.2834159647133778</v>
      </c>
      <c r="R120" s="850">
        <v>43493.240000000005</v>
      </c>
    </row>
    <row r="121" spans="1:18" ht="14.4" customHeight="1" x14ac:dyDescent="0.3">
      <c r="A121" s="831" t="s">
        <v>5082</v>
      </c>
      <c r="B121" s="832" t="s">
        <v>5083</v>
      </c>
      <c r="C121" s="832" t="s">
        <v>589</v>
      </c>
      <c r="D121" s="832" t="s">
        <v>5084</v>
      </c>
      <c r="E121" s="832" t="s">
        <v>5239</v>
      </c>
      <c r="F121" s="832" t="s">
        <v>3457</v>
      </c>
      <c r="G121" s="849"/>
      <c r="H121" s="849"/>
      <c r="I121" s="832"/>
      <c r="J121" s="832"/>
      <c r="K121" s="849"/>
      <c r="L121" s="849"/>
      <c r="M121" s="832"/>
      <c r="N121" s="832"/>
      <c r="O121" s="849">
        <v>0.8</v>
      </c>
      <c r="P121" s="849">
        <v>45.96</v>
      </c>
      <c r="Q121" s="837"/>
      <c r="R121" s="850">
        <v>57.449999999999996</v>
      </c>
    </row>
    <row r="122" spans="1:18" ht="14.4" customHeight="1" x14ac:dyDescent="0.3">
      <c r="A122" s="831" t="s">
        <v>5082</v>
      </c>
      <c r="B122" s="832" t="s">
        <v>5083</v>
      </c>
      <c r="C122" s="832" t="s">
        <v>589</v>
      </c>
      <c r="D122" s="832" t="s">
        <v>5084</v>
      </c>
      <c r="E122" s="832" t="s">
        <v>5240</v>
      </c>
      <c r="F122" s="832" t="s">
        <v>2684</v>
      </c>
      <c r="G122" s="849">
        <v>1</v>
      </c>
      <c r="H122" s="849">
        <v>80955.960000000006</v>
      </c>
      <c r="I122" s="832">
        <v>0.40729484567202479</v>
      </c>
      <c r="J122" s="832">
        <v>80955.960000000006</v>
      </c>
      <c r="K122" s="849">
        <v>2.5</v>
      </c>
      <c r="L122" s="849">
        <v>198765</v>
      </c>
      <c r="M122" s="832">
        <v>1</v>
      </c>
      <c r="N122" s="832">
        <v>79506</v>
      </c>
      <c r="O122" s="849">
        <v>34.690000000000005</v>
      </c>
      <c r="P122" s="849">
        <v>2672536.13</v>
      </c>
      <c r="Q122" s="837">
        <v>13.445707896259401</v>
      </c>
      <c r="R122" s="850">
        <v>77040.534159700182</v>
      </c>
    </row>
    <row r="123" spans="1:18" ht="14.4" customHeight="1" x14ac:dyDescent="0.3">
      <c r="A123" s="831" t="s">
        <v>5082</v>
      </c>
      <c r="B123" s="832" t="s">
        <v>5083</v>
      </c>
      <c r="C123" s="832" t="s">
        <v>589</v>
      </c>
      <c r="D123" s="832" t="s">
        <v>5084</v>
      </c>
      <c r="E123" s="832" t="s">
        <v>5241</v>
      </c>
      <c r="F123" s="832" t="s">
        <v>5242</v>
      </c>
      <c r="G123" s="849">
        <v>45.52</v>
      </c>
      <c r="H123" s="849">
        <v>24514.51</v>
      </c>
      <c r="I123" s="832">
        <v>0.67267628435992954</v>
      </c>
      <c r="J123" s="832">
        <v>538.54371704745165</v>
      </c>
      <c r="K123" s="849">
        <v>67.67</v>
      </c>
      <c r="L123" s="849">
        <v>36443.249999999993</v>
      </c>
      <c r="M123" s="832">
        <v>1</v>
      </c>
      <c r="N123" s="832">
        <v>538.5436677996156</v>
      </c>
      <c r="O123" s="849">
        <v>76.680000000000007</v>
      </c>
      <c r="P123" s="849">
        <v>41295.629999999997</v>
      </c>
      <c r="Q123" s="837">
        <v>1.1331489370459551</v>
      </c>
      <c r="R123" s="850">
        <v>538.54499217527382</v>
      </c>
    </row>
    <row r="124" spans="1:18" ht="14.4" customHeight="1" x14ac:dyDescent="0.3">
      <c r="A124" s="831" t="s">
        <v>5082</v>
      </c>
      <c r="B124" s="832" t="s">
        <v>5083</v>
      </c>
      <c r="C124" s="832" t="s">
        <v>589</v>
      </c>
      <c r="D124" s="832" t="s">
        <v>5084</v>
      </c>
      <c r="E124" s="832" t="s">
        <v>5243</v>
      </c>
      <c r="F124" s="832" t="s">
        <v>2684</v>
      </c>
      <c r="G124" s="849">
        <v>45.379999999999995</v>
      </c>
      <c r="H124" s="849">
        <v>2328345.83</v>
      </c>
      <c r="I124" s="832">
        <v>1.6274397520843582</v>
      </c>
      <c r="J124" s="832">
        <v>51307.752974878807</v>
      </c>
      <c r="K124" s="849">
        <v>28.57</v>
      </c>
      <c r="L124" s="849">
        <v>1430680.2</v>
      </c>
      <c r="M124" s="832">
        <v>1</v>
      </c>
      <c r="N124" s="832">
        <v>50076.310815540775</v>
      </c>
      <c r="O124" s="849">
        <v>44.89</v>
      </c>
      <c r="P124" s="849">
        <v>2161471.0300000003</v>
      </c>
      <c r="Q124" s="837">
        <v>1.5107995693237386</v>
      </c>
      <c r="R124" s="850">
        <v>48150.390510135891</v>
      </c>
    </row>
    <row r="125" spans="1:18" ht="14.4" customHeight="1" x14ac:dyDescent="0.3">
      <c r="A125" s="831" t="s">
        <v>5082</v>
      </c>
      <c r="B125" s="832" t="s">
        <v>5083</v>
      </c>
      <c r="C125" s="832" t="s">
        <v>589</v>
      </c>
      <c r="D125" s="832" t="s">
        <v>5084</v>
      </c>
      <c r="E125" s="832" t="s">
        <v>5244</v>
      </c>
      <c r="F125" s="832" t="s">
        <v>5230</v>
      </c>
      <c r="G125" s="849">
        <v>13</v>
      </c>
      <c r="H125" s="849">
        <v>228278.31</v>
      </c>
      <c r="I125" s="832">
        <v>1.0662619842092289</v>
      </c>
      <c r="J125" s="832">
        <v>17559.87</v>
      </c>
      <c r="K125" s="849">
        <v>13</v>
      </c>
      <c r="L125" s="849">
        <v>214092.13999999998</v>
      </c>
      <c r="M125" s="832">
        <v>1</v>
      </c>
      <c r="N125" s="832">
        <v>16468.626153846151</v>
      </c>
      <c r="O125" s="849">
        <v>47.8</v>
      </c>
      <c r="P125" s="849">
        <v>839358.44</v>
      </c>
      <c r="Q125" s="837">
        <v>3.9205476669998256</v>
      </c>
      <c r="R125" s="850">
        <v>17559.8</v>
      </c>
    </row>
    <row r="126" spans="1:18" ht="14.4" customHeight="1" x14ac:dyDescent="0.3">
      <c r="A126" s="831" t="s">
        <v>5082</v>
      </c>
      <c r="B126" s="832" t="s">
        <v>5083</v>
      </c>
      <c r="C126" s="832" t="s">
        <v>589</v>
      </c>
      <c r="D126" s="832" t="s">
        <v>5084</v>
      </c>
      <c r="E126" s="832" t="s">
        <v>5245</v>
      </c>
      <c r="F126" s="832" t="s">
        <v>4430</v>
      </c>
      <c r="G126" s="849">
        <v>78.400000000000006</v>
      </c>
      <c r="H126" s="849">
        <v>5542.9000000000005</v>
      </c>
      <c r="I126" s="832">
        <v>2.8201540606270288</v>
      </c>
      <c r="J126" s="832">
        <v>70.700255102040813</v>
      </c>
      <c r="K126" s="849">
        <v>27.800000000000004</v>
      </c>
      <c r="L126" s="849">
        <v>1965.4600000000003</v>
      </c>
      <c r="M126" s="832">
        <v>1</v>
      </c>
      <c r="N126" s="832">
        <v>70.7</v>
      </c>
      <c r="O126" s="849">
        <v>7.1999999999999993</v>
      </c>
      <c r="P126" s="849">
        <v>509.04</v>
      </c>
      <c r="Q126" s="837">
        <v>0.25899280575539568</v>
      </c>
      <c r="R126" s="850">
        <v>70.7</v>
      </c>
    </row>
    <row r="127" spans="1:18" ht="14.4" customHeight="1" x14ac:dyDescent="0.3">
      <c r="A127" s="831" t="s">
        <v>5082</v>
      </c>
      <c r="B127" s="832" t="s">
        <v>5083</v>
      </c>
      <c r="C127" s="832" t="s">
        <v>589</v>
      </c>
      <c r="D127" s="832" t="s">
        <v>5084</v>
      </c>
      <c r="E127" s="832" t="s">
        <v>5246</v>
      </c>
      <c r="F127" s="832" t="s">
        <v>3336</v>
      </c>
      <c r="G127" s="849">
        <v>42.1</v>
      </c>
      <c r="H127" s="849">
        <v>6250.1600000000008</v>
      </c>
      <c r="I127" s="832">
        <v>0.55394683664570299</v>
      </c>
      <c r="J127" s="832">
        <v>148.4598574821853</v>
      </c>
      <c r="K127" s="849">
        <v>76</v>
      </c>
      <c r="L127" s="849">
        <v>11282.96</v>
      </c>
      <c r="M127" s="832">
        <v>1</v>
      </c>
      <c r="N127" s="832">
        <v>148.45999999999998</v>
      </c>
      <c r="O127" s="849"/>
      <c r="P127" s="849"/>
      <c r="Q127" s="837"/>
      <c r="R127" s="850"/>
    </row>
    <row r="128" spans="1:18" ht="14.4" customHeight="1" x14ac:dyDescent="0.3">
      <c r="A128" s="831" t="s">
        <v>5082</v>
      </c>
      <c r="B128" s="832" t="s">
        <v>5083</v>
      </c>
      <c r="C128" s="832" t="s">
        <v>589</v>
      </c>
      <c r="D128" s="832" t="s">
        <v>5084</v>
      </c>
      <c r="E128" s="832" t="s">
        <v>5247</v>
      </c>
      <c r="F128" s="832" t="s">
        <v>5234</v>
      </c>
      <c r="G128" s="849"/>
      <c r="H128" s="849"/>
      <c r="I128" s="832"/>
      <c r="J128" s="832"/>
      <c r="K128" s="849"/>
      <c r="L128" s="849"/>
      <c r="M128" s="832"/>
      <c r="N128" s="832"/>
      <c r="O128" s="849">
        <v>11</v>
      </c>
      <c r="P128" s="849">
        <v>32208.549999999996</v>
      </c>
      <c r="Q128" s="837"/>
      <c r="R128" s="850">
        <v>2928.0499999999997</v>
      </c>
    </row>
    <row r="129" spans="1:18" ht="14.4" customHeight="1" x14ac:dyDescent="0.3">
      <c r="A129" s="831" t="s">
        <v>5082</v>
      </c>
      <c r="B129" s="832" t="s">
        <v>5083</v>
      </c>
      <c r="C129" s="832" t="s">
        <v>589</v>
      </c>
      <c r="D129" s="832" t="s">
        <v>5084</v>
      </c>
      <c r="E129" s="832" t="s">
        <v>5248</v>
      </c>
      <c r="F129" s="832" t="s">
        <v>5249</v>
      </c>
      <c r="G129" s="849">
        <v>12</v>
      </c>
      <c r="H129" s="849">
        <v>1055669.1200000001</v>
      </c>
      <c r="I129" s="832">
        <v>0.77000851286561633</v>
      </c>
      <c r="J129" s="832">
        <v>87972.426666666681</v>
      </c>
      <c r="K129" s="849">
        <v>19</v>
      </c>
      <c r="L129" s="849">
        <v>1370983.6999999997</v>
      </c>
      <c r="M129" s="832">
        <v>1</v>
      </c>
      <c r="N129" s="832">
        <v>72157.036842105255</v>
      </c>
      <c r="O129" s="849">
        <v>10</v>
      </c>
      <c r="P129" s="849">
        <v>590943.19999999995</v>
      </c>
      <c r="Q129" s="837">
        <v>0.43103590509500594</v>
      </c>
      <c r="R129" s="850">
        <v>59094.319999999992</v>
      </c>
    </row>
    <row r="130" spans="1:18" ht="14.4" customHeight="1" x14ac:dyDescent="0.3">
      <c r="A130" s="831" t="s">
        <v>5082</v>
      </c>
      <c r="B130" s="832" t="s">
        <v>5083</v>
      </c>
      <c r="C130" s="832" t="s">
        <v>589</v>
      </c>
      <c r="D130" s="832" t="s">
        <v>5084</v>
      </c>
      <c r="E130" s="832" t="s">
        <v>5250</v>
      </c>
      <c r="F130" s="832" t="s">
        <v>5251</v>
      </c>
      <c r="G130" s="849">
        <v>1.4</v>
      </c>
      <c r="H130" s="849">
        <v>594.23</v>
      </c>
      <c r="I130" s="832">
        <v>0.77777777777777779</v>
      </c>
      <c r="J130" s="832">
        <v>424.45000000000005</v>
      </c>
      <c r="K130" s="849">
        <v>1.8</v>
      </c>
      <c r="L130" s="849">
        <v>764.01</v>
      </c>
      <c r="M130" s="832">
        <v>1</v>
      </c>
      <c r="N130" s="832">
        <v>424.45</v>
      </c>
      <c r="O130" s="849"/>
      <c r="P130" s="849"/>
      <c r="Q130" s="837"/>
      <c r="R130" s="850"/>
    </row>
    <row r="131" spans="1:18" ht="14.4" customHeight="1" x14ac:dyDescent="0.3">
      <c r="A131" s="831" t="s">
        <v>5082</v>
      </c>
      <c r="B131" s="832" t="s">
        <v>5083</v>
      </c>
      <c r="C131" s="832" t="s">
        <v>589</v>
      </c>
      <c r="D131" s="832" t="s">
        <v>5084</v>
      </c>
      <c r="E131" s="832" t="s">
        <v>5252</v>
      </c>
      <c r="F131" s="832" t="s">
        <v>2593</v>
      </c>
      <c r="G131" s="849">
        <v>98</v>
      </c>
      <c r="H131" s="849">
        <v>171409.83999999997</v>
      </c>
      <c r="I131" s="832">
        <v>0.71014492753623193</v>
      </c>
      <c r="J131" s="832">
        <v>1749.0799999999997</v>
      </c>
      <c r="K131" s="849">
        <v>138</v>
      </c>
      <c r="L131" s="849">
        <v>241373.03999999995</v>
      </c>
      <c r="M131" s="832">
        <v>1</v>
      </c>
      <c r="N131" s="832">
        <v>1749.0799999999997</v>
      </c>
      <c r="O131" s="849">
        <v>90</v>
      </c>
      <c r="P131" s="849">
        <v>157417.20000000001</v>
      </c>
      <c r="Q131" s="837">
        <v>0.65217391304347849</v>
      </c>
      <c r="R131" s="850">
        <v>1749.0800000000002</v>
      </c>
    </row>
    <row r="132" spans="1:18" ht="14.4" customHeight="1" x14ac:dyDescent="0.3">
      <c r="A132" s="831" t="s">
        <v>5082</v>
      </c>
      <c r="B132" s="832" t="s">
        <v>5083</v>
      </c>
      <c r="C132" s="832" t="s">
        <v>589</v>
      </c>
      <c r="D132" s="832" t="s">
        <v>5084</v>
      </c>
      <c r="E132" s="832" t="s">
        <v>5253</v>
      </c>
      <c r="F132" s="832" t="s">
        <v>2457</v>
      </c>
      <c r="G132" s="849">
        <v>32.600000000000009</v>
      </c>
      <c r="H132" s="849">
        <v>9219.2800000000007</v>
      </c>
      <c r="I132" s="832">
        <v>0.60479438664992524</v>
      </c>
      <c r="J132" s="832">
        <v>282.79999999999995</v>
      </c>
      <c r="K132" s="849">
        <v>53.899999999999991</v>
      </c>
      <c r="L132" s="849">
        <v>15243.660000000002</v>
      </c>
      <c r="M132" s="832">
        <v>1</v>
      </c>
      <c r="N132" s="832">
        <v>282.81372912801493</v>
      </c>
      <c r="O132" s="849">
        <v>58.649999999999991</v>
      </c>
      <c r="P132" s="849">
        <v>16586.899999999998</v>
      </c>
      <c r="Q132" s="837">
        <v>1.0881179454278038</v>
      </c>
      <c r="R132" s="850">
        <v>282.81159420289856</v>
      </c>
    </row>
    <row r="133" spans="1:18" ht="14.4" customHeight="1" x14ac:dyDescent="0.3">
      <c r="A133" s="831" t="s">
        <v>5082</v>
      </c>
      <c r="B133" s="832" t="s">
        <v>5083</v>
      </c>
      <c r="C133" s="832" t="s">
        <v>589</v>
      </c>
      <c r="D133" s="832" t="s">
        <v>5084</v>
      </c>
      <c r="E133" s="832" t="s">
        <v>5254</v>
      </c>
      <c r="F133" s="832" t="s">
        <v>5157</v>
      </c>
      <c r="G133" s="849">
        <v>12.370000000000003</v>
      </c>
      <c r="H133" s="849">
        <v>7907.9000000000015</v>
      </c>
      <c r="I133" s="832">
        <v>11.24415248332836</v>
      </c>
      <c r="J133" s="832">
        <v>639.28051738075987</v>
      </c>
      <c r="K133" s="849">
        <v>1.1000000000000001</v>
      </c>
      <c r="L133" s="849">
        <v>703.29</v>
      </c>
      <c r="M133" s="832">
        <v>1</v>
      </c>
      <c r="N133" s="832">
        <v>639.35454545454536</v>
      </c>
      <c r="O133" s="849"/>
      <c r="P133" s="849"/>
      <c r="Q133" s="837"/>
      <c r="R133" s="850"/>
    </row>
    <row r="134" spans="1:18" ht="14.4" customHeight="1" x14ac:dyDescent="0.3">
      <c r="A134" s="831" t="s">
        <v>5082</v>
      </c>
      <c r="B134" s="832" t="s">
        <v>5083</v>
      </c>
      <c r="C134" s="832" t="s">
        <v>589</v>
      </c>
      <c r="D134" s="832" t="s">
        <v>5084</v>
      </c>
      <c r="E134" s="832" t="s">
        <v>5255</v>
      </c>
      <c r="F134" s="832" t="s">
        <v>5256</v>
      </c>
      <c r="G134" s="849">
        <v>9.7899999999999991</v>
      </c>
      <c r="H134" s="849">
        <v>10731.6</v>
      </c>
      <c r="I134" s="832"/>
      <c r="J134" s="832">
        <v>1096.1797752808991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5082</v>
      </c>
      <c r="B135" s="832" t="s">
        <v>5083</v>
      </c>
      <c r="C135" s="832" t="s">
        <v>589</v>
      </c>
      <c r="D135" s="832" t="s">
        <v>5084</v>
      </c>
      <c r="E135" s="832" t="s">
        <v>5257</v>
      </c>
      <c r="F135" s="832" t="s">
        <v>2703</v>
      </c>
      <c r="G135" s="849">
        <v>7</v>
      </c>
      <c r="H135" s="849">
        <v>1370363.47</v>
      </c>
      <c r="I135" s="832">
        <v>0.67055929110794121</v>
      </c>
      <c r="J135" s="832">
        <v>195766.21</v>
      </c>
      <c r="K135" s="849">
        <v>12</v>
      </c>
      <c r="L135" s="849">
        <v>2043612.68</v>
      </c>
      <c r="M135" s="832">
        <v>1</v>
      </c>
      <c r="N135" s="832">
        <v>170301.05666666667</v>
      </c>
      <c r="O135" s="849">
        <v>18</v>
      </c>
      <c r="P135" s="849">
        <v>3035057.2</v>
      </c>
      <c r="Q135" s="837">
        <v>1.4851430653679445</v>
      </c>
      <c r="R135" s="850">
        <v>168614.2888888889</v>
      </c>
    </row>
    <row r="136" spans="1:18" ht="14.4" customHeight="1" x14ac:dyDescent="0.3">
      <c r="A136" s="831" t="s">
        <v>5082</v>
      </c>
      <c r="B136" s="832" t="s">
        <v>5083</v>
      </c>
      <c r="C136" s="832" t="s">
        <v>589</v>
      </c>
      <c r="D136" s="832" t="s">
        <v>5084</v>
      </c>
      <c r="E136" s="832" t="s">
        <v>5258</v>
      </c>
      <c r="F136" s="832" t="s">
        <v>5256</v>
      </c>
      <c r="G136" s="849">
        <v>42.1</v>
      </c>
      <c r="H136" s="849">
        <v>184597.05999999997</v>
      </c>
      <c r="I136" s="832"/>
      <c r="J136" s="832">
        <v>4384.728266033253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5082</v>
      </c>
      <c r="B137" s="832" t="s">
        <v>5083</v>
      </c>
      <c r="C137" s="832" t="s">
        <v>589</v>
      </c>
      <c r="D137" s="832" t="s">
        <v>5084</v>
      </c>
      <c r="E137" s="832" t="s">
        <v>5259</v>
      </c>
      <c r="F137" s="832" t="s">
        <v>5260</v>
      </c>
      <c r="G137" s="849">
        <v>6</v>
      </c>
      <c r="H137" s="849">
        <v>844734.5</v>
      </c>
      <c r="I137" s="832">
        <v>0.69843125534364481</v>
      </c>
      <c r="J137" s="832">
        <v>140789.08333333334</v>
      </c>
      <c r="K137" s="849">
        <v>9</v>
      </c>
      <c r="L137" s="849">
        <v>1209474.08</v>
      </c>
      <c r="M137" s="832">
        <v>1</v>
      </c>
      <c r="N137" s="832">
        <v>134386.0088888889</v>
      </c>
      <c r="O137" s="849">
        <v>11</v>
      </c>
      <c r="P137" s="849">
        <v>1393687.3199999998</v>
      </c>
      <c r="Q137" s="837">
        <v>1.1523085471992915</v>
      </c>
      <c r="R137" s="850">
        <v>126698.84727272726</v>
      </c>
    </row>
    <row r="138" spans="1:18" ht="14.4" customHeight="1" x14ac:dyDescent="0.3">
      <c r="A138" s="831" t="s">
        <v>5082</v>
      </c>
      <c r="B138" s="832" t="s">
        <v>5083</v>
      </c>
      <c r="C138" s="832" t="s">
        <v>589</v>
      </c>
      <c r="D138" s="832" t="s">
        <v>5084</v>
      </c>
      <c r="E138" s="832" t="s">
        <v>5261</v>
      </c>
      <c r="F138" s="832"/>
      <c r="G138" s="849">
        <v>3</v>
      </c>
      <c r="H138" s="849">
        <v>791.34</v>
      </c>
      <c r="I138" s="832"/>
      <c r="J138" s="832">
        <v>263.78000000000003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5082</v>
      </c>
      <c r="B139" s="832" t="s">
        <v>5083</v>
      </c>
      <c r="C139" s="832" t="s">
        <v>589</v>
      </c>
      <c r="D139" s="832" t="s">
        <v>5084</v>
      </c>
      <c r="E139" s="832" t="s">
        <v>5262</v>
      </c>
      <c r="F139" s="832" t="s">
        <v>5263</v>
      </c>
      <c r="G139" s="849">
        <v>27.36</v>
      </c>
      <c r="H139" s="849">
        <v>989744.98</v>
      </c>
      <c r="I139" s="832"/>
      <c r="J139" s="832">
        <v>36174.889619883041</v>
      </c>
      <c r="K139" s="849"/>
      <c r="L139" s="849"/>
      <c r="M139" s="832"/>
      <c r="N139" s="832"/>
      <c r="O139" s="849">
        <v>48.120000000000005</v>
      </c>
      <c r="P139" s="849">
        <v>1015572.49</v>
      </c>
      <c r="Q139" s="837"/>
      <c r="R139" s="850">
        <v>21104.997714048211</v>
      </c>
    </row>
    <row r="140" spans="1:18" ht="14.4" customHeight="1" x14ac:dyDescent="0.3">
      <c r="A140" s="831" t="s">
        <v>5082</v>
      </c>
      <c r="B140" s="832" t="s">
        <v>5083</v>
      </c>
      <c r="C140" s="832" t="s">
        <v>589</v>
      </c>
      <c r="D140" s="832" t="s">
        <v>5084</v>
      </c>
      <c r="E140" s="832" t="s">
        <v>5264</v>
      </c>
      <c r="F140" s="832" t="s">
        <v>5265</v>
      </c>
      <c r="G140" s="849">
        <v>2</v>
      </c>
      <c r="H140" s="849">
        <v>308000</v>
      </c>
      <c r="I140" s="832">
        <v>0.6479932543060678</v>
      </c>
      <c r="J140" s="832">
        <v>154000</v>
      </c>
      <c r="K140" s="849">
        <v>6.53</v>
      </c>
      <c r="L140" s="849">
        <v>475313.58999999997</v>
      </c>
      <c r="M140" s="832">
        <v>1</v>
      </c>
      <c r="N140" s="832">
        <v>72789.217457886669</v>
      </c>
      <c r="O140" s="849">
        <v>29.16</v>
      </c>
      <c r="P140" s="849">
        <v>1217492.8</v>
      </c>
      <c r="Q140" s="837">
        <v>2.5614516933967746</v>
      </c>
      <c r="R140" s="850">
        <v>41752.1536351166</v>
      </c>
    </row>
    <row r="141" spans="1:18" ht="14.4" customHeight="1" x14ac:dyDescent="0.3">
      <c r="A141" s="831" t="s">
        <v>5082</v>
      </c>
      <c r="B141" s="832" t="s">
        <v>5083</v>
      </c>
      <c r="C141" s="832" t="s">
        <v>589</v>
      </c>
      <c r="D141" s="832" t="s">
        <v>5084</v>
      </c>
      <c r="E141" s="832" t="s">
        <v>5266</v>
      </c>
      <c r="F141" s="832" t="s">
        <v>2649</v>
      </c>
      <c r="G141" s="849"/>
      <c r="H141" s="849"/>
      <c r="I141" s="832"/>
      <c r="J141" s="832"/>
      <c r="K141" s="849">
        <v>24</v>
      </c>
      <c r="L141" s="849">
        <v>121953.12</v>
      </c>
      <c r="M141" s="832">
        <v>1</v>
      </c>
      <c r="N141" s="832">
        <v>5081.38</v>
      </c>
      <c r="O141" s="849">
        <v>31</v>
      </c>
      <c r="P141" s="849">
        <v>147014.39999999999</v>
      </c>
      <c r="Q141" s="837">
        <v>1.2054992934990101</v>
      </c>
      <c r="R141" s="850">
        <v>4742.3999999999996</v>
      </c>
    </row>
    <row r="142" spans="1:18" ht="14.4" customHeight="1" x14ac:dyDescent="0.3">
      <c r="A142" s="831" t="s">
        <v>5082</v>
      </c>
      <c r="B142" s="832" t="s">
        <v>5083</v>
      </c>
      <c r="C142" s="832" t="s">
        <v>589</v>
      </c>
      <c r="D142" s="832" t="s">
        <v>5084</v>
      </c>
      <c r="E142" s="832" t="s">
        <v>5267</v>
      </c>
      <c r="F142" s="832" t="s">
        <v>5095</v>
      </c>
      <c r="G142" s="849"/>
      <c r="H142" s="849"/>
      <c r="I142" s="832"/>
      <c r="J142" s="832"/>
      <c r="K142" s="849"/>
      <c r="L142" s="849"/>
      <c r="M142" s="832"/>
      <c r="N142" s="832"/>
      <c r="O142" s="849">
        <v>2</v>
      </c>
      <c r="P142" s="849">
        <v>9484.7999999999993</v>
      </c>
      <c r="Q142" s="837"/>
      <c r="R142" s="850">
        <v>4742.3999999999996</v>
      </c>
    </row>
    <row r="143" spans="1:18" ht="14.4" customHeight="1" x14ac:dyDescent="0.3">
      <c r="A143" s="831" t="s">
        <v>5082</v>
      </c>
      <c r="B143" s="832" t="s">
        <v>5083</v>
      </c>
      <c r="C143" s="832" t="s">
        <v>589</v>
      </c>
      <c r="D143" s="832" t="s">
        <v>5084</v>
      </c>
      <c r="E143" s="832" t="s">
        <v>5268</v>
      </c>
      <c r="F143" s="832" t="s">
        <v>3631</v>
      </c>
      <c r="G143" s="849">
        <v>5</v>
      </c>
      <c r="H143" s="849">
        <v>78525</v>
      </c>
      <c r="I143" s="832">
        <v>0.84005151674096168</v>
      </c>
      <c r="J143" s="832">
        <v>15705</v>
      </c>
      <c r="K143" s="849">
        <v>7.34</v>
      </c>
      <c r="L143" s="849">
        <v>93476.41</v>
      </c>
      <c r="M143" s="832">
        <v>1</v>
      </c>
      <c r="N143" s="832">
        <v>12735.205722070845</v>
      </c>
      <c r="O143" s="849">
        <v>174.88</v>
      </c>
      <c r="P143" s="849">
        <v>1799387.83</v>
      </c>
      <c r="Q143" s="837">
        <v>19.249646301136298</v>
      </c>
      <c r="R143" s="850">
        <v>10289.271672003661</v>
      </c>
    </row>
    <row r="144" spans="1:18" ht="14.4" customHeight="1" x14ac:dyDescent="0.3">
      <c r="A144" s="831" t="s">
        <v>5082</v>
      </c>
      <c r="B144" s="832" t="s">
        <v>5083</v>
      </c>
      <c r="C144" s="832" t="s">
        <v>589</v>
      </c>
      <c r="D144" s="832" t="s">
        <v>5084</v>
      </c>
      <c r="E144" s="832" t="s">
        <v>5269</v>
      </c>
      <c r="F144" s="832" t="s">
        <v>5270</v>
      </c>
      <c r="G144" s="849"/>
      <c r="H144" s="849"/>
      <c r="I144" s="832"/>
      <c r="J144" s="832"/>
      <c r="K144" s="849">
        <v>3</v>
      </c>
      <c r="L144" s="849">
        <v>371450.67</v>
      </c>
      <c r="M144" s="832">
        <v>1</v>
      </c>
      <c r="N144" s="832">
        <v>123816.89</v>
      </c>
      <c r="O144" s="849">
        <v>5</v>
      </c>
      <c r="P144" s="849">
        <v>545484.17000000004</v>
      </c>
      <c r="Q144" s="837">
        <v>1.4685238554018494</v>
      </c>
      <c r="R144" s="850">
        <v>109096.834</v>
      </c>
    </row>
    <row r="145" spans="1:18" ht="14.4" customHeight="1" x14ac:dyDescent="0.3">
      <c r="A145" s="831" t="s">
        <v>5082</v>
      </c>
      <c r="B145" s="832" t="s">
        <v>5083</v>
      </c>
      <c r="C145" s="832" t="s">
        <v>589</v>
      </c>
      <c r="D145" s="832" t="s">
        <v>5084</v>
      </c>
      <c r="E145" s="832" t="s">
        <v>5269</v>
      </c>
      <c r="F145" s="832" t="s">
        <v>5271</v>
      </c>
      <c r="G145" s="849"/>
      <c r="H145" s="849"/>
      <c r="I145" s="832"/>
      <c r="J145" s="832"/>
      <c r="K145" s="849">
        <v>1</v>
      </c>
      <c r="L145" s="849">
        <v>123816.89</v>
      </c>
      <c r="M145" s="832">
        <v>1</v>
      </c>
      <c r="N145" s="832">
        <v>123816.89</v>
      </c>
      <c r="O145" s="849">
        <v>1</v>
      </c>
      <c r="P145" s="849">
        <v>109096.84</v>
      </c>
      <c r="Q145" s="837">
        <v>0.88111436169976487</v>
      </c>
      <c r="R145" s="850">
        <v>109096.84</v>
      </c>
    </row>
    <row r="146" spans="1:18" ht="14.4" customHeight="1" x14ac:dyDescent="0.3">
      <c r="A146" s="831" t="s">
        <v>5082</v>
      </c>
      <c r="B146" s="832" t="s">
        <v>5083</v>
      </c>
      <c r="C146" s="832" t="s">
        <v>589</v>
      </c>
      <c r="D146" s="832" t="s">
        <v>5084</v>
      </c>
      <c r="E146" s="832" t="s">
        <v>5272</v>
      </c>
      <c r="F146" s="832" t="s">
        <v>5273</v>
      </c>
      <c r="G146" s="849"/>
      <c r="H146" s="849"/>
      <c r="I146" s="832"/>
      <c r="J146" s="832"/>
      <c r="K146" s="849">
        <v>3</v>
      </c>
      <c r="L146" s="849">
        <v>462000</v>
      </c>
      <c r="M146" s="832">
        <v>1</v>
      </c>
      <c r="N146" s="832">
        <v>154000</v>
      </c>
      <c r="O146" s="849">
        <v>5</v>
      </c>
      <c r="P146" s="849">
        <v>802340</v>
      </c>
      <c r="Q146" s="837">
        <v>1.7366666666666666</v>
      </c>
      <c r="R146" s="850">
        <v>160468</v>
      </c>
    </row>
    <row r="147" spans="1:18" ht="14.4" customHeight="1" x14ac:dyDescent="0.3">
      <c r="A147" s="831" t="s">
        <v>5082</v>
      </c>
      <c r="B147" s="832" t="s">
        <v>5083</v>
      </c>
      <c r="C147" s="832" t="s">
        <v>589</v>
      </c>
      <c r="D147" s="832" t="s">
        <v>5084</v>
      </c>
      <c r="E147" s="832" t="s">
        <v>5274</v>
      </c>
      <c r="F147" s="832" t="s">
        <v>5275</v>
      </c>
      <c r="G147" s="849"/>
      <c r="H147" s="849"/>
      <c r="I147" s="832"/>
      <c r="J147" s="832"/>
      <c r="K147" s="849"/>
      <c r="L147" s="849"/>
      <c r="M147" s="832"/>
      <c r="N147" s="832"/>
      <c r="O147" s="849">
        <v>4</v>
      </c>
      <c r="P147" s="849">
        <v>66070.12</v>
      </c>
      <c r="Q147" s="837"/>
      <c r="R147" s="850">
        <v>16517.53</v>
      </c>
    </row>
    <row r="148" spans="1:18" ht="14.4" customHeight="1" x14ac:dyDescent="0.3">
      <c r="A148" s="831" t="s">
        <v>5082</v>
      </c>
      <c r="B148" s="832" t="s">
        <v>5083</v>
      </c>
      <c r="C148" s="832" t="s">
        <v>589</v>
      </c>
      <c r="D148" s="832" t="s">
        <v>5084</v>
      </c>
      <c r="E148" s="832" t="s">
        <v>5276</v>
      </c>
      <c r="F148" s="832" t="s">
        <v>2664</v>
      </c>
      <c r="G148" s="849"/>
      <c r="H148" s="849"/>
      <c r="I148" s="832"/>
      <c r="J148" s="832"/>
      <c r="K148" s="849">
        <v>4.12</v>
      </c>
      <c r="L148" s="849">
        <v>15732.44</v>
      </c>
      <c r="M148" s="832">
        <v>1</v>
      </c>
      <c r="N148" s="832">
        <v>3818.5533980582522</v>
      </c>
      <c r="O148" s="849"/>
      <c r="P148" s="849"/>
      <c r="Q148" s="837"/>
      <c r="R148" s="850"/>
    </row>
    <row r="149" spans="1:18" ht="14.4" customHeight="1" x14ac:dyDescent="0.3">
      <c r="A149" s="831" t="s">
        <v>5082</v>
      </c>
      <c r="B149" s="832" t="s">
        <v>5083</v>
      </c>
      <c r="C149" s="832" t="s">
        <v>589</v>
      </c>
      <c r="D149" s="832" t="s">
        <v>5084</v>
      </c>
      <c r="E149" s="832" t="s">
        <v>5277</v>
      </c>
      <c r="F149" s="832" t="s">
        <v>2664</v>
      </c>
      <c r="G149" s="849"/>
      <c r="H149" s="849"/>
      <c r="I149" s="832"/>
      <c r="J149" s="832"/>
      <c r="K149" s="849">
        <v>2.98</v>
      </c>
      <c r="L149" s="849">
        <v>107061.65</v>
      </c>
      <c r="M149" s="832">
        <v>1</v>
      </c>
      <c r="N149" s="832">
        <v>35926.728187919463</v>
      </c>
      <c r="O149" s="849">
        <v>0.98</v>
      </c>
      <c r="P149" s="849">
        <v>1919.95</v>
      </c>
      <c r="Q149" s="837">
        <v>1.7933125446880374E-2</v>
      </c>
      <c r="R149" s="850">
        <v>1959.1326530612246</v>
      </c>
    </row>
    <row r="150" spans="1:18" ht="14.4" customHeight="1" x14ac:dyDescent="0.3">
      <c r="A150" s="831" t="s">
        <v>5082</v>
      </c>
      <c r="B150" s="832" t="s">
        <v>5083</v>
      </c>
      <c r="C150" s="832" t="s">
        <v>589</v>
      </c>
      <c r="D150" s="832" t="s">
        <v>5084</v>
      </c>
      <c r="E150" s="832" t="s">
        <v>5278</v>
      </c>
      <c r="F150" s="832" t="s">
        <v>5279</v>
      </c>
      <c r="G150" s="849"/>
      <c r="H150" s="849"/>
      <c r="I150" s="832"/>
      <c r="J150" s="832"/>
      <c r="K150" s="849"/>
      <c r="L150" s="849"/>
      <c r="M150" s="832"/>
      <c r="N150" s="832"/>
      <c r="O150" s="849">
        <v>3</v>
      </c>
      <c r="P150" s="849">
        <v>17681.16</v>
      </c>
      <c r="Q150" s="837"/>
      <c r="R150" s="850">
        <v>5893.72</v>
      </c>
    </row>
    <row r="151" spans="1:18" ht="14.4" customHeight="1" x14ac:dyDescent="0.3">
      <c r="A151" s="831" t="s">
        <v>5082</v>
      </c>
      <c r="B151" s="832" t="s">
        <v>5083</v>
      </c>
      <c r="C151" s="832" t="s">
        <v>589</v>
      </c>
      <c r="D151" s="832" t="s">
        <v>5084</v>
      </c>
      <c r="E151" s="832" t="s">
        <v>5280</v>
      </c>
      <c r="F151" s="832" t="s">
        <v>1005</v>
      </c>
      <c r="G151" s="849"/>
      <c r="H151" s="849"/>
      <c r="I151" s="832"/>
      <c r="J151" s="832"/>
      <c r="K151" s="849">
        <v>66.75</v>
      </c>
      <c r="L151" s="849">
        <v>25456.449999999997</v>
      </c>
      <c r="M151" s="832">
        <v>1</v>
      </c>
      <c r="N151" s="832">
        <v>381.3700374531835</v>
      </c>
      <c r="O151" s="849">
        <v>56.49</v>
      </c>
      <c r="P151" s="849">
        <v>17358.159999999996</v>
      </c>
      <c r="Q151" s="837">
        <v>0.68187669529726247</v>
      </c>
      <c r="R151" s="850">
        <v>307.27845636395813</v>
      </c>
    </row>
    <row r="152" spans="1:18" ht="14.4" customHeight="1" x14ac:dyDescent="0.3">
      <c r="A152" s="831" t="s">
        <v>5082</v>
      </c>
      <c r="B152" s="832" t="s">
        <v>5083</v>
      </c>
      <c r="C152" s="832" t="s">
        <v>589</v>
      </c>
      <c r="D152" s="832" t="s">
        <v>5084</v>
      </c>
      <c r="E152" s="832" t="s">
        <v>5281</v>
      </c>
      <c r="F152" s="832" t="s">
        <v>1005</v>
      </c>
      <c r="G152" s="849"/>
      <c r="H152" s="849"/>
      <c r="I152" s="832"/>
      <c r="J152" s="832"/>
      <c r="K152" s="849">
        <v>234.69</v>
      </c>
      <c r="L152" s="849">
        <v>232718.73</v>
      </c>
      <c r="M152" s="832">
        <v>1</v>
      </c>
      <c r="N152" s="832">
        <v>991.60053687843549</v>
      </c>
      <c r="O152" s="849">
        <v>98.97</v>
      </c>
      <c r="P152" s="849">
        <v>76028.710000000006</v>
      </c>
      <c r="Q152" s="837">
        <v>0.32669785538963708</v>
      </c>
      <c r="R152" s="850">
        <v>768.19955542083471</v>
      </c>
    </row>
    <row r="153" spans="1:18" ht="14.4" customHeight="1" x14ac:dyDescent="0.3">
      <c r="A153" s="831" t="s">
        <v>5082</v>
      </c>
      <c r="B153" s="832" t="s">
        <v>5083</v>
      </c>
      <c r="C153" s="832" t="s">
        <v>589</v>
      </c>
      <c r="D153" s="832" t="s">
        <v>5084</v>
      </c>
      <c r="E153" s="832" t="s">
        <v>5282</v>
      </c>
      <c r="F153" s="832" t="s">
        <v>3631</v>
      </c>
      <c r="G153" s="849"/>
      <c r="H153" s="849"/>
      <c r="I153" s="832"/>
      <c r="J153" s="832"/>
      <c r="K153" s="849">
        <v>23</v>
      </c>
      <c r="L153" s="849">
        <v>776752.40000000014</v>
      </c>
      <c r="M153" s="832">
        <v>1</v>
      </c>
      <c r="N153" s="832">
        <v>33771.843478260875</v>
      </c>
      <c r="O153" s="849">
        <v>283.10999999999996</v>
      </c>
      <c r="P153" s="849">
        <v>7330670.2999999989</v>
      </c>
      <c r="Q153" s="837">
        <v>9.4375895072870044</v>
      </c>
      <c r="R153" s="850">
        <v>25893.364063438239</v>
      </c>
    </row>
    <row r="154" spans="1:18" ht="14.4" customHeight="1" x14ac:dyDescent="0.3">
      <c r="A154" s="831" t="s">
        <v>5082</v>
      </c>
      <c r="B154" s="832" t="s">
        <v>5083</v>
      </c>
      <c r="C154" s="832" t="s">
        <v>589</v>
      </c>
      <c r="D154" s="832" t="s">
        <v>5084</v>
      </c>
      <c r="E154" s="832" t="s">
        <v>5283</v>
      </c>
      <c r="F154" s="832" t="s">
        <v>1103</v>
      </c>
      <c r="G154" s="849"/>
      <c r="H154" s="849"/>
      <c r="I154" s="832"/>
      <c r="J154" s="832"/>
      <c r="K154" s="849">
        <v>0.1</v>
      </c>
      <c r="L154" s="849">
        <v>10.63</v>
      </c>
      <c r="M154" s="832">
        <v>1</v>
      </c>
      <c r="N154" s="832">
        <v>106.3</v>
      </c>
      <c r="O154" s="849"/>
      <c r="P154" s="849"/>
      <c r="Q154" s="837"/>
      <c r="R154" s="850"/>
    </row>
    <row r="155" spans="1:18" ht="14.4" customHeight="1" x14ac:dyDescent="0.3">
      <c r="A155" s="831" t="s">
        <v>5082</v>
      </c>
      <c r="B155" s="832" t="s">
        <v>5083</v>
      </c>
      <c r="C155" s="832" t="s">
        <v>589</v>
      </c>
      <c r="D155" s="832" t="s">
        <v>5084</v>
      </c>
      <c r="E155" s="832" t="s">
        <v>5284</v>
      </c>
      <c r="F155" s="832" t="s">
        <v>1461</v>
      </c>
      <c r="G155" s="849"/>
      <c r="H155" s="849"/>
      <c r="I155" s="832"/>
      <c r="J155" s="832"/>
      <c r="K155" s="849">
        <v>7</v>
      </c>
      <c r="L155" s="849">
        <v>10617.11</v>
      </c>
      <c r="M155" s="832">
        <v>1</v>
      </c>
      <c r="N155" s="832">
        <v>1516.73</v>
      </c>
      <c r="O155" s="849">
        <v>6</v>
      </c>
      <c r="P155" s="849">
        <v>9100.3799999999992</v>
      </c>
      <c r="Q155" s="837">
        <v>0.85714285714285698</v>
      </c>
      <c r="R155" s="850">
        <v>1516.7299999999998</v>
      </c>
    </row>
    <row r="156" spans="1:18" ht="14.4" customHeight="1" x14ac:dyDescent="0.3">
      <c r="A156" s="831" t="s">
        <v>5082</v>
      </c>
      <c r="B156" s="832" t="s">
        <v>5083</v>
      </c>
      <c r="C156" s="832" t="s">
        <v>589</v>
      </c>
      <c r="D156" s="832" t="s">
        <v>5084</v>
      </c>
      <c r="E156" s="832" t="s">
        <v>5285</v>
      </c>
      <c r="F156" s="832" t="s">
        <v>5286</v>
      </c>
      <c r="G156" s="849"/>
      <c r="H156" s="849"/>
      <c r="I156" s="832"/>
      <c r="J156" s="832"/>
      <c r="K156" s="849">
        <v>0</v>
      </c>
      <c r="L156" s="849">
        <v>0</v>
      </c>
      <c r="M156" s="832"/>
      <c r="N156" s="832"/>
      <c r="O156" s="849"/>
      <c r="P156" s="849"/>
      <c r="Q156" s="837"/>
      <c r="R156" s="850"/>
    </row>
    <row r="157" spans="1:18" ht="14.4" customHeight="1" x14ac:dyDescent="0.3">
      <c r="A157" s="831" t="s">
        <v>5082</v>
      </c>
      <c r="B157" s="832" t="s">
        <v>5083</v>
      </c>
      <c r="C157" s="832" t="s">
        <v>589</v>
      </c>
      <c r="D157" s="832" t="s">
        <v>5084</v>
      </c>
      <c r="E157" s="832" t="s">
        <v>5287</v>
      </c>
      <c r="F157" s="832" t="s">
        <v>3017</v>
      </c>
      <c r="G157" s="849"/>
      <c r="H157" s="849"/>
      <c r="I157" s="832"/>
      <c r="J157" s="832"/>
      <c r="K157" s="849">
        <v>11</v>
      </c>
      <c r="L157" s="849">
        <v>111681.13</v>
      </c>
      <c r="M157" s="832">
        <v>1</v>
      </c>
      <c r="N157" s="832">
        <v>10152.83</v>
      </c>
      <c r="O157" s="849"/>
      <c r="P157" s="849"/>
      <c r="Q157" s="837"/>
      <c r="R157" s="850"/>
    </row>
    <row r="158" spans="1:18" ht="14.4" customHeight="1" x14ac:dyDescent="0.3">
      <c r="A158" s="831" t="s">
        <v>5082</v>
      </c>
      <c r="B158" s="832" t="s">
        <v>5083</v>
      </c>
      <c r="C158" s="832" t="s">
        <v>589</v>
      </c>
      <c r="D158" s="832" t="s">
        <v>5084</v>
      </c>
      <c r="E158" s="832" t="s">
        <v>5288</v>
      </c>
      <c r="F158" s="832" t="s">
        <v>2653</v>
      </c>
      <c r="G158" s="849"/>
      <c r="H158" s="849"/>
      <c r="I158" s="832"/>
      <c r="J158" s="832"/>
      <c r="K158" s="849">
        <v>25</v>
      </c>
      <c r="L158" s="849">
        <v>36011.500000000007</v>
      </c>
      <c r="M158" s="832">
        <v>1</v>
      </c>
      <c r="N158" s="832">
        <v>1440.4600000000003</v>
      </c>
      <c r="O158" s="849">
        <v>138</v>
      </c>
      <c r="P158" s="849">
        <v>198783.47999999998</v>
      </c>
      <c r="Q158" s="837">
        <v>5.5199999999999987</v>
      </c>
      <c r="R158" s="850">
        <v>1440.4599999999998</v>
      </c>
    </row>
    <row r="159" spans="1:18" ht="14.4" customHeight="1" x14ac:dyDescent="0.3">
      <c r="A159" s="831" t="s">
        <v>5082</v>
      </c>
      <c r="B159" s="832" t="s">
        <v>5083</v>
      </c>
      <c r="C159" s="832" t="s">
        <v>589</v>
      </c>
      <c r="D159" s="832" t="s">
        <v>5084</v>
      </c>
      <c r="E159" s="832" t="s">
        <v>5289</v>
      </c>
      <c r="F159" s="832" t="s">
        <v>5290</v>
      </c>
      <c r="G159" s="849"/>
      <c r="H159" s="849"/>
      <c r="I159" s="832"/>
      <c r="J159" s="832"/>
      <c r="K159" s="849">
        <v>9</v>
      </c>
      <c r="L159" s="849">
        <v>15741.72</v>
      </c>
      <c r="M159" s="832">
        <v>1</v>
      </c>
      <c r="N159" s="832">
        <v>1749.08</v>
      </c>
      <c r="O159" s="849"/>
      <c r="P159" s="849"/>
      <c r="Q159" s="837"/>
      <c r="R159" s="850"/>
    </row>
    <row r="160" spans="1:18" ht="14.4" customHeight="1" x14ac:dyDescent="0.3">
      <c r="A160" s="831" t="s">
        <v>5082</v>
      </c>
      <c r="B160" s="832" t="s">
        <v>5083</v>
      </c>
      <c r="C160" s="832" t="s">
        <v>589</v>
      </c>
      <c r="D160" s="832" t="s">
        <v>5084</v>
      </c>
      <c r="E160" s="832" t="s">
        <v>5291</v>
      </c>
      <c r="F160" s="832" t="s">
        <v>2653</v>
      </c>
      <c r="G160" s="849"/>
      <c r="H160" s="849"/>
      <c r="I160" s="832"/>
      <c r="J160" s="832"/>
      <c r="K160" s="849">
        <v>2</v>
      </c>
      <c r="L160" s="849">
        <v>9134.2000000000007</v>
      </c>
      <c r="M160" s="832">
        <v>1</v>
      </c>
      <c r="N160" s="832">
        <v>4567.1000000000004</v>
      </c>
      <c r="O160" s="849">
        <v>21</v>
      </c>
      <c r="P160" s="849">
        <v>95909.099999999991</v>
      </c>
      <c r="Q160" s="837">
        <v>10.499999999999998</v>
      </c>
      <c r="R160" s="850">
        <v>4567.0999999999995</v>
      </c>
    </row>
    <row r="161" spans="1:18" ht="14.4" customHeight="1" x14ac:dyDescent="0.3">
      <c r="A161" s="831" t="s">
        <v>5082</v>
      </c>
      <c r="B161" s="832" t="s">
        <v>5083</v>
      </c>
      <c r="C161" s="832" t="s">
        <v>589</v>
      </c>
      <c r="D161" s="832" t="s">
        <v>5084</v>
      </c>
      <c r="E161" s="832" t="s">
        <v>5292</v>
      </c>
      <c r="F161" s="832" t="s">
        <v>2639</v>
      </c>
      <c r="G161" s="849"/>
      <c r="H161" s="849"/>
      <c r="I161" s="832"/>
      <c r="J161" s="832"/>
      <c r="K161" s="849"/>
      <c r="L161" s="849"/>
      <c r="M161" s="832"/>
      <c r="N161" s="832"/>
      <c r="O161" s="849">
        <v>86</v>
      </c>
      <c r="P161" s="849">
        <v>2054585.4000000001</v>
      </c>
      <c r="Q161" s="837"/>
      <c r="R161" s="850">
        <v>23890.527906976746</v>
      </c>
    </row>
    <row r="162" spans="1:18" ht="14.4" customHeight="1" x14ac:dyDescent="0.3">
      <c r="A162" s="831" t="s">
        <v>5082</v>
      </c>
      <c r="B162" s="832" t="s">
        <v>5083</v>
      </c>
      <c r="C162" s="832" t="s">
        <v>589</v>
      </c>
      <c r="D162" s="832" t="s">
        <v>5084</v>
      </c>
      <c r="E162" s="832" t="s">
        <v>5293</v>
      </c>
      <c r="F162" s="832" t="s">
        <v>1150</v>
      </c>
      <c r="G162" s="849"/>
      <c r="H162" s="849"/>
      <c r="I162" s="832"/>
      <c r="J162" s="832"/>
      <c r="K162" s="849"/>
      <c r="L162" s="849"/>
      <c r="M162" s="832"/>
      <c r="N162" s="832"/>
      <c r="O162" s="849">
        <v>29.16</v>
      </c>
      <c r="P162" s="849">
        <v>22870.14</v>
      </c>
      <c r="Q162" s="837"/>
      <c r="R162" s="850">
        <v>784.29835390946505</v>
      </c>
    </row>
    <row r="163" spans="1:18" ht="14.4" customHeight="1" x14ac:dyDescent="0.3">
      <c r="A163" s="831" t="s">
        <v>5082</v>
      </c>
      <c r="B163" s="832" t="s">
        <v>5083</v>
      </c>
      <c r="C163" s="832" t="s">
        <v>589</v>
      </c>
      <c r="D163" s="832" t="s">
        <v>5084</v>
      </c>
      <c r="E163" s="832" t="s">
        <v>5294</v>
      </c>
      <c r="F163" s="832" t="s">
        <v>1150</v>
      </c>
      <c r="G163" s="849"/>
      <c r="H163" s="849"/>
      <c r="I163" s="832"/>
      <c r="J163" s="832"/>
      <c r="K163" s="849"/>
      <c r="L163" s="849"/>
      <c r="M163" s="832"/>
      <c r="N163" s="832"/>
      <c r="O163" s="849">
        <v>77.960000000000008</v>
      </c>
      <c r="P163" s="849">
        <v>18343.050000000003</v>
      </c>
      <c r="Q163" s="837"/>
      <c r="R163" s="850">
        <v>235.2879681888148</v>
      </c>
    </row>
    <row r="164" spans="1:18" ht="14.4" customHeight="1" x14ac:dyDescent="0.3">
      <c r="A164" s="831" t="s">
        <v>5082</v>
      </c>
      <c r="B164" s="832" t="s">
        <v>5083</v>
      </c>
      <c r="C164" s="832" t="s">
        <v>589</v>
      </c>
      <c r="D164" s="832" t="s">
        <v>5084</v>
      </c>
      <c r="E164" s="832" t="s">
        <v>5295</v>
      </c>
      <c r="F164" s="832" t="s">
        <v>1150</v>
      </c>
      <c r="G164" s="849"/>
      <c r="H164" s="849"/>
      <c r="I164" s="832"/>
      <c r="J164" s="832"/>
      <c r="K164" s="849"/>
      <c r="L164" s="849"/>
      <c r="M164" s="832"/>
      <c r="N164" s="832"/>
      <c r="O164" s="849">
        <v>18.21</v>
      </c>
      <c r="P164" s="849">
        <v>42846.159999999989</v>
      </c>
      <c r="Q164" s="837"/>
      <c r="R164" s="850">
        <v>2352.8918176825914</v>
      </c>
    </row>
    <row r="165" spans="1:18" ht="14.4" customHeight="1" x14ac:dyDescent="0.3">
      <c r="A165" s="831" t="s">
        <v>5082</v>
      </c>
      <c r="B165" s="832" t="s">
        <v>5083</v>
      </c>
      <c r="C165" s="832" t="s">
        <v>589</v>
      </c>
      <c r="D165" s="832" t="s">
        <v>5084</v>
      </c>
      <c r="E165" s="832" t="s">
        <v>5296</v>
      </c>
      <c r="F165" s="832" t="s">
        <v>5198</v>
      </c>
      <c r="G165" s="849"/>
      <c r="H165" s="849"/>
      <c r="I165" s="832"/>
      <c r="J165" s="832"/>
      <c r="K165" s="849"/>
      <c r="L165" s="849"/>
      <c r="M165" s="832"/>
      <c r="N165" s="832"/>
      <c r="O165" s="849">
        <v>132.01999999999998</v>
      </c>
      <c r="P165" s="849">
        <v>6151918.2700000014</v>
      </c>
      <c r="Q165" s="837"/>
      <c r="R165" s="850">
        <v>46598.381078624465</v>
      </c>
    </row>
    <row r="166" spans="1:18" ht="14.4" customHeight="1" x14ac:dyDescent="0.3">
      <c r="A166" s="831" t="s">
        <v>5082</v>
      </c>
      <c r="B166" s="832" t="s">
        <v>5083</v>
      </c>
      <c r="C166" s="832" t="s">
        <v>589</v>
      </c>
      <c r="D166" s="832" t="s">
        <v>5084</v>
      </c>
      <c r="E166" s="832" t="s">
        <v>5297</v>
      </c>
      <c r="F166" s="832" t="s">
        <v>835</v>
      </c>
      <c r="G166" s="849"/>
      <c r="H166" s="849"/>
      <c r="I166" s="832"/>
      <c r="J166" s="832"/>
      <c r="K166" s="849"/>
      <c r="L166" s="849"/>
      <c r="M166" s="832"/>
      <c r="N166" s="832"/>
      <c r="O166" s="849">
        <v>241.84</v>
      </c>
      <c r="P166" s="849">
        <v>166303.40999999997</v>
      </c>
      <c r="Q166" s="837"/>
      <c r="R166" s="850">
        <v>687.65882401587817</v>
      </c>
    </row>
    <row r="167" spans="1:18" ht="14.4" customHeight="1" x14ac:dyDescent="0.3">
      <c r="A167" s="831" t="s">
        <v>5082</v>
      </c>
      <c r="B167" s="832" t="s">
        <v>5083</v>
      </c>
      <c r="C167" s="832" t="s">
        <v>589</v>
      </c>
      <c r="D167" s="832" t="s">
        <v>5084</v>
      </c>
      <c r="E167" s="832" t="s">
        <v>5298</v>
      </c>
      <c r="F167" s="832" t="s">
        <v>835</v>
      </c>
      <c r="G167" s="849"/>
      <c r="H167" s="849"/>
      <c r="I167" s="832"/>
      <c r="J167" s="832"/>
      <c r="K167" s="849"/>
      <c r="L167" s="849"/>
      <c r="M167" s="832"/>
      <c r="N167" s="832"/>
      <c r="O167" s="849">
        <v>130.24</v>
      </c>
      <c r="P167" s="849">
        <v>17913.039999999997</v>
      </c>
      <c r="Q167" s="837"/>
      <c r="R167" s="850">
        <v>137.53869778869776</v>
      </c>
    </row>
    <row r="168" spans="1:18" ht="14.4" customHeight="1" x14ac:dyDescent="0.3">
      <c r="A168" s="831" t="s">
        <v>5082</v>
      </c>
      <c r="B168" s="832" t="s">
        <v>5083</v>
      </c>
      <c r="C168" s="832" t="s">
        <v>589</v>
      </c>
      <c r="D168" s="832" t="s">
        <v>5084</v>
      </c>
      <c r="E168" s="832" t="s">
        <v>5299</v>
      </c>
      <c r="F168" s="832" t="s">
        <v>1780</v>
      </c>
      <c r="G168" s="849"/>
      <c r="H168" s="849"/>
      <c r="I168" s="832"/>
      <c r="J168" s="832"/>
      <c r="K168" s="849"/>
      <c r="L168" s="849"/>
      <c r="M168" s="832"/>
      <c r="N168" s="832"/>
      <c r="O168" s="849">
        <v>4.1899999999999995</v>
      </c>
      <c r="P168" s="849">
        <v>13540.3</v>
      </c>
      <c r="Q168" s="837"/>
      <c r="R168" s="850">
        <v>3231.5751789976134</v>
      </c>
    </row>
    <row r="169" spans="1:18" ht="14.4" customHeight="1" x14ac:dyDescent="0.3">
      <c r="A169" s="831" t="s">
        <v>5082</v>
      </c>
      <c r="B169" s="832" t="s">
        <v>5083</v>
      </c>
      <c r="C169" s="832" t="s">
        <v>589</v>
      </c>
      <c r="D169" s="832" t="s">
        <v>5084</v>
      </c>
      <c r="E169" s="832" t="s">
        <v>5300</v>
      </c>
      <c r="F169" s="832" t="s">
        <v>1155</v>
      </c>
      <c r="G169" s="849"/>
      <c r="H169" s="849"/>
      <c r="I169" s="832"/>
      <c r="J169" s="832"/>
      <c r="K169" s="849"/>
      <c r="L169" s="849"/>
      <c r="M169" s="832"/>
      <c r="N169" s="832"/>
      <c r="O169" s="849">
        <v>36</v>
      </c>
      <c r="P169" s="849">
        <v>5344.56</v>
      </c>
      <c r="Q169" s="837"/>
      <c r="R169" s="850">
        <v>148.46</v>
      </c>
    </row>
    <row r="170" spans="1:18" ht="14.4" customHeight="1" x14ac:dyDescent="0.3">
      <c r="A170" s="831" t="s">
        <v>5082</v>
      </c>
      <c r="B170" s="832" t="s">
        <v>5083</v>
      </c>
      <c r="C170" s="832" t="s">
        <v>589</v>
      </c>
      <c r="D170" s="832" t="s">
        <v>5084</v>
      </c>
      <c r="E170" s="832" t="s">
        <v>5301</v>
      </c>
      <c r="F170" s="832" t="s">
        <v>1837</v>
      </c>
      <c r="G170" s="849"/>
      <c r="H170" s="849"/>
      <c r="I170" s="832"/>
      <c r="J170" s="832"/>
      <c r="K170" s="849"/>
      <c r="L170" s="849"/>
      <c r="M170" s="832"/>
      <c r="N170" s="832"/>
      <c r="O170" s="849">
        <v>13</v>
      </c>
      <c r="P170" s="849">
        <v>1656166.32</v>
      </c>
      <c r="Q170" s="837"/>
      <c r="R170" s="850">
        <v>127397.40923076923</v>
      </c>
    </row>
    <row r="171" spans="1:18" ht="14.4" customHeight="1" x14ac:dyDescent="0.3">
      <c r="A171" s="831" t="s">
        <v>5082</v>
      </c>
      <c r="B171" s="832" t="s">
        <v>5083</v>
      </c>
      <c r="C171" s="832" t="s">
        <v>589</v>
      </c>
      <c r="D171" s="832" t="s">
        <v>5084</v>
      </c>
      <c r="E171" s="832" t="s">
        <v>5302</v>
      </c>
      <c r="F171" s="832" t="s">
        <v>1058</v>
      </c>
      <c r="G171" s="849"/>
      <c r="H171" s="849"/>
      <c r="I171" s="832"/>
      <c r="J171" s="832"/>
      <c r="K171" s="849"/>
      <c r="L171" s="849"/>
      <c r="M171" s="832"/>
      <c r="N171" s="832"/>
      <c r="O171" s="849">
        <v>1</v>
      </c>
      <c r="P171" s="849">
        <v>21594.16</v>
      </c>
      <c r="Q171" s="837"/>
      <c r="R171" s="850">
        <v>21594.16</v>
      </c>
    </row>
    <row r="172" spans="1:18" ht="14.4" customHeight="1" x14ac:dyDescent="0.3">
      <c r="A172" s="831" t="s">
        <v>5082</v>
      </c>
      <c r="B172" s="832" t="s">
        <v>5083</v>
      </c>
      <c r="C172" s="832" t="s">
        <v>589</v>
      </c>
      <c r="D172" s="832" t="s">
        <v>5084</v>
      </c>
      <c r="E172" s="832" t="s">
        <v>5303</v>
      </c>
      <c r="F172" s="832" t="s">
        <v>1828</v>
      </c>
      <c r="G172" s="849"/>
      <c r="H172" s="849"/>
      <c r="I172" s="832"/>
      <c r="J172" s="832"/>
      <c r="K172" s="849"/>
      <c r="L172" s="849"/>
      <c r="M172" s="832"/>
      <c r="N172" s="832"/>
      <c r="O172" s="849">
        <v>5.66</v>
      </c>
      <c r="P172" s="849">
        <v>3507.1</v>
      </c>
      <c r="Q172" s="837"/>
      <c r="R172" s="850">
        <v>619.62897526501763</v>
      </c>
    </row>
    <row r="173" spans="1:18" ht="14.4" customHeight="1" x14ac:dyDescent="0.3">
      <c r="A173" s="831" t="s">
        <v>5082</v>
      </c>
      <c r="B173" s="832" t="s">
        <v>5083</v>
      </c>
      <c r="C173" s="832" t="s">
        <v>589</v>
      </c>
      <c r="D173" s="832" t="s">
        <v>5084</v>
      </c>
      <c r="E173" s="832" t="s">
        <v>5304</v>
      </c>
      <c r="F173" s="832" t="s">
        <v>1058</v>
      </c>
      <c r="G173" s="849"/>
      <c r="H173" s="849"/>
      <c r="I173" s="832"/>
      <c r="J173" s="832"/>
      <c r="K173" s="849"/>
      <c r="L173" s="849"/>
      <c r="M173" s="832"/>
      <c r="N173" s="832"/>
      <c r="O173" s="849">
        <v>11</v>
      </c>
      <c r="P173" s="849">
        <v>239313.90000000002</v>
      </c>
      <c r="Q173" s="837"/>
      <c r="R173" s="850">
        <v>21755.809090909093</v>
      </c>
    </row>
    <row r="174" spans="1:18" ht="14.4" customHeight="1" x14ac:dyDescent="0.3">
      <c r="A174" s="831" t="s">
        <v>5082</v>
      </c>
      <c r="B174" s="832" t="s">
        <v>5083</v>
      </c>
      <c r="C174" s="832" t="s">
        <v>589</v>
      </c>
      <c r="D174" s="832" t="s">
        <v>5084</v>
      </c>
      <c r="E174" s="832" t="s">
        <v>5305</v>
      </c>
      <c r="F174" s="832" t="s">
        <v>717</v>
      </c>
      <c r="G174" s="849"/>
      <c r="H174" s="849"/>
      <c r="I174" s="832"/>
      <c r="J174" s="832"/>
      <c r="K174" s="849"/>
      <c r="L174" s="849"/>
      <c r="M174" s="832"/>
      <c r="N174" s="832"/>
      <c r="O174" s="849">
        <v>146.32999999999998</v>
      </c>
      <c r="P174" s="849">
        <v>30214.420000000002</v>
      </c>
      <c r="Q174" s="837"/>
      <c r="R174" s="850">
        <v>206.4813777079205</v>
      </c>
    </row>
    <row r="175" spans="1:18" ht="14.4" customHeight="1" x14ac:dyDescent="0.3">
      <c r="A175" s="831" t="s">
        <v>5082</v>
      </c>
      <c r="B175" s="832" t="s">
        <v>5083</v>
      </c>
      <c r="C175" s="832" t="s">
        <v>589</v>
      </c>
      <c r="D175" s="832" t="s">
        <v>5084</v>
      </c>
      <c r="E175" s="832" t="s">
        <v>5306</v>
      </c>
      <c r="F175" s="832" t="s">
        <v>717</v>
      </c>
      <c r="G175" s="849"/>
      <c r="H175" s="849"/>
      <c r="I175" s="832"/>
      <c r="J175" s="832"/>
      <c r="K175" s="849"/>
      <c r="L175" s="849"/>
      <c r="M175" s="832"/>
      <c r="N175" s="832"/>
      <c r="O175" s="849">
        <v>20.279999999999998</v>
      </c>
      <c r="P175" s="849">
        <v>12542.62</v>
      </c>
      <c r="Q175" s="837"/>
      <c r="R175" s="850">
        <v>618.47238658777133</v>
      </c>
    </row>
    <row r="176" spans="1:18" ht="14.4" customHeight="1" x14ac:dyDescent="0.3">
      <c r="A176" s="831" t="s">
        <v>5082</v>
      </c>
      <c r="B176" s="832" t="s">
        <v>5083</v>
      </c>
      <c r="C176" s="832" t="s">
        <v>589</v>
      </c>
      <c r="D176" s="832" t="s">
        <v>5084</v>
      </c>
      <c r="E176" s="832" t="s">
        <v>5307</v>
      </c>
      <c r="F176" s="832" t="s">
        <v>1001</v>
      </c>
      <c r="G176" s="849"/>
      <c r="H176" s="849"/>
      <c r="I176" s="832"/>
      <c r="J176" s="832"/>
      <c r="K176" s="849"/>
      <c r="L176" s="849"/>
      <c r="M176" s="832"/>
      <c r="N176" s="832"/>
      <c r="O176" s="849">
        <v>67.540000000000006</v>
      </c>
      <c r="P176" s="849">
        <v>51884.19000000001</v>
      </c>
      <c r="Q176" s="837"/>
      <c r="R176" s="850">
        <v>768.19943737044719</v>
      </c>
    </row>
    <row r="177" spans="1:18" ht="14.4" customHeight="1" x14ac:dyDescent="0.3">
      <c r="A177" s="831" t="s">
        <v>5082</v>
      </c>
      <c r="B177" s="832" t="s">
        <v>5083</v>
      </c>
      <c r="C177" s="832" t="s">
        <v>589</v>
      </c>
      <c r="D177" s="832" t="s">
        <v>5084</v>
      </c>
      <c r="E177" s="832" t="s">
        <v>5308</v>
      </c>
      <c r="F177" s="832" t="s">
        <v>5309</v>
      </c>
      <c r="G177" s="849"/>
      <c r="H177" s="849"/>
      <c r="I177" s="832"/>
      <c r="J177" s="832"/>
      <c r="K177" s="849"/>
      <c r="L177" s="849"/>
      <c r="M177" s="832"/>
      <c r="N177" s="832"/>
      <c r="O177" s="849">
        <v>9</v>
      </c>
      <c r="P177" s="849">
        <v>112799.78</v>
      </c>
      <c r="Q177" s="837"/>
      <c r="R177" s="850">
        <v>12533.308888888889</v>
      </c>
    </row>
    <row r="178" spans="1:18" ht="14.4" customHeight="1" x14ac:dyDescent="0.3">
      <c r="A178" s="831" t="s">
        <v>5082</v>
      </c>
      <c r="B178" s="832" t="s">
        <v>5083</v>
      </c>
      <c r="C178" s="832" t="s">
        <v>589</v>
      </c>
      <c r="D178" s="832" t="s">
        <v>5084</v>
      </c>
      <c r="E178" s="832" t="s">
        <v>5310</v>
      </c>
      <c r="F178" s="832" t="s">
        <v>1001</v>
      </c>
      <c r="G178" s="849"/>
      <c r="H178" s="849"/>
      <c r="I178" s="832"/>
      <c r="J178" s="832"/>
      <c r="K178" s="849"/>
      <c r="L178" s="849"/>
      <c r="M178" s="832"/>
      <c r="N178" s="832"/>
      <c r="O178" s="849">
        <v>38.959999999999994</v>
      </c>
      <c r="P178" s="849">
        <v>11971.51</v>
      </c>
      <c r="Q178" s="837"/>
      <c r="R178" s="850">
        <v>307.2769507186859</v>
      </c>
    </row>
    <row r="179" spans="1:18" ht="14.4" customHeight="1" x14ac:dyDescent="0.3">
      <c r="A179" s="831" t="s">
        <v>5082</v>
      </c>
      <c r="B179" s="832" t="s">
        <v>5083</v>
      </c>
      <c r="C179" s="832" t="s">
        <v>589</v>
      </c>
      <c r="D179" s="832" t="s">
        <v>5084</v>
      </c>
      <c r="E179" s="832" t="s">
        <v>5311</v>
      </c>
      <c r="F179" s="832" t="s">
        <v>1001</v>
      </c>
      <c r="G179" s="849"/>
      <c r="H179" s="849"/>
      <c r="I179" s="832"/>
      <c r="J179" s="832"/>
      <c r="K179" s="849"/>
      <c r="L179" s="849"/>
      <c r="M179" s="832"/>
      <c r="N179" s="832"/>
      <c r="O179" s="849">
        <v>36.96</v>
      </c>
      <c r="P179" s="849">
        <v>85177.550000000017</v>
      </c>
      <c r="Q179" s="837"/>
      <c r="R179" s="850">
        <v>2304.5873917748922</v>
      </c>
    </row>
    <row r="180" spans="1:18" ht="14.4" customHeight="1" x14ac:dyDescent="0.3">
      <c r="A180" s="831" t="s">
        <v>5082</v>
      </c>
      <c r="B180" s="832" t="s">
        <v>5083</v>
      </c>
      <c r="C180" s="832" t="s">
        <v>589</v>
      </c>
      <c r="D180" s="832" t="s">
        <v>5084</v>
      </c>
      <c r="E180" s="832" t="s">
        <v>5312</v>
      </c>
      <c r="F180" s="832" t="s">
        <v>5309</v>
      </c>
      <c r="G180" s="849"/>
      <c r="H180" s="849"/>
      <c r="I180" s="832"/>
      <c r="J180" s="832"/>
      <c r="K180" s="849"/>
      <c r="L180" s="849"/>
      <c r="M180" s="832"/>
      <c r="N180" s="832"/>
      <c r="O180" s="849">
        <v>23</v>
      </c>
      <c r="P180" s="849">
        <v>383104.1</v>
      </c>
      <c r="Q180" s="837"/>
      <c r="R180" s="850">
        <v>16656.7</v>
      </c>
    </row>
    <row r="181" spans="1:18" ht="14.4" customHeight="1" x14ac:dyDescent="0.3">
      <c r="A181" s="831" t="s">
        <v>5082</v>
      </c>
      <c r="B181" s="832" t="s">
        <v>5083</v>
      </c>
      <c r="C181" s="832" t="s">
        <v>589</v>
      </c>
      <c r="D181" s="832" t="s">
        <v>5084</v>
      </c>
      <c r="E181" s="832" t="s">
        <v>5313</v>
      </c>
      <c r="F181" s="832" t="s">
        <v>893</v>
      </c>
      <c r="G181" s="849"/>
      <c r="H181" s="849"/>
      <c r="I181" s="832"/>
      <c r="J181" s="832"/>
      <c r="K181" s="849"/>
      <c r="L181" s="849"/>
      <c r="M181" s="832"/>
      <c r="N181" s="832"/>
      <c r="O181" s="849">
        <v>5</v>
      </c>
      <c r="P181" s="849">
        <v>742.30000000000007</v>
      </c>
      <c r="Q181" s="837"/>
      <c r="R181" s="850">
        <v>148.46</v>
      </c>
    </row>
    <row r="182" spans="1:18" ht="14.4" customHeight="1" x14ac:dyDescent="0.3">
      <c r="A182" s="831" t="s">
        <v>5082</v>
      </c>
      <c r="B182" s="832" t="s">
        <v>5083</v>
      </c>
      <c r="C182" s="832" t="s">
        <v>589</v>
      </c>
      <c r="D182" s="832" t="s">
        <v>5084</v>
      </c>
      <c r="E182" s="832" t="s">
        <v>5314</v>
      </c>
      <c r="F182" s="832" t="s">
        <v>1777</v>
      </c>
      <c r="G182" s="849"/>
      <c r="H182" s="849"/>
      <c r="I182" s="832"/>
      <c r="J182" s="832"/>
      <c r="K182" s="849"/>
      <c r="L182" s="849"/>
      <c r="M182" s="832"/>
      <c r="N182" s="832"/>
      <c r="O182" s="849">
        <v>4</v>
      </c>
      <c r="P182" s="849">
        <v>88995.62</v>
      </c>
      <c r="Q182" s="837"/>
      <c r="R182" s="850">
        <v>22248.904999999999</v>
      </c>
    </row>
    <row r="183" spans="1:18" ht="14.4" customHeight="1" x14ac:dyDescent="0.3">
      <c r="A183" s="831" t="s">
        <v>5082</v>
      </c>
      <c r="B183" s="832" t="s">
        <v>5083</v>
      </c>
      <c r="C183" s="832" t="s">
        <v>589</v>
      </c>
      <c r="D183" s="832" t="s">
        <v>5315</v>
      </c>
      <c r="E183" s="832" t="s">
        <v>5316</v>
      </c>
      <c r="F183" s="832" t="s">
        <v>5317</v>
      </c>
      <c r="G183" s="849">
        <v>12</v>
      </c>
      <c r="H183" s="849">
        <v>24078.12</v>
      </c>
      <c r="I183" s="832">
        <v>0.31598557796411175</v>
      </c>
      <c r="J183" s="832">
        <v>2006.51</v>
      </c>
      <c r="K183" s="849">
        <v>36</v>
      </c>
      <c r="L183" s="849">
        <v>76200.060000000012</v>
      </c>
      <c r="M183" s="832">
        <v>1</v>
      </c>
      <c r="N183" s="832">
        <v>2116.6683333333335</v>
      </c>
      <c r="O183" s="849">
        <v>54</v>
      </c>
      <c r="P183" s="849">
        <v>114889.24999999999</v>
      </c>
      <c r="Q183" s="837">
        <v>1.5077317524421892</v>
      </c>
      <c r="R183" s="850">
        <v>2127.5787037037035</v>
      </c>
    </row>
    <row r="184" spans="1:18" ht="14.4" customHeight="1" x14ac:dyDescent="0.3">
      <c r="A184" s="831" t="s">
        <v>5082</v>
      </c>
      <c r="B184" s="832" t="s">
        <v>5083</v>
      </c>
      <c r="C184" s="832" t="s">
        <v>589</v>
      </c>
      <c r="D184" s="832" t="s">
        <v>5315</v>
      </c>
      <c r="E184" s="832" t="s">
        <v>5318</v>
      </c>
      <c r="F184" s="832" t="s">
        <v>5319</v>
      </c>
      <c r="G184" s="849"/>
      <c r="H184" s="849"/>
      <c r="I184" s="832"/>
      <c r="J184" s="832"/>
      <c r="K184" s="849">
        <v>1</v>
      </c>
      <c r="L184" s="849">
        <v>2641.15</v>
      </c>
      <c r="M184" s="832">
        <v>1</v>
      </c>
      <c r="N184" s="832">
        <v>2641.15</v>
      </c>
      <c r="O184" s="849">
        <v>53</v>
      </c>
      <c r="P184" s="849">
        <v>136648.35</v>
      </c>
      <c r="Q184" s="837">
        <v>51.738201162372455</v>
      </c>
      <c r="R184" s="850">
        <v>2578.2707547169812</v>
      </c>
    </row>
    <row r="185" spans="1:18" ht="14.4" customHeight="1" x14ac:dyDescent="0.3">
      <c r="A185" s="831" t="s">
        <v>5082</v>
      </c>
      <c r="B185" s="832" t="s">
        <v>5083</v>
      </c>
      <c r="C185" s="832" t="s">
        <v>589</v>
      </c>
      <c r="D185" s="832" t="s">
        <v>5320</v>
      </c>
      <c r="E185" s="832" t="s">
        <v>5321</v>
      </c>
      <c r="F185" s="832" t="s">
        <v>5322</v>
      </c>
      <c r="G185" s="849">
        <v>31</v>
      </c>
      <c r="H185" s="849">
        <v>26877</v>
      </c>
      <c r="I185" s="832">
        <v>2.3846153846153846</v>
      </c>
      <c r="J185" s="832">
        <v>867</v>
      </c>
      <c r="K185" s="849">
        <v>13</v>
      </c>
      <c r="L185" s="849">
        <v>11271</v>
      </c>
      <c r="M185" s="832">
        <v>1</v>
      </c>
      <c r="N185" s="832">
        <v>867</v>
      </c>
      <c r="O185" s="849">
        <v>4</v>
      </c>
      <c r="P185" s="849">
        <v>3468</v>
      </c>
      <c r="Q185" s="837">
        <v>0.30769230769230771</v>
      </c>
      <c r="R185" s="850">
        <v>867</v>
      </c>
    </row>
    <row r="186" spans="1:18" ht="14.4" customHeight="1" x14ac:dyDescent="0.3">
      <c r="A186" s="831" t="s">
        <v>5082</v>
      </c>
      <c r="B186" s="832" t="s">
        <v>5083</v>
      </c>
      <c r="C186" s="832" t="s">
        <v>589</v>
      </c>
      <c r="D186" s="832" t="s">
        <v>5320</v>
      </c>
      <c r="E186" s="832" t="s">
        <v>5323</v>
      </c>
      <c r="F186" s="832" t="s">
        <v>5324</v>
      </c>
      <c r="G186" s="849">
        <v>174</v>
      </c>
      <c r="H186" s="849">
        <v>150858</v>
      </c>
      <c r="I186" s="832">
        <v>1.0057803468208093</v>
      </c>
      <c r="J186" s="832">
        <v>867</v>
      </c>
      <c r="K186" s="849">
        <v>173</v>
      </c>
      <c r="L186" s="849">
        <v>149991</v>
      </c>
      <c r="M186" s="832">
        <v>1</v>
      </c>
      <c r="N186" s="832">
        <v>867</v>
      </c>
      <c r="O186" s="849">
        <v>234</v>
      </c>
      <c r="P186" s="849">
        <v>202878</v>
      </c>
      <c r="Q186" s="837">
        <v>1.3526011560693643</v>
      </c>
      <c r="R186" s="850">
        <v>867</v>
      </c>
    </row>
    <row r="187" spans="1:18" ht="14.4" customHeight="1" x14ac:dyDescent="0.3">
      <c r="A187" s="831" t="s">
        <v>5082</v>
      </c>
      <c r="B187" s="832" t="s">
        <v>5083</v>
      </c>
      <c r="C187" s="832" t="s">
        <v>589</v>
      </c>
      <c r="D187" s="832" t="s">
        <v>5320</v>
      </c>
      <c r="E187" s="832" t="s">
        <v>5325</v>
      </c>
      <c r="F187" s="832" t="s">
        <v>5326</v>
      </c>
      <c r="G187" s="849"/>
      <c r="H187" s="849"/>
      <c r="I187" s="832"/>
      <c r="J187" s="832"/>
      <c r="K187" s="849"/>
      <c r="L187" s="849"/>
      <c r="M187" s="832"/>
      <c r="N187" s="832"/>
      <c r="O187" s="849">
        <v>2</v>
      </c>
      <c r="P187" s="849">
        <v>1928</v>
      </c>
      <c r="Q187" s="837"/>
      <c r="R187" s="850">
        <v>964</v>
      </c>
    </row>
    <row r="188" spans="1:18" ht="14.4" customHeight="1" x14ac:dyDescent="0.3">
      <c r="A188" s="831" t="s">
        <v>5082</v>
      </c>
      <c r="B188" s="832" t="s">
        <v>5083</v>
      </c>
      <c r="C188" s="832" t="s">
        <v>589</v>
      </c>
      <c r="D188" s="832" t="s">
        <v>5320</v>
      </c>
      <c r="E188" s="832" t="s">
        <v>5327</v>
      </c>
      <c r="F188" s="832" t="s">
        <v>5328</v>
      </c>
      <c r="G188" s="849">
        <v>1</v>
      </c>
      <c r="H188" s="849">
        <v>2143.6999999999998</v>
      </c>
      <c r="I188" s="832"/>
      <c r="J188" s="832">
        <v>2143.6999999999998</v>
      </c>
      <c r="K188" s="849"/>
      <c r="L188" s="849"/>
      <c r="M188" s="832"/>
      <c r="N188" s="832"/>
      <c r="O188" s="849"/>
      <c r="P188" s="849"/>
      <c r="Q188" s="837"/>
      <c r="R188" s="850"/>
    </row>
    <row r="189" spans="1:18" ht="14.4" customHeight="1" x14ac:dyDescent="0.3">
      <c r="A189" s="831" t="s">
        <v>5082</v>
      </c>
      <c r="B189" s="832" t="s">
        <v>5083</v>
      </c>
      <c r="C189" s="832" t="s">
        <v>589</v>
      </c>
      <c r="D189" s="832" t="s">
        <v>5320</v>
      </c>
      <c r="E189" s="832" t="s">
        <v>5329</v>
      </c>
      <c r="F189" s="832" t="s">
        <v>5330</v>
      </c>
      <c r="G189" s="849"/>
      <c r="H189" s="849"/>
      <c r="I189" s="832"/>
      <c r="J189" s="832"/>
      <c r="K189" s="849"/>
      <c r="L189" s="849"/>
      <c r="M189" s="832"/>
      <c r="N189" s="832"/>
      <c r="O189" s="849">
        <v>1</v>
      </c>
      <c r="P189" s="849">
        <v>5420</v>
      </c>
      <c r="Q189" s="837"/>
      <c r="R189" s="850">
        <v>5420</v>
      </c>
    </row>
    <row r="190" spans="1:18" ht="14.4" customHeight="1" x14ac:dyDescent="0.3">
      <c r="A190" s="831" t="s">
        <v>5082</v>
      </c>
      <c r="B190" s="832" t="s">
        <v>5083</v>
      </c>
      <c r="C190" s="832" t="s">
        <v>589</v>
      </c>
      <c r="D190" s="832" t="s">
        <v>5331</v>
      </c>
      <c r="E190" s="832" t="s">
        <v>5332</v>
      </c>
      <c r="F190" s="832" t="s">
        <v>5333</v>
      </c>
      <c r="G190" s="849">
        <v>22</v>
      </c>
      <c r="H190" s="849">
        <v>6578</v>
      </c>
      <c r="I190" s="832">
        <v>0.73088888888888892</v>
      </c>
      <c r="J190" s="832">
        <v>299</v>
      </c>
      <c r="K190" s="849">
        <v>30</v>
      </c>
      <c r="L190" s="849">
        <v>9000</v>
      </c>
      <c r="M190" s="832">
        <v>1</v>
      </c>
      <c r="N190" s="832">
        <v>300</v>
      </c>
      <c r="O190" s="849">
        <v>37</v>
      </c>
      <c r="P190" s="849">
        <v>11100</v>
      </c>
      <c r="Q190" s="837">
        <v>1.2333333333333334</v>
      </c>
      <c r="R190" s="850">
        <v>300</v>
      </c>
    </row>
    <row r="191" spans="1:18" ht="14.4" customHeight="1" x14ac:dyDescent="0.3">
      <c r="A191" s="831" t="s">
        <v>5082</v>
      </c>
      <c r="B191" s="832" t="s">
        <v>5083</v>
      </c>
      <c r="C191" s="832" t="s">
        <v>589</v>
      </c>
      <c r="D191" s="832" t="s">
        <v>5331</v>
      </c>
      <c r="E191" s="832" t="s">
        <v>5332</v>
      </c>
      <c r="F191" s="832" t="s">
        <v>5334</v>
      </c>
      <c r="G191" s="849">
        <v>2</v>
      </c>
      <c r="H191" s="849">
        <v>598</v>
      </c>
      <c r="I191" s="832">
        <v>1.9933333333333334</v>
      </c>
      <c r="J191" s="832">
        <v>299</v>
      </c>
      <c r="K191" s="849">
        <v>1</v>
      </c>
      <c r="L191" s="849">
        <v>300</v>
      </c>
      <c r="M191" s="832">
        <v>1</v>
      </c>
      <c r="N191" s="832">
        <v>300</v>
      </c>
      <c r="O191" s="849"/>
      <c r="P191" s="849"/>
      <c r="Q191" s="837"/>
      <c r="R191" s="850"/>
    </row>
    <row r="192" spans="1:18" ht="14.4" customHeight="1" x14ac:dyDescent="0.3">
      <c r="A192" s="831" t="s">
        <v>5082</v>
      </c>
      <c r="B192" s="832" t="s">
        <v>5083</v>
      </c>
      <c r="C192" s="832" t="s">
        <v>589</v>
      </c>
      <c r="D192" s="832" t="s">
        <v>5331</v>
      </c>
      <c r="E192" s="832" t="s">
        <v>5335</v>
      </c>
      <c r="F192" s="832" t="s">
        <v>5336</v>
      </c>
      <c r="G192" s="849">
        <v>226</v>
      </c>
      <c r="H192" s="849">
        <v>27572</v>
      </c>
      <c r="I192" s="832">
        <v>0.97413793103448276</v>
      </c>
      <c r="J192" s="832">
        <v>122</v>
      </c>
      <c r="K192" s="849">
        <v>232</v>
      </c>
      <c r="L192" s="849">
        <v>28304</v>
      </c>
      <c r="M192" s="832">
        <v>1</v>
      </c>
      <c r="N192" s="832">
        <v>122</v>
      </c>
      <c r="O192" s="849">
        <v>209</v>
      </c>
      <c r="P192" s="849">
        <v>25498</v>
      </c>
      <c r="Q192" s="837">
        <v>0.90086206896551724</v>
      </c>
      <c r="R192" s="850">
        <v>122</v>
      </c>
    </row>
    <row r="193" spans="1:18" ht="14.4" customHeight="1" x14ac:dyDescent="0.3">
      <c r="A193" s="831" t="s">
        <v>5082</v>
      </c>
      <c r="B193" s="832" t="s">
        <v>5083</v>
      </c>
      <c r="C193" s="832" t="s">
        <v>589</v>
      </c>
      <c r="D193" s="832" t="s">
        <v>5331</v>
      </c>
      <c r="E193" s="832" t="s">
        <v>5335</v>
      </c>
      <c r="F193" s="832" t="s">
        <v>5337</v>
      </c>
      <c r="G193" s="849">
        <v>4</v>
      </c>
      <c r="H193" s="849">
        <v>488</v>
      </c>
      <c r="I193" s="832">
        <v>0.8</v>
      </c>
      <c r="J193" s="832">
        <v>122</v>
      </c>
      <c r="K193" s="849">
        <v>5</v>
      </c>
      <c r="L193" s="849">
        <v>610</v>
      </c>
      <c r="M193" s="832">
        <v>1</v>
      </c>
      <c r="N193" s="832">
        <v>122</v>
      </c>
      <c r="O193" s="849">
        <v>8</v>
      </c>
      <c r="P193" s="849">
        <v>976</v>
      </c>
      <c r="Q193" s="837">
        <v>1.6</v>
      </c>
      <c r="R193" s="850">
        <v>122</v>
      </c>
    </row>
    <row r="194" spans="1:18" ht="14.4" customHeight="1" x14ac:dyDescent="0.3">
      <c r="A194" s="831" t="s">
        <v>5082</v>
      </c>
      <c r="B194" s="832" t="s">
        <v>5083</v>
      </c>
      <c r="C194" s="832" t="s">
        <v>589</v>
      </c>
      <c r="D194" s="832" t="s">
        <v>5331</v>
      </c>
      <c r="E194" s="832" t="s">
        <v>5338</v>
      </c>
      <c r="F194" s="832" t="s">
        <v>5339</v>
      </c>
      <c r="G194" s="849">
        <v>7</v>
      </c>
      <c r="H194" s="849">
        <v>1022</v>
      </c>
      <c r="I194" s="832"/>
      <c r="J194" s="832">
        <v>146</v>
      </c>
      <c r="K194" s="849"/>
      <c r="L194" s="849"/>
      <c r="M194" s="832"/>
      <c r="N194" s="832"/>
      <c r="O194" s="849">
        <v>2</v>
      </c>
      <c r="P194" s="849">
        <v>294</v>
      </c>
      <c r="Q194" s="837"/>
      <c r="R194" s="850">
        <v>147</v>
      </c>
    </row>
    <row r="195" spans="1:18" ht="14.4" customHeight="1" x14ac:dyDescent="0.3">
      <c r="A195" s="831" t="s">
        <v>5082</v>
      </c>
      <c r="B195" s="832" t="s">
        <v>5083</v>
      </c>
      <c r="C195" s="832" t="s">
        <v>589</v>
      </c>
      <c r="D195" s="832" t="s">
        <v>5331</v>
      </c>
      <c r="E195" s="832" t="s">
        <v>5338</v>
      </c>
      <c r="F195" s="832" t="s">
        <v>5340</v>
      </c>
      <c r="G195" s="849">
        <v>477</v>
      </c>
      <c r="H195" s="849">
        <v>69642</v>
      </c>
      <c r="I195" s="832">
        <v>0.55539871282627939</v>
      </c>
      <c r="J195" s="832">
        <v>146</v>
      </c>
      <c r="K195" s="849">
        <v>853</v>
      </c>
      <c r="L195" s="849">
        <v>125391</v>
      </c>
      <c r="M195" s="832">
        <v>1</v>
      </c>
      <c r="N195" s="832">
        <v>147</v>
      </c>
      <c r="O195" s="849">
        <v>1272</v>
      </c>
      <c r="P195" s="849">
        <v>186984</v>
      </c>
      <c r="Q195" s="837">
        <v>1.4912075029308323</v>
      </c>
      <c r="R195" s="850">
        <v>147</v>
      </c>
    </row>
    <row r="196" spans="1:18" ht="14.4" customHeight="1" x14ac:dyDescent="0.3">
      <c r="A196" s="831" t="s">
        <v>5082</v>
      </c>
      <c r="B196" s="832" t="s">
        <v>5083</v>
      </c>
      <c r="C196" s="832" t="s">
        <v>589</v>
      </c>
      <c r="D196" s="832" t="s">
        <v>5331</v>
      </c>
      <c r="E196" s="832" t="s">
        <v>5341</v>
      </c>
      <c r="F196" s="832" t="s">
        <v>5342</v>
      </c>
      <c r="G196" s="849">
        <v>14</v>
      </c>
      <c r="H196" s="849">
        <v>2730</v>
      </c>
      <c r="I196" s="832">
        <v>0.73308270676691734</v>
      </c>
      <c r="J196" s="832">
        <v>195</v>
      </c>
      <c r="K196" s="849">
        <v>19</v>
      </c>
      <c r="L196" s="849">
        <v>3724</v>
      </c>
      <c r="M196" s="832">
        <v>1</v>
      </c>
      <c r="N196" s="832">
        <v>196</v>
      </c>
      <c r="O196" s="849">
        <v>83</v>
      </c>
      <c r="P196" s="849">
        <v>16268</v>
      </c>
      <c r="Q196" s="837">
        <v>4.3684210526315788</v>
      </c>
      <c r="R196" s="850">
        <v>196</v>
      </c>
    </row>
    <row r="197" spans="1:18" ht="14.4" customHeight="1" x14ac:dyDescent="0.3">
      <c r="A197" s="831" t="s">
        <v>5082</v>
      </c>
      <c r="B197" s="832" t="s">
        <v>5083</v>
      </c>
      <c r="C197" s="832" t="s">
        <v>589</v>
      </c>
      <c r="D197" s="832" t="s">
        <v>5331</v>
      </c>
      <c r="E197" s="832" t="s">
        <v>5341</v>
      </c>
      <c r="F197" s="832" t="s">
        <v>5343</v>
      </c>
      <c r="G197" s="849"/>
      <c r="H197" s="849"/>
      <c r="I197" s="832"/>
      <c r="J197" s="832"/>
      <c r="K197" s="849">
        <v>2</v>
      </c>
      <c r="L197" s="849">
        <v>392</v>
      </c>
      <c r="M197" s="832">
        <v>1</v>
      </c>
      <c r="N197" s="832">
        <v>196</v>
      </c>
      <c r="O197" s="849">
        <v>4</v>
      </c>
      <c r="P197" s="849">
        <v>784</v>
      </c>
      <c r="Q197" s="837">
        <v>2</v>
      </c>
      <c r="R197" s="850">
        <v>196</v>
      </c>
    </row>
    <row r="198" spans="1:18" ht="14.4" customHeight="1" x14ac:dyDescent="0.3">
      <c r="A198" s="831" t="s">
        <v>5082</v>
      </c>
      <c r="B198" s="832" t="s">
        <v>5083</v>
      </c>
      <c r="C198" s="832" t="s">
        <v>589</v>
      </c>
      <c r="D198" s="832" t="s">
        <v>5331</v>
      </c>
      <c r="E198" s="832" t="s">
        <v>5344</v>
      </c>
      <c r="F198" s="832" t="s">
        <v>5345</v>
      </c>
      <c r="G198" s="849">
        <v>2856</v>
      </c>
      <c r="H198" s="849">
        <v>105672</v>
      </c>
      <c r="I198" s="832">
        <v>0.98550724637681164</v>
      </c>
      <c r="J198" s="832">
        <v>37</v>
      </c>
      <c r="K198" s="849">
        <v>2898</v>
      </c>
      <c r="L198" s="849">
        <v>107226</v>
      </c>
      <c r="M198" s="832">
        <v>1</v>
      </c>
      <c r="N198" s="832">
        <v>37</v>
      </c>
      <c r="O198" s="849">
        <v>2752</v>
      </c>
      <c r="P198" s="849">
        <v>101824</v>
      </c>
      <c r="Q198" s="837">
        <v>0.94962042788129741</v>
      </c>
      <c r="R198" s="850">
        <v>37</v>
      </c>
    </row>
    <row r="199" spans="1:18" ht="14.4" customHeight="1" x14ac:dyDescent="0.3">
      <c r="A199" s="831" t="s">
        <v>5082</v>
      </c>
      <c r="B199" s="832" t="s">
        <v>5083</v>
      </c>
      <c r="C199" s="832" t="s">
        <v>589</v>
      </c>
      <c r="D199" s="832" t="s">
        <v>5331</v>
      </c>
      <c r="E199" s="832" t="s">
        <v>5344</v>
      </c>
      <c r="F199" s="832" t="s">
        <v>5346</v>
      </c>
      <c r="G199" s="849">
        <v>5</v>
      </c>
      <c r="H199" s="849">
        <v>185</v>
      </c>
      <c r="I199" s="832">
        <v>0.45454545454545453</v>
      </c>
      <c r="J199" s="832">
        <v>37</v>
      </c>
      <c r="K199" s="849">
        <v>11</v>
      </c>
      <c r="L199" s="849">
        <v>407</v>
      </c>
      <c r="M199" s="832">
        <v>1</v>
      </c>
      <c r="N199" s="832">
        <v>37</v>
      </c>
      <c r="O199" s="849">
        <v>7</v>
      </c>
      <c r="P199" s="849">
        <v>259</v>
      </c>
      <c r="Q199" s="837">
        <v>0.63636363636363635</v>
      </c>
      <c r="R199" s="850">
        <v>37</v>
      </c>
    </row>
    <row r="200" spans="1:18" ht="14.4" customHeight="1" x14ac:dyDescent="0.3">
      <c r="A200" s="831" t="s">
        <v>5082</v>
      </c>
      <c r="B200" s="832" t="s">
        <v>5083</v>
      </c>
      <c r="C200" s="832" t="s">
        <v>589</v>
      </c>
      <c r="D200" s="832" t="s">
        <v>5331</v>
      </c>
      <c r="E200" s="832" t="s">
        <v>5347</v>
      </c>
      <c r="F200" s="832" t="s">
        <v>5348</v>
      </c>
      <c r="G200" s="849">
        <v>11</v>
      </c>
      <c r="H200" s="849">
        <v>55</v>
      </c>
      <c r="I200" s="832">
        <v>5.5</v>
      </c>
      <c r="J200" s="832">
        <v>5</v>
      </c>
      <c r="K200" s="849">
        <v>2</v>
      </c>
      <c r="L200" s="849">
        <v>10</v>
      </c>
      <c r="M200" s="832">
        <v>1</v>
      </c>
      <c r="N200" s="832">
        <v>5</v>
      </c>
      <c r="O200" s="849">
        <v>1</v>
      </c>
      <c r="P200" s="849">
        <v>5</v>
      </c>
      <c r="Q200" s="837">
        <v>0.5</v>
      </c>
      <c r="R200" s="850">
        <v>5</v>
      </c>
    </row>
    <row r="201" spans="1:18" ht="14.4" customHeight="1" x14ac:dyDescent="0.3">
      <c r="A201" s="831" t="s">
        <v>5082</v>
      </c>
      <c r="B201" s="832" t="s">
        <v>5083</v>
      </c>
      <c r="C201" s="832" t="s">
        <v>589</v>
      </c>
      <c r="D201" s="832" t="s">
        <v>5331</v>
      </c>
      <c r="E201" s="832" t="s">
        <v>5349</v>
      </c>
      <c r="F201" s="832" t="s">
        <v>5350</v>
      </c>
      <c r="G201" s="849">
        <v>1</v>
      </c>
      <c r="H201" s="849">
        <v>5</v>
      </c>
      <c r="I201" s="832"/>
      <c r="J201" s="832">
        <v>5</v>
      </c>
      <c r="K201" s="849"/>
      <c r="L201" s="849"/>
      <c r="M201" s="832"/>
      <c r="N201" s="832"/>
      <c r="O201" s="849"/>
      <c r="P201" s="849"/>
      <c r="Q201" s="837"/>
      <c r="R201" s="850"/>
    </row>
    <row r="202" spans="1:18" ht="14.4" customHeight="1" x14ac:dyDescent="0.3">
      <c r="A202" s="831" t="s">
        <v>5082</v>
      </c>
      <c r="B202" s="832" t="s">
        <v>5083</v>
      </c>
      <c r="C202" s="832" t="s">
        <v>589</v>
      </c>
      <c r="D202" s="832" t="s">
        <v>5331</v>
      </c>
      <c r="E202" s="832" t="s">
        <v>5351</v>
      </c>
      <c r="F202" s="832" t="s">
        <v>5352</v>
      </c>
      <c r="G202" s="849">
        <v>2</v>
      </c>
      <c r="H202" s="849">
        <v>354</v>
      </c>
      <c r="I202" s="832">
        <v>0.5</v>
      </c>
      <c r="J202" s="832">
        <v>177</v>
      </c>
      <c r="K202" s="849">
        <v>4</v>
      </c>
      <c r="L202" s="849">
        <v>708</v>
      </c>
      <c r="M202" s="832">
        <v>1</v>
      </c>
      <c r="N202" s="832">
        <v>177</v>
      </c>
      <c r="O202" s="849">
        <v>7</v>
      </c>
      <c r="P202" s="849">
        <v>1246</v>
      </c>
      <c r="Q202" s="837">
        <v>1.7598870056497176</v>
      </c>
      <c r="R202" s="850">
        <v>178</v>
      </c>
    </row>
    <row r="203" spans="1:18" ht="14.4" customHeight="1" x14ac:dyDescent="0.3">
      <c r="A203" s="831" t="s">
        <v>5082</v>
      </c>
      <c r="B203" s="832" t="s">
        <v>5083</v>
      </c>
      <c r="C203" s="832" t="s">
        <v>589</v>
      </c>
      <c r="D203" s="832" t="s">
        <v>5331</v>
      </c>
      <c r="E203" s="832" t="s">
        <v>5351</v>
      </c>
      <c r="F203" s="832" t="s">
        <v>5353</v>
      </c>
      <c r="G203" s="849">
        <v>3371</v>
      </c>
      <c r="H203" s="849">
        <v>596667</v>
      </c>
      <c r="I203" s="832">
        <v>0.84253936515871031</v>
      </c>
      <c r="J203" s="832">
        <v>177</v>
      </c>
      <c r="K203" s="849">
        <v>4001</v>
      </c>
      <c r="L203" s="849">
        <v>708177</v>
      </c>
      <c r="M203" s="832">
        <v>1</v>
      </c>
      <c r="N203" s="832">
        <v>177</v>
      </c>
      <c r="O203" s="849">
        <v>4973</v>
      </c>
      <c r="P203" s="849">
        <v>885194</v>
      </c>
      <c r="Q203" s="837">
        <v>1.2499615209192052</v>
      </c>
      <c r="R203" s="850">
        <v>178</v>
      </c>
    </row>
    <row r="204" spans="1:18" ht="14.4" customHeight="1" x14ac:dyDescent="0.3">
      <c r="A204" s="831" t="s">
        <v>5082</v>
      </c>
      <c r="B204" s="832" t="s">
        <v>5083</v>
      </c>
      <c r="C204" s="832" t="s">
        <v>589</v>
      </c>
      <c r="D204" s="832" t="s">
        <v>5331</v>
      </c>
      <c r="E204" s="832" t="s">
        <v>5354</v>
      </c>
      <c r="F204" s="832" t="s">
        <v>5355</v>
      </c>
      <c r="G204" s="849">
        <v>1261</v>
      </c>
      <c r="H204" s="849">
        <v>0</v>
      </c>
      <c r="I204" s="832"/>
      <c r="J204" s="832">
        <v>0</v>
      </c>
      <c r="K204" s="849">
        <v>1200</v>
      </c>
      <c r="L204" s="849">
        <v>0</v>
      </c>
      <c r="M204" s="832"/>
      <c r="N204" s="832">
        <v>0</v>
      </c>
      <c r="O204" s="849">
        <v>1757</v>
      </c>
      <c r="P204" s="849">
        <v>0</v>
      </c>
      <c r="Q204" s="837"/>
      <c r="R204" s="850">
        <v>0</v>
      </c>
    </row>
    <row r="205" spans="1:18" ht="14.4" customHeight="1" x14ac:dyDescent="0.3">
      <c r="A205" s="831" t="s">
        <v>5082</v>
      </c>
      <c r="B205" s="832" t="s">
        <v>5083</v>
      </c>
      <c r="C205" s="832" t="s">
        <v>589</v>
      </c>
      <c r="D205" s="832" t="s">
        <v>5331</v>
      </c>
      <c r="E205" s="832" t="s">
        <v>5356</v>
      </c>
      <c r="F205" s="832" t="s">
        <v>5357</v>
      </c>
      <c r="G205" s="849"/>
      <c r="H205" s="849"/>
      <c r="I205" s="832"/>
      <c r="J205" s="832"/>
      <c r="K205" s="849"/>
      <c r="L205" s="849"/>
      <c r="M205" s="832"/>
      <c r="N205" s="832"/>
      <c r="O205" s="849">
        <v>124</v>
      </c>
      <c r="P205" s="849">
        <v>0</v>
      </c>
      <c r="Q205" s="837"/>
      <c r="R205" s="850">
        <v>0</v>
      </c>
    </row>
    <row r="206" spans="1:18" ht="14.4" customHeight="1" x14ac:dyDescent="0.3">
      <c r="A206" s="831" t="s">
        <v>5082</v>
      </c>
      <c r="B206" s="832" t="s">
        <v>5083</v>
      </c>
      <c r="C206" s="832" t="s">
        <v>589</v>
      </c>
      <c r="D206" s="832" t="s">
        <v>5331</v>
      </c>
      <c r="E206" s="832" t="s">
        <v>5358</v>
      </c>
      <c r="F206" s="832" t="s">
        <v>5359</v>
      </c>
      <c r="G206" s="849">
        <v>9</v>
      </c>
      <c r="H206" s="849">
        <v>990</v>
      </c>
      <c r="I206" s="832">
        <v>0.45267489711934156</v>
      </c>
      <c r="J206" s="832">
        <v>110</v>
      </c>
      <c r="K206" s="849">
        <v>9</v>
      </c>
      <c r="L206" s="849">
        <v>2187</v>
      </c>
      <c r="M206" s="832">
        <v>1</v>
      </c>
      <c r="N206" s="832">
        <v>243</v>
      </c>
      <c r="O206" s="849"/>
      <c r="P206" s="849"/>
      <c r="Q206" s="837"/>
      <c r="R206" s="850"/>
    </row>
    <row r="207" spans="1:18" ht="14.4" customHeight="1" x14ac:dyDescent="0.3">
      <c r="A207" s="831" t="s">
        <v>5082</v>
      </c>
      <c r="B207" s="832" t="s">
        <v>5083</v>
      </c>
      <c r="C207" s="832" t="s">
        <v>589</v>
      </c>
      <c r="D207" s="832" t="s">
        <v>5331</v>
      </c>
      <c r="E207" s="832" t="s">
        <v>5358</v>
      </c>
      <c r="F207" s="832" t="s">
        <v>5360</v>
      </c>
      <c r="G207" s="849">
        <v>2669</v>
      </c>
      <c r="H207" s="849">
        <v>293590</v>
      </c>
      <c r="I207" s="832">
        <v>0.39730000013532479</v>
      </c>
      <c r="J207" s="832">
        <v>110</v>
      </c>
      <c r="K207" s="849">
        <v>3041</v>
      </c>
      <c r="L207" s="849">
        <v>738963</v>
      </c>
      <c r="M207" s="832">
        <v>1</v>
      </c>
      <c r="N207" s="832">
        <v>243</v>
      </c>
      <c r="O207" s="849">
        <v>3628</v>
      </c>
      <c r="P207" s="849">
        <v>885232</v>
      </c>
      <c r="Q207" s="837">
        <v>1.1979381917633223</v>
      </c>
      <c r="R207" s="850">
        <v>244</v>
      </c>
    </row>
    <row r="208" spans="1:18" ht="14.4" customHeight="1" x14ac:dyDescent="0.3">
      <c r="A208" s="831" t="s">
        <v>5082</v>
      </c>
      <c r="B208" s="832" t="s">
        <v>5083</v>
      </c>
      <c r="C208" s="832" t="s">
        <v>589</v>
      </c>
      <c r="D208" s="832" t="s">
        <v>5331</v>
      </c>
      <c r="E208" s="832" t="s">
        <v>5361</v>
      </c>
      <c r="F208" s="832" t="s">
        <v>5362</v>
      </c>
      <c r="G208" s="849">
        <v>200</v>
      </c>
      <c r="H208" s="849">
        <v>6666.6099999999988</v>
      </c>
      <c r="I208" s="832">
        <v>9.0917409922810428</v>
      </c>
      <c r="J208" s="832">
        <v>33.333049999999993</v>
      </c>
      <c r="K208" s="849">
        <v>22</v>
      </c>
      <c r="L208" s="849">
        <v>733.2600000000001</v>
      </c>
      <c r="M208" s="832">
        <v>1</v>
      </c>
      <c r="N208" s="832">
        <v>33.330000000000005</v>
      </c>
      <c r="O208" s="849">
        <v>20</v>
      </c>
      <c r="P208" s="849">
        <v>666.61</v>
      </c>
      <c r="Q208" s="837">
        <v>0.90910454681831809</v>
      </c>
      <c r="R208" s="850">
        <v>33.330500000000001</v>
      </c>
    </row>
    <row r="209" spans="1:18" ht="14.4" customHeight="1" x14ac:dyDescent="0.3">
      <c r="A209" s="831" t="s">
        <v>5082</v>
      </c>
      <c r="B209" s="832" t="s">
        <v>5083</v>
      </c>
      <c r="C209" s="832" t="s">
        <v>589</v>
      </c>
      <c r="D209" s="832" t="s">
        <v>5331</v>
      </c>
      <c r="E209" s="832" t="s">
        <v>5361</v>
      </c>
      <c r="F209" s="832" t="s">
        <v>5363</v>
      </c>
      <c r="G209" s="849">
        <v>3221</v>
      </c>
      <c r="H209" s="849">
        <v>107366.61000000002</v>
      </c>
      <c r="I209" s="832">
        <v>0.5208603971471264</v>
      </c>
      <c r="J209" s="832">
        <v>33.33331574045328</v>
      </c>
      <c r="K209" s="849">
        <v>6184</v>
      </c>
      <c r="L209" s="849">
        <v>206133.17999999985</v>
      </c>
      <c r="M209" s="832">
        <v>1</v>
      </c>
      <c r="N209" s="832">
        <v>33.333308538162974</v>
      </c>
      <c r="O209" s="849">
        <v>6785</v>
      </c>
      <c r="P209" s="849">
        <v>226166.49999999994</v>
      </c>
      <c r="Q209" s="837">
        <v>1.0971862948022251</v>
      </c>
      <c r="R209" s="850">
        <v>33.333308769344136</v>
      </c>
    </row>
    <row r="210" spans="1:18" ht="14.4" customHeight="1" x14ac:dyDescent="0.3">
      <c r="A210" s="831" t="s">
        <v>5082</v>
      </c>
      <c r="B210" s="832" t="s">
        <v>5083</v>
      </c>
      <c r="C210" s="832" t="s">
        <v>589</v>
      </c>
      <c r="D210" s="832" t="s">
        <v>5331</v>
      </c>
      <c r="E210" s="832" t="s">
        <v>5364</v>
      </c>
      <c r="F210" s="832" t="s">
        <v>5365</v>
      </c>
      <c r="G210" s="849">
        <v>3116</v>
      </c>
      <c r="H210" s="849">
        <v>115292</v>
      </c>
      <c r="I210" s="832">
        <v>0.92490353220540222</v>
      </c>
      <c r="J210" s="832">
        <v>37</v>
      </c>
      <c r="K210" s="849">
        <v>3369</v>
      </c>
      <c r="L210" s="849">
        <v>124653</v>
      </c>
      <c r="M210" s="832">
        <v>1</v>
      </c>
      <c r="N210" s="832">
        <v>37</v>
      </c>
      <c r="O210" s="849">
        <v>4480</v>
      </c>
      <c r="P210" s="849">
        <v>165760</v>
      </c>
      <c r="Q210" s="837">
        <v>1.3297714455327991</v>
      </c>
      <c r="R210" s="850">
        <v>37</v>
      </c>
    </row>
    <row r="211" spans="1:18" ht="14.4" customHeight="1" x14ac:dyDescent="0.3">
      <c r="A211" s="831" t="s">
        <v>5082</v>
      </c>
      <c r="B211" s="832" t="s">
        <v>5083</v>
      </c>
      <c r="C211" s="832" t="s">
        <v>589</v>
      </c>
      <c r="D211" s="832" t="s">
        <v>5331</v>
      </c>
      <c r="E211" s="832" t="s">
        <v>5366</v>
      </c>
      <c r="F211" s="832" t="s">
        <v>5367</v>
      </c>
      <c r="G211" s="849">
        <v>5</v>
      </c>
      <c r="H211" s="849">
        <v>430</v>
      </c>
      <c r="I211" s="832">
        <v>0.25</v>
      </c>
      <c r="J211" s="832">
        <v>86</v>
      </c>
      <c r="K211" s="849">
        <v>20</v>
      </c>
      <c r="L211" s="849">
        <v>1720</v>
      </c>
      <c r="M211" s="832">
        <v>1</v>
      </c>
      <c r="N211" s="832">
        <v>86</v>
      </c>
      <c r="O211" s="849">
        <v>26</v>
      </c>
      <c r="P211" s="849">
        <v>2236</v>
      </c>
      <c r="Q211" s="837">
        <v>1.3</v>
      </c>
      <c r="R211" s="850">
        <v>86</v>
      </c>
    </row>
    <row r="212" spans="1:18" ht="14.4" customHeight="1" x14ac:dyDescent="0.3">
      <c r="A212" s="831" t="s">
        <v>5082</v>
      </c>
      <c r="B212" s="832" t="s">
        <v>5083</v>
      </c>
      <c r="C212" s="832" t="s">
        <v>589</v>
      </c>
      <c r="D212" s="832" t="s">
        <v>5331</v>
      </c>
      <c r="E212" s="832" t="s">
        <v>5366</v>
      </c>
      <c r="F212" s="832" t="s">
        <v>5368</v>
      </c>
      <c r="G212" s="849">
        <v>1</v>
      </c>
      <c r="H212" s="849">
        <v>86</v>
      </c>
      <c r="I212" s="832">
        <v>1</v>
      </c>
      <c r="J212" s="832">
        <v>86</v>
      </c>
      <c r="K212" s="849">
        <v>1</v>
      </c>
      <c r="L212" s="849">
        <v>86</v>
      </c>
      <c r="M212" s="832">
        <v>1</v>
      </c>
      <c r="N212" s="832">
        <v>86</v>
      </c>
      <c r="O212" s="849"/>
      <c r="P212" s="849"/>
      <c r="Q212" s="837"/>
      <c r="R212" s="850"/>
    </row>
    <row r="213" spans="1:18" ht="14.4" customHeight="1" x14ac:dyDescent="0.3">
      <c r="A213" s="831" t="s">
        <v>5082</v>
      </c>
      <c r="B213" s="832" t="s">
        <v>5083</v>
      </c>
      <c r="C213" s="832" t="s">
        <v>589</v>
      </c>
      <c r="D213" s="832" t="s">
        <v>5331</v>
      </c>
      <c r="E213" s="832" t="s">
        <v>5369</v>
      </c>
      <c r="F213" s="832" t="s">
        <v>5370</v>
      </c>
      <c r="G213" s="849">
        <v>1</v>
      </c>
      <c r="H213" s="849">
        <v>32</v>
      </c>
      <c r="I213" s="832">
        <v>0.25</v>
      </c>
      <c r="J213" s="832">
        <v>32</v>
      </c>
      <c r="K213" s="849">
        <v>4</v>
      </c>
      <c r="L213" s="849">
        <v>128</v>
      </c>
      <c r="M213" s="832">
        <v>1</v>
      </c>
      <c r="N213" s="832">
        <v>32</v>
      </c>
      <c r="O213" s="849">
        <v>1</v>
      </c>
      <c r="P213" s="849">
        <v>32</v>
      </c>
      <c r="Q213" s="837">
        <v>0.25</v>
      </c>
      <c r="R213" s="850">
        <v>32</v>
      </c>
    </row>
    <row r="214" spans="1:18" ht="14.4" customHeight="1" x14ac:dyDescent="0.3">
      <c r="A214" s="831" t="s">
        <v>5082</v>
      </c>
      <c r="B214" s="832" t="s">
        <v>5083</v>
      </c>
      <c r="C214" s="832" t="s">
        <v>589</v>
      </c>
      <c r="D214" s="832" t="s">
        <v>5331</v>
      </c>
      <c r="E214" s="832" t="s">
        <v>5369</v>
      </c>
      <c r="F214" s="832" t="s">
        <v>5371</v>
      </c>
      <c r="G214" s="849">
        <v>950</v>
      </c>
      <c r="H214" s="849">
        <v>30400</v>
      </c>
      <c r="I214" s="832">
        <v>0.88289962825278812</v>
      </c>
      <c r="J214" s="832">
        <v>32</v>
      </c>
      <c r="K214" s="849">
        <v>1076</v>
      </c>
      <c r="L214" s="849">
        <v>34432</v>
      </c>
      <c r="M214" s="832">
        <v>1</v>
      </c>
      <c r="N214" s="832">
        <v>32</v>
      </c>
      <c r="O214" s="849">
        <v>896</v>
      </c>
      <c r="P214" s="849">
        <v>28672</v>
      </c>
      <c r="Q214" s="837">
        <v>0.83271375464684017</v>
      </c>
      <c r="R214" s="850">
        <v>32</v>
      </c>
    </row>
    <row r="215" spans="1:18" ht="14.4" customHeight="1" x14ac:dyDescent="0.3">
      <c r="A215" s="831" t="s">
        <v>5082</v>
      </c>
      <c r="B215" s="832" t="s">
        <v>5083</v>
      </c>
      <c r="C215" s="832" t="s">
        <v>589</v>
      </c>
      <c r="D215" s="832" t="s">
        <v>5331</v>
      </c>
      <c r="E215" s="832" t="s">
        <v>5372</v>
      </c>
      <c r="F215" s="832" t="s">
        <v>5373</v>
      </c>
      <c r="G215" s="849"/>
      <c r="H215" s="849"/>
      <c r="I215" s="832"/>
      <c r="J215" s="832"/>
      <c r="K215" s="849">
        <v>1</v>
      </c>
      <c r="L215" s="849">
        <v>0</v>
      </c>
      <c r="M215" s="832"/>
      <c r="N215" s="832">
        <v>0</v>
      </c>
      <c r="O215" s="849"/>
      <c r="P215" s="849"/>
      <c r="Q215" s="837"/>
      <c r="R215" s="850"/>
    </row>
    <row r="216" spans="1:18" ht="14.4" customHeight="1" x14ac:dyDescent="0.3">
      <c r="A216" s="831" t="s">
        <v>5082</v>
      </c>
      <c r="B216" s="832" t="s">
        <v>5083</v>
      </c>
      <c r="C216" s="832" t="s">
        <v>589</v>
      </c>
      <c r="D216" s="832" t="s">
        <v>5331</v>
      </c>
      <c r="E216" s="832" t="s">
        <v>5374</v>
      </c>
      <c r="F216" s="832" t="s">
        <v>5375</v>
      </c>
      <c r="G216" s="849">
        <v>1446</v>
      </c>
      <c r="H216" s="849">
        <v>189426</v>
      </c>
      <c r="I216" s="832">
        <v>1.033150075266706</v>
      </c>
      <c r="J216" s="832">
        <v>131</v>
      </c>
      <c r="K216" s="849">
        <v>1389</v>
      </c>
      <c r="L216" s="849">
        <v>183348</v>
      </c>
      <c r="M216" s="832">
        <v>1</v>
      </c>
      <c r="N216" s="832">
        <v>132</v>
      </c>
      <c r="O216" s="849">
        <v>1098</v>
      </c>
      <c r="P216" s="849">
        <v>144936</v>
      </c>
      <c r="Q216" s="837">
        <v>0.79049676025917925</v>
      </c>
      <c r="R216" s="850">
        <v>132</v>
      </c>
    </row>
    <row r="217" spans="1:18" ht="14.4" customHeight="1" x14ac:dyDescent="0.3">
      <c r="A217" s="831" t="s">
        <v>5082</v>
      </c>
      <c r="B217" s="832" t="s">
        <v>5083</v>
      </c>
      <c r="C217" s="832" t="s">
        <v>589</v>
      </c>
      <c r="D217" s="832" t="s">
        <v>5331</v>
      </c>
      <c r="E217" s="832" t="s">
        <v>5376</v>
      </c>
      <c r="F217" s="832" t="s">
        <v>5377</v>
      </c>
      <c r="G217" s="849">
        <v>0</v>
      </c>
      <c r="H217" s="849">
        <v>0</v>
      </c>
      <c r="I217" s="832"/>
      <c r="J217" s="832"/>
      <c r="K217" s="849">
        <v>0</v>
      </c>
      <c r="L217" s="849">
        <v>0</v>
      </c>
      <c r="M217" s="832"/>
      <c r="N217" s="832"/>
      <c r="O217" s="849"/>
      <c r="P217" s="849"/>
      <c r="Q217" s="837"/>
      <c r="R217" s="850"/>
    </row>
    <row r="218" spans="1:18" ht="14.4" customHeight="1" x14ac:dyDescent="0.3">
      <c r="A218" s="831" t="s">
        <v>5082</v>
      </c>
      <c r="B218" s="832" t="s">
        <v>5083</v>
      </c>
      <c r="C218" s="832" t="s">
        <v>589</v>
      </c>
      <c r="D218" s="832" t="s">
        <v>5331</v>
      </c>
      <c r="E218" s="832" t="s">
        <v>5378</v>
      </c>
      <c r="F218" s="832" t="s">
        <v>5379</v>
      </c>
      <c r="G218" s="849">
        <v>11</v>
      </c>
      <c r="H218" s="849">
        <v>3894</v>
      </c>
      <c r="I218" s="832">
        <v>0.40625978090766823</v>
      </c>
      <c r="J218" s="832">
        <v>354</v>
      </c>
      <c r="K218" s="849">
        <v>27</v>
      </c>
      <c r="L218" s="849">
        <v>9585</v>
      </c>
      <c r="M218" s="832">
        <v>1</v>
      </c>
      <c r="N218" s="832">
        <v>355</v>
      </c>
      <c r="O218" s="849">
        <v>14</v>
      </c>
      <c r="P218" s="849">
        <v>4970</v>
      </c>
      <c r="Q218" s="837">
        <v>0.51851851851851849</v>
      </c>
      <c r="R218" s="850">
        <v>355</v>
      </c>
    </row>
    <row r="219" spans="1:18" ht="14.4" customHeight="1" x14ac:dyDescent="0.3">
      <c r="A219" s="831" t="s">
        <v>5082</v>
      </c>
      <c r="B219" s="832" t="s">
        <v>5083</v>
      </c>
      <c r="C219" s="832" t="s">
        <v>589</v>
      </c>
      <c r="D219" s="832" t="s">
        <v>5331</v>
      </c>
      <c r="E219" s="832" t="s">
        <v>5378</v>
      </c>
      <c r="F219" s="832" t="s">
        <v>5380</v>
      </c>
      <c r="G219" s="849">
        <v>2118</v>
      </c>
      <c r="H219" s="849">
        <v>749772</v>
      </c>
      <c r="I219" s="832">
        <v>1.0898007238477303</v>
      </c>
      <c r="J219" s="832">
        <v>354</v>
      </c>
      <c r="K219" s="849">
        <v>1938</v>
      </c>
      <c r="L219" s="849">
        <v>687990</v>
      </c>
      <c r="M219" s="832">
        <v>1</v>
      </c>
      <c r="N219" s="832">
        <v>355</v>
      </c>
      <c r="O219" s="849">
        <v>1844</v>
      </c>
      <c r="P219" s="849">
        <v>654620</v>
      </c>
      <c r="Q219" s="837">
        <v>0.9514963880288958</v>
      </c>
      <c r="R219" s="850">
        <v>355</v>
      </c>
    </row>
    <row r="220" spans="1:18" ht="14.4" customHeight="1" x14ac:dyDescent="0.3">
      <c r="A220" s="831" t="s">
        <v>5082</v>
      </c>
      <c r="B220" s="832" t="s">
        <v>5083</v>
      </c>
      <c r="C220" s="832" t="s">
        <v>589</v>
      </c>
      <c r="D220" s="832" t="s">
        <v>5331</v>
      </c>
      <c r="E220" s="832" t="s">
        <v>5381</v>
      </c>
      <c r="F220" s="832" t="s">
        <v>5382</v>
      </c>
      <c r="G220" s="849">
        <v>856</v>
      </c>
      <c r="H220" s="849">
        <v>50504</v>
      </c>
      <c r="I220" s="832">
        <v>1.0726817042606516</v>
      </c>
      <c r="J220" s="832">
        <v>59</v>
      </c>
      <c r="K220" s="849">
        <v>798</v>
      </c>
      <c r="L220" s="849">
        <v>47082</v>
      </c>
      <c r="M220" s="832">
        <v>1</v>
      </c>
      <c r="N220" s="832">
        <v>59</v>
      </c>
      <c r="O220" s="849">
        <v>1122</v>
      </c>
      <c r="P220" s="849">
        <v>66198</v>
      </c>
      <c r="Q220" s="837">
        <v>1.4060150375939851</v>
      </c>
      <c r="R220" s="850">
        <v>59</v>
      </c>
    </row>
    <row r="221" spans="1:18" ht="14.4" customHeight="1" x14ac:dyDescent="0.3">
      <c r="A221" s="831" t="s">
        <v>5082</v>
      </c>
      <c r="B221" s="832" t="s">
        <v>5083</v>
      </c>
      <c r="C221" s="832" t="s">
        <v>589</v>
      </c>
      <c r="D221" s="832" t="s">
        <v>5331</v>
      </c>
      <c r="E221" s="832" t="s">
        <v>5383</v>
      </c>
      <c r="F221" s="832" t="s">
        <v>5384</v>
      </c>
      <c r="G221" s="849">
        <v>225</v>
      </c>
      <c r="H221" s="849">
        <v>157725</v>
      </c>
      <c r="I221" s="832">
        <v>0.87209302325581395</v>
      </c>
      <c r="J221" s="832">
        <v>701</v>
      </c>
      <c r="K221" s="849">
        <v>258</v>
      </c>
      <c r="L221" s="849">
        <v>180858</v>
      </c>
      <c r="M221" s="832">
        <v>1</v>
      </c>
      <c r="N221" s="832">
        <v>701</v>
      </c>
      <c r="O221" s="849">
        <v>136</v>
      </c>
      <c r="P221" s="849">
        <v>95472</v>
      </c>
      <c r="Q221" s="837">
        <v>0.52788375410543076</v>
      </c>
      <c r="R221" s="850">
        <v>702</v>
      </c>
    </row>
    <row r="222" spans="1:18" ht="14.4" customHeight="1" x14ac:dyDescent="0.3">
      <c r="A222" s="831" t="s">
        <v>5082</v>
      </c>
      <c r="B222" s="832" t="s">
        <v>5083</v>
      </c>
      <c r="C222" s="832" t="s">
        <v>589</v>
      </c>
      <c r="D222" s="832" t="s">
        <v>5331</v>
      </c>
      <c r="E222" s="832" t="s">
        <v>5383</v>
      </c>
      <c r="F222" s="832" t="s">
        <v>5385</v>
      </c>
      <c r="G222" s="849">
        <v>12</v>
      </c>
      <c r="H222" s="849">
        <v>8412</v>
      </c>
      <c r="I222" s="832">
        <v>4</v>
      </c>
      <c r="J222" s="832">
        <v>701</v>
      </c>
      <c r="K222" s="849">
        <v>3</v>
      </c>
      <c r="L222" s="849">
        <v>2103</v>
      </c>
      <c r="M222" s="832">
        <v>1</v>
      </c>
      <c r="N222" s="832">
        <v>701</v>
      </c>
      <c r="O222" s="849">
        <v>1</v>
      </c>
      <c r="P222" s="849">
        <v>702</v>
      </c>
      <c r="Q222" s="837">
        <v>0.33380884450784593</v>
      </c>
      <c r="R222" s="850">
        <v>702</v>
      </c>
    </row>
    <row r="223" spans="1:18" ht="14.4" customHeight="1" x14ac:dyDescent="0.3">
      <c r="A223" s="831" t="s">
        <v>5082</v>
      </c>
      <c r="B223" s="832" t="s">
        <v>5083</v>
      </c>
      <c r="C223" s="832" t="s">
        <v>589</v>
      </c>
      <c r="D223" s="832" t="s">
        <v>5331</v>
      </c>
      <c r="E223" s="832" t="s">
        <v>5386</v>
      </c>
      <c r="F223" s="832" t="s">
        <v>5387</v>
      </c>
      <c r="G223" s="849">
        <v>7</v>
      </c>
      <c r="H223" s="849">
        <v>413</v>
      </c>
      <c r="I223" s="832">
        <v>3.5</v>
      </c>
      <c r="J223" s="832">
        <v>59</v>
      </c>
      <c r="K223" s="849">
        <v>2</v>
      </c>
      <c r="L223" s="849">
        <v>118</v>
      </c>
      <c r="M223" s="832">
        <v>1</v>
      </c>
      <c r="N223" s="832">
        <v>59</v>
      </c>
      <c r="O223" s="849">
        <v>1</v>
      </c>
      <c r="P223" s="849">
        <v>59</v>
      </c>
      <c r="Q223" s="837">
        <v>0.5</v>
      </c>
      <c r="R223" s="850">
        <v>59</v>
      </c>
    </row>
    <row r="224" spans="1:18" ht="14.4" customHeight="1" x14ac:dyDescent="0.3">
      <c r="A224" s="831" t="s">
        <v>5082</v>
      </c>
      <c r="B224" s="832" t="s">
        <v>5083</v>
      </c>
      <c r="C224" s="832" t="s">
        <v>589</v>
      </c>
      <c r="D224" s="832" t="s">
        <v>5331</v>
      </c>
      <c r="E224" s="832" t="s">
        <v>5388</v>
      </c>
      <c r="F224" s="832" t="s">
        <v>5389</v>
      </c>
      <c r="G224" s="849">
        <v>78</v>
      </c>
      <c r="H224" s="849">
        <v>9516</v>
      </c>
      <c r="I224" s="832">
        <v>1.0254310344827586</v>
      </c>
      <c r="J224" s="832">
        <v>122</v>
      </c>
      <c r="K224" s="849">
        <v>80</v>
      </c>
      <c r="L224" s="849">
        <v>9280</v>
      </c>
      <c r="M224" s="832">
        <v>1</v>
      </c>
      <c r="N224" s="832">
        <v>116</v>
      </c>
      <c r="O224" s="849">
        <v>180</v>
      </c>
      <c r="P224" s="849">
        <v>20880</v>
      </c>
      <c r="Q224" s="837">
        <v>2.25</v>
      </c>
      <c r="R224" s="850">
        <v>116</v>
      </c>
    </row>
    <row r="225" spans="1:18" ht="14.4" customHeight="1" x14ac:dyDescent="0.3">
      <c r="A225" s="831" t="s">
        <v>5082</v>
      </c>
      <c r="B225" s="832" t="s">
        <v>5083</v>
      </c>
      <c r="C225" s="832" t="s">
        <v>589</v>
      </c>
      <c r="D225" s="832" t="s">
        <v>5331</v>
      </c>
      <c r="E225" s="832" t="s">
        <v>5390</v>
      </c>
      <c r="F225" s="832" t="s">
        <v>5391</v>
      </c>
      <c r="G225" s="849"/>
      <c r="H225" s="849"/>
      <c r="I225" s="832"/>
      <c r="J225" s="832"/>
      <c r="K225" s="849"/>
      <c r="L225" s="849"/>
      <c r="M225" s="832"/>
      <c r="N225" s="832"/>
      <c r="O225" s="849">
        <v>77</v>
      </c>
      <c r="P225" s="849">
        <v>0</v>
      </c>
      <c r="Q225" s="837"/>
      <c r="R225" s="850">
        <v>0</v>
      </c>
    </row>
    <row r="226" spans="1:18" ht="14.4" customHeight="1" x14ac:dyDescent="0.3">
      <c r="A226" s="831" t="s">
        <v>5082</v>
      </c>
      <c r="B226" s="832" t="s">
        <v>5083</v>
      </c>
      <c r="C226" s="832" t="s">
        <v>5392</v>
      </c>
      <c r="D226" s="832" t="s">
        <v>5084</v>
      </c>
      <c r="E226" s="832" t="s">
        <v>5107</v>
      </c>
      <c r="F226" s="832" t="s">
        <v>5393</v>
      </c>
      <c r="G226" s="849"/>
      <c r="H226" s="849"/>
      <c r="I226" s="832"/>
      <c r="J226" s="832"/>
      <c r="K226" s="849">
        <v>0</v>
      </c>
      <c r="L226" s="849">
        <v>0</v>
      </c>
      <c r="M226" s="832"/>
      <c r="N226" s="832"/>
      <c r="O226" s="849">
        <v>0</v>
      </c>
      <c r="P226" s="849">
        <v>0</v>
      </c>
      <c r="Q226" s="837"/>
      <c r="R226" s="850"/>
    </row>
    <row r="227" spans="1:18" ht="14.4" customHeight="1" x14ac:dyDescent="0.3">
      <c r="A227" s="831" t="s">
        <v>5082</v>
      </c>
      <c r="B227" s="832" t="s">
        <v>5083</v>
      </c>
      <c r="C227" s="832" t="s">
        <v>5392</v>
      </c>
      <c r="D227" s="832" t="s">
        <v>5084</v>
      </c>
      <c r="E227" s="832" t="s">
        <v>5109</v>
      </c>
      <c r="F227" s="832" t="s">
        <v>5394</v>
      </c>
      <c r="G227" s="849">
        <v>-5.6843418860808015E-14</v>
      </c>
      <c r="H227" s="849">
        <v>-4.6566128730773926E-10</v>
      </c>
      <c r="I227" s="832">
        <v>1</v>
      </c>
      <c r="J227" s="832">
        <v>8192</v>
      </c>
      <c r="K227" s="849">
        <v>-2.8421709430404007E-14</v>
      </c>
      <c r="L227" s="849">
        <v>-4.6566128730773926E-10</v>
      </c>
      <c r="M227" s="832">
        <v>1</v>
      </c>
      <c r="N227" s="832">
        <v>16384</v>
      </c>
      <c r="O227" s="849">
        <v>-5.6843418860808015E-14</v>
      </c>
      <c r="P227" s="849">
        <v>0</v>
      </c>
      <c r="Q227" s="837">
        <v>0</v>
      </c>
      <c r="R227" s="850">
        <v>0</v>
      </c>
    </row>
    <row r="228" spans="1:18" ht="14.4" customHeight="1" x14ac:dyDescent="0.3">
      <c r="A228" s="831" t="s">
        <v>5082</v>
      </c>
      <c r="B228" s="832" t="s">
        <v>5083</v>
      </c>
      <c r="C228" s="832" t="s">
        <v>5392</v>
      </c>
      <c r="D228" s="832" t="s">
        <v>5084</v>
      </c>
      <c r="E228" s="832" t="s">
        <v>5110</v>
      </c>
      <c r="F228" s="832" t="s">
        <v>5111</v>
      </c>
      <c r="G228" s="849">
        <v>0</v>
      </c>
      <c r="H228" s="849">
        <v>0</v>
      </c>
      <c r="I228" s="832"/>
      <c r="J228" s="832"/>
      <c r="K228" s="849">
        <v>0</v>
      </c>
      <c r="L228" s="849">
        <v>0</v>
      </c>
      <c r="M228" s="832"/>
      <c r="N228" s="832"/>
      <c r="O228" s="849">
        <v>0</v>
      </c>
      <c r="P228" s="849">
        <v>0</v>
      </c>
      <c r="Q228" s="837"/>
      <c r="R228" s="850"/>
    </row>
    <row r="229" spans="1:18" ht="14.4" customHeight="1" x14ac:dyDescent="0.3">
      <c r="A229" s="831" t="s">
        <v>5082</v>
      </c>
      <c r="B229" s="832" t="s">
        <v>5083</v>
      </c>
      <c r="C229" s="832" t="s">
        <v>5392</v>
      </c>
      <c r="D229" s="832" t="s">
        <v>5084</v>
      </c>
      <c r="E229" s="832" t="s">
        <v>5112</v>
      </c>
      <c r="F229" s="832" t="s">
        <v>5111</v>
      </c>
      <c r="G229" s="849">
        <v>0</v>
      </c>
      <c r="H229" s="849">
        <v>0</v>
      </c>
      <c r="I229" s="832">
        <v>0</v>
      </c>
      <c r="J229" s="832"/>
      <c r="K229" s="849">
        <v>1.7763568394002505E-15</v>
      </c>
      <c r="L229" s="849">
        <v>-1.1641532182693481E-10</v>
      </c>
      <c r="M229" s="832">
        <v>1</v>
      </c>
      <c r="N229" s="832">
        <v>-65536</v>
      </c>
      <c r="O229" s="849">
        <v>0</v>
      </c>
      <c r="P229" s="849">
        <v>0</v>
      </c>
      <c r="Q229" s="837">
        <v>0</v>
      </c>
      <c r="R229" s="850"/>
    </row>
    <row r="230" spans="1:18" ht="14.4" customHeight="1" x14ac:dyDescent="0.3">
      <c r="A230" s="831" t="s">
        <v>5082</v>
      </c>
      <c r="B230" s="832" t="s">
        <v>5083</v>
      </c>
      <c r="C230" s="832" t="s">
        <v>5392</v>
      </c>
      <c r="D230" s="832" t="s">
        <v>5084</v>
      </c>
      <c r="E230" s="832" t="s">
        <v>5113</v>
      </c>
      <c r="F230" s="832" t="s">
        <v>5111</v>
      </c>
      <c r="G230" s="849">
        <v>0</v>
      </c>
      <c r="H230" s="849">
        <v>1.6298145055770874E-9</v>
      </c>
      <c r="I230" s="832">
        <v>-2.5454545454545454</v>
      </c>
      <c r="J230" s="832"/>
      <c r="K230" s="849">
        <v>0</v>
      </c>
      <c r="L230" s="849">
        <v>-6.4028427004814148E-10</v>
      </c>
      <c r="M230" s="832">
        <v>1</v>
      </c>
      <c r="N230" s="832"/>
      <c r="O230" s="849">
        <v>0</v>
      </c>
      <c r="P230" s="849">
        <v>4.6566128730773926E-10</v>
      </c>
      <c r="Q230" s="837">
        <v>-0.72727272727272729</v>
      </c>
      <c r="R230" s="850"/>
    </row>
    <row r="231" spans="1:18" ht="14.4" customHeight="1" x14ac:dyDescent="0.3">
      <c r="A231" s="831" t="s">
        <v>5082</v>
      </c>
      <c r="B231" s="832" t="s">
        <v>5083</v>
      </c>
      <c r="C231" s="832" t="s">
        <v>5392</v>
      </c>
      <c r="D231" s="832" t="s">
        <v>5084</v>
      </c>
      <c r="E231" s="832" t="s">
        <v>5114</v>
      </c>
      <c r="F231" s="832" t="s">
        <v>5395</v>
      </c>
      <c r="G231" s="849">
        <v>0</v>
      </c>
      <c r="H231" s="849">
        <v>0</v>
      </c>
      <c r="I231" s="832">
        <v>0</v>
      </c>
      <c r="J231" s="832"/>
      <c r="K231" s="849">
        <v>0</v>
      </c>
      <c r="L231" s="849">
        <v>-2.9103830456733704E-11</v>
      </c>
      <c r="M231" s="832">
        <v>1</v>
      </c>
      <c r="N231" s="832"/>
      <c r="O231" s="849">
        <v>0</v>
      </c>
      <c r="P231" s="849">
        <v>-3.7834979593753815E-10</v>
      </c>
      <c r="Q231" s="837">
        <v>13</v>
      </c>
      <c r="R231" s="850"/>
    </row>
    <row r="232" spans="1:18" ht="14.4" customHeight="1" x14ac:dyDescent="0.3">
      <c r="A232" s="831" t="s">
        <v>5082</v>
      </c>
      <c r="B232" s="832" t="s">
        <v>5083</v>
      </c>
      <c r="C232" s="832" t="s">
        <v>5392</v>
      </c>
      <c r="D232" s="832" t="s">
        <v>5084</v>
      </c>
      <c r="E232" s="832" t="s">
        <v>5118</v>
      </c>
      <c r="F232" s="832" t="s">
        <v>5119</v>
      </c>
      <c r="G232" s="849">
        <v>0</v>
      </c>
      <c r="H232" s="849">
        <v>1.1641532182693481E-9</v>
      </c>
      <c r="I232" s="832">
        <v>2</v>
      </c>
      <c r="J232" s="832"/>
      <c r="K232" s="849">
        <v>0</v>
      </c>
      <c r="L232" s="849">
        <v>5.8207660913467407E-10</v>
      </c>
      <c r="M232" s="832">
        <v>1</v>
      </c>
      <c r="N232" s="832"/>
      <c r="O232" s="849">
        <v>0</v>
      </c>
      <c r="P232" s="849">
        <v>-6.9849193096160889E-10</v>
      </c>
      <c r="Q232" s="837">
        <v>-1.2</v>
      </c>
      <c r="R232" s="850"/>
    </row>
    <row r="233" spans="1:18" ht="14.4" customHeight="1" x14ac:dyDescent="0.3">
      <c r="A233" s="831" t="s">
        <v>5082</v>
      </c>
      <c r="B233" s="832" t="s">
        <v>5083</v>
      </c>
      <c r="C233" s="832" t="s">
        <v>5392</v>
      </c>
      <c r="D233" s="832" t="s">
        <v>5084</v>
      </c>
      <c r="E233" s="832" t="s">
        <v>5124</v>
      </c>
      <c r="F233" s="832" t="s">
        <v>5125</v>
      </c>
      <c r="G233" s="849"/>
      <c r="H233" s="849"/>
      <c r="I233" s="832"/>
      <c r="J233" s="832"/>
      <c r="K233" s="849">
        <v>0</v>
      </c>
      <c r="L233" s="849">
        <v>0</v>
      </c>
      <c r="M233" s="832"/>
      <c r="N233" s="832"/>
      <c r="O233" s="849">
        <v>0</v>
      </c>
      <c r="P233" s="849">
        <v>0</v>
      </c>
      <c r="Q233" s="837"/>
      <c r="R233" s="850"/>
    </row>
    <row r="234" spans="1:18" ht="14.4" customHeight="1" x14ac:dyDescent="0.3">
      <c r="A234" s="831" t="s">
        <v>5082</v>
      </c>
      <c r="B234" s="832" t="s">
        <v>5083</v>
      </c>
      <c r="C234" s="832" t="s">
        <v>5392</v>
      </c>
      <c r="D234" s="832" t="s">
        <v>5084</v>
      </c>
      <c r="E234" s="832" t="s">
        <v>5126</v>
      </c>
      <c r="F234" s="832" t="s">
        <v>5119</v>
      </c>
      <c r="G234" s="849">
        <v>0</v>
      </c>
      <c r="H234" s="849">
        <v>1.7462298274040222E-10</v>
      </c>
      <c r="I234" s="832">
        <v>-0.375</v>
      </c>
      <c r="J234" s="832"/>
      <c r="K234" s="849">
        <v>0</v>
      </c>
      <c r="L234" s="849">
        <v>-4.6566128730773926E-10</v>
      </c>
      <c r="M234" s="832">
        <v>1</v>
      </c>
      <c r="N234" s="832"/>
      <c r="O234" s="849">
        <v>0</v>
      </c>
      <c r="P234" s="849">
        <v>6.9849193096160889E-10</v>
      </c>
      <c r="Q234" s="837">
        <v>-1.5</v>
      </c>
      <c r="R234" s="850"/>
    </row>
    <row r="235" spans="1:18" ht="14.4" customHeight="1" x14ac:dyDescent="0.3">
      <c r="A235" s="831" t="s">
        <v>5082</v>
      </c>
      <c r="B235" s="832" t="s">
        <v>5083</v>
      </c>
      <c r="C235" s="832" t="s">
        <v>5392</v>
      </c>
      <c r="D235" s="832" t="s">
        <v>5084</v>
      </c>
      <c r="E235" s="832" t="s">
        <v>5127</v>
      </c>
      <c r="F235" s="832" t="s">
        <v>5396</v>
      </c>
      <c r="G235" s="849">
        <v>8.8817841970012523E-16</v>
      </c>
      <c r="H235" s="849">
        <v>0</v>
      </c>
      <c r="I235" s="832"/>
      <c r="J235" s="832">
        <v>0</v>
      </c>
      <c r="K235" s="849">
        <v>0</v>
      </c>
      <c r="L235" s="849">
        <v>0</v>
      </c>
      <c r="M235" s="832"/>
      <c r="N235" s="832"/>
      <c r="O235" s="849">
        <v>0</v>
      </c>
      <c r="P235" s="849">
        <v>0</v>
      </c>
      <c r="Q235" s="837"/>
      <c r="R235" s="850"/>
    </row>
    <row r="236" spans="1:18" ht="14.4" customHeight="1" x14ac:dyDescent="0.3">
      <c r="A236" s="831" t="s">
        <v>5082</v>
      </c>
      <c r="B236" s="832" t="s">
        <v>5083</v>
      </c>
      <c r="C236" s="832" t="s">
        <v>5392</v>
      </c>
      <c r="D236" s="832" t="s">
        <v>5084</v>
      </c>
      <c r="E236" s="832" t="s">
        <v>5128</v>
      </c>
      <c r="F236" s="832" t="s">
        <v>5396</v>
      </c>
      <c r="G236" s="849">
        <v>-8.8817841970012523E-16</v>
      </c>
      <c r="H236" s="849">
        <v>0</v>
      </c>
      <c r="I236" s="832"/>
      <c r="J236" s="832">
        <v>0</v>
      </c>
      <c r="K236" s="849">
        <v>0</v>
      </c>
      <c r="L236" s="849">
        <v>0</v>
      </c>
      <c r="M236" s="832"/>
      <c r="N236" s="832"/>
      <c r="O236" s="849">
        <v>0</v>
      </c>
      <c r="P236" s="849">
        <v>0</v>
      </c>
      <c r="Q236" s="837"/>
      <c r="R236" s="850"/>
    </row>
    <row r="237" spans="1:18" ht="14.4" customHeight="1" x14ac:dyDescent="0.3">
      <c r="A237" s="831" t="s">
        <v>5082</v>
      </c>
      <c r="B237" s="832" t="s">
        <v>5083</v>
      </c>
      <c r="C237" s="832" t="s">
        <v>5392</v>
      </c>
      <c r="D237" s="832" t="s">
        <v>5084</v>
      </c>
      <c r="E237" s="832" t="s">
        <v>5129</v>
      </c>
      <c r="F237" s="832" t="s">
        <v>5397</v>
      </c>
      <c r="G237" s="849">
        <v>8.8817841970012523E-15</v>
      </c>
      <c r="H237" s="849">
        <v>8.7675289250910282E-10</v>
      </c>
      <c r="I237" s="832">
        <v>2.5104166666666665</v>
      </c>
      <c r="J237" s="832">
        <v>98713.600000000006</v>
      </c>
      <c r="K237" s="849">
        <v>1.8474111129762605E-13</v>
      </c>
      <c r="L237" s="849">
        <v>3.4924596548080444E-10</v>
      </c>
      <c r="M237" s="832">
        <v>1</v>
      </c>
      <c r="N237" s="832">
        <v>1890.4615384615386</v>
      </c>
      <c r="O237" s="849">
        <v>6.5725203057809267E-14</v>
      </c>
      <c r="P237" s="849">
        <v>5.1659299060702324E-10</v>
      </c>
      <c r="Q237" s="837">
        <v>1.4791666666666667</v>
      </c>
      <c r="R237" s="850">
        <v>7859.8918918918916</v>
      </c>
    </row>
    <row r="238" spans="1:18" ht="14.4" customHeight="1" x14ac:dyDescent="0.3">
      <c r="A238" s="831" t="s">
        <v>5082</v>
      </c>
      <c r="B238" s="832" t="s">
        <v>5083</v>
      </c>
      <c r="C238" s="832" t="s">
        <v>5392</v>
      </c>
      <c r="D238" s="832" t="s">
        <v>5084</v>
      </c>
      <c r="E238" s="832" t="s">
        <v>5130</v>
      </c>
      <c r="F238" s="832" t="s">
        <v>5398</v>
      </c>
      <c r="G238" s="849"/>
      <c r="H238" s="849"/>
      <c r="I238" s="832"/>
      <c r="J238" s="832"/>
      <c r="K238" s="849"/>
      <c r="L238" s="849"/>
      <c r="M238" s="832"/>
      <c r="N238" s="832"/>
      <c r="O238" s="849">
        <v>0</v>
      </c>
      <c r="P238" s="849">
        <v>0</v>
      </c>
      <c r="Q238" s="837"/>
      <c r="R238" s="850"/>
    </row>
    <row r="239" spans="1:18" ht="14.4" customHeight="1" x14ac:dyDescent="0.3">
      <c r="A239" s="831" t="s">
        <v>5082</v>
      </c>
      <c r="B239" s="832" t="s">
        <v>5083</v>
      </c>
      <c r="C239" s="832" t="s">
        <v>5392</v>
      </c>
      <c r="D239" s="832" t="s">
        <v>5084</v>
      </c>
      <c r="E239" s="832" t="s">
        <v>5132</v>
      </c>
      <c r="F239" s="832" t="s">
        <v>5399</v>
      </c>
      <c r="G239" s="849">
        <v>0</v>
      </c>
      <c r="H239" s="849">
        <v>-2.3283064365386963E-10</v>
      </c>
      <c r="I239" s="832"/>
      <c r="J239" s="832"/>
      <c r="K239" s="849">
        <v>-1.4210854715202004E-14</v>
      </c>
      <c r="L239" s="849">
        <v>0</v>
      </c>
      <c r="M239" s="832"/>
      <c r="N239" s="832">
        <v>0</v>
      </c>
      <c r="O239" s="849">
        <v>0</v>
      </c>
      <c r="P239" s="849">
        <v>2.3283064365386963E-10</v>
      </c>
      <c r="Q239" s="837"/>
      <c r="R239" s="850"/>
    </row>
    <row r="240" spans="1:18" ht="14.4" customHeight="1" x14ac:dyDescent="0.3">
      <c r="A240" s="831" t="s">
        <v>5082</v>
      </c>
      <c r="B240" s="832" t="s">
        <v>5083</v>
      </c>
      <c r="C240" s="832" t="s">
        <v>5392</v>
      </c>
      <c r="D240" s="832" t="s">
        <v>5084</v>
      </c>
      <c r="E240" s="832" t="s">
        <v>5167</v>
      </c>
      <c r="F240" s="832" t="s">
        <v>5400</v>
      </c>
      <c r="G240" s="849">
        <v>0</v>
      </c>
      <c r="H240" s="849">
        <v>0</v>
      </c>
      <c r="I240" s="832"/>
      <c r="J240" s="832"/>
      <c r="K240" s="849">
        <v>0</v>
      </c>
      <c r="L240" s="849">
        <v>0</v>
      </c>
      <c r="M240" s="832"/>
      <c r="N240" s="832"/>
      <c r="O240" s="849"/>
      <c r="P240" s="849"/>
      <c r="Q240" s="837"/>
      <c r="R240" s="850"/>
    </row>
    <row r="241" spans="1:18" ht="14.4" customHeight="1" x14ac:dyDescent="0.3">
      <c r="A241" s="831" t="s">
        <v>5082</v>
      </c>
      <c r="B241" s="832" t="s">
        <v>5083</v>
      </c>
      <c r="C241" s="832" t="s">
        <v>5392</v>
      </c>
      <c r="D241" s="832" t="s">
        <v>5084</v>
      </c>
      <c r="E241" s="832" t="s">
        <v>5168</v>
      </c>
      <c r="F241" s="832" t="s">
        <v>5400</v>
      </c>
      <c r="G241" s="849">
        <v>0</v>
      </c>
      <c r="H241" s="849">
        <v>0</v>
      </c>
      <c r="I241" s="832"/>
      <c r="J241" s="832"/>
      <c r="K241" s="849">
        <v>0</v>
      </c>
      <c r="L241" s="849">
        <v>0</v>
      </c>
      <c r="M241" s="832"/>
      <c r="N241" s="832"/>
      <c r="O241" s="849">
        <v>0</v>
      </c>
      <c r="P241" s="849">
        <v>0</v>
      </c>
      <c r="Q241" s="837"/>
      <c r="R241" s="850"/>
    </row>
    <row r="242" spans="1:18" ht="14.4" customHeight="1" x14ac:dyDescent="0.3">
      <c r="A242" s="831" t="s">
        <v>5082</v>
      </c>
      <c r="B242" s="832" t="s">
        <v>5083</v>
      </c>
      <c r="C242" s="832" t="s">
        <v>5392</v>
      </c>
      <c r="D242" s="832" t="s">
        <v>5084</v>
      </c>
      <c r="E242" s="832" t="s">
        <v>5169</v>
      </c>
      <c r="F242" s="832" t="s">
        <v>5170</v>
      </c>
      <c r="G242" s="849"/>
      <c r="H242" s="849"/>
      <c r="I242" s="832"/>
      <c r="J242" s="832"/>
      <c r="K242" s="849"/>
      <c r="L242" s="849"/>
      <c r="M242" s="832"/>
      <c r="N242" s="832"/>
      <c r="O242" s="849">
        <v>0</v>
      </c>
      <c r="P242" s="849">
        <v>0</v>
      </c>
      <c r="Q242" s="837"/>
      <c r="R242" s="850"/>
    </row>
    <row r="243" spans="1:18" ht="14.4" customHeight="1" x14ac:dyDescent="0.3">
      <c r="A243" s="831" t="s">
        <v>5082</v>
      </c>
      <c r="B243" s="832" t="s">
        <v>5083</v>
      </c>
      <c r="C243" s="832" t="s">
        <v>5392</v>
      </c>
      <c r="D243" s="832" t="s">
        <v>5084</v>
      </c>
      <c r="E243" s="832" t="s">
        <v>5171</v>
      </c>
      <c r="F243" s="832" t="s">
        <v>5170</v>
      </c>
      <c r="G243" s="849"/>
      <c r="H243" s="849"/>
      <c r="I243" s="832"/>
      <c r="J243" s="832"/>
      <c r="K243" s="849"/>
      <c r="L243" s="849"/>
      <c r="M243" s="832"/>
      <c r="N243" s="832"/>
      <c r="O243" s="849">
        <v>0</v>
      </c>
      <c r="P243" s="849">
        <v>0</v>
      </c>
      <c r="Q243" s="837"/>
      <c r="R243" s="850"/>
    </row>
    <row r="244" spans="1:18" ht="14.4" customHeight="1" x14ac:dyDescent="0.3">
      <c r="A244" s="831" t="s">
        <v>5082</v>
      </c>
      <c r="B244" s="832" t="s">
        <v>5083</v>
      </c>
      <c r="C244" s="832" t="s">
        <v>5392</v>
      </c>
      <c r="D244" s="832" t="s">
        <v>5084</v>
      </c>
      <c r="E244" s="832" t="s">
        <v>5178</v>
      </c>
      <c r="F244" s="832" t="s">
        <v>5179</v>
      </c>
      <c r="G244" s="849"/>
      <c r="H244" s="849"/>
      <c r="I244" s="832"/>
      <c r="J244" s="832"/>
      <c r="K244" s="849"/>
      <c r="L244" s="849"/>
      <c r="M244" s="832"/>
      <c r="N244" s="832"/>
      <c r="O244" s="849">
        <v>0</v>
      </c>
      <c r="P244" s="849">
        <v>0</v>
      </c>
      <c r="Q244" s="837"/>
      <c r="R244" s="850"/>
    </row>
    <row r="245" spans="1:18" ht="14.4" customHeight="1" x14ac:dyDescent="0.3">
      <c r="A245" s="831" t="s">
        <v>5082</v>
      </c>
      <c r="B245" s="832" t="s">
        <v>5083</v>
      </c>
      <c r="C245" s="832" t="s">
        <v>5392</v>
      </c>
      <c r="D245" s="832" t="s">
        <v>5084</v>
      </c>
      <c r="E245" s="832" t="s">
        <v>5180</v>
      </c>
      <c r="F245" s="832" t="s">
        <v>5401</v>
      </c>
      <c r="G245" s="849">
        <v>0</v>
      </c>
      <c r="H245" s="849">
        <v>0</v>
      </c>
      <c r="I245" s="832"/>
      <c r="J245" s="832"/>
      <c r="K245" s="849">
        <v>0</v>
      </c>
      <c r="L245" s="849">
        <v>0</v>
      </c>
      <c r="M245" s="832"/>
      <c r="N245" s="832"/>
      <c r="O245" s="849">
        <v>0</v>
      </c>
      <c r="P245" s="849">
        <v>-5.8207660913467407E-11</v>
      </c>
      <c r="Q245" s="837"/>
      <c r="R245" s="850"/>
    </row>
    <row r="246" spans="1:18" ht="14.4" customHeight="1" x14ac:dyDescent="0.3">
      <c r="A246" s="831" t="s">
        <v>5082</v>
      </c>
      <c r="B246" s="832" t="s">
        <v>5083</v>
      </c>
      <c r="C246" s="832" t="s">
        <v>5392</v>
      </c>
      <c r="D246" s="832" t="s">
        <v>5084</v>
      </c>
      <c r="E246" s="832" t="s">
        <v>5181</v>
      </c>
      <c r="F246" s="832" t="s">
        <v>5401</v>
      </c>
      <c r="G246" s="849">
        <v>0</v>
      </c>
      <c r="H246" s="849">
        <v>0</v>
      </c>
      <c r="I246" s="832"/>
      <c r="J246" s="832"/>
      <c r="K246" s="849">
        <v>0</v>
      </c>
      <c r="L246" s="849">
        <v>0</v>
      </c>
      <c r="M246" s="832"/>
      <c r="N246" s="832"/>
      <c r="O246" s="849">
        <v>0</v>
      </c>
      <c r="P246" s="849">
        <v>0</v>
      </c>
      <c r="Q246" s="837"/>
      <c r="R246" s="850"/>
    </row>
    <row r="247" spans="1:18" ht="14.4" customHeight="1" x14ac:dyDescent="0.3">
      <c r="A247" s="831" t="s">
        <v>5082</v>
      </c>
      <c r="B247" s="832" t="s">
        <v>5083</v>
      </c>
      <c r="C247" s="832" t="s">
        <v>5392</v>
      </c>
      <c r="D247" s="832" t="s">
        <v>5084</v>
      </c>
      <c r="E247" s="832" t="s">
        <v>5192</v>
      </c>
      <c r="F247" s="832" t="s">
        <v>5193</v>
      </c>
      <c r="G247" s="849"/>
      <c r="H247" s="849"/>
      <c r="I247" s="832"/>
      <c r="J247" s="832"/>
      <c r="K247" s="849">
        <v>0</v>
      </c>
      <c r="L247" s="849">
        <v>0</v>
      </c>
      <c r="M247" s="832"/>
      <c r="N247" s="832"/>
      <c r="O247" s="849"/>
      <c r="P247" s="849"/>
      <c r="Q247" s="837"/>
      <c r="R247" s="850"/>
    </row>
    <row r="248" spans="1:18" ht="14.4" customHeight="1" x14ac:dyDescent="0.3">
      <c r="A248" s="831" t="s">
        <v>5082</v>
      </c>
      <c r="B248" s="832" t="s">
        <v>5083</v>
      </c>
      <c r="C248" s="832" t="s">
        <v>5392</v>
      </c>
      <c r="D248" s="832" t="s">
        <v>5084</v>
      </c>
      <c r="E248" s="832" t="s">
        <v>5197</v>
      </c>
      <c r="F248" s="832" t="s">
        <v>5198</v>
      </c>
      <c r="G248" s="849">
        <v>0</v>
      </c>
      <c r="H248" s="849">
        <v>3.4924596548080444E-10</v>
      </c>
      <c r="I248" s="832"/>
      <c r="J248" s="832"/>
      <c r="K248" s="849">
        <v>0</v>
      </c>
      <c r="L248" s="849">
        <v>0</v>
      </c>
      <c r="M248" s="832"/>
      <c r="N248" s="832"/>
      <c r="O248" s="849"/>
      <c r="P248" s="849"/>
      <c r="Q248" s="837"/>
      <c r="R248" s="850"/>
    </row>
    <row r="249" spans="1:18" ht="14.4" customHeight="1" x14ac:dyDescent="0.3">
      <c r="A249" s="831" t="s">
        <v>5082</v>
      </c>
      <c r="B249" s="832" t="s">
        <v>5083</v>
      </c>
      <c r="C249" s="832" t="s">
        <v>5392</v>
      </c>
      <c r="D249" s="832" t="s">
        <v>5084</v>
      </c>
      <c r="E249" s="832" t="s">
        <v>5199</v>
      </c>
      <c r="F249" s="832" t="s">
        <v>5200</v>
      </c>
      <c r="G249" s="849">
        <v>0</v>
      </c>
      <c r="H249" s="849">
        <v>0</v>
      </c>
      <c r="I249" s="832"/>
      <c r="J249" s="832"/>
      <c r="K249" s="849"/>
      <c r="L249" s="849"/>
      <c r="M249" s="832"/>
      <c r="N249" s="832"/>
      <c r="O249" s="849">
        <v>0</v>
      </c>
      <c r="P249" s="849">
        <v>0</v>
      </c>
      <c r="Q249" s="837"/>
      <c r="R249" s="850"/>
    </row>
    <row r="250" spans="1:18" ht="14.4" customHeight="1" x14ac:dyDescent="0.3">
      <c r="A250" s="831" t="s">
        <v>5082</v>
      </c>
      <c r="B250" s="832" t="s">
        <v>5083</v>
      </c>
      <c r="C250" s="832" t="s">
        <v>5392</v>
      </c>
      <c r="D250" s="832" t="s">
        <v>5084</v>
      </c>
      <c r="E250" s="832" t="s">
        <v>5201</v>
      </c>
      <c r="F250" s="832" t="s">
        <v>5200</v>
      </c>
      <c r="G250" s="849">
        <v>0</v>
      </c>
      <c r="H250" s="849">
        <v>-2.3283064365386963E-10</v>
      </c>
      <c r="I250" s="832"/>
      <c r="J250" s="832"/>
      <c r="K250" s="849">
        <v>0</v>
      </c>
      <c r="L250" s="849">
        <v>0</v>
      </c>
      <c r="M250" s="832"/>
      <c r="N250" s="832"/>
      <c r="O250" s="849">
        <v>0</v>
      </c>
      <c r="P250" s="849">
        <v>2.3283064365386963E-10</v>
      </c>
      <c r="Q250" s="837"/>
      <c r="R250" s="850"/>
    </row>
    <row r="251" spans="1:18" ht="14.4" customHeight="1" x14ac:dyDescent="0.3">
      <c r="A251" s="831" t="s">
        <v>5082</v>
      </c>
      <c r="B251" s="832" t="s">
        <v>5083</v>
      </c>
      <c r="C251" s="832" t="s">
        <v>5392</v>
      </c>
      <c r="D251" s="832" t="s">
        <v>5084</v>
      </c>
      <c r="E251" s="832" t="s">
        <v>5202</v>
      </c>
      <c r="F251" s="832" t="s">
        <v>2697</v>
      </c>
      <c r="G251" s="849">
        <v>0</v>
      </c>
      <c r="H251" s="849">
        <v>5.8207660913467407E-11</v>
      </c>
      <c r="I251" s="832"/>
      <c r="J251" s="832"/>
      <c r="K251" s="849">
        <v>0</v>
      </c>
      <c r="L251" s="849">
        <v>0</v>
      </c>
      <c r="M251" s="832"/>
      <c r="N251" s="832"/>
      <c r="O251" s="849">
        <v>0</v>
      </c>
      <c r="P251" s="849">
        <v>0</v>
      </c>
      <c r="Q251" s="837"/>
      <c r="R251" s="850"/>
    </row>
    <row r="252" spans="1:18" ht="14.4" customHeight="1" x14ac:dyDescent="0.3">
      <c r="A252" s="831" t="s">
        <v>5082</v>
      </c>
      <c r="B252" s="832" t="s">
        <v>5083</v>
      </c>
      <c r="C252" s="832" t="s">
        <v>5392</v>
      </c>
      <c r="D252" s="832" t="s">
        <v>5084</v>
      </c>
      <c r="E252" s="832" t="s">
        <v>5203</v>
      </c>
      <c r="F252" s="832" t="s">
        <v>5402</v>
      </c>
      <c r="G252" s="849">
        <v>0</v>
      </c>
      <c r="H252" s="849">
        <v>-1.1641532182693481E-10</v>
      </c>
      <c r="I252" s="832"/>
      <c r="J252" s="832"/>
      <c r="K252" s="849">
        <v>0</v>
      </c>
      <c r="L252" s="849">
        <v>0</v>
      </c>
      <c r="M252" s="832"/>
      <c r="N252" s="832"/>
      <c r="O252" s="849">
        <v>0</v>
      </c>
      <c r="P252" s="849">
        <v>5.8207660913467407E-11</v>
      </c>
      <c r="Q252" s="837"/>
      <c r="R252" s="850"/>
    </row>
    <row r="253" spans="1:18" ht="14.4" customHeight="1" x14ac:dyDescent="0.3">
      <c r="A253" s="831" t="s">
        <v>5082</v>
      </c>
      <c r="B253" s="832" t="s">
        <v>5083</v>
      </c>
      <c r="C253" s="832" t="s">
        <v>5392</v>
      </c>
      <c r="D253" s="832" t="s">
        <v>5084</v>
      </c>
      <c r="E253" s="832" t="s">
        <v>5215</v>
      </c>
      <c r="F253" s="832" t="s">
        <v>5403</v>
      </c>
      <c r="G253" s="849">
        <v>0</v>
      </c>
      <c r="H253" s="849">
        <v>0</v>
      </c>
      <c r="I253" s="832">
        <v>0</v>
      </c>
      <c r="J253" s="832"/>
      <c r="K253" s="849">
        <v>0</v>
      </c>
      <c r="L253" s="849">
        <v>2.9103830456733704E-11</v>
      </c>
      <c r="M253" s="832">
        <v>1</v>
      </c>
      <c r="N253" s="832"/>
      <c r="O253" s="849">
        <v>7.1054273576010019E-15</v>
      </c>
      <c r="P253" s="849">
        <v>1.1641532182693481E-10</v>
      </c>
      <c r="Q253" s="837">
        <v>4</v>
      </c>
      <c r="R253" s="850">
        <v>16384</v>
      </c>
    </row>
    <row r="254" spans="1:18" ht="14.4" customHeight="1" x14ac:dyDescent="0.3">
      <c r="A254" s="831" t="s">
        <v>5082</v>
      </c>
      <c r="B254" s="832" t="s">
        <v>5083</v>
      </c>
      <c r="C254" s="832" t="s">
        <v>5392</v>
      </c>
      <c r="D254" s="832" t="s">
        <v>5084</v>
      </c>
      <c r="E254" s="832" t="s">
        <v>5219</v>
      </c>
      <c r="F254" s="832" t="s">
        <v>5404</v>
      </c>
      <c r="G254" s="849">
        <v>0</v>
      </c>
      <c r="H254" s="849">
        <v>-9.3132257461547852E-10</v>
      </c>
      <c r="I254" s="832">
        <v>8</v>
      </c>
      <c r="J254" s="832"/>
      <c r="K254" s="849">
        <v>0</v>
      </c>
      <c r="L254" s="849">
        <v>-1.1641532182693481E-10</v>
      </c>
      <c r="M254" s="832">
        <v>1</v>
      </c>
      <c r="N254" s="832"/>
      <c r="O254" s="849">
        <v>0</v>
      </c>
      <c r="P254" s="849">
        <v>0</v>
      </c>
      <c r="Q254" s="837">
        <v>0</v>
      </c>
      <c r="R254" s="850"/>
    </row>
    <row r="255" spans="1:18" ht="14.4" customHeight="1" x14ac:dyDescent="0.3">
      <c r="A255" s="831" t="s">
        <v>5082</v>
      </c>
      <c r="B255" s="832" t="s">
        <v>5083</v>
      </c>
      <c r="C255" s="832" t="s">
        <v>5392</v>
      </c>
      <c r="D255" s="832" t="s">
        <v>5084</v>
      </c>
      <c r="E255" s="832" t="s">
        <v>5224</v>
      </c>
      <c r="F255" s="832" t="s">
        <v>5394</v>
      </c>
      <c r="G255" s="849">
        <v>0</v>
      </c>
      <c r="H255" s="849">
        <v>5.8207660913467407E-10</v>
      </c>
      <c r="I255" s="832"/>
      <c r="J255" s="832"/>
      <c r="K255" s="849">
        <v>0</v>
      </c>
      <c r="L255" s="849">
        <v>0</v>
      </c>
      <c r="M255" s="832"/>
      <c r="N255" s="832"/>
      <c r="O255" s="849">
        <v>0</v>
      </c>
      <c r="P255" s="849">
        <v>-9.3132257461547852E-10</v>
      </c>
      <c r="Q255" s="837"/>
      <c r="R255" s="850"/>
    </row>
    <row r="256" spans="1:18" ht="14.4" customHeight="1" x14ac:dyDescent="0.3">
      <c r="A256" s="831" t="s">
        <v>5082</v>
      </c>
      <c r="B256" s="832" t="s">
        <v>5083</v>
      </c>
      <c r="C256" s="832" t="s">
        <v>5392</v>
      </c>
      <c r="D256" s="832" t="s">
        <v>5084</v>
      </c>
      <c r="E256" s="832" t="s">
        <v>5229</v>
      </c>
      <c r="F256" s="832" t="s">
        <v>5405</v>
      </c>
      <c r="G256" s="849">
        <v>0</v>
      </c>
      <c r="H256" s="849">
        <v>0</v>
      </c>
      <c r="I256" s="832">
        <v>0</v>
      </c>
      <c r="J256" s="832"/>
      <c r="K256" s="849">
        <v>-8.8817841970012523E-16</v>
      </c>
      <c r="L256" s="849">
        <v>1.4551915228366852E-11</v>
      </c>
      <c r="M256" s="832">
        <v>1</v>
      </c>
      <c r="N256" s="832">
        <v>-16384</v>
      </c>
      <c r="O256" s="849">
        <v>-8.8817841970012523E-16</v>
      </c>
      <c r="P256" s="849">
        <v>-7.2759576141834259E-12</v>
      </c>
      <c r="Q256" s="837">
        <v>-0.5</v>
      </c>
      <c r="R256" s="850">
        <v>8192</v>
      </c>
    </row>
    <row r="257" spans="1:18" ht="14.4" customHeight="1" x14ac:dyDescent="0.3">
      <c r="A257" s="831" t="s">
        <v>5082</v>
      </c>
      <c r="B257" s="832" t="s">
        <v>5083</v>
      </c>
      <c r="C257" s="832" t="s">
        <v>5392</v>
      </c>
      <c r="D257" s="832" t="s">
        <v>5084</v>
      </c>
      <c r="E257" s="832" t="s">
        <v>5232</v>
      </c>
      <c r="F257" s="832" t="s">
        <v>2697</v>
      </c>
      <c r="G257" s="849">
        <v>0</v>
      </c>
      <c r="H257" s="849">
        <v>0</v>
      </c>
      <c r="I257" s="832"/>
      <c r="J257" s="832"/>
      <c r="K257" s="849">
        <v>0</v>
      </c>
      <c r="L257" s="849">
        <v>0</v>
      </c>
      <c r="M257" s="832"/>
      <c r="N257" s="832"/>
      <c r="O257" s="849">
        <v>0</v>
      </c>
      <c r="P257" s="849">
        <v>0</v>
      </c>
      <c r="Q257" s="837"/>
      <c r="R257" s="850"/>
    </row>
    <row r="258" spans="1:18" ht="14.4" customHeight="1" x14ac:dyDescent="0.3">
      <c r="A258" s="831" t="s">
        <v>5082</v>
      </c>
      <c r="B258" s="832" t="s">
        <v>5083</v>
      </c>
      <c r="C258" s="832" t="s">
        <v>5392</v>
      </c>
      <c r="D258" s="832" t="s">
        <v>5084</v>
      </c>
      <c r="E258" s="832" t="s">
        <v>5238</v>
      </c>
      <c r="F258" s="832" t="s">
        <v>1909</v>
      </c>
      <c r="G258" s="849">
        <v>-1.7763568394002505E-15</v>
      </c>
      <c r="H258" s="849">
        <v>-1.4551915228366852E-10</v>
      </c>
      <c r="I258" s="832">
        <v>2.5</v>
      </c>
      <c r="J258" s="832">
        <v>81920</v>
      </c>
      <c r="K258" s="849">
        <v>0</v>
      </c>
      <c r="L258" s="849">
        <v>-5.8207660913467407E-11</v>
      </c>
      <c r="M258" s="832">
        <v>1</v>
      </c>
      <c r="N258" s="832"/>
      <c r="O258" s="849">
        <v>0</v>
      </c>
      <c r="P258" s="849">
        <v>0</v>
      </c>
      <c r="Q258" s="837">
        <v>0</v>
      </c>
      <c r="R258" s="850"/>
    </row>
    <row r="259" spans="1:18" ht="14.4" customHeight="1" x14ac:dyDescent="0.3">
      <c r="A259" s="831" t="s">
        <v>5082</v>
      </c>
      <c r="B259" s="832" t="s">
        <v>5083</v>
      </c>
      <c r="C259" s="832" t="s">
        <v>5392</v>
      </c>
      <c r="D259" s="832" t="s">
        <v>5084</v>
      </c>
      <c r="E259" s="832" t="s">
        <v>5240</v>
      </c>
      <c r="F259" s="832" t="s">
        <v>5406</v>
      </c>
      <c r="G259" s="849">
        <v>0</v>
      </c>
      <c r="H259" s="849">
        <v>0</v>
      </c>
      <c r="I259" s="832"/>
      <c r="J259" s="832"/>
      <c r="K259" s="849"/>
      <c r="L259" s="849"/>
      <c r="M259" s="832"/>
      <c r="N259" s="832"/>
      <c r="O259" s="849">
        <v>0</v>
      </c>
      <c r="P259" s="849">
        <v>0</v>
      </c>
      <c r="Q259" s="837"/>
      <c r="R259" s="850"/>
    </row>
    <row r="260" spans="1:18" ht="14.4" customHeight="1" x14ac:dyDescent="0.3">
      <c r="A260" s="831" t="s">
        <v>5082</v>
      </c>
      <c r="B260" s="832" t="s">
        <v>5083</v>
      </c>
      <c r="C260" s="832" t="s">
        <v>5392</v>
      </c>
      <c r="D260" s="832" t="s">
        <v>5084</v>
      </c>
      <c r="E260" s="832" t="s">
        <v>5243</v>
      </c>
      <c r="F260" s="832" t="s">
        <v>5406</v>
      </c>
      <c r="G260" s="849">
        <v>8.8817841970012523E-16</v>
      </c>
      <c r="H260" s="849">
        <v>0</v>
      </c>
      <c r="I260" s="832">
        <v>0</v>
      </c>
      <c r="J260" s="832">
        <v>0</v>
      </c>
      <c r="K260" s="849">
        <v>0</v>
      </c>
      <c r="L260" s="849">
        <v>1.1641532182693481E-10</v>
      </c>
      <c r="M260" s="832">
        <v>1</v>
      </c>
      <c r="N260" s="832"/>
      <c r="O260" s="849">
        <v>3.5527136788005009E-15</v>
      </c>
      <c r="P260" s="849">
        <v>-1.1641532182693481E-10</v>
      </c>
      <c r="Q260" s="837">
        <v>-1</v>
      </c>
      <c r="R260" s="850">
        <v>-32768</v>
      </c>
    </row>
    <row r="261" spans="1:18" ht="14.4" customHeight="1" x14ac:dyDescent="0.3">
      <c r="A261" s="831" t="s">
        <v>5082</v>
      </c>
      <c r="B261" s="832" t="s">
        <v>5083</v>
      </c>
      <c r="C261" s="832" t="s">
        <v>5392</v>
      </c>
      <c r="D261" s="832" t="s">
        <v>5084</v>
      </c>
      <c r="E261" s="832" t="s">
        <v>5244</v>
      </c>
      <c r="F261" s="832" t="s">
        <v>5405</v>
      </c>
      <c r="G261" s="849">
        <v>0</v>
      </c>
      <c r="H261" s="849">
        <v>0</v>
      </c>
      <c r="I261" s="832">
        <v>0</v>
      </c>
      <c r="J261" s="832"/>
      <c r="K261" s="849">
        <v>4.4408920985006262E-16</v>
      </c>
      <c r="L261" s="849">
        <v>7.2759576141834259E-12</v>
      </c>
      <c r="M261" s="832">
        <v>1</v>
      </c>
      <c r="N261" s="832">
        <v>16384</v>
      </c>
      <c r="O261" s="849">
        <v>-1.7763568394002505E-15</v>
      </c>
      <c r="P261" s="849">
        <v>-5.8207660913467407E-11</v>
      </c>
      <c r="Q261" s="837">
        <v>-8</v>
      </c>
      <c r="R261" s="850">
        <v>32768</v>
      </c>
    </row>
    <row r="262" spans="1:18" ht="14.4" customHeight="1" x14ac:dyDescent="0.3">
      <c r="A262" s="831" t="s">
        <v>5082</v>
      </c>
      <c r="B262" s="832" t="s">
        <v>5083</v>
      </c>
      <c r="C262" s="832" t="s">
        <v>5392</v>
      </c>
      <c r="D262" s="832" t="s">
        <v>5084</v>
      </c>
      <c r="E262" s="832" t="s">
        <v>5248</v>
      </c>
      <c r="F262" s="832" t="s">
        <v>5407</v>
      </c>
      <c r="G262" s="849">
        <v>0</v>
      </c>
      <c r="H262" s="849">
        <v>2.9103830456733704E-11</v>
      </c>
      <c r="I262" s="832"/>
      <c r="J262" s="832"/>
      <c r="K262" s="849">
        <v>0</v>
      </c>
      <c r="L262" s="849">
        <v>0</v>
      </c>
      <c r="M262" s="832"/>
      <c r="N262" s="832"/>
      <c r="O262" s="849">
        <v>0</v>
      </c>
      <c r="P262" s="849">
        <v>0</v>
      </c>
      <c r="Q262" s="837"/>
      <c r="R262" s="850"/>
    </row>
    <row r="263" spans="1:18" ht="14.4" customHeight="1" x14ac:dyDescent="0.3">
      <c r="A263" s="831" t="s">
        <v>5082</v>
      </c>
      <c r="B263" s="832" t="s">
        <v>5083</v>
      </c>
      <c r="C263" s="832" t="s">
        <v>5392</v>
      </c>
      <c r="D263" s="832" t="s">
        <v>5084</v>
      </c>
      <c r="E263" s="832" t="s">
        <v>5257</v>
      </c>
      <c r="F263" s="832" t="s">
        <v>5408</v>
      </c>
      <c r="G263" s="849">
        <v>0</v>
      </c>
      <c r="H263" s="849">
        <v>-2.9103830456733704E-11</v>
      </c>
      <c r="I263" s="832"/>
      <c r="J263" s="832"/>
      <c r="K263" s="849">
        <v>0</v>
      </c>
      <c r="L263" s="849">
        <v>0</v>
      </c>
      <c r="M263" s="832"/>
      <c r="N263" s="832"/>
      <c r="O263" s="849">
        <v>0</v>
      </c>
      <c r="P263" s="849">
        <v>2.3283064365386963E-10</v>
      </c>
      <c r="Q263" s="837"/>
      <c r="R263" s="850"/>
    </row>
    <row r="264" spans="1:18" ht="14.4" customHeight="1" x14ac:dyDescent="0.3">
      <c r="A264" s="831" t="s">
        <v>5082</v>
      </c>
      <c r="B264" s="832" t="s">
        <v>5083</v>
      </c>
      <c r="C264" s="832" t="s">
        <v>5392</v>
      </c>
      <c r="D264" s="832" t="s">
        <v>5084</v>
      </c>
      <c r="E264" s="832" t="s">
        <v>5259</v>
      </c>
      <c r="F264" s="832" t="s">
        <v>5409</v>
      </c>
      <c r="G264" s="849">
        <v>0</v>
      </c>
      <c r="H264" s="849">
        <v>0</v>
      </c>
      <c r="I264" s="832"/>
      <c r="J264" s="832"/>
      <c r="K264" s="849">
        <v>0</v>
      </c>
      <c r="L264" s="849">
        <v>0</v>
      </c>
      <c r="M264" s="832"/>
      <c r="N264" s="832"/>
      <c r="O264" s="849">
        <v>0</v>
      </c>
      <c r="P264" s="849">
        <v>-1.1641532182693481E-10</v>
      </c>
      <c r="Q264" s="837"/>
      <c r="R264" s="850"/>
    </row>
    <row r="265" spans="1:18" ht="14.4" customHeight="1" x14ac:dyDescent="0.3">
      <c r="A265" s="831" t="s">
        <v>5082</v>
      </c>
      <c r="B265" s="832" t="s">
        <v>5083</v>
      </c>
      <c r="C265" s="832" t="s">
        <v>5392</v>
      </c>
      <c r="D265" s="832" t="s">
        <v>5084</v>
      </c>
      <c r="E265" s="832" t="s">
        <v>5262</v>
      </c>
      <c r="F265" s="832" t="s">
        <v>5410</v>
      </c>
      <c r="G265" s="849"/>
      <c r="H265" s="849"/>
      <c r="I265" s="832"/>
      <c r="J265" s="832"/>
      <c r="K265" s="849"/>
      <c r="L265" s="849"/>
      <c r="M265" s="832"/>
      <c r="N265" s="832"/>
      <c r="O265" s="849">
        <v>0</v>
      </c>
      <c r="P265" s="849">
        <v>0</v>
      </c>
      <c r="Q265" s="837"/>
      <c r="R265" s="850"/>
    </row>
    <row r="266" spans="1:18" ht="14.4" customHeight="1" x14ac:dyDescent="0.3">
      <c r="A266" s="831" t="s">
        <v>5082</v>
      </c>
      <c r="B266" s="832" t="s">
        <v>5083</v>
      </c>
      <c r="C266" s="832" t="s">
        <v>5392</v>
      </c>
      <c r="D266" s="832" t="s">
        <v>5084</v>
      </c>
      <c r="E266" s="832" t="s">
        <v>5268</v>
      </c>
      <c r="F266" s="832" t="s">
        <v>3631</v>
      </c>
      <c r="G266" s="849"/>
      <c r="H266" s="849"/>
      <c r="I266" s="832"/>
      <c r="J266" s="832"/>
      <c r="K266" s="849">
        <v>0</v>
      </c>
      <c r="L266" s="849">
        <v>0</v>
      </c>
      <c r="M266" s="832"/>
      <c r="N266" s="832"/>
      <c r="O266" s="849">
        <v>1.3322676295501878E-14</v>
      </c>
      <c r="P266" s="849">
        <v>-3.637978807091713E-11</v>
      </c>
      <c r="Q266" s="837"/>
      <c r="R266" s="850">
        <v>-2730.6666666666665</v>
      </c>
    </row>
    <row r="267" spans="1:18" ht="14.4" customHeight="1" x14ac:dyDescent="0.3">
      <c r="A267" s="831" t="s">
        <v>5082</v>
      </c>
      <c r="B267" s="832" t="s">
        <v>5083</v>
      </c>
      <c r="C267" s="832" t="s">
        <v>5392</v>
      </c>
      <c r="D267" s="832" t="s">
        <v>5084</v>
      </c>
      <c r="E267" s="832" t="s">
        <v>5276</v>
      </c>
      <c r="F267" s="832" t="s">
        <v>5411</v>
      </c>
      <c r="G267" s="849"/>
      <c r="H267" s="849"/>
      <c r="I267" s="832"/>
      <c r="J267" s="832"/>
      <c r="K267" s="849">
        <v>0</v>
      </c>
      <c r="L267" s="849">
        <v>0</v>
      </c>
      <c r="M267" s="832"/>
      <c r="N267" s="832"/>
      <c r="O267" s="849"/>
      <c r="P267" s="849"/>
      <c r="Q267" s="837"/>
      <c r="R267" s="850"/>
    </row>
    <row r="268" spans="1:18" ht="14.4" customHeight="1" x14ac:dyDescent="0.3">
      <c r="A268" s="831" t="s">
        <v>5082</v>
      </c>
      <c r="B268" s="832" t="s">
        <v>5083</v>
      </c>
      <c r="C268" s="832" t="s">
        <v>5392</v>
      </c>
      <c r="D268" s="832" t="s">
        <v>5084</v>
      </c>
      <c r="E268" s="832" t="s">
        <v>5277</v>
      </c>
      <c r="F268" s="832" t="s">
        <v>5411</v>
      </c>
      <c r="G268" s="849"/>
      <c r="H268" s="849"/>
      <c r="I268" s="832"/>
      <c r="J268" s="832"/>
      <c r="K268" s="849">
        <v>0</v>
      </c>
      <c r="L268" s="849">
        <v>0</v>
      </c>
      <c r="M268" s="832"/>
      <c r="N268" s="832"/>
      <c r="O268" s="849">
        <v>0</v>
      </c>
      <c r="P268" s="849">
        <v>0</v>
      </c>
      <c r="Q268" s="837"/>
      <c r="R268" s="850"/>
    </row>
    <row r="269" spans="1:18" ht="14.4" customHeight="1" x14ac:dyDescent="0.3">
      <c r="A269" s="831" t="s">
        <v>5082</v>
      </c>
      <c r="B269" s="832" t="s">
        <v>5083</v>
      </c>
      <c r="C269" s="832" t="s">
        <v>5392</v>
      </c>
      <c r="D269" s="832" t="s">
        <v>5084</v>
      </c>
      <c r="E269" s="832" t="s">
        <v>5282</v>
      </c>
      <c r="F269" s="832" t="s">
        <v>3631</v>
      </c>
      <c r="G269" s="849"/>
      <c r="H269" s="849"/>
      <c r="I269" s="832"/>
      <c r="J269" s="832"/>
      <c r="K269" s="849">
        <v>0</v>
      </c>
      <c r="L269" s="849">
        <v>0</v>
      </c>
      <c r="M269" s="832"/>
      <c r="N269" s="832"/>
      <c r="O269" s="849">
        <v>0</v>
      </c>
      <c r="P269" s="849">
        <v>0</v>
      </c>
      <c r="Q269" s="837"/>
      <c r="R269" s="850"/>
    </row>
    <row r="270" spans="1:18" ht="14.4" customHeight="1" x14ac:dyDescent="0.3">
      <c r="A270" s="831" t="s">
        <v>5082</v>
      </c>
      <c r="B270" s="832" t="s">
        <v>5083</v>
      </c>
      <c r="C270" s="832" t="s">
        <v>5392</v>
      </c>
      <c r="D270" s="832" t="s">
        <v>5084</v>
      </c>
      <c r="E270" s="832" t="s">
        <v>5296</v>
      </c>
      <c r="F270" s="832" t="s">
        <v>5198</v>
      </c>
      <c r="G270" s="849"/>
      <c r="H270" s="849"/>
      <c r="I270" s="832"/>
      <c r="J270" s="832"/>
      <c r="K270" s="849"/>
      <c r="L270" s="849"/>
      <c r="M270" s="832"/>
      <c r="N270" s="832"/>
      <c r="O270" s="849">
        <v>-1.4210854715202004E-14</v>
      </c>
      <c r="P270" s="849">
        <v>-4.6566128730773926E-10</v>
      </c>
      <c r="Q270" s="837"/>
      <c r="R270" s="850">
        <v>32768</v>
      </c>
    </row>
    <row r="271" spans="1:18" ht="14.4" customHeight="1" x14ac:dyDescent="0.3">
      <c r="A271" s="831" t="s">
        <v>5082</v>
      </c>
      <c r="B271" s="832" t="s">
        <v>5083</v>
      </c>
      <c r="C271" s="832" t="s">
        <v>5392</v>
      </c>
      <c r="D271" s="832" t="s">
        <v>5084</v>
      </c>
      <c r="E271" s="832" t="s">
        <v>5303</v>
      </c>
      <c r="F271" s="832" t="s">
        <v>5411</v>
      </c>
      <c r="G271" s="849"/>
      <c r="H271" s="849"/>
      <c r="I271" s="832"/>
      <c r="J271" s="832"/>
      <c r="K271" s="849"/>
      <c r="L271" s="849"/>
      <c r="M271" s="832"/>
      <c r="N271" s="832"/>
      <c r="O271" s="849">
        <v>0</v>
      </c>
      <c r="P271" s="849">
        <v>0</v>
      </c>
      <c r="Q271" s="837"/>
      <c r="R271" s="850"/>
    </row>
    <row r="272" spans="1:18" ht="14.4" customHeight="1" x14ac:dyDescent="0.3">
      <c r="A272" s="831" t="s">
        <v>5082</v>
      </c>
      <c r="B272" s="832" t="s">
        <v>5083</v>
      </c>
      <c r="C272" s="832" t="s">
        <v>5392</v>
      </c>
      <c r="D272" s="832" t="s">
        <v>5084</v>
      </c>
      <c r="E272" s="832" t="s">
        <v>5308</v>
      </c>
      <c r="F272" s="832" t="s">
        <v>5412</v>
      </c>
      <c r="G272" s="849"/>
      <c r="H272" s="849"/>
      <c r="I272" s="832"/>
      <c r="J272" s="832"/>
      <c r="K272" s="849"/>
      <c r="L272" s="849"/>
      <c r="M272" s="832"/>
      <c r="N272" s="832"/>
      <c r="O272" s="849">
        <v>0</v>
      </c>
      <c r="P272" s="849">
        <v>-7.2759576141834259E-12</v>
      </c>
      <c r="Q272" s="837"/>
      <c r="R272" s="850"/>
    </row>
    <row r="273" spans="1:18" ht="14.4" customHeight="1" x14ac:dyDescent="0.3">
      <c r="A273" s="831" t="s">
        <v>5082</v>
      </c>
      <c r="B273" s="832" t="s">
        <v>5083</v>
      </c>
      <c r="C273" s="832" t="s">
        <v>5392</v>
      </c>
      <c r="D273" s="832" t="s">
        <v>5084</v>
      </c>
      <c r="E273" s="832" t="s">
        <v>5312</v>
      </c>
      <c r="F273" s="832" t="s">
        <v>5412</v>
      </c>
      <c r="G273" s="849"/>
      <c r="H273" s="849"/>
      <c r="I273" s="832"/>
      <c r="J273" s="832"/>
      <c r="K273" s="849"/>
      <c r="L273" s="849"/>
      <c r="M273" s="832"/>
      <c r="N273" s="832"/>
      <c r="O273" s="849">
        <v>0</v>
      </c>
      <c r="P273" s="849">
        <v>0</v>
      </c>
      <c r="Q273" s="837"/>
      <c r="R273" s="850"/>
    </row>
    <row r="274" spans="1:18" ht="14.4" customHeight="1" x14ac:dyDescent="0.3">
      <c r="A274" s="831" t="s">
        <v>5082</v>
      </c>
      <c r="B274" s="832" t="s">
        <v>5083</v>
      </c>
      <c r="C274" s="832" t="s">
        <v>5392</v>
      </c>
      <c r="D274" s="832" t="s">
        <v>5084</v>
      </c>
      <c r="E274" s="832" t="s">
        <v>5314</v>
      </c>
      <c r="F274" s="832" t="s">
        <v>5397</v>
      </c>
      <c r="G274" s="849"/>
      <c r="H274" s="849"/>
      <c r="I274" s="832"/>
      <c r="J274" s="832"/>
      <c r="K274" s="849"/>
      <c r="L274" s="849"/>
      <c r="M274" s="832"/>
      <c r="N274" s="832"/>
      <c r="O274" s="849">
        <v>0</v>
      </c>
      <c r="P274" s="849">
        <v>0</v>
      </c>
      <c r="Q274" s="837"/>
      <c r="R274" s="850"/>
    </row>
    <row r="275" spans="1:18" ht="14.4" customHeight="1" x14ac:dyDescent="0.3">
      <c r="A275" s="831" t="s">
        <v>5082</v>
      </c>
      <c r="B275" s="832" t="s">
        <v>5083</v>
      </c>
      <c r="C275" s="832" t="s">
        <v>598</v>
      </c>
      <c r="D275" s="832" t="s">
        <v>5084</v>
      </c>
      <c r="E275" s="832" t="s">
        <v>5129</v>
      </c>
      <c r="F275" s="832" t="s">
        <v>1777</v>
      </c>
      <c r="G275" s="849">
        <v>7.53</v>
      </c>
      <c r="H275" s="849">
        <v>37717.769999999997</v>
      </c>
      <c r="I275" s="832"/>
      <c r="J275" s="832">
        <v>5008.9999999999991</v>
      </c>
      <c r="K275" s="849"/>
      <c r="L275" s="849"/>
      <c r="M275" s="832"/>
      <c r="N275" s="832"/>
      <c r="O275" s="849"/>
      <c r="P275" s="849"/>
      <c r="Q275" s="837"/>
      <c r="R275" s="850"/>
    </row>
    <row r="276" spans="1:18" ht="14.4" customHeight="1" x14ac:dyDescent="0.3">
      <c r="A276" s="831" t="s">
        <v>5082</v>
      </c>
      <c r="B276" s="832" t="s">
        <v>5083</v>
      </c>
      <c r="C276" s="832" t="s">
        <v>598</v>
      </c>
      <c r="D276" s="832" t="s">
        <v>5331</v>
      </c>
      <c r="E276" s="832" t="s">
        <v>5354</v>
      </c>
      <c r="F276" s="832" t="s">
        <v>5355</v>
      </c>
      <c r="G276" s="849">
        <v>1</v>
      </c>
      <c r="H276" s="849">
        <v>0</v>
      </c>
      <c r="I276" s="832"/>
      <c r="J276" s="832">
        <v>0</v>
      </c>
      <c r="K276" s="849"/>
      <c r="L276" s="849"/>
      <c r="M276" s="832"/>
      <c r="N276" s="832"/>
      <c r="O276" s="849"/>
      <c r="P276" s="849"/>
      <c r="Q276" s="837"/>
      <c r="R276" s="850"/>
    </row>
    <row r="277" spans="1:18" ht="14.4" customHeight="1" x14ac:dyDescent="0.3">
      <c r="A277" s="831" t="s">
        <v>5082</v>
      </c>
      <c r="B277" s="832" t="s">
        <v>5413</v>
      </c>
      <c r="C277" s="832" t="s">
        <v>589</v>
      </c>
      <c r="D277" s="832" t="s">
        <v>5084</v>
      </c>
      <c r="E277" s="832" t="s">
        <v>5087</v>
      </c>
      <c r="F277" s="832" t="s">
        <v>4276</v>
      </c>
      <c r="G277" s="849">
        <v>44.5</v>
      </c>
      <c r="H277" s="849">
        <v>2407.4500000000003</v>
      </c>
      <c r="I277" s="832">
        <v>0.86407456858184761</v>
      </c>
      <c r="J277" s="832">
        <v>54.100000000000009</v>
      </c>
      <c r="K277" s="849">
        <v>51.500000000000007</v>
      </c>
      <c r="L277" s="849">
        <v>2786.16</v>
      </c>
      <c r="M277" s="832">
        <v>1</v>
      </c>
      <c r="N277" s="832">
        <v>54.10019417475727</v>
      </c>
      <c r="O277" s="849">
        <v>24.399999999999995</v>
      </c>
      <c r="P277" s="849">
        <v>1320.05</v>
      </c>
      <c r="Q277" s="837">
        <v>0.4737882964366727</v>
      </c>
      <c r="R277" s="850">
        <v>54.10040983606558</v>
      </c>
    </row>
    <row r="278" spans="1:18" ht="14.4" customHeight="1" x14ac:dyDescent="0.3">
      <c r="A278" s="831" t="s">
        <v>5082</v>
      </c>
      <c r="B278" s="832" t="s">
        <v>5413</v>
      </c>
      <c r="C278" s="832" t="s">
        <v>589</v>
      </c>
      <c r="D278" s="832" t="s">
        <v>5084</v>
      </c>
      <c r="E278" s="832" t="s">
        <v>5088</v>
      </c>
      <c r="F278" s="832" t="s">
        <v>4543</v>
      </c>
      <c r="G278" s="849">
        <v>17</v>
      </c>
      <c r="H278" s="849">
        <v>1840.31</v>
      </c>
      <c r="I278" s="832">
        <v>1.1038989862635713</v>
      </c>
      <c r="J278" s="832">
        <v>108.2535294117647</v>
      </c>
      <c r="K278" s="849">
        <v>15.399999999999999</v>
      </c>
      <c r="L278" s="849">
        <v>1667.1000000000004</v>
      </c>
      <c r="M278" s="832">
        <v>1</v>
      </c>
      <c r="N278" s="832">
        <v>108.25324675324678</v>
      </c>
      <c r="O278" s="849">
        <v>4.4000000000000004</v>
      </c>
      <c r="P278" s="849">
        <v>476.30999999999995</v>
      </c>
      <c r="Q278" s="837">
        <v>0.28571171495411185</v>
      </c>
      <c r="R278" s="850">
        <v>108.25227272727271</v>
      </c>
    </row>
    <row r="279" spans="1:18" ht="14.4" customHeight="1" x14ac:dyDescent="0.3">
      <c r="A279" s="831" t="s">
        <v>5082</v>
      </c>
      <c r="B279" s="832" t="s">
        <v>5413</v>
      </c>
      <c r="C279" s="832" t="s">
        <v>589</v>
      </c>
      <c r="D279" s="832" t="s">
        <v>5084</v>
      </c>
      <c r="E279" s="832" t="s">
        <v>5091</v>
      </c>
      <c r="F279" s="832" t="s">
        <v>2872</v>
      </c>
      <c r="G279" s="849">
        <v>3.4</v>
      </c>
      <c r="H279" s="849">
        <v>43.71</v>
      </c>
      <c r="I279" s="832">
        <v>1.0002288329519451</v>
      </c>
      <c r="J279" s="832">
        <v>12.855882352941178</v>
      </c>
      <c r="K279" s="849">
        <v>3.4000000000000004</v>
      </c>
      <c r="L279" s="849">
        <v>43.7</v>
      </c>
      <c r="M279" s="832">
        <v>1</v>
      </c>
      <c r="N279" s="832">
        <v>12.852941176470587</v>
      </c>
      <c r="O279" s="849">
        <v>2.8000000000000003</v>
      </c>
      <c r="P279" s="849">
        <v>36</v>
      </c>
      <c r="Q279" s="837">
        <v>0.82379862700228823</v>
      </c>
      <c r="R279" s="850">
        <v>12.857142857142856</v>
      </c>
    </row>
    <row r="280" spans="1:18" ht="14.4" customHeight="1" x14ac:dyDescent="0.3">
      <c r="A280" s="831" t="s">
        <v>5082</v>
      </c>
      <c r="B280" s="832" t="s">
        <v>5413</v>
      </c>
      <c r="C280" s="832" t="s">
        <v>589</v>
      </c>
      <c r="D280" s="832" t="s">
        <v>5084</v>
      </c>
      <c r="E280" s="832" t="s">
        <v>5092</v>
      </c>
      <c r="F280" s="832" t="s">
        <v>5093</v>
      </c>
      <c r="G280" s="849">
        <v>29.299999999999997</v>
      </c>
      <c r="H280" s="849">
        <v>5624.11</v>
      </c>
      <c r="I280" s="832">
        <v>0.56866057977169082</v>
      </c>
      <c r="J280" s="832">
        <v>191.94914675767919</v>
      </c>
      <c r="K280" s="849">
        <v>48.150000000000006</v>
      </c>
      <c r="L280" s="849">
        <v>9890.1</v>
      </c>
      <c r="M280" s="832">
        <v>1</v>
      </c>
      <c r="N280" s="832">
        <v>205.4018691588785</v>
      </c>
      <c r="O280" s="849">
        <v>39.1</v>
      </c>
      <c r="P280" s="849">
        <v>8031.1499999999987</v>
      </c>
      <c r="Q280" s="837">
        <v>0.8120393120393119</v>
      </c>
      <c r="R280" s="850">
        <v>205.40025575447567</v>
      </c>
    </row>
    <row r="281" spans="1:18" ht="14.4" customHeight="1" x14ac:dyDescent="0.3">
      <c r="A281" s="831" t="s">
        <v>5082</v>
      </c>
      <c r="B281" s="832" t="s">
        <v>5413</v>
      </c>
      <c r="C281" s="832" t="s">
        <v>589</v>
      </c>
      <c r="D281" s="832" t="s">
        <v>5084</v>
      </c>
      <c r="E281" s="832" t="s">
        <v>5094</v>
      </c>
      <c r="F281" s="832" t="s">
        <v>5095</v>
      </c>
      <c r="G281" s="849">
        <v>3</v>
      </c>
      <c r="H281" s="849">
        <v>19117.62</v>
      </c>
      <c r="I281" s="832">
        <v>0.5</v>
      </c>
      <c r="J281" s="832">
        <v>6372.54</v>
      </c>
      <c r="K281" s="849">
        <v>6</v>
      </c>
      <c r="L281" s="849">
        <v>38235.24</v>
      </c>
      <c r="M281" s="832">
        <v>1</v>
      </c>
      <c r="N281" s="832">
        <v>6372.54</v>
      </c>
      <c r="O281" s="849">
        <v>15</v>
      </c>
      <c r="P281" s="849">
        <v>71136</v>
      </c>
      <c r="Q281" s="837">
        <v>1.8604826332984965</v>
      </c>
      <c r="R281" s="850">
        <v>4742.3999999999996</v>
      </c>
    </row>
    <row r="282" spans="1:18" ht="14.4" customHeight="1" x14ac:dyDescent="0.3">
      <c r="A282" s="831" t="s">
        <v>5082</v>
      </c>
      <c r="B282" s="832" t="s">
        <v>5413</v>
      </c>
      <c r="C282" s="832" t="s">
        <v>589</v>
      </c>
      <c r="D282" s="832" t="s">
        <v>5084</v>
      </c>
      <c r="E282" s="832" t="s">
        <v>5097</v>
      </c>
      <c r="F282" s="832" t="s">
        <v>1226</v>
      </c>
      <c r="G282" s="849"/>
      <c r="H282" s="849"/>
      <c r="I282" s="832"/>
      <c r="J282" s="832"/>
      <c r="K282" s="849"/>
      <c r="L282" s="849"/>
      <c r="M282" s="832"/>
      <c r="N282" s="832"/>
      <c r="O282" s="849">
        <v>1015</v>
      </c>
      <c r="P282" s="849">
        <v>13862.849999999999</v>
      </c>
      <c r="Q282" s="837"/>
      <c r="R282" s="850">
        <v>13.657980295566501</v>
      </c>
    </row>
    <row r="283" spans="1:18" ht="14.4" customHeight="1" x14ac:dyDescent="0.3">
      <c r="A283" s="831" t="s">
        <v>5082</v>
      </c>
      <c r="B283" s="832" t="s">
        <v>5413</v>
      </c>
      <c r="C283" s="832" t="s">
        <v>589</v>
      </c>
      <c r="D283" s="832" t="s">
        <v>5084</v>
      </c>
      <c r="E283" s="832" t="s">
        <v>5414</v>
      </c>
      <c r="F283" s="832" t="s">
        <v>5415</v>
      </c>
      <c r="G283" s="849">
        <v>4.12</v>
      </c>
      <c r="H283" s="849">
        <v>568.58000000000004</v>
      </c>
      <c r="I283" s="832"/>
      <c r="J283" s="832">
        <v>138.00485436893206</v>
      </c>
      <c r="K283" s="849"/>
      <c r="L283" s="849"/>
      <c r="M283" s="832"/>
      <c r="N283" s="832"/>
      <c r="O283" s="849"/>
      <c r="P283" s="849"/>
      <c r="Q283" s="837"/>
      <c r="R283" s="850"/>
    </row>
    <row r="284" spans="1:18" ht="14.4" customHeight="1" x14ac:dyDescent="0.3">
      <c r="A284" s="831" t="s">
        <v>5082</v>
      </c>
      <c r="B284" s="832" t="s">
        <v>5413</v>
      </c>
      <c r="C284" s="832" t="s">
        <v>589</v>
      </c>
      <c r="D284" s="832" t="s">
        <v>5084</v>
      </c>
      <c r="E284" s="832" t="s">
        <v>5416</v>
      </c>
      <c r="F284" s="832" t="s">
        <v>5415</v>
      </c>
      <c r="G284" s="849">
        <v>2.27</v>
      </c>
      <c r="H284" s="849">
        <v>606.27</v>
      </c>
      <c r="I284" s="832"/>
      <c r="J284" s="832">
        <v>267.07929515418499</v>
      </c>
      <c r="K284" s="849"/>
      <c r="L284" s="849"/>
      <c r="M284" s="832"/>
      <c r="N284" s="832"/>
      <c r="O284" s="849"/>
      <c r="P284" s="849"/>
      <c r="Q284" s="837"/>
      <c r="R284" s="850"/>
    </row>
    <row r="285" spans="1:18" ht="14.4" customHeight="1" x14ac:dyDescent="0.3">
      <c r="A285" s="831" t="s">
        <v>5082</v>
      </c>
      <c r="B285" s="832" t="s">
        <v>5413</v>
      </c>
      <c r="C285" s="832" t="s">
        <v>589</v>
      </c>
      <c r="D285" s="832" t="s">
        <v>5084</v>
      </c>
      <c r="E285" s="832" t="s">
        <v>5098</v>
      </c>
      <c r="F285" s="832" t="s">
        <v>1820</v>
      </c>
      <c r="G285" s="849">
        <v>13</v>
      </c>
      <c r="H285" s="849">
        <v>86074.949999999983</v>
      </c>
      <c r="I285" s="832">
        <v>1.1818181818181817</v>
      </c>
      <c r="J285" s="832">
        <v>6621.1499999999987</v>
      </c>
      <c r="K285" s="849">
        <v>11</v>
      </c>
      <c r="L285" s="849">
        <v>72832.649999999994</v>
      </c>
      <c r="M285" s="832">
        <v>1</v>
      </c>
      <c r="N285" s="832">
        <v>6621.15</v>
      </c>
      <c r="O285" s="849"/>
      <c r="P285" s="849"/>
      <c r="Q285" s="837"/>
      <c r="R285" s="850"/>
    </row>
    <row r="286" spans="1:18" ht="14.4" customHeight="1" x14ac:dyDescent="0.3">
      <c r="A286" s="831" t="s">
        <v>5082</v>
      </c>
      <c r="B286" s="832" t="s">
        <v>5413</v>
      </c>
      <c r="C286" s="832" t="s">
        <v>589</v>
      </c>
      <c r="D286" s="832" t="s">
        <v>5084</v>
      </c>
      <c r="E286" s="832" t="s">
        <v>5099</v>
      </c>
      <c r="F286" s="832" t="s">
        <v>609</v>
      </c>
      <c r="G286" s="849"/>
      <c r="H286" s="849"/>
      <c r="I286" s="832"/>
      <c r="J286" s="832"/>
      <c r="K286" s="849">
        <v>104.31</v>
      </c>
      <c r="L286" s="849">
        <v>38156.159999999996</v>
      </c>
      <c r="M286" s="832">
        <v>1</v>
      </c>
      <c r="N286" s="832">
        <v>365.79580097785441</v>
      </c>
      <c r="O286" s="849"/>
      <c r="P286" s="849"/>
      <c r="Q286" s="837"/>
      <c r="R286" s="850"/>
    </row>
    <row r="287" spans="1:18" ht="14.4" customHeight="1" x14ac:dyDescent="0.3">
      <c r="A287" s="831" t="s">
        <v>5082</v>
      </c>
      <c r="B287" s="832" t="s">
        <v>5413</v>
      </c>
      <c r="C287" s="832" t="s">
        <v>589</v>
      </c>
      <c r="D287" s="832" t="s">
        <v>5084</v>
      </c>
      <c r="E287" s="832" t="s">
        <v>5100</v>
      </c>
      <c r="F287" s="832" t="s">
        <v>1505</v>
      </c>
      <c r="G287" s="849">
        <v>1.29</v>
      </c>
      <c r="H287" s="849">
        <v>260.05</v>
      </c>
      <c r="I287" s="832"/>
      <c r="J287" s="832">
        <v>201.58914728682171</v>
      </c>
      <c r="K287" s="849"/>
      <c r="L287" s="849"/>
      <c r="M287" s="832"/>
      <c r="N287" s="832"/>
      <c r="O287" s="849"/>
      <c r="P287" s="849"/>
      <c r="Q287" s="837"/>
      <c r="R287" s="850"/>
    </row>
    <row r="288" spans="1:18" ht="14.4" customHeight="1" x14ac:dyDescent="0.3">
      <c r="A288" s="831" t="s">
        <v>5082</v>
      </c>
      <c r="B288" s="832" t="s">
        <v>5413</v>
      </c>
      <c r="C288" s="832" t="s">
        <v>589</v>
      </c>
      <c r="D288" s="832" t="s">
        <v>5084</v>
      </c>
      <c r="E288" s="832" t="s">
        <v>5101</v>
      </c>
      <c r="F288" s="832" t="s">
        <v>1505</v>
      </c>
      <c r="G288" s="849">
        <v>2.4</v>
      </c>
      <c r="H288" s="849">
        <v>967.69</v>
      </c>
      <c r="I288" s="832"/>
      <c r="J288" s="832">
        <v>403.20416666666671</v>
      </c>
      <c r="K288" s="849"/>
      <c r="L288" s="849"/>
      <c r="M288" s="832"/>
      <c r="N288" s="832"/>
      <c r="O288" s="849"/>
      <c r="P288" s="849"/>
      <c r="Q288" s="837"/>
      <c r="R288" s="850"/>
    </row>
    <row r="289" spans="1:18" ht="14.4" customHeight="1" x14ac:dyDescent="0.3">
      <c r="A289" s="831" t="s">
        <v>5082</v>
      </c>
      <c r="B289" s="832" t="s">
        <v>5413</v>
      </c>
      <c r="C289" s="832" t="s">
        <v>589</v>
      </c>
      <c r="D289" s="832" t="s">
        <v>5084</v>
      </c>
      <c r="E289" s="832" t="s">
        <v>5102</v>
      </c>
      <c r="F289" s="832" t="s">
        <v>1505</v>
      </c>
      <c r="G289" s="849">
        <v>0.72</v>
      </c>
      <c r="H289" s="849">
        <v>580.62</v>
      </c>
      <c r="I289" s="832"/>
      <c r="J289" s="832">
        <v>806.41666666666674</v>
      </c>
      <c r="K289" s="849"/>
      <c r="L289" s="849"/>
      <c r="M289" s="832"/>
      <c r="N289" s="832"/>
      <c r="O289" s="849"/>
      <c r="P289" s="849"/>
      <c r="Q289" s="837"/>
      <c r="R289" s="850"/>
    </row>
    <row r="290" spans="1:18" ht="14.4" customHeight="1" x14ac:dyDescent="0.3">
      <c r="A290" s="831" t="s">
        <v>5082</v>
      </c>
      <c r="B290" s="832" t="s">
        <v>5413</v>
      </c>
      <c r="C290" s="832" t="s">
        <v>589</v>
      </c>
      <c r="D290" s="832" t="s">
        <v>5084</v>
      </c>
      <c r="E290" s="832" t="s">
        <v>5103</v>
      </c>
      <c r="F290" s="832" t="s">
        <v>5104</v>
      </c>
      <c r="G290" s="849">
        <v>11</v>
      </c>
      <c r="H290" s="849">
        <v>314857.73</v>
      </c>
      <c r="I290" s="832">
        <v>0.84615384615384615</v>
      </c>
      <c r="J290" s="832">
        <v>28623.429999999997</v>
      </c>
      <c r="K290" s="849">
        <v>13</v>
      </c>
      <c r="L290" s="849">
        <v>372104.58999999997</v>
      </c>
      <c r="M290" s="832">
        <v>1</v>
      </c>
      <c r="N290" s="832">
        <v>28623.429999999997</v>
      </c>
      <c r="O290" s="849">
        <v>10</v>
      </c>
      <c r="P290" s="849">
        <v>247092.2</v>
      </c>
      <c r="Q290" s="837">
        <v>0.66403964541259763</v>
      </c>
      <c r="R290" s="850">
        <v>24709.22</v>
      </c>
    </row>
    <row r="291" spans="1:18" ht="14.4" customHeight="1" x14ac:dyDescent="0.3">
      <c r="A291" s="831" t="s">
        <v>5082</v>
      </c>
      <c r="B291" s="832" t="s">
        <v>5413</v>
      </c>
      <c r="C291" s="832" t="s">
        <v>589</v>
      </c>
      <c r="D291" s="832" t="s">
        <v>5084</v>
      </c>
      <c r="E291" s="832" t="s">
        <v>5105</v>
      </c>
      <c r="F291" s="832"/>
      <c r="G291" s="849">
        <v>16</v>
      </c>
      <c r="H291" s="849">
        <v>457985.6</v>
      </c>
      <c r="I291" s="832">
        <v>1.1428571428571428</v>
      </c>
      <c r="J291" s="832">
        <v>28624.1</v>
      </c>
      <c r="K291" s="849">
        <v>14</v>
      </c>
      <c r="L291" s="849">
        <v>400737.4</v>
      </c>
      <c r="M291" s="832">
        <v>1</v>
      </c>
      <c r="N291" s="832">
        <v>28624.100000000002</v>
      </c>
      <c r="O291" s="849"/>
      <c r="P291" s="849"/>
      <c r="Q291" s="837"/>
      <c r="R291" s="850"/>
    </row>
    <row r="292" spans="1:18" ht="14.4" customHeight="1" x14ac:dyDescent="0.3">
      <c r="A292" s="831" t="s">
        <v>5082</v>
      </c>
      <c r="B292" s="832" t="s">
        <v>5413</v>
      </c>
      <c r="C292" s="832" t="s">
        <v>589</v>
      </c>
      <c r="D292" s="832" t="s">
        <v>5084</v>
      </c>
      <c r="E292" s="832" t="s">
        <v>5116</v>
      </c>
      <c r="F292" s="832" t="s">
        <v>5117</v>
      </c>
      <c r="G292" s="849">
        <v>7</v>
      </c>
      <c r="H292" s="849">
        <v>12243.56</v>
      </c>
      <c r="I292" s="832"/>
      <c r="J292" s="832">
        <v>1749.08</v>
      </c>
      <c r="K292" s="849"/>
      <c r="L292" s="849"/>
      <c r="M292" s="832"/>
      <c r="N292" s="832"/>
      <c r="O292" s="849"/>
      <c r="P292" s="849"/>
      <c r="Q292" s="837"/>
      <c r="R292" s="850"/>
    </row>
    <row r="293" spans="1:18" ht="14.4" customHeight="1" x14ac:dyDescent="0.3">
      <c r="A293" s="831" t="s">
        <v>5082</v>
      </c>
      <c r="B293" s="832" t="s">
        <v>5413</v>
      </c>
      <c r="C293" s="832" t="s">
        <v>589</v>
      </c>
      <c r="D293" s="832" t="s">
        <v>5084</v>
      </c>
      <c r="E293" s="832" t="s">
        <v>5120</v>
      </c>
      <c r="F293" s="832" t="s">
        <v>5121</v>
      </c>
      <c r="G293" s="849">
        <v>114</v>
      </c>
      <c r="H293" s="849">
        <v>945580.98</v>
      </c>
      <c r="I293" s="832">
        <v>1.2391304347826089</v>
      </c>
      <c r="J293" s="832">
        <v>8294.57</v>
      </c>
      <c r="K293" s="849">
        <v>92</v>
      </c>
      <c r="L293" s="849">
        <v>763100.44</v>
      </c>
      <c r="M293" s="832">
        <v>1</v>
      </c>
      <c r="N293" s="832">
        <v>8294.57</v>
      </c>
      <c r="O293" s="849">
        <v>120</v>
      </c>
      <c r="P293" s="849">
        <v>995348.39999999991</v>
      </c>
      <c r="Q293" s="837">
        <v>1.3043478260869565</v>
      </c>
      <c r="R293" s="850">
        <v>8294.57</v>
      </c>
    </row>
    <row r="294" spans="1:18" ht="14.4" customHeight="1" x14ac:dyDescent="0.3">
      <c r="A294" s="831" t="s">
        <v>5082</v>
      </c>
      <c r="B294" s="832" t="s">
        <v>5413</v>
      </c>
      <c r="C294" s="832" t="s">
        <v>589</v>
      </c>
      <c r="D294" s="832" t="s">
        <v>5084</v>
      </c>
      <c r="E294" s="832" t="s">
        <v>5122</v>
      </c>
      <c r="F294" s="832" t="s">
        <v>5123</v>
      </c>
      <c r="G294" s="849">
        <v>7</v>
      </c>
      <c r="H294" s="849">
        <v>164813.72</v>
      </c>
      <c r="I294" s="832">
        <v>1.8176128789208867</v>
      </c>
      <c r="J294" s="832">
        <v>23544.817142857144</v>
      </c>
      <c r="K294" s="849">
        <v>4</v>
      </c>
      <c r="L294" s="849">
        <v>90675.92</v>
      </c>
      <c r="M294" s="832">
        <v>1</v>
      </c>
      <c r="N294" s="832">
        <v>22668.98</v>
      </c>
      <c r="O294" s="849"/>
      <c r="P294" s="849"/>
      <c r="Q294" s="837"/>
      <c r="R294" s="850"/>
    </row>
    <row r="295" spans="1:18" ht="14.4" customHeight="1" x14ac:dyDescent="0.3">
      <c r="A295" s="831" t="s">
        <v>5082</v>
      </c>
      <c r="B295" s="832" t="s">
        <v>5413</v>
      </c>
      <c r="C295" s="832" t="s">
        <v>589</v>
      </c>
      <c r="D295" s="832" t="s">
        <v>5084</v>
      </c>
      <c r="E295" s="832" t="s">
        <v>5124</v>
      </c>
      <c r="F295" s="832" t="s">
        <v>5125</v>
      </c>
      <c r="G295" s="849">
        <v>7.55</v>
      </c>
      <c r="H295" s="849">
        <v>196483.74</v>
      </c>
      <c r="I295" s="832"/>
      <c r="J295" s="832">
        <v>26024.336423841058</v>
      </c>
      <c r="K295" s="849"/>
      <c r="L295" s="849"/>
      <c r="M295" s="832"/>
      <c r="N295" s="832"/>
      <c r="O295" s="849"/>
      <c r="P295" s="849"/>
      <c r="Q295" s="837"/>
      <c r="R295" s="850"/>
    </row>
    <row r="296" spans="1:18" ht="14.4" customHeight="1" x14ac:dyDescent="0.3">
      <c r="A296" s="831" t="s">
        <v>5082</v>
      </c>
      <c r="B296" s="832" t="s">
        <v>5413</v>
      </c>
      <c r="C296" s="832" t="s">
        <v>589</v>
      </c>
      <c r="D296" s="832" t="s">
        <v>5084</v>
      </c>
      <c r="E296" s="832" t="s">
        <v>5129</v>
      </c>
      <c r="F296" s="832" t="s">
        <v>1777</v>
      </c>
      <c r="G296" s="849">
        <v>0</v>
      </c>
      <c r="H296" s="849">
        <v>0</v>
      </c>
      <c r="I296" s="832"/>
      <c r="J296" s="832"/>
      <c r="K296" s="849"/>
      <c r="L296" s="849"/>
      <c r="M296" s="832"/>
      <c r="N296" s="832"/>
      <c r="O296" s="849"/>
      <c r="P296" s="849"/>
      <c r="Q296" s="837"/>
      <c r="R296" s="850"/>
    </row>
    <row r="297" spans="1:18" ht="14.4" customHeight="1" x14ac:dyDescent="0.3">
      <c r="A297" s="831" t="s">
        <v>5082</v>
      </c>
      <c r="B297" s="832" t="s">
        <v>5413</v>
      </c>
      <c r="C297" s="832" t="s">
        <v>589</v>
      </c>
      <c r="D297" s="832" t="s">
        <v>5084</v>
      </c>
      <c r="E297" s="832" t="s">
        <v>5133</v>
      </c>
      <c r="F297" s="832"/>
      <c r="G297" s="849">
        <v>24.2</v>
      </c>
      <c r="H297" s="849">
        <v>1179.5</v>
      </c>
      <c r="I297" s="832">
        <v>2.6304638715432649</v>
      </c>
      <c r="J297" s="832">
        <v>48.739669421487605</v>
      </c>
      <c r="K297" s="849">
        <v>9.1999999999999993</v>
      </c>
      <c r="L297" s="849">
        <v>448.4</v>
      </c>
      <c r="M297" s="832">
        <v>1</v>
      </c>
      <c r="N297" s="832">
        <v>48.739130434782609</v>
      </c>
      <c r="O297" s="849">
        <v>5</v>
      </c>
      <c r="P297" s="849">
        <v>243.7</v>
      </c>
      <c r="Q297" s="837">
        <v>0.54348795718108833</v>
      </c>
      <c r="R297" s="850">
        <v>48.739999999999995</v>
      </c>
    </row>
    <row r="298" spans="1:18" ht="14.4" customHeight="1" x14ac:dyDescent="0.3">
      <c r="A298" s="831" t="s">
        <v>5082</v>
      </c>
      <c r="B298" s="832" t="s">
        <v>5413</v>
      </c>
      <c r="C298" s="832" t="s">
        <v>589</v>
      </c>
      <c r="D298" s="832" t="s">
        <v>5084</v>
      </c>
      <c r="E298" s="832" t="s">
        <v>5134</v>
      </c>
      <c r="F298" s="832" t="s">
        <v>5135</v>
      </c>
      <c r="G298" s="849">
        <v>37.72</v>
      </c>
      <c r="H298" s="849">
        <v>3990.34</v>
      </c>
      <c r="I298" s="832">
        <v>0.38657919160487419</v>
      </c>
      <c r="J298" s="832">
        <v>105.78844114528103</v>
      </c>
      <c r="K298" s="849">
        <v>75.050000000000011</v>
      </c>
      <c r="L298" s="849">
        <v>10322.18</v>
      </c>
      <c r="M298" s="832">
        <v>1</v>
      </c>
      <c r="N298" s="832">
        <v>137.53737508327779</v>
      </c>
      <c r="O298" s="849"/>
      <c r="P298" s="849"/>
      <c r="Q298" s="837"/>
      <c r="R298" s="850"/>
    </row>
    <row r="299" spans="1:18" ht="14.4" customHeight="1" x14ac:dyDescent="0.3">
      <c r="A299" s="831" t="s">
        <v>5082</v>
      </c>
      <c r="B299" s="832" t="s">
        <v>5413</v>
      </c>
      <c r="C299" s="832" t="s">
        <v>589</v>
      </c>
      <c r="D299" s="832" t="s">
        <v>5084</v>
      </c>
      <c r="E299" s="832" t="s">
        <v>5136</v>
      </c>
      <c r="F299" s="832" t="s">
        <v>5135</v>
      </c>
      <c r="G299" s="849">
        <v>55.22</v>
      </c>
      <c r="H299" s="849">
        <v>29210.13</v>
      </c>
      <c r="I299" s="832">
        <v>0.29032647618578106</v>
      </c>
      <c r="J299" s="832">
        <v>528.97736327417601</v>
      </c>
      <c r="K299" s="849">
        <v>146.31000000000003</v>
      </c>
      <c r="L299" s="849">
        <v>100611.32</v>
      </c>
      <c r="M299" s="832">
        <v>1</v>
      </c>
      <c r="N299" s="832">
        <v>687.65853325131559</v>
      </c>
      <c r="O299" s="849"/>
      <c r="P299" s="849"/>
      <c r="Q299" s="837"/>
      <c r="R299" s="850"/>
    </row>
    <row r="300" spans="1:18" ht="14.4" customHeight="1" x14ac:dyDescent="0.3">
      <c r="A300" s="831" t="s">
        <v>5082</v>
      </c>
      <c r="B300" s="832" t="s">
        <v>5413</v>
      </c>
      <c r="C300" s="832" t="s">
        <v>589</v>
      </c>
      <c r="D300" s="832" t="s">
        <v>5084</v>
      </c>
      <c r="E300" s="832" t="s">
        <v>5137</v>
      </c>
      <c r="F300" s="832" t="s">
        <v>1820</v>
      </c>
      <c r="G300" s="849">
        <v>157</v>
      </c>
      <c r="H300" s="849">
        <v>325831.51999999996</v>
      </c>
      <c r="I300" s="832">
        <v>1.5858585858585861</v>
      </c>
      <c r="J300" s="832">
        <v>2075.3599999999997</v>
      </c>
      <c r="K300" s="849">
        <v>99</v>
      </c>
      <c r="L300" s="849">
        <v>205460.63999999996</v>
      </c>
      <c r="M300" s="832">
        <v>1</v>
      </c>
      <c r="N300" s="832">
        <v>2075.3599999999997</v>
      </c>
      <c r="O300" s="849"/>
      <c r="P300" s="849"/>
      <c r="Q300" s="837"/>
      <c r="R300" s="850"/>
    </row>
    <row r="301" spans="1:18" ht="14.4" customHeight="1" x14ac:dyDescent="0.3">
      <c r="A301" s="831" t="s">
        <v>5082</v>
      </c>
      <c r="B301" s="832" t="s">
        <v>5413</v>
      </c>
      <c r="C301" s="832" t="s">
        <v>589</v>
      </c>
      <c r="D301" s="832" t="s">
        <v>5084</v>
      </c>
      <c r="E301" s="832" t="s">
        <v>5138</v>
      </c>
      <c r="F301" s="832" t="s">
        <v>638</v>
      </c>
      <c r="G301" s="849">
        <v>1.8000000000000003</v>
      </c>
      <c r="H301" s="849">
        <v>140.4</v>
      </c>
      <c r="I301" s="832">
        <v>0.48648648648648646</v>
      </c>
      <c r="J301" s="832">
        <v>77.999999999999986</v>
      </c>
      <c r="K301" s="849">
        <v>3.7</v>
      </c>
      <c r="L301" s="849">
        <v>288.60000000000002</v>
      </c>
      <c r="M301" s="832">
        <v>1</v>
      </c>
      <c r="N301" s="832">
        <v>78</v>
      </c>
      <c r="O301" s="849">
        <v>0.4</v>
      </c>
      <c r="P301" s="849">
        <v>31.2</v>
      </c>
      <c r="Q301" s="837">
        <v>0.1081081081081081</v>
      </c>
      <c r="R301" s="850">
        <v>78</v>
      </c>
    </row>
    <row r="302" spans="1:18" ht="14.4" customHeight="1" x14ac:dyDescent="0.3">
      <c r="A302" s="831" t="s">
        <v>5082</v>
      </c>
      <c r="B302" s="832" t="s">
        <v>5413</v>
      </c>
      <c r="C302" s="832" t="s">
        <v>589</v>
      </c>
      <c r="D302" s="832" t="s">
        <v>5084</v>
      </c>
      <c r="E302" s="832" t="s">
        <v>5139</v>
      </c>
      <c r="F302" s="832"/>
      <c r="G302" s="849">
        <v>3</v>
      </c>
      <c r="H302" s="849">
        <v>426.33000000000004</v>
      </c>
      <c r="I302" s="832"/>
      <c r="J302" s="832">
        <v>142.11000000000001</v>
      </c>
      <c r="K302" s="849"/>
      <c r="L302" s="849"/>
      <c r="M302" s="832"/>
      <c r="N302" s="832"/>
      <c r="O302" s="849"/>
      <c r="P302" s="849"/>
      <c r="Q302" s="837"/>
      <c r="R302" s="850"/>
    </row>
    <row r="303" spans="1:18" ht="14.4" customHeight="1" x14ac:dyDescent="0.3">
      <c r="A303" s="831" t="s">
        <v>5082</v>
      </c>
      <c r="B303" s="832" t="s">
        <v>5413</v>
      </c>
      <c r="C303" s="832" t="s">
        <v>589</v>
      </c>
      <c r="D303" s="832" t="s">
        <v>5084</v>
      </c>
      <c r="E303" s="832" t="s">
        <v>5140</v>
      </c>
      <c r="F303" s="832" t="s">
        <v>1187</v>
      </c>
      <c r="G303" s="849">
        <v>88.500000000000014</v>
      </c>
      <c r="H303" s="849">
        <v>16120.269999999999</v>
      </c>
      <c r="I303" s="832">
        <v>0.86005827170663729</v>
      </c>
      <c r="J303" s="832">
        <v>182.14994350282481</v>
      </c>
      <c r="K303" s="849">
        <v>102.89999999999999</v>
      </c>
      <c r="L303" s="849">
        <v>18743.230000000003</v>
      </c>
      <c r="M303" s="832">
        <v>1</v>
      </c>
      <c r="N303" s="832">
        <v>182.14995140913513</v>
      </c>
      <c r="O303" s="849">
        <v>88.000000000000014</v>
      </c>
      <c r="P303" s="849">
        <v>16029.2</v>
      </c>
      <c r="Q303" s="837">
        <v>0.85519945068165937</v>
      </c>
      <c r="R303" s="850">
        <v>182.14999999999998</v>
      </c>
    </row>
    <row r="304" spans="1:18" ht="14.4" customHeight="1" x14ac:dyDescent="0.3">
      <c r="A304" s="831" t="s">
        <v>5082</v>
      </c>
      <c r="B304" s="832" t="s">
        <v>5413</v>
      </c>
      <c r="C304" s="832" t="s">
        <v>589</v>
      </c>
      <c r="D304" s="832" t="s">
        <v>5084</v>
      </c>
      <c r="E304" s="832" t="s">
        <v>5141</v>
      </c>
      <c r="F304" s="832" t="s">
        <v>793</v>
      </c>
      <c r="G304" s="849">
        <v>118.2</v>
      </c>
      <c r="H304" s="849">
        <v>8362.64</v>
      </c>
      <c r="I304" s="832">
        <v>0.78433917775430917</v>
      </c>
      <c r="J304" s="832">
        <v>70.749915397631128</v>
      </c>
      <c r="K304" s="849">
        <v>150.69999999999999</v>
      </c>
      <c r="L304" s="849">
        <v>10662.02</v>
      </c>
      <c r="M304" s="832">
        <v>1</v>
      </c>
      <c r="N304" s="832">
        <v>70.749966821499683</v>
      </c>
      <c r="O304" s="849">
        <v>19.799999999999997</v>
      </c>
      <c r="P304" s="849">
        <v>1685.97</v>
      </c>
      <c r="Q304" s="837">
        <v>0.15812857225929045</v>
      </c>
      <c r="R304" s="850">
        <v>85.15000000000002</v>
      </c>
    </row>
    <row r="305" spans="1:18" ht="14.4" customHeight="1" x14ac:dyDescent="0.3">
      <c r="A305" s="831" t="s">
        <v>5082</v>
      </c>
      <c r="B305" s="832" t="s">
        <v>5413</v>
      </c>
      <c r="C305" s="832" t="s">
        <v>589</v>
      </c>
      <c r="D305" s="832" t="s">
        <v>5084</v>
      </c>
      <c r="E305" s="832" t="s">
        <v>5142</v>
      </c>
      <c r="F305" s="832" t="s">
        <v>3404</v>
      </c>
      <c r="G305" s="849">
        <v>2.38</v>
      </c>
      <c r="H305" s="849">
        <v>1157.75</v>
      </c>
      <c r="I305" s="832">
        <v>0.25563715532317038</v>
      </c>
      <c r="J305" s="832">
        <v>486.44957983193279</v>
      </c>
      <c r="K305" s="849">
        <v>9.3099999999999987</v>
      </c>
      <c r="L305" s="849">
        <v>4528.88</v>
      </c>
      <c r="M305" s="832">
        <v>1</v>
      </c>
      <c r="N305" s="832">
        <v>486.45327604726111</v>
      </c>
      <c r="O305" s="849">
        <v>4.5599999999999996</v>
      </c>
      <c r="P305" s="849">
        <v>3128.8199999999997</v>
      </c>
      <c r="Q305" s="837">
        <v>0.69085955026408286</v>
      </c>
      <c r="R305" s="850">
        <v>686.1447368421052</v>
      </c>
    </row>
    <row r="306" spans="1:18" ht="14.4" customHeight="1" x14ac:dyDescent="0.3">
      <c r="A306" s="831" t="s">
        <v>5082</v>
      </c>
      <c r="B306" s="832" t="s">
        <v>5413</v>
      </c>
      <c r="C306" s="832" t="s">
        <v>589</v>
      </c>
      <c r="D306" s="832" t="s">
        <v>5084</v>
      </c>
      <c r="E306" s="832" t="s">
        <v>5143</v>
      </c>
      <c r="F306" s="832" t="s">
        <v>3404</v>
      </c>
      <c r="G306" s="849">
        <v>7.14</v>
      </c>
      <c r="H306" s="849">
        <v>868.29</v>
      </c>
      <c r="I306" s="832">
        <v>0.26366308552827361</v>
      </c>
      <c r="J306" s="832">
        <v>121.60924369747899</v>
      </c>
      <c r="K306" s="849">
        <v>27.08</v>
      </c>
      <c r="L306" s="849">
        <v>3293.18</v>
      </c>
      <c r="M306" s="832">
        <v>1</v>
      </c>
      <c r="N306" s="832">
        <v>121.60930576070901</v>
      </c>
      <c r="O306" s="849">
        <v>9.14</v>
      </c>
      <c r="P306" s="849">
        <v>1567.9599999999998</v>
      </c>
      <c r="Q306" s="837">
        <v>0.47612338226273687</v>
      </c>
      <c r="R306" s="850">
        <v>171.54923413566738</v>
      </c>
    </row>
    <row r="307" spans="1:18" ht="14.4" customHeight="1" x14ac:dyDescent="0.3">
      <c r="A307" s="831" t="s">
        <v>5082</v>
      </c>
      <c r="B307" s="832" t="s">
        <v>5413</v>
      </c>
      <c r="C307" s="832" t="s">
        <v>589</v>
      </c>
      <c r="D307" s="832" t="s">
        <v>5084</v>
      </c>
      <c r="E307" s="832" t="s">
        <v>5144</v>
      </c>
      <c r="F307" s="832" t="s">
        <v>3404</v>
      </c>
      <c r="G307" s="849">
        <v>15.74</v>
      </c>
      <c r="H307" s="849">
        <v>3828.54</v>
      </c>
      <c r="I307" s="832">
        <v>0.28152395630964444</v>
      </c>
      <c r="J307" s="832">
        <v>243.23634053367218</v>
      </c>
      <c r="K307" s="849">
        <v>55.91</v>
      </c>
      <c r="L307" s="849">
        <v>13599.34</v>
      </c>
      <c r="M307" s="832">
        <v>1</v>
      </c>
      <c r="N307" s="832">
        <v>243.23627258093367</v>
      </c>
      <c r="O307" s="849">
        <v>30.950000000000003</v>
      </c>
      <c r="P307" s="849">
        <v>10618.58</v>
      </c>
      <c r="Q307" s="837">
        <v>0.78081583370957708</v>
      </c>
      <c r="R307" s="850">
        <v>343.08820678513729</v>
      </c>
    </row>
    <row r="308" spans="1:18" ht="14.4" customHeight="1" x14ac:dyDescent="0.3">
      <c r="A308" s="831" t="s">
        <v>5082</v>
      </c>
      <c r="B308" s="832" t="s">
        <v>5413</v>
      </c>
      <c r="C308" s="832" t="s">
        <v>589</v>
      </c>
      <c r="D308" s="832" t="s">
        <v>5084</v>
      </c>
      <c r="E308" s="832" t="s">
        <v>5145</v>
      </c>
      <c r="F308" s="832" t="s">
        <v>1258</v>
      </c>
      <c r="G308" s="849">
        <v>8</v>
      </c>
      <c r="H308" s="849">
        <v>479.66999999999996</v>
      </c>
      <c r="I308" s="832">
        <v>2.2225465665832633</v>
      </c>
      <c r="J308" s="832">
        <v>59.958749999999995</v>
      </c>
      <c r="K308" s="849">
        <v>3.6000000000000005</v>
      </c>
      <c r="L308" s="849">
        <v>215.82000000000002</v>
      </c>
      <c r="M308" s="832">
        <v>1</v>
      </c>
      <c r="N308" s="832">
        <v>59.949999999999996</v>
      </c>
      <c r="O308" s="849">
        <v>0.4</v>
      </c>
      <c r="P308" s="849">
        <v>23.98</v>
      </c>
      <c r="Q308" s="837">
        <v>0.1111111111111111</v>
      </c>
      <c r="R308" s="850">
        <v>59.949999999999996</v>
      </c>
    </row>
    <row r="309" spans="1:18" ht="14.4" customHeight="1" x14ac:dyDescent="0.3">
      <c r="A309" s="831" t="s">
        <v>5082</v>
      </c>
      <c r="B309" s="832" t="s">
        <v>5413</v>
      </c>
      <c r="C309" s="832" t="s">
        <v>589</v>
      </c>
      <c r="D309" s="832" t="s">
        <v>5084</v>
      </c>
      <c r="E309" s="832" t="s">
        <v>5417</v>
      </c>
      <c r="F309" s="832" t="s">
        <v>5418</v>
      </c>
      <c r="G309" s="849"/>
      <c r="H309" s="849"/>
      <c r="I309" s="832"/>
      <c r="J309" s="832"/>
      <c r="K309" s="849">
        <v>0.01</v>
      </c>
      <c r="L309" s="849">
        <v>23.81</v>
      </c>
      <c r="M309" s="832">
        <v>1</v>
      </c>
      <c r="N309" s="832">
        <v>2381</v>
      </c>
      <c r="O309" s="849"/>
      <c r="P309" s="849"/>
      <c r="Q309" s="837"/>
      <c r="R309" s="850"/>
    </row>
    <row r="310" spans="1:18" ht="14.4" customHeight="1" x14ac:dyDescent="0.3">
      <c r="A310" s="831" t="s">
        <v>5082</v>
      </c>
      <c r="B310" s="832" t="s">
        <v>5413</v>
      </c>
      <c r="C310" s="832" t="s">
        <v>589</v>
      </c>
      <c r="D310" s="832" t="s">
        <v>5084</v>
      </c>
      <c r="E310" s="832" t="s">
        <v>5146</v>
      </c>
      <c r="F310" s="832" t="s">
        <v>5147</v>
      </c>
      <c r="G310" s="849">
        <v>0.36</v>
      </c>
      <c r="H310" s="849">
        <v>92.16</v>
      </c>
      <c r="I310" s="832">
        <v>18</v>
      </c>
      <c r="J310" s="832">
        <v>256</v>
      </c>
      <c r="K310" s="849">
        <v>0.02</v>
      </c>
      <c r="L310" s="849">
        <v>5.12</v>
      </c>
      <c r="M310" s="832">
        <v>1</v>
      </c>
      <c r="N310" s="832">
        <v>256</v>
      </c>
      <c r="O310" s="849">
        <v>0.04</v>
      </c>
      <c r="P310" s="849">
        <v>11.06</v>
      </c>
      <c r="Q310" s="837">
        <v>2.16015625</v>
      </c>
      <c r="R310" s="850">
        <v>276.5</v>
      </c>
    </row>
    <row r="311" spans="1:18" ht="14.4" customHeight="1" x14ac:dyDescent="0.3">
      <c r="A311" s="831" t="s">
        <v>5082</v>
      </c>
      <c r="B311" s="832" t="s">
        <v>5413</v>
      </c>
      <c r="C311" s="832" t="s">
        <v>589</v>
      </c>
      <c r="D311" s="832" t="s">
        <v>5084</v>
      </c>
      <c r="E311" s="832" t="s">
        <v>5148</v>
      </c>
      <c r="F311" s="832" t="s">
        <v>3432</v>
      </c>
      <c r="G311" s="849">
        <v>43.599999999999994</v>
      </c>
      <c r="H311" s="849">
        <v>5114.28</v>
      </c>
      <c r="I311" s="832">
        <v>0.98197255465931421</v>
      </c>
      <c r="J311" s="832">
        <v>117.30000000000001</v>
      </c>
      <c r="K311" s="849">
        <v>44.400000000000006</v>
      </c>
      <c r="L311" s="849">
        <v>5208.1699999999992</v>
      </c>
      <c r="M311" s="832">
        <v>1</v>
      </c>
      <c r="N311" s="832">
        <v>117.30112612612609</v>
      </c>
      <c r="O311" s="849">
        <v>32.6</v>
      </c>
      <c r="P311" s="849">
        <v>3823.99</v>
      </c>
      <c r="Q311" s="837">
        <v>0.73422910542474618</v>
      </c>
      <c r="R311" s="850">
        <v>117.30030674846624</v>
      </c>
    </row>
    <row r="312" spans="1:18" ht="14.4" customHeight="1" x14ac:dyDescent="0.3">
      <c r="A312" s="831" t="s">
        <v>5082</v>
      </c>
      <c r="B312" s="832" t="s">
        <v>5413</v>
      </c>
      <c r="C312" s="832" t="s">
        <v>589</v>
      </c>
      <c r="D312" s="832" t="s">
        <v>5084</v>
      </c>
      <c r="E312" s="832" t="s">
        <v>5149</v>
      </c>
      <c r="F312" s="832" t="s">
        <v>1191</v>
      </c>
      <c r="G312" s="849">
        <v>7.8000000000000007</v>
      </c>
      <c r="H312" s="849">
        <v>698.09999999999991</v>
      </c>
      <c r="I312" s="832">
        <v>0.46428571428571425</v>
      </c>
      <c r="J312" s="832">
        <v>89.499999999999986</v>
      </c>
      <c r="K312" s="849">
        <v>16.799999999999994</v>
      </c>
      <c r="L312" s="849">
        <v>1503.6</v>
      </c>
      <c r="M312" s="832">
        <v>1</v>
      </c>
      <c r="N312" s="832">
        <v>89.500000000000028</v>
      </c>
      <c r="O312" s="849">
        <v>18.119999999999997</v>
      </c>
      <c r="P312" s="849">
        <v>1621.7399999999998</v>
      </c>
      <c r="Q312" s="837">
        <v>1.0785714285714285</v>
      </c>
      <c r="R312" s="850">
        <v>89.5</v>
      </c>
    </row>
    <row r="313" spans="1:18" ht="14.4" customHeight="1" x14ac:dyDescent="0.3">
      <c r="A313" s="831" t="s">
        <v>5082</v>
      </c>
      <c r="B313" s="832" t="s">
        <v>5413</v>
      </c>
      <c r="C313" s="832" t="s">
        <v>589</v>
      </c>
      <c r="D313" s="832" t="s">
        <v>5084</v>
      </c>
      <c r="E313" s="832" t="s">
        <v>5150</v>
      </c>
      <c r="F313" s="832" t="s">
        <v>1226</v>
      </c>
      <c r="G313" s="849"/>
      <c r="H313" s="849"/>
      <c r="I313" s="832"/>
      <c r="J313" s="832"/>
      <c r="K313" s="849"/>
      <c r="L313" s="849"/>
      <c r="M313" s="832"/>
      <c r="N313" s="832"/>
      <c r="O313" s="849">
        <v>1</v>
      </c>
      <c r="P313" s="849">
        <v>85.85</v>
      </c>
      <c r="Q313" s="837"/>
      <c r="R313" s="850">
        <v>85.85</v>
      </c>
    </row>
    <row r="314" spans="1:18" ht="14.4" customHeight="1" x14ac:dyDescent="0.3">
      <c r="A314" s="831" t="s">
        <v>5082</v>
      </c>
      <c r="B314" s="832" t="s">
        <v>5413</v>
      </c>
      <c r="C314" s="832" t="s">
        <v>589</v>
      </c>
      <c r="D314" s="832" t="s">
        <v>5084</v>
      </c>
      <c r="E314" s="832" t="s">
        <v>5151</v>
      </c>
      <c r="F314" s="832" t="s">
        <v>1802</v>
      </c>
      <c r="G314" s="849">
        <v>0.4</v>
      </c>
      <c r="H314" s="849">
        <v>1958.74</v>
      </c>
      <c r="I314" s="832">
        <v>0.38461493148075793</v>
      </c>
      <c r="J314" s="832">
        <v>4896.8499999999995</v>
      </c>
      <c r="K314" s="849">
        <v>1.04</v>
      </c>
      <c r="L314" s="849">
        <v>5092.7299999999996</v>
      </c>
      <c r="M314" s="832">
        <v>1</v>
      </c>
      <c r="N314" s="832">
        <v>4896.8557692307686</v>
      </c>
      <c r="O314" s="849">
        <v>0.35</v>
      </c>
      <c r="P314" s="849">
        <v>1448.16</v>
      </c>
      <c r="Q314" s="837">
        <v>0.28435829113265382</v>
      </c>
      <c r="R314" s="850">
        <v>4137.6000000000004</v>
      </c>
    </row>
    <row r="315" spans="1:18" ht="14.4" customHeight="1" x14ac:dyDescent="0.3">
      <c r="A315" s="831" t="s">
        <v>5082</v>
      </c>
      <c r="B315" s="832" t="s">
        <v>5413</v>
      </c>
      <c r="C315" s="832" t="s">
        <v>589</v>
      </c>
      <c r="D315" s="832" t="s">
        <v>5084</v>
      </c>
      <c r="E315" s="832" t="s">
        <v>5152</v>
      </c>
      <c r="F315" s="832" t="s">
        <v>1802</v>
      </c>
      <c r="G315" s="849"/>
      <c r="H315" s="849"/>
      <c r="I315" s="832"/>
      <c r="J315" s="832"/>
      <c r="K315" s="849">
        <v>1.19</v>
      </c>
      <c r="L315" s="849">
        <v>24618.78</v>
      </c>
      <c r="M315" s="832">
        <v>1</v>
      </c>
      <c r="N315" s="832">
        <v>20688.050420168067</v>
      </c>
      <c r="O315" s="849">
        <v>0.4</v>
      </c>
      <c r="P315" s="849">
        <v>8275.2000000000007</v>
      </c>
      <c r="Q315" s="837">
        <v>0.33613363456678197</v>
      </c>
      <c r="R315" s="850">
        <v>20688</v>
      </c>
    </row>
    <row r="316" spans="1:18" ht="14.4" customHeight="1" x14ac:dyDescent="0.3">
      <c r="A316" s="831" t="s">
        <v>5082</v>
      </c>
      <c r="B316" s="832" t="s">
        <v>5413</v>
      </c>
      <c r="C316" s="832" t="s">
        <v>589</v>
      </c>
      <c r="D316" s="832" t="s">
        <v>5084</v>
      </c>
      <c r="E316" s="832" t="s">
        <v>5153</v>
      </c>
      <c r="F316" s="832" t="s">
        <v>923</v>
      </c>
      <c r="G316" s="849"/>
      <c r="H316" s="849"/>
      <c r="I316" s="832"/>
      <c r="J316" s="832"/>
      <c r="K316" s="849">
        <v>2.1599999999999997</v>
      </c>
      <c r="L316" s="849">
        <v>405.24</v>
      </c>
      <c r="M316" s="832">
        <v>1</v>
      </c>
      <c r="N316" s="832">
        <v>187.61111111111114</v>
      </c>
      <c r="O316" s="849">
        <v>0.7200000000000002</v>
      </c>
      <c r="P316" s="849">
        <v>144.47999999999999</v>
      </c>
      <c r="Q316" s="837">
        <v>0.35652946402132069</v>
      </c>
      <c r="R316" s="850">
        <v>200.6666666666666</v>
      </c>
    </row>
    <row r="317" spans="1:18" ht="14.4" customHeight="1" x14ac:dyDescent="0.3">
      <c r="A317" s="831" t="s">
        <v>5082</v>
      </c>
      <c r="B317" s="832" t="s">
        <v>5413</v>
      </c>
      <c r="C317" s="832" t="s">
        <v>589</v>
      </c>
      <c r="D317" s="832" t="s">
        <v>5084</v>
      </c>
      <c r="E317" s="832" t="s">
        <v>5154</v>
      </c>
      <c r="F317" s="832" t="s">
        <v>2303</v>
      </c>
      <c r="G317" s="849">
        <v>100.85000000000002</v>
      </c>
      <c r="H317" s="849">
        <v>710679.89999999991</v>
      </c>
      <c r="I317" s="832">
        <v>2.0886895540261579</v>
      </c>
      <c r="J317" s="832">
        <v>7046.900347050072</v>
      </c>
      <c r="K317" s="849">
        <v>144.61000000000001</v>
      </c>
      <c r="L317" s="849">
        <v>340251.56999999995</v>
      </c>
      <c r="M317" s="832">
        <v>1</v>
      </c>
      <c r="N317" s="832">
        <v>2352.8910172187257</v>
      </c>
      <c r="O317" s="849">
        <v>97.059999999999988</v>
      </c>
      <c r="P317" s="849">
        <v>228371.58</v>
      </c>
      <c r="Q317" s="837">
        <v>0.67118450033896981</v>
      </c>
      <c r="R317" s="850">
        <v>2352.8907892025554</v>
      </c>
    </row>
    <row r="318" spans="1:18" ht="14.4" customHeight="1" x14ac:dyDescent="0.3">
      <c r="A318" s="831" t="s">
        <v>5082</v>
      </c>
      <c r="B318" s="832" t="s">
        <v>5413</v>
      </c>
      <c r="C318" s="832" t="s">
        <v>589</v>
      </c>
      <c r="D318" s="832" t="s">
        <v>5084</v>
      </c>
      <c r="E318" s="832" t="s">
        <v>5155</v>
      </c>
      <c r="F318" s="832" t="s">
        <v>2318</v>
      </c>
      <c r="G318" s="849">
        <v>36.909999999999997</v>
      </c>
      <c r="H318" s="849">
        <v>85062.3</v>
      </c>
      <c r="I318" s="832"/>
      <c r="J318" s="832">
        <v>2304.58683283663</v>
      </c>
      <c r="K318" s="849"/>
      <c r="L318" s="849"/>
      <c r="M318" s="832"/>
      <c r="N318" s="832"/>
      <c r="O318" s="849"/>
      <c r="P318" s="849"/>
      <c r="Q318" s="837"/>
      <c r="R318" s="850"/>
    </row>
    <row r="319" spans="1:18" ht="14.4" customHeight="1" x14ac:dyDescent="0.3">
      <c r="A319" s="831" t="s">
        <v>5082</v>
      </c>
      <c r="B319" s="832" t="s">
        <v>5413</v>
      </c>
      <c r="C319" s="832" t="s">
        <v>589</v>
      </c>
      <c r="D319" s="832" t="s">
        <v>5084</v>
      </c>
      <c r="E319" s="832" t="s">
        <v>5156</v>
      </c>
      <c r="F319" s="832" t="s">
        <v>5157</v>
      </c>
      <c r="G319" s="849">
        <v>7.47</v>
      </c>
      <c r="H319" s="849">
        <v>4938.9799999999996</v>
      </c>
      <c r="I319" s="832">
        <v>1.0525577747657893</v>
      </c>
      <c r="J319" s="832">
        <v>661.17536813922356</v>
      </c>
      <c r="K319" s="849">
        <v>9.42</v>
      </c>
      <c r="L319" s="849">
        <v>4692.3600000000006</v>
      </c>
      <c r="M319" s="832">
        <v>1</v>
      </c>
      <c r="N319" s="832">
        <v>498.12738853503191</v>
      </c>
      <c r="O319" s="849">
        <v>1.73</v>
      </c>
      <c r="P319" s="849">
        <v>861.13000000000011</v>
      </c>
      <c r="Q319" s="837">
        <v>0.18351746242828768</v>
      </c>
      <c r="R319" s="850">
        <v>497.76300578034687</v>
      </c>
    </row>
    <row r="320" spans="1:18" ht="14.4" customHeight="1" x14ac:dyDescent="0.3">
      <c r="A320" s="831" t="s">
        <v>5082</v>
      </c>
      <c r="B320" s="832" t="s">
        <v>5413</v>
      </c>
      <c r="C320" s="832" t="s">
        <v>589</v>
      </c>
      <c r="D320" s="832" t="s">
        <v>5084</v>
      </c>
      <c r="E320" s="832" t="s">
        <v>5158</v>
      </c>
      <c r="F320" s="832" t="s">
        <v>5157</v>
      </c>
      <c r="G320" s="849">
        <v>17.03</v>
      </c>
      <c r="H320" s="849">
        <v>3753.3099999999995</v>
      </c>
      <c r="I320" s="832">
        <v>0.27169449380901878</v>
      </c>
      <c r="J320" s="832">
        <v>220.39401056958303</v>
      </c>
      <c r="K320" s="849">
        <v>83.26</v>
      </c>
      <c r="L320" s="849">
        <v>13814.45</v>
      </c>
      <c r="M320" s="832">
        <v>1</v>
      </c>
      <c r="N320" s="832">
        <v>165.9194090799904</v>
      </c>
      <c r="O320" s="849"/>
      <c r="P320" s="849"/>
      <c r="Q320" s="837"/>
      <c r="R320" s="850"/>
    </row>
    <row r="321" spans="1:18" ht="14.4" customHeight="1" x14ac:dyDescent="0.3">
      <c r="A321" s="831" t="s">
        <v>5082</v>
      </c>
      <c r="B321" s="832" t="s">
        <v>5413</v>
      </c>
      <c r="C321" s="832" t="s">
        <v>589</v>
      </c>
      <c r="D321" s="832" t="s">
        <v>5084</v>
      </c>
      <c r="E321" s="832" t="s">
        <v>5159</v>
      </c>
      <c r="F321" s="832" t="s">
        <v>2646</v>
      </c>
      <c r="G321" s="849">
        <v>1</v>
      </c>
      <c r="H321" s="849">
        <v>6187.91</v>
      </c>
      <c r="I321" s="832"/>
      <c r="J321" s="832">
        <v>6187.91</v>
      </c>
      <c r="K321" s="849"/>
      <c r="L321" s="849"/>
      <c r="M321" s="832"/>
      <c r="N321" s="832"/>
      <c r="O321" s="849"/>
      <c r="P321" s="849"/>
      <c r="Q321" s="837"/>
      <c r="R321" s="850"/>
    </row>
    <row r="322" spans="1:18" ht="14.4" customHeight="1" x14ac:dyDescent="0.3">
      <c r="A322" s="831" t="s">
        <v>5082</v>
      </c>
      <c r="B322" s="832" t="s">
        <v>5413</v>
      </c>
      <c r="C322" s="832" t="s">
        <v>589</v>
      </c>
      <c r="D322" s="832" t="s">
        <v>5084</v>
      </c>
      <c r="E322" s="832" t="s">
        <v>5160</v>
      </c>
      <c r="F322" s="832" t="s">
        <v>5161</v>
      </c>
      <c r="G322" s="849">
        <v>10</v>
      </c>
      <c r="H322" s="849">
        <v>10961.8</v>
      </c>
      <c r="I322" s="832"/>
      <c r="J322" s="832">
        <v>1096.1799999999998</v>
      </c>
      <c r="K322" s="849"/>
      <c r="L322" s="849"/>
      <c r="M322" s="832"/>
      <c r="N322" s="832"/>
      <c r="O322" s="849"/>
      <c r="P322" s="849"/>
      <c r="Q322" s="837"/>
      <c r="R322" s="850"/>
    </row>
    <row r="323" spans="1:18" ht="14.4" customHeight="1" x14ac:dyDescent="0.3">
      <c r="A323" s="831" t="s">
        <v>5082</v>
      </c>
      <c r="B323" s="832" t="s">
        <v>5413</v>
      </c>
      <c r="C323" s="832" t="s">
        <v>589</v>
      </c>
      <c r="D323" s="832" t="s">
        <v>5084</v>
      </c>
      <c r="E323" s="832" t="s">
        <v>5162</v>
      </c>
      <c r="F323" s="832" t="s">
        <v>5163</v>
      </c>
      <c r="G323" s="849">
        <v>53.660000000000004</v>
      </c>
      <c r="H323" s="849">
        <v>38403.160000000003</v>
      </c>
      <c r="I323" s="832">
        <v>1.0305370776319671</v>
      </c>
      <c r="J323" s="832">
        <v>715.67573611628779</v>
      </c>
      <c r="K323" s="849">
        <v>52.069999999999993</v>
      </c>
      <c r="L323" s="849">
        <v>37265.189999999995</v>
      </c>
      <c r="M323" s="832">
        <v>1</v>
      </c>
      <c r="N323" s="832">
        <v>715.67486076435569</v>
      </c>
      <c r="O323" s="849"/>
      <c r="P323" s="849"/>
      <c r="Q323" s="837"/>
      <c r="R323" s="850"/>
    </row>
    <row r="324" spans="1:18" ht="14.4" customHeight="1" x14ac:dyDescent="0.3">
      <c r="A324" s="831" t="s">
        <v>5082</v>
      </c>
      <c r="B324" s="832" t="s">
        <v>5413</v>
      </c>
      <c r="C324" s="832" t="s">
        <v>589</v>
      </c>
      <c r="D324" s="832" t="s">
        <v>5084</v>
      </c>
      <c r="E324" s="832" t="s">
        <v>5164</v>
      </c>
      <c r="F324" s="832" t="s">
        <v>5163</v>
      </c>
      <c r="G324" s="849">
        <v>191.51</v>
      </c>
      <c r="H324" s="849">
        <v>274117.51</v>
      </c>
      <c r="I324" s="832">
        <v>1.1143111419768543</v>
      </c>
      <c r="J324" s="832">
        <v>1431.3482846848731</v>
      </c>
      <c r="K324" s="849">
        <v>171.86</v>
      </c>
      <c r="L324" s="849">
        <v>245997.28000000003</v>
      </c>
      <c r="M324" s="832">
        <v>1</v>
      </c>
      <c r="N324" s="832">
        <v>1431.3818224135925</v>
      </c>
      <c r="O324" s="849"/>
      <c r="P324" s="849"/>
      <c r="Q324" s="837"/>
      <c r="R324" s="850"/>
    </row>
    <row r="325" spans="1:18" ht="14.4" customHeight="1" x14ac:dyDescent="0.3">
      <c r="A325" s="831" t="s">
        <v>5082</v>
      </c>
      <c r="B325" s="832" t="s">
        <v>5413</v>
      </c>
      <c r="C325" s="832" t="s">
        <v>589</v>
      </c>
      <c r="D325" s="832" t="s">
        <v>5084</v>
      </c>
      <c r="E325" s="832" t="s">
        <v>5165</v>
      </c>
      <c r="F325" s="832" t="s">
        <v>5166</v>
      </c>
      <c r="G325" s="849">
        <v>10.459999999999999</v>
      </c>
      <c r="H325" s="849">
        <v>3478.96</v>
      </c>
      <c r="I325" s="832">
        <v>1.7936111855808294</v>
      </c>
      <c r="J325" s="832">
        <v>332.59655831739963</v>
      </c>
      <c r="K325" s="849">
        <v>7</v>
      </c>
      <c r="L325" s="849">
        <v>1939.64</v>
      </c>
      <c r="M325" s="832">
        <v>1</v>
      </c>
      <c r="N325" s="832">
        <v>277.09142857142859</v>
      </c>
      <c r="O325" s="849"/>
      <c r="P325" s="849"/>
      <c r="Q325" s="837"/>
      <c r="R325" s="850"/>
    </row>
    <row r="326" spans="1:18" ht="14.4" customHeight="1" x14ac:dyDescent="0.3">
      <c r="A326" s="831" t="s">
        <v>5082</v>
      </c>
      <c r="B326" s="832" t="s">
        <v>5413</v>
      </c>
      <c r="C326" s="832" t="s">
        <v>589</v>
      </c>
      <c r="D326" s="832" t="s">
        <v>5084</v>
      </c>
      <c r="E326" s="832" t="s">
        <v>5172</v>
      </c>
      <c r="F326" s="832" t="s">
        <v>5173</v>
      </c>
      <c r="G326" s="849">
        <v>103.52000000000001</v>
      </c>
      <c r="H326" s="849">
        <v>27306.36</v>
      </c>
      <c r="I326" s="832">
        <v>1.0859109426374889</v>
      </c>
      <c r="J326" s="832">
        <v>263.77859350850076</v>
      </c>
      <c r="K326" s="849">
        <v>95.329999999999984</v>
      </c>
      <c r="L326" s="849">
        <v>25146.04</v>
      </c>
      <c r="M326" s="832">
        <v>1</v>
      </c>
      <c r="N326" s="832">
        <v>263.77887338718142</v>
      </c>
      <c r="O326" s="849">
        <v>89.79</v>
      </c>
      <c r="P326" s="849">
        <v>23684.719999999998</v>
      </c>
      <c r="Q326" s="837">
        <v>0.94188667480048538</v>
      </c>
      <c r="R326" s="850">
        <v>263.77903998218062</v>
      </c>
    </row>
    <row r="327" spans="1:18" ht="14.4" customHeight="1" x14ac:dyDescent="0.3">
      <c r="A327" s="831" t="s">
        <v>5082</v>
      </c>
      <c r="B327" s="832" t="s">
        <v>5413</v>
      </c>
      <c r="C327" s="832" t="s">
        <v>589</v>
      </c>
      <c r="D327" s="832" t="s">
        <v>5084</v>
      </c>
      <c r="E327" s="832" t="s">
        <v>5177</v>
      </c>
      <c r="F327" s="832"/>
      <c r="G327" s="849">
        <v>12.33</v>
      </c>
      <c r="H327" s="849">
        <v>1839.8700000000001</v>
      </c>
      <c r="I327" s="832">
        <v>13.454259597806217</v>
      </c>
      <c r="J327" s="832">
        <v>149.21897810218979</v>
      </c>
      <c r="K327" s="849">
        <v>1</v>
      </c>
      <c r="L327" s="849">
        <v>136.75</v>
      </c>
      <c r="M327" s="832">
        <v>1</v>
      </c>
      <c r="N327" s="832">
        <v>136.75</v>
      </c>
      <c r="O327" s="849"/>
      <c r="P327" s="849"/>
      <c r="Q327" s="837"/>
      <c r="R327" s="850"/>
    </row>
    <row r="328" spans="1:18" ht="14.4" customHeight="1" x14ac:dyDescent="0.3">
      <c r="A328" s="831" t="s">
        <v>5082</v>
      </c>
      <c r="B328" s="832" t="s">
        <v>5413</v>
      </c>
      <c r="C328" s="832" t="s">
        <v>589</v>
      </c>
      <c r="D328" s="832" t="s">
        <v>5084</v>
      </c>
      <c r="E328" s="832" t="s">
        <v>5419</v>
      </c>
      <c r="F328" s="832"/>
      <c r="G328" s="849">
        <v>0.01</v>
      </c>
      <c r="H328" s="849">
        <v>24.71</v>
      </c>
      <c r="I328" s="832"/>
      <c r="J328" s="832">
        <v>2471</v>
      </c>
      <c r="K328" s="849"/>
      <c r="L328" s="849"/>
      <c r="M328" s="832"/>
      <c r="N328" s="832"/>
      <c r="O328" s="849"/>
      <c r="P328" s="849"/>
      <c r="Q328" s="837"/>
      <c r="R328" s="850"/>
    </row>
    <row r="329" spans="1:18" ht="14.4" customHeight="1" x14ac:dyDescent="0.3">
      <c r="A329" s="831" t="s">
        <v>5082</v>
      </c>
      <c r="B329" s="832" t="s">
        <v>5413</v>
      </c>
      <c r="C329" s="832" t="s">
        <v>589</v>
      </c>
      <c r="D329" s="832" t="s">
        <v>5084</v>
      </c>
      <c r="E329" s="832" t="s">
        <v>5182</v>
      </c>
      <c r="F329" s="832" t="s">
        <v>5183</v>
      </c>
      <c r="G329" s="849">
        <v>32</v>
      </c>
      <c r="H329" s="849">
        <v>214771.83999999997</v>
      </c>
      <c r="I329" s="832">
        <v>0.4155844155844155</v>
      </c>
      <c r="J329" s="832">
        <v>6711.619999999999</v>
      </c>
      <c r="K329" s="849">
        <v>77</v>
      </c>
      <c r="L329" s="849">
        <v>516794.74000000005</v>
      </c>
      <c r="M329" s="832">
        <v>1</v>
      </c>
      <c r="N329" s="832">
        <v>6711.6200000000008</v>
      </c>
      <c r="O329" s="849">
        <v>114</v>
      </c>
      <c r="P329" s="849">
        <v>765124.67999999993</v>
      </c>
      <c r="Q329" s="837">
        <v>1.4805194805194803</v>
      </c>
      <c r="R329" s="850">
        <v>6711.619999999999</v>
      </c>
    </row>
    <row r="330" spans="1:18" ht="14.4" customHeight="1" x14ac:dyDescent="0.3">
      <c r="A330" s="831" t="s">
        <v>5082</v>
      </c>
      <c r="B330" s="832" t="s">
        <v>5413</v>
      </c>
      <c r="C330" s="832" t="s">
        <v>589</v>
      </c>
      <c r="D330" s="832" t="s">
        <v>5084</v>
      </c>
      <c r="E330" s="832" t="s">
        <v>5184</v>
      </c>
      <c r="F330" s="832" t="s">
        <v>5173</v>
      </c>
      <c r="G330" s="849">
        <v>12.17</v>
      </c>
      <c r="H330" s="849">
        <v>32102.44</v>
      </c>
      <c r="I330" s="832">
        <v>0.34811177811198307</v>
      </c>
      <c r="J330" s="832">
        <v>2637.8340180772389</v>
      </c>
      <c r="K330" s="849">
        <v>34.96</v>
      </c>
      <c r="L330" s="849">
        <v>92218.76999999999</v>
      </c>
      <c r="M330" s="832">
        <v>1</v>
      </c>
      <c r="N330" s="832">
        <v>2637.8366704805489</v>
      </c>
      <c r="O330" s="849">
        <v>27.269999999999996</v>
      </c>
      <c r="P330" s="849">
        <v>71933.76999999999</v>
      </c>
      <c r="Q330" s="837">
        <v>0.78003393452330794</v>
      </c>
      <c r="R330" s="850">
        <v>2637.8353502016867</v>
      </c>
    </row>
    <row r="331" spans="1:18" ht="14.4" customHeight="1" x14ac:dyDescent="0.3">
      <c r="A331" s="831" t="s">
        <v>5082</v>
      </c>
      <c r="B331" s="832" t="s">
        <v>5413</v>
      </c>
      <c r="C331" s="832" t="s">
        <v>589</v>
      </c>
      <c r="D331" s="832" t="s">
        <v>5084</v>
      </c>
      <c r="E331" s="832" t="s">
        <v>5185</v>
      </c>
      <c r="F331" s="832" t="s">
        <v>5173</v>
      </c>
      <c r="G331" s="849">
        <v>49.14</v>
      </c>
      <c r="H331" s="849">
        <v>64811.189999999995</v>
      </c>
      <c r="I331" s="832">
        <v>1.4293191396455103</v>
      </c>
      <c r="J331" s="832">
        <v>1318.9090354090354</v>
      </c>
      <c r="K331" s="849">
        <v>34.379999999999995</v>
      </c>
      <c r="L331" s="849">
        <v>45344.100000000006</v>
      </c>
      <c r="M331" s="832">
        <v>1</v>
      </c>
      <c r="N331" s="832">
        <v>1318.9092495637001</v>
      </c>
      <c r="O331" s="849">
        <v>28</v>
      </c>
      <c r="P331" s="849">
        <v>36929.48000000001</v>
      </c>
      <c r="Q331" s="837">
        <v>0.81442745583218112</v>
      </c>
      <c r="R331" s="850">
        <v>1318.9100000000003</v>
      </c>
    </row>
    <row r="332" spans="1:18" ht="14.4" customHeight="1" x14ac:dyDescent="0.3">
      <c r="A332" s="831" t="s">
        <v>5082</v>
      </c>
      <c r="B332" s="832" t="s">
        <v>5413</v>
      </c>
      <c r="C332" s="832" t="s">
        <v>589</v>
      </c>
      <c r="D332" s="832" t="s">
        <v>5084</v>
      </c>
      <c r="E332" s="832" t="s">
        <v>5187</v>
      </c>
      <c r="F332" s="832" t="s">
        <v>2583</v>
      </c>
      <c r="G332" s="849">
        <v>0.8</v>
      </c>
      <c r="H332" s="849">
        <v>3628</v>
      </c>
      <c r="I332" s="832"/>
      <c r="J332" s="832">
        <v>4535</v>
      </c>
      <c r="K332" s="849"/>
      <c r="L332" s="849"/>
      <c r="M332" s="832"/>
      <c r="N332" s="832"/>
      <c r="O332" s="849"/>
      <c r="P332" s="849"/>
      <c r="Q332" s="837"/>
      <c r="R332" s="850"/>
    </row>
    <row r="333" spans="1:18" ht="14.4" customHeight="1" x14ac:dyDescent="0.3">
      <c r="A333" s="831" t="s">
        <v>5082</v>
      </c>
      <c r="B333" s="832" t="s">
        <v>5413</v>
      </c>
      <c r="C333" s="832" t="s">
        <v>589</v>
      </c>
      <c r="D333" s="832" t="s">
        <v>5084</v>
      </c>
      <c r="E333" s="832" t="s">
        <v>5188</v>
      </c>
      <c r="F333" s="832" t="s">
        <v>2583</v>
      </c>
      <c r="G333" s="849">
        <v>9.8000000000000007</v>
      </c>
      <c r="H333" s="849">
        <v>67751.850000000006</v>
      </c>
      <c r="I333" s="832">
        <v>0.83874759524322406</v>
      </c>
      <c r="J333" s="832">
        <v>6913.4540816326535</v>
      </c>
      <c r="K333" s="849">
        <v>12</v>
      </c>
      <c r="L333" s="849">
        <v>80777.399999999994</v>
      </c>
      <c r="M333" s="832">
        <v>1</v>
      </c>
      <c r="N333" s="832">
        <v>6731.45</v>
      </c>
      <c r="O333" s="849">
        <v>5.4</v>
      </c>
      <c r="P333" s="849">
        <v>30362.550000000003</v>
      </c>
      <c r="Q333" s="837">
        <v>0.37587926821115814</v>
      </c>
      <c r="R333" s="850">
        <v>5622.6944444444443</v>
      </c>
    </row>
    <row r="334" spans="1:18" ht="14.4" customHeight="1" x14ac:dyDescent="0.3">
      <c r="A334" s="831" t="s">
        <v>5082</v>
      </c>
      <c r="B334" s="832" t="s">
        <v>5413</v>
      </c>
      <c r="C334" s="832" t="s">
        <v>589</v>
      </c>
      <c r="D334" s="832" t="s">
        <v>5084</v>
      </c>
      <c r="E334" s="832" t="s">
        <v>5189</v>
      </c>
      <c r="F334" s="832" t="s">
        <v>5190</v>
      </c>
      <c r="G334" s="849">
        <v>1</v>
      </c>
      <c r="H334" s="849">
        <v>123816.89</v>
      </c>
      <c r="I334" s="832"/>
      <c r="J334" s="832">
        <v>123816.89</v>
      </c>
      <c r="K334" s="849"/>
      <c r="L334" s="849"/>
      <c r="M334" s="832"/>
      <c r="N334" s="832"/>
      <c r="O334" s="849"/>
      <c r="P334" s="849"/>
      <c r="Q334" s="837"/>
      <c r="R334" s="850"/>
    </row>
    <row r="335" spans="1:18" ht="14.4" customHeight="1" x14ac:dyDescent="0.3">
      <c r="A335" s="831" t="s">
        <v>5082</v>
      </c>
      <c r="B335" s="832" t="s">
        <v>5413</v>
      </c>
      <c r="C335" s="832" t="s">
        <v>589</v>
      </c>
      <c r="D335" s="832" t="s">
        <v>5084</v>
      </c>
      <c r="E335" s="832" t="s">
        <v>5194</v>
      </c>
      <c r="F335" s="832" t="s">
        <v>5195</v>
      </c>
      <c r="G335" s="849">
        <v>5</v>
      </c>
      <c r="H335" s="849">
        <v>18999.400000000001</v>
      </c>
      <c r="I335" s="832">
        <v>1</v>
      </c>
      <c r="J335" s="832">
        <v>3799.88</v>
      </c>
      <c r="K335" s="849">
        <v>5</v>
      </c>
      <c r="L335" s="849">
        <v>18999.400000000001</v>
      </c>
      <c r="M335" s="832">
        <v>1</v>
      </c>
      <c r="N335" s="832">
        <v>3799.88</v>
      </c>
      <c r="O335" s="849">
        <v>3</v>
      </c>
      <c r="P335" s="849">
        <v>11399.64</v>
      </c>
      <c r="Q335" s="837">
        <v>0.6</v>
      </c>
      <c r="R335" s="850">
        <v>3799.8799999999997</v>
      </c>
    </row>
    <row r="336" spans="1:18" ht="14.4" customHeight="1" x14ac:dyDescent="0.3">
      <c r="A336" s="831" t="s">
        <v>5082</v>
      </c>
      <c r="B336" s="832" t="s">
        <v>5413</v>
      </c>
      <c r="C336" s="832" t="s">
        <v>589</v>
      </c>
      <c r="D336" s="832" t="s">
        <v>5084</v>
      </c>
      <c r="E336" s="832" t="s">
        <v>5205</v>
      </c>
      <c r="F336" s="832" t="s">
        <v>5206</v>
      </c>
      <c r="G336" s="849">
        <v>20.099999999999998</v>
      </c>
      <c r="H336" s="849">
        <v>21790.210000000003</v>
      </c>
      <c r="I336" s="832">
        <v>0.63207718751278141</v>
      </c>
      <c r="J336" s="832">
        <v>1084.0900497512441</v>
      </c>
      <c r="K336" s="849">
        <v>31.799999999999997</v>
      </c>
      <c r="L336" s="849">
        <v>34473.97</v>
      </c>
      <c r="M336" s="832">
        <v>1</v>
      </c>
      <c r="N336" s="832">
        <v>1084.0871069182392</v>
      </c>
      <c r="O336" s="849">
        <v>16.209999999999997</v>
      </c>
      <c r="P336" s="849">
        <v>17279.800000000003</v>
      </c>
      <c r="Q336" s="837">
        <v>0.50124195153618811</v>
      </c>
      <c r="R336" s="850">
        <v>1065.996298581123</v>
      </c>
    </row>
    <row r="337" spans="1:18" ht="14.4" customHeight="1" x14ac:dyDescent="0.3">
      <c r="A337" s="831" t="s">
        <v>5082</v>
      </c>
      <c r="B337" s="832" t="s">
        <v>5413</v>
      </c>
      <c r="C337" s="832" t="s">
        <v>589</v>
      </c>
      <c r="D337" s="832" t="s">
        <v>5084</v>
      </c>
      <c r="E337" s="832" t="s">
        <v>5207</v>
      </c>
      <c r="F337" s="832" t="s">
        <v>5206</v>
      </c>
      <c r="G337" s="849">
        <v>54.850000000000009</v>
      </c>
      <c r="H337" s="849">
        <v>19820.920000000002</v>
      </c>
      <c r="I337" s="832">
        <v>0.67816343253835887</v>
      </c>
      <c r="J337" s="832">
        <v>361.36590701914309</v>
      </c>
      <c r="K337" s="849">
        <v>80.88</v>
      </c>
      <c r="L337" s="849">
        <v>29227.35</v>
      </c>
      <c r="M337" s="832">
        <v>1</v>
      </c>
      <c r="N337" s="832">
        <v>361.36683976261128</v>
      </c>
      <c r="O337" s="849">
        <v>149.76999999999998</v>
      </c>
      <c r="P337" s="849">
        <v>53132.309999999983</v>
      </c>
      <c r="Q337" s="837">
        <v>1.817896935575753</v>
      </c>
      <c r="R337" s="850">
        <v>354.75936435868323</v>
      </c>
    </row>
    <row r="338" spans="1:18" ht="14.4" customHeight="1" x14ac:dyDescent="0.3">
      <c r="A338" s="831" t="s">
        <v>5082</v>
      </c>
      <c r="B338" s="832" t="s">
        <v>5413</v>
      </c>
      <c r="C338" s="832" t="s">
        <v>589</v>
      </c>
      <c r="D338" s="832" t="s">
        <v>5084</v>
      </c>
      <c r="E338" s="832" t="s">
        <v>5208</v>
      </c>
      <c r="F338" s="832" t="s">
        <v>5206</v>
      </c>
      <c r="G338" s="849">
        <v>35.569999999999993</v>
      </c>
      <c r="H338" s="849">
        <v>4284.3</v>
      </c>
      <c r="I338" s="832">
        <v>0.60514250362297339</v>
      </c>
      <c r="J338" s="832">
        <v>120.44700590385159</v>
      </c>
      <c r="K338" s="849">
        <v>58.78</v>
      </c>
      <c r="L338" s="849">
        <v>7079.8200000000015</v>
      </c>
      <c r="M338" s="832">
        <v>1</v>
      </c>
      <c r="N338" s="832">
        <v>120.44607009186801</v>
      </c>
      <c r="O338" s="849">
        <v>87.49</v>
      </c>
      <c r="P338" s="849">
        <v>10375.52</v>
      </c>
      <c r="Q338" s="837">
        <v>1.4655061851854989</v>
      </c>
      <c r="R338" s="850">
        <v>118.59092467710596</v>
      </c>
    </row>
    <row r="339" spans="1:18" ht="14.4" customHeight="1" x14ac:dyDescent="0.3">
      <c r="A339" s="831" t="s">
        <v>5082</v>
      </c>
      <c r="B339" s="832" t="s">
        <v>5413</v>
      </c>
      <c r="C339" s="832" t="s">
        <v>589</v>
      </c>
      <c r="D339" s="832" t="s">
        <v>5084</v>
      </c>
      <c r="E339" s="832" t="s">
        <v>5211</v>
      </c>
      <c r="F339" s="832" t="s">
        <v>5206</v>
      </c>
      <c r="G339" s="849">
        <v>7.94</v>
      </c>
      <c r="H339" s="849">
        <v>11476.93</v>
      </c>
      <c r="I339" s="832">
        <v>2.7099165084672125</v>
      </c>
      <c r="J339" s="832">
        <v>1445.4571788413098</v>
      </c>
      <c r="K339" s="849">
        <v>2.93</v>
      </c>
      <c r="L339" s="849">
        <v>4235.16</v>
      </c>
      <c r="M339" s="832">
        <v>1</v>
      </c>
      <c r="N339" s="832">
        <v>1445.4470989761091</v>
      </c>
      <c r="O339" s="849">
        <v>8.1700000000000017</v>
      </c>
      <c r="P339" s="849">
        <v>11546.019999999999</v>
      </c>
      <c r="Q339" s="837">
        <v>2.7262299417259324</v>
      </c>
      <c r="R339" s="850">
        <v>1413.2215422276618</v>
      </c>
    </row>
    <row r="340" spans="1:18" ht="14.4" customHeight="1" x14ac:dyDescent="0.3">
      <c r="A340" s="831" t="s">
        <v>5082</v>
      </c>
      <c r="B340" s="832" t="s">
        <v>5413</v>
      </c>
      <c r="C340" s="832" t="s">
        <v>589</v>
      </c>
      <c r="D340" s="832" t="s">
        <v>5084</v>
      </c>
      <c r="E340" s="832" t="s">
        <v>5212</v>
      </c>
      <c r="F340" s="832" t="s">
        <v>5213</v>
      </c>
      <c r="G340" s="849"/>
      <c r="H340" s="849"/>
      <c r="I340" s="832"/>
      <c r="J340" s="832"/>
      <c r="K340" s="849"/>
      <c r="L340" s="849"/>
      <c r="M340" s="832"/>
      <c r="N340" s="832"/>
      <c r="O340" s="849">
        <v>41.309999999999995</v>
      </c>
      <c r="P340" s="849">
        <v>29564.589999999997</v>
      </c>
      <c r="Q340" s="837"/>
      <c r="R340" s="850">
        <v>715.67634955216658</v>
      </c>
    </row>
    <row r="341" spans="1:18" ht="14.4" customHeight="1" x14ac:dyDescent="0.3">
      <c r="A341" s="831" t="s">
        <v>5082</v>
      </c>
      <c r="B341" s="832" t="s">
        <v>5413</v>
      </c>
      <c r="C341" s="832" t="s">
        <v>589</v>
      </c>
      <c r="D341" s="832" t="s">
        <v>5084</v>
      </c>
      <c r="E341" s="832" t="s">
        <v>5214</v>
      </c>
      <c r="F341" s="832" t="s">
        <v>5213</v>
      </c>
      <c r="G341" s="849"/>
      <c r="H341" s="849"/>
      <c r="I341" s="832"/>
      <c r="J341" s="832"/>
      <c r="K341" s="849"/>
      <c r="L341" s="849"/>
      <c r="M341" s="832"/>
      <c r="N341" s="832"/>
      <c r="O341" s="849">
        <v>193.86000000000004</v>
      </c>
      <c r="P341" s="849">
        <v>277483.16999999993</v>
      </c>
      <c r="Q341" s="837"/>
      <c r="R341" s="850">
        <v>1431.3585577220667</v>
      </c>
    </row>
    <row r="342" spans="1:18" ht="14.4" customHeight="1" x14ac:dyDescent="0.3">
      <c r="A342" s="831" t="s">
        <v>5082</v>
      </c>
      <c r="B342" s="832" t="s">
        <v>5413</v>
      </c>
      <c r="C342" s="832" t="s">
        <v>589</v>
      </c>
      <c r="D342" s="832" t="s">
        <v>5084</v>
      </c>
      <c r="E342" s="832" t="s">
        <v>5420</v>
      </c>
      <c r="F342" s="832" t="s">
        <v>5190</v>
      </c>
      <c r="G342" s="849"/>
      <c r="H342" s="849"/>
      <c r="I342" s="832"/>
      <c r="J342" s="832"/>
      <c r="K342" s="849">
        <v>2</v>
      </c>
      <c r="L342" s="849">
        <v>338.8</v>
      </c>
      <c r="M342" s="832">
        <v>1</v>
      </c>
      <c r="N342" s="832">
        <v>169.4</v>
      </c>
      <c r="O342" s="849"/>
      <c r="P342" s="849"/>
      <c r="Q342" s="837"/>
      <c r="R342" s="850"/>
    </row>
    <row r="343" spans="1:18" ht="14.4" customHeight="1" x14ac:dyDescent="0.3">
      <c r="A343" s="831" t="s">
        <v>5082</v>
      </c>
      <c r="B343" s="832" t="s">
        <v>5413</v>
      </c>
      <c r="C343" s="832" t="s">
        <v>589</v>
      </c>
      <c r="D343" s="832" t="s">
        <v>5084</v>
      </c>
      <c r="E343" s="832" t="s">
        <v>5216</v>
      </c>
      <c r="F343" s="832" t="s">
        <v>2303</v>
      </c>
      <c r="G343" s="849">
        <v>25.430000000000003</v>
      </c>
      <c r="H343" s="849">
        <v>59734.070000000007</v>
      </c>
      <c r="I343" s="832">
        <v>0.63326399319475768</v>
      </c>
      <c r="J343" s="832">
        <v>2348.960676366496</v>
      </c>
      <c r="K343" s="849">
        <v>120.27</v>
      </c>
      <c r="L343" s="849">
        <v>94327.280000000013</v>
      </c>
      <c r="M343" s="832">
        <v>1</v>
      </c>
      <c r="N343" s="832">
        <v>784.29600066517014</v>
      </c>
      <c r="O343" s="849">
        <v>170.79999999999998</v>
      </c>
      <c r="P343" s="849">
        <v>133958.07</v>
      </c>
      <c r="Q343" s="837">
        <v>1.4201413419320474</v>
      </c>
      <c r="R343" s="850">
        <v>784.29783372365353</v>
      </c>
    </row>
    <row r="344" spans="1:18" ht="14.4" customHeight="1" x14ac:dyDescent="0.3">
      <c r="A344" s="831" t="s">
        <v>5082</v>
      </c>
      <c r="B344" s="832" t="s">
        <v>5413</v>
      </c>
      <c r="C344" s="832" t="s">
        <v>589</v>
      </c>
      <c r="D344" s="832" t="s">
        <v>5084</v>
      </c>
      <c r="E344" s="832" t="s">
        <v>5217</v>
      </c>
      <c r="F344" s="832" t="s">
        <v>2318</v>
      </c>
      <c r="G344" s="849">
        <v>10.14</v>
      </c>
      <c r="H344" s="849">
        <v>3115.79</v>
      </c>
      <c r="I344" s="832">
        <v>1.2365816294132588</v>
      </c>
      <c r="J344" s="832">
        <v>307.27712031558184</v>
      </c>
      <c r="K344" s="849">
        <v>8.2000000000000011</v>
      </c>
      <c r="L344" s="849">
        <v>2519.6800000000003</v>
      </c>
      <c r="M344" s="832">
        <v>1</v>
      </c>
      <c r="N344" s="832">
        <v>307.27804878048778</v>
      </c>
      <c r="O344" s="849"/>
      <c r="P344" s="849"/>
      <c r="Q344" s="837"/>
      <c r="R344" s="850"/>
    </row>
    <row r="345" spans="1:18" ht="14.4" customHeight="1" x14ac:dyDescent="0.3">
      <c r="A345" s="831" t="s">
        <v>5082</v>
      </c>
      <c r="B345" s="832" t="s">
        <v>5413</v>
      </c>
      <c r="C345" s="832" t="s">
        <v>589</v>
      </c>
      <c r="D345" s="832" t="s">
        <v>5084</v>
      </c>
      <c r="E345" s="832" t="s">
        <v>5218</v>
      </c>
      <c r="F345" s="832" t="s">
        <v>2318</v>
      </c>
      <c r="G345" s="849">
        <v>53.589999999999996</v>
      </c>
      <c r="H345" s="849">
        <v>41167.769999999997</v>
      </c>
      <c r="I345" s="832">
        <v>4.7215889345742941</v>
      </c>
      <c r="J345" s="832">
        <v>768.19873110654976</v>
      </c>
      <c r="K345" s="849">
        <v>11.35</v>
      </c>
      <c r="L345" s="849">
        <v>8719.0499999999993</v>
      </c>
      <c r="M345" s="832">
        <v>1</v>
      </c>
      <c r="N345" s="832">
        <v>768.1982378854625</v>
      </c>
      <c r="O345" s="849">
        <v>3.36</v>
      </c>
      <c r="P345" s="849">
        <v>2581.15</v>
      </c>
      <c r="Q345" s="837">
        <v>0.2960356919618537</v>
      </c>
      <c r="R345" s="850">
        <v>768.19940476190482</v>
      </c>
    </row>
    <row r="346" spans="1:18" ht="14.4" customHeight="1" x14ac:dyDescent="0.3">
      <c r="A346" s="831" t="s">
        <v>5082</v>
      </c>
      <c r="B346" s="832" t="s">
        <v>5413</v>
      </c>
      <c r="C346" s="832" t="s">
        <v>589</v>
      </c>
      <c r="D346" s="832" t="s">
        <v>5084</v>
      </c>
      <c r="E346" s="832" t="s">
        <v>5221</v>
      </c>
      <c r="F346" s="832" t="s">
        <v>5222</v>
      </c>
      <c r="G346" s="849">
        <v>176.65000000000006</v>
      </c>
      <c r="H346" s="849">
        <v>72808.469999999987</v>
      </c>
      <c r="I346" s="832">
        <v>3.013039397528436</v>
      </c>
      <c r="J346" s="832">
        <v>412.16229833003092</v>
      </c>
      <c r="K346" s="849">
        <v>66.06</v>
      </c>
      <c r="L346" s="849">
        <v>24164.46</v>
      </c>
      <c r="M346" s="832">
        <v>1</v>
      </c>
      <c r="N346" s="832">
        <v>365.79564032697544</v>
      </c>
      <c r="O346" s="849">
        <v>189.78999999999994</v>
      </c>
      <c r="P346" s="849">
        <v>69424.62</v>
      </c>
      <c r="Q346" s="837">
        <v>2.8730052316501173</v>
      </c>
      <c r="R346" s="850">
        <v>365.79703883239381</v>
      </c>
    </row>
    <row r="347" spans="1:18" ht="14.4" customHeight="1" x14ac:dyDescent="0.3">
      <c r="A347" s="831" t="s">
        <v>5082</v>
      </c>
      <c r="B347" s="832" t="s">
        <v>5413</v>
      </c>
      <c r="C347" s="832" t="s">
        <v>589</v>
      </c>
      <c r="D347" s="832" t="s">
        <v>5084</v>
      </c>
      <c r="E347" s="832" t="s">
        <v>5223</v>
      </c>
      <c r="F347" s="832" t="s">
        <v>5222</v>
      </c>
      <c r="G347" s="849">
        <v>8.48</v>
      </c>
      <c r="H347" s="849">
        <v>1029.9499999999998</v>
      </c>
      <c r="I347" s="832"/>
      <c r="J347" s="832">
        <v>121.45636792452828</v>
      </c>
      <c r="K347" s="849"/>
      <c r="L347" s="849"/>
      <c r="M347" s="832"/>
      <c r="N347" s="832"/>
      <c r="O347" s="849"/>
      <c r="P347" s="849"/>
      <c r="Q347" s="837"/>
      <c r="R347" s="850"/>
    </row>
    <row r="348" spans="1:18" ht="14.4" customHeight="1" x14ac:dyDescent="0.3">
      <c r="A348" s="831" t="s">
        <v>5082</v>
      </c>
      <c r="B348" s="832" t="s">
        <v>5413</v>
      </c>
      <c r="C348" s="832" t="s">
        <v>589</v>
      </c>
      <c r="D348" s="832" t="s">
        <v>5084</v>
      </c>
      <c r="E348" s="832" t="s">
        <v>5225</v>
      </c>
      <c r="F348" s="832" t="s">
        <v>5222</v>
      </c>
      <c r="G348" s="849">
        <v>5.37</v>
      </c>
      <c r="H348" s="849">
        <v>405.95000000000005</v>
      </c>
      <c r="I348" s="832"/>
      <c r="J348" s="832">
        <v>75.595903165735578</v>
      </c>
      <c r="K348" s="849"/>
      <c r="L348" s="849"/>
      <c r="M348" s="832"/>
      <c r="N348" s="832"/>
      <c r="O348" s="849"/>
      <c r="P348" s="849"/>
      <c r="Q348" s="837"/>
      <c r="R348" s="850"/>
    </row>
    <row r="349" spans="1:18" ht="14.4" customHeight="1" x14ac:dyDescent="0.3">
      <c r="A349" s="831" t="s">
        <v>5082</v>
      </c>
      <c r="B349" s="832" t="s">
        <v>5413</v>
      </c>
      <c r="C349" s="832" t="s">
        <v>589</v>
      </c>
      <c r="D349" s="832" t="s">
        <v>5084</v>
      </c>
      <c r="E349" s="832" t="s">
        <v>5228</v>
      </c>
      <c r="F349" s="832" t="s">
        <v>2303</v>
      </c>
      <c r="G349" s="849">
        <v>13.809999999999999</v>
      </c>
      <c r="H349" s="849">
        <v>9731.68</v>
      </c>
      <c r="I349" s="832">
        <v>0.75011176508674515</v>
      </c>
      <c r="J349" s="832">
        <v>704.6835626357713</v>
      </c>
      <c r="K349" s="849">
        <v>55.140000000000008</v>
      </c>
      <c r="L349" s="849">
        <v>12973.64</v>
      </c>
      <c r="M349" s="832">
        <v>1</v>
      </c>
      <c r="N349" s="832">
        <v>235.28545520493284</v>
      </c>
      <c r="O349" s="849">
        <v>141.85</v>
      </c>
      <c r="P349" s="849">
        <v>33375.4</v>
      </c>
      <c r="Q349" s="837">
        <v>2.5725548111401273</v>
      </c>
      <c r="R349" s="850">
        <v>235.2865703207614</v>
      </c>
    </row>
    <row r="350" spans="1:18" ht="14.4" customHeight="1" x14ac:dyDescent="0.3">
      <c r="A350" s="831" t="s">
        <v>5082</v>
      </c>
      <c r="B350" s="832" t="s">
        <v>5413</v>
      </c>
      <c r="C350" s="832" t="s">
        <v>589</v>
      </c>
      <c r="D350" s="832" t="s">
        <v>5084</v>
      </c>
      <c r="E350" s="832" t="s">
        <v>5231</v>
      </c>
      <c r="F350" s="832"/>
      <c r="G350" s="849">
        <v>19.799999999999997</v>
      </c>
      <c r="H350" s="849">
        <v>26114.350000000002</v>
      </c>
      <c r="I350" s="832"/>
      <c r="J350" s="832">
        <v>1318.906565656566</v>
      </c>
      <c r="K350" s="849"/>
      <c r="L350" s="849"/>
      <c r="M350" s="832"/>
      <c r="N350" s="832"/>
      <c r="O350" s="849"/>
      <c r="P350" s="849"/>
      <c r="Q350" s="837"/>
      <c r="R350" s="850"/>
    </row>
    <row r="351" spans="1:18" ht="14.4" customHeight="1" x14ac:dyDescent="0.3">
      <c r="A351" s="831" t="s">
        <v>5082</v>
      </c>
      <c r="B351" s="832" t="s">
        <v>5413</v>
      </c>
      <c r="C351" s="832" t="s">
        <v>589</v>
      </c>
      <c r="D351" s="832" t="s">
        <v>5084</v>
      </c>
      <c r="E351" s="832" t="s">
        <v>5233</v>
      </c>
      <c r="F351" s="832" t="s">
        <v>5234</v>
      </c>
      <c r="G351" s="849">
        <v>10</v>
      </c>
      <c r="H351" s="849">
        <v>10961.800000000001</v>
      </c>
      <c r="I351" s="832">
        <v>2.4957879110771111</v>
      </c>
      <c r="J351" s="832">
        <v>1096.18</v>
      </c>
      <c r="K351" s="849">
        <v>12</v>
      </c>
      <c r="L351" s="849">
        <v>4392.12</v>
      </c>
      <c r="M351" s="832">
        <v>1</v>
      </c>
      <c r="N351" s="832">
        <v>366.01</v>
      </c>
      <c r="O351" s="849">
        <v>6</v>
      </c>
      <c r="P351" s="849">
        <v>2196.06</v>
      </c>
      <c r="Q351" s="837">
        <v>0.5</v>
      </c>
      <c r="R351" s="850">
        <v>366.01</v>
      </c>
    </row>
    <row r="352" spans="1:18" ht="14.4" customHeight="1" x14ac:dyDescent="0.3">
      <c r="A352" s="831" t="s">
        <v>5082</v>
      </c>
      <c r="B352" s="832" t="s">
        <v>5413</v>
      </c>
      <c r="C352" s="832" t="s">
        <v>589</v>
      </c>
      <c r="D352" s="832" t="s">
        <v>5084</v>
      </c>
      <c r="E352" s="832" t="s">
        <v>5235</v>
      </c>
      <c r="F352" s="832" t="s">
        <v>5236</v>
      </c>
      <c r="G352" s="849">
        <v>2</v>
      </c>
      <c r="H352" s="849">
        <v>15266.28</v>
      </c>
      <c r="I352" s="832">
        <v>0.6920912368603227</v>
      </c>
      <c r="J352" s="832">
        <v>7633.14</v>
      </c>
      <c r="K352" s="849">
        <v>3</v>
      </c>
      <c r="L352" s="849">
        <v>22058.19</v>
      </c>
      <c r="M352" s="832">
        <v>1</v>
      </c>
      <c r="N352" s="832">
        <v>7352.73</v>
      </c>
      <c r="O352" s="849">
        <v>38.03</v>
      </c>
      <c r="P352" s="849">
        <v>279624.3</v>
      </c>
      <c r="Q352" s="837">
        <v>12.676665673838153</v>
      </c>
      <c r="R352" s="850">
        <v>7352.7294241388372</v>
      </c>
    </row>
    <row r="353" spans="1:18" ht="14.4" customHeight="1" x14ac:dyDescent="0.3">
      <c r="A353" s="831" t="s">
        <v>5082</v>
      </c>
      <c r="B353" s="832" t="s">
        <v>5413</v>
      </c>
      <c r="C353" s="832" t="s">
        <v>589</v>
      </c>
      <c r="D353" s="832" t="s">
        <v>5084</v>
      </c>
      <c r="E353" s="832" t="s">
        <v>5237</v>
      </c>
      <c r="F353" s="832" t="s">
        <v>5234</v>
      </c>
      <c r="G353" s="849">
        <v>8</v>
      </c>
      <c r="H353" s="849">
        <v>35077.839999999997</v>
      </c>
      <c r="I353" s="832">
        <v>3.4228494146254831</v>
      </c>
      <c r="J353" s="832">
        <v>4384.7299999999996</v>
      </c>
      <c r="K353" s="849">
        <v>7</v>
      </c>
      <c r="L353" s="849">
        <v>10248.14</v>
      </c>
      <c r="M353" s="832">
        <v>1</v>
      </c>
      <c r="N353" s="832">
        <v>1464.02</v>
      </c>
      <c r="O353" s="849">
        <v>5.84</v>
      </c>
      <c r="P353" s="849">
        <v>8549.869999999999</v>
      </c>
      <c r="Q353" s="837">
        <v>0.83428505075067272</v>
      </c>
      <c r="R353" s="850">
        <v>1464.0188356164383</v>
      </c>
    </row>
    <row r="354" spans="1:18" ht="14.4" customHeight="1" x14ac:dyDescent="0.3">
      <c r="A354" s="831" t="s">
        <v>5082</v>
      </c>
      <c r="B354" s="832" t="s">
        <v>5413</v>
      </c>
      <c r="C354" s="832" t="s">
        <v>589</v>
      </c>
      <c r="D354" s="832" t="s">
        <v>5084</v>
      </c>
      <c r="E354" s="832" t="s">
        <v>5241</v>
      </c>
      <c r="F354" s="832" t="s">
        <v>5242</v>
      </c>
      <c r="G354" s="849">
        <v>36.26</v>
      </c>
      <c r="H354" s="849">
        <v>19527.560000000001</v>
      </c>
      <c r="I354" s="832">
        <v>0.81409778315111458</v>
      </c>
      <c r="J354" s="832">
        <v>538.54274682846119</v>
      </c>
      <c r="K354" s="849">
        <v>44.539999999999992</v>
      </c>
      <c r="L354" s="849">
        <v>23986.750000000004</v>
      </c>
      <c r="M354" s="832">
        <v>1</v>
      </c>
      <c r="N354" s="832">
        <v>538.54400538841503</v>
      </c>
      <c r="O354" s="849">
        <v>69.180000000000007</v>
      </c>
      <c r="P354" s="849">
        <v>37256.400000000001</v>
      </c>
      <c r="Q354" s="837">
        <v>1.5532074999739438</v>
      </c>
      <c r="R354" s="850">
        <v>538.54293148308761</v>
      </c>
    </row>
    <row r="355" spans="1:18" ht="14.4" customHeight="1" x14ac:dyDescent="0.3">
      <c r="A355" s="831" t="s">
        <v>5082</v>
      </c>
      <c r="B355" s="832" t="s">
        <v>5413</v>
      </c>
      <c r="C355" s="832" t="s">
        <v>589</v>
      </c>
      <c r="D355" s="832" t="s">
        <v>5084</v>
      </c>
      <c r="E355" s="832" t="s">
        <v>5245</v>
      </c>
      <c r="F355" s="832" t="s">
        <v>4430</v>
      </c>
      <c r="G355" s="849">
        <v>52.999999999999993</v>
      </c>
      <c r="H355" s="849">
        <v>3733.0000000000009</v>
      </c>
      <c r="I355" s="832">
        <v>52.800565770862811</v>
      </c>
      <c r="J355" s="832">
        <v>70.433962264150964</v>
      </c>
      <c r="K355" s="849">
        <v>1</v>
      </c>
      <c r="L355" s="849">
        <v>70.7</v>
      </c>
      <c r="M355" s="832">
        <v>1</v>
      </c>
      <c r="N355" s="832">
        <v>70.7</v>
      </c>
      <c r="O355" s="849">
        <v>1.4</v>
      </c>
      <c r="P355" s="849">
        <v>98.98</v>
      </c>
      <c r="Q355" s="837">
        <v>1.4</v>
      </c>
      <c r="R355" s="850">
        <v>70.7</v>
      </c>
    </row>
    <row r="356" spans="1:18" ht="14.4" customHeight="1" x14ac:dyDescent="0.3">
      <c r="A356" s="831" t="s">
        <v>5082</v>
      </c>
      <c r="B356" s="832" t="s">
        <v>5413</v>
      </c>
      <c r="C356" s="832" t="s">
        <v>589</v>
      </c>
      <c r="D356" s="832" t="s">
        <v>5084</v>
      </c>
      <c r="E356" s="832" t="s">
        <v>5246</v>
      </c>
      <c r="F356" s="832" t="s">
        <v>3336</v>
      </c>
      <c r="G356" s="849">
        <v>36.200000000000003</v>
      </c>
      <c r="H356" s="849">
        <v>5374.2400000000007</v>
      </c>
      <c r="I356" s="832">
        <v>0.80444264822548539</v>
      </c>
      <c r="J356" s="832">
        <v>148.45966850828731</v>
      </c>
      <c r="K356" s="849">
        <v>45</v>
      </c>
      <c r="L356" s="849">
        <v>6680.7000000000007</v>
      </c>
      <c r="M356" s="832">
        <v>1</v>
      </c>
      <c r="N356" s="832">
        <v>148.46</v>
      </c>
      <c r="O356" s="849"/>
      <c r="P356" s="849"/>
      <c r="Q356" s="837"/>
      <c r="R356" s="850"/>
    </row>
    <row r="357" spans="1:18" ht="14.4" customHeight="1" x14ac:dyDescent="0.3">
      <c r="A357" s="831" t="s">
        <v>5082</v>
      </c>
      <c r="B357" s="832" t="s">
        <v>5413</v>
      </c>
      <c r="C357" s="832" t="s">
        <v>589</v>
      </c>
      <c r="D357" s="832" t="s">
        <v>5084</v>
      </c>
      <c r="E357" s="832" t="s">
        <v>5247</v>
      </c>
      <c r="F357" s="832" t="s">
        <v>5234</v>
      </c>
      <c r="G357" s="849"/>
      <c r="H357" s="849"/>
      <c r="I357" s="832"/>
      <c r="J357" s="832"/>
      <c r="K357" s="849"/>
      <c r="L357" s="849"/>
      <c r="M357" s="832"/>
      <c r="N357" s="832"/>
      <c r="O357" s="849">
        <v>1</v>
      </c>
      <c r="P357" s="849">
        <v>2928.05</v>
      </c>
      <c r="Q357" s="837"/>
      <c r="R357" s="850">
        <v>2928.05</v>
      </c>
    </row>
    <row r="358" spans="1:18" ht="14.4" customHeight="1" x14ac:dyDescent="0.3">
      <c r="A358" s="831" t="s">
        <v>5082</v>
      </c>
      <c r="B358" s="832" t="s">
        <v>5413</v>
      </c>
      <c r="C358" s="832" t="s">
        <v>589</v>
      </c>
      <c r="D358" s="832" t="s">
        <v>5084</v>
      </c>
      <c r="E358" s="832" t="s">
        <v>5252</v>
      </c>
      <c r="F358" s="832" t="s">
        <v>2593</v>
      </c>
      <c r="G358" s="849">
        <v>102</v>
      </c>
      <c r="H358" s="849">
        <v>178406.16</v>
      </c>
      <c r="I358" s="832">
        <v>1.2750000000000001</v>
      </c>
      <c r="J358" s="832">
        <v>1749.08</v>
      </c>
      <c r="K358" s="849">
        <v>80</v>
      </c>
      <c r="L358" s="849">
        <v>139926.39999999999</v>
      </c>
      <c r="M358" s="832">
        <v>1</v>
      </c>
      <c r="N358" s="832">
        <v>1749.08</v>
      </c>
      <c r="O358" s="849">
        <v>65</v>
      </c>
      <c r="P358" s="849">
        <v>113690.2</v>
      </c>
      <c r="Q358" s="837">
        <v>0.8125</v>
      </c>
      <c r="R358" s="850">
        <v>1749.08</v>
      </c>
    </row>
    <row r="359" spans="1:18" ht="14.4" customHeight="1" x14ac:dyDescent="0.3">
      <c r="A359" s="831" t="s">
        <v>5082</v>
      </c>
      <c r="B359" s="832" t="s">
        <v>5413</v>
      </c>
      <c r="C359" s="832" t="s">
        <v>589</v>
      </c>
      <c r="D359" s="832" t="s">
        <v>5084</v>
      </c>
      <c r="E359" s="832" t="s">
        <v>5253</v>
      </c>
      <c r="F359" s="832" t="s">
        <v>2457</v>
      </c>
      <c r="G359" s="849">
        <v>14.5</v>
      </c>
      <c r="H359" s="849">
        <v>4100.5999999999995</v>
      </c>
      <c r="I359" s="832">
        <v>0.35713352575078505</v>
      </c>
      <c r="J359" s="832">
        <v>282.79999999999995</v>
      </c>
      <c r="K359" s="849">
        <v>40.6</v>
      </c>
      <c r="L359" s="849">
        <v>11481.980000000001</v>
      </c>
      <c r="M359" s="832">
        <v>1</v>
      </c>
      <c r="N359" s="832">
        <v>282.80738916256161</v>
      </c>
      <c r="O359" s="849">
        <v>37.250000000000007</v>
      </c>
      <c r="P359" s="849">
        <v>10534.47</v>
      </c>
      <c r="Q359" s="837">
        <v>0.91747851851335727</v>
      </c>
      <c r="R359" s="850">
        <v>282.80456375838918</v>
      </c>
    </row>
    <row r="360" spans="1:18" ht="14.4" customHeight="1" x14ac:dyDescent="0.3">
      <c r="A360" s="831" t="s">
        <v>5082</v>
      </c>
      <c r="B360" s="832" t="s">
        <v>5413</v>
      </c>
      <c r="C360" s="832" t="s">
        <v>589</v>
      </c>
      <c r="D360" s="832" t="s">
        <v>5084</v>
      </c>
      <c r="E360" s="832" t="s">
        <v>5254</v>
      </c>
      <c r="F360" s="832" t="s">
        <v>5157</v>
      </c>
      <c r="G360" s="849">
        <v>17.16</v>
      </c>
      <c r="H360" s="849">
        <v>10970.09</v>
      </c>
      <c r="I360" s="832">
        <v>17.157655191829456</v>
      </c>
      <c r="J360" s="832">
        <v>639.28263403263406</v>
      </c>
      <c r="K360" s="849">
        <v>1</v>
      </c>
      <c r="L360" s="849">
        <v>639.37</v>
      </c>
      <c r="M360" s="832">
        <v>1</v>
      </c>
      <c r="N360" s="832">
        <v>639.37</v>
      </c>
      <c r="O360" s="849"/>
      <c r="P360" s="849"/>
      <c r="Q360" s="837"/>
      <c r="R360" s="850"/>
    </row>
    <row r="361" spans="1:18" ht="14.4" customHeight="1" x14ac:dyDescent="0.3">
      <c r="A361" s="831" t="s">
        <v>5082</v>
      </c>
      <c r="B361" s="832" t="s">
        <v>5413</v>
      </c>
      <c r="C361" s="832" t="s">
        <v>589</v>
      </c>
      <c r="D361" s="832" t="s">
        <v>5084</v>
      </c>
      <c r="E361" s="832" t="s">
        <v>5255</v>
      </c>
      <c r="F361" s="832" t="s">
        <v>5256</v>
      </c>
      <c r="G361" s="849">
        <v>2.21</v>
      </c>
      <c r="H361" s="849">
        <v>2422.5500000000002</v>
      </c>
      <c r="I361" s="832"/>
      <c r="J361" s="832">
        <v>1096.1764705882354</v>
      </c>
      <c r="K361" s="849"/>
      <c r="L361" s="849"/>
      <c r="M361" s="832"/>
      <c r="N361" s="832"/>
      <c r="O361" s="849"/>
      <c r="P361" s="849"/>
      <c r="Q361" s="837"/>
      <c r="R361" s="850"/>
    </row>
    <row r="362" spans="1:18" ht="14.4" customHeight="1" x14ac:dyDescent="0.3">
      <c r="A362" s="831" t="s">
        <v>5082</v>
      </c>
      <c r="B362" s="832" t="s">
        <v>5413</v>
      </c>
      <c r="C362" s="832" t="s">
        <v>589</v>
      </c>
      <c r="D362" s="832" t="s">
        <v>5084</v>
      </c>
      <c r="E362" s="832" t="s">
        <v>5258</v>
      </c>
      <c r="F362" s="832" t="s">
        <v>5256</v>
      </c>
      <c r="G362" s="849">
        <v>6.1099999999999994</v>
      </c>
      <c r="H362" s="849">
        <v>26790.67</v>
      </c>
      <c r="I362" s="832"/>
      <c r="J362" s="832">
        <v>4384.7250409165308</v>
      </c>
      <c r="K362" s="849"/>
      <c r="L362" s="849"/>
      <c r="M362" s="832"/>
      <c r="N362" s="832"/>
      <c r="O362" s="849"/>
      <c r="P362" s="849"/>
      <c r="Q362" s="837"/>
      <c r="R362" s="850"/>
    </row>
    <row r="363" spans="1:18" ht="14.4" customHeight="1" x14ac:dyDescent="0.3">
      <c r="A363" s="831" t="s">
        <v>5082</v>
      </c>
      <c r="B363" s="832" t="s">
        <v>5413</v>
      </c>
      <c r="C363" s="832" t="s">
        <v>589</v>
      </c>
      <c r="D363" s="832" t="s">
        <v>5084</v>
      </c>
      <c r="E363" s="832" t="s">
        <v>5267</v>
      </c>
      <c r="F363" s="832" t="s">
        <v>5095</v>
      </c>
      <c r="G363" s="849"/>
      <c r="H363" s="849"/>
      <c r="I363" s="832"/>
      <c r="J363" s="832"/>
      <c r="K363" s="849">
        <v>1</v>
      </c>
      <c r="L363" s="849">
        <v>6372.54</v>
      </c>
      <c r="M363" s="832">
        <v>1</v>
      </c>
      <c r="N363" s="832">
        <v>6372.54</v>
      </c>
      <c r="O363" s="849">
        <v>1</v>
      </c>
      <c r="P363" s="849">
        <v>4742.3999999999996</v>
      </c>
      <c r="Q363" s="837">
        <v>0.74419305331939845</v>
      </c>
      <c r="R363" s="850">
        <v>4742.3999999999996</v>
      </c>
    </row>
    <row r="364" spans="1:18" ht="14.4" customHeight="1" x14ac:dyDescent="0.3">
      <c r="A364" s="831" t="s">
        <v>5082</v>
      </c>
      <c r="B364" s="832" t="s">
        <v>5413</v>
      </c>
      <c r="C364" s="832" t="s">
        <v>589</v>
      </c>
      <c r="D364" s="832" t="s">
        <v>5084</v>
      </c>
      <c r="E364" s="832" t="s">
        <v>5280</v>
      </c>
      <c r="F364" s="832" t="s">
        <v>1005</v>
      </c>
      <c r="G364" s="849"/>
      <c r="H364" s="849"/>
      <c r="I364" s="832"/>
      <c r="J364" s="832"/>
      <c r="K364" s="849">
        <v>55.19</v>
      </c>
      <c r="L364" s="849">
        <v>22383.75</v>
      </c>
      <c r="M364" s="832">
        <v>1</v>
      </c>
      <c r="N364" s="832">
        <v>405.57619133901073</v>
      </c>
      <c r="O364" s="849">
        <v>37.5</v>
      </c>
      <c r="P364" s="849">
        <v>11522.99</v>
      </c>
      <c r="Q364" s="837">
        <v>0.51479265091863513</v>
      </c>
      <c r="R364" s="850">
        <v>307.27973333333335</v>
      </c>
    </row>
    <row r="365" spans="1:18" ht="14.4" customHeight="1" x14ac:dyDescent="0.3">
      <c r="A365" s="831" t="s">
        <v>5082</v>
      </c>
      <c r="B365" s="832" t="s">
        <v>5413</v>
      </c>
      <c r="C365" s="832" t="s">
        <v>589</v>
      </c>
      <c r="D365" s="832" t="s">
        <v>5084</v>
      </c>
      <c r="E365" s="832" t="s">
        <v>5281</v>
      </c>
      <c r="F365" s="832" t="s">
        <v>1005</v>
      </c>
      <c r="G365" s="849"/>
      <c r="H365" s="849"/>
      <c r="I365" s="832"/>
      <c r="J365" s="832"/>
      <c r="K365" s="849">
        <v>190.39000000000001</v>
      </c>
      <c r="L365" s="849">
        <v>201236.11</v>
      </c>
      <c r="M365" s="832">
        <v>1</v>
      </c>
      <c r="N365" s="832">
        <v>1056.9678554545931</v>
      </c>
      <c r="O365" s="849">
        <v>50.82</v>
      </c>
      <c r="P365" s="849">
        <v>39039.9</v>
      </c>
      <c r="Q365" s="837">
        <v>0.19400047039271434</v>
      </c>
      <c r="R365" s="850">
        <v>768.19952774498233</v>
      </c>
    </row>
    <row r="366" spans="1:18" ht="14.4" customHeight="1" x14ac:dyDescent="0.3">
      <c r="A366" s="831" t="s">
        <v>5082</v>
      </c>
      <c r="B366" s="832" t="s">
        <v>5413</v>
      </c>
      <c r="C366" s="832" t="s">
        <v>589</v>
      </c>
      <c r="D366" s="832" t="s">
        <v>5084</v>
      </c>
      <c r="E366" s="832" t="s">
        <v>5288</v>
      </c>
      <c r="F366" s="832" t="s">
        <v>2653</v>
      </c>
      <c r="G366" s="849"/>
      <c r="H366" s="849"/>
      <c r="I366" s="832"/>
      <c r="J366" s="832"/>
      <c r="K366" s="849">
        <v>41</v>
      </c>
      <c r="L366" s="849">
        <v>59058.859999999993</v>
      </c>
      <c r="M366" s="832">
        <v>1</v>
      </c>
      <c r="N366" s="832">
        <v>1440.4599999999998</v>
      </c>
      <c r="O366" s="849">
        <v>132</v>
      </c>
      <c r="P366" s="849">
        <v>190140.72</v>
      </c>
      <c r="Q366" s="837">
        <v>3.2195121951219514</v>
      </c>
      <c r="R366" s="850">
        <v>1440.46</v>
      </c>
    </row>
    <row r="367" spans="1:18" ht="14.4" customHeight="1" x14ac:dyDescent="0.3">
      <c r="A367" s="831" t="s">
        <v>5082</v>
      </c>
      <c r="B367" s="832" t="s">
        <v>5413</v>
      </c>
      <c r="C367" s="832" t="s">
        <v>589</v>
      </c>
      <c r="D367" s="832" t="s">
        <v>5084</v>
      </c>
      <c r="E367" s="832" t="s">
        <v>5289</v>
      </c>
      <c r="F367" s="832" t="s">
        <v>5290</v>
      </c>
      <c r="G367" s="849"/>
      <c r="H367" s="849"/>
      <c r="I367" s="832"/>
      <c r="J367" s="832"/>
      <c r="K367" s="849">
        <v>4</v>
      </c>
      <c r="L367" s="849">
        <v>6996.32</v>
      </c>
      <c r="M367" s="832">
        <v>1</v>
      </c>
      <c r="N367" s="832">
        <v>1749.08</v>
      </c>
      <c r="O367" s="849"/>
      <c r="P367" s="849"/>
      <c r="Q367" s="837"/>
      <c r="R367" s="850"/>
    </row>
    <row r="368" spans="1:18" ht="14.4" customHeight="1" x14ac:dyDescent="0.3">
      <c r="A368" s="831" t="s">
        <v>5082</v>
      </c>
      <c r="B368" s="832" t="s">
        <v>5413</v>
      </c>
      <c r="C368" s="832" t="s">
        <v>589</v>
      </c>
      <c r="D368" s="832" t="s">
        <v>5084</v>
      </c>
      <c r="E368" s="832" t="s">
        <v>5291</v>
      </c>
      <c r="F368" s="832" t="s">
        <v>2653</v>
      </c>
      <c r="G368" s="849"/>
      <c r="H368" s="849"/>
      <c r="I368" s="832"/>
      <c r="J368" s="832"/>
      <c r="K368" s="849">
        <v>1</v>
      </c>
      <c r="L368" s="849">
        <v>4567.1000000000004</v>
      </c>
      <c r="M368" s="832">
        <v>1</v>
      </c>
      <c r="N368" s="832">
        <v>4567.1000000000004</v>
      </c>
      <c r="O368" s="849">
        <v>4</v>
      </c>
      <c r="P368" s="849">
        <v>18268.400000000001</v>
      </c>
      <c r="Q368" s="837">
        <v>4</v>
      </c>
      <c r="R368" s="850">
        <v>4567.1000000000004</v>
      </c>
    </row>
    <row r="369" spans="1:18" ht="14.4" customHeight="1" x14ac:dyDescent="0.3">
      <c r="A369" s="831" t="s">
        <v>5082</v>
      </c>
      <c r="B369" s="832" t="s">
        <v>5413</v>
      </c>
      <c r="C369" s="832" t="s">
        <v>589</v>
      </c>
      <c r="D369" s="832" t="s">
        <v>5084</v>
      </c>
      <c r="E369" s="832" t="s">
        <v>5292</v>
      </c>
      <c r="F369" s="832" t="s">
        <v>2639</v>
      </c>
      <c r="G369" s="849"/>
      <c r="H369" s="849"/>
      <c r="I369" s="832"/>
      <c r="J369" s="832"/>
      <c r="K369" s="849"/>
      <c r="L369" s="849"/>
      <c r="M369" s="832"/>
      <c r="N369" s="832"/>
      <c r="O369" s="849">
        <v>8</v>
      </c>
      <c r="P369" s="849">
        <v>174192.6</v>
      </c>
      <c r="Q369" s="837"/>
      <c r="R369" s="850">
        <v>21774.075000000001</v>
      </c>
    </row>
    <row r="370" spans="1:18" ht="14.4" customHeight="1" x14ac:dyDescent="0.3">
      <c r="A370" s="831" t="s">
        <v>5082</v>
      </c>
      <c r="B370" s="832" t="s">
        <v>5413</v>
      </c>
      <c r="C370" s="832" t="s">
        <v>589</v>
      </c>
      <c r="D370" s="832" t="s">
        <v>5084</v>
      </c>
      <c r="E370" s="832" t="s">
        <v>5293</v>
      </c>
      <c r="F370" s="832" t="s">
        <v>1150</v>
      </c>
      <c r="G370" s="849"/>
      <c r="H370" s="849"/>
      <c r="I370" s="832"/>
      <c r="J370" s="832"/>
      <c r="K370" s="849"/>
      <c r="L370" s="849"/>
      <c r="M370" s="832"/>
      <c r="N370" s="832"/>
      <c r="O370" s="849">
        <v>7.54</v>
      </c>
      <c r="P370" s="849">
        <v>5913.619999999999</v>
      </c>
      <c r="Q370" s="837"/>
      <c r="R370" s="850">
        <v>784.29973474801045</v>
      </c>
    </row>
    <row r="371" spans="1:18" ht="14.4" customHeight="1" x14ac:dyDescent="0.3">
      <c r="A371" s="831" t="s">
        <v>5082</v>
      </c>
      <c r="B371" s="832" t="s">
        <v>5413</v>
      </c>
      <c r="C371" s="832" t="s">
        <v>589</v>
      </c>
      <c r="D371" s="832" t="s">
        <v>5084</v>
      </c>
      <c r="E371" s="832" t="s">
        <v>5294</v>
      </c>
      <c r="F371" s="832" t="s">
        <v>1150</v>
      </c>
      <c r="G371" s="849"/>
      <c r="H371" s="849"/>
      <c r="I371" s="832"/>
      <c r="J371" s="832"/>
      <c r="K371" s="849"/>
      <c r="L371" s="849"/>
      <c r="M371" s="832"/>
      <c r="N371" s="832"/>
      <c r="O371" s="849">
        <v>55.91</v>
      </c>
      <c r="P371" s="849">
        <v>13155.000000000002</v>
      </c>
      <c r="Q371" s="837"/>
      <c r="R371" s="850">
        <v>235.28885709175466</v>
      </c>
    </row>
    <row r="372" spans="1:18" ht="14.4" customHeight="1" x14ac:dyDescent="0.3">
      <c r="A372" s="831" t="s">
        <v>5082</v>
      </c>
      <c r="B372" s="832" t="s">
        <v>5413</v>
      </c>
      <c r="C372" s="832" t="s">
        <v>589</v>
      </c>
      <c r="D372" s="832" t="s">
        <v>5084</v>
      </c>
      <c r="E372" s="832" t="s">
        <v>5295</v>
      </c>
      <c r="F372" s="832" t="s">
        <v>1150</v>
      </c>
      <c r="G372" s="849"/>
      <c r="H372" s="849"/>
      <c r="I372" s="832"/>
      <c r="J372" s="832"/>
      <c r="K372" s="849"/>
      <c r="L372" s="849"/>
      <c r="M372" s="832"/>
      <c r="N372" s="832"/>
      <c r="O372" s="849">
        <v>4.55</v>
      </c>
      <c r="P372" s="849">
        <v>10705.67</v>
      </c>
      <c r="Q372" s="837"/>
      <c r="R372" s="850">
        <v>2352.8945054945057</v>
      </c>
    </row>
    <row r="373" spans="1:18" ht="14.4" customHeight="1" x14ac:dyDescent="0.3">
      <c r="A373" s="831" t="s">
        <v>5082</v>
      </c>
      <c r="B373" s="832" t="s">
        <v>5413</v>
      </c>
      <c r="C373" s="832" t="s">
        <v>589</v>
      </c>
      <c r="D373" s="832" t="s">
        <v>5084</v>
      </c>
      <c r="E373" s="832" t="s">
        <v>5297</v>
      </c>
      <c r="F373" s="832" t="s">
        <v>835</v>
      </c>
      <c r="G373" s="849"/>
      <c r="H373" s="849"/>
      <c r="I373" s="832"/>
      <c r="J373" s="832"/>
      <c r="K373" s="849"/>
      <c r="L373" s="849"/>
      <c r="M373" s="832"/>
      <c r="N373" s="832"/>
      <c r="O373" s="849">
        <v>78.5</v>
      </c>
      <c r="P373" s="849">
        <v>53981.229999999989</v>
      </c>
      <c r="Q373" s="837"/>
      <c r="R373" s="850">
        <v>687.65898089171958</v>
      </c>
    </row>
    <row r="374" spans="1:18" ht="14.4" customHeight="1" x14ac:dyDescent="0.3">
      <c r="A374" s="831" t="s">
        <v>5082</v>
      </c>
      <c r="B374" s="832" t="s">
        <v>5413</v>
      </c>
      <c r="C374" s="832" t="s">
        <v>589</v>
      </c>
      <c r="D374" s="832" t="s">
        <v>5084</v>
      </c>
      <c r="E374" s="832" t="s">
        <v>5298</v>
      </c>
      <c r="F374" s="832" t="s">
        <v>835</v>
      </c>
      <c r="G374" s="849"/>
      <c r="H374" s="849"/>
      <c r="I374" s="832"/>
      <c r="J374" s="832"/>
      <c r="K374" s="849"/>
      <c r="L374" s="849"/>
      <c r="M374" s="832"/>
      <c r="N374" s="832"/>
      <c r="O374" s="849">
        <v>43.21</v>
      </c>
      <c r="P374" s="849">
        <v>5943.0599999999995</v>
      </c>
      <c r="Q374" s="837"/>
      <c r="R374" s="850">
        <v>137.5389956028697</v>
      </c>
    </row>
    <row r="375" spans="1:18" ht="14.4" customHeight="1" x14ac:dyDescent="0.3">
      <c r="A375" s="831" t="s">
        <v>5082</v>
      </c>
      <c r="B375" s="832" t="s">
        <v>5413</v>
      </c>
      <c r="C375" s="832" t="s">
        <v>589</v>
      </c>
      <c r="D375" s="832" t="s">
        <v>5084</v>
      </c>
      <c r="E375" s="832" t="s">
        <v>5300</v>
      </c>
      <c r="F375" s="832" t="s">
        <v>1155</v>
      </c>
      <c r="G375" s="849"/>
      <c r="H375" s="849"/>
      <c r="I375" s="832"/>
      <c r="J375" s="832"/>
      <c r="K375" s="849"/>
      <c r="L375" s="849"/>
      <c r="M375" s="832"/>
      <c r="N375" s="832"/>
      <c r="O375" s="849">
        <v>7</v>
      </c>
      <c r="P375" s="849">
        <v>1039.22</v>
      </c>
      <c r="Q375" s="837"/>
      <c r="R375" s="850">
        <v>148.46</v>
      </c>
    </row>
    <row r="376" spans="1:18" ht="14.4" customHeight="1" x14ac:dyDescent="0.3">
      <c r="A376" s="831" t="s">
        <v>5082</v>
      </c>
      <c r="B376" s="832" t="s">
        <v>5413</v>
      </c>
      <c r="C376" s="832" t="s">
        <v>589</v>
      </c>
      <c r="D376" s="832" t="s">
        <v>5084</v>
      </c>
      <c r="E376" s="832" t="s">
        <v>5421</v>
      </c>
      <c r="F376" s="832" t="s">
        <v>3336</v>
      </c>
      <c r="G376" s="849"/>
      <c r="H376" s="849"/>
      <c r="I376" s="832"/>
      <c r="J376" s="832"/>
      <c r="K376" s="849"/>
      <c r="L376" s="849"/>
      <c r="M376" s="832"/>
      <c r="N376" s="832"/>
      <c r="O376" s="849">
        <v>1</v>
      </c>
      <c r="P376" s="849">
        <v>148.46</v>
      </c>
      <c r="Q376" s="837"/>
      <c r="R376" s="850">
        <v>148.46</v>
      </c>
    </row>
    <row r="377" spans="1:18" ht="14.4" customHeight="1" x14ac:dyDescent="0.3">
      <c r="A377" s="831" t="s">
        <v>5082</v>
      </c>
      <c r="B377" s="832" t="s">
        <v>5413</v>
      </c>
      <c r="C377" s="832" t="s">
        <v>589</v>
      </c>
      <c r="D377" s="832" t="s">
        <v>5084</v>
      </c>
      <c r="E377" s="832" t="s">
        <v>5422</v>
      </c>
      <c r="F377" s="832" t="s">
        <v>609</v>
      </c>
      <c r="G377" s="849"/>
      <c r="H377" s="849"/>
      <c r="I377" s="832"/>
      <c r="J377" s="832"/>
      <c r="K377" s="849"/>
      <c r="L377" s="849"/>
      <c r="M377" s="832"/>
      <c r="N377" s="832"/>
      <c r="O377" s="849">
        <v>7.5</v>
      </c>
      <c r="P377" s="849">
        <v>548.62</v>
      </c>
      <c r="Q377" s="837"/>
      <c r="R377" s="850">
        <v>73.149333333333331</v>
      </c>
    </row>
    <row r="378" spans="1:18" ht="14.4" customHeight="1" x14ac:dyDescent="0.3">
      <c r="A378" s="831" t="s">
        <v>5082</v>
      </c>
      <c r="B378" s="832" t="s">
        <v>5413</v>
      </c>
      <c r="C378" s="832" t="s">
        <v>589</v>
      </c>
      <c r="D378" s="832" t="s">
        <v>5084</v>
      </c>
      <c r="E378" s="832" t="s">
        <v>5305</v>
      </c>
      <c r="F378" s="832" t="s">
        <v>717</v>
      </c>
      <c r="G378" s="849"/>
      <c r="H378" s="849"/>
      <c r="I378" s="832"/>
      <c r="J378" s="832"/>
      <c r="K378" s="849"/>
      <c r="L378" s="849"/>
      <c r="M378" s="832"/>
      <c r="N378" s="832"/>
      <c r="O378" s="849">
        <v>80.649999999999991</v>
      </c>
      <c r="P378" s="849">
        <v>16652.469999999998</v>
      </c>
      <c r="Q378" s="837"/>
      <c r="R378" s="850">
        <v>206.47823930564167</v>
      </c>
    </row>
    <row r="379" spans="1:18" ht="14.4" customHeight="1" x14ac:dyDescent="0.3">
      <c r="A379" s="831" t="s">
        <v>5082</v>
      </c>
      <c r="B379" s="832" t="s">
        <v>5413</v>
      </c>
      <c r="C379" s="832" t="s">
        <v>589</v>
      </c>
      <c r="D379" s="832" t="s">
        <v>5084</v>
      </c>
      <c r="E379" s="832" t="s">
        <v>5306</v>
      </c>
      <c r="F379" s="832" t="s">
        <v>717</v>
      </c>
      <c r="G379" s="849"/>
      <c r="H379" s="849"/>
      <c r="I379" s="832"/>
      <c r="J379" s="832"/>
      <c r="K379" s="849"/>
      <c r="L379" s="849"/>
      <c r="M379" s="832"/>
      <c r="N379" s="832"/>
      <c r="O379" s="849">
        <v>1.1600000000000001</v>
      </c>
      <c r="P379" s="849">
        <v>717.37</v>
      </c>
      <c r="Q379" s="837"/>
      <c r="R379" s="850">
        <v>618.42241379310337</v>
      </c>
    </row>
    <row r="380" spans="1:18" ht="14.4" customHeight="1" x14ac:dyDescent="0.3">
      <c r="A380" s="831" t="s">
        <v>5082</v>
      </c>
      <c r="B380" s="832" t="s">
        <v>5413</v>
      </c>
      <c r="C380" s="832" t="s">
        <v>589</v>
      </c>
      <c r="D380" s="832" t="s">
        <v>5084</v>
      </c>
      <c r="E380" s="832" t="s">
        <v>5307</v>
      </c>
      <c r="F380" s="832" t="s">
        <v>1001</v>
      </c>
      <c r="G380" s="849"/>
      <c r="H380" s="849"/>
      <c r="I380" s="832"/>
      <c r="J380" s="832"/>
      <c r="K380" s="849"/>
      <c r="L380" s="849"/>
      <c r="M380" s="832"/>
      <c r="N380" s="832"/>
      <c r="O380" s="849">
        <v>4.92</v>
      </c>
      <c r="P380" s="849">
        <v>3779.54</v>
      </c>
      <c r="Q380" s="837"/>
      <c r="R380" s="850">
        <v>768.19918699186996</v>
      </c>
    </row>
    <row r="381" spans="1:18" ht="14.4" customHeight="1" x14ac:dyDescent="0.3">
      <c r="A381" s="831" t="s">
        <v>5082</v>
      </c>
      <c r="B381" s="832" t="s">
        <v>5413</v>
      </c>
      <c r="C381" s="832" t="s">
        <v>589</v>
      </c>
      <c r="D381" s="832" t="s">
        <v>5084</v>
      </c>
      <c r="E381" s="832" t="s">
        <v>5310</v>
      </c>
      <c r="F381" s="832" t="s">
        <v>1001</v>
      </c>
      <c r="G381" s="849"/>
      <c r="H381" s="849"/>
      <c r="I381" s="832"/>
      <c r="J381" s="832"/>
      <c r="K381" s="849"/>
      <c r="L381" s="849"/>
      <c r="M381" s="832"/>
      <c r="N381" s="832"/>
      <c r="O381" s="849">
        <v>11.64</v>
      </c>
      <c r="P381" s="849">
        <v>3576.7</v>
      </c>
      <c r="Q381" s="837"/>
      <c r="R381" s="850">
        <v>307.27663230240546</v>
      </c>
    </row>
    <row r="382" spans="1:18" ht="14.4" customHeight="1" x14ac:dyDescent="0.3">
      <c r="A382" s="831" t="s">
        <v>5082</v>
      </c>
      <c r="B382" s="832" t="s">
        <v>5413</v>
      </c>
      <c r="C382" s="832" t="s">
        <v>589</v>
      </c>
      <c r="D382" s="832" t="s">
        <v>5084</v>
      </c>
      <c r="E382" s="832" t="s">
        <v>5311</v>
      </c>
      <c r="F382" s="832" t="s">
        <v>1001</v>
      </c>
      <c r="G382" s="849"/>
      <c r="H382" s="849"/>
      <c r="I382" s="832"/>
      <c r="J382" s="832"/>
      <c r="K382" s="849"/>
      <c r="L382" s="849"/>
      <c r="M382" s="832"/>
      <c r="N382" s="832"/>
      <c r="O382" s="849">
        <v>17.2</v>
      </c>
      <c r="P382" s="849">
        <v>39638.910000000003</v>
      </c>
      <c r="Q382" s="837"/>
      <c r="R382" s="850">
        <v>2304.5877906976748</v>
      </c>
    </row>
    <row r="383" spans="1:18" ht="14.4" customHeight="1" x14ac:dyDescent="0.3">
      <c r="A383" s="831" t="s">
        <v>5082</v>
      </c>
      <c r="B383" s="832" t="s">
        <v>5413</v>
      </c>
      <c r="C383" s="832" t="s">
        <v>589</v>
      </c>
      <c r="D383" s="832" t="s">
        <v>5084</v>
      </c>
      <c r="E383" s="832" t="s">
        <v>5313</v>
      </c>
      <c r="F383" s="832" t="s">
        <v>893</v>
      </c>
      <c r="G383" s="849"/>
      <c r="H383" s="849"/>
      <c r="I383" s="832"/>
      <c r="J383" s="832"/>
      <c r="K383" s="849"/>
      <c r="L383" s="849"/>
      <c r="M383" s="832"/>
      <c r="N383" s="832"/>
      <c r="O383" s="849">
        <v>1</v>
      </c>
      <c r="P383" s="849">
        <v>148.46</v>
      </c>
      <c r="Q383" s="837"/>
      <c r="R383" s="850">
        <v>148.46</v>
      </c>
    </row>
    <row r="384" spans="1:18" ht="14.4" customHeight="1" x14ac:dyDescent="0.3">
      <c r="A384" s="831" t="s">
        <v>5082</v>
      </c>
      <c r="B384" s="832" t="s">
        <v>5413</v>
      </c>
      <c r="C384" s="832" t="s">
        <v>589</v>
      </c>
      <c r="D384" s="832" t="s">
        <v>5084</v>
      </c>
      <c r="E384" s="832" t="s">
        <v>5314</v>
      </c>
      <c r="F384" s="832" t="s">
        <v>1777</v>
      </c>
      <c r="G384" s="849"/>
      <c r="H384" s="849"/>
      <c r="I384" s="832"/>
      <c r="J384" s="832"/>
      <c r="K384" s="849"/>
      <c r="L384" s="849"/>
      <c r="M384" s="832"/>
      <c r="N384" s="832"/>
      <c r="O384" s="849">
        <v>1</v>
      </c>
      <c r="P384" s="849">
        <v>21779.119999999999</v>
      </c>
      <c r="Q384" s="837"/>
      <c r="R384" s="850">
        <v>21779.119999999999</v>
      </c>
    </row>
    <row r="385" spans="1:18" ht="14.4" customHeight="1" x14ac:dyDescent="0.3">
      <c r="A385" s="831" t="s">
        <v>5082</v>
      </c>
      <c r="B385" s="832" t="s">
        <v>5413</v>
      </c>
      <c r="C385" s="832" t="s">
        <v>589</v>
      </c>
      <c r="D385" s="832" t="s">
        <v>5315</v>
      </c>
      <c r="E385" s="832" t="s">
        <v>5318</v>
      </c>
      <c r="F385" s="832" t="s">
        <v>5319</v>
      </c>
      <c r="G385" s="849"/>
      <c r="H385" s="849"/>
      <c r="I385" s="832"/>
      <c r="J385" s="832"/>
      <c r="K385" s="849"/>
      <c r="L385" s="849"/>
      <c r="M385" s="832"/>
      <c r="N385" s="832"/>
      <c r="O385" s="849">
        <v>2</v>
      </c>
      <c r="P385" s="849">
        <v>5180</v>
      </c>
      <c r="Q385" s="837"/>
      <c r="R385" s="850">
        <v>2590</v>
      </c>
    </row>
    <row r="386" spans="1:18" ht="14.4" customHeight="1" x14ac:dyDescent="0.3">
      <c r="A386" s="831" t="s">
        <v>5082</v>
      </c>
      <c r="B386" s="832" t="s">
        <v>5413</v>
      </c>
      <c r="C386" s="832" t="s">
        <v>589</v>
      </c>
      <c r="D386" s="832" t="s">
        <v>5320</v>
      </c>
      <c r="E386" s="832" t="s">
        <v>5099</v>
      </c>
      <c r="F386" s="832" t="s">
        <v>5423</v>
      </c>
      <c r="G386" s="849"/>
      <c r="H386" s="849"/>
      <c r="I386" s="832"/>
      <c r="J386" s="832"/>
      <c r="K386" s="849">
        <v>0.44</v>
      </c>
      <c r="L386" s="849">
        <v>118.8</v>
      </c>
      <c r="M386" s="832">
        <v>1</v>
      </c>
      <c r="N386" s="832">
        <v>270</v>
      </c>
      <c r="O386" s="849"/>
      <c r="P386" s="849"/>
      <c r="Q386" s="837"/>
      <c r="R386" s="850"/>
    </row>
    <row r="387" spans="1:18" ht="14.4" customHeight="1" x14ac:dyDescent="0.3">
      <c r="A387" s="831" t="s">
        <v>5082</v>
      </c>
      <c r="B387" s="832" t="s">
        <v>5413</v>
      </c>
      <c r="C387" s="832" t="s">
        <v>589</v>
      </c>
      <c r="D387" s="832" t="s">
        <v>5320</v>
      </c>
      <c r="E387" s="832" t="s">
        <v>5321</v>
      </c>
      <c r="F387" s="832" t="s">
        <v>5322</v>
      </c>
      <c r="G387" s="849">
        <v>11</v>
      </c>
      <c r="H387" s="849">
        <v>9537</v>
      </c>
      <c r="I387" s="832">
        <v>0.91666666666666663</v>
      </c>
      <c r="J387" s="832">
        <v>867</v>
      </c>
      <c r="K387" s="849">
        <v>12</v>
      </c>
      <c r="L387" s="849">
        <v>10404</v>
      </c>
      <c r="M387" s="832">
        <v>1</v>
      </c>
      <c r="N387" s="832">
        <v>867</v>
      </c>
      <c r="O387" s="849">
        <v>6</v>
      </c>
      <c r="P387" s="849">
        <v>5202</v>
      </c>
      <c r="Q387" s="837">
        <v>0.5</v>
      </c>
      <c r="R387" s="850">
        <v>867</v>
      </c>
    </row>
    <row r="388" spans="1:18" ht="14.4" customHeight="1" x14ac:dyDescent="0.3">
      <c r="A388" s="831" t="s">
        <v>5082</v>
      </c>
      <c r="B388" s="832" t="s">
        <v>5413</v>
      </c>
      <c r="C388" s="832" t="s">
        <v>589</v>
      </c>
      <c r="D388" s="832" t="s">
        <v>5320</v>
      </c>
      <c r="E388" s="832" t="s">
        <v>5323</v>
      </c>
      <c r="F388" s="832" t="s">
        <v>5324</v>
      </c>
      <c r="G388" s="849">
        <v>214</v>
      </c>
      <c r="H388" s="849">
        <v>185538</v>
      </c>
      <c r="I388" s="832">
        <v>1.1263157894736842</v>
      </c>
      <c r="J388" s="832">
        <v>867</v>
      </c>
      <c r="K388" s="849">
        <v>190</v>
      </c>
      <c r="L388" s="849">
        <v>164730</v>
      </c>
      <c r="M388" s="832">
        <v>1</v>
      </c>
      <c r="N388" s="832">
        <v>867</v>
      </c>
      <c r="O388" s="849">
        <v>146</v>
      </c>
      <c r="P388" s="849">
        <v>126582</v>
      </c>
      <c r="Q388" s="837">
        <v>0.76842105263157889</v>
      </c>
      <c r="R388" s="850">
        <v>867</v>
      </c>
    </row>
    <row r="389" spans="1:18" ht="14.4" customHeight="1" x14ac:dyDescent="0.3">
      <c r="A389" s="831" t="s">
        <v>5082</v>
      </c>
      <c r="B389" s="832" t="s">
        <v>5413</v>
      </c>
      <c r="C389" s="832" t="s">
        <v>589</v>
      </c>
      <c r="D389" s="832" t="s">
        <v>5320</v>
      </c>
      <c r="E389" s="832" t="s">
        <v>5424</v>
      </c>
      <c r="F389" s="832" t="s">
        <v>5425</v>
      </c>
      <c r="G389" s="849"/>
      <c r="H389" s="849"/>
      <c r="I389" s="832"/>
      <c r="J389" s="832"/>
      <c r="K389" s="849">
        <v>1</v>
      </c>
      <c r="L389" s="849">
        <v>4279</v>
      </c>
      <c r="M389" s="832">
        <v>1</v>
      </c>
      <c r="N389" s="832">
        <v>4279</v>
      </c>
      <c r="O389" s="849"/>
      <c r="P389" s="849"/>
      <c r="Q389" s="837"/>
      <c r="R389" s="850"/>
    </row>
    <row r="390" spans="1:18" ht="14.4" customHeight="1" x14ac:dyDescent="0.3">
      <c r="A390" s="831" t="s">
        <v>5082</v>
      </c>
      <c r="B390" s="832" t="s">
        <v>5413</v>
      </c>
      <c r="C390" s="832" t="s">
        <v>589</v>
      </c>
      <c r="D390" s="832" t="s">
        <v>5320</v>
      </c>
      <c r="E390" s="832" t="s">
        <v>5325</v>
      </c>
      <c r="F390" s="832" t="s">
        <v>5326</v>
      </c>
      <c r="G390" s="849"/>
      <c r="H390" s="849"/>
      <c r="I390" s="832"/>
      <c r="J390" s="832"/>
      <c r="K390" s="849"/>
      <c r="L390" s="849"/>
      <c r="M390" s="832"/>
      <c r="N390" s="832"/>
      <c r="O390" s="849">
        <v>56.63</v>
      </c>
      <c r="P390" s="849">
        <v>54591.32</v>
      </c>
      <c r="Q390" s="837"/>
      <c r="R390" s="850">
        <v>964</v>
      </c>
    </row>
    <row r="391" spans="1:18" ht="14.4" customHeight="1" x14ac:dyDescent="0.3">
      <c r="A391" s="831" t="s">
        <v>5082</v>
      </c>
      <c r="B391" s="832" t="s">
        <v>5413</v>
      </c>
      <c r="C391" s="832" t="s">
        <v>589</v>
      </c>
      <c r="D391" s="832" t="s">
        <v>5320</v>
      </c>
      <c r="E391" s="832" t="s">
        <v>5426</v>
      </c>
      <c r="F391" s="832" t="s">
        <v>5427</v>
      </c>
      <c r="G391" s="849"/>
      <c r="H391" s="849"/>
      <c r="I391" s="832"/>
      <c r="J391" s="832"/>
      <c r="K391" s="849"/>
      <c r="L391" s="849"/>
      <c r="M391" s="832"/>
      <c r="N391" s="832"/>
      <c r="O391" s="849">
        <v>2</v>
      </c>
      <c r="P391" s="849">
        <v>2043.54</v>
      </c>
      <c r="Q391" s="837"/>
      <c r="R391" s="850">
        <v>1021.77</v>
      </c>
    </row>
    <row r="392" spans="1:18" ht="14.4" customHeight="1" x14ac:dyDescent="0.3">
      <c r="A392" s="831" t="s">
        <v>5082</v>
      </c>
      <c r="B392" s="832" t="s">
        <v>5413</v>
      </c>
      <c r="C392" s="832" t="s">
        <v>589</v>
      </c>
      <c r="D392" s="832" t="s">
        <v>5320</v>
      </c>
      <c r="E392" s="832" t="s">
        <v>5428</v>
      </c>
      <c r="F392" s="832" t="s">
        <v>5429</v>
      </c>
      <c r="G392" s="849"/>
      <c r="H392" s="849"/>
      <c r="I392" s="832"/>
      <c r="J392" s="832"/>
      <c r="K392" s="849"/>
      <c r="L392" s="849"/>
      <c r="M392" s="832"/>
      <c r="N392" s="832"/>
      <c r="O392" s="849">
        <v>6</v>
      </c>
      <c r="P392" s="849">
        <v>14364</v>
      </c>
      <c r="Q392" s="837"/>
      <c r="R392" s="850">
        <v>2394</v>
      </c>
    </row>
    <row r="393" spans="1:18" ht="14.4" customHeight="1" x14ac:dyDescent="0.3">
      <c r="A393" s="831" t="s">
        <v>5082</v>
      </c>
      <c r="B393" s="832" t="s">
        <v>5413</v>
      </c>
      <c r="C393" s="832" t="s">
        <v>589</v>
      </c>
      <c r="D393" s="832" t="s">
        <v>5320</v>
      </c>
      <c r="E393" s="832" t="s">
        <v>5329</v>
      </c>
      <c r="F393" s="832" t="s">
        <v>5330</v>
      </c>
      <c r="G393" s="849">
        <v>1</v>
      </c>
      <c r="H393" s="849">
        <v>5420</v>
      </c>
      <c r="I393" s="832">
        <v>1</v>
      </c>
      <c r="J393" s="832">
        <v>5420</v>
      </c>
      <c r="K393" s="849">
        <v>1</v>
      </c>
      <c r="L393" s="849">
        <v>5420</v>
      </c>
      <c r="M393" s="832">
        <v>1</v>
      </c>
      <c r="N393" s="832">
        <v>5420</v>
      </c>
      <c r="O393" s="849"/>
      <c r="P393" s="849"/>
      <c r="Q393" s="837"/>
      <c r="R393" s="850"/>
    </row>
    <row r="394" spans="1:18" ht="14.4" customHeight="1" x14ac:dyDescent="0.3">
      <c r="A394" s="831" t="s">
        <v>5082</v>
      </c>
      <c r="B394" s="832" t="s">
        <v>5413</v>
      </c>
      <c r="C394" s="832" t="s">
        <v>589</v>
      </c>
      <c r="D394" s="832" t="s">
        <v>5331</v>
      </c>
      <c r="E394" s="832" t="s">
        <v>5332</v>
      </c>
      <c r="F394" s="832" t="s">
        <v>5333</v>
      </c>
      <c r="G394" s="849"/>
      <c r="H394" s="849"/>
      <c r="I394" s="832"/>
      <c r="J394" s="832"/>
      <c r="K394" s="849"/>
      <c r="L394" s="849"/>
      <c r="M394" s="832"/>
      <c r="N394" s="832"/>
      <c r="O394" s="849">
        <v>1</v>
      </c>
      <c r="P394" s="849">
        <v>300</v>
      </c>
      <c r="Q394" s="837"/>
      <c r="R394" s="850">
        <v>300</v>
      </c>
    </row>
    <row r="395" spans="1:18" ht="14.4" customHeight="1" x14ac:dyDescent="0.3">
      <c r="A395" s="831" t="s">
        <v>5082</v>
      </c>
      <c r="B395" s="832" t="s">
        <v>5413</v>
      </c>
      <c r="C395" s="832" t="s">
        <v>589</v>
      </c>
      <c r="D395" s="832" t="s">
        <v>5331</v>
      </c>
      <c r="E395" s="832" t="s">
        <v>5335</v>
      </c>
      <c r="F395" s="832" t="s">
        <v>5336</v>
      </c>
      <c r="G395" s="849">
        <v>7</v>
      </c>
      <c r="H395" s="849">
        <v>854</v>
      </c>
      <c r="I395" s="832">
        <v>0.41176470588235292</v>
      </c>
      <c r="J395" s="832">
        <v>122</v>
      </c>
      <c r="K395" s="849">
        <v>17</v>
      </c>
      <c r="L395" s="849">
        <v>2074</v>
      </c>
      <c r="M395" s="832">
        <v>1</v>
      </c>
      <c r="N395" s="832">
        <v>122</v>
      </c>
      <c r="O395" s="849">
        <v>12</v>
      </c>
      <c r="P395" s="849">
        <v>1464</v>
      </c>
      <c r="Q395" s="837">
        <v>0.70588235294117652</v>
      </c>
      <c r="R395" s="850">
        <v>122</v>
      </c>
    </row>
    <row r="396" spans="1:18" ht="14.4" customHeight="1" x14ac:dyDescent="0.3">
      <c r="A396" s="831" t="s">
        <v>5082</v>
      </c>
      <c r="B396" s="832" t="s">
        <v>5413</v>
      </c>
      <c r="C396" s="832" t="s">
        <v>589</v>
      </c>
      <c r="D396" s="832" t="s">
        <v>5331</v>
      </c>
      <c r="E396" s="832" t="s">
        <v>5335</v>
      </c>
      <c r="F396" s="832" t="s">
        <v>5337</v>
      </c>
      <c r="G396" s="849">
        <v>1</v>
      </c>
      <c r="H396" s="849">
        <v>122</v>
      </c>
      <c r="I396" s="832">
        <v>1</v>
      </c>
      <c r="J396" s="832">
        <v>122</v>
      </c>
      <c r="K396" s="849">
        <v>1</v>
      </c>
      <c r="L396" s="849">
        <v>122</v>
      </c>
      <c r="M396" s="832">
        <v>1</v>
      </c>
      <c r="N396" s="832">
        <v>122</v>
      </c>
      <c r="O396" s="849">
        <v>1</v>
      </c>
      <c r="P396" s="849">
        <v>122</v>
      </c>
      <c r="Q396" s="837">
        <v>1</v>
      </c>
      <c r="R396" s="850">
        <v>122</v>
      </c>
    </row>
    <row r="397" spans="1:18" ht="14.4" customHeight="1" x14ac:dyDescent="0.3">
      <c r="A397" s="831" t="s">
        <v>5082</v>
      </c>
      <c r="B397" s="832" t="s">
        <v>5413</v>
      </c>
      <c r="C397" s="832" t="s">
        <v>589</v>
      </c>
      <c r="D397" s="832" t="s">
        <v>5331</v>
      </c>
      <c r="E397" s="832" t="s">
        <v>5338</v>
      </c>
      <c r="F397" s="832" t="s">
        <v>5339</v>
      </c>
      <c r="G397" s="849">
        <v>5</v>
      </c>
      <c r="H397" s="849">
        <v>730</v>
      </c>
      <c r="I397" s="832">
        <v>2.4829931972789114</v>
      </c>
      <c r="J397" s="832">
        <v>146</v>
      </c>
      <c r="K397" s="849">
        <v>2</v>
      </c>
      <c r="L397" s="849">
        <v>294</v>
      </c>
      <c r="M397" s="832">
        <v>1</v>
      </c>
      <c r="N397" s="832">
        <v>147</v>
      </c>
      <c r="O397" s="849">
        <v>2</v>
      </c>
      <c r="P397" s="849">
        <v>294</v>
      </c>
      <c r="Q397" s="837">
        <v>1</v>
      </c>
      <c r="R397" s="850">
        <v>147</v>
      </c>
    </row>
    <row r="398" spans="1:18" ht="14.4" customHeight="1" x14ac:dyDescent="0.3">
      <c r="A398" s="831" t="s">
        <v>5082</v>
      </c>
      <c r="B398" s="832" t="s">
        <v>5413</v>
      </c>
      <c r="C398" s="832" t="s">
        <v>589</v>
      </c>
      <c r="D398" s="832" t="s">
        <v>5331</v>
      </c>
      <c r="E398" s="832" t="s">
        <v>5338</v>
      </c>
      <c r="F398" s="832" t="s">
        <v>5340</v>
      </c>
      <c r="G398" s="849">
        <v>24</v>
      </c>
      <c r="H398" s="849">
        <v>3504</v>
      </c>
      <c r="I398" s="832">
        <v>0.72232529375386523</v>
      </c>
      <c r="J398" s="832">
        <v>146</v>
      </c>
      <c r="K398" s="849">
        <v>33</v>
      </c>
      <c r="L398" s="849">
        <v>4851</v>
      </c>
      <c r="M398" s="832">
        <v>1</v>
      </c>
      <c r="N398" s="832">
        <v>147</v>
      </c>
      <c r="O398" s="849">
        <v>367</v>
      </c>
      <c r="P398" s="849">
        <v>53949</v>
      </c>
      <c r="Q398" s="837">
        <v>11.121212121212121</v>
      </c>
      <c r="R398" s="850">
        <v>147</v>
      </c>
    </row>
    <row r="399" spans="1:18" ht="14.4" customHeight="1" x14ac:dyDescent="0.3">
      <c r="A399" s="831" t="s">
        <v>5082</v>
      </c>
      <c r="B399" s="832" t="s">
        <v>5413</v>
      </c>
      <c r="C399" s="832" t="s">
        <v>589</v>
      </c>
      <c r="D399" s="832" t="s">
        <v>5331</v>
      </c>
      <c r="E399" s="832" t="s">
        <v>5341</v>
      </c>
      <c r="F399" s="832" t="s">
        <v>5342</v>
      </c>
      <c r="G399" s="849"/>
      <c r="H399" s="849"/>
      <c r="I399" s="832"/>
      <c r="J399" s="832"/>
      <c r="K399" s="849">
        <v>1</v>
      </c>
      <c r="L399" s="849">
        <v>196</v>
      </c>
      <c r="M399" s="832">
        <v>1</v>
      </c>
      <c r="N399" s="832">
        <v>196</v>
      </c>
      <c r="O399" s="849">
        <v>2</v>
      </c>
      <c r="P399" s="849">
        <v>392</v>
      </c>
      <c r="Q399" s="837">
        <v>2</v>
      </c>
      <c r="R399" s="850">
        <v>196</v>
      </c>
    </row>
    <row r="400" spans="1:18" ht="14.4" customHeight="1" x14ac:dyDescent="0.3">
      <c r="A400" s="831" t="s">
        <v>5082</v>
      </c>
      <c r="B400" s="832" t="s">
        <v>5413</v>
      </c>
      <c r="C400" s="832" t="s">
        <v>589</v>
      </c>
      <c r="D400" s="832" t="s">
        <v>5331</v>
      </c>
      <c r="E400" s="832" t="s">
        <v>5344</v>
      </c>
      <c r="F400" s="832" t="s">
        <v>5345</v>
      </c>
      <c r="G400" s="849">
        <v>2294</v>
      </c>
      <c r="H400" s="849">
        <v>84878</v>
      </c>
      <c r="I400" s="832">
        <v>1.1245098039215686</v>
      </c>
      <c r="J400" s="832">
        <v>37</v>
      </c>
      <c r="K400" s="849">
        <v>2040</v>
      </c>
      <c r="L400" s="849">
        <v>75480</v>
      </c>
      <c r="M400" s="832">
        <v>1</v>
      </c>
      <c r="N400" s="832">
        <v>37</v>
      </c>
      <c r="O400" s="849">
        <v>1405</v>
      </c>
      <c r="P400" s="849">
        <v>51985</v>
      </c>
      <c r="Q400" s="837">
        <v>0.68872549019607843</v>
      </c>
      <c r="R400" s="850">
        <v>37</v>
      </c>
    </row>
    <row r="401" spans="1:18" ht="14.4" customHeight="1" x14ac:dyDescent="0.3">
      <c r="A401" s="831" t="s">
        <v>5082</v>
      </c>
      <c r="B401" s="832" t="s">
        <v>5413</v>
      </c>
      <c r="C401" s="832" t="s">
        <v>589</v>
      </c>
      <c r="D401" s="832" t="s">
        <v>5331</v>
      </c>
      <c r="E401" s="832" t="s">
        <v>5344</v>
      </c>
      <c r="F401" s="832" t="s">
        <v>5346</v>
      </c>
      <c r="G401" s="849">
        <v>6</v>
      </c>
      <c r="H401" s="849">
        <v>222</v>
      </c>
      <c r="I401" s="832">
        <v>3</v>
      </c>
      <c r="J401" s="832">
        <v>37</v>
      </c>
      <c r="K401" s="849">
        <v>2</v>
      </c>
      <c r="L401" s="849">
        <v>74</v>
      </c>
      <c r="M401" s="832">
        <v>1</v>
      </c>
      <c r="N401" s="832">
        <v>37</v>
      </c>
      <c r="O401" s="849">
        <v>3</v>
      </c>
      <c r="P401" s="849">
        <v>111</v>
      </c>
      <c r="Q401" s="837">
        <v>1.5</v>
      </c>
      <c r="R401" s="850">
        <v>37</v>
      </c>
    </row>
    <row r="402" spans="1:18" ht="14.4" customHeight="1" x14ac:dyDescent="0.3">
      <c r="A402" s="831" t="s">
        <v>5082</v>
      </c>
      <c r="B402" s="832" t="s">
        <v>5413</v>
      </c>
      <c r="C402" s="832" t="s">
        <v>589</v>
      </c>
      <c r="D402" s="832" t="s">
        <v>5331</v>
      </c>
      <c r="E402" s="832" t="s">
        <v>5347</v>
      </c>
      <c r="F402" s="832" t="s">
        <v>5348</v>
      </c>
      <c r="G402" s="849">
        <v>3</v>
      </c>
      <c r="H402" s="849">
        <v>15</v>
      </c>
      <c r="I402" s="832">
        <v>1</v>
      </c>
      <c r="J402" s="832">
        <v>5</v>
      </c>
      <c r="K402" s="849">
        <v>3</v>
      </c>
      <c r="L402" s="849">
        <v>15</v>
      </c>
      <c r="M402" s="832">
        <v>1</v>
      </c>
      <c r="N402" s="832">
        <v>5</v>
      </c>
      <c r="O402" s="849"/>
      <c r="P402" s="849"/>
      <c r="Q402" s="837"/>
      <c r="R402" s="850"/>
    </row>
    <row r="403" spans="1:18" ht="14.4" customHeight="1" x14ac:dyDescent="0.3">
      <c r="A403" s="831" t="s">
        <v>5082</v>
      </c>
      <c r="B403" s="832" t="s">
        <v>5413</v>
      </c>
      <c r="C403" s="832" t="s">
        <v>589</v>
      </c>
      <c r="D403" s="832" t="s">
        <v>5331</v>
      </c>
      <c r="E403" s="832" t="s">
        <v>5349</v>
      </c>
      <c r="F403" s="832" t="s">
        <v>5350</v>
      </c>
      <c r="G403" s="849">
        <v>1</v>
      </c>
      <c r="H403" s="849">
        <v>5</v>
      </c>
      <c r="I403" s="832">
        <v>1</v>
      </c>
      <c r="J403" s="832">
        <v>5</v>
      </c>
      <c r="K403" s="849">
        <v>1</v>
      </c>
      <c r="L403" s="849">
        <v>5</v>
      </c>
      <c r="M403" s="832">
        <v>1</v>
      </c>
      <c r="N403" s="832">
        <v>5</v>
      </c>
      <c r="O403" s="849"/>
      <c r="P403" s="849"/>
      <c r="Q403" s="837"/>
      <c r="R403" s="850"/>
    </row>
    <row r="404" spans="1:18" ht="14.4" customHeight="1" x14ac:dyDescent="0.3">
      <c r="A404" s="831" t="s">
        <v>5082</v>
      </c>
      <c r="B404" s="832" t="s">
        <v>5413</v>
      </c>
      <c r="C404" s="832" t="s">
        <v>589</v>
      </c>
      <c r="D404" s="832" t="s">
        <v>5331</v>
      </c>
      <c r="E404" s="832" t="s">
        <v>5430</v>
      </c>
      <c r="F404" s="832" t="s">
        <v>5431</v>
      </c>
      <c r="G404" s="849">
        <v>3616</v>
      </c>
      <c r="H404" s="849">
        <v>640032</v>
      </c>
      <c r="I404" s="832">
        <v>1.0052821795941063</v>
      </c>
      <c r="J404" s="832">
        <v>177</v>
      </c>
      <c r="K404" s="849">
        <v>3597</v>
      </c>
      <c r="L404" s="849">
        <v>636669</v>
      </c>
      <c r="M404" s="832">
        <v>1</v>
      </c>
      <c r="N404" s="832">
        <v>177</v>
      </c>
      <c r="O404" s="849">
        <v>4643</v>
      </c>
      <c r="P404" s="849">
        <v>826454</v>
      </c>
      <c r="Q404" s="837">
        <v>1.2980905305582651</v>
      </c>
      <c r="R404" s="850">
        <v>178</v>
      </c>
    </row>
    <row r="405" spans="1:18" ht="14.4" customHeight="1" x14ac:dyDescent="0.3">
      <c r="A405" s="831" t="s">
        <v>5082</v>
      </c>
      <c r="B405" s="832" t="s">
        <v>5413</v>
      </c>
      <c r="C405" s="832" t="s">
        <v>589</v>
      </c>
      <c r="D405" s="832" t="s">
        <v>5331</v>
      </c>
      <c r="E405" s="832" t="s">
        <v>5430</v>
      </c>
      <c r="F405" s="832" t="s">
        <v>5432</v>
      </c>
      <c r="G405" s="849">
        <v>2</v>
      </c>
      <c r="H405" s="849">
        <v>354</v>
      </c>
      <c r="I405" s="832">
        <v>0.25</v>
      </c>
      <c r="J405" s="832">
        <v>177</v>
      </c>
      <c r="K405" s="849">
        <v>8</v>
      </c>
      <c r="L405" s="849">
        <v>1416</v>
      </c>
      <c r="M405" s="832">
        <v>1</v>
      </c>
      <c r="N405" s="832">
        <v>177</v>
      </c>
      <c r="O405" s="849">
        <v>9</v>
      </c>
      <c r="P405" s="849">
        <v>1602</v>
      </c>
      <c r="Q405" s="837">
        <v>1.1313559322033899</v>
      </c>
      <c r="R405" s="850">
        <v>178</v>
      </c>
    </row>
    <row r="406" spans="1:18" ht="14.4" customHeight="1" x14ac:dyDescent="0.3">
      <c r="A406" s="831" t="s">
        <v>5082</v>
      </c>
      <c r="B406" s="832" t="s">
        <v>5413</v>
      </c>
      <c r="C406" s="832" t="s">
        <v>589</v>
      </c>
      <c r="D406" s="832" t="s">
        <v>5331</v>
      </c>
      <c r="E406" s="832" t="s">
        <v>5433</v>
      </c>
      <c r="F406" s="832" t="s">
        <v>5434</v>
      </c>
      <c r="G406" s="849"/>
      <c r="H406" s="849"/>
      <c r="I406" s="832"/>
      <c r="J406" s="832"/>
      <c r="K406" s="849">
        <v>1</v>
      </c>
      <c r="L406" s="849">
        <v>1242</v>
      </c>
      <c r="M406" s="832">
        <v>1</v>
      </c>
      <c r="N406" s="832">
        <v>1242</v>
      </c>
      <c r="O406" s="849">
        <v>1</v>
      </c>
      <c r="P406" s="849">
        <v>1243</v>
      </c>
      <c r="Q406" s="837">
        <v>1.000805152979066</v>
      </c>
      <c r="R406" s="850">
        <v>1243</v>
      </c>
    </row>
    <row r="407" spans="1:18" ht="14.4" customHeight="1" x14ac:dyDescent="0.3">
      <c r="A407" s="831" t="s">
        <v>5082</v>
      </c>
      <c r="B407" s="832" t="s">
        <v>5413</v>
      </c>
      <c r="C407" s="832" t="s">
        <v>589</v>
      </c>
      <c r="D407" s="832" t="s">
        <v>5331</v>
      </c>
      <c r="E407" s="832" t="s">
        <v>5435</v>
      </c>
      <c r="F407" s="832" t="s">
        <v>5436</v>
      </c>
      <c r="G407" s="849">
        <v>256</v>
      </c>
      <c r="H407" s="849">
        <v>183040</v>
      </c>
      <c r="I407" s="832">
        <v>0.40960000000000002</v>
      </c>
      <c r="J407" s="832">
        <v>715</v>
      </c>
      <c r="K407" s="849">
        <v>625</v>
      </c>
      <c r="L407" s="849">
        <v>446875</v>
      </c>
      <c r="M407" s="832">
        <v>1</v>
      </c>
      <c r="N407" s="832">
        <v>715</v>
      </c>
      <c r="O407" s="849">
        <v>145</v>
      </c>
      <c r="P407" s="849">
        <v>103675</v>
      </c>
      <c r="Q407" s="837">
        <v>0.23200000000000001</v>
      </c>
      <c r="R407" s="850">
        <v>715</v>
      </c>
    </row>
    <row r="408" spans="1:18" ht="14.4" customHeight="1" x14ac:dyDescent="0.3">
      <c r="A408" s="831" t="s">
        <v>5082</v>
      </c>
      <c r="B408" s="832" t="s">
        <v>5413</v>
      </c>
      <c r="C408" s="832" t="s">
        <v>589</v>
      </c>
      <c r="D408" s="832" t="s">
        <v>5331</v>
      </c>
      <c r="E408" s="832" t="s">
        <v>5437</v>
      </c>
      <c r="F408" s="832" t="s">
        <v>5438</v>
      </c>
      <c r="G408" s="849">
        <v>70</v>
      </c>
      <c r="H408" s="849">
        <v>44170</v>
      </c>
      <c r="I408" s="832">
        <v>7.7777777777777777</v>
      </c>
      <c r="J408" s="832">
        <v>631</v>
      </c>
      <c r="K408" s="849">
        <v>9</v>
      </c>
      <c r="L408" s="849">
        <v>5679</v>
      </c>
      <c r="M408" s="832">
        <v>1</v>
      </c>
      <c r="N408" s="832">
        <v>631</v>
      </c>
      <c r="O408" s="849">
        <v>20</v>
      </c>
      <c r="P408" s="849">
        <v>12640</v>
      </c>
      <c r="Q408" s="837">
        <v>2.2257439690086285</v>
      </c>
      <c r="R408" s="850">
        <v>632</v>
      </c>
    </row>
    <row r="409" spans="1:18" ht="14.4" customHeight="1" x14ac:dyDescent="0.3">
      <c r="A409" s="831" t="s">
        <v>5082</v>
      </c>
      <c r="B409" s="832" t="s">
        <v>5413</v>
      </c>
      <c r="C409" s="832" t="s">
        <v>589</v>
      </c>
      <c r="D409" s="832" t="s">
        <v>5331</v>
      </c>
      <c r="E409" s="832" t="s">
        <v>5439</v>
      </c>
      <c r="F409" s="832" t="s">
        <v>5440</v>
      </c>
      <c r="G409" s="849">
        <v>7</v>
      </c>
      <c r="H409" s="849">
        <v>46739</v>
      </c>
      <c r="I409" s="832">
        <v>6.9989517819706499</v>
      </c>
      <c r="J409" s="832">
        <v>6677</v>
      </c>
      <c r="K409" s="849">
        <v>1</v>
      </c>
      <c r="L409" s="849">
        <v>6678</v>
      </c>
      <c r="M409" s="832">
        <v>1</v>
      </c>
      <c r="N409" s="832">
        <v>6678</v>
      </c>
      <c r="O409" s="849">
        <v>22</v>
      </c>
      <c r="P409" s="849">
        <v>146982</v>
      </c>
      <c r="Q409" s="837">
        <v>22.009883198562445</v>
      </c>
      <c r="R409" s="850">
        <v>6681</v>
      </c>
    </row>
    <row r="410" spans="1:18" ht="14.4" customHeight="1" x14ac:dyDescent="0.3">
      <c r="A410" s="831" t="s">
        <v>5082</v>
      </c>
      <c r="B410" s="832" t="s">
        <v>5413</v>
      </c>
      <c r="C410" s="832" t="s">
        <v>589</v>
      </c>
      <c r="D410" s="832" t="s">
        <v>5331</v>
      </c>
      <c r="E410" s="832" t="s">
        <v>5441</v>
      </c>
      <c r="F410" s="832" t="s">
        <v>5442</v>
      </c>
      <c r="G410" s="849">
        <v>8</v>
      </c>
      <c r="H410" s="849">
        <v>1032</v>
      </c>
      <c r="I410" s="832">
        <v>0.38095238095238093</v>
      </c>
      <c r="J410" s="832">
        <v>129</v>
      </c>
      <c r="K410" s="849">
        <v>21</v>
      </c>
      <c r="L410" s="849">
        <v>2709</v>
      </c>
      <c r="M410" s="832">
        <v>1</v>
      </c>
      <c r="N410" s="832">
        <v>129</v>
      </c>
      <c r="O410" s="849">
        <v>2</v>
      </c>
      <c r="P410" s="849">
        <v>258</v>
      </c>
      <c r="Q410" s="837">
        <v>9.5238095238095233E-2</v>
      </c>
      <c r="R410" s="850">
        <v>129</v>
      </c>
    </row>
    <row r="411" spans="1:18" ht="14.4" customHeight="1" x14ac:dyDescent="0.3">
      <c r="A411" s="831" t="s">
        <v>5082</v>
      </c>
      <c r="B411" s="832" t="s">
        <v>5413</v>
      </c>
      <c r="C411" s="832" t="s">
        <v>589</v>
      </c>
      <c r="D411" s="832" t="s">
        <v>5331</v>
      </c>
      <c r="E411" s="832" t="s">
        <v>5443</v>
      </c>
      <c r="F411" s="832" t="s">
        <v>5444</v>
      </c>
      <c r="G411" s="849"/>
      <c r="H411" s="849"/>
      <c r="I411" s="832"/>
      <c r="J411" s="832"/>
      <c r="K411" s="849"/>
      <c r="L411" s="849"/>
      <c r="M411" s="832"/>
      <c r="N411" s="832"/>
      <c r="O411" s="849">
        <v>2</v>
      </c>
      <c r="P411" s="849">
        <v>1448</v>
      </c>
      <c r="Q411" s="837"/>
      <c r="R411" s="850">
        <v>724</v>
      </c>
    </row>
    <row r="412" spans="1:18" ht="14.4" customHeight="1" x14ac:dyDescent="0.3">
      <c r="A412" s="831" t="s">
        <v>5082</v>
      </c>
      <c r="B412" s="832" t="s">
        <v>5413</v>
      </c>
      <c r="C412" s="832" t="s">
        <v>589</v>
      </c>
      <c r="D412" s="832" t="s">
        <v>5331</v>
      </c>
      <c r="E412" s="832" t="s">
        <v>5445</v>
      </c>
      <c r="F412" s="832" t="s">
        <v>5446</v>
      </c>
      <c r="G412" s="849">
        <v>540</v>
      </c>
      <c r="H412" s="849">
        <v>474660</v>
      </c>
      <c r="I412" s="832">
        <v>0.375</v>
      </c>
      <c r="J412" s="832">
        <v>879</v>
      </c>
      <c r="K412" s="849">
        <v>1440</v>
      </c>
      <c r="L412" s="849">
        <v>1265760</v>
      </c>
      <c r="M412" s="832">
        <v>1</v>
      </c>
      <c r="N412" s="832">
        <v>879</v>
      </c>
      <c r="O412" s="849">
        <v>210</v>
      </c>
      <c r="P412" s="849">
        <v>184590</v>
      </c>
      <c r="Q412" s="837">
        <v>0.14583333333333334</v>
      </c>
      <c r="R412" s="850">
        <v>879</v>
      </c>
    </row>
    <row r="413" spans="1:18" ht="14.4" customHeight="1" x14ac:dyDescent="0.3">
      <c r="A413" s="831" t="s">
        <v>5082</v>
      </c>
      <c r="B413" s="832" t="s">
        <v>5413</v>
      </c>
      <c r="C413" s="832" t="s">
        <v>589</v>
      </c>
      <c r="D413" s="832" t="s">
        <v>5331</v>
      </c>
      <c r="E413" s="832" t="s">
        <v>5358</v>
      </c>
      <c r="F413" s="832" t="s">
        <v>5359</v>
      </c>
      <c r="G413" s="849">
        <v>6</v>
      </c>
      <c r="H413" s="849">
        <v>660</v>
      </c>
      <c r="I413" s="832"/>
      <c r="J413" s="832">
        <v>110</v>
      </c>
      <c r="K413" s="849"/>
      <c r="L413" s="849"/>
      <c r="M413" s="832"/>
      <c r="N413" s="832"/>
      <c r="O413" s="849">
        <v>5</v>
      </c>
      <c r="P413" s="849">
        <v>1220</v>
      </c>
      <c r="Q413" s="837"/>
      <c r="R413" s="850">
        <v>244</v>
      </c>
    </row>
    <row r="414" spans="1:18" ht="14.4" customHeight="1" x14ac:dyDescent="0.3">
      <c r="A414" s="831" t="s">
        <v>5082</v>
      </c>
      <c r="B414" s="832" t="s">
        <v>5413</v>
      </c>
      <c r="C414" s="832" t="s">
        <v>589</v>
      </c>
      <c r="D414" s="832" t="s">
        <v>5331</v>
      </c>
      <c r="E414" s="832" t="s">
        <v>5358</v>
      </c>
      <c r="F414" s="832" t="s">
        <v>5360</v>
      </c>
      <c r="G414" s="849">
        <v>1466</v>
      </c>
      <c r="H414" s="849">
        <v>161260</v>
      </c>
      <c r="I414" s="832">
        <v>0.40762985207429653</v>
      </c>
      <c r="J414" s="832">
        <v>110</v>
      </c>
      <c r="K414" s="849">
        <v>1628</v>
      </c>
      <c r="L414" s="849">
        <v>395604</v>
      </c>
      <c r="M414" s="832">
        <v>1</v>
      </c>
      <c r="N414" s="832">
        <v>243</v>
      </c>
      <c r="O414" s="849">
        <v>1816</v>
      </c>
      <c r="P414" s="849">
        <v>443104</v>
      </c>
      <c r="Q414" s="837">
        <v>1.1200695645140089</v>
      </c>
      <c r="R414" s="850">
        <v>244</v>
      </c>
    </row>
    <row r="415" spans="1:18" ht="14.4" customHeight="1" x14ac:dyDescent="0.3">
      <c r="A415" s="831" t="s">
        <v>5082</v>
      </c>
      <c r="B415" s="832" t="s">
        <v>5413</v>
      </c>
      <c r="C415" s="832" t="s">
        <v>589</v>
      </c>
      <c r="D415" s="832" t="s">
        <v>5331</v>
      </c>
      <c r="E415" s="832" t="s">
        <v>5361</v>
      </c>
      <c r="F415" s="832" t="s">
        <v>5362</v>
      </c>
      <c r="G415" s="849">
        <v>17</v>
      </c>
      <c r="H415" s="849">
        <v>566.63</v>
      </c>
      <c r="I415" s="832">
        <v>1.2143285757147146</v>
      </c>
      <c r="J415" s="832">
        <v>33.331176470588233</v>
      </c>
      <c r="K415" s="849">
        <v>14</v>
      </c>
      <c r="L415" s="849">
        <v>466.61999999999983</v>
      </c>
      <c r="M415" s="832">
        <v>1</v>
      </c>
      <c r="N415" s="832">
        <v>33.329999999999991</v>
      </c>
      <c r="O415" s="849">
        <v>13</v>
      </c>
      <c r="P415" s="849">
        <v>433.29999999999984</v>
      </c>
      <c r="Q415" s="837">
        <v>0.92859285928592861</v>
      </c>
      <c r="R415" s="850">
        <v>33.330769230769221</v>
      </c>
    </row>
    <row r="416" spans="1:18" ht="14.4" customHeight="1" x14ac:dyDescent="0.3">
      <c r="A416" s="831" t="s">
        <v>5082</v>
      </c>
      <c r="B416" s="832" t="s">
        <v>5413</v>
      </c>
      <c r="C416" s="832" t="s">
        <v>589</v>
      </c>
      <c r="D416" s="832" t="s">
        <v>5331</v>
      </c>
      <c r="E416" s="832" t="s">
        <v>5361</v>
      </c>
      <c r="F416" s="832" t="s">
        <v>5363</v>
      </c>
      <c r="G416" s="849">
        <v>3815</v>
      </c>
      <c r="H416" s="849">
        <v>127166.57000000005</v>
      </c>
      <c r="I416" s="832">
        <v>0.59562857629174237</v>
      </c>
      <c r="J416" s="832">
        <v>33.333307994757547</v>
      </c>
      <c r="K416" s="849">
        <v>6405</v>
      </c>
      <c r="L416" s="849">
        <v>213499.77999999974</v>
      </c>
      <c r="M416" s="832">
        <v>1</v>
      </c>
      <c r="N416" s="832">
        <v>33.333298985167794</v>
      </c>
      <c r="O416" s="849">
        <v>6157</v>
      </c>
      <c r="P416" s="849">
        <v>205233.25999999986</v>
      </c>
      <c r="Q416" s="837">
        <v>0.96128089687024554</v>
      </c>
      <c r="R416" s="850">
        <v>33.333321422770808</v>
      </c>
    </row>
    <row r="417" spans="1:18" ht="14.4" customHeight="1" x14ac:dyDescent="0.3">
      <c r="A417" s="831" t="s">
        <v>5082</v>
      </c>
      <c r="B417" s="832" t="s">
        <v>5413</v>
      </c>
      <c r="C417" s="832" t="s">
        <v>589</v>
      </c>
      <c r="D417" s="832" t="s">
        <v>5331</v>
      </c>
      <c r="E417" s="832" t="s">
        <v>5447</v>
      </c>
      <c r="F417" s="832" t="s">
        <v>5448</v>
      </c>
      <c r="G417" s="849">
        <v>33</v>
      </c>
      <c r="H417" s="849">
        <v>30954</v>
      </c>
      <c r="I417" s="832">
        <v>4.1206070287539935</v>
      </c>
      <c r="J417" s="832">
        <v>938</v>
      </c>
      <c r="K417" s="849">
        <v>8</v>
      </c>
      <c r="L417" s="849">
        <v>7512</v>
      </c>
      <c r="M417" s="832">
        <v>1</v>
      </c>
      <c r="N417" s="832">
        <v>939</v>
      </c>
      <c r="O417" s="849">
        <v>39</v>
      </c>
      <c r="P417" s="849">
        <v>36621</v>
      </c>
      <c r="Q417" s="837">
        <v>4.875</v>
      </c>
      <c r="R417" s="850">
        <v>939</v>
      </c>
    </row>
    <row r="418" spans="1:18" ht="14.4" customHeight="1" x14ac:dyDescent="0.3">
      <c r="A418" s="831" t="s">
        <v>5082</v>
      </c>
      <c r="B418" s="832" t="s">
        <v>5413</v>
      </c>
      <c r="C418" s="832" t="s">
        <v>589</v>
      </c>
      <c r="D418" s="832" t="s">
        <v>5331</v>
      </c>
      <c r="E418" s="832" t="s">
        <v>5364</v>
      </c>
      <c r="F418" s="832" t="s">
        <v>5365</v>
      </c>
      <c r="G418" s="849">
        <v>813</v>
      </c>
      <c r="H418" s="849">
        <v>30081</v>
      </c>
      <c r="I418" s="832">
        <v>1.0099378881987577</v>
      </c>
      <c r="J418" s="832">
        <v>37</v>
      </c>
      <c r="K418" s="849">
        <v>805</v>
      </c>
      <c r="L418" s="849">
        <v>29785</v>
      </c>
      <c r="M418" s="832">
        <v>1</v>
      </c>
      <c r="N418" s="832">
        <v>37</v>
      </c>
      <c r="O418" s="849">
        <v>1774</v>
      </c>
      <c r="P418" s="849">
        <v>65638</v>
      </c>
      <c r="Q418" s="837">
        <v>2.2037267080745342</v>
      </c>
      <c r="R418" s="850">
        <v>37</v>
      </c>
    </row>
    <row r="419" spans="1:18" ht="14.4" customHeight="1" x14ac:dyDescent="0.3">
      <c r="A419" s="831" t="s">
        <v>5082</v>
      </c>
      <c r="B419" s="832" t="s">
        <v>5413</v>
      </c>
      <c r="C419" s="832" t="s">
        <v>589</v>
      </c>
      <c r="D419" s="832" t="s">
        <v>5331</v>
      </c>
      <c r="E419" s="832" t="s">
        <v>5366</v>
      </c>
      <c r="F419" s="832" t="s">
        <v>5367</v>
      </c>
      <c r="G419" s="849">
        <v>1</v>
      </c>
      <c r="H419" s="849">
        <v>86</v>
      </c>
      <c r="I419" s="832"/>
      <c r="J419" s="832">
        <v>86</v>
      </c>
      <c r="K419" s="849"/>
      <c r="L419" s="849"/>
      <c r="M419" s="832"/>
      <c r="N419" s="832"/>
      <c r="O419" s="849"/>
      <c r="P419" s="849"/>
      <c r="Q419" s="837"/>
      <c r="R419" s="850"/>
    </row>
    <row r="420" spans="1:18" ht="14.4" customHeight="1" x14ac:dyDescent="0.3">
      <c r="A420" s="831" t="s">
        <v>5082</v>
      </c>
      <c r="B420" s="832" t="s">
        <v>5413</v>
      </c>
      <c r="C420" s="832" t="s">
        <v>589</v>
      </c>
      <c r="D420" s="832" t="s">
        <v>5331</v>
      </c>
      <c r="E420" s="832" t="s">
        <v>5369</v>
      </c>
      <c r="F420" s="832" t="s">
        <v>5370</v>
      </c>
      <c r="G420" s="849">
        <v>2</v>
      </c>
      <c r="H420" s="849">
        <v>64</v>
      </c>
      <c r="I420" s="832">
        <v>2</v>
      </c>
      <c r="J420" s="832">
        <v>32</v>
      </c>
      <c r="K420" s="849">
        <v>1</v>
      </c>
      <c r="L420" s="849">
        <v>32</v>
      </c>
      <c r="M420" s="832">
        <v>1</v>
      </c>
      <c r="N420" s="832">
        <v>32</v>
      </c>
      <c r="O420" s="849">
        <v>3</v>
      </c>
      <c r="P420" s="849">
        <v>96</v>
      </c>
      <c r="Q420" s="837">
        <v>3</v>
      </c>
      <c r="R420" s="850">
        <v>32</v>
      </c>
    </row>
    <row r="421" spans="1:18" ht="14.4" customHeight="1" x14ac:dyDescent="0.3">
      <c r="A421" s="831" t="s">
        <v>5082</v>
      </c>
      <c r="B421" s="832" t="s">
        <v>5413</v>
      </c>
      <c r="C421" s="832" t="s">
        <v>589</v>
      </c>
      <c r="D421" s="832" t="s">
        <v>5331</v>
      </c>
      <c r="E421" s="832" t="s">
        <v>5369</v>
      </c>
      <c r="F421" s="832" t="s">
        <v>5371</v>
      </c>
      <c r="G421" s="849">
        <v>605</v>
      </c>
      <c r="H421" s="849">
        <v>19360</v>
      </c>
      <c r="I421" s="832">
        <v>1.0980036297640654</v>
      </c>
      <c r="J421" s="832">
        <v>32</v>
      </c>
      <c r="K421" s="849">
        <v>551</v>
      </c>
      <c r="L421" s="849">
        <v>17632</v>
      </c>
      <c r="M421" s="832">
        <v>1</v>
      </c>
      <c r="N421" s="832">
        <v>32</v>
      </c>
      <c r="O421" s="849">
        <v>607</v>
      </c>
      <c r="P421" s="849">
        <v>19424</v>
      </c>
      <c r="Q421" s="837">
        <v>1.1016333938294012</v>
      </c>
      <c r="R421" s="850">
        <v>32</v>
      </c>
    </row>
    <row r="422" spans="1:18" ht="14.4" customHeight="1" x14ac:dyDescent="0.3">
      <c r="A422" s="831" t="s">
        <v>5082</v>
      </c>
      <c r="B422" s="832" t="s">
        <v>5413</v>
      </c>
      <c r="C422" s="832" t="s">
        <v>589</v>
      </c>
      <c r="D422" s="832" t="s">
        <v>5331</v>
      </c>
      <c r="E422" s="832" t="s">
        <v>5449</v>
      </c>
      <c r="F422" s="832" t="s">
        <v>5450</v>
      </c>
      <c r="G422" s="849">
        <v>10</v>
      </c>
      <c r="H422" s="849">
        <v>3540</v>
      </c>
      <c r="I422" s="832">
        <v>0.9971830985915493</v>
      </c>
      <c r="J422" s="832">
        <v>354</v>
      </c>
      <c r="K422" s="849">
        <v>10</v>
      </c>
      <c r="L422" s="849">
        <v>3550</v>
      </c>
      <c r="M422" s="832">
        <v>1</v>
      </c>
      <c r="N422" s="832">
        <v>355</v>
      </c>
      <c r="O422" s="849">
        <v>10</v>
      </c>
      <c r="P422" s="849">
        <v>3550</v>
      </c>
      <c r="Q422" s="837">
        <v>1</v>
      </c>
      <c r="R422" s="850">
        <v>355</v>
      </c>
    </row>
    <row r="423" spans="1:18" ht="14.4" customHeight="1" x14ac:dyDescent="0.3">
      <c r="A423" s="831" t="s">
        <v>5082</v>
      </c>
      <c r="B423" s="832" t="s">
        <v>5413</v>
      </c>
      <c r="C423" s="832" t="s">
        <v>589</v>
      </c>
      <c r="D423" s="832" t="s">
        <v>5331</v>
      </c>
      <c r="E423" s="832" t="s">
        <v>5449</v>
      </c>
      <c r="F423" s="832" t="s">
        <v>5451</v>
      </c>
      <c r="G423" s="849">
        <v>2656</v>
      </c>
      <c r="H423" s="849">
        <v>940224</v>
      </c>
      <c r="I423" s="832">
        <v>0.93819281256080589</v>
      </c>
      <c r="J423" s="832">
        <v>354</v>
      </c>
      <c r="K423" s="849">
        <v>2823</v>
      </c>
      <c r="L423" s="849">
        <v>1002165</v>
      </c>
      <c r="M423" s="832">
        <v>1</v>
      </c>
      <c r="N423" s="832">
        <v>355</v>
      </c>
      <c r="O423" s="849">
        <v>1656</v>
      </c>
      <c r="P423" s="849">
        <v>587880</v>
      </c>
      <c r="Q423" s="837">
        <v>0.58660998937300746</v>
      </c>
      <c r="R423" s="850">
        <v>355</v>
      </c>
    </row>
    <row r="424" spans="1:18" ht="14.4" customHeight="1" x14ac:dyDescent="0.3">
      <c r="A424" s="831" t="s">
        <v>5082</v>
      </c>
      <c r="B424" s="832" t="s">
        <v>5413</v>
      </c>
      <c r="C424" s="832" t="s">
        <v>589</v>
      </c>
      <c r="D424" s="832" t="s">
        <v>5331</v>
      </c>
      <c r="E424" s="832" t="s">
        <v>5374</v>
      </c>
      <c r="F424" s="832" t="s">
        <v>5375</v>
      </c>
      <c r="G424" s="849">
        <v>1109</v>
      </c>
      <c r="H424" s="849">
        <v>145279</v>
      </c>
      <c r="I424" s="832">
        <v>0.88615014883130827</v>
      </c>
      <c r="J424" s="832">
        <v>131</v>
      </c>
      <c r="K424" s="849">
        <v>1242</v>
      </c>
      <c r="L424" s="849">
        <v>163944</v>
      </c>
      <c r="M424" s="832">
        <v>1</v>
      </c>
      <c r="N424" s="832">
        <v>132</v>
      </c>
      <c r="O424" s="849">
        <v>821</v>
      </c>
      <c r="P424" s="849">
        <v>108372</v>
      </c>
      <c r="Q424" s="837">
        <v>0.66103059581320456</v>
      </c>
      <c r="R424" s="850">
        <v>132</v>
      </c>
    </row>
    <row r="425" spans="1:18" ht="14.4" customHeight="1" x14ac:dyDescent="0.3">
      <c r="A425" s="831" t="s">
        <v>5082</v>
      </c>
      <c r="B425" s="832" t="s">
        <v>5413</v>
      </c>
      <c r="C425" s="832" t="s">
        <v>589</v>
      </c>
      <c r="D425" s="832" t="s">
        <v>5331</v>
      </c>
      <c r="E425" s="832" t="s">
        <v>5452</v>
      </c>
      <c r="F425" s="832" t="s">
        <v>5453</v>
      </c>
      <c r="G425" s="849"/>
      <c r="H425" s="849"/>
      <c r="I425" s="832"/>
      <c r="J425" s="832"/>
      <c r="K425" s="849">
        <v>3</v>
      </c>
      <c r="L425" s="849">
        <v>2103</v>
      </c>
      <c r="M425" s="832">
        <v>1</v>
      </c>
      <c r="N425" s="832">
        <v>701</v>
      </c>
      <c r="O425" s="849">
        <v>3</v>
      </c>
      <c r="P425" s="849">
        <v>2106</v>
      </c>
      <c r="Q425" s="837">
        <v>1.0014265335235377</v>
      </c>
      <c r="R425" s="850">
        <v>702</v>
      </c>
    </row>
    <row r="426" spans="1:18" ht="14.4" customHeight="1" x14ac:dyDescent="0.3">
      <c r="A426" s="831" t="s">
        <v>5082</v>
      </c>
      <c r="B426" s="832" t="s">
        <v>5413</v>
      </c>
      <c r="C426" s="832" t="s">
        <v>589</v>
      </c>
      <c r="D426" s="832" t="s">
        <v>5331</v>
      </c>
      <c r="E426" s="832" t="s">
        <v>5381</v>
      </c>
      <c r="F426" s="832" t="s">
        <v>5382</v>
      </c>
      <c r="G426" s="849">
        <v>1208</v>
      </c>
      <c r="H426" s="849">
        <v>71272</v>
      </c>
      <c r="I426" s="832">
        <v>0.93570875290472499</v>
      </c>
      <c r="J426" s="832">
        <v>59</v>
      </c>
      <c r="K426" s="849">
        <v>1291</v>
      </c>
      <c r="L426" s="849">
        <v>76169</v>
      </c>
      <c r="M426" s="832">
        <v>1</v>
      </c>
      <c r="N426" s="832">
        <v>59</v>
      </c>
      <c r="O426" s="849">
        <v>974</v>
      </c>
      <c r="P426" s="849">
        <v>57466</v>
      </c>
      <c r="Q426" s="837">
        <v>0.75445391169635945</v>
      </c>
      <c r="R426" s="850">
        <v>59</v>
      </c>
    </row>
    <row r="427" spans="1:18" ht="14.4" customHeight="1" x14ac:dyDescent="0.3">
      <c r="A427" s="831" t="s">
        <v>5082</v>
      </c>
      <c r="B427" s="832" t="s">
        <v>5413</v>
      </c>
      <c r="C427" s="832" t="s">
        <v>589</v>
      </c>
      <c r="D427" s="832" t="s">
        <v>5331</v>
      </c>
      <c r="E427" s="832" t="s">
        <v>5388</v>
      </c>
      <c r="F427" s="832" t="s">
        <v>5389</v>
      </c>
      <c r="G427" s="849">
        <v>6</v>
      </c>
      <c r="H427" s="849">
        <v>732</v>
      </c>
      <c r="I427" s="832">
        <v>3.1551724137931036</v>
      </c>
      <c r="J427" s="832">
        <v>122</v>
      </c>
      <c r="K427" s="849">
        <v>2</v>
      </c>
      <c r="L427" s="849">
        <v>232</v>
      </c>
      <c r="M427" s="832">
        <v>1</v>
      </c>
      <c r="N427" s="832">
        <v>116</v>
      </c>
      <c r="O427" s="849">
        <v>8</v>
      </c>
      <c r="P427" s="849">
        <v>928</v>
      </c>
      <c r="Q427" s="837">
        <v>4</v>
      </c>
      <c r="R427" s="850">
        <v>116</v>
      </c>
    </row>
    <row r="428" spans="1:18" ht="14.4" customHeight="1" x14ac:dyDescent="0.3">
      <c r="A428" s="831" t="s">
        <v>5082</v>
      </c>
      <c r="B428" s="832" t="s">
        <v>5413</v>
      </c>
      <c r="C428" s="832" t="s">
        <v>589</v>
      </c>
      <c r="D428" s="832" t="s">
        <v>5331</v>
      </c>
      <c r="E428" s="832" t="s">
        <v>5454</v>
      </c>
      <c r="F428" s="832" t="s">
        <v>5455</v>
      </c>
      <c r="G428" s="849"/>
      <c r="H428" s="849"/>
      <c r="I428" s="832"/>
      <c r="J428" s="832"/>
      <c r="K428" s="849"/>
      <c r="L428" s="849"/>
      <c r="M428" s="832"/>
      <c r="N428" s="832"/>
      <c r="O428" s="849">
        <v>1</v>
      </c>
      <c r="P428" s="849">
        <v>3832</v>
      </c>
      <c r="Q428" s="837"/>
      <c r="R428" s="850">
        <v>3832</v>
      </c>
    </row>
    <row r="429" spans="1:18" ht="14.4" customHeight="1" x14ac:dyDescent="0.3">
      <c r="A429" s="831" t="s">
        <v>5082</v>
      </c>
      <c r="B429" s="832" t="s">
        <v>5413</v>
      </c>
      <c r="C429" s="832" t="s">
        <v>589</v>
      </c>
      <c r="D429" s="832" t="s">
        <v>5331</v>
      </c>
      <c r="E429" s="832" t="s">
        <v>5454</v>
      </c>
      <c r="F429" s="832" t="s">
        <v>5456</v>
      </c>
      <c r="G429" s="849"/>
      <c r="H429" s="849"/>
      <c r="I429" s="832"/>
      <c r="J429" s="832"/>
      <c r="K429" s="849">
        <v>1</v>
      </c>
      <c r="L429" s="849">
        <v>3830</v>
      </c>
      <c r="M429" s="832">
        <v>1</v>
      </c>
      <c r="N429" s="832">
        <v>3830</v>
      </c>
      <c r="O429" s="849"/>
      <c r="P429" s="849"/>
      <c r="Q429" s="837"/>
      <c r="R429" s="850"/>
    </row>
    <row r="430" spans="1:18" ht="14.4" customHeight="1" x14ac:dyDescent="0.3">
      <c r="A430" s="831" t="s">
        <v>5082</v>
      </c>
      <c r="B430" s="832" t="s">
        <v>5413</v>
      </c>
      <c r="C430" s="832" t="s">
        <v>589</v>
      </c>
      <c r="D430" s="832" t="s">
        <v>5331</v>
      </c>
      <c r="E430" s="832" t="s">
        <v>5457</v>
      </c>
      <c r="F430" s="832" t="s">
        <v>5458</v>
      </c>
      <c r="G430" s="849">
        <v>30</v>
      </c>
      <c r="H430" s="849">
        <v>58320</v>
      </c>
      <c r="I430" s="832">
        <v>0.51724137931034486</v>
      </c>
      <c r="J430" s="832">
        <v>1944</v>
      </c>
      <c r="K430" s="849">
        <v>58</v>
      </c>
      <c r="L430" s="849">
        <v>112752</v>
      </c>
      <c r="M430" s="832">
        <v>1</v>
      </c>
      <c r="N430" s="832">
        <v>1944</v>
      </c>
      <c r="O430" s="849">
        <v>66</v>
      </c>
      <c r="P430" s="849">
        <v>128370</v>
      </c>
      <c r="Q430" s="837">
        <v>1.1385163899531716</v>
      </c>
      <c r="R430" s="850">
        <v>1945</v>
      </c>
    </row>
    <row r="431" spans="1:18" ht="14.4" customHeight="1" x14ac:dyDescent="0.3">
      <c r="A431" s="831" t="s">
        <v>5082</v>
      </c>
      <c r="B431" s="832" t="s">
        <v>5413</v>
      </c>
      <c r="C431" s="832" t="s">
        <v>589</v>
      </c>
      <c r="D431" s="832" t="s">
        <v>5331</v>
      </c>
      <c r="E431" s="832" t="s">
        <v>5459</v>
      </c>
      <c r="F431" s="832" t="s">
        <v>5460</v>
      </c>
      <c r="G431" s="849"/>
      <c r="H431" s="849"/>
      <c r="I431" s="832"/>
      <c r="J431" s="832"/>
      <c r="K431" s="849">
        <v>4</v>
      </c>
      <c r="L431" s="849">
        <v>59204</v>
      </c>
      <c r="M431" s="832">
        <v>1</v>
      </c>
      <c r="N431" s="832">
        <v>14801</v>
      </c>
      <c r="O431" s="849"/>
      <c r="P431" s="849"/>
      <c r="Q431" s="837"/>
      <c r="R431" s="850"/>
    </row>
    <row r="432" spans="1:18" ht="14.4" customHeight="1" x14ac:dyDescent="0.3">
      <c r="A432" s="831" t="s">
        <v>5082</v>
      </c>
      <c r="B432" s="832" t="s">
        <v>5413</v>
      </c>
      <c r="C432" s="832" t="s">
        <v>589</v>
      </c>
      <c r="D432" s="832" t="s">
        <v>5331</v>
      </c>
      <c r="E432" s="832" t="s">
        <v>5461</v>
      </c>
      <c r="F432" s="832" t="s">
        <v>5462</v>
      </c>
      <c r="G432" s="849">
        <v>1</v>
      </c>
      <c r="H432" s="849">
        <v>300</v>
      </c>
      <c r="I432" s="832"/>
      <c r="J432" s="832">
        <v>300</v>
      </c>
      <c r="K432" s="849"/>
      <c r="L432" s="849"/>
      <c r="M432" s="832"/>
      <c r="N432" s="832"/>
      <c r="O432" s="849">
        <v>1</v>
      </c>
      <c r="P432" s="849">
        <v>301</v>
      </c>
      <c r="Q432" s="837"/>
      <c r="R432" s="850">
        <v>301</v>
      </c>
    </row>
    <row r="433" spans="1:18" ht="14.4" customHeight="1" x14ac:dyDescent="0.3">
      <c r="A433" s="831" t="s">
        <v>5082</v>
      </c>
      <c r="B433" s="832" t="s">
        <v>5413</v>
      </c>
      <c r="C433" s="832" t="s">
        <v>589</v>
      </c>
      <c r="D433" s="832" t="s">
        <v>5331</v>
      </c>
      <c r="E433" s="832" t="s">
        <v>5463</v>
      </c>
      <c r="F433" s="832" t="s">
        <v>5464</v>
      </c>
      <c r="G433" s="849">
        <v>1</v>
      </c>
      <c r="H433" s="849">
        <v>160</v>
      </c>
      <c r="I433" s="832"/>
      <c r="J433" s="832">
        <v>160</v>
      </c>
      <c r="K433" s="849"/>
      <c r="L433" s="849"/>
      <c r="M433" s="832"/>
      <c r="N433" s="832"/>
      <c r="O433" s="849"/>
      <c r="P433" s="849"/>
      <c r="Q433" s="837"/>
      <c r="R433" s="850"/>
    </row>
    <row r="434" spans="1:18" ht="14.4" customHeight="1" x14ac:dyDescent="0.3">
      <c r="A434" s="831" t="s">
        <v>5082</v>
      </c>
      <c r="B434" s="832" t="s">
        <v>5413</v>
      </c>
      <c r="C434" s="832" t="s">
        <v>592</v>
      </c>
      <c r="D434" s="832" t="s">
        <v>5084</v>
      </c>
      <c r="E434" s="832" t="s">
        <v>5087</v>
      </c>
      <c r="F434" s="832" t="s">
        <v>4276</v>
      </c>
      <c r="G434" s="849">
        <v>0.2</v>
      </c>
      <c r="H434" s="849">
        <v>10.82</v>
      </c>
      <c r="I434" s="832"/>
      <c r="J434" s="832">
        <v>54.1</v>
      </c>
      <c r="K434" s="849"/>
      <c r="L434" s="849"/>
      <c r="M434" s="832"/>
      <c r="N434" s="832"/>
      <c r="O434" s="849"/>
      <c r="P434" s="849"/>
      <c r="Q434" s="837"/>
      <c r="R434" s="850"/>
    </row>
    <row r="435" spans="1:18" ht="14.4" customHeight="1" x14ac:dyDescent="0.3">
      <c r="A435" s="831" t="s">
        <v>5082</v>
      </c>
      <c r="B435" s="832" t="s">
        <v>5413</v>
      </c>
      <c r="C435" s="832" t="s">
        <v>592</v>
      </c>
      <c r="D435" s="832" t="s">
        <v>5084</v>
      </c>
      <c r="E435" s="832" t="s">
        <v>5092</v>
      </c>
      <c r="F435" s="832" t="s">
        <v>5093</v>
      </c>
      <c r="G435" s="849">
        <v>0.2</v>
      </c>
      <c r="H435" s="849">
        <v>37.74</v>
      </c>
      <c r="I435" s="832"/>
      <c r="J435" s="832">
        <v>188.7</v>
      </c>
      <c r="K435" s="849"/>
      <c r="L435" s="849"/>
      <c r="M435" s="832"/>
      <c r="N435" s="832"/>
      <c r="O435" s="849"/>
      <c r="P435" s="849"/>
      <c r="Q435" s="837"/>
      <c r="R435" s="850"/>
    </row>
    <row r="436" spans="1:18" ht="14.4" customHeight="1" x14ac:dyDescent="0.3">
      <c r="A436" s="831" t="s">
        <v>5082</v>
      </c>
      <c r="B436" s="832" t="s">
        <v>5413</v>
      </c>
      <c r="C436" s="832" t="s">
        <v>592</v>
      </c>
      <c r="D436" s="832" t="s">
        <v>5084</v>
      </c>
      <c r="E436" s="832" t="s">
        <v>5094</v>
      </c>
      <c r="F436" s="832" t="s">
        <v>5095</v>
      </c>
      <c r="G436" s="849">
        <v>23</v>
      </c>
      <c r="H436" s="849">
        <v>140195.88</v>
      </c>
      <c r="I436" s="832">
        <v>0.88000000000000023</v>
      </c>
      <c r="J436" s="832">
        <v>6095.4730434782614</v>
      </c>
      <c r="K436" s="849">
        <v>25</v>
      </c>
      <c r="L436" s="849">
        <v>159313.49999999997</v>
      </c>
      <c r="M436" s="832">
        <v>1</v>
      </c>
      <c r="N436" s="832">
        <v>6372.5399999999991</v>
      </c>
      <c r="O436" s="849">
        <v>43</v>
      </c>
      <c r="P436" s="849">
        <v>203923.19999999998</v>
      </c>
      <c r="Q436" s="837">
        <v>1.2800120517093656</v>
      </c>
      <c r="R436" s="850">
        <v>4742.3999999999996</v>
      </c>
    </row>
    <row r="437" spans="1:18" ht="14.4" customHeight="1" x14ac:dyDescent="0.3">
      <c r="A437" s="831" t="s">
        <v>5082</v>
      </c>
      <c r="B437" s="832" t="s">
        <v>5413</v>
      </c>
      <c r="C437" s="832" t="s">
        <v>592</v>
      </c>
      <c r="D437" s="832" t="s">
        <v>5084</v>
      </c>
      <c r="E437" s="832" t="s">
        <v>5098</v>
      </c>
      <c r="F437" s="832" t="s">
        <v>1820</v>
      </c>
      <c r="G437" s="849">
        <v>30</v>
      </c>
      <c r="H437" s="849">
        <v>198634.5</v>
      </c>
      <c r="I437" s="832">
        <v>0.64655176622821831</v>
      </c>
      <c r="J437" s="832">
        <v>6621.15</v>
      </c>
      <c r="K437" s="849">
        <v>46.4</v>
      </c>
      <c r="L437" s="849">
        <v>307221.34000000003</v>
      </c>
      <c r="M437" s="832">
        <v>1</v>
      </c>
      <c r="N437" s="832">
        <v>6621.1495689655176</v>
      </c>
      <c r="O437" s="849"/>
      <c r="P437" s="849"/>
      <c r="Q437" s="837"/>
      <c r="R437" s="850"/>
    </row>
    <row r="438" spans="1:18" ht="14.4" customHeight="1" x14ac:dyDescent="0.3">
      <c r="A438" s="831" t="s">
        <v>5082</v>
      </c>
      <c r="B438" s="832" t="s">
        <v>5413</v>
      </c>
      <c r="C438" s="832" t="s">
        <v>592</v>
      </c>
      <c r="D438" s="832" t="s">
        <v>5084</v>
      </c>
      <c r="E438" s="832" t="s">
        <v>5140</v>
      </c>
      <c r="F438" s="832" t="s">
        <v>1187</v>
      </c>
      <c r="G438" s="849">
        <v>0.60000000000000009</v>
      </c>
      <c r="H438" s="849">
        <v>109.28999999999999</v>
      </c>
      <c r="I438" s="832"/>
      <c r="J438" s="832">
        <v>182.14999999999995</v>
      </c>
      <c r="K438" s="849"/>
      <c r="L438" s="849"/>
      <c r="M438" s="832"/>
      <c r="N438" s="832"/>
      <c r="O438" s="849"/>
      <c r="P438" s="849"/>
      <c r="Q438" s="837"/>
      <c r="R438" s="850"/>
    </row>
    <row r="439" spans="1:18" ht="14.4" customHeight="1" x14ac:dyDescent="0.3">
      <c r="A439" s="831" t="s">
        <v>5082</v>
      </c>
      <c r="B439" s="832" t="s">
        <v>5413</v>
      </c>
      <c r="C439" s="832" t="s">
        <v>592</v>
      </c>
      <c r="D439" s="832" t="s">
        <v>5084</v>
      </c>
      <c r="E439" s="832" t="s">
        <v>5141</v>
      </c>
      <c r="F439" s="832" t="s">
        <v>793</v>
      </c>
      <c r="G439" s="849">
        <v>0.60000000000000009</v>
      </c>
      <c r="H439" s="849">
        <v>42.45</v>
      </c>
      <c r="I439" s="832"/>
      <c r="J439" s="832">
        <v>70.75</v>
      </c>
      <c r="K439" s="849"/>
      <c r="L439" s="849"/>
      <c r="M439" s="832"/>
      <c r="N439" s="832"/>
      <c r="O439" s="849"/>
      <c r="P439" s="849"/>
      <c r="Q439" s="837"/>
      <c r="R439" s="850"/>
    </row>
    <row r="440" spans="1:18" ht="14.4" customHeight="1" x14ac:dyDescent="0.3">
      <c r="A440" s="831" t="s">
        <v>5082</v>
      </c>
      <c r="B440" s="832" t="s">
        <v>5413</v>
      </c>
      <c r="C440" s="832" t="s">
        <v>592</v>
      </c>
      <c r="D440" s="832" t="s">
        <v>5084</v>
      </c>
      <c r="E440" s="832" t="s">
        <v>5148</v>
      </c>
      <c r="F440" s="832" t="s">
        <v>3432</v>
      </c>
      <c r="G440" s="849">
        <v>1.2000000000000002</v>
      </c>
      <c r="H440" s="849">
        <v>140.76999999999998</v>
      </c>
      <c r="I440" s="832">
        <v>4.0002841716396702</v>
      </c>
      <c r="J440" s="832">
        <v>117.30833333333329</v>
      </c>
      <c r="K440" s="849">
        <v>0.3</v>
      </c>
      <c r="L440" s="849">
        <v>35.19</v>
      </c>
      <c r="M440" s="832">
        <v>1</v>
      </c>
      <c r="N440" s="832">
        <v>117.3</v>
      </c>
      <c r="O440" s="849">
        <v>0.1</v>
      </c>
      <c r="P440" s="849">
        <v>11.73</v>
      </c>
      <c r="Q440" s="837">
        <v>0.33333333333333337</v>
      </c>
      <c r="R440" s="850">
        <v>117.3</v>
      </c>
    </row>
    <row r="441" spans="1:18" ht="14.4" customHeight="1" x14ac:dyDescent="0.3">
      <c r="A441" s="831" t="s">
        <v>5082</v>
      </c>
      <c r="B441" s="832" t="s">
        <v>5413</v>
      </c>
      <c r="C441" s="832" t="s">
        <v>592</v>
      </c>
      <c r="D441" s="832" t="s">
        <v>5084</v>
      </c>
      <c r="E441" s="832" t="s">
        <v>5154</v>
      </c>
      <c r="F441" s="832" t="s">
        <v>2303</v>
      </c>
      <c r="G441" s="849">
        <v>0.95</v>
      </c>
      <c r="H441" s="849">
        <v>6694.55</v>
      </c>
      <c r="I441" s="832"/>
      <c r="J441" s="832">
        <v>7046.8947368421059</v>
      </c>
      <c r="K441" s="849"/>
      <c r="L441" s="849"/>
      <c r="M441" s="832"/>
      <c r="N441" s="832"/>
      <c r="O441" s="849"/>
      <c r="P441" s="849"/>
      <c r="Q441" s="837"/>
      <c r="R441" s="850"/>
    </row>
    <row r="442" spans="1:18" ht="14.4" customHeight="1" x14ac:dyDescent="0.3">
      <c r="A442" s="831" t="s">
        <v>5082</v>
      </c>
      <c r="B442" s="832" t="s">
        <v>5413</v>
      </c>
      <c r="C442" s="832" t="s">
        <v>592</v>
      </c>
      <c r="D442" s="832" t="s">
        <v>5084</v>
      </c>
      <c r="E442" s="832" t="s">
        <v>5159</v>
      </c>
      <c r="F442" s="832" t="s">
        <v>2646</v>
      </c>
      <c r="G442" s="849">
        <v>7</v>
      </c>
      <c r="H442" s="849">
        <v>43315.369999999995</v>
      </c>
      <c r="I442" s="832"/>
      <c r="J442" s="832">
        <v>6187.9099999999989</v>
      </c>
      <c r="K442" s="849"/>
      <c r="L442" s="849"/>
      <c r="M442" s="832"/>
      <c r="N442" s="832"/>
      <c r="O442" s="849"/>
      <c r="P442" s="849"/>
      <c r="Q442" s="837"/>
      <c r="R442" s="850"/>
    </row>
    <row r="443" spans="1:18" ht="14.4" customHeight="1" x14ac:dyDescent="0.3">
      <c r="A443" s="831" t="s">
        <v>5082</v>
      </c>
      <c r="B443" s="832" t="s">
        <v>5413</v>
      </c>
      <c r="C443" s="832" t="s">
        <v>592</v>
      </c>
      <c r="D443" s="832" t="s">
        <v>5084</v>
      </c>
      <c r="E443" s="832" t="s">
        <v>5164</v>
      </c>
      <c r="F443" s="832" t="s">
        <v>5163</v>
      </c>
      <c r="G443" s="849">
        <v>1.55</v>
      </c>
      <c r="H443" s="849">
        <v>2218.59</v>
      </c>
      <c r="I443" s="832"/>
      <c r="J443" s="832">
        <v>1431.3483870967743</v>
      </c>
      <c r="K443" s="849"/>
      <c r="L443" s="849"/>
      <c r="M443" s="832"/>
      <c r="N443" s="832"/>
      <c r="O443" s="849"/>
      <c r="P443" s="849"/>
      <c r="Q443" s="837"/>
      <c r="R443" s="850"/>
    </row>
    <row r="444" spans="1:18" ht="14.4" customHeight="1" x14ac:dyDescent="0.3">
      <c r="A444" s="831" t="s">
        <v>5082</v>
      </c>
      <c r="B444" s="832" t="s">
        <v>5413</v>
      </c>
      <c r="C444" s="832" t="s">
        <v>592</v>
      </c>
      <c r="D444" s="832" t="s">
        <v>5084</v>
      </c>
      <c r="E444" s="832" t="s">
        <v>5188</v>
      </c>
      <c r="F444" s="832" t="s">
        <v>2583</v>
      </c>
      <c r="G444" s="849">
        <v>0.2</v>
      </c>
      <c r="H444" s="849">
        <v>1346.29</v>
      </c>
      <c r="I444" s="832">
        <v>0.16666666666666666</v>
      </c>
      <c r="J444" s="832">
        <v>6731.45</v>
      </c>
      <c r="K444" s="849">
        <v>1.2</v>
      </c>
      <c r="L444" s="849">
        <v>8077.74</v>
      </c>
      <c r="M444" s="832">
        <v>1</v>
      </c>
      <c r="N444" s="832">
        <v>6731.45</v>
      </c>
      <c r="O444" s="849"/>
      <c r="P444" s="849"/>
      <c r="Q444" s="837"/>
      <c r="R444" s="850"/>
    </row>
    <row r="445" spans="1:18" ht="14.4" customHeight="1" x14ac:dyDescent="0.3">
      <c r="A445" s="831" t="s">
        <v>5082</v>
      </c>
      <c r="B445" s="832" t="s">
        <v>5413</v>
      </c>
      <c r="C445" s="832" t="s">
        <v>592</v>
      </c>
      <c r="D445" s="832" t="s">
        <v>5084</v>
      </c>
      <c r="E445" s="832" t="s">
        <v>5194</v>
      </c>
      <c r="F445" s="832" t="s">
        <v>5195</v>
      </c>
      <c r="G445" s="849">
        <v>1</v>
      </c>
      <c r="H445" s="849">
        <v>3799.88</v>
      </c>
      <c r="I445" s="832"/>
      <c r="J445" s="832">
        <v>3799.88</v>
      </c>
      <c r="K445" s="849"/>
      <c r="L445" s="849"/>
      <c r="M445" s="832"/>
      <c r="N445" s="832"/>
      <c r="O445" s="849">
        <v>1</v>
      </c>
      <c r="P445" s="849">
        <v>3799.88</v>
      </c>
      <c r="Q445" s="837"/>
      <c r="R445" s="850">
        <v>3799.88</v>
      </c>
    </row>
    <row r="446" spans="1:18" ht="14.4" customHeight="1" x14ac:dyDescent="0.3">
      <c r="A446" s="831" t="s">
        <v>5082</v>
      </c>
      <c r="B446" s="832" t="s">
        <v>5413</v>
      </c>
      <c r="C446" s="832" t="s">
        <v>592</v>
      </c>
      <c r="D446" s="832" t="s">
        <v>5084</v>
      </c>
      <c r="E446" s="832" t="s">
        <v>5196</v>
      </c>
      <c r="F446" s="832" t="s">
        <v>5195</v>
      </c>
      <c r="G446" s="849">
        <v>2</v>
      </c>
      <c r="H446" s="849">
        <v>14561.44</v>
      </c>
      <c r="I446" s="832"/>
      <c r="J446" s="832">
        <v>7280.72</v>
      </c>
      <c r="K446" s="849"/>
      <c r="L446" s="849"/>
      <c r="M446" s="832"/>
      <c r="N446" s="832"/>
      <c r="O446" s="849"/>
      <c r="P446" s="849"/>
      <c r="Q446" s="837"/>
      <c r="R446" s="850"/>
    </row>
    <row r="447" spans="1:18" ht="14.4" customHeight="1" x14ac:dyDescent="0.3">
      <c r="A447" s="831" t="s">
        <v>5082</v>
      </c>
      <c r="B447" s="832" t="s">
        <v>5413</v>
      </c>
      <c r="C447" s="832" t="s">
        <v>592</v>
      </c>
      <c r="D447" s="832" t="s">
        <v>5084</v>
      </c>
      <c r="E447" s="832" t="s">
        <v>5205</v>
      </c>
      <c r="F447" s="832" t="s">
        <v>5206</v>
      </c>
      <c r="G447" s="849">
        <v>0.52</v>
      </c>
      <c r="H447" s="849">
        <v>563.73</v>
      </c>
      <c r="I447" s="832"/>
      <c r="J447" s="832">
        <v>1084.0961538461538</v>
      </c>
      <c r="K447" s="849"/>
      <c r="L447" s="849"/>
      <c r="M447" s="832"/>
      <c r="N447" s="832"/>
      <c r="O447" s="849"/>
      <c r="P447" s="849"/>
      <c r="Q447" s="837"/>
      <c r="R447" s="850"/>
    </row>
    <row r="448" spans="1:18" ht="14.4" customHeight="1" x14ac:dyDescent="0.3">
      <c r="A448" s="831" t="s">
        <v>5082</v>
      </c>
      <c r="B448" s="832" t="s">
        <v>5413</v>
      </c>
      <c r="C448" s="832" t="s">
        <v>592</v>
      </c>
      <c r="D448" s="832" t="s">
        <v>5084</v>
      </c>
      <c r="E448" s="832" t="s">
        <v>5207</v>
      </c>
      <c r="F448" s="832" t="s">
        <v>5206</v>
      </c>
      <c r="G448" s="849">
        <v>1.53</v>
      </c>
      <c r="H448" s="849">
        <v>552.89</v>
      </c>
      <c r="I448" s="832"/>
      <c r="J448" s="832">
        <v>361.3660130718954</v>
      </c>
      <c r="K448" s="849"/>
      <c r="L448" s="849"/>
      <c r="M448" s="832"/>
      <c r="N448" s="832"/>
      <c r="O448" s="849"/>
      <c r="P448" s="849"/>
      <c r="Q448" s="837"/>
      <c r="R448" s="850"/>
    </row>
    <row r="449" spans="1:18" ht="14.4" customHeight="1" x14ac:dyDescent="0.3">
      <c r="A449" s="831" t="s">
        <v>5082</v>
      </c>
      <c r="B449" s="832" t="s">
        <v>5413</v>
      </c>
      <c r="C449" s="832" t="s">
        <v>592</v>
      </c>
      <c r="D449" s="832" t="s">
        <v>5084</v>
      </c>
      <c r="E449" s="832" t="s">
        <v>5221</v>
      </c>
      <c r="F449" s="832" t="s">
        <v>5222</v>
      </c>
      <c r="G449" s="849">
        <v>0.87</v>
      </c>
      <c r="H449" s="849">
        <v>358.58</v>
      </c>
      <c r="I449" s="832"/>
      <c r="J449" s="832">
        <v>412.16091954022988</v>
      </c>
      <c r="K449" s="849"/>
      <c r="L449" s="849"/>
      <c r="M449" s="832"/>
      <c r="N449" s="832"/>
      <c r="O449" s="849"/>
      <c r="P449" s="849"/>
      <c r="Q449" s="837"/>
      <c r="R449" s="850"/>
    </row>
    <row r="450" spans="1:18" ht="14.4" customHeight="1" x14ac:dyDescent="0.3">
      <c r="A450" s="831" t="s">
        <v>5082</v>
      </c>
      <c r="B450" s="832" t="s">
        <v>5413</v>
      </c>
      <c r="C450" s="832" t="s">
        <v>592</v>
      </c>
      <c r="D450" s="832" t="s">
        <v>5084</v>
      </c>
      <c r="E450" s="832" t="s">
        <v>5465</v>
      </c>
      <c r="F450" s="832" t="s">
        <v>5466</v>
      </c>
      <c r="G450" s="849">
        <v>4</v>
      </c>
      <c r="H450" s="849">
        <v>9127</v>
      </c>
      <c r="I450" s="832"/>
      <c r="J450" s="832">
        <v>2281.75</v>
      </c>
      <c r="K450" s="849"/>
      <c r="L450" s="849"/>
      <c r="M450" s="832"/>
      <c r="N450" s="832"/>
      <c r="O450" s="849"/>
      <c r="P450" s="849"/>
      <c r="Q450" s="837"/>
      <c r="R450" s="850"/>
    </row>
    <row r="451" spans="1:18" ht="14.4" customHeight="1" x14ac:dyDescent="0.3">
      <c r="A451" s="831" t="s">
        <v>5082</v>
      </c>
      <c r="B451" s="832" t="s">
        <v>5413</v>
      </c>
      <c r="C451" s="832" t="s">
        <v>592</v>
      </c>
      <c r="D451" s="832" t="s">
        <v>5084</v>
      </c>
      <c r="E451" s="832" t="s">
        <v>5245</v>
      </c>
      <c r="F451" s="832" t="s">
        <v>4430</v>
      </c>
      <c r="G451" s="849">
        <v>0.60000000000000009</v>
      </c>
      <c r="H451" s="849">
        <v>42.42</v>
      </c>
      <c r="I451" s="832"/>
      <c r="J451" s="832">
        <v>70.699999999999989</v>
      </c>
      <c r="K451" s="849"/>
      <c r="L451" s="849"/>
      <c r="M451" s="832"/>
      <c r="N451" s="832"/>
      <c r="O451" s="849"/>
      <c r="P451" s="849"/>
      <c r="Q451" s="837"/>
      <c r="R451" s="850"/>
    </row>
    <row r="452" spans="1:18" ht="14.4" customHeight="1" x14ac:dyDescent="0.3">
      <c r="A452" s="831" t="s">
        <v>5082</v>
      </c>
      <c r="B452" s="832" t="s">
        <v>5413</v>
      </c>
      <c r="C452" s="832" t="s">
        <v>592</v>
      </c>
      <c r="D452" s="832" t="s">
        <v>5084</v>
      </c>
      <c r="E452" s="832" t="s">
        <v>5254</v>
      </c>
      <c r="F452" s="832" t="s">
        <v>5157</v>
      </c>
      <c r="G452" s="849">
        <v>0.05</v>
      </c>
      <c r="H452" s="849">
        <v>31.96</v>
      </c>
      <c r="I452" s="832"/>
      <c r="J452" s="832">
        <v>639.19999999999993</v>
      </c>
      <c r="K452" s="849"/>
      <c r="L452" s="849"/>
      <c r="M452" s="832"/>
      <c r="N452" s="832"/>
      <c r="O452" s="849"/>
      <c r="P452" s="849"/>
      <c r="Q452" s="837"/>
      <c r="R452" s="850"/>
    </row>
    <row r="453" spans="1:18" ht="14.4" customHeight="1" x14ac:dyDescent="0.3">
      <c r="A453" s="831" t="s">
        <v>5082</v>
      </c>
      <c r="B453" s="832" t="s">
        <v>5413</v>
      </c>
      <c r="C453" s="832" t="s">
        <v>592</v>
      </c>
      <c r="D453" s="832" t="s">
        <v>5084</v>
      </c>
      <c r="E453" s="832" t="s">
        <v>5267</v>
      </c>
      <c r="F453" s="832" t="s">
        <v>5095</v>
      </c>
      <c r="G453" s="849">
        <v>3</v>
      </c>
      <c r="H453" s="849">
        <v>19117.62</v>
      </c>
      <c r="I453" s="832">
        <v>0.375</v>
      </c>
      <c r="J453" s="832">
        <v>6372.54</v>
      </c>
      <c r="K453" s="849">
        <v>8</v>
      </c>
      <c r="L453" s="849">
        <v>50980.32</v>
      </c>
      <c r="M453" s="832">
        <v>1</v>
      </c>
      <c r="N453" s="832">
        <v>6372.54</v>
      </c>
      <c r="O453" s="849">
        <v>5</v>
      </c>
      <c r="P453" s="849">
        <v>23712</v>
      </c>
      <c r="Q453" s="837">
        <v>0.46512065832462407</v>
      </c>
      <c r="R453" s="850">
        <v>4742.3999999999996</v>
      </c>
    </row>
    <row r="454" spans="1:18" ht="14.4" customHeight="1" x14ac:dyDescent="0.3">
      <c r="A454" s="831" t="s">
        <v>5082</v>
      </c>
      <c r="B454" s="832" t="s">
        <v>5413</v>
      </c>
      <c r="C454" s="832" t="s">
        <v>592</v>
      </c>
      <c r="D454" s="832" t="s">
        <v>5084</v>
      </c>
      <c r="E454" s="832" t="s">
        <v>5288</v>
      </c>
      <c r="F454" s="832" t="s">
        <v>2653</v>
      </c>
      <c r="G454" s="849"/>
      <c r="H454" s="849"/>
      <c r="I454" s="832"/>
      <c r="J454" s="832"/>
      <c r="K454" s="849"/>
      <c r="L454" s="849"/>
      <c r="M454" s="832"/>
      <c r="N454" s="832"/>
      <c r="O454" s="849">
        <v>1</v>
      </c>
      <c r="P454" s="849">
        <v>1440.46</v>
      </c>
      <c r="Q454" s="837"/>
      <c r="R454" s="850">
        <v>1440.46</v>
      </c>
    </row>
    <row r="455" spans="1:18" ht="14.4" customHeight="1" x14ac:dyDescent="0.3">
      <c r="A455" s="831" t="s">
        <v>5082</v>
      </c>
      <c r="B455" s="832" t="s">
        <v>5413</v>
      </c>
      <c r="C455" s="832" t="s">
        <v>592</v>
      </c>
      <c r="D455" s="832" t="s">
        <v>5084</v>
      </c>
      <c r="E455" s="832" t="s">
        <v>5291</v>
      </c>
      <c r="F455" s="832" t="s">
        <v>2653</v>
      </c>
      <c r="G455" s="849"/>
      <c r="H455" s="849"/>
      <c r="I455" s="832"/>
      <c r="J455" s="832"/>
      <c r="K455" s="849">
        <v>7</v>
      </c>
      <c r="L455" s="849">
        <v>31969.7</v>
      </c>
      <c r="M455" s="832">
        <v>1</v>
      </c>
      <c r="N455" s="832">
        <v>4567.1000000000004</v>
      </c>
      <c r="O455" s="849">
        <v>41</v>
      </c>
      <c r="P455" s="849">
        <v>187251.1</v>
      </c>
      <c r="Q455" s="837">
        <v>5.8571428571428568</v>
      </c>
      <c r="R455" s="850">
        <v>4567.1000000000004</v>
      </c>
    </row>
    <row r="456" spans="1:18" ht="14.4" customHeight="1" x14ac:dyDescent="0.3">
      <c r="A456" s="831" t="s">
        <v>5082</v>
      </c>
      <c r="B456" s="832" t="s">
        <v>5413</v>
      </c>
      <c r="C456" s="832" t="s">
        <v>592</v>
      </c>
      <c r="D456" s="832" t="s">
        <v>5084</v>
      </c>
      <c r="E456" s="832" t="s">
        <v>5304</v>
      </c>
      <c r="F456" s="832" t="s">
        <v>1058</v>
      </c>
      <c r="G456" s="849"/>
      <c r="H456" s="849"/>
      <c r="I456" s="832"/>
      <c r="J456" s="832"/>
      <c r="K456" s="849"/>
      <c r="L456" s="849"/>
      <c r="M456" s="832"/>
      <c r="N456" s="832"/>
      <c r="O456" s="849">
        <v>1</v>
      </c>
      <c r="P456" s="849">
        <v>22483.23</v>
      </c>
      <c r="Q456" s="837"/>
      <c r="R456" s="850">
        <v>22483.23</v>
      </c>
    </row>
    <row r="457" spans="1:18" ht="14.4" customHeight="1" x14ac:dyDescent="0.3">
      <c r="A457" s="831" t="s">
        <v>5082</v>
      </c>
      <c r="B457" s="832" t="s">
        <v>5413</v>
      </c>
      <c r="C457" s="832" t="s">
        <v>592</v>
      </c>
      <c r="D457" s="832" t="s">
        <v>5320</v>
      </c>
      <c r="E457" s="832" t="s">
        <v>5323</v>
      </c>
      <c r="F457" s="832" t="s">
        <v>5324</v>
      </c>
      <c r="G457" s="849">
        <v>1</v>
      </c>
      <c r="H457" s="849">
        <v>867</v>
      </c>
      <c r="I457" s="832"/>
      <c r="J457" s="832">
        <v>867</v>
      </c>
      <c r="K457" s="849"/>
      <c r="L457" s="849"/>
      <c r="M457" s="832"/>
      <c r="N457" s="832"/>
      <c r="O457" s="849">
        <v>1</v>
      </c>
      <c r="P457" s="849">
        <v>867</v>
      </c>
      <c r="Q457" s="837"/>
      <c r="R457" s="850">
        <v>867</v>
      </c>
    </row>
    <row r="458" spans="1:18" ht="14.4" customHeight="1" x14ac:dyDescent="0.3">
      <c r="A458" s="831" t="s">
        <v>5082</v>
      </c>
      <c r="B458" s="832" t="s">
        <v>5413</v>
      </c>
      <c r="C458" s="832" t="s">
        <v>592</v>
      </c>
      <c r="D458" s="832" t="s">
        <v>5320</v>
      </c>
      <c r="E458" s="832" t="s">
        <v>5426</v>
      </c>
      <c r="F458" s="832" t="s">
        <v>5427</v>
      </c>
      <c r="G458" s="849">
        <v>36</v>
      </c>
      <c r="H458" s="849">
        <v>36783.720000000008</v>
      </c>
      <c r="I458" s="832">
        <v>1.2</v>
      </c>
      <c r="J458" s="832">
        <v>1021.7700000000002</v>
      </c>
      <c r="K458" s="849">
        <v>30</v>
      </c>
      <c r="L458" s="849">
        <v>30653.100000000006</v>
      </c>
      <c r="M458" s="832">
        <v>1</v>
      </c>
      <c r="N458" s="832">
        <v>1021.7700000000002</v>
      </c>
      <c r="O458" s="849">
        <v>49</v>
      </c>
      <c r="P458" s="849">
        <v>50066.729999999996</v>
      </c>
      <c r="Q458" s="837">
        <v>1.6333333333333329</v>
      </c>
      <c r="R458" s="850">
        <v>1021.7699999999999</v>
      </c>
    </row>
    <row r="459" spans="1:18" ht="14.4" customHeight="1" x14ac:dyDescent="0.3">
      <c r="A459" s="831" t="s">
        <v>5082</v>
      </c>
      <c r="B459" s="832" t="s">
        <v>5413</v>
      </c>
      <c r="C459" s="832" t="s">
        <v>592</v>
      </c>
      <c r="D459" s="832" t="s">
        <v>5320</v>
      </c>
      <c r="E459" s="832" t="s">
        <v>5467</v>
      </c>
      <c r="F459" s="832" t="s">
        <v>5468</v>
      </c>
      <c r="G459" s="849">
        <v>32</v>
      </c>
      <c r="H459" s="849">
        <v>64402.240000000005</v>
      </c>
      <c r="I459" s="832">
        <v>0.8421052631578948</v>
      </c>
      <c r="J459" s="832">
        <v>2012.5700000000002</v>
      </c>
      <c r="K459" s="849">
        <v>38</v>
      </c>
      <c r="L459" s="849">
        <v>76477.66</v>
      </c>
      <c r="M459" s="832">
        <v>1</v>
      </c>
      <c r="N459" s="832">
        <v>2012.5700000000002</v>
      </c>
      <c r="O459" s="849">
        <v>41</v>
      </c>
      <c r="P459" s="849">
        <v>82515.37</v>
      </c>
      <c r="Q459" s="837">
        <v>1.0789473684210524</v>
      </c>
      <c r="R459" s="850">
        <v>2012.57</v>
      </c>
    </row>
    <row r="460" spans="1:18" ht="14.4" customHeight="1" x14ac:dyDescent="0.3">
      <c r="A460" s="831" t="s">
        <v>5082</v>
      </c>
      <c r="B460" s="832" t="s">
        <v>5413</v>
      </c>
      <c r="C460" s="832" t="s">
        <v>592</v>
      </c>
      <c r="D460" s="832" t="s">
        <v>5331</v>
      </c>
      <c r="E460" s="832" t="s">
        <v>5332</v>
      </c>
      <c r="F460" s="832" t="s">
        <v>5333</v>
      </c>
      <c r="G460" s="849"/>
      <c r="H460" s="849"/>
      <c r="I460" s="832"/>
      <c r="J460" s="832"/>
      <c r="K460" s="849"/>
      <c r="L460" s="849"/>
      <c r="M460" s="832"/>
      <c r="N460" s="832"/>
      <c r="O460" s="849">
        <v>2</v>
      </c>
      <c r="P460" s="849">
        <v>600</v>
      </c>
      <c r="Q460" s="837"/>
      <c r="R460" s="850">
        <v>300</v>
      </c>
    </row>
    <row r="461" spans="1:18" ht="14.4" customHeight="1" x14ac:dyDescent="0.3">
      <c r="A461" s="831" t="s">
        <v>5082</v>
      </c>
      <c r="B461" s="832" t="s">
        <v>5413</v>
      </c>
      <c r="C461" s="832" t="s">
        <v>592</v>
      </c>
      <c r="D461" s="832" t="s">
        <v>5331</v>
      </c>
      <c r="E461" s="832" t="s">
        <v>5338</v>
      </c>
      <c r="F461" s="832" t="s">
        <v>5340</v>
      </c>
      <c r="G461" s="849">
        <v>2</v>
      </c>
      <c r="H461" s="849">
        <v>292</v>
      </c>
      <c r="I461" s="832"/>
      <c r="J461" s="832">
        <v>146</v>
      </c>
      <c r="K461" s="849"/>
      <c r="L461" s="849"/>
      <c r="M461" s="832"/>
      <c r="N461" s="832"/>
      <c r="O461" s="849"/>
      <c r="P461" s="849"/>
      <c r="Q461" s="837"/>
      <c r="R461" s="850"/>
    </row>
    <row r="462" spans="1:18" ht="14.4" customHeight="1" x14ac:dyDescent="0.3">
      <c r="A462" s="831" t="s">
        <v>5082</v>
      </c>
      <c r="B462" s="832" t="s">
        <v>5413</v>
      </c>
      <c r="C462" s="832" t="s">
        <v>592</v>
      </c>
      <c r="D462" s="832" t="s">
        <v>5331</v>
      </c>
      <c r="E462" s="832" t="s">
        <v>5344</v>
      </c>
      <c r="F462" s="832" t="s">
        <v>5345</v>
      </c>
      <c r="G462" s="849">
        <v>283</v>
      </c>
      <c r="H462" s="849">
        <v>10471</v>
      </c>
      <c r="I462" s="832">
        <v>0.90415335463258784</v>
      </c>
      <c r="J462" s="832">
        <v>37</v>
      </c>
      <c r="K462" s="849">
        <v>313</v>
      </c>
      <c r="L462" s="849">
        <v>11581</v>
      </c>
      <c r="M462" s="832">
        <v>1</v>
      </c>
      <c r="N462" s="832">
        <v>37</v>
      </c>
      <c r="O462" s="849">
        <v>297</v>
      </c>
      <c r="P462" s="849">
        <v>10989</v>
      </c>
      <c r="Q462" s="837">
        <v>0.94888178913738019</v>
      </c>
      <c r="R462" s="850">
        <v>37</v>
      </c>
    </row>
    <row r="463" spans="1:18" ht="14.4" customHeight="1" x14ac:dyDescent="0.3">
      <c r="A463" s="831" t="s">
        <v>5082</v>
      </c>
      <c r="B463" s="832" t="s">
        <v>5413</v>
      </c>
      <c r="C463" s="832" t="s">
        <v>592</v>
      </c>
      <c r="D463" s="832" t="s">
        <v>5331</v>
      </c>
      <c r="E463" s="832" t="s">
        <v>5344</v>
      </c>
      <c r="F463" s="832" t="s">
        <v>5346</v>
      </c>
      <c r="G463" s="849">
        <v>5</v>
      </c>
      <c r="H463" s="849">
        <v>185</v>
      </c>
      <c r="I463" s="832">
        <v>1</v>
      </c>
      <c r="J463" s="832">
        <v>37</v>
      </c>
      <c r="K463" s="849">
        <v>5</v>
      </c>
      <c r="L463" s="849">
        <v>185</v>
      </c>
      <c r="M463" s="832">
        <v>1</v>
      </c>
      <c r="N463" s="832">
        <v>37</v>
      </c>
      <c r="O463" s="849"/>
      <c r="P463" s="849"/>
      <c r="Q463" s="837"/>
      <c r="R463" s="850"/>
    </row>
    <row r="464" spans="1:18" ht="14.4" customHeight="1" x14ac:dyDescent="0.3">
      <c r="A464" s="831" t="s">
        <v>5082</v>
      </c>
      <c r="B464" s="832" t="s">
        <v>5413</v>
      </c>
      <c r="C464" s="832" t="s">
        <v>592</v>
      </c>
      <c r="D464" s="832" t="s">
        <v>5331</v>
      </c>
      <c r="E464" s="832" t="s">
        <v>5430</v>
      </c>
      <c r="F464" s="832" t="s">
        <v>5431</v>
      </c>
      <c r="G464" s="849">
        <v>1566</v>
      </c>
      <c r="H464" s="849">
        <v>277182</v>
      </c>
      <c r="I464" s="832">
        <v>1.0282337491792515</v>
      </c>
      <c r="J464" s="832">
        <v>177</v>
      </c>
      <c r="K464" s="849">
        <v>1523</v>
      </c>
      <c r="L464" s="849">
        <v>269571</v>
      </c>
      <c r="M464" s="832">
        <v>1</v>
      </c>
      <c r="N464" s="832">
        <v>177</v>
      </c>
      <c r="O464" s="849">
        <v>1583</v>
      </c>
      <c r="P464" s="849">
        <v>281774</v>
      </c>
      <c r="Q464" s="837">
        <v>1.0452682224720018</v>
      </c>
      <c r="R464" s="850">
        <v>178</v>
      </c>
    </row>
    <row r="465" spans="1:18" ht="14.4" customHeight="1" x14ac:dyDescent="0.3">
      <c r="A465" s="831" t="s">
        <v>5082</v>
      </c>
      <c r="B465" s="832" t="s">
        <v>5413</v>
      </c>
      <c r="C465" s="832" t="s">
        <v>592</v>
      </c>
      <c r="D465" s="832" t="s">
        <v>5331</v>
      </c>
      <c r="E465" s="832" t="s">
        <v>5430</v>
      </c>
      <c r="F465" s="832" t="s">
        <v>5432</v>
      </c>
      <c r="G465" s="849">
        <v>4</v>
      </c>
      <c r="H465" s="849">
        <v>708</v>
      </c>
      <c r="I465" s="832">
        <v>0.66666666666666663</v>
      </c>
      <c r="J465" s="832">
        <v>177</v>
      </c>
      <c r="K465" s="849">
        <v>6</v>
      </c>
      <c r="L465" s="849">
        <v>1062</v>
      </c>
      <c r="M465" s="832">
        <v>1</v>
      </c>
      <c r="N465" s="832">
        <v>177</v>
      </c>
      <c r="O465" s="849">
        <v>3</v>
      </c>
      <c r="P465" s="849">
        <v>534</v>
      </c>
      <c r="Q465" s="837">
        <v>0.50282485875706218</v>
      </c>
      <c r="R465" s="850">
        <v>178</v>
      </c>
    </row>
    <row r="466" spans="1:18" ht="14.4" customHeight="1" x14ac:dyDescent="0.3">
      <c r="A466" s="831" t="s">
        <v>5082</v>
      </c>
      <c r="B466" s="832" t="s">
        <v>5413</v>
      </c>
      <c r="C466" s="832" t="s">
        <v>592</v>
      </c>
      <c r="D466" s="832" t="s">
        <v>5331</v>
      </c>
      <c r="E466" s="832" t="s">
        <v>5433</v>
      </c>
      <c r="F466" s="832" t="s">
        <v>5434</v>
      </c>
      <c r="G466" s="849">
        <v>250</v>
      </c>
      <c r="H466" s="849">
        <v>310500</v>
      </c>
      <c r="I466" s="832">
        <v>1.0775862068965518</v>
      </c>
      <c r="J466" s="832">
        <v>1242</v>
      </c>
      <c r="K466" s="849">
        <v>232</v>
      </c>
      <c r="L466" s="849">
        <v>288144</v>
      </c>
      <c r="M466" s="832">
        <v>1</v>
      </c>
      <c r="N466" s="832">
        <v>1242</v>
      </c>
      <c r="O466" s="849">
        <v>276</v>
      </c>
      <c r="P466" s="849">
        <v>343068</v>
      </c>
      <c r="Q466" s="837">
        <v>1.1906130268199233</v>
      </c>
      <c r="R466" s="850">
        <v>1243</v>
      </c>
    </row>
    <row r="467" spans="1:18" ht="14.4" customHeight="1" x14ac:dyDescent="0.3">
      <c r="A467" s="831" t="s">
        <v>5082</v>
      </c>
      <c r="B467" s="832" t="s">
        <v>5413</v>
      </c>
      <c r="C467" s="832" t="s">
        <v>592</v>
      </c>
      <c r="D467" s="832" t="s">
        <v>5331</v>
      </c>
      <c r="E467" s="832" t="s">
        <v>5435</v>
      </c>
      <c r="F467" s="832" t="s">
        <v>5436</v>
      </c>
      <c r="G467" s="849">
        <v>19616</v>
      </c>
      <c r="H467" s="849">
        <v>14025440</v>
      </c>
      <c r="I467" s="832">
        <v>1.2333228544482866</v>
      </c>
      <c r="J467" s="832">
        <v>715</v>
      </c>
      <c r="K467" s="849">
        <v>15905</v>
      </c>
      <c r="L467" s="849">
        <v>11372075</v>
      </c>
      <c r="M467" s="832">
        <v>1</v>
      </c>
      <c r="N467" s="832">
        <v>715</v>
      </c>
      <c r="O467" s="849">
        <v>19317</v>
      </c>
      <c r="P467" s="849">
        <v>13811655</v>
      </c>
      <c r="Q467" s="837">
        <v>1.2145237346746307</v>
      </c>
      <c r="R467" s="850">
        <v>715</v>
      </c>
    </row>
    <row r="468" spans="1:18" ht="14.4" customHeight="1" x14ac:dyDescent="0.3">
      <c r="A468" s="831" t="s">
        <v>5082</v>
      </c>
      <c r="B468" s="832" t="s">
        <v>5413</v>
      </c>
      <c r="C468" s="832" t="s">
        <v>592</v>
      </c>
      <c r="D468" s="832" t="s">
        <v>5331</v>
      </c>
      <c r="E468" s="832" t="s">
        <v>5437</v>
      </c>
      <c r="F468" s="832" t="s">
        <v>5438</v>
      </c>
      <c r="G468" s="849">
        <v>328</v>
      </c>
      <c r="H468" s="849">
        <v>206968</v>
      </c>
      <c r="I468" s="832">
        <v>0.84536082474226804</v>
      </c>
      <c r="J468" s="832">
        <v>631</v>
      </c>
      <c r="K468" s="849">
        <v>388</v>
      </c>
      <c r="L468" s="849">
        <v>244828</v>
      </c>
      <c r="M468" s="832">
        <v>1</v>
      </c>
      <c r="N468" s="832">
        <v>631</v>
      </c>
      <c r="O468" s="849">
        <v>216</v>
      </c>
      <c r="P468" s="849">
        <v>136512</v>
      </c>
      <c r="Q468" s="837">
        <v>0.55758328295783166</v>
      </c>
      <c r="R468" s="850">
        <v>632</v>
      </c>
    </row>
    <row r="469" spans="1:18" ht="14.4" customHeight="1" x14ac:dyDescent="0.3">
      <c r="A469" s="831" t="s">
        <v>5082</v>
      </c>
      <c r="B469" s="832" t="s">
        <v>5413</v>
      </c>
      <c r="C469" s="832" t="s">
        <v>592</v>
      </c>
      <c r="D469" s="832" t="s">
        <v>5331</v>
      </c>
      <c r="E469" s="832" t="s">
        <v>5469</v>
      </c>
      <c r="F469" s="832" t="s">
        <v>5470</v>
      </c>
      <c r="G469" s="849">
        <v>3</v>
      </c>
      <c r="H469" s="849">
        <v>18444</v>
      </c>
      <c r="I469" s="832"/>
      <c r="J469" s="832">
        <v>6148</v>
      </c>
      <c r="K469" s="849"/>
      <c r="L469" s="849"/>
      <c r="M469" s="832"/>
      <c r="N469" s="832"/>
      <c r="O469" s="849"/>
      <c r="P469" s="849"/>
      <c r="Q469" s="837"/>
      <c r="R469" s="850"/>
    </row>
    <row r="470" spans="1:18" ht="14.4" customHeight="1" x14ac:dyDescent="0.3">
      <c r="A470" s="831" t="s">
        <v>5082</v>
      </c>
      <c r="B470" s="832" t="s">
        <v>5413</v>
      </c>
      <c r="C470" s="832" t="s">
        <v>592</v>
      </c>
      <c r="D470" s="832" t="s">
        <v>5331</v>
      </c>
      <c r="E470" s="832" t="s">
        <v>5439</v>
      </c>
      <c r="F470" s="832" t="s">
        <v>5440</v>
      </c>
      <c r="G470" s="849">
        <v>5</v>
      </c>
      <c r="H470" s="849">
        <v>33385</v>
      </c>
      <c r="I470" s="832">
        <v>0.26311848804400939</v>
      </c>
      <c r="J470" s="832">
        <v>6677</v>
      </c>
      <c r="K470" s="849">
        <v>19</v>
      </c>
      <c r="L470" s="849">
        <v>126882</v>
      </c>
      <c r="M470" s="832">
        <v>1</v>
      </c>
      <c r="N470" s="832">
        <v>6678</v>
      </c>
      <c r="O470" s="849">
        <v>8</v>
      </c>
      <c r="P470" s="849">
        <v>53448</v>
      </c>
      <c r="Q470" s="837">
        <v>0.4212417837045444</v>
      </c>
      <c r="R470" s="850">
        <v>6681</v>
      </c>
    </row>
    <row r="471" spans="1:18" ht="14.4" customHeight="1" x14ac:dyDescent="0.3">
      <c r="A471" s="831" t="s">
        <v>5082</v>
      </c>
      <c r="B471" s="832" t="s">
        <v>5413</v>
      </c>
      <c r="C471" s="832" t="s">
        <v>592</v>
      </c>
      <c r="D471" s="832" t="s">
        <v>5331</v>
      </c>
      <c r="E471" s="832" t="s">
        <v>5441</v>
      </c>
      <c r="F471" s="832" t="s">
        <v>5442</v>
      </c>
      <c r="G471" s="849">
        <v>717</v>
      </c>
      <c r="H471" s="849">
        <v>92493</v>
      </c>
      <c r="I471" s="832">
        <v>1.0346320346320346</v>
      </c>
      <c r="J471" s="832">
        <v>129</v>
      </c>
      <c r="K471" s="849">
        <v>693</v>
      </c>
      <c r="L471" s="849">
        <v>89397</v>
      </c>
      <c r="M471" s="832">
        <v>1</v>
      </c>
      <c r="N471" s="832">
        <v>129</v>
      </c>
      <c r="O471" s="849">
        <v>754</v>
      </c>
      <c r="P471" s="849">
        <v>97266</v>
      </c>
      <c r="Q471" s="837">
        <v>1.0880230880230881</v>
      </c>
      <c r="R471" s="850">
        <v>129</v>
      </c>
    </row>
    <row r="472" spans="1:18" ht="14.4" customHeight="1" x14ac:dyDescent="0.3">
      <c r="A472" s="831" t="s">
        <v>5082</v>
      </c>
      <c r="B472" s="832" t="s">
        <v>5413</v>
      </c>
      <c r="C472" s="832" t="s">
        <v>592</v>
      </c>
      <c r="D472" s="832" t="s">
        <v>5331</v>
      </c>
      <c r="E472" s="832" t="s">
        <v>5471</v>
      </c>
      <c r="F472" s="832" t="s">
        <v>5472</v>
      </c>
      <c r="G472" s="849">
        <v>1</v>
      </c>
      <c r="H472" s="849">
        <v>2881</v>
      </c>
      <c r="I472" s="832">
        <v>0.99930627818244888</v>
      </c>
      <c r="J472" s="832">
        <v>2881</v>
      </c>
      <c r="K472" s="849">
        <v>1</v>
      </c>
      <c r="L472" s="849">
        <v>2883</v>
      </c>
      <c r="M472" s="832">
        <v>1</v>
      </c>
      <c r="N472" s="832">
        <v>2883</v>
      </c>
      <c r="O472" s="849"/>
      <c r="P472" s="849"/>
      <c r="Q472" s="837"/>
      <c r="R472" s="850"/>
    </row>
    <row r="473" spans="1:18" ht="14.4" customHeight="1" x14ac:dyDescent="0.3">
      <c r="A473" s="831" t="s">
        <v>5082</v>
      </c>
      <c r="B473" s="832" t="s">
        <v>5413</v>
      </c>
      <c r="C473" s="832" t="s">
        <v>592</v>
      </c>
      <c r="D473" s="832" t="s">
        <v>5331</v>
      </c>
      <c r="E473" s="832" t="s">
        <v>5443</v>
      </c>
      <c r="F473" s="832" t="s">
        <v>5444</v>
      </c>
      <c r="G473" s="849">
        <v>79</v>
      </c>
      <c r="H473" s="849">
        <v>56880</v>
      </c>
      <c r="I473" s="832">
        <v>1.0957004160887656</v>
      </c>
      <c r="J473" s="832">
        <v>720</v>
      </c>
      <c r="K473" s="849">
        <v>72</v>
      </c>
      <c r="L473" s="849">
        <v>51912</v>
      </c>
      <c r="M473" s="832">
        <v>1</v>
      </c>
      <c r="N473" s="832">
        <v>721</v>
      </c>
      <c r="O473" s="849">
        <v>98</v>
      </c>
      <c r="P473" s="849">
        <v>70952</v>
      </c>
      <c r="Q473" s="837">
        <v>1.3667745415318231</v>
      </c>
      <c r="R473" s="850">
        <v>724</v>
      </c>
    </row>
    <row r="474" spans="1:18" ht="14.4" customHeight="1" x14ac:dyDescent="0.3">
      <c r="A474" s="831" t="s">
        <v>5082</v>
      </c>
      <c r="B474" s="832" t="s">
        <v>5413</v>
      </c>
      <c r="C474" s="832" t="s">
        <v>592</v>
      </c>
      <c r="D474" s="832" t="s">
        <v>5331</v>
      </c>
      <c r="E474" s="832" t="s">
        <v>5445</v>
      </c>
      <c r="F474" s="832" t="s">
        <v>5446</v>
      </c>
      <c r="G474" s="849">
        <v>32421</v>
      </c>
      <c r="H474" s="849">
        <v>28498059</v>
      </c>
      <c r="I474" s="832">
        <v>0.93324697754749564</v>
      </c>
      <c r="J474" s="832">
        <v>879</v>
      </c>
      <c r="K474" s="849">
        <v>34740</v>
      </c>
      <c r="L474" s="849">
        <v>30536460</v>
      </c>
      <c r="M474" s="832">
        <v>1</v>
      </c>
      <c r="N474" s="832">
        <v>879</v>
      </c>
      <c r="O474" s="849">
        <v>31552</v>
      </c>
      <c r="P474" s="849">
        <v>27734208</v>
      </c>
      <c r="Q474" s="837">
        <v>0.9082325849165227</v>
      </c>
      <c r="R474" s="850">
        <v>879</v>
      </c>
    </row>
    <row r="475" spans="1:18" ht="14.4" customHeight="1" x14ac:dyDescent="0.3">
      <c r="A475" s="831" t="s">
        <v>5082</v>
      </c>
      <c r="B475" s="832" t="s">
        <v>5413</v>
      </c>
      <c r="C475" s="832" t="s">
        <v>592</v>
      </c>
      <c r="D475" s="832" t="s">
        <v>5331</v>
      </c>
      <c r="E475" s="832" t="s">
        <v>5358</v>
      </c>
      <c r="F475" s="832" t="s">
        <v>5360</v>
      </c>
      <c r="G475" s="849">
        <v>3</v>
      </c>
      <c r="H475" s="849">
        <v>330</v>
      </c>
      <c r="I475" s="832"/>
      <c r="J475" s="832">
        <v>110</v>
      </c>
      <c r="K475" s="849"/>
      <c r="L475" s="849"/>
      <c r="M475" s="832"/>
      <c r="N475" s="832"/>
      <c r="O475" s="849"/>
      <c r="P475" s="849"/>
      <c r="Q475" s="837"/>
      <c r="R475" s="850"/>
    </row>
    <row r="476" spans="1:18" ht="14.4" customHeight="1" x14ac:dyDescent="0.3">
      <c r="A476" s="831" t="s">
        <v>5082</v>
      </c>
      <c r="B476" s="832" t="s">
        <v>5413</v>
      </c>
      <c r="C476" s="832" t="s">
        <v>592</v>
      </c>
      <c r="D476" s="832" t="s">
        <v>5331</v>
      </c>
      <c r="E476" s="832" t="s">
        <v>5361</v>
      </c>
      <c r="F476" s="832" t="s">
        <v>5362</v>
      </c>
      <c r="G476" s="849">
        <v>63</v>
      </c>
      <c r="H476" s="849">
        <v>2100</v>
      </c>
      <c r="I476" s="832">
        <v>15.750393759843998</v>
      </c>
      <c r="J476" s="832">
        <v>33.333333333333336</v>
      </c>
      <c r="K476" s="849">
        <v>4</v>
      </c>
      <c r="L476" s="849">
        <v>133.32999999999998</v>
      </c>
      <c r="M476" s="832">
        <v>1</v>
      </c>
      <c r="N476" s="832">
        <v>33.332499999999996</v>
      </c>
      <c r="O476" s="849">
        <v>1</v>
      </c>
      <c r="P476" s="849">
        <v>33.33</v>
      </c>
      <c r="Q476" s="837">
        <v>0.24998124953123829</v>
      </c>
      <c r="R476" s="850">
        <v>33.33</v>
      </c>
    </row>
    <row r="477" spans="1:18" ht="14.4" customHeight="1" x14ac:dyDescent="0.3">
      <c r="A477" s="831" t="s">
        <v>5082</v>
      </c>
      <c r="B477" s="832" t="s">
        <v>5413</v>
      </c>
      <c r="C477" s="832" t="s">
        <v>592</v>
      </c>
      <c r="D477" s="832" t="s">
        <v>5331</v>
      </c>
      <c r="E477" s="832" t="s">
        <v>5361</v>
      </c>
      <c r="F477" s="832" t="s">
        <v>5363</v>
      </c>
      <c r="G477" s="849">
        <v>1074</v>
      </c>
      <c r="H477" s="849">
        <v>35800.01</v>
      </c>
      <c r="I477" s="832">
        <v>0.5846491746650353</v>
      </c>
      <c r="J477" s="832">
        <v>33.333342644320297</v>
      </c>
      <c r="K477" s="849">
        <v>1837</v>
      </c>
      <c r="L477" s="849">
        <v>61233.32</v>
      </c>
      <c r="M477" s="832">
        <v>1</v>
      </c>
      <c r="N477" s="832">
        <v>33.333326075122486</v>
      </c>
      <c r="O477" s="849">
        <v>1809</v>
      </c>
      <c r="P477" s="849">
        <v>60300.009999999987</v>
      </c>
      <c r="Q477" s="837">
        <v>0.98475813495005637</v>
      </c>
      <c r="R477" s="850">
        <v>33.333338861249302</v>
      </c>
    </row>
    <row r="478" spans="1:18" ht="14.4" customHeight="1" x14ac:dyDescent="0.3">
      <c r="A478" s="831" t="s">
        <v>5082</v>
      </c>
      <c r="B478" s="832" t="s">
        <v>5413</v>
      </c>
      <c r="C478" s="832" t="s">
        <v>592</v>
      </c>
      <c r="D478" s="832" t="s">
        <v>5331</v>
      </c>
      <c r="E478" s="832" t="s">
        <v>5447</v>
      </c>
      <c r="F478" s="832" t="s">
        <v>5448</v>
      </c>
      <c r="G478" s="849">
        <v>12</v>
      </c>
      <c r="H478" s="849">
        <v>11256</v>
      </c>
      <c r="I478" s="832">
        <v>0.24973375931842384</v>
      </c>
      <c r="J478" s="832">
        <v>938</v>
      </c>
      <c r="K478" s="849">
        <v>48</v>
      </c>
      <c r="L478" s="849">
        <v>45072</v>
      </c>
      <c r="M478" s="832">
        <v>1</v>
      </c>
      <c r="N478" s="832">
        <v>939</v>
      </c>
      <c r="O478" s="849">
        <v>17</v>
      </c>
      <c r="P478" s="849">
        <v>15963</v>
      </c>
      <c r="Q478" s="837">
        <v>0.35416666666666669</v>
      </c>
      <c r="R478" s="850">
        <v>939</v>
      </c>
    </row>
    <row r="479" spans="1:18" ht="14.4" customHeight="1" x14ac:dyDescent="0.3">
      <c r="A479" s="831" t="s">
        <v>5082</v>
      </c>
      <c r="B479" s="832" t="s">
        <v>5413</v>
      </c>
      <c r="C479" s="832" t="s">
        <v>592</v>
      </c>
      <c r="D479" s="832" t="s">
        <v>5331</v>
      </c>
      <c r="E479" s="832" t="s">
        <v>5364</v>
      </c>
      <c r="F479" s="832" t="s">
        <v>5365</v>
      </c>
      <c r="G479" s="849">
        <v>797</v>
      </c>
      <c r="H479" s="849">
        <v>29489</v>
      </c>
      <c r="I479" s="832">
        <v>1.0486842105263159</v>
      </c>
      <c r="J479" s="832">
        <v>37</v>
      </c>
      <c r="K479" s="849">
        <v>760</v>
      </c>
      <c r="L479" s="849">
        <v>28120</v>
      </c>
      <c r="M479" s="832">
        <v>1</v>
      </c>
      <c r="N479" s="832">
        <v>37</v>
      </c>
      <c r="O479" s="849">
        <v>772</v>
      </c>
      <c r="P479" s="849">
        <v>28564</v>
      </c>
      <c r="Q479" s="837">
        <v>1.0157894736842106</v>
      </c>
      <c r="R479" s="850">
        <v>37</v>
      </c>
    </row>
    <row r="480" spans="1:18" ht="14.4" customHeight="1" x14ac:dyDescent="0.3">
      <c r="A480" s="831" t="s">
        <v>5082</v>
      </c>
      <c r="B480" s="832" t="s">
        <v>5413</v>
      </c>
      <c r="C480" s="832" t="s">
        <v>592</v>
      </c>
      <c r="D480" s="832" t="s">
        <v>5331</v>
      </c>
      <c r="E480" s="832" t="s">
        <v>5369</v>
      </c>
      <c r="F480" s="832" t="s">
        <v>5370</v>
      </c>
      <c r="G480" s="849">
        <v>2</v>
      </c>
      <c r="H480" s="849">
        <v>64</v>
      </c>
      <c r="I480" s="832">
        <v>1</v>
      </c>
      <c r="J480" s="832">
        <v>32</v>
      </c>
      <c r="K480" s="849">
        <v>2</v>
      </c>
      <c r="L480" s="849">
        <v>64</v>
      </c>
      <c r="M480" s="832">
        <v>1</v>
      </c>
      <c r="N480" s="832">
        <v>32</v>
      </c>
      <c r="O480" s="849">
        <v>1</v>
      </c>
      <c r="P480" s="849">
        <v>32</v>
      </c>
      <c r="Q480" s="837">
        <v>0.5</v>
      </c>
      <c r="R480" s="850">
        <v>32</v>
      </c>
    </row>
    <row r="481" spans="1:18" ht="14.4" customHeight="1" x14ac:dyDescent="0.3">
      <c r="A481" s="831" t="s">
        <v>5082</v>
      </c>
      <c r="B481" s="832" t="s">
        <v>5413</v>
      </c>
      <c r="C481" s="832" t="s">
        <v>592</v>
      </c>
      <c r="D481" s="832" t="s">
        <v>5331</v>
      </c>
      <c r="E481" s="832" t="s">
        <v>5369</v>
      </c>
      <c r="F481" s="832" t="s">
        <v>5371</v>
      </c>
      <c r="G481" s="849">
        <v>74</v>
      </c>
      <c r="H481" s="849">
        <v>2368</v>
      </c>
      <c r="I481" s="832">
        <v>0.77083333333333337</v>
      </c>
      <c r="J481" s="832">
        <v>32</v>
      </c>
      <c r="K481" s="849">
        <v>96</v>
      </c>
      <c r="L481" s="849">
        <v>3072</v>
      </c>
      <c r="M481" s="832">
        <v>1</v>
      </c>
      <c r="N481" s="832">
        <v>32</v>
      </c>
      <c r="O481" s="849">
        <v>95</v>
      </c>
      <c r="P481" s="849">
        <v>3040</v>
      </c>
      <c r="Q481" s="837">
        <v>0.98958333333333337</v>
      </c>
      <c r="R481" s="850">
        <v>32</v>
      </c>
    </row>
    <row r="482" spans="1:18" ht="14.4" customHeight="1" x14ac:dyDescent="0.3">
      <c r="A482" s="831" t="s">
        <v>5082</v>
      </c>
      <c r="B482" s="832" t="s">
        <v>5413</v>
      </c>
      <c r="C482" s="832" t="s">
        <v>592</v>
      </c>
      <c r="D482" s="832" t="s">
        <v>5331</v>
      </c>
      <c r="E482" s="832" t="s">
        <v>5449</v>
      </c>
      <c r="F482" s="832" t="s">
        <v>5450</v>
      </c>
      <c r="G482" s="849">
        <v>2</v>
      </c>
      <c r="H482" s="849">
        <v>708</v>
      </c>
      <c r="I482" s="832">
        <v>0.9971830985915493</v>
      </c>
      <c r="J482" s="832">
        <v>354</v>
      </c>
      <c r="K482" s="849">
        <v>2</v>
      </c>
      <c r="L482" s="849">
        <v>710</v>
      </c>
      <c r="M482" s="832">
        <v>1</v>
      </c>
      <c r="N482" s="832">
        <v>355</v>
      </c>
      <c r="O482" s="849">
        <v>1</v>
      </c>
      <c r="P482" s="849">
        <v>355</v>
      </c>
      <c r="Q482" s="837">
        <v>0.5</v>
      </c>
      <c r="R482" s="850">
        <v>355</v>
      </c>
    </row>
    <row r="483" spans="1:18" ht="14.4" customHeight="1" x14ac:dyDescent="0.3">
      <c r="A483" s="831" t="s">
        <v>5082</v>
      </c>
      <c r="B483" s="832" t="s">
        <v>5413</v>
      </c>
      <c r="C483" s="832" t="s">
        <v>592</v>
      </c>
      <c r="D483" s="832" t="s">
        <v>5331</v>
      </c>
      <c r="E483" s="832" t="s">
        <v>5449</v>
      </c>
      <c r="F483" s="832" t="s">
        <v>5451</v>
      </c>
      <c r="G483" s="849">
        <v>359</v>
      </c>
      <c r="H483" s="849">
        <v>127086</v>
      </c>
      <c r="I483" s="832">
        <v>1.1698978182822424</v>
      </c>
      <c r="J483" s="832">
        <v>354</v>
      </c>
      <c r="K483" s="849">
        <v>306</v>
      </c>
      <c r="L483" s="849">
        <v>108630</v>
      </c>
      <c r="M483" s="832">
        <v>1</v>
      </c>
      <c r="N483" s="832">
        <v>355</v>
      </c>
      <c r="O483" s="849">
        <v>268</v>
      </c>
      <c r="P483" s="849">
        <v>95140</v>
      </c>
      <c r="Q483" s="837">
        <v>0.87581699346405228</v>
      </c>
      <c r="R483" s="850">
        <v>355</v>
      </c>
    </row>
    <row r="484" spans="1:18" ht="14.4" customHeight="1" x14ac:dyDescent="0.3">
      <c r="A484" s="831" t="s">
        <v>5082</v>
      </c>
      <c r="B484" s="832" t="s">
        <v>5413</v>
      </c>
      <c r="C484" s="832" t="s">
        <v>592</v>
      </c>
      <c r="D484" s="832" t="s">
        <v>5331</v>
      </c>
      <c r="E484" s="832" t="s">
        <v>5374</v>
      </c>
      <c r="F484" s="832" t="s">
        <v>5375</v>
      </c>
      <c r="G484" s="849">
        <v>1</v>
      </c>
      <c r="H484" s="849">
        <v>131</v>
      </c>
      <c r="I484" s="832">
        <v>0.49621212121212122</v>
      </c>
      <c r="J484" s="832">
        <v>131</v>
      </c>
      <c r="K484" s="849">
        <v>2</v>
      </c>
      <c r="L484" s="849">
        <v>264</v>
      </c>
      <c r="M484" s="832">
        <v>1</v>
      </c>
      <c r="N484" s="832">
        <v>132</v>
      </c>
      <c r="O484" s="849"/>
      <c r="P484" s="849"/>
      <c r="Q484" s="837"/>
      <c r="R484" s="850"/>
    </row>
    <row r="485" spans="1:18" ht="14.4" customHeight="1" x14ac:dyDescent="0.3">
      <c r="A485" s="831" t="s">
        <v>5082</v>
      </c>
      <c r="B485" s="832" t="s">
        <v>5413</v>
      </c>
      <c r="C485" s="832" t="s">
        <v>592</v>
      </c>
      <c r="D485" s="832" t="s">
        <v>5331</v>
      </c>
      <c r="E485" s="832" t="s">
        <v>5452</v>
      </c>
      <c r="F485" s="832" t="s">
        <v>5453</v>
      </c>
      <c r="G485" s="849"/>
      <c r="H485" s="849"/>
      <c r="I485" s="832"/>
      <c r="J485" s="832"/>
      <c r="K485" s="849">
        <v>5</v>
      </c>
      <c r="L485" s="849">
        <v>3505</v>
      </c>
      <c r="M485" s="832">
        <v>1</v>
      </c>
      <c r="N485" s="832">
        <v>701</v>
      </c>
      <c r="O485" s="849">
        <v>3</v>
      </c>
      <c r="P485" s="849">
        <v>2106</v>
      </c>
      <c r="Q485" s="837">
        <v>0.6008559201141227</v>
      </c>
      <c r="R485" s="850">
        <v>702</v>
      </c>
    </row>
    <row r="486" spans="1:18" ht="14.4" customHeight="1" x14ac:dyDescent="0.3">
      <c r="A486" s="831" t="s">
        <v>5082</v>
      </c>
      <c r="B486" s="832" t="s">
        <v>5413</v>
      </c>
      <c r="C486" s="832" t="s">
        <v>592</v>
      </c>
      <c r="D486" s="832" t="s">
        <v>5331</v>
      </c>
      <c r="E486" s="832" t="s">
        <v>5473</v>
      </c>
      <c r="F486" s="832" t="s">
        <v>5474</v>
      </c>
      <c r="G486" s="849">
        <v>88</v>
      </c>
      <c r="H486" s="849">
        <v>47344</v>
      </c>
      <c r="I486" s="832">
        <v>0.92459720730397421</v>
      </c>
      <c r="J486" s="832">
        <v>538</v>
      </c>
      <c r="K486" s="849">
        <v>95</v>
      </c>
      <c r="L486" s="849">
        <v>51205</v>
      </c>
      <c r="M486" s="832">
        <v>1</v>
      </c>
      <c r="N486" s="832">
        <v>539</v>
      </c>
      <c r="O486" s="849">
        <v>115</v>
      </c>
      <c r="P486" s="849">
        <v>62100</v>
      </c>
      <c r="Q486" s="837">
        <v>1.2127721902157993</v>
      </c>
      <c r="R486" s="850">
        <v>540</v>
      </c>
    </row>
    <row r="487" spans="1:18" ht="14.4" customHeight="1" x14ac:dyDescent="0.3">
      <c r="A487" s="831" t="s">
        <v>5082</v>
      </c>
      <c r="B487" s="832" t="s">
        <v>5413</v>
      </c>
      <c r="C487" s="832" t="s">
        <v>592</v>
      </c>
      <c r="D487" s="832" t="s">
        <v>5331</v>
      </c>
      <c r="E487" s="832" t="s">
        <v>5473</v>
      </c>
      <c r="F487" s="832" t="s">
        <v>5475</v>
      </c>
      <c r="G487" s="849"/>
      <c r="H487" s="849"/>
      <c r="I487" s="832"/>
      <c r="J487" s="832"/>
      <c r="K487" s="849">
        <v>3</v>
      </c>
      <c r="L487" s="849">
        <v>1617</v>
      </c>
      <c r="M487" s="832">
        <v>1</v>
      </c>
      <c r="N487" s="832">
        <v>539</v>
      </c>
      <c r="O487" s="849">
        <v>2</v>
      </c>
      <c r="P487" s="849">
        <v>1080</v>
      </c>
      <c r="Q487" s="837">
        <v>0.66790352504638217</v>
      </c>
      <c r="R487" s="850">
        <v>540</v>
      </c>
    </row>
    <row r="488" spans="1:18" ht="14.4" customHeight="1" x14ac:dyDescent="0.3">
      <c r="A488" s="831" t="s">
        <v>5082</v>
      </c>
      <c r="B488" s="832" t="s">
        <v>5413</v>
      </c>
      <c r="C488" s="832" t="s">
        <v>592</v>
      </c>
      <c r="D488" s="832" t="s">
        <v>5331</v>
      </c>
      <c r="E488" s="832" t="s">
        <v>5381</v>
      </c>
      <c r="F488" s="832" t="s">
        <v>5382</v>
      </c>
      <c r="G488" s="849">
        <v>3</v>
      </c>
      <c r="H488" s="849">
        <v>177</v>
      </c>
      <c r="I488" s="832">
        <v>0.75</v>
      </c>
      <c r="J488" s="832">
        <v>59</v>
      </c>
      <c r="K488" s="849">
        <v>4</v>
      </c>
      <c r="L488" s="849">
        <v>236</v>
      </c>
      <c r="M488" s="832">
        <v>1</v>
      </c>
      <c r="N488" s="832">
        <v>59</v>
      </c>
      <c r="O488" s="849">
        <v>1</v>
      </c>
      <c r="P488" s="849">
        <v>59</v>
      </c>
      <c r="Q488" s="837">
        <v>0.25</v>
      </c>
      <c r="R488" s="850">
        <v>59</v>
      </c>
    </row>
    <row r="489" spans="1:18" ht="14.4" customHeight="1" x14ac:dyDescent="0.3">
      <c r="A489" s="831" t="s">
        <v>5082</v>
      </c>
      <c r="B489" s="832" t="s">
        <v>5413</v>
      </c>
      <c r="C489" s="832" t="s">
        <v>592</v>
      </c>
      <c r="D489" s="832" t="s">
        <v>5331</v>
      </c>
      <c r="E489" s="832" t="s">
        <v>5386</v>
      </c>
      <c r="F489" s="832" t="s">
        <v>5387</v>
      </c>
      <c r="G489" s="849"/>
      <c r="H489" s="849"/>
      <c r="I489" s="832"/>
      <c r="J489" s="832"/>
      <c r="K489" s="849"/>
      <c r="L489" s="849"/>
      <c r="M489" s="832"/>
      <c r="N489" s="832"/>
      <c r="O489" s="849">
        <v>1</v>
      </c>
      <c r="P489" s="849">
        <v>59</v>
      </c>
      <c r="Q489" s="837"/>
      <c r="R489" s="850">
        <v>59</v>
      </c>
    </row>
    <row r="490" spans="1:18" ht="14.4" customHeight="1" x14ac:dyDescent="0.3">
      <c r="A490" s="831" t="s">
        <v>5082</v>
      </c>
      <c r="B490" s="832" t="s">
        <v>5413</v>
      </c>
      <c r="C490" s="832" t="s">
        <v>592</v>
      </c>
      <c r="D490" s="832" t="s">
        <v>5331</v>
      </c>
      <c r="E490" s="832" t="s">
        <v>5388</v>
      </c>
      <c r="F490" s="832" t="s">
        <v>5389</v>
      </c>
      <c r="G490" s="849">
        <v>50</v>
      </c>
      <c r="H490" s="849">
        <v>6100</v>
      </c>
      <c r="I490" s="832">
        <v>0.82165948275862066</v>
      </c>
      <c r="J490" s="832">
        <v>122</v>
      </c>
      <c r="K490" s="849">
        <v>64</v>
      </c>
      <c r="L490" s="849">
        <v>7424</v>
      </c>
      <c r="M490" s="832">
        <v>1</v>
      </c>
      <c r="N490" s="832">
        <v>116</v>
      </c>
      <c r="O490" s="849">
        <v>62</v>
      </c>
      <c r="P490" s="849">
        <v>7192</v>
      </c>
      <c r="Q490" s="837">
        <v>0.96875</v>
      </c>
      <c r="R490" s="850">
        <v>116</v>
      </c>
    </row>
    <row r="491" spans="1:18" ht="14.4" customHeight="1" x14ac:dyDescent="0.3">
      <c r="A491" s="831" t="s">
        <v>5082</v>
      </c>
      <c r="B491" s="832" t="s">
        <v>5413</v>
      </c>
      <c r="C491" s="832" t="s">
        <v>592</v>
      </c>
      <c r="D491" s="832" t="s">
        <v>5331</v>
      </c>
      <c r="E491" s="832" t="s">
        <v>5454</v>
      </c>
      <c r="F491" s="832" t="s">
        <v>5455</v>
      </c>
      <c r="G491" s="849">
        <v>175</v>
      </c>
      <c r="H491" s="849">
        <v>670075</v>
      </c>
      <c r="I491" s="832">
        <v>0.92568416980949619</v>
      </c>
      <c r="J491" s="832">
        <v>3829</v>
      </c>
      <c r="K491" s="849">
        <v>189</v>
      </c>
      <c r="L491" s="849">
        <v>723870</v>
      </c>
      <c r="M491" s="832">
        <v>1</v>
      </c>
      <c r="N491" s="832">
        <v>3830</v>
      </c>
      <c r="O491" s="849">
        <v>175</v>
      </c>
      <c r="P491" s="849">
        <v>670600</v>
      </c>
      <c r="Q491" s="837">
        <v>0.9264094381587854</v>
      </c>
      <c r="R491" s="850">
        <v>3832</v>
      </c>
    </row>
    <row r="492" spans="1:18" ht="14.4" customHeight="1" x14ac:dyDescent="0.3">
      <c r="A492" s="831" t="s">
        <v>5082</v>
      </c>
      <c r="B492" s="832" t="s">
        <v>5413</v>
      </c>
      <c r="C492" s="832" t="s">
        <v>592</v>
      </c>
      <c r="D492" s="832" t="s">
        <v>5331</v>
      </c>
      <c r="E492" s="832" t="s">
        <v>5454</v>
      </c>
      <c r="F492" s="832" t="s">
        <v>5456</v>
      </c>
      <c r="G492" s="849">
        <v>1</v>
      </c>
      <c r="H492" s="849">
        <v>3829</v>
      </c>
      <c r="I492" s="832">
        <v>0.49986945169712793</v>
      </c>
      <c r="J492" s="832">
        <v>3829</v>
      </c>
      <c r="K492" s="849">
        <v>2</v>
      </c>
      <c r="L492" s="849">
        <v>7660</v>
      </c>
      <c r="M492" s="832">
        <v>1</v>
      </c>
      <c r="N492" s="832">
        <v>3830</v>
      </c>
      <c r="O492" s="849"/>
      <c r="P492" s="849"/>
      <c r="Q492" s="837"/>
      <c r="R492" s="850"/>
    </row>
    <row r="493" spans="1:18" ht="14.4" customHeight="1" x14ac:dyDescent="0.3">
      <c r="A493" s="831" t="s">
        <v>5082</v>
      </c>
      <c r="B493" s="832" t="s">
        <v>5413</v>
      </c>
      <c r="C493" s="832" t="s">
        <v>592</v>
      </c>
      <c r="D493" s="832" t="s">
        <v>5331</v>
      </c>
      <c r="E493" s="832" t="s">
        <v>5457</v>
      </c>
      <c r="F493" s="832" t="s">
        <v>5458</v>
      </c>
      <c r="G493" s="849">
        <v>1861</v>
      </c>
      <c r="H493" s="849">
        <v>3617784</v>
      </c>
      <c r="I493" s="832">
        <v>1.0537938844847112</v>
      </c>
      <c r="J493" s="832">
        <v>1944</v>
      </c>
      <c r="K493" s="849">
        <v>1766</v>
      </c>
      <c r="L493" s="849">
        <v>3433104</v>
      </c>
      <c r="M493" s="832">
        <v>1</v>
      </c>
      <c r="N493" s="832">
        <v>1944</v>
      </c>
      <c r="O493" s="849">
        <v>1959</v>
      </c>
      <c r="P493" s="849">
        <v>3810255</v>
      </c>
      <c r="Q493" s="837">
        <v>1.1098571438558227</v>
      </c>
      <c r="R493" s="850">
        <v>1945</v>
      </c>
    </row>
    <row r="494" spans="1:18" ht="14.4" customHeight="1" x14ac:dyDescent="0.3">
      <c r="A494" s="831" t="s">
        <v>5082</v>
      </c>
      <c r="B494" s="832" t="s">
        <v>5413</v>
      </c>
      <c r="C494" s="832" t="s">
        <v>592</v>
      </c>
      <c r="D494" s="832" t="s">
        <v>5331</v>
      </c>
      <c r="E494" s="832" t="s">
        <v>5476</v>
      </c>
      <c r="F494" s="832" t="s">
        <v>5477</v>
      </c>
      <c r="G494" s="849">
        <v>9</v>
      </c>
      <c r="H494" s="849">
        <v>3213</v>
      </c>
      <c r="I494" s="832">
        <v>1.2857142857142858</v>
      </c>
      <c r="J494" s="832">
        <v>357</v>
      </c>
      <c r="K494" s="849">
        <v>7</v>
      </c>
      <c r="L494" s="849">
        <v>2499</v>
      </c>
      <c r="M494" s="832">
        <v>1</v>
      </c>
      <c r="N494" s="832">
        <v>357</v>
      </c>
      <c r="O494" s="849">
        <v>1</v>
      </c>
      <c r="P494" s="849">
        <v>357</v>
      </c>
      <c r="Q494" s="837">
        <v>0.14285714285714285</v>
      </c>
      <c r="R494" s="850">
        <v>357</v>
      </c>
    </row>
    <row r="495" spans="1:18" ht="14.4" customHeight="1" x14ac:dyDescent="0.3">
      <c r="A495" s="831" t="s">
        <v>5082</v>
      </c>
      <c r="B495" s="832" t="s">
        <v>5413</v>
      </c>
      <c r="C495" s="832" t="s">
        <v>592</v>
      </c>
      <c r="D495" s="832" t="s">
        <v>5331</v>
      </c>
      <c r="E495" s="832" t="s">
        <v>5478</v>
      </c>
      <c r="F495" s="832" t="s">
        <v>5479</v>
      </c>
      <c r="G495" s="849">
        <v>1</v>
      </c>
      <c r="H495" s="849">
        <v>146</v>
      </c>
      <c r="I495" s="832"/>
      <c r="J495" s="832">
        <v>146</v>
      </c>
      <c r="K495" s="849"/>
      <c r="L495" s="849"/>
      <c r="M495" s="832"/>
      <c r="N495" s="832"/>
      <c r="O495" s="849"/>
      <c r="P495" s="849"/>
      <c r="Q495" s="837"/>
      <c r="R495" s="850"/>
    </row>
    <row r="496" spans="1:18" ht="14.4" customHeight="1" x14ac:dyDescent="0.3">
      <c r="A496" s="831" t="s">
        <v>5082</v>
      </c>
      <c r="B496" s="832" t="s">
        <v>5413</v>
      </c>
      <c r="C496" s="832" t="s">
        <v>592</v>
      </c>
      <c r="D496" s="832" t="s">
        <v>5331</v>
      </c>
      <c r="E496" s="832" t="s">
        <v>5478</v>
      </c>
      <c r="F496" s="832" t="s">
        <v>5480</v>
      </c>
      <c r="G496" s="849"/>
      <c r="H496" s="849"/>
      <c r="I496" s="832"/>
      <c r="J496" s="832"/>
      <c r="K496" s="849">
        <v>1</v>
      </c>
      <c r="L496" s="849">
        <v>146</v>
      </c>
      <c r="M496" s="832">
        <v>1</v>
      </c>
      <c r="N496" s="832">
        <v>146</v>
      </c>
      <c r="O496" s="849"/>
      <c r="P496" s="849"/>
      <c r="Q496" s="837"/>
      <c r="R496" s="850"/>
    </row>
    <row r="497" spans="1:18" ht="14.4" customHeight="1" x14ac:dyDescent="0.3">
      <c r="A497" s="831" t="s">
        <v>5082</v>
      </c>
      <c r="B497" s="832" t="s">
        <v>5413</v>
      </c>
      <c r="C497" s="832" t="s">
        <v>592</v>
      </c>
      <c r="D497" s="832" t="s">
        <v>5331</v>
      </c>
      <c r="E497" s="832" t="s">
        <v>5481</v>
      </c>
      <c r="F497" s="832" t="s">
        <v>5482</v>
      </c>
      <c r="G497" s="849">
        <v>18</v>
      </c>
      <c r="H497" s="849">
        <v>149832</v>
      </c>
      <c r="I497" s="832">
        <v>2.2494595243814555</v>
      </c>
      <c r="J497" s="832">
        <v>8324</v>
      </c>
      <c r="K497" s="849">
        <v>8</v>
      </c>
      <c r="L497" s="849">
        <v>66608</v>
      </c>
      <c r="M497" s="832">
        <v>1</v>
      </c>
      <c r="N497" s="832">
        <v>8326</v>
      </c>
      <c r="O497" s="849">
        <v>22</v>
      </c>
      <c r="P497" s="849">
        <v>183260</v>
      </c>
      <c r="Q497" s="837">
        <v>2.7513211626231082</v>
      </c>
      <c r="R497" s="850">
        <v>8330</v>
      </c>
    </row>
    <row r="498" spans="1:18" ht="14.4" customHeight="1" x14ac:dyDescent="0.3">
      <c r="A498" s="831" t="s">
        <v>5082</v>
      </c>
      <c r="B498" s="832" t="s">
        <v>5413</v>
      </c>
      <c r="C498" s="832" t="s">
        <v>592</v>
      </c>
      <c r="D498" s="832" t="s">
        <v>5331</v>
      </c>
      <c r="E498" s="832" t="s">
        <v>5459</v>
      </c>
      <c r="F498" s="832" t="s">
        <v>5460</v>
      </c>
      <c r="G498" s="849">
        <v>61</v>
      </c>
      <c r="H498" s="849">
        <v>902800</v>
      </c>
      <c r="I498" s="832">
        <v>1.6485372609958786</v>
      </c>
      <c r="J498" s="832">
        <v>14800</v>
      </c>
      <c r="K498" s="849">
        <v>37</v>
      </c>
      <c r="L498" s="849">
        <v>547637</v>
      </c>
      <c r="M498" s="832">
        <v>1</v>
      </c>
      <c r="N498" s="832">
        <v>14801</v>
      </c>
      <c r="O498" s="849">
        <v>83</v>
      </c>
      <c r="P498" s="849">
        <v>1228732</v>
      </c>
      <c r="Q498" s="837">
        <v>2.2436979239897963</v>
      </c>
      <c r="R498" s="850">
        <v>14804</v>
      </c>
    </row>
    <row r="499" spans="1:18" ht="14.4" customHeight="1" x14ac:dyDescent="0.3">
      <c r="A499" s="831" t="s">
        <v>5082</v>
      </c>
      <c r="B499" s="832" t="s">
        <v>5413</v>
      </c>
      <c r="C499" s="832" t="s">
        <v>592</v>
      </c>
      <c r="D499" s="832" t="s">
        <v>5331</v>
      </c>
      <c r="E499" s="832" t="s">
        <v>5461</v>
      </c>
      <c r="F499" s="832" t="s">
        <v>5462</v>
      </c>
      <c r="G499" s="849">
        <v>223</v>
      </c>
      <c r="H499" s="849">
        <v>66900</v>
      </c>
      <c r="I499" s="832">
        <v>1.2700522069292834</v>
      </c>
      <c r="J499" s="832">
        <v>300</v>
      </c>
      <c r="K499" s="849">
        <v>175</v>
      </c>
      <c r="L499" s="849">
        <v>52675</v>
      </c>
      <c r="M499" s="832">
        <v>1</v>
      </c>
      <c r="N499" s="832">
        <v>301</v>
      </c>
      <c r="O499" s="849">
        <v>178</v>
      </c>
      <c r="P499" s="849">
        <v>53578</v>
      </c>
      <c r="Q499" s="837">
        <v>1.0171428571428571</v>
      </c>
      <c r="R499" s="850">
        <v>301</v>
      </c>
    </row>
    <row r="500" spans="1:18" ht="14.4" customHeight="1" x14ac:dyDescent="0.3">
      <c r="A500" s="831" t="s">
        <v>5082</v>
      </c>
      <c r="B500" s="832" t="s">
        <v>5413</v>
      </c>
      <c r="C500" s="832" t="s">
        <v>592</v>
      </c>
      <c r="D500" s="832" t="s">
        <v>5331</v>
      </c>
      <c r="E500" s="832" t="s">
        <v>5461</v>
      </c>
      <c r="F500" s="832" t="s">
        <v>5483</v>
      </c>
      <c r="G500" s="849">
        <v>1</v>
      </c>
      <c r="H500" s="849">
        <v>300</v>
      </c>
      <c r="I500" s="832">
        <v>0.14238253440911247</v>
      </c>
      <c r="J500" s="832">
        <v>300</v>
      </c>
      <c r="K500" s="849">
        <v>7</v>
      </c>
      <c r="L500" s="849">
        <v>2107</v>
      </c>
      <c r="M500" s="832">
        <v>1</v>
      </c>
      <c r="N500" s="832">
        <v>301</v>
      </c>
      <c r="O500" s="849">
        <v>1</v>
      </c>
      <c r="P500" s="849">
        <v>301</v>
      </c>
      <c r="Q500" s="837">
        <v>0.14285714285714285</v>
      </c>
      <c r="R500" s="850">
        <v>301</v>
      </c>
    </row>
    <row r="501" spans="1:18" ht="14.4" customHeight="1" x14ac:dyDescent="0.3">
      <c r="A501" s="831" t="s">
        <v>5082</v>
      </c>
      <c r="B501" s="832" t="s">
        <v>5413</v>
      </c>
      <c r="C501" s="832" t="s">
        <v>592</v>
      </c>
      <c r="D501" s="832" t="s">
        <v>5331</v>
      </c>
      <c r="E501" s="832" t="s">
        <v>5463</v>
      </c>
      <c r="F501" s="832" t="s">
        <v>5464</v>
      </c>
      <c r="G501" s="849">
        <v>1099</v>
      </c>
      <c r="H501" s="849">
        <v>175840</v>
      </c>
      <c r="I501" s="832">
        <v>1.2646720368239355</v>
      </c>
      <c r="J501" s="832">
        <v>160</v>
      </c>
      <c r="K501" s="849">
        <v>869</v>
      </c>
      <c r="L501" s="849">
        <v>139040</v>
      </c>
      <c r="M501" s="832">
        <v>1</v>
      </c>
      <c r="N501" s="832">
        <v>160</v>
      </c>
      <c r="O501" s="849">
        <v>757</v>
      </c>
      <c r="P501" s="849">
        <v>121120</v>
      </c>
      <c r="Q501" s="837">
        <v>0.87111622554660528</v>
      </c>
      <c r="R501" s="850">
        <v>160</v>
      </c>
    </row>
    <row r="502" spans="1:18" ht="14.4" customHeight="1" x14ac:dyDescent="0.3">
      <c r="A502" s="831" t="s">
        <v>5082</v>
      </c>
      <c r="B502" s="832" t="s">
        <v>5413</v>
      </c>
      <c r="C502" s="832" t="s">
        <v>595</v>
      </c>
      <c r="D502" s="832" t="s">
        <v>5084</v>
      </c>
      <c r="E502" s="832" t="s">
        <v>5087</v>
      </c>
      <c r="F502" s="832" t="s">
        <v>4276</v>
      </c>
      <c r="G502" s="849">
        <v>0.4</v>
      </c>
      <c r="H502" s="849">
        <v>21.64</v>
      </c>
      <c r="I502" s="832"/>
      <c r="J502" s="832">
        <v>54.1</v>
      </c>
      <c r="K502" s="849"/>
      <c r="L502" s="849"/>
      <c r="M502" s="832"/>
      <c r="N502" s="832"/>
      <c r="O502" s="849">
        <v>3.4000000000000004</v>
      </c>
      <c r="P502" s="849">
        <v>183.94</v>
      </c>
      <c r="Q502" s="837"/>
      <c r="R502" s="850">
        <v>54.099999999999994</v>
      </c>
    </row>
    <row r="503" spans="1:18" ht="14.4" customHeight="1" x14ac:dyDescent="0.3">
      <c r="A503" s="831" t="s">
        <v>5082</v>
      </c>
      <c r="B503" s="832" t="s">
        <v>5413</v>
      </c>
      <c r="C503" s="832" t="s">
        <v>595</v>
      </c>
      <c r="D503" s="832" t="s">
        <v>5084</v>
      </c>
      <c r="E503" s="832" t="s">
        <v>5088</v>
      </c>
      <c r="F503" s="832" t="s">
        <v>4543</v>
      </c>
      <c r="G503" s="849"/>
      <c r="H503" s="849"/>
      <c r="I503" s="832"/>
      <c r="J503" s="832"/>
      <c r="K503" s="849">
        <v>0.2</v>
      </c>
      <c r="L503" s="849">
        <v>21.65</v>
      </c>
      <c r="M503" s="832">
        <v>1</v>
      </c>
      <c r="N503" s="832">
        <v>108.24999999999999</v>
      </c>
      <c r="O503" s="849">
        <v>0.2</v>
      </c>
      <c r="P503" s="849">
        <v>21.65</v>
      </c>
      <c r="Q503" s="837">
        <v>1</v>
      </c>
      <c r="R503" s="850">
        <v>108.24999999999999</v>
      </c>
    </row>
    <row r="504" spans="1:18" ht="14.4" customHeight="1" x14ac:dyDescent="0.3">
      <c r="A504" s="831" t="s">
        <v>5082</v>
      </c>
      <c r="B504" s="832" t="s">
        <v>5413</v>
      </c>
      <c r="C504" s="832" t="s">
        <v>595</v>
      </c>
      <c r="D504" s="832" t="s">
        <v>5084</v>
      </c>
      <c r="E504" s="832" t="s">
        <v>5091</v>
      </c>
      <c r="F504" s="832" t="s">
        <v>2872</v>
      </c>
      <c r="G504" s="849"/>
      <c r="H504" s="849"/>
      <c r="I504" s="832"/>
      <c r="J504" s="832"/>
      <c r="K504" s="849"/>
      <c r="L504" s="849"/>
      <c r="M504" s="832"/>
      <c r="N504" s="832"/>
      <c r="O504" s="849">
        <v>0.8</v>
      </c>
      <c r="P504" s="849">
        <v>10.28</v>
      </c>
      <c r="Q504" s="837"/>
      <c r="R504" s="850">
        <v>12.849999999999998</v>
      </c>
    </row>
    <row r="505" spans="1:18" ht="14.4" customHeight="1" x14ac:dyDescent="0.3">
      <c r="A505" s="831" t="s">
        <v>5082</v>
      </c>
      <c r="B505" s="832" t="s">
        <v>5413</v>
      </c>
      <c r="C505" s="832" t="s">
        <v>595</v>
      </c>
      <c r="D505" s="832" t="s">
        <v>5084</v>
      </c>
      <c r="E505" s="832" t="s">
        <v>5092</v>
      </c>
      <c r="F505" s="832" t="s">
        <v>5093</v>
      </c>
      <c r="G505" s="849">
        <v>0.5</v>
      </c>
      <c r="H505" s="849">
        <v>96.02</v>
      </c>
      <c r="I505" s="832">
        <v>0.12302055040229588</v>
      </c>
      <c r="J505" s="832">
        <v>192.04</v>
      </c>
      <c r="K505" s="849">
        <v>3.8000000000000007</v>
      </c>
      <c r="L505" s="849">
        <v>780.5200000000001</v>
      </c>
      <c r="M505" s="832">
        <v>1</v>
      </c>
      <c r="N505" s="832">
        <v>205.39999999999998</v>
      </c>
      <c r="O505" s="849">
        <v>3.1</v>
      </c>
      <c r="P505" s="849">
        <v>636.74</v>
      </c>
      <c r="Q505" s="837">
        <v>0.8157894736842104</v>
      </c>
      <c r="R505" s="850">
        <v>205.4</v>
      </c>
    </row>
    <row r="506" spans="1:18" ht="14.4" customHeight="1" x14ac:dyDescent="0.3">
      <c r="A506" s="831" t="s">
        <v>5082</v>
      </c>
      <c r="B506" s="832" t="s">
        <v>5413</v>
      </c>
      <c r="C506" s="832" t="s">
        <v>595</v>
      </c>
      <c r="D506" s="832" t="s">
        <v>5084</v>
      </c>
      <c r="E506" s="832" t="s">
        <v>5094</v>
      </c>
      <c r="F506" s="832" t="s">
        <v>5095</v>
      </c>
      <c r="G506" s="849"/>
      <c r="H506" s="849"/>
      <c r="I506" s="832"/>
      <c r="J506" s="832"/>
      <c r="K506" s="849">
        <v>2</v>
      </c>
      <c r="L506" s="849">
        <v>12745.08</v>
      </c>
      <c r="M506" s="832">
        <v>1</v>
      </c>
      <c r="N506" s="832">
        <v>6372.54</v>
      </c>
      <c r="O506" s="849"/>
      <c r="P506" s="849"/>
      <c r="Q506" s="837"/>
      <c r="R506" s="850"/>
    </row>
    <row r="507" spans="1:18" ht="14.4" customHeight="1" x14ac:dyDescent="0.3">
      <c r="A507" s="831" t="s">
        <v>5082</v>
      </c>
      <c r="B507" s="832" t="s">
        <v>5413</v>
      </c>
      <c r="C507" s="832" t="s">
        <v>595</v>
      </c>
      <c r="D507" s="832" t="s">
        <v>5084</v>
      </c>
      <c r="E507" s="832" t="s">
        <v>5097</v>
      </c>
      <c r="F507" s="832" t="s">
        <v>1226</v>
      </c>
      <c r="G507" s="849"/>
      <c r="H507" s="849"/>
      <c r="I507" s="832"/>
      <c r="J507" s="832"/>
      <c r="K507" s="849"/>
      <c r="L507" s="849"/>
      <c r="M507" s="832"/>
      <c r="N507" s="832"/>
      <c r="O507" s="849">
        <v>75</v>
      </c>
      <c r="P507" s="849">
        <v>1030.5000000000002</v>
      </c>
      <c r="Q507" s="837"/>
      <c r="R507" s="850">
        <v>13.740000000000004</v>
      </c>
    </row>
    <row r="508" spans="1:18" ht="14.4" customHeight="1" x14ac:dyDescent="0.3">
      <c r="A508" s="831" t="s">
        <v>5082</v>
      </c>
      <c r="B508" s="832" t="s">
        <v>5413</v>
      </c>
      <c r="C508" s="832" t="s">
        <v>595</v>
      </c>
      <c r="D508" s="832" t="s">
        <v>5084</v>
      </c>
      <c r="E508" s="832" t="s">
        <v>5416</v>
      </c>
      <c r="F508" s="832" t="s">
        <v>5415</v>
      </c>
      <c r="G508" s="849"/>
      <c r="H508" s="849"/>
      <c r="I508" s="832"/>
      <c r="J508" s="832"/>
      <c r="K508" s="849">
        <v>1</v>
      </c>
      <c r="L508" s="849">
        <v>227.34</v>
      </c>
      <c r="M508" s="832">
        <v>1</v>
      </c>
      <c r="N508" s="832">
        <v>227.34</v>
      </c>
      <c r="O508" s="849"/>
      <c r="P508" s="849"/>
      <c r="Q508" s="837"/>
      <c r="R508" s="850"/>
    </row>
    <row r="509" spans="1:18" ht="14.4" customHeight="1" x14ac:dyDescent="0.3">
      <c r="A509" s="831" t="s">
        <v>5082</v>
      </c>
      <c r="B509" s="832" t="s">
        <v>5413</v>
      </c>
      <c r="C509" s="832" t="s">
        <v>595</v>
      </c>
      <c r="D509" s="832" t="s">
        <v>5084</v>
      </c>
      <c r="E509" s="832" t="s">
        <v>5099</v>
      </c>
      <c r="F509" s="832" t="s">
        <v>609</v>
      </c>
      <c r="G509" s="849"/>
      <c r="H509" s="849"/>
      <c r="I509" s="832"/>
      <c r="J509" s="832"/>
      <c r="K509" s="849">
        <v>7.59</v>
      </c>
      <c r="L509" s="849">
        <v>2776.4</v>
      </c>
      <c r="M509" s="832">
        <v>1</v>
      </c>
      <c r="N509" s="832">
        <v>365.79710144927537</v>
      </c>
      <c r="O509" s="849"/>
      <c r="P509" s="849"/>
      <c r="Q509" s="837"/>
      <c r="R509" s="850"/>
    </row>
    <row r="510" spans="1:18" ht="14.4" customHeight="1" x14ac:dyDescent="0.3">
      <c r="A510" s="831" t="s">
        <v>5082</v>
      </c>
      <c r="B510" s="832" t="s">
        <v>5413</v>
      </c>
      <c r="C510" s="832" t="s">
        <v>595</v>
      </c>
      <c r="D510" s="832" t="s">
        <v>5084</v>
      </c>
      <c r="E510" s="832" t="s">
        <v>5133</v>
      </c>
      <c r="F510" s="832"/>
      <c r="G510" s="849"/>
      <c r="H510" s="849"/>
      <c r="I510" s="832"/>
      <c r="J510" s="832"/>
      <c r="K510" s="849">
        <v>1</v>
      </c>
      <c r="L510" s="849">
        <v>48.74</v>
      </c>
      <c r="M510" s="832">
        <v>1</v>
      </c>
      <c r="N510" s="832">
        <v>48.74</v>
      </c>
      <c r="O510" s="849"/>
      <c r="P510" s="849"/>
      <c r="Q510" s="837"/>
      <c r="R510" s="850"/>
    </row>
    <row r="511" spans="1:18" ht="14.4" customHeight="1" x14ac:dyDescent="0.3">
      <c r="A511" s="831" t="s">
        <v>5082</v>
      </c>
      <c r="B511" s="832" t="s">
        <v>5413</v>
      </c>
      <c r="C511" s="832" t="s">
        <v>595</v>
      </c>
      <c r="D511" s="832" t="s">
        <v>5084</v>
      </c>
      <c r="E511" s="832" t="s">
        <v>5134</v>
      </c>
      <c r="F511" s="832" t="s">
        <v>5135</v>
      </c>
      <c r="G511" s="849"/>
      <c r="H511" s="849"/>
      <c r="I511" s="832"/>
      <c r="J511" s="832"/>
      <c r="K511" s="849">
        <v>4.8100000000000005</v>
      </c>
      <c r="L511" s="849">
        <v>661.56</v>
      </c>
      <c r="M511" s="832">
        <v>1</v>
      </c>
      <c r="N511" s="832">
        <v>137.53846153846152</v>
      </c>
      <c r="O511" s="849"/>
      <c r="P511" s="849"/>
      <c r="Q511" s="837"/>
      <c r="R511" s="850"/>
    </row>
    <row r="512" spans="1:18" ht="14.4" customHeight="1" x14ac:dyDescent="0.3">
      <c r="A512" s="831" t="s">
        <v>5082</v>
      </c>
      <c r="B512" s="832" t="s">
        <v>5413</v>
      </c>
      <c r="C512" s="832" t="s">
        <v>595</v>
      </c>
      <c r="D512" s="832" t="s">
        <v>5084</v>
      </c>
      <c r="E512" s="832" t="s">
        <v>5136</v>
      </c>
      <c r="F512" s="832" t="s">
        <v>5135</v>
      </c>
      <c r="G512" s="849"/>
      <c r="H512" s="849"/>
      <c r="I512" s="832"/>
      <c r="J512" s="832"/>
      <c r="K512" s="849">
        <v>2.92</v>
      </c>
      <c r="L512" s="849">
        <v>2007.96</v>
      </c>
      <c r="M512" s="832">
        <v>1</v>
      </c>
      <c r="N512" s="832">
        <v>687.65753424657532</v>
      </c>
      <c r="O512" s="849"/>
      <c r="P512" s="849"/>
      <c r="Q512" s="837"/>
      <c r="R512" s="850"/>
    </row>
    <row r="513" spans="1:18" ht="14.4" customHeight="1" x14ac:dyDescent="0.3">
      <c r="A513" s="831" t="s">
        <v>5082</v>
      </c>
      <c r="B513" s="832" t="s">
        <v>5413</v>
      </c>
      <c r="C513" s="832" t="s">
        <v>595</v>
      </c>
      <c r="D513" s="832" t="s">
        <v>5084</v>
      </c>
      <c r="E513" s="832" t="s">
        <v>5140</v>
      </c>
      <c r="F513" s="832" t="s">
        <v>1187</v>
      </c>
      <c r="G513" s="849">
        <v>1.4</v>
      </c>
      <c r="H513" s="849">
        <v>255.01</v>
      </c>
      <c r="I513" s="832">
        <v>0.22580645161290319</v>
      </c>
      <c r="J513" s="832">
        <v>182.15</v>
      </c>
      <c r="K513" s="849">
        <v>6.2000000000000011</v>
      </c>
      <c r="L513" s="849">
        <v>1129.3300000000002</v>
      </c>
      <c r="M513" s="832">
        <v>1</v>
      </c>
      <c r="N513" s="832">
        <v>182.15</v>
      </c>
      <c r="O513" s="849">
        <v>6.6000000000000005</v>
      </c>
      <c r="P513" s="849">
        <v>1202.19</v>
      </c>
      <c r="Q513" s="837">
        <v>1.064516129032258</v>
      </c>
      <c r="R513" s="850">
        <v>182.15</v>
      </c>
    </row>
    <row r="514" spans="1:18" ht="14.4" customHeight="1" x14ac:dyDescent="0.3">
      <c r="A514" s="831" t="s">
        <v>5082</v>
      </c>
      <c r="B514" s="832" t="s">
        <v>5413</v>
      </c>
      <c r="C514" s="832" t="s">
        <v>595</v>
      </c>
      <c r="D514" s="832" t="s">
        <v>5084</v>
      </c>
      <c r="E514" s="832" t="s">
        <v>5141</v>
      </c>
      <c r="F514" s="832" t="s">
        <v>793</v>
      </c>
      <c r="G514" s="849">
        <v>1.4</v>
      </c>
      <c r="H514" s="849">
        <v>99.05</v>
      </c>
      <c r="I514" s="832">
        <v>0.16666666666666669</v>
      </c>
      <c r="J514" s="832">
        <v>70.75</v>
      </c>
      <c r="K514" s="849">
        <v>8.4</v>
      </c>
      <c r="L514" s="849">
        <v>594.29999999999995</v>
      </c>
      <c r="M514" s="832">
        <v>1</v>
      </c>
      <c r="N514" s="832">
        <v>70.749999999999986</v>
      </c>
      <c r="O514" s="849">
        <v>3.4</v>
      </c>
      <c r="P514" s="849">
        <v>289.51</v>
      </c>
      <c r="Q514" s="837">
        <v>0.4871445397947165</v>
      </c>
      <c r="R514" s="850">
        <v>85.15</v>
      </c>
    </row>
    <row r="515" spans="1:18" ht="14.4" customHeight="1" x14ac:dyDescent="0.3">
      <c r="A515" s="831" t="s">
        <v>5082</v>
      </c>
      <c r="B515" s="832" t="s">
        <v>5413</v>
      </c>
      <c r="C515" s="832" t="s">
        <v>595</v>
      </c>
      <c r="D515" s="832" t="s">
        <v>5084</v>
      </c>
      <c r="E515" s="832" t="s">
        <v>5142</v>
      </c>
      <c r="F515" s="832" t="s">
        <v>3404</v>
      </c>
      <c r="G515" s="849"/>
      <c r="H515" s="849"/>
      <c r="I515" s="832"/>
      <c r="J515" s="832"/>
      <c r="K515" s="849"/>
      <c r="L515" s="849"/>
      <c r="M515" s="832"/>
      <c r="N515" s="832"/>
      <c r="O515" s="849">
        <v>0.41000000000000003</v>
      </c>
      <c r="P515" s="849">
        <v>281.32</v>
      </c>
      <c r="Q515" s="837"/>
      <c r="R515" s="850">
        <v>686.14634146341461</v>
      </c>
    </row>
    <row r="516" spans="1:18" ht="14.4" customHeight="1" x14ac:dyDescent="0.3">
      <c r="A516" s="831" t="s">
        <v>5082</v>
      </c>
      <c r="B516" s="832" t="s">
        <v>5413</v>
      </c>
      <c r="C516" s="832" t="s">
        <v>595</v>
      </c>
      <c r="D516" s="832" t="s">
        <v>5084</v>
      </c>
      <c r="E516" s="832" t="s">
        <v>5143</v>
      </c>
      <c r="F516" s="832" t="s">
        <v>3404</v>
      </c>
      <c r="G516" s="849"/>
      <c r="H516" s="849"/>
      <c r="I516" s="832"/>
      <c r="J516" s="832"/>
      <c r="K516" s="849">
        <v>0.22</v>
      </c>
      <c r="L516" s="849">
        <v>26.75</v>
      </c>
      <c r="M516" s="832">
        <v>1</v>
      </c>
      <c r="N516" s="832">
        <v>121.59090909090909</v>
      </c>
      <c r="O516" s="849">
        <v>1</v>
      </c>
      <c r="P516" s="849">
        <v>171.55</v>
      </c>
      <c r="Q516" s="837">
        <v>6.4130841121495328</v>
      </c>
      <c r="R516" s="850">
        <v>171.55</v>
      </c>
    </row>
    <row r="517" spans="1:18" ht="14.4" customHeight="1" x14ac:dyDescent="0.3">
      <c r="A517" s="831" t="s">
        <v>5082</v>
      </c>
      <c r="B517" s="832" t="s">
        <v>5413</v>
      </c>
      <c r="C517" s="832" t="s">
        <v>595</v>
      </c>
      <c r="D517" s="832" t="s">
        <v>5084</v>
      </c>
      <c r="E517" s="832" t="s">
        <v>5144</v>
      </c>
      <c r="F517" s="832" t="s">
        <v>3404</v>
      </c>
      <c r="G517" s="849"/>
      <c r="H517" s="849"/>
      <c r="I517" s="832"/>
      <c r="J517" s="832"/>
      <c r="K517" s="849">
        <v>1.87</v>
      </c>
      <c r="L517" s="849">
        <v>454.85</v>
      </c>
      <c r="M517" s="832">
        <v>1</v>
      </c>
      <c r="N517" s="832">
        <v>243.23529411764704</v>
      </c>
      <c r="O517" s="849">
        <v>4.01</v>
      </c>
      <c r="P517" s="849">
        <v>1375.78</v>
      </c>
      <c r="Q517" s="837">
        <v>3.0246894580630976</v>
      </c>
      <c r="R517" s="850">
        <v>343.08728179551122</v>
      </c>
    </row>
    <row r="518" spans="1:18" ht="14.4" customHeight="1" x14ac:dyDescent="0.3">
      <c r="A518" s="831" t="s">
        <v>5082</v>
      </c>
      <c r="B518" s="832" t="s">
        <v>5413</v>
      </c>
      <c r="C518" s="832" t="s">
        <v>595</v>
      </c>
      <c r="D518" s="832" t="s">
        <v>5084</v>
      </c>
      <c r="E518" s="832" t="s">
        <v>5145</v>
      </c>
      <c r="F518" s="832" t="s">
        <v>1258</v>
      </c>
      <c r="G518" s="849"/>
      <c r="H518" s="849"/>
      <c r="I518" s="832"/>
      <c r="J518" s="832"/>
      <c r="K518" s="849">
        <v>1.2</v>
      </c>
      <c r="L518" s="849">
        <v>71.94</v>
      </c>
      <c r="M518" s="832">
        <v>1</v>
      </c>
      <c r="N518" s="832">
        <v>59.95</v>
      </c>
      <c r="O518" s="849"/>
      <c r="P518" s="849"/>
      <c r="Q518" s="837"/>
      <c r="R518" s="850"/>
    </row>
    <row r="519" spans="1:18" ht="14.4" customHeight="1" x14ac:dyDescent="0.3">
      <c r="A519" s="831" t="s">
        <v>5082</v>
      </c>
      <c r="B519" s="832" t="s">
        <v>5413</v>
      </c>
      <c r="C519" s="832" t="s">
        <v>595</v>
      </c>
      <c r="D519" s="832" t="s">
        <v>5084</v>
      </c>
      <c r="E519" s="832" t="s">
        <v>5148</v>
      </c>
      <c r="F519" s="832" t="s">
        <v>3432</v>
      </c>
      <c r="G519" s="849"/>
      <c r="H519" s="849"/>
      <c r="I519" s="832"/>
      <c r="J519" s="832"/>
      <c r="K519" s="849">
        <v>1.1000000000000001</v>
      </c>
      <c r="L519" s="849">
        <v>129.03</v>
      </c>
      <c r="M519" s="832">
        <v>1</v>
      </c>
      <c r="N519" s="832">
        <v>117.3</v>
      </c>
      <c r="O519" s="849">
        <v>1.7000000000000002</v>
      </c>
      <c r="P519" s="849">
        <v>199.40999999999997</v>
      </c>
      <c r="Q519" s="837">
        <v>1.5454545454545452</v>
      </c>
      <c r="R519" s="850">
        <v>117.29999999999997</v>
      </c>
    </row>
    <row r="520" spans="1:18" ht="14.4" customHeight="1" x14ac:dyDescent="0.3">
      <c r="A520" s="831" t="s">
        <v>5082</v>
      </c>
      <c r="B520" s="832" t="s">
        <v>5413</v>
      </c>
      <c r="C520" s="832" t="s">
        <v>595</v>
      </c>
      <c r="D520" s="832" t="s">
        <v>5084</v>
      </c>
      <c r="E520" s="832" t="s">
        <v>5149</v>
      </c>
      <c r="F520" s="832" t="s">
        <v>1191</v>
      </c>
      <c r="G520" s="849"/>
      <c r="H520" s="849"/>
      <c r="I520" s="832"/>
      <c r="J520" s="832"/>
      <c r="K520" s="849">
        <v>1.5999999999999999</v>
      </c>
      <c r="L520" s="849">
        <v>143.19999999999999</v>
      </c>
      <c r="M520" s="832">
        <v>1</v>
      </c>
      <c r="N520" s="832">
        <v>89.5</v>
      </c>
      <c r="O520" s="849">
        <v>1.2000000000000002</v>
      </c>
      <c r="P520" s="849">
        <v>107.4</v>
      </c>
      <c r="Q520" s="837">
        <v>0.75000000000000011</v>
      </c>
      <c r="R520" s="850">
        <v>89.499999999999986</v>
      </c>
    </row>
    <row r="521" spans="1:18" ht="14.4" customHeight="1" x14ac:dyDescent="0.3">
      <c r="A521" s="831" t="s">
        <v>5082</v>
      </c>
      <c r="B521" s="832" t="s">
        <v>5413</v>
      </c>
      <c r="C521" s="832" t="s">
        <v>595</v>
      </c>
      <c r="D521" s="832" t="s">
        <v>5084</v>
      </c>
      <c r="E521" s="832" t="s">
        <v>5152</v>
      </c>
      <c r="F521" s="832" t="s">
        <v>1802</v>
      </c>
      <c r="G521" s="849"/>
      <c r="H521" s="849"/>
      <c r="I521" s="832"/>
      <c r="J521" s="832"/>
      <c r="K521" s="849"/>
      <c r="L521" s="849"/>
      <c r="M521" s="832"/>
      <c r="N521" s="832"/>
      <c r="O521" s="849">
        <v>0.1</v>
      </c>
      <c r="P521" s="849">
        <v>2068.8000000000002</v>
      </c>
      <c r="Q521" s="837"/>
      <c r="R521" s="850">
        <v>20688</v>
      </c>
    </row>
    <row r="522" spans="1:18" ht="14.4" customHeight="1" x14ac:dyDescent="0.3">
      <c r="A522" s="831" t="s">
        <v>5082</v>
      </c>
      <c r="B522" s="832" t="s">
        <v>5413</v>
      </c>
      <c r="C522" s="832" t="s">
        <v>595</v>
      </c>
      <c r="D522" s="832" t="s">
        <v>5084</v>
      </c>
      <c r="E522" s="832" t="s">
        <v>5153</v>
      </c>
      <c r="F522" s="832" t="s">
        <v>923</v>
      </c>
      <c r="G522" s="849"/>
      <c r="H522" s="849"/>
      <c r="I522" s="832"/>
      <c r="J522" s="832"/>
      <c r="K522" s="849"/>
      <c r="L522" s="849"/>
      <c r="M522" s="832"/>
      <c r="N522" s="832"/>
      <c r="O522" s="849">
        <v>0.15</v>
      </c>
      <c r="P522" s="849">
        <v>30.099999999999998</v>
      </c>
      <c r="Q522" s="837"/>
      <c r="R522" s="850">
        <v>200.66666666666666</v>
      </c>
    </row>
    <row r="523" spans="1:18" ht="14.4" customHeight="1" x14ac:dyDescent="0.3">
      <c r="A523" s="831" t="s">
        <v>5082</v>
      </c>
      <c r="B523" s="832" t="s">
        <v>5413</v>
      </c>
      <c r="C523" s="832" t="s">
        <v>595</v>
      </c>
      <c r="D523" s="832" t="s">
        <v>5084</v>
      </c>
      <c r="E523" s="832" t="s">
        <v>5154</v>
      </c>
      <c r="F523" s="832" t="s">
        <v>2303</v>
      </c>
      <c r="G523" s="849">
        <v>2.29</v>
      </c>
      <c r="H523" s="849">
        <v>16137.39</v>
      </c>
      <c r="I523" s="832">
        <v>0.35481295650529665</v>
      </c>
      <c r="J523" s="832">
        <v>7046.8951965065498</v>
      </c>
      <c r="K523" s="849">
        <v>19.330000000000002</v>
      </c>
      <c r="L523" s="849">
        <v>45481.4</v>
      </c>
      <c r="M523" s="832">
        <v>1</v>
      </c>
      <c r="N523" s="832">
        <v>2352.8918779099845</v>
      </c>
      <c r="O523" s="849">
        <v>6.24</v>
      </c>
      <c r="P523" s="849">
        <v>14682.029999999999</v>
      </c>
      <c r="Q523" s="837">
        <v>0.32281394152334797</v>
      </c>
      <c r="R523" s="850">
        <v>2352.8894230769229</v>
      </c>
    </row>
    <row r="524" spans="1:18" ht="14.4" customHeight="1" x14ac:dyDescent="0.3">
      <c r="A524" s="831" t="s">
        <v>5082</v>
      </c>
      <c r="B524" s="832" t="s">
        <v>5413</v>
      </c>
      <c r="C524" s="832" t="s">
        <v>595</v>
      </c>
      <c r="D524" s="832" t="s">
        <v>5084</v>
      </c>
      <c r="E524" s="832" t="s">
        <v>5158</v>
      </c>
      <c r="F524" s="832" t="s">
        <v>5157</v>
      </c>
      <c r="G524" s="849"/>
      <c r="H524" s="849"/>
      <c r="I524" s="832"/>
      <c r="J524" s="832"/>
      <c r="K524" s="849">
        <v>4.97</v>
      </c>
      <c r="L524" s="849">
        <v>824.63</v>
      </c>
      <c r="M524" s="832">
        <v>1</v>
      </c>
      <c r="N524" s="832">
        <v>165.9215291750503</v>
      </c>
      <c r="O524" s="849"/>
      <c r="P524" s="849"/>
      <c r="Q524" s="837"/>
      <c r="R524" s="850"/>
    </row>
    <row r="525" spans="1:18" ht="14.4" customHeight="1" x14ac:dyDescent="0.3">
      <c r="A525" s="831" t="s">
        <v>5082</v>
      </c>
      <c r="B525" s="832" t="s">
        <v>5413</v>
      </c>
      <c r="C525" s="832" t="s">
        <v>595</v>
      </c>
      <c r="D525" s="832" t="s">
        <v>5084</v>
      </c>
      <c r="E525" s="832" t="s">
        <v>5162</v>
      </c>
      <c r="F525" s="832" t="s">
        <v>5163</v>
      </c>
      <c r="G525" s="849">
        <v>0.99</v>
      </c>
      <c r="H525" s="849">
        <v>708.51</v>
      </c>
      <c r="I525" s="832"/>
      <c r="J525" s="832">
        <v>715.66666666666663</v>
      </c>
      <c r="K525" s="849"/>
      <c r="L525" s="849"/>
      <c r="M525" s="832"/>
      <c r="N525" s="832"/>
      <c r="O525" s="849"/>
      <c r="P525" s="849"/>
      <c r="Q525" s="837"/>
      <c r="R525" s="850"/>
    </row>
    <row r="526" spans="1:18" ht="14.4" customHeight="1" x14ac:dyDescent="0.3">
      <c r="A526" s="831" t="s">
        <v>5082</v>
      </c>
      <c r="B526" s="832" t="s">
        <v>5413</v>
      </c>
      <c r="C526" s="832" t="s">
        <v>595</v>
      </c>
      <c r="D526" s="832" t="s">
        <v>5084</v>
      </c>
      <c r="E526" s="832" t="s">
        <v>5164</v>
      </c>
      <c r="F526" s="832" t="s">
        <v>5163</v>
      </c>
      <c r="G526" s="849">
        <v>3.33</v>
      </c>
      <c r="H526" s="849">
        <v>4766.38</v>
      </c>
      <c r="I526" s="832">
        <v>1.6649945855311421</v>
      </c>
      <c r="J526" s="832">
        <v>1431.3453453453453</v>
      </c>
      <c r="K526" s="849">
        <v>2</v>
      </c>
      <c r="L526" s="849">
        <v>2862.7</v>
      </c>
      <c r="M526" s="832">
        <v>1</v>
      </c>
      <c r="N526" s="832">
        <v>1431.35</v>
      </c>
      <c r="O526" s="849"/>
      <c r="P526" s="849"/>
      <c r="Q526" s="837"/>
      <c r="R526" s="850"/>
    </row>
    <row r="527" spans="1:18" ht="14.4" customHeight="1" x14ac:dyDescent="0.3">
      <c r="A527" s="831" t="s">
        <v>5082</v>
      </c>
      <c r="B527" s="832" t="s">
        <v>5413</v>
      </c>
      <c r="C527" s="832" t="s">
        <v>595</v>
      </c>
      <c r="D527" s="832" t="s">
        <v>5084</v>
      </c>
      <c r="E527" s="832" t="s">
        <v>5172</v>
      </c>
      <c r="F527" s="832" t="s">
        <v>5173</v>
      </c>
      <c r="G527" s="849"/>
      <c r="H527" s="849"/>
      <c r="I527" s="832"/>
      <c r="J527" s="832"/>
      <c r="K527" s="849">
        <v>4.7699999999999996</v>
      </c>
      <c r="L527" s="849">
        <v>1258.22</v>
      </c>
      <c r="M527" s="832">
        <v>1</v>
      </c>
      <c r="N527" s="832">
        <v>263.77777777777783</v>
      </c>
      <c r="O527" s="849">
        <v>14.8</v>
      </c>
      <c r="P527" s="849">
        <v>3903.9300000000003</v>
      </c>
      <c r="Q527" s="837">
        <v>3.1027403792659474</v>
      </c>
      <c r="R527" s="850">
        <v>263.77905405405409</v>
      </c>
    </row>
    <row r="528" spans="1:18" ht="14.4" customHeight="1" x14ac:dyDescent="0.3">
      <c r="A528" s="831" t="s">
        <v>5082</v>
      </c>
      <c r="B528" s="832" t="s">
        <v>5413</v>
      </c>
      <c r="C528" s="832" t="s">
        <v>595</v>
      </c>
      <c r="D528" s="832" t="s">
        <v>5084</v>
      </c>
      <c r="E528" s="832" t="s">
        <v>5182</v>
      </c>
      <c r="F528" s="832" t="s">
        <v>5183</v>
      </c>
      <c r="G528" s="849"/>
      <c r="H528" s="849"/>
      <c r="I528" s="832"/>
      <c r="J528" s="832"/>
      <c r="K528" s="849"/>
      <c r="L528" s="849"/>
      <c r="M528" s="832"/>
      <c r="N528" s="832"/>
      <c r="O528" s="849">
        <v>4</v>
      </c>
      <c r="P528" s="849">
        <v>26846.48</v>
      </c>
      <c r="Q528" s="837"/>
      <c r="R528" s="850">
        <v>6711.62</v>
      </c>
    </row>
    <row r="529" spans="1:18" ht="14.4" customHeight="1" x14ac:dyDescent="0.3">
      <c r="A529" s="831" t="s">
        <v>5082</v>
      </c>
      <c r="B529" s="832" t="s">
        <v>5413</v>
      </c>
      <c r="C529" s="832" t="s">
        <v>595</v>
      </c>
      <c r="D529" s="832" t="s">
        <v>5084</v>
      </c>
      <c r="E529" s="832" t="s">
        <v>5184</v>
      </c>
      <c r="F529" s="832" t="s">
        <v>5173</v>
      </c>
      <c r="G529" s="849"/>
      <c r="H529" s="849"/>
      <c r="I529" s="832"/>
      <c r="J529" s="832"/>
      <c r="K529" s="849"/>
      <c r="L529" s="849"/>
      <c r="M529" s="832"/>
      <c r="N529" s="832"/>
      <c r="O529" s="849">
        <v>4.84</v>
      </c>
      <c r="P529" s="849">
        <v>12767.1</v>
      </c>
      <c r="Q529" s="837"/>
      <c r="R529" s="850">
        <v>2637.8305785123966</v>
      </c>
    </row>
    <row r="530" spans="1:18" ht="14.4" customHeight="1" x14ac:dyDescent="0.3">
      <c r="A530" s="831" t="s">
        <v>5082</v>
      </c>
      <c r="B530" s="832" t="s">
        <v>5413</v>
      </c>
      <c r="C530" s="832" t="s">
        <v>595</v>
      </c>
      <c r="D530" s="832" t="s">
        <v>5084</v>
      </c>
      <c r="E530" s="832" t="s">
        <v>5185</v>
      </c>
      <c r="F530" s="832" t="s">
        <v>5173</v>
      </c>
      <c r="G530" s="849"/>
      <c r="H530" s="849"/>
      <c r="I530" s="832"/>
      <c r="J530" s="832"/>
      <c r="K530" s="849">
        <v>2</v>
      </c>
      <c r="L530" s="849">
        <v>2637.82</v>
      </c>
      <c r="M530" s="832">
        <v>1</v>
      </c>
      <c r="N530" s="832">
        <v>1318.91</v>
      </c>
      <c r="O530" s="849">
        <v>5</v>
      </c>
      <c r="P530" s="849">
        <v>6594.55</v>
      </c>
      <c r="Q530" s="837">
        <v>2.5</v>
      </c>
      <c r="R530" s="850">
        <v>1318.91</v>
      </c>
    </row>
    <row r="531" spans="1:18" ht="14.4" customHeight="1" x14ac:dyDescent="0.3">
      <c r="A531" s="831" t="s">
        <v>5082</v>
      </c>
      <c r="B531" s="832" t="s">
        <v>5413</v>
      </c>
      <c r="C531" s="832" t="s">
        <v>595</v>
      </c>
      <c r="D531" s="832" t="s">
        <v>5084</v>
      </c>
      <c r="E531" s="832" t="s">
        <v>5188</v>
      </c>
      <c r="F531" s="832" t="s">
        <v>2583</v>
      </c>
      <c r="G531" s="849"/>
      <c r="H531" s="849"/>
      <c r="I531" s="832"/>
      <c r="J531" s="832"/>
      <c r="K531" s="849">
        <v>1</v>
      </c>
      <c r="L531" s="849">
        <v>6731.45</v>
      </c>
      <c r="M531" s="832">
        <v>1</v>
      </c>
      <c r="N531" s="832">
        <v>6731.45</v>
      </c>
      <c r="O531" s="849">
        <v>0.2</v>
      </c>
      <c r="P531" s="849">
        <v>1346.29</v>
      </c>
      <c r="Q531" s="837">
        <v>0.2</v>
      </c>
      <c r="R531" s="850">
        <v>6731.45</v>
      </c>
    </row>
    <row r="532" spans="1:18" ht="14.4" customHeight="1" x14ac:dyDescent="0.3">
      <c r="A532" s="831" t="s">
        <v>5082</v>
      </c>
      <c r="B532" s="832" t="s">
        <v>5413</v>
      </c>
      <c r="C532" s="832" t="s">
        <v>595</v>
      </c>
      <c r="D532" s="832" t="s">
        <v>5084</v>
      </c>
      <c r="E532" s="832" t="s">
        <v>5194</v>
      </c>
      <c r="F532" s="832" t="s">
        <v>5195</v>
      </c>
      <c r="G532" s="849"/>
      <c r="H532" s="849"/>
      <c r="I532" s="832"/>
      <c r="J532" s="832"/>
      <c r="K532" s="849"/>
      <c r="L532" s="849"/>
      <c r="M532" s="832"/>
      <c r="N532" s="832"/>
      <c r="O532" s="849">
        <v>1</v>
      </c>
      <c r="P532" s="849">
        <v>3799.88</v>
      </c>
      <c r="Q532" s="837"/>
      <c r="R532" s="850">
        <v>3799.88</v>
      </c>
    </row>
    <row r="533" spans="1:18" ht="14.4" customHeight="1" x14ac:dyDescent="0.3">
      <c r="A533" s="831" t="s">
        <v>5082</v>
      </c>
      <c r="B533" s="832" t="s">
        <v>5413</v>
      </c>
      <c r="C533" s="832" t="s">
        <v>595</v>
      </c>
      <c r="D533" s="832" t="s">
        <v>5084</v>
      </c>
      <c r="E533" s="832" t="s">
        <v>5205</v>
      </c>
      <c r="F533" s="832" t="s">
        <v>5206</v>
      </c>
      <c r="G533" s="849">
        <v>0.86</v>
      </c>
      <c r="H533" s="849">
        <v>932.32</v>
      </c>
      <c r="I533" s="832">
        <v>0.12095720596534704</v>
      </c>
      <c r="J533" s="832">
        <v>1084.0930232558139</v>
      </c>
      <c r="K533" s="849">
        <v>7.1099999999999994</v>
      </c>
      <c r="L533" s="849">
        <v>7707.8499999999995</v>
      </c>
      <c r="M533" s="832">
        <v>1</v>
      </c>
      <c r="N533" s="832">
        <v>1084.0857946554149</v>
      </c>
      <c r="O533" s="849">
        <v>1.7800000000000002</v>
      </c>
      <c r="P533" s="849">
        <v>1905.83</v>
      </c>
      <c r="Q533" s="837">
        <v>0.2472583145754004</v>
      </c>
      <c r="R533" s="850">
        <v>1070.6910112359549</v>
      </c>
    </row>
    <row r="534" spans="1:18" ht="14.4" customHeight="1" x14ac:dyDescent="0.3">
      <c r="A534" s="831" t="s">
        <v>5082</v>
      </c>
      <c r="B534" s="832" t="s">
        <v>5413</v>
      </c>
      <c r="C534" s="832" t="s">
        <v>595</v>
      </c>
      <c r="D534" s="832" t="s">
        <v>5084</v>
      </c>
      <c r="E534" s="832" t="s">
        <v>5207</v>
      </c>
      <c r="F534" s="832" t="s">
        <v>5206</v>
      </c>
      <c r="G534" s="849">
        <v>2.27</v>
      </c>
      <c r="H534" s="849">
        <v>820.3</v>
      </c>
      <c r="I534" s="832">
        <v>0.19807981145834841</v>
      </c>
      <c r="J534" s="832">
        <v>361.36563876651979</v>
      </c>
      <c r="K534" s="849">
        <v>11.459999999999999</v>
      </c>
      <c r="L534" s="849">
        <v>4141.26</v>
      </c>
      <c r="M534" s="832">
        <v>1</v>
      </c>
      <c r="N534" s="832">
        <v>361.3664921465969</v>
      </c>
      <c r="O534" s="849">
        <v>6.78</v>
      </c>
      <c r="P534" s="849">
        <v>2415.37</v>
      </c>
      <c r="Q534" s="837">
        <v>0.58324519590655977</v>
      </c>
      <c r="R534" s="850">
        <v>356.24926253687312</v>
      </c>
    </row>
    <row r="535" spans="1:18" ht="14.4" customHeight="1" x14ac:dyDescent="0.3">
      <c r="A535" s="831" t="s">
        <v>5082</v>
      </c>
      <c r="B535" s="832" t="s">
        <v>5413</v>
      </c>
      <c r="C535" s="832" t="s">
        <v>595</v>
      </c>
      <c r="D535" s="832" t="s">
        <v>5084</v>
      </c>
      <c r="E535" s="832" t="s">
        <v>5208</v>
      </c>
      <c r="F535" s="832" t="s">
        <v>5206</v>
      </c>
      <c r="G535" s="849">
        <v>2.64</v>
      </c>
      <c r="H535" s="849">
        <v>317.97000000000003</v>
      </c>
      <c r="I535" s="832">
        <v>0.27159745118472078</v>
      </c>
      <c r="J535" s="832">
        <v>120.44318181818183</v>
      </c>
      <c r="K535" s="849">
        <v>9.7199999999999989</v>
      </c>
      <c r="L535" s="849">
        <v>1170.74</v>
      </c>
      <c r="M535" s="832">
        <v>1</v>
      </c>
      <c r="N535" s="832">
        <v>120.44650205761319</v>
      </c>
      <c r="O535" s="849">
        <v>7.3100000000000005</v>
      </c>
      <c r="P535" s="849">
        <v>866.7</v>
      </c>
      <c r="Q535" s="837">
        <v>0.74030100620120609</v>
      </c>
      <c r="R535" s="850">
        <v>118.56361149110806</v>
      </c>
    </row>
    <row r="536" spans="1:18" ht="14.4" customHeight="1" x14ac:dyDescent="0.3">
      <c r="A536" s="831" t="s">
        <v>5082</v>
      </c>
      <c r="B536" s="832" t="s">
        <v>5413</v>
      </c>
      <c r="C536" s="832" t="s">
        <v>595</v>
      </c>
      <c r="D536" s="832" t="s">
        <v>5084</v>
      </c>
      <c r="E536" s="832" t="s">
        <v>5211</v>
      </c>
      <c r="F536" s="832" t="s">
        <v>5206</v>
      </c>
      <c r="G536" s="849">
        <v>0.03</v>
      </c>
      <c r="H536" s="849">
        <v>43.36</v>
      </c>
      <c r="I536" s="832">
        <v>9.9990545174464592E-3</v>
      </c>
      <c r="J536" s="832">
        <v>1445.3333333333333</v>
      </c>
      <c r="K536" s="849">
        <v>3</v>
      </c>
      <c r="L536" s="849">
        <v>4336.41</v>
      </c>
      <c r="M536" s="832">
        <v>1</v>
      </c>
      <c r="N536" s="832">
        <v>1445.47</v>
      </c>
      <c r="O536" s="849">
        <v>0.31</v>
      </c>
      <c r="P536" s="849">
        <v>437.61</v>
      </c>
      <c r="Q536" s="837">
        <v>0.1009152732329277</v>
      </c>
      <c r="R536" s="850">
        <v>1411.6451612903227</v>
      </c>
    </row>
    <row r="537" spans="1:18" ht="14.4" customHeight="1" x14ac:dyDescent="0.3">
      <c r="A537" s="831" t="s">
        <v>5082</v>
      </c>
      <c r="B537" s="832" t="s">
        <v>5413</v>
      </c>
      <c r="C537" s="832" t="s">
        <v>595</v>
      </c>
      <c r="D537" s="832" t="s">
        <v>5084</v>
      </c>
      <c r="E537" s="832" t="s">
        <v>5212</v>
      </c>
      <c r="F537" s="832" t="s">
        <v>5213</v>
      </c>
      <c r="G537" s="849"/>
      <c r="H537" s="849"/>
      <c r="I537" s="832"/>
      <c r="J537" s="832"/>
      <c r="K537" s="849"/>
      <c r="L537" s="849"/>
      <c r="M537" s="832"/>
      <c r="N537" s="832"/>
      <c r="O537" s="849">
        <v>8.52</v>
      </c>
      <c r="P537" s="849">
        <v>6097.57</v>
      </c>
      <c r="Q537" s="837"/>
      <c r="R537" s="850">
        <v>715.67723004694835</v>
      </c>
    </row>
    <row r="538" spans="1:18" ht="14.4" customHeight="1" x14ac:dyDescent="0.3">
      <c r="A538" s="831" t="s">
        <v>5082</v>
      </c>
      <c r="B538" s="832" t="s">
        <v>5413</v>
      </c>
      <c r="C538" s="832" t="s">
        <v>595</v>
      </c>
      <c r="D538" s="832" t="s">
        <v>5084</v>
      </c>
      <c r="E538" s="832" t="s">
        <v>5214</v>
      </c>
      <c r="F538" s="832" t="s">
        <v>5213</v>
      </c>
      <c r="G538" s="849"/>
      <c r="H538" s="849"/>
      <c r="I538" s="832"/>
      <c r="J538" s="832"/>
      <c r="K538" s="849"/>
      <c r="L538" s="849"/>
      <c r="M538" s="832"/>
      <c r="N538" s="832"/>
      <c r="O538" s="849">
        <v>30.16</v>
      </c>
      <c r="P538" s="849">
        <v>43169.790000000008</v>
      </c>
      <c r="Q538" s="837"/>
      <c r="R538" s="850">
        <v>1431.3590848806368</v>
      </c>
    </row>
    <row r="539" spans="1:18" ht="14.4" customHeight="1" x14ac:dyDescent="0.3">
      <c r="A539" s="831" t="s">
        <v>5082</v>
      </c>
      <c r="B539" s="832" t="s">
        <v>5413</v>
      </c>
      <c r="C539" s="832" t="s">
        <v>595</v>
      </c>
      <c r="D539" s="832" t="s">
        <v>5084</v>
      </c>
      <c r="E539" s="832" t="s">
        <v>5216</v>
      </c>
      <c r="F539" s="832" t="s">
        <v>2303</v>
      </c>
      <c r="G539" s="849"/>
      <c r="H539" s="849"/>
      <c r="I539" s="832"/>
      <c r="J539" s="832"/>
      <c r="K539" s="849">
        <v>5.3900000000000006</v>
      </c>
      <c r="L539" s="849">
        <v>4227.3500000000004</v>
      </c>
      <c r="M539" s="832">
        <v>1</v>
      </c>
      <c r="N539" s="832">
        <v>784.29499072356214</v>
      </c>
      <c r="O539" s="849">
        <v>18.3</v>
      </c>
      <c r="P539" s="849">
        <v>14352.62</v>
      </c>
      <c r="Q539" s="837">
        <v>3.395181378404911</v>
      </c>
      <c r="R539" s="850">
        <v>784.29617486338805</v>
      </c>
    </row>
    <row r="540" spans="1:18" ht="14.4" customHeight="1" x14ac:dyDescent="0.3">
      <c r="A540" s="831" t="s">
        <v>5082</v>
      </c>
      <c r="B540" s="832" t="s">
        <v>5413</v>
      </c>
      <c r="C540" s="832" t="s">
        <v>595</v>
      </c>
      <c r="D540" s="832" t="s">
        <v>5084</v>
      </c>
      <c r="E540" s="832" t="s">
        <v>5221</v>
      </c>
      <c r="F540" s="832" t="s">
        <v>5222</v>
      </c>
      <c r="G540" s="849">
        <v>2.11</v>
      </c>
      <c r="H540" s="849">
        <v>869.67</v>
      </c>
      <c r="I540" s="832">
        <v>2.0320342072059439</v>
      </c>
      <c r="J540" s="832">
        <v>412.16587677725119</v>
      </c>
      <c r="K540" s="849">
        <v>1.17</v>
      </c>
      <c r="L540" s="849">
        <v>427.98</v>
      </c>
      <c r="M540" s="832">
        <v>1</v>
      </c>
      <c r="N540" s="832">
        <v>365.79487179487182</v>
      </c>
      <c r="O540" s="849">
        <v>24.52</v>
      </c>
      <c r="P540" s="849">
        <v>8969.2999999999993</v>
      </c>
      <c r="Q540" s="837">
        <v>20.957287723725404</v>
      </c>
      <c r="R540" s="850">
        <v>365.7952691680261</v>
      </c>
    </row>
    <row r="541" spans="1:18" ht="14.4" customHeight="1" x14ac:dyDescent="0.3">
      <c r="A541" s="831" t="s">
        <v>5082</v>
      </c>
      <c r="B541" s="832" t="s">
        <v>5413</v>
      </c>
      <c r="C541" s="832" t="s">
        <v>595</v>
      </c>
      <c r="D541" s="832" t="s">
        <v>5084</v>
      </c>
      <c r="E541" s="832" t="s">
        <v>5228</v>
      </c>
      <c r="F541" s="832" t="s">
        <v>2303</v>
      </c>
      <c r="G541" s="849"/>
      <c r="H541" s="849"/>
      <c r="I541" s="832"/>
      <c r="J541" s="832"/>
      <c r="K541" s="849">
        <v>6.83</v>
      </c>
      <c r="L541" s="849">
        <v>1607.01</v>
      </c>
      <c r="M541" s="832">
        <v>1</v>
      </c>
      <c r="N541" s="832">
        <v>235.28696925329427</v>
      </c>
      <c r="O541" s="849">
        <v>4.7699999999999996</v>
      </c>
      <c r="P541" s="849">
        <v>1122.31</v>
      </c>
      <c r="Q541" s="837">
        <v>0.69838395529585995</v>
      </c>
      <c r="R541" s="850">
        <v>235.28511530398325</v>
      </c>
    </row>
    <row r="542" spans="1:18" ht="14.4" customHeight="1" x14ac:dyDescent="0.3">
      <c r="A542" s="831" t="s">
        <v>5082</v>
      </c>
      <c r="B542" s="832" t="s">
        <v>5413</v>
      </c>
      <c r="C542" s="832" t="s">
        <v>595</v>
      </c>
      <c r="D542" s="832" t="s">
        <v>5084</v>
      </c>
      <c r="E542" s="832" t="s">
        <v>5233</v>
      </c>
      <c r="F542" s="832" t="s">
        <v>5234</v>
      </c>
      <c r="G542" s="849"/>
      <c r="H542" s="849"/>
      <c r="I542" s="832"/>
      <c r="J542" s="832"/>
      <c r="K542" s="849">
        <v>2</v>
      </c>
      <c r="L542" s="849">
        <v>732.02</v>
      </c>
      <c r="M542" s="832">
        <v>1</v>
      </c>
      <c r="N542" s="832">
        <v>366.01</v>
      </c>
      <c r="O542" s="849">
        <v>4</v>
      </c>
      <c r="P542" s="849">
        <v>1464.04</v>
      </c>
      <c r="Q542" s="837">
        <v>2</v>
      </c>
      <c r="R542" s="850">
        <v>366.01</v>
      </c>
    </row>
    <row r="543" spans="1:18" ht="14.4" customHeight="1" x14ac:dyDescent="0.3">
      <c r="A543" s="831" t="s">
        <v>5082</v>
      </c>
      <c r="B543" s="832" t="s">
        <v>5413</v>
      </c>
      <c r="C543" s="832" t="s">
        <v>595</v>
      </c>
      <c r="D543" s="832" t="s">
        <v>5084</v>
      </c>
      <c r="E543" s="832" t="s">
        <v>5237</v>
      </c>
      <c r="F543" s="832" t="s">
        <v>5234</v>
      </c>
      <c r="G543" s="849"/>
      <c r="H543" s="849"/>
      <c r="I543" s="832"/>
      <c r="J543" s="832"/>
      <c r="K543" s="849">
        <v>1</v>
      </c>
      <c r="L543" s="849">
        <v>1464.02</v>
      </c>
      <c r="M543" s="832">
        <v>1</v>
      </c>
      <c r="N543" s="832">
        <v>1464.02</v>
      </c>
      <c r="O543" s="849">
        <v>2</v>
      </c>
      <c r="P543" s="849">
        <v>2928.04</v>
      </c>
      <c r="Q543" s="837">
        <v>2</v>
      </c>
      <c r="R543" s="850">
        <v>1464.02</v>
      </c>
    </row>
    <row r="544" spans="1:18" ht="14.4" customHeight="1" x14ac:dyDescent="0.3">
      <c r="A544" s="831" t="s">
        <v>5082</v>
      </c>
      <c r="B544" s="832" t="s">
        <v>5413</v>
      </c>
      <c r="C544" s="832" t="s">
        <v>595</v>
      </c>
      <c r="D544" s="832" t="s">
        <v>5084</v>
      </c>
      <c r="E544" s="832" t="s">
        <v>5241</v>
      </c>
      <c r="F544" s="832" t="s">
        <v>5242</v>
      </c>
      <c r="G544" s="849">
        <v>0.8</v>
      </c>
      <c r="H544" s="849">
        <v>430.84</v>
      </c>
      <c r="I544" s="832">
        <v>0.32388870930153885</v>
      </c>
      <c r="J544" s="832">
        <v>538.54999999999995</v>
      </c>
      <c r="K544" s="849">
        <v>2.4699999999999998</v>
      </c>
      <c r="L544" s="849">
        <v>1330.21</v>
      </c>
      <c r="M544" s="832">
        <v>1</v>
      </c>
      <c r="N544" s="832">
        <v>538.54655870445356</v>
      </c>
      <c r="O544" s="849">
        <v>7.2799999999999994</v>
      </c>
      <c r="P544" s="849">
        <v>3920.6000000000004</v>
      </c>
      <c r="Q544" s="837">
        <v>2.9473541771599976</v>
      </c>
      <c r="R544" s="850">
        <v>538.54395604395609</v>
      </c>
    </row>
    <row r="545" spans="1:18" ht="14.4" customHeight="1" x14ac:dyDescent="0.3">
      <c r="A545" s="831" t="s">
        <v>5082</v>
      </c>
      <c r="B545" s="832" t="s">
        <v>5413</v>
      </c>
      <c r="C545" s="832" t="s">
        <v>595</v>
      </c>
      <c r="D545" s="832" t="s">
        <v>5084</v>
      </c>
      <c r="E545" s="832" t="s">
        <v>5245</v>
      </c>
      <c r="F545" s="832" t="s">
        <v>4430</v>
      </c>
      <c r="G545" s="849">
        <v>1.2</v>
      </c>
      <c r="H545" s="849">
        <v>84.84</v>
      </c>
      <c r="I545" s="832">
        <v>0.13043478260869568</v>
      </c>
      <c r="J545" s="832">
        <v>70.7</v>
      </c>
      <c r="K545" s="849">
        <v>9.1999999999999993</v>
      </c>
      <c r="L545" s="849">
        <v>650.43999999999994</v>
      </c>
      <c r="M545" s="832">
        <v>1</v>
      </c>
      <c r="N545" s="832">
        <v>70.7</v>
      </c>
      <c r="O545" s="849"/>
      <c r="P545" s="849"/>
      <c r="Q545" s="837"/>
      <c r="R545" s="850"/>
    </row>
    <row r="546" spans="1:18" ht="14.4" customHeight="1" x14ac:dyDescent="0.3">
      <c r="A546" s="831" t="s">
        <v>5082</v>
      </c>
      <c r="B546" s="832" t="s">
        <v>5413</v>
      </c>
      <c r="C546" s="832" t="s">
        <v>595</v>
      </c>
      <c r="D546" s="832" t="s">
        <v>5084</v>
      </c>
      <c r="E546" s="832" t="s">
        <v>5246</v>
      </c>
      <c r="F546" s="832" t="s">
        <v>3336</v>
      </c>
      <c r="G546" s="849"/>
      <c r="H546" s="849"/>
      <c r="I546" s="832"/>
      <c r="J546" s="832"/>
      <c r="K546" s="849">
        <v>1.1000000000000001</v>
      </c>
      <c r="L546" s="849">
        <v>163.30000000000001</v>
      </c>
      <c r="M546" s="832">
        <v>1</v>
      </c>
      <c r="N546" s="832">
        <v>148.45454545454544</v>
      </c>
      <c r="O546" s="849"/>
      <c r="P546" s="849"/>
      <c r="Q546" s="837"/>
      <c r="R546" s="850"/>
    </row>
    <row r="547" spans="1:18" ht="14.4" customHeight="1" x14ac:dyDescent="0.3">
      <c r="A547" s="831" t="s">
        <v>5082</v>
      </c>
      <c r="B547" s="832" t="s">
        <v>5413</v>
      </c>
      <c r="C547" s="832" t="s">
        <v>595</v>
      </c>
      <c r="D547" s="832" t="s">
        <v>5084</v>
      </c>
      <c r="E547" s="832" t="s">
        <v>5252</v>
      </c>
      <c r="F547" s="832" t="s">
        <v>2593</v>
      </c>
      <c r="G547" s="849"/>
      <c r="H547" s="849"/>
      <c r="I547" s="832"/>
      <c r="J547" s="832"/>
      <c r="K547" s="849"/>
      <c r="L547" s="849"/>
      <c r="M547" s="832"/>
      <c r="N547" s="832"/>
      <c r="O547" s="849">
        <v>6</v>
      </c>
      <c r="P547" s="849">
        <v>10494.48</v>
      </c>
      <c r="Q547" s="837"/>
      <c r="R547" s="850">
        <v>1749.08</v>
      </c>
    </row>
    <row r="548" spans="1:18" ht="14.4" customHeight="1" x14ac:dyDescent="0.3">
      <c r="A548" s="831" t="s">
        <v>5082</v>
      </c>
      <c r="B548" s="832" t="s">
        <v>5413</v>
      </c>
      <c r="C548" s="832" t="s">
        <v>595</v>
      </c>
      <c r="D548" s="832" t="s">
        <v>5084</v>
      </c>
      <c r="E548" s="832" t="s">
        <v>5253</v>
      </c>
      <c r="F548" s="832" t="s">
        <v>2457</v>
      </c>
      <c r="G548" s="849">
        <v>0.1</v>
      </c>
      <c r="H548" s="849">
        <v>28.28</v>
      </c>
      <c r="I548" s="832">
        <v>2</v>
      </c>
      <c r="J548" s="832">
        <v>282.8</v>
      </c>
      <c r="K548" s="849">
        <v>0.05</v>
      </c>
      <c r="L548" s="849">
        <v>14.14</v>
      </c>
      <c r="M548" s="832">
        <v>1</v>
      </c>
      <c r="N548" s="832">
        <v>282.8</v>
      </c>
      <c r="O548" s="849">
        <v>3.5</v>
      </c>
      <c r="P548" s="849">
        <v>989.8</v>
      </c>
      <c r="Q548" s="837">
        <v>70</v>
      </c>
      <c r="R548" s="850">
        <v>282.8</v>
      </c>
    </row>
    <row r="549" spans="1:18" ht="14.4" customHeight="1" x14ac:dyDescent="0.3">
      <c r="A549" s="831" t="s">
        <v>5082</v>
      </c>
      <c r="B549" s="832" t="s">
        <v>5413</v>
      </c>
      <c r="C549" s="832" t="s">
        <v>595</v>
      </c>
      <c r="D549" s="832" t="s">
        <v>5084</v>
      </c>
      <c r="E549" s="832" t="s">
        <v>5254</v>
      </c>
      <c r="F549" s="832" t="s">
        <v>5157</v>
      </c>
      <c r="G549" s="849">
        <v>0.18</v>
      </c>
      <c r="H549" s="849">
        <v>115.07</v>
      </c>
      <c r="I549" s="832"/>
      <c r="J549" s="832">
        <v>639.27777777777771</v>
      </c>
      <c r="K549" s="849"/>
      <c r="L549" s="849"/>
      <c r="M549" s="832"/>
      <c r="N549" s="832"/>
      <c r="O549" s="849"/>
      <c r="P549" s="849"/>
      <c r="Q549" s="837"/>
      <c r="R549" s="850"/>
    </row>
    <row r="550" spans="1:18" ht="14.4" customHeight="1" x14ac:dyDescent="0.3">
      <c r="A550" s="831" t="s">
        <v>5082</v>
      </c>
      <c r="B550" s="832" t="s">
        <v>5413</v>
      </c>
      <c r="C550" s="832" t="s">
        <v>595</v>
      </c>
      <c r="D550" s="832" t="s">
        <v>5084</v>
      </c>
      <c r="E550" s="832" t="s">
        <v>5266</v>
      </c>
      <c r="F550" s="832" t="s">
        <v>2649</v>
      </c>
      <c r="G550" s="849"/>
      <c r="H550" s="849"/>
      <c r="I550" s="832"/>
      <c r="J550" s="832"/>
      <c r="K550" s="849"/>
      <c r="L550" s="849"/>
      <c r="M550" s="832"/>
      <c r="N550" s="832"/>
      <c r="O550" s="849">
        <v>2</v>
      </c>
      <c r="P550" s="849">
        <v>9484.7999999999993</v>
      </c>
      <c r="Q550" s="837"/>
      <c r="R550" s="850">
        <v>4742.3999999999996</v>
      </c>
    </row>
    <row r="551" spans="1:18" ht="14.4" customHeight="1" x14ac:dyDescent="0.3">
      <c r="A551" s="831" t="s">
        <v>5082</v>
      </c>
      <c r="B551" s="832" t="s">
        <v>5413</v>
      </c>
      <c r="C551" s="832" t="s">
        <v>595</v>
      </c>
      <c r="D551" s="832" t="s">
        <v>5084</v>
      </c>
      <c r="E551" s="832" t="s">
        <v>5280</v>
      </c>
      <c r="F551" s="832" t="s">
        <v>1005</v>
      </c>
      <c r="G551" s="849"/>
      <c r="H551" s="849"/>
      <c r="I551" s="832"/>
      <c r="J551" s="832"/>
      <c r="K551" s="849">
        <v>2.76</v>
      </c>
      <c r="L551" s="849">
        <v>2522.94</v>
      </c>
      <c r="M551" s="832">
        <v>1</v>
      </c>
      <c r="N551" s="832">
        <v>914.10869565217399</v>
      </c>
      <c r="O551" s="849">
        <v>1.41</v>
      </c>
      <c r="P551" s="849">
        <v>433.26</v>
      </c>
      <c r="Q551" s="837">
        <v>0.17172822183642891</v>
      </c>
      <c r="R551" s="850">
        <v>307.27659574468089</v>
      </c>
    </row>
    <row r="552" spans="1:18" ht="14.4" customHeight="1" x14ac:dyDescent="0.3">
      <c r="A552" s="831" t="s">
        <v>5082</v>
      </c>
      <c r="B552" s="832" t="s">
        <v>5413</v>
      </c>
      <c r="C552" s="832" t="s">
        <v>595</v>
      </c>
      <c r="D552" s="832" t="s">
        <v>5084</v>
      </c>
      <c r="E552" s="832" t="s">
        <v>5281</v>
      </c>
      <c r="F552" s="832" t="s">
        <v>1005</v>
      </c>
      <c r="G552" s="849"/>
      <c r="H552" s="849"/>
      <c r="I552" s="832"/>
      <c r="J552" s="832"/>
      <c r="K552" s="849">
        <v>7.2</v>
      </c>
      <c r="L552" s="849">
        <v>16453.939999999999</v>
      </c>
      <c r="M552" s="832">
        <v>1</v>
      </c>
      <c r="N552" s="832">
        <v>2285.2694444444442</v>
      </c>
      <c r="O552" s="849">
        <v>3</v>
      </c>
      <c r="P552" s="849">
        <v>2304.6</v>
      </c>
      <c r="Q552" s="837">
        <v>0.14006371726164069</v>
      </c>
      <c r="R552" s="850">
        <v>768.19999999999993</v>
      </c>
    </row>
    <row r="553" spans="1:18" ht="14.4" customHeight="1" x14ac:dyDescent="0.3">
      <c r="A553" s="831" t="s">
        <v>5082</v>
      </c>
      <c r="B553" s="832" t="s">
        <v>5413</v>
      </c>
      <c r="C553" s="832" t="s">
        <v>595</v>
      </c>
      <c r="D553" s="832" t="s">
        <v>5084</v>
      </c>
      <c r="E553" s="832" t="s">
        <v>5288</v>
      </c>
      <c r="F553" s="832" t="s">
        <v>2653</v>
      </c>
      <c r="G553" s="849"/>
      <c r="H553" s="849"/>
      <c r="I553" s="832"/>
      <c r="J553" s="832"/>
      <c r="K553" s="849"/>
      <c r="L553" s="849"/>
      <c r="M553" s="832"/>
      <c r="N553" s="832"/>
      <c r="O553" s="849">
        <v>7</v>
      </c>
      <c r="P553" s="849">
        <v>10083.220000000001</v>
      </c>
      <c r="Q553" s="837"/>
      <c r="R553" s="850">
        <v>1440.4600000000003</v>
      </c>
    </row>
    <row r="554" spans="1:18" ht="14.4" customHeight="1" x14ac:dyDescent="0.3">
      <c r="A554" s="831" t="s">
        <v>5082</v>
      </c>
      <c r="B554" s="832" t="s">
        <v>5413</v>
      </c>
      <c r="C554" s="832" t="s">
        <v>595</v>
      </c>
      <c r="D554" s="832" t="s">
        <v>5084</v>
      </c>
      <c r="E554" s="832" t="s">
        <v>5292</v>
      </c>
      <c r="F554" s="832" t="s">
        <v>2639</v>
      </c>
      <c r="G554" s="849"/>
      <c r="H554" s="849"/>
      <c r="I554" s="832"/>
      <c r="J554" s="832"/>
      <c r="K554" s="849"/>
      <c r="L554" s="849"/>
      <c r="M554" s="832"/>
      <c r="N554" s="832"/>
      <c r="O554" s="849">
        <v>3</v>
      </c>
      <c r="P554" s="849">
        <v>70215.100000000006</v>
      </c>
      <c r="Q554" s="837"/>
      <c r="R554" s="850">
        <v>23405.033333333336</v>
      </c>
    </row>
    <row r="555" spans="1:18" ht="14.4" customHeight="1" x14ac:dyDescent="0.3">
      <c r="A555" s="831" t="s">
        <v>5082</v>
      </c>
      <c r="B555" s="832" t="s">
        <v>5413</v>
      </c>
      <c r="C555" s="832" t="s">
        <v>595</v>
      </c>
      <c r="D555" s="832" t="s">
        <v>5084</v>
      </c>
      <c r="E555" s="832" t="s">
        <v>5293</v>
      </c>
      <c r="F555" s="832" t="s">
        <v>1150</v>
      </c>
      <c r="G555" s="849"/>
      <c r="H555" s="849"/>
      <c r="I555" s="832"/>
      <c r="J555" s="832"/>
      <c r="K555" s="849"/>
      <c r="L555" s="849"/>
      <c r="M555" s="832"/>
      <c r="N555" s="832"/>
      <c r="O555" s="849">
        <v>4</v>
      </c>
      <c r="P555" s="849">
        <v>3137.2</v>
      </c>
      <c r="Q555" s="837"/>
      <c r="R555" s="850">
        <v>784.3</v>
      </c>
    </row>
    <row r="556" spans="1:18" ht="14.4" customHeight="1" x14ac:dyDescent="0.3">
      <c r="A556" s="831" t="s">
        <v>5082</v>
      </c>
      <c r="B556" s="832" t="s">
        <v>5413</v>
      </c>
      <c r="C556" s="832" t="s">
        <v>595</v>
      </c>
      <c r="D556" s="832" t="s">
        <v>5084</v>
      </c>
      <c r="E556" s="832" t="s">
        <v>5294</v>
      </c>
      <c r="F556" s="832" t="s">
        <v>1150</v>
      </c>
      <c r="G556" s="849"/>
      <c r="H556" s="849"/>
      <c r="I556" s="832"/>
      <c r="J556" s="832"/>
      <c r="K556" s="849"/>
      <c r="L556" s="849"/>
      <c r="M556" s="832"/>
      <c r="N556" s="832"/>
      <c r="O556" s="849">
        <v>10.61</v>
      </c>
      <c r="P556" s="849">
        <v>2496.4</v>
      </c>
      <c r="Q556" s="837"/>
      <c r="R556" s="850">
        <v>235.28746465598493</v>
      </c>
    </row>
    <row r="557" spans="1:18" ht="14.4" customHeight="1" x14ac:dyDescent="0.3">
      <c r="A557" s="831" t="s">
        <v>5082</v>
      </c>
      <c r="B557" s="832" t="s">
        <v>5413</v>
      </c>
      <c r="C557" s="832" t="s">
        <v>595</v>
      </c>
      <c r="D557" s="832" t="s">
        <v>5084</v>
      </c>
      <c r="E557" s="832" t="s">
        <v>5295</v>
      </c>
      <c r="F557" s="832" t="s">
        <v>1150</v>
      </c>
      <c r="G557" s="849"/>
      <c r="H557" s="849"/>
      <c r="I557" s="832"/>
      <c r="J557" s="832"/>
      <c r="K557" s="849"/>
      <c r="L557" s="849"/>
      <c r="M557" s="832"/>
      <c r="N557" s="832"/>
      <c r="O557" s="849">
        <v>2.0100000000000002</v>
      </c>
      <c r="P557" s="849">
        <v>4729.3</v>
      </c>
      <c r="Q557" s="837"/>
      <c r="R557" s="850">
        <v>2352.8855721393033</v>
      </c>
    </row>
    <row r="558" spans="1:18" ht="14.4" customHeight="1" x14ac:dyDescent="0.3">
      <c r="A558" s="831" t="s">
        <v>5082</v>
      </c>
      <c r="B558" s="832" t="s">
        <v>5413</v>
      </c>
      <c r="C558" s="832" t="s">
        <v>595</v>
      </c>
      <c r="D558" s="832" t="s">
        <v>5084</v>
      </c>
      <c r="E558" s="832" t="s">
        <v>5297</v>
      </c>
      <c r="F558" s="832" t="s">
        <v>835</v>
      </c>
      <c r="G558" s="849"/>
      <c r="H558" s="849"/>
      <c r="I558" s="832"/>
      <c r="J558" s="832"/>
      <c r="K558" s="849"/>
      <c r="L558" s="849"/>
      <c r="M558" s="832"/>
      <c r="N558" s="832"/>
      <c r="O558" s="849">
        <v>10.029999999999999</v>
      </c>
      <c r="P558" s="849">
        <v>6897.2199999999993</v>
      </c>
      <c r="Q558" s="837"/>
      <c r="R558" s="850">
        <v>687.65902293120632</v>
      </c>
    </row>
    <row r="559" spans="1:18" ht="14.4" customHeight="1" x14ac:dyDescent="0.3">
      <c r="A559" s="831" t="s">
        <v>5082</v>
      </c>
      <c r="B559" s="832" t="s">
        <v>5413</v>
      </c>
      <c r="C559" s="832" t="s">
        <v>595</v>
      </c>
      <c r="D559" s="832" t="s">
        <v>5084</v>
      </c>
      <c r="E559" s="832" t="s">
        <v>5298</v>
      </c>
      <c r="F559" s="832" t="s">
        <v>835</v>
      </c>
      <c r="G559" s="849"/>
      <c r="H559" s="849"/>
      <c r="I559" s="832"/>
      <c r="J559" s="832"/>
      <c r="K559" s="849"/>
      <c r="L559" s="849"/>
      <c r="M559" s="832"/>
      <c r="N559" s="832"/>
      <c r="O559" s="849">
        <v>2</v>
      </c>
      <c r="P559" s="849">
        <v>275.08</v>
      </c>
      <c r="Q559" s="837"/>
      <c r="R559" s="850">
        <v>137.54</v>
      </c>
    </row>
    <row r="560" spans="1:18" ht="14.4" customHeight="1" x14ac:dyDescent="0.3">
      <c r="A560" s="831" t="s">
        <v>5082</v>
      </c>
      <c r="B560" s="832" t="s">
        <v>5413</v>
      </c>
      <c r="C560" s="832" t="s">
        <v>595</v>
      </c>
      <c r="D560" s="832" t="s">
        <v>5084</v>
      </c>
      <c r="E560" s="832" t="s">
        <v>5305</v>
      </c>
      <c r="F560" s="832" t="s">
        <v>717</v>
      </c>
      <c r="G560" s="849"/>
      <c r="H560" s="849"/>
      <c r="I560" s="832"/>
      <c r="J560" s="832"/>
      <c r="K560" s="849"/>
      <c r="L560" s="849"/>
      <c r="M560" s="832"/>
      <c r="N560" s="832"/>
      <c r="O560" s="849">
        <v>11.620000000000001</v>
      </c>
      <c r="P560" s="849">
        <v>2399.29</v>
      </c>
      <c r="Q560" s="837"/>
      <c r="R560" s="850">
        <v>206.47934595524956</v>
      </c>
    </row>
    <row r="561" spans="1:18" ht="14.4" customHeight="1" x14ac:dyDescent="0.3">
      <c r="A561" s="831" t="s">
        <v>5082</v>
      </c>
      <c r="B561" s="832" t="s">
        <v>5413</v>
      </c>
      <c r="C561" s="832" t="s">
        <v>595</v>
      </c>
      <c r="D561" s="832" t="s">
        <v>5320</v>
      </c>
      <c r="E561" s="832" t="s">
        <v>5321</v>
      </c>
      <c r="F561" s="832" t="s">
        <v>5322</v>
      </c>
      <c r="G561" s="849"/>
      <c r="H561" s="849"/>
      <c r="I561" s="832"/>
      <c r="J561" s="832"/>
      <c r="K561" s="849">
        <v>1</v>
      </c>
      <c r="L561" s="849">
        <v>867</v>
      </c>
      <c r="M561" s="832">
        <v>1</v>
      </c>
      <c r="N561" s="832">
        <v>867</v>
      </c>
      <c r="O561" s="849"/>
      <c r="P561" s="849"/>
      <c r="Q561" s="837"/>
      <c r="R561" s="850"/>
    </row>
    <row r="562" spans="1:18" ht="14.4" customHeight="1" x14ac:dyDescent="0.3">
      <c r="A562" s="831" t="s">
        <v>5082</v>
      </c>
      <c r="B562" s="832" t="s">
        <v>5413</v>
      </c>
      <c r="C562" s="832" t="s">
        <v>595</v>
      </c>
      <c r="D562" s="832" t="s">
        <v>5320</v>
      </c>
      <c r="E562" s="832" t="s">
        <v>5323</v>
      </c>
      <c r="F562" s="832" t="s">
        <v>5324</v>
      </c>
      <c r="G562" s="849">
        <v>2</v>
      </c>
      <c r="H562" s="849">
        <v>1734</v>
      </c>
      <c r="I562" s="832">
        <v>0.2</v>
      </c>
      <c r="J562" s="832">
        <v>867</v>
      </c>
      <c r="K562" s="849">
        <v>10</v>
      </c>
      <c r="L562" s="849">
        <v>8670</v>
      </c>
      <c r="M562" s="832">
        <v>1</v>
      </c>
      <c r="N562" s="832">
        <v>867</v>
      </c>
      <c r="O562" s="849">
        <v>19</v>
      </c>
      <c r="P562" s="849">
        <v>16473</v>
      </c>
      <c r="Q562" s="837">
        <v>1.9</v>
      </c>
      <c r="R562" s="850">
        <v>867</v>
      </c>
    </row>
    <row r="563" spans="1:18" ht="14.4" customHeight="1" x14ac:dyDescent="0.3">
      <c r="A563" s="831" t="s">
        <v>5082</v>
      </c>
      <c r="B563" s="832" t="s">
        <v>5413</v>
      </c>
      <c r="C563" s="832" t="s">
        <v>595</v>
      </c>
      <c r="D563" s="832" t="s">
        <v>5320</v>
      </c>
      <c r="E563" s="832" t="s">
        <v>5325</v>
      </c>
      <c r="F563" s="832" t="s">
        <v>5326</v>
      </c>
      <c r="G563" s="849"/>
      <c r="H563" s="849"/>
      <c r="I563" s="832"/>
      <c r="J563" s="832"/>
      <c r="K563" s="849"/>
      <c r="L563" s="849"/>
      <c r="M563" s="832"/>
      <c r="N563" s="832"/>
      <c r="O563" s="849">
        <v>8</v>
      </c>
      <c r="P563" s="849">
        <v>7712</v>
      </c>
      <c r="Q563" s="837"/>
      <c r="R563" s="850">
        <v>964</v>
      </c>
    </row>
    <row r="564" spans="1:18" ht="14.4" customHeight="1" x14ac:dyDescent="0.3">
      <c r="A564" s="831" t="s">
        <v>5082</v>
      </c>
      <c r="B564" s="832" t="s">
        <v>5413</v>
      </c>
      <c r="C564" s="832" t="s">
        <v>595</v>
      </c>
      <c r="D564" s="832" t="s">
        <v>5320</v>
      </c>
      <c r="E564" s="832" t="s">
        <v>5426</v>
      </c>
      <c r="F564" s="832" t="s">
        <v>5427</v>
      </c>
      <c r="G564" s="849">
        <v>1</v>
      </c>
      <c r="H564" s="849">
        <v>1021.77</v>
      </c>
      <c r="I564" s="832"/>
      <c r="J564" s="832">
        <v>1021.77</v>
      </c>
      <c r="K564" s="849"/>
      <c r="L564" s="849"/>
      <c r="M564" s="832"/>
      <c r="N564" s="832"/>
      <c r="O564" s="849"/>
      <c r="P564" s="849"/>
      <c r="Q564" s="837"/>
      <c r="R564" s="850"/>
    </row>
    <row r="565" spans="1:18" ht="14.4" customHeight="1" x14ac:dyDescent="0.3">
      <c r="A565" s="831" t="s">
        <v>5082</v>
      </c>
      <c r="B565" s="832" t="s">
        <v>5413</v>
      </c>
      <c r="C565" s="832" t="s">
        <v>595</v>
      </c>
      <c r="D565" s="832" t="s">
        <v>5331</v>
      </c>
      <c r="E565" s="832" t="s">
        <v>5335</v>
      </c>
      <c r="F565" s="832" t="s">
        <v>5336</v>
      </c>
      <c r="G565" s="849">
        <v>2</v>
      </c>
      <c r="H565" s="849">
        <v>244</v>
      </c>
      <c r="I565" s="832">
        <v>1</v>
      </c>
      <c r="J565" s="832">
        <v>122</v>
      </c>
      <c r="K565" s="849">
        <v>2</v>
      </c>
      <c r="L565" s="849">
        <v>244</v>
      </c>
      <c r="M565" s="832">
        <v>1</v>
      </c>
      <c r="N565" s="832">
        <v>122</v>
      </c>
      <c r="O565" s="849">
        <v>1</v>
      </c>
      <c r="P565" s="849">
        <v>122</v>
      </c>
      <c r="Q565" s="837">
        <v>0.5</v>
      </c>
      <c r="R565" s="850">
        <v>122</v>
      </c>
    </row>
    <row r="566" spans="1:18" ht="14.4" customHeight="1" x14ac:dyDescent="0.3">
      <c r="A566" s="831" t="s">
        <v>5082</v>
      </c>
      <c r="B566" s="832" t="s">
        <v>5413</v>
      </c>
      <c r="C566" s="832" t="s">
        <v>595</v>
      </c>
      <c r="D566" s="832" t="s">
        <v>5331</v>
      </c>
      <c r="E566" s="832" t="s">
        <v>5338</v>
      </c>
      <c r="F566" s="832" t="s">
        <v>5339</v>
      </c>
      <c r="G566" s="849"/>
      <c r="H566" s="849"/>
      <c r="I566" s="832"/>
      <c r="J566" s="832"/>
      <c r="K566" s="849">
        <v>2</v>
      </c>
      <c r="L566" s="849">
        <v>294</v>
      </c>
      <c r="M566" s="832">
        <v>1</v>
      </c>
      <c r="N566" s="832">
        <v>147</v>
      </c>
      <c r="O566" s="849"/>
      <c r="P566" s="849"/>
      <c r="Q566" s="837"/>
      <c r="R566" s="850"/>
    </row>
    <row r="567" spans="1:18" ht="14.4" customHeight="1" x14ac:dyDescent="0.3">
      <c r="A567" s="831" t="s">
        <v>5082</v>
      </c>
      <c r="B567" s="832" t="s">
        <v>5413</v>
      </c>
      <c r="C567" s="832" t="s">
        <v>595</v>
      </c>
      <c r="D567" s="832" t="s">
        <v>5331</v>
      </c>
      <c r="E567" s="832" t="s">
        <v>5338</v>
      </c>
      <c r="F567" s="832" t="s">
        <v>5340</v>
      </c>
      <c r="G567" s="849">
        <v>8</v>
      </c>
      <c r="H567" s="849">
        <v>1168</v>
      </c>
      <c r="I567" s="832">
        <v>0.1261202893855955</v>
      </c>
      <c r="J567" s="832">
        <v>146</v>
      </c>
      <c r="K567" s="849">
        <v>63</v>
      </c>
      <c r="L567" s="849">
        <v>9261</v>
      </c>
      <c r="M567" s="832">
        <v>1</v>
      </c>
      <c r="N567" s="832">
        <v>147</v>
      </c>
      <c r="O567" s="849">
        <v>78</v>
      </c>
      <c r="P567" s="849">
        <v>11466</v>
      </c>
      <c r="Q567" s="837">
        <v>1.2380952380952381</v>
      </c>
      <c r="R567" s="850">
        <v>147</v>
      </c>
    </row>
    <row r="568" spans="1:18" ht="14.4" customHeight="1" x14ac:dyDescent="0.3">
      <c r="A568" s="831" t="s">
        <v>5082</v>
      </c>
      <c r="B568" s="832" t="s">
        <v>5413</v>
      </c>
      <c r="C568" s="832" t="s">
        <v>595</v>
      </c>
      <c r="D568" s="832" t="s">
        <v>5331</v>
      </c>
      <c r="E568" s="832" t="s">
        <v>5344</v>
      </c>
      <c r="F568" s="832" t="s">
        <v>5345</v>
      </c>
      <c r="G568" s="849">
        <v>3</v>
      </c>
      <c r="H568" s="849">
        <v>111</v>
      </c>
      <c r="I568" s="832">
        <v>5.6603773584905662E-2</v>
      </c>
      <c r="J568" s="832">
        <v>37</v>
      </c>
      <c r="K568" s="849">
        <v>53</v>
      </c>
      <c r="L568" s="849">
        <v>1961</v>
      </c>
      <c r="M568" s="832">
        <v>1</v>
      </c>
      <c r="N568" s="832">
        <v>37</v>
      </c>
      <c r="O568" s="849">
        <v>141</v>
      </c>
      <c r="P568" s="849">
        <v>5217</v>
      </c>
      <c r="Q568" s="837">
        <v>2.6603773584905661</v>
      </c>
      <c r="R568" s="850">
        <v>37</v>
      </c>
    </row>
    <row r="569" spans="1:18" ht="14.4" customHeight="1" x14ac:dyDescent="0.3">
      <c r="A569" s="831" t="s">
        <v>5082</v>
      </c>
      <c r="B569" s="832" t="s">
        <v>5413</v>
      </c>
      <c r="C569" s="832" t="s">
        <v>595</v>
      </c>
      <c r="D569" s="832" t="s">
        <v>5331</v>
      </c>
      <c r="E569" s="832" t="s">
        <v>5344</v>
      </c>
      <c r="F569" s="832" t="s">
        <v>5346</v>
      </c>
      <c r="G569" s="849">
        <v>1</v>
      </c>
      <c r="H569" s="849">
        <v>37</v>
      </c>
      <c r="I569" s="832">
        <v>0.16666666666666666</v>
      </c>
      <c r="J569" s="832">
        <v>37</v>
      </c>
      <c r="K569" s="849">
        <v>6</v>
      </c>
      <c r="L569" s="849">
        <v>222</v>
      </c>
      <c r="M569" s="832">
        <v>1</v>
      </c>
      <c r="N569" s="832">
        <v>37</v>
      </c>
      <c r="O569" s="849"/>
      <c r="P569" s="849"/>
      <c r="Q569" s="837"/>
      <c r="R569" s="850"/>
    </row>
    <row r="570" spans="1:18" ht="14.4" customHeight="1" x14ac:dyDescent="0.3">
      <c r="A570" s="831" t="s">
        <v>5082</v>
      </c>
      <c r="B570" s="832" t="s">
        <v>5413</v>
      </c>
      <c r="C570" s="832" t="s">
        <v>595</v>
      </c>
      <c r="D570" s="832" t="s">
        <v>5331</v>
      </c>
      <c r="E570" s="832" t="s">
        <v>5430</v>
      </c>
      <c r="F570" s="832" t="s">
        <v>5431</v>
      </c>
      <c r="G570" s="849">
        <v>130</v>
      </c>
      <c r="H570" s="849">
        <v>23010</v>
      </c>
      <c r="I570" s="832">
        <v>0.2658486707566462</v>
      </c>
      <c r="J570" s="832">
        <v>177</v>
      </c>
      <c r="K570" s="849">
        <v>489</v>
      </c>
      <c r="L570" s="849">
        <v>86553</v>
      </c>
      <c r="M570" s="832">
        <v>1</v>
      </c>
      <c r="N570" s="832">
        <v>177</v>
      </c>
      <c r="O570" s="849">
        <v>584</v>
      </c>
      <c r="P570" s="849">
        <v>103952</v>
      </c>
      <c r="Q570" s="837">
        <v>1.2010213395260707</v>
      </c>
      <c r="R570" s="850">
        <v>178</v>
      </c>
    </row>
    <row r="571" spans="1:18" ht="14.4" customHeight="1" x14ac:dyDescent="0.3">
      <c r="A571" s="831" t="s">
        <v>5082</v>
      </c>
      <c r="B571" s="832" t="s">
        <v>5413</v>
      </c>
      <c r="C571" s="832" t="s">
        <v>595</v>
      </c>
      <c r="D571" s="832" t="s">
        <v>5331</v>
      </c>
      <c r="E571" s="832" t="s">
        <v>5430</v>
      </c>
      <c r="F571" s="832" t="s">
        <v>5432</v>
      </c>
      <c r="G571" s="849"/>
      <c r="H571" s="849"/>
      <c r="I571" s="832"/>
      <c r="J571" s="832"/>
      <c r="K571" s="849">
        <v>3</v>
      </c>
      <c r="L571" s="849">
        <v>531</v>
      </c>
      <c r="M571" s="832">
        <v>1</v>
      </c>
      <c r="N571" s="832">
        <v>177</v>
      </c>
      <c r="O571" s="849">
        <v>2</v>
      </c>
      <c r="P571" s="849">
        <v>356</v>
      </c>
      <c r="Q571" s="837">
        <v>0.6704331450094162</v>
      </c>
      <c r="R571" s="850">
        <v>178</v>
      </c>
    </row>
    <row r="572" spans="1:18" ht="14.4" customHeight="1" x14ac:dyDescent="0.3">
      <c r="A572" s="831" t="s">
        <v>5082</v>
      </c>
      <c r="B572" s="832" t="s">
        <v>5413</v>
      </c>
      <c r="C572" s="832" t="s">
        <v>595</v>
      </c>
      <c r="D572" s="832" t="s">
        <v>5331</v>
      </c>
      <c r="E572" s="832" t="s">
        <v>5435</v>
      </c>
      <c r="F572" s="832" t="s">
        <v>5436</v>
      </c>
      <c r="G572" s="849"/>
      <c r="H572" s="849"/>
      <c r="I572" s="832"/>
      <c r="J572" s="832"/>
      <c r="K572" s="849">
        <v>194</v>
      </c>
      <c r="L572" s="849">
        <v>138710</v>
      </c>
      <c r="M572" s="832">
        <v>1</v>
      </c>
      <c r="N572" s="832">
        <v>715</v>
      </c>
      <c r="O572" s="849">
        <v>382</v>
      </c>
      <c r="P572" s="849">
        <v>273130</v>
      </c>
      <c r="Q572" s="837">
        <v>1.9690721649484537</v>
      </c>
      <c r="R572" s="850">
        <v>715</v>
      </c>
    </row>
    <row r="573" spans="1:18" ht="14.4" customHeight="1" x14ac:dyDescent="0.3">
      <c r="A573" s="831" t="s">
        <v>5082</v>
      </c>
      <c r="B573" s="832" t="s">
        <v>5413</v>
      </c>
      <c r="C573" s="832" t="s">
        <v>595</v>
      </c>
      <c r="D573" s="832" t="s">
        <v>5331</v>
      </c>
      <c r="E573" s="832" t="s">
        <v>5437</v>
      </c>
      <c r="F573" s="832" t="s">
        <v>5438</v>
      </c>
      <c r="G573" s="849">
        <v>41</v>
      </c>
      <c r="H573" s="849">
        <v>25871</v>
      </c>
      <c r="I573" s="832">
        <v>0.95348837209302328</v>
      </c>
      <c r="J573" s="832">
        <v>631</v>
      </c>
      <c r="K573" s="849">
        <v>43</v>
      </c>
      <c r="L573" s="849">
        <v>27133</v>
      </c>
      <c r="M573" s="832">
        <v>1</v>
      </c>
      <c r="N573" s="832">
        <v>631</v>
      </c>
      <c r="O573" s="849">
        <v>11</v>
      </c>
      <c r="P573" s="849">
        <v>6952</v>
      </c>
      <c r="Q573" s="837">
        <v>0.2562193638742491</v>
      </c>
      <c r="R573" s="850">
        <v>632</v>
      </c>
    </row>
    <row r="574" spans="1:18" ht="14.4" customHeight="1" x14ac:dyDescent="0.3">
      <c r="A574" s="831" t="s">
        <v>5082</v>
      </c>
      <c r="B574" s="832" t="s">
        <v>5413</v>
      </c>
      <c r="C574" s="832" t="s">
        <v>595</v>
      </c>
      <c r="D574" s="832" t="s">
        <v>5331</v>
      </c>
      <c r="E574" s="832" t="s">
        <v>5469</v>
      </c>
      <c r="F574" s="832" t="s">
        <v>5470</v>
      </c>
      <c r="G574" s="849">
        <v>21</v>
      </c>
      <c r="H574" s="849">
        <v>129108</v>
      </c>
      <c r="I574" s="832">
        <v>1.3122865506586436</v>
      </c>
      <c r="J574" s="832">
        <v>6148</v>
      </c>
      <c r="K574" s="849">
        <v>16</v>
      </c>
      <c r="L574" s="849">
        <v>98384</v>
      </c>
      <c r="M574" s="832">
        <v>1</v>
      </c>
      <c r="N574" s="832">
        <v>6149</v>
      </c>
      <c r="O574" s="849">
        <v>10</v>
      </c>
      <c r="P574" s="849">
        <v>61520</v>
      </c>
      <c r="Q574" s="837">
        <v>0.62530492763050904</v>
      </c>
      <c r="R574" s="850">
        <v>6152</v>
      </c>
    </row>
    <row r="575" spans="1:18" ht="14.4" customHeight="1" x14ac:dyDescent="0.3">
      <c r="A575" s="831" t="s">
        <v>5082</v>
      </c>
      <c r="B575" s="832" t="s">
        <v>5413</v>
      </c>
      <c r="C575" s="832" t="s">
        <v>595</v>
      </c>
      <c r="D575" s="832" t="s">
        <v>5331</v>
      </c>
      <c r="E575" s="832" t="s">
        <v>5439</v>
      </c>
      <c r="F575" s="832" t="s">
        <v>5440</v>
      </c>
      <c r="G575" s="849">
        <v>17</v>
      </c>
      <c r="H575" s="849">
        <v>113509</v>
      </c>
      <c r="I575" s="832">
        <v>0.34688682301312257</v>
      </c>
      <c r="J575" s="832">
        <v>6677</v>
      </c>
      <c r="K575" s="849">
        <v>49</v>
      </c>
      <c r="L575" s="849">
        <v>327222</v>
      </c>
      <c r="M575" s="832">
        <v>1</v>
      </c>
      <c r="N575" s="832">
        <v>6678</v>
      </c>
      <c r="O575" s="849">
        <v>39</v>
      </c>
      <c r="P575" s="849">
        <v>260559</v>
      </c>
      <c r="Q575" s="837">
        <v>0.79627592276802905</v>
      </c>
      <c r="R575" s="850">
        <v>6681</v>
      </c>
    </row>
    <row r="576" spans="1:18" ht="14.4" customHeight="1" x14ac:dyDescent="0.3">
      <c r="A576" s="831" t="s">
        <v>5082</v>
      </c>
      <c r="B576" s="832" t="s">
        <v>5413</v>
      </c>
      <c r="C576" s="832" t="s">
        <v>595</v>
      </c>
      <c r="D576" s="832" t="s">
        <v>5331</v>
      </c>
      <c r="E576" s="832" t="s">
        <v>5441</v>
      </c>
      <c r="F576" s="832" t="s">
        <v>5484</v>
      </c>
      <c r="G576" s="849"/>
      <c r="H576" s="849"/>
      <c r="I576" s="832"/>
      <c r="J576" s="832"/>
      <c r="K576" s="849">
        <v>6</v>
      </c>
      <c r="L576" s="849">
        <v>774</v>
      </c>
      <c r="M576" s="832">
        <v>1</v>
      </c>
      <c r="N576" s="832">
        <v>129</v>
      </c>
      <c r="O576" s="849"/>
      <c r="P576" s="849"/>
      <c r="Q576" s="837"/>
      <c r="R576" s="850"/>
    </row>
    <row r="577" spans="1:18" ht="14.4" customHeight="1" x14ac:dyDescent="0.3">
      <c r="A577" s="831" t="s">
        <v>5082</v>
      </c>
      <c r="B577" s="832" t="s">
        <v>5413</v>
      </c>
      <c r="C577" s="832" t="s">
        <v>595</v>
      </c>
      <c r="D577" s="832" t="s">
        <v>5331</v>
      </c>
      <c r="E577" s="832" t="s">
        <v>5441</v>
      </c>
      <c r="F577" s="832" t="s">
        <v>5442</v>
      </c>
      <c r="G577" s="849"/>
      <c r="H577" s="849"/>
      <c r="I577" s="832"/>
      <c r="J577" s="832"/>
      <c r="K577" s="849">
        <v>6</v>
      </c>
      <c r="L577" s="849">
        <v>774</v>
      </c>
      <c r="M577" s="832">
        <v>1</v>
      </c>
      <c r="N577" s="832">
        <v>129</v>
      </c>
      <c r="O577" s="849">
        <v>18</v>
      </c>
      <c r="P577" s="849">
        <v>2322</v>
      </c>
      <c r="Q577" s="837">
        <v>3</v>
      </c>
      <c r="R577" s="850">
        <v>129</v>
      </c>
    </row>
    <row r="578" spans="1:18" ht="14.4" customHeight="1" x14ac:dyDescent="0.3">
      <c r="A578" s="831" t="s">
        <v>5082</v>
      </c>
      <c r="B578" s="832" t="s">
        <v>5413</v>
      </c>
      <c r="C578" s="832" t="s">
        <v>595</v>
      </c>
      <c r="D578" s="832" t="s">
        <v>5331</v>
      </c>
      <c r="E578" s="832" t="s">
        <v>5471</v>
      </c>
      <c r="F578" s="832" t="s">
        <v>5472</v>
      </c>
      <c r="G578" s="849">
        <v>1</v>
      </c>
      <c r="H578" s="849">
        <v>2881</v>
      </c>
      <c r="I578" s="832"/>
      <c r="J578" s="832">
        <v>2881</v>
      </c>
      <c r="K578" s="849"/>
      <c r="L578" s="849"/>
      <c r="M578" s="832"/>
      <c r="N578" s="832"/>
      <c r="O578" s="849"/>
      <c r="P578" s="849"/>
      <c r="Q578" s="837"/>
      <c r="R578" s="850"/>
    </row>
    <row r="579" spans="1:18" ht="14.4" customHeight="1" x14ac:dyDescent="0.3">
      <c r="A579" s="831" t="s">
        <v>5082</v>
      </c>
      <c r="B579" s="832" t="s">
        <v>5413</v>
      </c>
      <c r="C579" s="832" t="s">
        <v>595</v>
      </c>
      <c r="D579" s="832" t="s">
        <v>5331</v>
      </c>
      <c r="E579" s="832" t="s">
        <v>5443</v>
      </c>
      <c r="F579" s="832" t="s">
        <v>5444</v>
      </c>
      <c r="G579" s="849">
        <v>1</v>
      </c>
      <c r="H579" s="849">
        <v>720</v>
      </c>
      <c r="I579" s="832"/>
      <c r="J579" s="832">
        <v>720</v>
      </c>
      <c r="K579" s="849"/>
      <c r="L579" s="849"/>
      <c r="M579" s="832"/>
      <c r="N579" s="832"/>
      <c r="O579" s="849"/>
      <c r="P579" s="849"/>
      <c r="Q579" s="837"/>
      <c r="R579" s="850"/>
    </row>
    <row r="580" spans="1:18" ht="14.4" customHeight="1" x14ac:dyDescent="0.3">
      <c r="A580" s="831" t="s">
        <v>5082</v>
      </c>
      <c r="B580" s="832" t="s">
        <v>5413</v>
      </c>
      <c r="C580" s="832" t="s">
        <v>595</v>
      </c>
      <c r="D580" s="832" t="s">
        <v>5331</v>
      </c>
      <c r="E580" s="832" t="s">
        <v>5445</v>
      </c>
      <c r="F580" s="832" t="s">
        <v>5446</v>
      </c>
      <c r="G580" s="849"/>
      <c r="H580" s="849"/>
      <c r="I580" s="832"/>
      <c r="J580" s="832"/>
      <c r="K580" s="849">
        <v>540</v>
      </c>
      <c r="L580" s="849">
        <v>474660</v>
      </c>
      <c r="M580" s="832">
        <v>1</v>
      </c>
      <c r="N580" s="832">
        <v>879</v>
      </c>
      <c r="O580" s="849">
        <v>720</v>
      </c>
      <c r="P580" s="849">
        <v>632880</v>
      </c>
      <c r="Q580" s="837">
        <v>1.3333333333333333</v>
      </c>
      <c r="R580" s="850">
        <v>879</v>
      </c>
    </row>
    <row r="581" spans="1:18" ht="14.4" customHeight="1" x14ac:dyDescent="0.3">
      <c r="A581" s="831" t="s">
        <v>5082</v>
      </c>
      <c r="B581" s="832" t="s">
        <v>5413</v>
      </c>
      <c r="C581" s="832" t="s">
        <v>595</v>
      </c>
      <c r="D581" s="832" t="s">
        <v>5331</v>
      </c>
      <c r="E581" s="832" t="s">
        <v>5358</v>
      </c>
      <c r="F581" s="832" t="s">
        <v>5359</v>
      </c>
      <c r="G581" s="849"/>
      <c r="H581" s="849"/>
      <c r="I581" s="832"/>
      <c r="J581" s="832"/>
      <c r="K581" s="849">
        <v>2</v>
      </c>
      <c r="L581" s="849">
        <v>486</v>
      </c>
      <c r="M581" s="832">
        <v>1</v>
      </c>
      <c r="N581" s="832">
        <v>243</v>
      </c>
      <c r="O581" s="849"/>
      <c r="P581" s="849"/>
      <c r="Q581" s="837"/>
      <c r="R581" s="850"/>
    </row>
    <row r="582" spans="1:18" ht="14.4" customHeight="1" x14ac:dyDescent="0.3">
      <c r="A582" s="831" t="s">
        <v>5082</v>
      </c>
      <c r="B582" s="832" t="s">
        <v>5413</v>
      </c>
      <c r="C582" s="832" t="s">
        <v>595</v>
      </c>
      <c r="D582" s="832" t="s">
        <v>5331</v>
      </c>
      <c r="E582" s="832" t="s">
        <v>5358</v>
      </c>
      <c r="F582" s="832" t="s">
        <v>5360</v>
      </c>
      <c r="G582" s="849">
        <v>9</v>
      </c>
      <c r="H582" s="849">
        <v>990</v>
      </c>
      <c r="I582" s="832">
        <v>6.4667842445620224E-2</v>
      </c>
      <c r="J582" s="832">
        <v>110</v>
      </c>
      <c r="K582" s="849">
        <v>63</v>
      </c>
      <c r="L582" s="849">
        <v>15309</v>
      </c>
      <c r="M582" s="832">
        <v>1</v>
      </c>
      <c r="N582" s="832">
        <v>243</v>
      </c>
      <c r="O582" s="849">
        <v>170</v>
      </c>
      <c r="P582" s="849">
        <v>41480</v>
      </c>
      <c r="Q582" s="837">
        <v>2.7095172774185121</v>
      </c>
      <c r="R582" s="850">
        <v>244</v>
      </c>
    </row>
    <row r="583" spans="1:18" ht="14.4" customHeight="1" x14ac:dyDescent="0.3">
      <c r="A583" s="831" t="s">
        <v>5082</v>
      </c>
      <c r="B583" s="832" t="s">
        <v>5413</v>
      </c>
      <c r="C583" s="832" t="s">
        <v>595</v>
      </c>
      <c r="D583" s="832" t="s">
        <v>5331</v>
      </c>
      <c r="E583" s="832" t="s">
        <v>5361</v>
      </c>
      <c r="F583" s="832" t="s">
        <v>5362</v>
      </c>
      <c r="G583" s="849">
        <v>3</v>
      </c>
      <c r="H583" s="849">
        <v>100</v>
      </c>
      <c r="I583" s="832">
        <v>1.5001500150015001</v>
      </c>
      <c r="J583" s="832">
        <v>33.333333333333336</v>
      </c>
      <c r="K583" s="849">
        <v>2</v>
      </c>
      <c r="L583" s="849">
        <v>66.66</v>
      </c>
      <c r="M583" s="832">
        <v>1</v>
      </c>
      <c r="N583" s="832">
        <v>33.33</v>
      </c>
      <c r="O583" s="849">
        <v>2</v>
      </c>
      <c r="P583" s="849">
        <v>66.66</v>
      </c>
      <c r="Q583" s="837">
        <v>1</v>
      </c>
      <c r="R583" s="850">
        <v>33.33</v>
      </c>
    </row>
    <row r="584" spans="1:18" ht="14.4" customHeight="1" x14ac:dyDescent="0.3">
      <c r="A584" s="831" t="s">
        <v>5082</v>
      </c>
      <c r="B584" s="832" t="s">
        <v>5413</v>
      </c>
      <c r="C584" s="832" t="s">
        <v>595</v>
      </c>
      <c r="D584" s="832" t="s">
        <v>5331</v>
      </c>
      <c r="E584" s="832" t="s">
        <v>5361</v>
      </c>
      <c r="F584" s="832" t="s">
        <v>5363</v>
      </c>
      <c r="G584" s="849">
        <v>78</v>
      </c>
      <c r="H584" s="849">
        <v>2599.9899999999998</v>
      </c>
      <c r="I584" s="832">
        <v>0.15885882711632848</v>
      </c>
      <c r="J584" s="832">
        <v>33.333205128205122</v>
      </c>
      <c r="K584" s="849">
        <v>491</v>
      </c>
      <c r="L584" s="849">
        <v>16366.67</v>
      </c>
      <c r="M584" s="832">
        <v>1</v>
      </c>
      <c r="N584" s="832">
        <v>33.333340122199594</v>
      </c>
      <c r="O584" s="849">
        <v>561</v>
      </c>
      <c r="P584" s="849">
        <v>18699.98000000001</v>
      </c>
      <c r="Q584" s="837">
        <v>1.1425647367485268</v>
      </c>
      <c r="R584" s="850">
        <v>33.333297682709464</v>
      </c>
    </row>
    <row r="585" spans="1:18" ht="14.4" customHeight="1" x14ac:dyDescent="0.3">
      <c r="A585" s="831" t="s">
        <v>5082</v>
      </c>
      <c r="B585" s="832" t="s">
        <v>5413</v>
      </c>
      <c r="C585" s="832" t="s">
        <v>595</v>
      </c>
      <c r="D585" s="832" t="s">
        <v>5331</v>
      </c>
      <c r="E585" s="832" t="s">
        <v>5447</v>
      </c>
      <c r="F585" s="832" t="s">
        <v>5448</v>
      </c>
      <c r="G585" s="849">
        <v>40</v>
      </c>
      <c r="H585" s="849">
        <v>37520</v>
      </c>
      <c r="I585" s="832">
        <v>0.53276535321263752</v>
      </c>
      <c r="J585" s="832">
        <v>938</v>
      </c>
      <c r="K585" s="849">
        <v>75</v>
      </c>
      <c r="L585" s="849">
        <v>70425</v>
      </c>
      <c r="M585" s="832">
        <v>1</v>
      </c>
      <c r="N585" s="832">
        <v>939</v>
      </c>
      <c r="O585" s="849">
        <v>50</v>
      </c>
      <c r="P585" s="849">
        <v>46950</v>
      </c>
      <c r="Q585" s="837">
        <v>0.66666666666666663</v>
      </c>
      <c r="R585" s="850">
        <v>939</v>
      </c>
    </row>
    <row r="586" spans="1:18" ht="14.4" customHeight="1" x14ac:dyDescent="0.3">
      <c r="A586" s="831" t="s">
        <v>5082</v>
      </c>
      <c r="B586" s="832" t="s">
        <v>5413</v>
      </c>
      <c r="C586" s="832" t="s">
        <v>595</v>
      </c>
      <c r="D586" s="832" t="s">
        <v>5331</v>
      </c>
      <c r="E586" s="832" t="s">
        <v>5364</v>
      </c>
      <c r="F586" s="832" t="s">
        <v>5365</v>
      </c>
      <c r="G586" s="849">
        <v>49</v>
      </c>
      <c r="H586" s="849">
        <v>1813</v>
      </c>
      <c r="I586" s="832">
        <v>0.22072072072072071</v>
      </c>
      <c r="J586" s="832">
        <v>37</v>
      </c>
      <c r="K586" s="849">
        <v>222</v>
      </c>
      <c r="L586" s="849">
        <v>8214</v>
      </c>
      <c r="M586" s="832">
        <v>1</v>
      </c>
      <c r="N586" s="832">
        <v>37</v>
      </c>
      <c r="O586" s="849">
        <v>401</v>
      </c>
      <c r="P586" s="849">
        <v>14837</v>
      </c>
      <c r="Q586" s="837">
        <v>1.8063063063063063</v>
      </c>
      <c r="R586" s="850">
        <v>37</v>
      </c>
    </row>
    <row r="587" spans="1:18" ht="14.4" customHeight="1" x14ac:dyDescent="0.3">
      <c r="A587" s="831" t="s">
        <v>5082</v>
      </c>
      <c r="B587" s="832" t="s">
        <v>5413</v>
      </c>
      <c r="C587" s="832" t="s">
        <v>595</v>
      </c>
      <c r="D587" s="832" t="s">
        <v>5331</v>
      </c>
      <c r="E587" s="832" t="s">
        <v>5369</v>
      </c>
      <c r="F587" s="832" t="s">
        <v>5371</v>
      </c>
      <c r="G587" s="849"/>
      <c r="H587" s="849"/>
      <c r="I587" s="832"/>
      <c r="J587" s="832"/>
      <c r="K587" s="849">
        <v>7</v>
      </c>
      <c r="L587" s="849">
        <v>224</v>
      </c>
      <c r="M587" s="832">
        <v>1</v>
      </c>
      <c r="N587" s="832">
        <v>32</v>
      </c>
      <c r="O587" s="849">
        <v>30</v>
      </c>
      <c r="P587" s="849">
        <v>960</v>
      </c>
      <c r="Q587" s="837">
        <v>4.2857142857142856</v>
      </c>
      <c r="R587" s="850">
        <v>32</v>
      </c>
    </row>
    <row r="588" spans="1:18" ht="14.4" customHeight="1" x14ac:dyDescent="0.3">
      <c r="A588" s="831" t="s">
        <v>5082</v>
      </c>
      <c r="B588" s="832" t="s">
        <v>5413</v>
      </c>
      <c r="C588" s="832" t="s">
        <v>595</v>
      </c>
      <c r="D588" s="832" t="s">
        <v>5331</v>
      </c>
      <c r="E588" s="832" t="s">
        <v>5449</v>
      </c>
      <c r="F588" s="832" t="s">
        <v>5450</v>
      </c>
      <c r="G588" s="849">
        <v>1</v>
      </c>
      <c r="H588" s="849">
        <v>354</v>
      </c>
      <c r="I588" s="832">
        <v>0.9971830985915493</v>
      </c>
      <c r="J588" s="832">
        <v>354</v>
      </c>
      <c r="K588" s="849">
        <v>1</v>
      </c>
      <c r="L588" s="849">
        <v>355</v>
      </c>
      <c r="M588" s="832">
        <v>1</v>
      </c>
      <c r="N588" s="832">
        <v>355</v>
      </c>
      <c r="O588" s="849"/>
      <c r="P588" s="849"/>
      <c r="Q588" s="837"/>
      <c r="R588" s="850"/>
    </row>
    <row r="589" spans="1:18" ht="14.4" customHeight="1" x14ac:dyDescent="0.3">
      <c r="A589" s="831" t="s">
        <v>5082</v>
      </c>
      <c r="B589" s="832" t="s">
        <v>5413</v>
      </c>
      <c r="C589" s="832" t="s">
        <v>595</v>
      </c>
      <c r="D589" s="832" t="s">
        <v>5331</v>
      </c>
      <c r="E589" s="832" t="s">
        <v>5449</v>
      </c>
      <c r="F589" s="832" t="s">
        <v>5451</v>
      </c>
      <c r="G589" s="849">
        <v>12</v>
      </c>
      <c r="H589" s="849">
        <v>4248</v>
      </c>
      <c r="I589" s="832">
        <v>5.9830985915492958</v>
      </c>
      <c r="J589" s="832">
        <v>354</v>
      </c>
      <c r="K589" s="849">
        <v>2</v>
      </c>
      <c r="L589" s="849">
        <v>710</v>
      </c>
      <c r="M589" s="832">
        <v>1</v>
      </c>
      <c r="N589" s="832">
        <v>355</v>
      </c>
      <c r="O589" s="849">
        <v>1</v>
      </c>
      <c r="P589" s="849">
        <v>355</v>
      </c>
      <c r="Q589" s="837">
        <v>0.5</v>
      </c>
      <c r="R589" s="850">
        <v>355</v>
      </c>
    </row>
    <row r="590" spans="1:18" ht="14.4" customHeight="1" x14ac:dyDescent="0.3">
      <c r="A590" s="831" t="s">
        <v>5082</v>
      </c>
      <c r="B590" s="832" t="s">
        <v>5413</v>
      </c>
      <c r="C590" s="832" t="s">
        <v>595</v>
      </c>
      <c r="D590" s="832" t="s">
        <v>5331</v>
      </c>
      <c r="E590" s="832" t="s">
        <v>5374</v>
      </c>
      <c r="F590" s="832" t="s">
        <v>5375</v>
      </c>
      <c r="G590" s="849">
        <v>1</v>
      </c>
      <c r="H590" s="849">
        <v>131</v>
      </c>
      <c r="I590" s="832">
        <v>0.49621212121212122</v>
      </c>
      <c r="J590" s="832">
        <v>131</v>
      </c>
      <c r="K590" s="849">
        <v>2</v>
      </c>
      <c r="L590" s="849">
        <v>264</v>
      </c>
      <c r="M590" s="832">
        <v>1</v>
      </c>
      <c r="N590" s="832">
        <v>132</v>
      </c>
      <c r="O590" s="849">
        <v>14</v>
      </c>
      <c r="P590" s="849">
        <v>1848</v>
      </c>
      <c r="Q590" s="837">
        <v>7</v>
      </c>
      <c r="R590" s="850">
        <v>132</v>
      </c>
    </row>
    <row r="591" spans="1:18" ht="14.4" customHeight="1" x14ac:dyDescent="0.3">
      <c r="A591" s="831" t="s">
        <v>5082</v>
      </c>
      <c r="B591" s="832" t="s">
        <v>5413</v>
      </c>
      <c r="C591" s="832" t="s">
        <v>595</v>
      </c>
      <c r="D591" s="832" t="s">
        <v>5331</v>
      </c>
      <c r="E591" s="832" t="s">
        <v>5381</v>
      </c>
      <c r="F591" s="832" t="s">
        <v>5382</v>
      </c>
      <c r="G591" s="849"/>
      <c r="H591" s="849"/>
      <c r="I591" s="832"/>
      <c r="J591" s="832"/>
      <c r="K591" s="849">
        <v>11</v>
      </c>
      <c r="L591" s="849">
        <v>649</v>
      </c>
      <c r="M591" s="832">
        <v>1</v>
      </c>
      <c r="N591" s="832">
        <v>59</v>
      </c>
      <c r="O591" s="849">
        <v>23</v>
      </c>
      <c r="P591" s="849">
        <v>1357</v>
      </c>
      <c r="Q591" s="837">
        <v>2.0909090909090908</v>
      </c>
      <c r="R591" s="850">
        <v>59</v>
      </c>
    </row>
    <row r="592" spans="1:18" ht="14.4" customHeight="1" x14ac:dyDescent="0.3">
      <c r="A592" s="831" t="s">
        <v>5082</v>
      </c>
      <c r="B592" s="832" t="s">
        <v>5413</v>
      </c>
      <c r="C592" s="832" t="s">
        <v>595</v>
      </c>
      <c r="D592" s="832" t="s">
        <v>5331</v>
      </c>
      <c r="E592" s="832" t="s">
        <v>5388</v>
      </c>
      <c r="F592" s="832" t="s">
        <v>5389</v>
      </c>
      <c r="G592" s="849"/>
      <c r="H592" s="849"/>
      <c r="I592" s="832"/>
      <c r="J592" s="832"/>
      <c r="K592" s="849">
        <v>2</v>
      </c>
      <c r="L592" s="849">
        <v>232</v>
      </c>
      <c r="M592" s="832">
        <v>1</v>
      </c>
      <c r="N592" s="832">
        <v>116</v>
      </c>
      <c r="O592" s="849">
        <v>6</v>
      </c>
      <c r="P592" s="849">
        <v>696</v>
      </c>
      <c r="Q592" s="837">
        <v>3</v>
      </c>
      <c r="R592" s="850">
        <v>116</v>
      </c>
    </row>
    <row r="593" spans="1:18" ht="14.4" customHeight="1" x14ac:dyDescent="0.3">
      <c r="A593" s="831" t="s">
        <v>5082</v>
      </c>
      <c r="B593" s="832" t="s">
        <v>5413</v>
      </c>
      <c r="C593" s="832" t="s">
        <v>595</v>
      </c>
      <c r="D593" s="832" t="s">
        <v>5331</v>
      </c>
      <c r="E593" s="832" t="s">
        <v>5457</v>
      </c>
      <c r="F593" s="832" t="s">
        <v>5458</v>
      </c>
      <c r="G593" s="849">
        <v>30</v>
      </c>
      <c r="H593" s="849">
        <v>58320</v>
      </c>
      <c r="I593" s="832">
        <v>0.47619047619047616</v>
      </c>
      <c r="J593" s="832">
        <v>1944</v>
      </c>
      <c r="K593" s="849">
        <v>63</v>
      </c>
      <c r="L593" s="849">
        <v>122472</v>
      </c>
      <c r="M593" s="832">
        <v>1</v>
      </c>
      <c r="N593" s="832">
        <v>1944</v>
      </c>
      <c r="O593" s="849">
        <v>48</v>
      </c>
      <c r="P593" s="849">
        <v>93360</v>
      </c>
      <c r="Q593" s="837">
        <v>0.76229668822261409</v>
      </c>
      <c r="R593" s="850">
        <v>1945</v>
      </c>
    </row>
    <row r="594" spans="1:18" ht="14.4" customHeight="1" thickBot="1" x14ac:dyDescent="0.35">
      <c r="A594" s="839" t="s">
        <v>5082</v>
      </c>
      <c r="B594" s="840" t="s">
        <v>5413</v>
      </c>
      <c r="C594" s="840" t="s">
        <v>595</v>
      </c>
      <c r="D594" s="840" t="s">
        <v>5331</v>
      </c>
      <c r="E594" s="840" t="s">
        <v>5459</v>
      </c>
      <c r="F594" s="840" t="s">
        <v>5460</v>
      </c>
      <c r="G594" s="851"/>
      <c r="H594" s="851"/>
      <c r="I594" s="840"/>
      <c r="J594" s="840"/>
      <c r="K594" s="851">
        <v>1</v>
      </c>
      <c r="L594" s="851">
        <v>14801</v>
      </c>
      <c r="M594" s="840">
        <v>1</v>
      </c>
      <c r="N594" s="840">
        <v>14801</v>
      </c>
      <c r="O594" s="851">
        <v>2</v>
      </c>
      <c r="P594" s="851">
        <v>29608</v>
      </c>
      <c r="Q594" s="845">
        <v>2.0004053780149991</v>
      </c>
      <c r="R594" s="852">
        <v>14804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75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5486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113214.73</v>
      </c>
      <c r="I3" s="208">
        <f t="shared" si="0"/>
        <v>167666967.00999987</v>
      </c>
      <c r="J3" s="78"/>
      <c r="K3" s="78"/>
      <c r="L3" s="208">
        <f t="shared" si="0"/>
        <v>124050.84999999995</v>
      </c>
      <c r="M3" s="208">
        <f t="shared" si="0"/>
        <v>143539279.77999991</v>
      </c>
      <c r="N3" s="78"/>
      <c r="O3" s="78"/>
      <c r="P3" s="208">
        <f t="shared" si="0"/>
        <v>131400.95999999996</v>
      </c>
      <c r="Q3" s="208">
        <f t="shared" si="0"/>
        <v>172576168.49999997</v>
      </c>
      <c r="R3" s="79">
        <f>IF(M3=0,0,Q3/M3)</f>
        <v>1.2022922837881336</v>
      </c>
      <c r="S3" s="209">
        <f>IF(P3=0,0,Q3/P3)</f>
        <v>1313.3554617865807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5082</v>
      </c>
      <c r="B6" s="825" t="s">
        <v>5083</v>
      </c>
      <c r="C6" s="825" t="s">
        <v>589</v>
      </c>
      <c r="D6" s="825" t="s">
        <v>2726</v>
      </c>
      <c r="E6" s="825" t="s">
        <v>5084</v>
      </c>
      <c r="F6" s="825" t="s">
        <v>5085</v>
      </c>
      <c r="G6" s="825" t="s">
        <v>5086</v>
      </c>
      <c r="H6" s="225">
        <v>0.1</v>
      </c>
      <c r="I6" s="225">
        <v>8.19</v>
      </c>
      <c r="J6" s="825"/>
      <c r="K6" s="825">
        <v>81.899999999999991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5082</v>
      </c>
      <c r="B7" s="832" t="s">
        <v>5083</v>
      </c>
      <c r="C7" s="832" t="s">
        <v>589</v>
      </c>
      <c r="D7" s="832" t="s">
        <v>2726</v>
      </c>
      <c r="E7" s="832" t="s">
        <v>5084</v>
      </c>
      <c r="F7" s="832" t="s">
        <v>5087</v>
      </c>
      <c r="G7" s="832" t="s">
        <v>4276</v>
      </c>
      <c r="H7" s="849">
        <v>0.5</v>
      </c>
      <c r="I7" s="849">
        <v>27.05</v>
      </c>
      <c r="J7" s="832"/>
      <c r="K7" s="832">
        <v>54.1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5082</v>
      </c>
      <c r="B8" s="832" t="s">
        <v>5083</v>
      </c>
      <c r="C8" s="832" t="s">
        <v>589</v>
      </c>
      <c r="D8" s="832" t="s">
        <v>2726</v>
      </c>
      <c r="E8" s="832" t="s">
        <v>5084</v>
      </c>
      <c r="F8" s="832" t="s">
        <v>5088</v>
      </c>
      <c r="G8" s="832" t="s">
        <v>4543</v>
      </c>
      <c r="H8" s="849">
        <v>4.4000000000000004</v>
      </c>
      <c r="I8" s="849">
        <v>476.39</v>
      </c>
      <c r="J8" s="832"/>
      <c r="K8" s="832">
        <v>108.27045454545453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5082</v>
      </c>
      <c r="B9" s="832" t="s">
        <v>5083</v>
      </c>
      <c r="C9" s="832" t="s">
        <v>589</v>
      </c>
      <c r="D9" s="832" t="s">
        <v>2726</v>
      </c>
      <c r="E9" s="832" t="s">
        <v>5084</v>
      </c>
      <c r="F9" s="832" t="s">
        <v>5091</v>
      </c>
      <c r="G9" s="832" t="s">
        <v>2872</v>
      </c>
      <c r="H9" s="849">
        <v>5.2</v>
      </c>
      <c r="I9" s="849">
        <v>66.92</v>
      </c>
      <c r="J9" s="832"/>
      <c r="K9" s="832">
        <v>12.86923076923077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5082</v>
      </c>
      <c r="B10" s="832" t="s">
        <v>5083</v>
      </c>
      <c r="C10" s="832" t="s">
        <v>589</v>
      </c>
      <c r="D10" s="832" t="s">
        <v>2726</v>
      </c>
      <c r="E10" s="832" t="s">
        <v>5084</v>
      </c>
      <c r="F10" s="832" t="s">
        <v>5092</v>
      </c>
      <c r="G10" s="832" t="s">
        <v>5093</v>
      </c>
      <c r="H10" s="849">
        <v>2.7</v>
      </c>
      <c r="I10" s="849">
        <v>522.85</v>
      </c>
      <c r="J10" s="832"/>
      <c r="K10" s="832">
        <v>193.64814814814815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5082</v>
      </c>
      <c r="B11" s="832" t="s">
        <v>5083</v>
      </c>
      <c r="C11" s="832" t="s">
        <v>589</v>
      </c>
      <c r="D11" s="832" t="s">
        <v>2726</v>
      </c>
      <c r="E11" s="832" t="s">
        <v>5084</v>
      </c>
      <c r="F11" s="832" t="s">
        <v>5094</v>
      </c>
      <c r="G11" s="832" t="s">
        <v>5095</v>
      </c>
      <c r="H11" s="849">
        <v>2</v>
      </c>
      <c r="I11" s="849">
        <v>12745.08</v>
      </c>
      <c r="J11" s="832"/>
      <c r="K11" s="832">
        <v>6372.54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5082</v>
      </c>
      <c r="B12" s="832" t="s">
        <v>5083</v>
      </c>
      <c r="C12" s="832" t="s">
        <v>589</v>
      </c>
      <c r="D12" s="832" t="s">
        <v>2726</v>
      </c>
      <c r="E12" s="832" t="s">
        <v>5084</v>
      </c>
      <c r="F12" s="832" t="s">
        <v>5098</v>
      </c>
      <c r="G12" s="832" t="s">
        <v>1820</v>
      </c>
      <c r="H12" s="849">
        <v>1</v>
      </c>
      <c r="I12" s="849">
        <v>6621.15</v>
      </c>
      <c r="J12" s="832"/>
      <c r="K12" s="832">
        <v>6621.15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5082</v>
      </c>
      <c r="B13" s="832" t="s">
        <v>5083</v>
      </c>
      <c r="C13" s="832" t="s">
        <v>589</v>
      </c>
      <c r="D13" s="832" t="s">
        <v>2726</v>
      </c>
      <c r="E13" s="832" t="s">
        <v>5084</v>
      </c>
      <c r="F13" s="832" t="s">
        <v>5105</v>
      </c>
      <c r="G13" s="832"/>
      <c r="H13" s="849">
        <v>1</v>
      </c>
      <c r="I13" s="849">
        <v>28624.1</v>
      </c>
      <c r="J13" s="832"/>
      <c r="K13" s="832">
        <v>28624.1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5082</v>
      </c>
      <c r="B14" s="832" t="s">
        <v>5083</v>
      </c>
      <c r="C14" s="832" t="s">
        <v>589</v>
      </c>
      <c r="D14" s="832" t="s">
        <v>2726</v>
      </c>
      <c r="E14" s="832" t="s">
        <v>5084</v>
      </c>
      <c r="F14" s="832" t="s">
        <v>5109</v>
      </c>
      <c r="G14" s="832" t="s">
        <v>2668</v>
      </c>
      <c r="H14" s="849">
        <v>8.4600000000000009</v>
      </c>
      <c r="I14" s="849">
        <v>126362.6</v>
      </c>
      <c r="J14" s="832"/>
      <c r="K14" s="832">
        <v>14936.477541371158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5082</v>
      </c>
      <c r="B15" s="832" t="s">
        <v>5083</v>
      </c>
      <c r="C15" s="832" t="s">
        <v>589</v>
      </c>
      <c r="D15" s="832" t="s">
        <v>2726</v>
      </c>
      <c r="E15" s="832" t="s">
        <v>5084</v>
      </c>
      <c r="F15" s="832" t="s">
        <v>5113</v>
      </c>
      <c r="G15" s="832" t="s">
        <v>5111</v>
      </c>
      <c r="H15" s="849">
        <v>2</v>
      </c>
      <c r="I15" s="849">
        <v>240428.79999999999</v>
      </c>
      <c r="J15" s="832"/>
      <c r="K15" s="832">
        <v>120214.39999999999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5082</v>
      </c>
      <c r="B16" s="832" t="s">
        <v>5083</v>
      </c>
      <c r="C16" s="832" t="s">
        <v>589</v>
      </c>
      <c r="D16" s="832" t="s">
        <v>2726</v>
      </c>
      <c r="E16" s="832" t="s">
        <v>5084</v>
      </c>
      <c r="F16" s="832" t="s">
        <v>5122</v>
      </c>
      <c r="G16" s="832" t="s">
        <v>5123</v>
      </c>
      <c r="H16" s="849"/>
      <c r="I16" s="849"/>
      <c r="J16" s="832"/>
      <c r="K16" s="832"/>
      <c r="L16" s="849">
        <v>4</v>
      </c>
      <c r="M16" s="849">
        <v>90675.92</v>
      </c>
      <c r="N16" s="832">
        <v>1</v>
      </c>
      <c r="O16" s="832">
        <v>22668.98</v>
      </c>
      <c r="P16" s="849"/>
      <c r="Q16" s="849"/>
      <c r="R16" s="837"/>
      <c r="S16" s="850"/>
    </row>
    <row r="17" spans="1:19" ht="14.4" customHeight="1" x14ac:dyDescent="0.3">
      <c r="A17" s="831" t="s">
        <v>5082</v>
      </c>
      <c r="B17" s="832" t="s">
        <v>5083</v>
      </c>
      <c r="C17" s="832" t="s">
        <v>589</v>
      </c>
      <c r="D17" s="832" t="s">
        <v>2726</v>
      </c>
      <c r="E17" s="832" t="s">
        <v>5084</v>
      </c>
      <c r="F17" s="832" t="s">
        <v>5137</v>
      </c>
      <c r="G17" s="832" t="s">
        <v>1820</v>
      </c>
      <c r="H17" s="849">
        <v>10</v>
      </c>
      <c r="I17" s="849">
        <v>20753.599999999999</v>
      </c>
      <c r="J17" s="832"/>
      <c r="K17" s="832">
        <v>2075.3599999999997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5082</v>
      </c>
      <c r="B18" s="832" t="s">
        <v>5083</v>
      </c>
      <c r="C18" s="832" t="s">
        <v>589</v>
      </c>
      <c r="D18" s="832" t="s">
        <v>2726</v>
      </c>
      <c r="E18" s="832" t="s">
        <v>5084</v>
      </c>
      <c r="F18" s="832" t="s">
        <v>5140</v>
      </c>
      <c r="G18" s="832" t="s">
        <v>1187</v>
      </c>
      <c r="H18" s="849">
        <v>1.2000000000000002</v>
      </c>
      <c r="I18" s="849">
        <v>218.57999999999998</v>
      </c>
      <c r="J18" s="832"/>
      <c r="K18" s="832">
        <v>182.14999999999995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5082</v>
      </c>
      <c r="B19" s="832" t="s">
        <v>5083</v>
      </c>
      <c r="C19" s="832" t="s">
        <v>589</v>
      </c>
      <c r="D19" s="832" t="s">
        <v>2726</v>
      </c>
      <c r="E19" s="832" t="s">
        <v>5084</v>
      </c>
      <c r="F19" s="832" t="s">
        <v>5141</v>
      </c>
      <c r="G19" s="832" t="s">
        <v>793</v>
      </c>
      <c r="H19" s="849">
        <v>7</v>
      </c>
      <c r="I19" s="849">
        <v>495.25</v>
      </c>
      <c r="J19" s="832"/>
      <c r="K19" s="832">
        <v>70.75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5082</v>
      </c>
      <c r="B20" s="832" t="s">
        <v>5083</v>
      </c>
      <c r="C20" s="832" t="s">
        <v>589</v>
      </c>
      <c r="D20" s="832" t="s">
        <v>2726</v>
      </c>
      <c r="E20" s="832" t="s">
        <v>5084</v>
      </c>
      <c r="F20" s="832" t="s">
        <v>5148</v>
      </c>
      <c r="G20" s="832" t="s">
        <v>3432</v>
      </c>
      <c r="H20" s="849">
        <v>0.2</v>
      </c>
      <c r="I20" s="849">
        <v>23.46</v>
      </c>
      <c r="J20" s="832"/>
      <c r="K20" s="832">
        <v>117.3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5082</v>
      </c>
      <c r="B21" s="832" t="s">
        <v>5083</v>
      </c>
      <c r="C21" s="832" t="s">
        <v>589</v>
      </c>
      <c r="D21" s="832" t="s">
        <v>2726</v>
      </c>
      <c r="E21" s="832" t="s">
        <v>5084</v>
      </c>
      <c r="F21" s="832" t="s">
        <v>5149</v>
      </c>
      <c r="G21" s="832" t="s">
        <v>1191</v>
      </c>
      <c r="H21" s="849">
        <v>1.6</v>
      </c>
      <c r="I21" s="849">
        <v>143.19999999999999</v>
      </c>
      <c r="J21" s="832"/>
      <c r="K21" s="832">
        <v>89.499999999999986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5082</v>
      </c>
      <c r="B22" s="832" t="s">
        <v>5083</v>
      </c>
      <c r="C22" s="832" t="s">
        <v>589</v>
      </c>
      <c r="D22" s="832" t="s">
        <v>2726</v>
      </c>
      <c r="E22" s="832" t="s">
        <v>5084</v>
      </c>
      <c r="F22" s="832" t="s">
        <v>5151</v>
      </c>
      <c r="G22" s="832" t="s">
        <v>1802</v>
      </c>
      <c r="H22" s="849">
        <v>0.78</v>
      </c>
      <c r="I22" s="849">
        <v>3819.55</v>
      </c>
      <c r="J22" s="832"/>
      <c r="K22" s="832">
        <v>4896.8589743589746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5082</v>
      </c>
      <c r="B23" s="832" t="s">
        <v>5083</v>
      </c>
      <c r="C23" s="832" t="s">
        <v>589</v>
      </c>
      <c r="D23" s="832" t="s">
        <v>2726</v>
      </c>
      <c r="E23" s="832" t="s">
        <v>5084</v>
      </c>
      <c r="F23" s="832" t="s">
        <v>5154</v>
      </c>
      <c r="G23" s="832" t="s">
        <v>2303</v>
      </c>
      <c r="H23" s="849">
        <v>4.4800000000000004</v>
      </c>
      <c r="I23" s="849">
        <v>31570.12</v>
      </c>
      <c r="J23" s="832"/>
      <c r="K23" s="832">
        <v>7046.9017857142844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5082</v>
      </c>
      <c r="B24" s="832" t="s">
        <v>5083</v>
      </c>
      <c r="C24" s="832" t="s">
        <v>589</v>
      </c>
      <c r="D24" s="832" t="s">
        <v>2726</v>
      </c>
      <c r="E24" s="832" t="s">
        <v>5084</v>
      </c>
      <c r="F24" s="832" t="s">
        <v>5159</v>
      </c>
      <c r="G24" s="832" t="s">
        <v>2646</v>
      </c>
      <c r="H24" s="849">
        <v>3</v>
      </c>
      <c r="I24" s="849">
        <v>18563.73</v>
      </c>
      <c r="J24" s="832"/>
      <c r="K24" s="832">
        <v>6187.91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5082</v>
      </c>
      <c r="B25" s="832" t="s">
        <v>5083</v>
      </c>
      <c r="C25" s="832" t="s">
        <v>589</v>
      </c>
      <c r="D25" s="832" t="s">
        <v>2726</v>
      </c>
      <c r="E25" s="832" t="s">
        <v>5084</v>
      </c>
      <c r="F25" s="832" t="s">
        <v>5172</v>
      </c>
      <c r="G25" s="832" t="s">
        <v>5173</v>
      </c>
      <c r="H25" s="849">
        <v>12.59</v>
      </c>
      <c r="I25" s="849">
        <v>3320.9700000000003</v>
      </c>
      <c r="J25" s="832"/>
      <c r="K25" s="832">
        <v>263.77839555202542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5082</v>
      </c>
      <c r="B26" s="832" t="s">
        <v>5083</v>
      </c>
      <c r="C26" s="832" t="s">
        <v>589</v>
      </c>
      <c r="D26" s="832" t="s">
        <v>2726</v>
      </c>
      <c r="E26" s="832" t="s">
        <v>5084</v>
      </c>
      <c r="F26" s="832" t="s">
        <v>5182</v>
      </c>
      <c r="G26" s="832" t="s">
        <v>5183</v>
      </c>
      <c r="H26" s="849">
        <v>9</v>
      </c>
      <c r="I26" s="849">
        <v>60404.58</v>
      </c>
      <c r="J26" s="832"/>
      <c r="K26" s="832">
        <v>6711.62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5082</v>
      </c>
      <c r="B27" s="832" t="s">
        <v>5083</v>
      </c>
      <c r="C27" s="832" t="s">
        <v>589</v>
      </c>
      <c r="D27" s="832" t="s">
        <v>2726</v>
      </c>
      <c r="E27" s="832" t="s">
        <v>5084</v>
      </c>
      <c r="F27" s="832" t="s">
        <v>5184</v>
      </c>
      <c r="G27" s="832" t="s">
        <v>5173</v>
      </c>
      <c r="H27" s="849">
        <v>1.88</v>
      </c>
      <c r="I27" s="849">
        <v>4959.13</v>
      </c>
      <c r="J27" s="832"/>
      <c r="K27" s="832">
        <v>2637.8351063829791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5082</v>
      </c>
      <c r="B28" s="832" t="s">
        <v>5083</v>
      </c>
      <c r="C28" s="832" t="s">
        <v>589</v>
      </c>
      <c r="D28" s="832" t="s">
        <v>2726</v>
      </c>
      <c r="E28" s="832" t="s">
        <v>5084</v>
      </c>
      <c r="F28" s="832" t="s">
        <v>5185</v>
      </c>
      <c r="G28" s="832" t="s">
        <v>5173</v>
      </c>
      <c r="H28" s="849">
        <v>6.5</v>
      </c>
      <c r="I28" s="849">
        <v>8572.9</v>
      </c>
      <c r="J28" s="832"/>
      <c r="K28" s="832">
        <v>1318.9076923076923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5082</v>
      </c>
      <c r="B29" s="832" t="s">
        <v>5083</v>
      </c>
      <c r="C29" s="832" t="s">
        <v>589</v>
      </c>
      <c r="D29" s="832" t="s">
        <v>2726</v>
      </c>
      <c r="E29" s="832" t="s">
        <v>5084</v>
      </c>
      <c r="F29" s="832" t="s">
        <v>5186</v>
      </c>
      <c r="G29" s="832" t="s">
        <v>1461</v>
      </c>
      <c r="H29" s="849">
        <v>4</v>
      </c>
      <c r="I29" s="849">
        <v>2212</v>
      </c>
      <c r="J29" s="832"/>
      <c r="K29" s="832">
        <v>553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5082</v>
      </c>
      <c r="B30" s="832" t="s">
        <v>5083</v>
      </c>
      <c r="C30" s="832" t="s">
        <v>589</v>
      </c>
      <c r="D30" s="832" t="s">
        <v>2726</v>
      </c>
      <c r="E30" s="832" t="s">
        <v>5084</v>
      </c>
      <c r="F30" s="832" t="s">
        <v>5188</v>
      </c>
      <c r="G30" s="832" t="s">
        <v>2583</v>
      </c>
      <c r="H30" s="849">
        <v>0.8</v>
      </c>
      <c r="I30" s="849">
        <v>5490.08</v>
      </c>
      <c r="J30" s="832">
        <v>0.45310363212152571</v>
      </c>
      <c r="K30" s="832">
        <v>6862.5999999999995</v>
      </c>
      <c r="L30" s="849">
        <v>1.8</v>
      </c>
      <c r="M30" s="849">
        <v>12116.61</v>
      </c>
      <c r="N30" s="832">
        <v>1</v>
      </c>
      <c r="O30" s="832">
        <v>6731.45</v>
      </c>
      <c r="P30" s="849"/>
      <c r="Q30" s="849"/>
      <c r="R30" s="837"/>
      <c r="S30" s="850"/>
    </row>
    <row r="31" spans="1:19" ht="14.4" customHeight="1" x14ac:dyDescent="0.3">
      <c r="A31" s="831" t="s">
        <v>5082</v>
      </c>
      <c r="B31" s="832" t="s">
        <v>5083</v>
      </c>
      <c r="C31" s="832" t="s">
        <v>589</v>
      </c>
      <c r="D31" s="832" t="s">
        <v>2726</v>
      </c>
      <c r="E31" s="832" t="s">
        <v>5084</v>
      </c>
      <c r="F31" s="832" t="s">
        <v>5194</v>
      </c>
      <c r="G31" s="832" t="s">
        <v>5195</v>
      </c>
      <c r="H31" s="849">
        <v>32</v>
      </c>
      <c r="I31" s="849">
        <v>121596.16</v>
      </c>
      <c r="J31" s="832"/>
      <c r="K31" s="832">
        <v>3799.88</v>
      </c>
      <c r="L31" s="849"/>
      <c r="M31" s="849"/>
      <c r="N31" s="832"/>
      <c r="O31" s="832"/>
      <c r="P31" s="849">
        <v>1</v>
      </c>
      <c r="Q31" s="849">
        <v>3799.88</v>
      </c>
      <c r="R31" s="837"/>
      <c r="S31" s="850">
        <v>3799.88</v>
      </c>
    </row>
    <row r="32" spans="1:19" ht="14.4" customHeight="1" x14ac:dyDescent="0.3">
      <c r="A32" s="831" t="s">
        <v>5082</v>
      </c>
      <c r="B32" s="832" t="s">
        <v>5083</v>
      </c>
      <c r="C32" s="832" t="s">
        <v>589</v>
      </c>
      <c r="D32" s="832" t="s">
        <v>2726</v>
      </c>
      <c r="E32" s="832" t="s">
        <v>5084</v>
      </c>
      <c r="F32" s="832" t="s">
        <v>5196</v>
      </c>
      <c r="G32" s="832" t="s">
        <v>5195</v>
      </c>
      <c r="H32" s="849">
        <v>1</v>
      </c>
      <c r="I32" s="849">
        <v>7280.72</v>
      </c>
      <c r="J32" s="832"/>
      <c r="K32" s="832">
        <v>7280.72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5082</v>
      </c>
      <c r="B33" s="832" t="s">
        <v>5083</v>
      </c>
      <c r="C33" s="832" t="s">
        <v>589</v>
      </c>
      <c r="D33" s="832" t="s">
        <v>2726</v>
      </c>
      <c r="E33" s="832" t="s">
        <v>5084</v>
      </c>
      <c r="F33" s="832" t="s">
        <v>5197</v>
      </c>
      <c r="G33" s="832" t="s">
        <v>5198</v>
      </c>
      <c r="H33" s="849">
        <v>14</v>
      </c>
      <c r="I33" s="849">
        <v>864306.86999999988</v>
      </c>
      <c r="J33" s="832"/>
      <c r="K33" s="832">
        <v>61736.204999999994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5082</v>
      </c>
      <c r="B34" s="832" t="s">
        <v>5083</v>
      </c>
      <c r="C34" s="832" t="s">
        <v>589</v>
      </c>
      <c r="D34" s="832" t="s">
        <v>2726</v>
      </c>
      <c r="E34" s="832" t="s">
        <v>5084</v>
      </c>
      <c r="F34" s="832" t="s">
        <v>5203</v>
      </c>
      <c r="G34" s="832" t="s">
        <v>5204</v>
      </c>
      <c r="H34" s="849">
        <v>6</v>
      </c>
      <c r="I34" s="849">
        <v>541483.4</v>
      </c>
      <c r="J34" s="832"/>
      <c r="K34" s="832">
        <v>90247.233333333337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5082</v>
      </c>
      <c r="B35" s="832" t="s">
        <v>5083</v>
      </c>
      <c r="C35" s="832" t="s">
        <v>589</v>
      </c>
      <c r="D35" s="832" t="s">
        <v>2726</v>
      </c>
      <c r="E35" s="832" t="s">
        <v>5084</v>
      </c>
      <c r="F35" s="832" t="s">
        <v>5205</v>
      </c>
      <c r="G35" s="832" t="s">
        <v>5206</v>
      </c>
      <c r="H35" s="849">
        <v>3.15</v>
      </c>
      <c r="I35" s="849">
        <v>3414.8999999999996</v>
      </c>
      <c r="J35" s="832"/>
      <c r="K35" s="832">
        <v>1084.0952380952381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5082</v>
      </c>
      <c r="B36" s="832" t="s">
        <v>5083</v>
      </c>
      <c r="C36" s="832" t="s">
        <v>589</v>
      </c>
      <c r="D36" s="832" t="s">
        <v>2726</v>
      </c>
      <c r="E36" s="832" t="s">
        <v>5084</v>
      </c>
      <c r="F36" s="832" t="s">
        <v>5207</v>
      </c>
      <c r="G36" s="832" t="s">
        <v>5206</v>
      </c>
      <c r="H36" s="849">
        <v>3.48</v>
      </c>
      <c r="I36" s="849">
        <v>1257.54</v>
      </c>
      <c r="J36" s="832"/>
      <c r="K36" s="832">
        <v>361.36206896551721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5082</v>
      </c>
      <c r="B37" s="832" t="s">
        <v>5083</v>
      </c>
      <c r="C37" s="832" t="s">
        <v>589</v>
      </c>
      <c r="D37" s="832" t="s">
        <v>2726</v>
      </c>
      <c r="E37" s="832" t="s">
        <v>5084</v>
      </c>
      <c r="F37" s="832" t="s">
        <v>5208</v>
      </c>
      <c r="G37" s="832" t="s">
        <v>5206</v>
      </c>
      <c r="H37" s="849">
        <v>3.75</v>
      </c>
      <c r="I37" s="849">
        <v>451.68</v>
      </c>
      <c r="J37" s="832"/>
      <c r="K37" s="832">
        <v>120.44800000000001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5082</v>
      </c>
      <c r="B38" s="832" t="s">
        <v>5083</v>
      </c>
      <c r="C38" s="832" t="s">
        <v>589</v>
      </c>
      <c r="D38" s="832" t="s">
        <v>2726</v>
      </c>
      <c r="E38" s="832" t="s">
        <v>5084</v>
      </c>
      <c r="F38" s="832" t="s">
        <v>5211</v>
      </c>
      <c r="G38" s="832" t="s">
        <v>5206</v>
      </c>
      <c r="H38" s="849">
        <v>0.25</v>
      </c>
      <c r="I38" s="849">
        <v>361.36</v>
      </c>
      <c r="J38" s="832"/>
      <c r="K38" s="832">
        <v>1445.44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5082</v>
      </c>
      <c r="B39" s="832" t="s">
        <v>5083</v>
      </c>
      <c r="C39" s="832" t="s">
        <v>589</v>
      </c>
      <c r="D39" s="832" t="s">
        <v>2726</v>
      </c>
      <c r="E39" s="832" t="s">
        <v>5084</v>
      </c>
      <c r="F39" s="832" t="s">
        <v>5216</v>
      </c>
      <c r="G39" s="832" t="s">
        <v>2303</v>
      </c>
      <c r="H39" s="849">
        <v>2.12</v>
      </c>
      <c r="I39" s="849">
        <v>4979.8100000000004</v>
      </c>
      <c r="J39" s="832"/>
      <c r="K39" s="832">
        <v>2348.9669811320755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5082</v>
      </c>
      <c r="B40" s="832" t="s">
        <v>5083</v>
      </c>
      <c r="C40" s="832" t="s">
        <v>589</v>
      </c>
      <c r="D40" s="832" t="s">
        <v>2726</v>
      </c>
      <c r="E40" s="832" t="s">
        <v>5084</v>
      </c>
      <c r="F40" s="832" t="s">
        <v>5217</v>
      </c>
      <c r="G40" s="832" t="s">
        <v>2318</v>
      </c>
      <c r="H40" s="849">
        <v>0.79</v>
      </c>
      <c r="I40" s="849">
        <v>242.75</v>
      </c>
      <c r="J40" s="832"/>
      <c r="K40" s="832">
        <v>307.27848101265823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5082</v>
      </c>
      <c r="B41" s="832" t="s">
        <v>5083</v>
      </c>
      <c r="C41" s="832" t="s">
        <v>589</v>
      </c>
      <c r="D41" s="832" t="s">
        <v>2726</v>
      </c>
      <c r="E41" s="832" t="s">
        <v>5084</v>
      </c>
      <c r="F41" s="832" t="s">
        <v>5218</v>
      </c>
      <c r="G41" s="832" t="s">
        <v>2318</v>
      </c>
      <c r="H41" s="849">
        <v>1</v>
      </c>
      <c r="I41" s="849">
        <v>768.2</v>
      </c>
      <c r="J41" s="832"/>
      <c r="K41" s="832">
        <v>768.2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5082</v>
      </c>
      <c r="B42" s="832" t="s">
        <v>5083</v>
      </c>
      <c r="C42" s="832" t="s">
        <v>589</v>
      </c>
      <c r="D42" s="832" t="s">
        <v>2726</v>
      </c>
      <c r="E42" s="832" t="s">
        <v>5084</v>
      </c>
      <c r="F42" s="832" t="s">
        <v>5219</v>
      </c>
      <c r="G42" s="832" t="s">
        <v>5220</v>
      </c>
      <c r="H42" s="849">
        <v>3</v>
      </c>
      <c r="I42" s="849">
        <v>246210.36</v>
      </c>
      <c r="J42" s="832"/>
      <c r="K42" s="832">
        <v>82070.12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5082</v>
      </c>
      <c r="B43" s="832" t="s">
        <v>5083</v>
      </c>
      <c r="C43" s="832" t="s">
        <v>589</v>
      </c>
      <c r="D43" s="832" t="s">
        <v>2726</v>
      </c>
      <c r="E43" s="832" t="s">
        <v>5084</v>
      </c>
      <c r="F43" s="832" t="s">
        <v>5221</v>
      </c>
      <c r="G43" s="832" t="s">
        <v>5222</v>
      </c>
      <c r="H43" s="849">
        <v>0.73</v>
      </c>
      <c r="I43" s="849">
        <v>300.88</v>
      </c>
      <c r="J43" s="832"/>
      <c r="K43" s="832">
        <v>412.16438356164383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5082</v>
      </c>
      <c r="B44" s="832" t="s">
        <v>5083</v>
      </c>
      <c r="C44" s="832" t="s">
        <v>589</v>
      </c>
      <c r="D44" s="832" t="s">
        <v>2726</v>
      </c>
      <c r="E44" s="832" t="s">
        <v>5084</v>
      </c>
      <c r="F44" s="832" t="s">
        <v>5226</v>
      </c>
      <c r="G44" s="832" t="s">
        <v>5227</v>
      </c>
      <c r="H44" s="849">
        <v>3</v>
      </c>
      <c r="I44" s="849">
        <v>5247.24</v>
      </c>
      <c r="J44" s="832"/>
      <c r="K44" s="832">
        <v>1749.08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5082</v>
      </c>
      <c r="B45" s="832" t="s">
        <v>5083</v>
      </c>
      <c r="C45" s="832" t="s">
        <v>589</v>
      </c>
      <c r="D45" s="832" t="s">
        <v>2726</v>
      </c>
      <c r="E45" s="832" t="s">
        <v>5084</v>
      </c>
      <c r="F45" s="832" t="s">
        <v>5228</v>
      </c>
      <c r="G45" s="832" t="s">
        <v>2303</v>
      </c>
      <c r="H45" s="849">
        <v>0.17</v>
      </c>
      <c r="I45" s="849">
        <v>119.79</v>
      </c>
      <c r="J45" s="832"/>
      <c r="K45" s="832">
        <v>704.64705882352939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5082</v>
      </c>
      <c r="B46" s="832" t="s">
        <v>5083</v>
      </c>
      <c r="C46" s="832" t="s">
        <v>589</v>
      </c>
      <c r="D46" s="832" t="s">
        <v>2726</v>
      </c>
      <c r="E46" s="832" t="s">
        <v>5084</v>
      </c>
      <c r="F46" s="832" t="s">
        <v>5233</v>
      </c>
      <c r="G46" s="832" t="s">
        <v>5234</v>
      </c>
      <c r="H46" s="849">
        <v>3</v>
      </c>
      <c r="I46" s="849">
        <v>3288.54</v>
      </c>
      <c r="J46" s="832"/>
      <c r="K46" s="832">
        <v>1096.18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5082</v>
      </c>
      <c r="B47" s="832" t="s">
        <v>5083</v>
      </c>
      <c r="C47" s="832" t="s">
        <v>589</v>
      </c>
      <c r="D47" s="832" t="s">
        <v>2726</v>
      </c>
      <c r="E47" s="832" t="s">
        <v>5084</v>
      </c>
      <c r="F47" s="832" t="s">
        <v>5237</v>
      </c>
      <c r="G47" s="832" t="s">
        <v>5234</v>
      </c>
      <c r="H47" s="849">
        <v>4</v>
      </c>
      <c r="I47" s="849">
        <v>17538.919999999998</v>
      </c>
      <c r="J47" s="832"/>
      <c r="K47" s="832">
        <v>4384.7299999999996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5082</v>
      </c>
      <c r="B48" s="832" t="s">
        <v>5083</v>
      </c>
      <c r="C48" s="832" t="s">
        <v>589</v>
      </c>
      <c r="D48" s="832" t="s">
        <v>2726</v>
      </c>
      <c r="E48" s="832" t="s">
        <v>5084</v>
      </c>
      <c r="F48" s="832" t="s">
        <v>5238</v>
      </c>
      <c r="G48" s="832" t="s">
        <v>1909</v>
      </c>
      <c r="H48" s="849">
        <v>2.0099999999999998</v>
      </c>
      <c r="I48" s="849">
        <v>103176.95000000001</v>
      </c>
      <c r="J48" s="832"/>
      <c r="K48" s="832">
        <v>51331.815920398018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5082</v>
      </c>
      <c r="B49" s="832" t="s">
        <v>5083</v>
      </c>
      <c r="C49" s="832" t="s">
        <v>589</v>
      </c>
      <c r="D49" s="832" t="s">
        <v>2726</v>
      </c>
      <c r="E49" s="832" t="s">
        <v>5084</v>
      </c>
      <c r="F49" s="832" t="s">
        <v>5241</v>
      </c>
      <c r="G49" s="832" t="s">
        <v>5242</v>
      </c>
      <c r="H49" s="849">
        <v>3.39</v>
      </c>
      <c r="I49" s="849">
        <v>1825.68</v>
      </c>
      <c r="J49" s="832"/>
      <c r="K49" s="832">
        <v>538.54867256637169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5082</v>
      </c>
      <c r="B50" s="832" t="s">
        <v>5083</v>
      </c>
      <c r="C50" s="832" t="s">
        <v>589</v>
      </c>
      <c r="D50" s="832" t="s">
        <v>2726</v>
      </c>
      <c r="E50" s="832" t="s">
        <v>5084</v>
      </c>
      <c r="F50" s="832" t="s">
        <v>5245</v>
      </c>
      <c r="G50" s="832" t="s">
        <v>4430</v>
      </c>
      <c r="H50" s="849">
        <v>7.6000000000000005</v>
      </c>
      <c r="I50" s="849">
        <v>537.32000000000005</v>
      </c>
      <c r="J50" s="832"/>
      <c r="K50" s="832">
        <v>70.7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5082</v>
      </c>
      <c r="B51" s="832" t="s">
        <v>5083</v>
      </c>
      <c r="C51" s="832" t="s">
        <v>589</v>
      </c>
      <c r="D51" s="832" t="s">
        <v>2726</v>
      </c>
      <c r="E51" s="832" t="s">
        <v>5084</v>
      </c>
      <c r="F51" s="832" t="s">
        <v>5246</v>
      </c>
      <c r="G51" s="832" t="s">
        <v>3336</v>
      </c>
      <c r="H51" s="849">
        <v>4</v>
      </c>
      <c r="I51" s="849">
        <v>593.84</v>
      </c>
      <c r="J51" s="832"/>
      <c r="K51" s="832">
        <v>148.46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5082</v>
      </c>
      <c r="B52" s="832" t="s">
        <v>5083</v>
      </c>
      <c r="C52" s="832" t="s">
        <v>589</v>
      </c>
      <c r="D52" s="832" t="s">
        <v>2726</v>
      </c>
      <c r="E52" s="832" t="s">
        <v>5084</v>
      </c>
      <c r="F52" s="832" t="s">
        <v>5252</v>
      </c>
      <c r="G52" s="832" t="s">
        <v>2593</v>
      </c>
      <c r="H52" s="849">
        <v>14</v>
      </c>
      <c r="I52" s="849">
        <v>24487.119999999999</v>
      </c>
      <c r="J52" s="832"/>
      <c r="K52" s="832">
        <v>1749.08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5082</v>
      </c>
      <c r="B53" s="832" t="s">
        <v>5083</v>
      </c>
      <c r="C53" s="832" t="s">
        <v>589</v>
      </c>
      <c r="D53" s="832" t="s">
        <v>2726</v>
      </c>
      <c r="E53" s="832" t="s">
        <v>5084</v>
      </c>
      <c r="F53" s="832" t="s">
        <v>5253</v>
      </c>
      <c r="G53" s="832" t="s">
        <v>2457</v>
      </c>
      <c r="H53" s="849">
        <v>0.05</v>
      </c>
      <c r="I53" s="849">
        <v>14.14</v>
      </c>
      <c r="J53" s="832"/>
      <c r="K53" s="832">
        <v>282.8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5082</v>
      </c>
      <c r="B54" s="832" t="s">
        <v>5083</v>
      </c>
      <c r="C54" s="832" t="s">
        <v>589</v>
      </c>
      <c r="D54" s="832" t="s">
        <v>2726</v>
      </c>
      <c r="E54" s="832" t="s">
        <v>5084</v>
      </c>
      <c r="F54" s="832" t="s">
        <v>5254</v>
      </c>
      <c r="G54" s="832" t="s">
        <v>5157</v>
      </c>
      <c r="H54" s="849">
        <v>0.08</v>
      </c>
      <c r="I54" s="849">
        <v>51.14</v>
      </c>
      <c r="J54" s="832"/>
      <c r="K54" s="832">
        <v>639.25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5082</v>
      </c>
      <c r="B55" s="832" t="s">
        <v>5083</v>
      </c>
      <c r="C55" s="832" t="s">
        <v>589</v>
      </c>
      <c r="D55" s="832" t="s">
        <v>2726</v>
      </c>
      <c r="E55" s="832" t="s">
        <v>5084</v>
      </c>
      <c r="F55" s="832" t="s">
        <v>5288</v>
      </c>
      <c r="G55" s="832" t="s">
        <v>2653</v>
      </c>
      <c r="H55" s="849"/>
      <c r="I55" s="849"/>
      <c r="J55" s="832"/>
      <c r="K55" s="832"/>
      <c r="L55" s="849">
        <v>1</v>
      </c>
      <c r="M55" s="849">
        <v>1440.46</v>
      </c>
      <c r="N55" s="832">
        <v>1</v>
      </c>
      <c r="O55" s="832">
        <v>1440.46</v>
      </c>
      <c r="P55" s="849"/>
      <c r="Q55" s="849"/>
      <c r="R55" s="837"/>
      <c r="S55" s="850"/>
    </row>
    <row r="56" spans="1:19" ht="14.4" customHeight="1" x14ac:dyDescent="0.3">
      <c r="A56" s="831" t="s">
        <v>5082</v>
      </c>
      <c r="B56" s="832" t="s">
        <v>5083</v>
      </c>
      <c r="C56" s="832" t="s">
        <v>589</v>
      </c>
      <c r="D56" s="832" t="s">
        <v>2726</v>
      </c>
      <c r="E56" s="832" t="s">
        <v>5084</v>
      </c>
      <c r="F56" s="832" t="s">
        <v>5304</v>
      </c>
      <c r="G56" s="832" t="s">
        <v>1058</v>
      </c>
      <c r="H56" s="849"/>
      <c r="I56" s="849"/>
      <c r="J56" s="832"/>
      <c r="K56" s="832"/>
      <c r="L56" s="849"/>
      <c r="M56" s="849"/>
      <c r="N56" s="832"/>
      <c r="O56" s="832"/>
      <c r="P56" s="849">
        <v>4</v>
      </c>
      <c r="Q56" s="849">
        <v>86376.639999999999</v>
      </c>
      <c r="R56" s="837"/>
      <c r="S56" s="850">
        <v>21594.16</v>
      </c>
    </row>
    <row r="57" spans="1:19" ht="14.4" customHeight="1" x14ac:dyDescent="0.3">
      <c r="A57" s="831" t="s">
        <v>5082</v>
      </c>
      <c r="B57" s="832" t="s">
        <v>5083</v>
      </c>
      <c r="C57" s="832" t="s">
        <v>589</v>
      </c>
      <c r="D57" s="832" t="s">
        <v>2726</v>
      </c>
      <c r="E57" s="832" t="s">
        <v>5320</v>
      </c>
      <c r="F57" s="832" t="s">
        <v>5321</v>
      </c>
      <c r="G57" s="832" t="s">
        <v>5322</v>
      </c>
      <c r="H57" s="849">
        <v>9</v>
      </c>
      <c r="I57" s="849">
        <v>7803</v>
      </c>
      <c r="J57" s="832"/>
      <c r="K57" s="832">
        <v>867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5082</v>
      </c>
      <c r="B58" s="832" t="s">
        <v>5083</v>
      </c>
      <c r="C58" s="832" t="s">
        <v>589</v>
      </c>
      <c r="D58" s="832" t="s">
        <v>2726</v>
      </c>
      <c r="E58" s="832" t="s">
        <v>5320</v>
      </c>
      <c r="F58" s="832" t="s">
        <v>5323</v>
      </c>
      <c r="G58" s="832" t="s">
        <v>5324</v>
      </c>
      <c r="H58" s="849">
        <v>4</v>
      </c>
      <c r="I58" s="849">
        <v>3468</v>
      </c>
      <c r="J58" s="832"/>
      <c r="K58" s="832">
        <v>867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5082</v>
      </c>
      <c r="B59" s="832" t="s">
        <v>5083</v>
      </c>
      <c r="C59" s="832" t="s">
        <v>589</v>
      </c>
      <c r="D59" s="832" t="s">
        <v>2726</v>
      </c>
      <c r="E59" s="832" t="s">
        <v>5331</v>
      </c>
      <c r="F59" s="832" t="s">
        <v>5335</v>
      </c>
      <c r="G59" s="832" t="s">
        <v>5336</v>
      </c>
      <c r="H59" s="849">
        <v>7</v>
      </c>
      <c r="I59" s="849">
        <v>854</v>
      </c>
      <c r="J59" s="832"/>
      <c r="K59" s="832">
        <v>122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5082</v>
      </c>
      <c r="B60" s="832" t="s">
        <v>5083</v>
      </c>
      <c r="C60" s="832" t="s">
        <v>589</v>
      </c>
      <c r="D60" s="832" t="s">
        <v>2726</v>
      </c>
      <c r="E60" s="832" t="s">
        <v>5331</v>
      </c>
      <c r="F60" s="832" t="s">
        <v>5335</v>
      </c>
      <c r="G60" s="832" t="s">
        <v>5337</v>
      </c>
      <c r="H60" s="849">
        <v>1</v>
      </c>
      <c r="I60" s="849">
        <v>122</v>
      </c>
      <c r="J60" s="832"/>
      <c r="K60" s="832">
        <v>122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5082</v>
      </c>
      <c r="B61" s="832" t="s">
        <v>5083</v>
      </c>
      <c r="C61" s="832" t="s">
        <v>589</v>
      </c>
      <c r="D61" s="832" t="s">
        <v>2726</v>
      </c>
      <c r="E61" s="832" t="s">
        <v>5331</v>
      </c>
      <c r="F61" s="832" t="s">
        <v>5338</v>
      </c>
      <c r="G61" s="832" t="s">
        <v>5339</v>
      </c>
      <c r="H61" s="849">
        <v>4</v>
      </c>
      <c r="I61" s="849">
        <v>584</v>
      </c>
      <c r="J61" s="832"/>
      <c r="K61" s="832">
        <v>146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5082</v>
      </c>
      <c r="B62" s="832" t="s">
        <v>5083</v>
      </c>
      <c r="C62" s="832" t="s">
        <v>589</v>
      </c>
      <c r="D62" s="832" t="s">
        <v>2726</v>
      </c>
      <c r="E62" s="832" t="s">
        <v>5331</v>
      </c>
      <c r="F62" s="832" t="s">
        <v>5338</v>
      </c>
      <c r="G62" s="832" t="s">
        <v>5340</v>
      </c>
      <c r="H62" s="849">
        <v>135</v>
      </c>
      <c r="I62" s="849">
        <v>19710</v>
      </c>
      <c r="J62" s="832"/>
      <c r="K62" s="832">
        <v>146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5082</v>
      </c>
      <c r="B63" s="832" t="s">
        <v>5083</v>
      </c>
      <c r="C63" s="832" t="s">
        <v>589</v>
      </c>
      <c r="D63" s="832" t="s">
        <v>2726</v>
      </c>
      <c r="E63" s="832" t="s">
        <v>5331</v>
      </c>
      <c r="F63" s="832" t="s">
        <v>5341</v>
      </c>
      <c r="G63" s="832" t="s">
        <v>5342</v>
      </c>
      <c r="H63" s="849">
        <v>1</v>
      </c>
      <c r="I63" s="849">
        <v>195</v>
      </c>
      <c r="J63" s="832"/>
      <c r="K63" s="832">
        <v>195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5082</v>
      </c>
      <c r="B64" s="832" t="s">
        <v>5083</v>
      </c>
      <c r="C64" s="832" t="s">
        <v>589</v>
      </c>
      <c r="D64" s="832" t="s">
        <v>2726</v>
      </c>
      <c r="E64" s="832" t="s">
        <v>5331</v>
      </c>
      <c r="F64" s="832" t="s">
        <v>5344</v>
      </c>
      <c r="G64" s="832" t="s">
        <v>5345</v>
      </c>
      <c r="H64" s="849">
        <v>448</v>
      </c>
      <c r="I64" s="849">
        <v>16576</v>
      </c>
      <c r="J64" s="832">
        <v>17.23076923076923</v>
      </c>
      <c r="K64" s="832">
        <v>37</v>
      </c>
      <c r="L64" s="849">
        <v>26</v>
      </c>
      <c r="M64" s="849">
        <v>962</v>
      </c>
      <c r="N64" s="832">
        <v>1</v>
      </c>
      <c r="O64" s="832">
        <v>37</v>
      </c>
      <c r="P64" s="849">
        <v>15</v>
      </c>
      <c r="Q64" s="849">
        <v>555</v>
      </c>
      <c r="R64" s="837">
        <v>0.57692307692307687</v>
      </c>
      <c r="S64" s="850">
        <v>37</v>
      </c>
    </row>
    <row r="65" spans="1:19" ht="14.4" customHeight="1" x14ac:dyDescent="0.3">
      <c r="A65" s="831" t="s">
        <v>5082</v>
      </c>
      <c r="B65" s="832" t="s">
        <v>5083</v>
      </c>
      <c r="C65" s="832" t="s">
        <v>589</v>
      </c>
      <c r="D65" s="832" t="s">
        <v>2726</v>
      </c>
      <c r="E65" s="832" t="s">
        <v>5331</v>
      </c>
      <c r="F65" s="832" t="s">
        <v>5344</v>
      </c>
      <c r="G65" s="832" t="s">
        <v>5346</v>
      </c>
      <c r="H65" s="849"/>
      <c r="I65" s="849"/>
      <c r="J65" s="832"/>
      <c r="K65" s="832"/>
      <c r="L65" s="849">
        <v>2</v>
      </c>
      <c r="M65" s="849">
        <v>74</v>
      </c>
      <c r="N65" s="832">
        <v>1</v>
      </c>
      <c r="O65" s="832">
        <v>37</v>
      </c>
      <c r="P65" s="849"/>
      <c r="Q65" s="849"/>
      <c r="R65" s="837"/>
      <c r="S65" s="850"/>
    </row>
    <row r="66" spans="1:19" ht="14.4" customHeight="1" x14ac:dyDescent="0.3">
      <c r="A66" s="831" t="s">
        <v>5082</v>
      </c>
      <c r="B66" s="832" t="s">
        <v>5083</v>
      </c>
      <c r="C66" s="832" t="s">
        <v>589</v>
      </c>
      <c r="D66" s="832" t="s">
        <v>2726</v>
      </c>
      <c r="E66" s="832" t="s">
        <v>5331</v>
      </c>
      <c r="F66" s="832" t="s">
        <v>5351</v>
      </c>
      <c r="G66" s="832" t="s">
        <v>5353</v>
      </c>
      <c r="H66" s="849">
        <v>188</v>
      </c>
      <c r="I66" s="849">
        <v>33276</v>
      </c>
      <c r="J66" s="832">
        <v>37.6</v>
      </c>
      <c r="K66" s="832">
        <v>177</v>
      </c>
      <c r="L66" s="849">
        <v>5</v>
      </c>
      <c r="M66" s="849">
        <v>885</v>
      </c>
      <c r="N66" s="832">
        <v>1</v>
      </c>
      <c r="O66" s="832">
        <v>177</v>
      </c>
      <c r="P66" s="849">
        <v>5</v>
      </c>
      <c r="Q66" s="849">
        <v>890</v>
      </c>
      <c r="R66" s="837">
        <v>1.0056497175141244</v>
      </c>
      <c r="S66" s="850">
        <v>178</v>
      </c>
    </row>
    <row r="67" spans="1:19" ht="14.4" customHeight="1" x14ac:dyDescent="0.3">
      <c r="A67" s="831" t="s">
        <v>5082</v>
      </c>
      <c r="B67" s="832" t="s">
        <v>5083</v>
      </c>
      <c r="C67" s="832" t="s">
        <v>589</v>
      </c>
      <c r="D67" s="832" t="s">
        <v>2726</v>
      </c>
      <c r="E67" s="832" t="s">
        <v>5331</v>
      </c>
      <c r="F67" s="832" t="s">
        <v>5354</v>
      </c>
      <c r="G67" s="832" t="s">
        <v>5355</v>
      </c>
      <c r="H67" s="849">
        <v>28</v>
      </c>
      <c r="I67" s="849">
        <v>0</v>
      </c>
      <c r="J67" s="832"/>
      <c r="K67" s="832">
        <v>0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5082</v>
      </c>
      <c r="B68" s="832" t="s">
        <v>5083</v>
      </c>
      <c r="C68" s="832" t="s">
        <v>589</v>
      </c>
      <c r="D68" s="832" t="s">
        <v>2726</v>
      </c>
      <c r="E68" s="832" t="s">
        <v>5331</v>
      </c>
      <c r="F68" s="832" t="s">
        <v>5358</v>
      </c>
      <c r="G68" s="832" t="s">
        <v>5360</v>
      </c>
      <c r="H68" s="849">
        <v>176</v>
      </c>
      <c r="I68" s="849">
        <v>19360</v>
      </c>
      <c r="J68" s="832"/>
      <c r="K68" s="832">
        <v>110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5082</v>
      </c>
      <c r="B69" s="832" t="s">
        <v>5083</v>
      </c>
      <c r="C69" s="832" t="s">
        <v>589</v>
      </c>
      <c r="D69" s="832" t="s">
        <v>2726</v>
      </c>
      <c r="E69" s="832" t="s">
        <v>5331</v>
      </c>
      <c r="F69" s="832" t="s">
        <v>5361</v>
      </c>
      <c r="G69" s="832" t="s">
        <v>5362</v>
      </c>
      <c r="H69" s="849">
        <v>90</v>
      </c>
      <c r="I69" s="849">
        <v>2999.99</v>
      </c>
      <c r="J69" s="832"/>
      <c r="K69" s="832">
        <v>33.333222222222219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5082</v>
      </c>
      <c r="B70" s="832" t="s">
        <v>5083</v>
      </c>
      <c r="C70" s="832" t="s">
        <v>589</v>
      </c>
      <c r="D70" s="832" t="s">
        <v>2726</v>
      </c>
      <c r="E70" s="832" t="s">
        <v>5331</v>
      </c>
      <c r="F70" s="832" t="s">
        <v>5361</v>
      </c>
      <c r="G70" s="832" t="s">
        <v>5363</v>
      </c>
      <c r="H70" s="849"/>
      <c r="I70" s="849"/>
      <c r="J70" s="832"/>
      <c r="K70" s="832"/>
      <c r="L70" s="849">
        <v>5</v>
      </c>
      <c r="M70" s="849">
        <v>166.66</v>
      </c>
      <c r="N70" s="832">
        <v>1</v>
      </c>
      <c r="O70" s="832">
        <v>33.332000000000001</v>
      </c>
      <c r="P70" s="849">
        <v>6</v>
      </c>
      <c r="Q70" s="849">
        <v>200</v>
      </c>
      <c r="R70" s="837">
        <v>1.2000480019200768</v>
      </c>
      <c r="S70" s="850">
        <v>33.333333333333336</v>
      </c>
    </row>
    <row r="71" spans="1:19" ht="14.4" customHeight="1" x14ac:dyDescent="0.3">
      <c r="A71" s="831" t="s">
        <v>5082</v>
      </c>
      <c r="B71" s="832" t="s">
        <v>5083</v>
      </c>
      <c r="C71" s="832" t="s">
        <v>589</v>
      </c>
      <c r="D71" s="832" t="s">
        <v>2726</v>
      </c>
      <c r="E71" s="832" t="s">
        <v>5331</v>
      </c>
      <c r="F71" s="832" t="s">
        <v>5364</v>
      </c>
      <c r="G71" s="832" t="s">
        <v>5365</v>
      </c>
      <c r="H71" s="849">
        <v>420</v>
      </c>
      <c r="I71" s="849">
        <v>15540</v>
      </c>
      <c r="J71" s="832">
        <v>52.5</v>
      </c>
      <c r="K71" s="832">
        <v>37</v>
      </c>
      <c r="L71" s="849">
        <v>8</v>
      </c>
      <c r="M71" s="849">
        <v>296</v>
      </c>
      <c r="N71" s="832">
        <v>1</v>
      </c>
      <c r="O71" s="832">
        <v>37</v>
      </c>
      <c r="P71" s="849">
        <v>9</v>
      </c>
      <c r="Q71" s="849">
        <v>333</v>
      </c>
      <c r="R71" s="837">
        <v>1.125</v>
      </c>
      <c r="S71" s="850">
        <v>37</v>
      </c>
    </row>
    <row r="72" spans="1:19" ht="14.4" customHeight="1" x14ac:dyDescent="0.3">
      <c r="A72" s="831" t="s">
        <v>5082</v>
      </c>
      <c r="B72" s="832" t="s">
        <v>5083</v>
      </c>
      <c r="C72" s="832" t="s">
        <v>589</v>
      </c>
      <c r="D72" s="832" t="s">
        <v>2726</v>
      </c>
      <c r="E72" s="832" t="s">
        <v>5331</v>
      </c>
      <c r="F72" s="832" t="s">
        <v>5369</v>
      </c>
      <c r="G72" s="832" t="s">
        <v>5371</v>
      </c>
      <c r="H72" s="849">
        <v>76</v>
      </c>
      <c r="I72" s="849">
        <v>2432</v>
      </c>
      <c r="J72" s="832">
        <v>5.0666666666666664</v>
      </c>
      <c r="K72" s="832">
        <v>32</v>
      </c>
      <c r="L72" s="849">
        <v>15</v>
      </c>
      <c r="M72" s="849">
        <v>480</v>
      </c>
      <c r="N72" s="832">
        <v>1</v>
      </c>
      <c r="O72" s="832">
        <v>32</v>
      </c>
      <c r="P72" s="849">
        <v>6</v>
      </c>
      <c r="Q72" s="849">
        <v>192</v>
      </c>
      <c r="R72" s="837">
        <v>0.4</v>
      </c>
      <c r="S72" s="850">
        <v>32</v>
      </c>
    </row>
    <row r="73" spans="1:19" ht="14.4" customHeight="1" x14ac:dyDescent="0.3">
      <c r="A73" s="831" t="s">
        <v>5082</v>
      </c>
      <c r="B73" s="832" t="s">
        <v>5083</v>
      </c>
      <c r="C73" s="832" t="s">
        <v>589</v>
      </c>
      <c r="D73" s="832" t="s">
        <v>2726</v>
      </c>
      <c r="E73" s="832" t="s">
        <v>5331</v>
      </c>
      <c r="F73" s="832" t="s">
        <v>5374</v>
      </c>
      <c r="G73" s="832" t="s">
        <v>5375</v>
      </c>
      <c r="H73" s="849">
        <v>20</v>
      </c>
      <c r="I73" s="849">
        <v>2620</v>
      </c>
      <c r="J73" s="832"/>
      <c r="K73" s="832">
        <v>131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5082</v>
      </c>
      <c r="B74" s="832" t="s">
        <v>5083</v>
      </c>
      <c r="C74" s="832" t="s">
        <v>589</v>
      </c>
      <c r="D74" s="832" t="s">
        <v>2726</v>
      </c>
      <c r="E74" s="832" t="s">
        <v>5331</v>
      </c>
      <c r="F74" s="832" t="s">
        <v>5378</v>
      </c>
      <c r="G74" s="832" t="s">
        <v>5379</v>
      </c>
      <c r="H74" s="849">
        <v>9</v>
      </c>
      <c r="I74" s="849">
        <v>3186</v>
      </c>
      <c r="J74" s="832"/>
      <c r="K74" s="832">
        <v>354</v>
      </c>
      <c r="L74" s="849"/>
      <c r="M74" s="849"/>
      <c r="N74" s="832"/>
      <c r="O74" s="832"/>
      <c r="P74" s="849">
        <v>1</v>
      </c>
      <c r="Q74" s="849">
        <v>355</v>
      </c>
      <c r="R74" s="837"/>
      <c r="S74" s="850">
        <v>355</v>
      </c>
    </row>
    <row r="75" spans="1:19" ht="14.4" customHeight="1" x14ac:dyDescent="0.3">
      <c r="A75" s="831" t="s">
        <v>5082</v>
      </c>
      <c r="B75" s="832" t="s">
        <v>5083</v>
      </c>
      <c r="C75" s="832" t="s">
        <v>589</v>
      </c>
      <c r="D75" s="832" t="s">
        <v>2726</v>
      </c>
      <c r="E75" s="832" t="s">
        <v>5331</v>
      </c>
      <c r="F75" s="832" t="s">
        <v>5381</v>
      </c>
      <c r="G75" s="832" t="s">
        <v>5382</v>
      </c>
      <c r="H75" s="849">
        <v>3</v>
      </c>
      <c r="I75" s="849">
        <v>177</v>
      </c>
      <c r="J75" s="832">
        <v>3</v>
      </c>
      <c r="K75" s="832">
        <v>59</v>
      </c>
      <c r="L75" s="849">
        <v>1</v>
      </c>
      <c r="M75" s="849">
        <v>59</v>
      </c>
      <c r="N75" s="832">
        <v>1</v>
      </c>
      <c r="O75" s="832">
        <v>59</v>
      </c>
      <c r="P75" s="849"/>
      <c r="Q75" s="849"/>
      <c r="R75" s="837"/>
      <c r="S75" s="850"/>
    </row>
    <row r="76" spans="1:19" ht="14.4" customHeight="1" x14ac:dyDescent="0.3">
      <c r="A76" s="831" t="s">
        <v>5082</v>
      </c>
      <c r="B76" s="832" t="s">
        <v>5083</v>
      </c>
      <c r="C76" s="832" t="s">
        <v>589</v>
      </c>
      <c r="D76" s="832" t="s">
        <v>2726</v>
      </c>
      <c r="E76" s="832" t="s">
        <v>5331</v>
      </c>
      <c r="F76" s="832" t="s">
        <v>5383</v>
      </c>
      <c r="G76" s="832" t="s">
        <v>5385</v>
      </c>
      <c r="H76" s="849">
        <v>1</v>
      </c>
      <c r="I76" s="849">
        <v>701</v>
      </c>
      <c r="J76" s="832"/>
      <c r="K76" s="832">
        <v>701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5082</v>
      </c>
      <c r="B77" s="832" t="s">
        <v>5083</v>
      </c>
      <c r="C77" s="832" t="s">
        <v>589</v>
      </c>
      <c r="D77" s="832" t="s">
        <v>5070</v>
      </c>
      <c r="E77" s="832" t="s">
        <v>5084</v>
      </c>
      <c r="F77" s="832" t="s">
        <v>5156</v>
      </c>
      <c r="G77" s="832" t="s">
        <v>5157</v>
      </c>
      <c r="H77" s="849">
        <v>0.17</v>
      </c>
      <c r="I77" s="849">
        <v>112.4</v>
      </c>
      <c r="J77" s="832"/>
      <c r="K77" s="832">
        <v>661.17647058823525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5082</v>
      </c>
      <c r="B78" s="832" t="s">
        <v>5083</v>
      </c>
      <c r="C78" s="832" t="s">
        <v>589</v>
      </c>
      <c r="D78" s="832" t="s">
        <v>5070</v>
      </c>
      <c r="E78" s="832" t="s">
        <v>5084</v>
      </c>
      <c r="F78" s="832" t="s">
        <v>5158</v>
      </c>
      <c r="G78" s="832" t="s">
        <v>5157</v>
      </c>
      <c r="H78" s="849">
        <v>0.49</v>
      </c>
      <c r="I78" s="849">
        <v>107.99</v>
      </c>
      <c r="J78" s="832">
        <v>1.301711668273867</v>
      </c>
      <c r="K78" s="832">
        <v>220.38775510204081</v>
      </c>
      <c r="L78" s="849">
        <v>0.5</v>
      </c>
      <c r="M78" s="849">
        <v>82.96</v>
      </c>
      <c r="N78" s="832">
        <v>1</v>
      </c>
      <c r="O78" s="832">
        <v>165.92</v>
      </c>
      <c r="P78" s="849"/>
      <c r="Q78" s="849"/>
      <c r="R78" s="837"/>
      <c r="S78" s="850"/>
    </row>
    <row r="79" spans="1:19" ht="14.4" customHeight="1" x14ac:dyDescent="0.3">
      <c r="A79" s="831" t="s">
        <v>5082</v>
      </c>
      <c r="B79" s="832" t="s">
        <v>5083</v>
      </c>
      <c r="C79" s="832" t="s">
        <v>589</v>
      </c>
      <c r="D79" s="832" t="s">
        <v>5070</v>
      </c>
      <c r="E79" s="832" t="s">
        <v>5331</v>
      </c>
      <c r="F79" s="832" t="s">
        <v>5335</v>
      </c>
      <c r="G79" s="832" t="s">
        <v>5337</v>
      </c>
      <c r="H79" s="849">
        <v>1</v>
      </c>
      <c r="I79" s="849">
        <v>122</v>
      </c>
      <c r="J79" s="832"/>
      <c r="K79" s="832">
        <v>122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5082</v>
      </c>
      <c r="B80" s="832" t="s">
        <v>5083</v>
      </c>
      <c r="C80" s="832" t="s">
        <v>589</v>
      </c>
      <c r="D80" s="832" t="s">
        <v>5066</v>
      </c>
      <c r="E80" s="832" t="s">
        <v>5084</v>
      </c>
      <c r="F80" s="832" t="s">
        <v>5087</v>
      </c>
      <c r="G80" s="832" t="s">
        <v>4276</v>
      </c>
      <c r="H80" s="849">
        <v>0.4</v>
      </c>
      <c r="I80" s="849">
        <v>21.65</v>
      </c>
      <c r="J80" s="832">
        <v>1.0004621072088724</v>
      </c>
      <c r="K80" s="832">
        <v>54.124999999999993</v>
      </c>
      <c r="L80" s="849">
        <v>0.4</v>
      </c>
      <c r="M80" s="849">
        <v>21.64</v>
      </c>
      <c r="N80" s="832">
        <v>1</v>
      </c>
      <c r="O80" s="832">
        <v>54.1</v>
      </c>
      <c r="P80" s="849"/>
      <c r="Q80" s="849"/>
      <c r="R80" s="837"/>
      <c r="S80" s="850"/>
    </row>
    <row r="81" spans="1:19" ht="14.4" customHeight="1" x14ac:dyDescent="0.3">
      <c r="A81" s="831" t="s">
        <v>5082</v>
      </c>
      <c r="B81" s="832" t="s">
        <v>5083</v>
      </c>
      <c r="C81" s="832" t="s">
        <v>589</v>
      </c>
      <c r="D81" s="832" t="s">
        <v>5066</v>
      </c>
      <c r="E81" s="832" t="s">
        <v>5084</v>
      </c>
      <c r="F81" s="832" t="s">
        <v>5091</v>
      </c>
      <c r="G81" s="832" t="s">
        <v>2872</v>
      </c>
      <c r="H81" s="849">
        <v>0.6</v>
      </c>
      <c r="I81" s="849">
        <v>7.72</v>
      </c>
      <c r="J81" s="832"/>
      <c r="K81" s="832">
        <v>12.866666666666667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5082</v>
      </c>
      <c r="B82" s="832" t="s">
        <v>5083</v>
      </c>
      <c r="C82" s="832" t="s">
        <v>589</v>
      </c>
      <c r="D82" s="832" t="s">
        <v>5066</v>
      </c>
      <c r="E82" s="832" t="s">
        <v>5084</v>
      </c>
      <c r="F82" s="832" t="s">
        <v>5092</v>
      </c>
      <c r="G82" s="832" t="s">
        <v>5093</v>
      </c>
      <c r="H82" s="849">
        <v>0.5</v>
      </c>
      <c r="I82" s="849">
        <v>99.359999999999985</v>
      </c>
      <c r="J82" s="832">
        <v>0.96747809152872444</v>
      </c>
      <c r="K82" s="832">
        <v>198.71999999999997</v>
      </c>
      <c r="L82" s="849">
        <v>0.5</v>
      </c>
      <c r="M82" s="849">
        <v>102.69999999999999</v>
      </c>
      <c r="N82" s="832">
        <v>1</v>
      </c>
      <c r="O82" s="832">
        <v>205.39999999999998</v>
      </c>
      <c r="P82" s="849"/>
      <c r="Q82" s="849"/>
      <c r="R82" s="837"/>
      <c r="S82" s="850"/>
    </row>
    <row r="83" spans="1:19" ht="14.4" customHeight="1" x14ac:dyDescent="0.3">
      <c r="A83" s="831" t="s">
        <v>5082</v>
      </c>
      <c r="B83" s="832" t="s">
        <v>5083</v>
      </c>
      <c r="C83" s="832" t="s">
        <v>589</v>
      </c>
      <c r="D83" s="832" t="s">
        <v>5066</v>
      </c>
      <c r="E83" s="832" t="s">
        <v>5084</v>
      </c>
      <c r="F83" s="832" t="s">
        <v>5099</v>
      </c>
      <c r="G83" s="832" t="s">
        <v>609</v>
      </c>
      <c r="H83" s="849"/>
      <c r="I83" s="849"/>
      <c r="J83" s="832"/>
      <c r="K83" s="832"/>
      <c r="L83" s="849">
        <v>0.65</v>
      </c>
      <c r="M83" s="849">
        <v>237.76999999999998</v>
      </c>
      <c r="N83" s="832">
        <v>1</v>
      </c>
      <c r="O83" s="832">
        <v>365.79999999999995</v>
      </c>
      <c r="P83" s="849"/>
      <c r="Q83" s="849"/>
      <c r="R83" s="837"/>
      <c r="S83" s="850"/>
    </row>
    <row r="84" spans="1:19" ht="14.4" customHeight="1" x14ac:dyDescent="0.3">
      <c r="A84" s="831" t="s">
        <v>5082</v>
      </c>
      <c r="B84" s="832" t="s">
        <v>5083</v>
      </c>
      <c r="C84" s="832" t="s">
        <v>589</v>
      </c>
      <c r="D84" s="832" t="s">
        <v>5066</v>
      </c>
      <c r="E84" s="832" t="s">
        <v>5084</v>
      </c>
      <c r="F84" s="832" t="s">
        <v>5105</v>
      </c>
      <c r="G84" s="832"/>
      <c r="H84" s="849">
        <v>1</v>
      </c>
      <c r="I84" s="849">
        <v>28624.1</v>
      </c>
      <c r="J84" s="832"/>
      <c r="K84" s="832">
        <v>28624.1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5082</v>
      </c>
      <c r="B85" s="832" t="s">
        <v>5083</v>
      </c>
      <c r="C85" s="832" t="s">
        <v>589</v>
      </c>
      <c r="D85" s="832" t="s">
        <v>5066</v>
      </c>
      <c r="E85" s="832" t="s">
        <v>5084</v>
      </c>
      <c r="F85" s="832" t="s">
        <v>5107</v>
      </c>
      <c r="G85" s="832" t="s">
        <v>5108</v>
      </c>
      <c r="H85" s="849"/>
      <c r="I85" s="849"/>
      <c r="J85" s="832"/>
      <c r="K85" s="832"/>
      <c r="L85" s="849">
        <v>1</v>
      </c>
      <c r="M85" s="849">
        <v>49319.16</v>
      </c>
      <c r="N85" s="832">
        <v>1</v>
      </c>
      <c r="O85" s="832">
        <v>49319.16</v>
      </c>
      <c r="P85" s="849"/>
      <c r="Q85" s="849"/>
      <c r="R85" s="837"/>
      <c r="S85" s="850"/>
    </row>
    <row r="86" spans="1:19" ht="14.4" customHeight="1" x14ac:dyDescent="0.3">
      <c r="A86" s="831" t="s">
        <v>5082</v>
      </c>
      <c r="B86" s="832" t="s">
        <v>5083</v>
      </c>
      <c r="C86" s="832" t="s">
        <v>589</v>
      </c>
      <c r="D86" s="832" t="s">
        <v>5066</v>
      </c>
      <c r="E86" s="832" t="s">
        <v>5084</v>
      </c>
      <c r="F86" s="832" t="s">
        <v>5109</v>
      </c>
      <c r="G86" s="832" t="s">
        <v>2668</v>
      </c>
      <c r="H86" s="849">
        <v>285.76</v>
      </c>
      <c r="I86" s="849">
        <v>4268247.9000000004</v>
      </c>
      <c r="J86" s="832">
        <v>1.1123910597037681</v>
      </c>
      <c r="K86" s="832">
        <v>14936.477813549835</v>
      </c>
      <c r="L86" s="849">
        <v>271.92</v>
      </c>
      <c r="M86" s="849">
        <v>3837003.0599999996</v>
      </c>
      <c r="N86" s="832">
        <v>1</v>
      </c>
      <c r="O86" s="832">
        <v>14110.779126213591</v>
      </c>
      <c r="P86" s="849"/>
      <c r="Q86" s="849"/>
      <c r="R86" s="837"/>
      <c r="S86" s="850"/>
    </row>
    <row r="87" spans="1:19" ht="14.4" customHeight="1" x14ac:dyDescent="0.3">
      <c r="A87" s="831" t="s">
        <v>5082</v>
      </c>
      <c r="B87" s="832" t="s">
        <v>5083</v>
      </c>
      <c r="C87" s="832" t="s">
        <v>589</v>
      </c>
      <c r="D87" s="832" t="s">
        <v>5066</v>
      </c>
      <c r="E87" s="832" t="s">
        <v>5084</v>
      </c>
      <c r="F87" s="832" t="s">
        <v>5110</v>
      </c>
      <c r="G87" s="832" t="s">
        <v>5111</v>
      </c>
      <c r="H87" s="849">
        <v>4</v>
      </c>
      <c r="I87" s="849">
        <v>114179.88</v>
      </c>
      <c r="J87" s="832">
        <v>0.79999983184431478</v>
      </c>
      <c r="K87" s="832">
        <v>28544.97</v>
      </c>
      <c r="L87" s="849">
        <v>5</v>
      </c>
      <c r="M87" s="849">
        <v>142724.88</v>
      </c>
      <c r="N87" s="832">
        <v>1</v>
      </c>
      <c r="O87" s="832">
        <v>28544.976000000002</v>
      </c>
      <c r="P87" s="849"/>
      <c r="Q87" s="849"/>
      <c r="R87" s="837"/>
      <c r="S87" s="850"/>
    </row>
    <row r="88" spans="1:19" ht="14.4" customHeight="1" x14ac:dyDescent="0.3">
      <c r="A88" s="831" t="s">
        <v>5082</v>
      </c>
      <c r="B88" s="832" t="s">
        <v>5083</v>
      </c>
      <c r="C88" s="832" t="s">
        <v>589</v>
      </c>
      <c r="D88" s="832" t="s">
        <v>5066</v>
      </c>
      <c r="E88" s="832" t="s">
        <v>5084</v>
      </c>
      <c r="F88" s="832" t="s">
        <v>5112</v>
      </c>
      <c r="G88" s="832" t="s">
        <v>5111</v>
      </c>
      <c r="H88" s="849">
        <v>4</v>
      </c>
      <c r="I88" s="849">
        <v>231390.4</v>
      </c>
      <c r="J88" s="832">
        <v>0.79999889364621013</v>
      </c>
      <c r="K88" s="832">
        <v>57847.6</v>
      </c>
      <c r="L88" s="849">
        <v>5</v>
      </c>
      <c r="M88" s="849">
        <v>289238.40000000002</v>
      </c>
      <c r="N88" s="832">
        <v>1</v>
      </c>
      <c r="O88" s="832">
        <v>57847.680000000008</v>
      </c>
      <c r="P88" s="849"/>
      <c r="Q88" s="849"/>
      <c r="R88" s="837"/>
      <c r="S88" s="850"/>
    </row>
    <row r="89" spans="1:19" ht="14.4" customHeight="1" x14ac:dyDescent="0.3">
      <c r="A89" s="831" t="s">
        <v>5082</v>
      </c>
      <c r="B89" s="832" t="s">
        <v>5083</v>
      </c>
      <c r="C89" s="832" t="s">
        <v>589</v>
      </c>
      <c r="D89" s="832" t="s">
        <v>5066</v>
      </c>
      <c r="E89" s="832" t="s">
        <v>5084</v>
      </c>
      <c r="F89" s="832" t="s">
        <v>5113</v>
      </c>
      <c r="G89" s="832" t="s">
        <v>5111</v>
      </c>
      <c r="H89" s="849">
        <v>6</v>
      </c>
      <c r="I89" s="849">
        <v>668679.18000000005</v>
      </c>
      <c r="J89" s="832">
        <v>0.28571399882552384</v>
      </c>
      <c r="K89" s="832">
        <v>111446.53000000001</v>
      </c>
      <c r="L89" s="849">
        <v>21</v>
      </c>
      <c r="M89" s="849">
        <v>2340379.48</v>
      </c>
      <c r="N89" s="832">
        <v>1</v>
      </c>
      <c r="O89" s="832">
        <v>111446.6419047619</v>
      </c>
      <c r="P89" s="849"/>
      <c r="Q89" s="849"/>
      <c r="R89" s="837"/>
      <c r="S89" s="850"/>
    </row>
    <row r="90" spans="1:19" ht="14.4" customHeight="1" x14ac:dyDescent="0.3">
      <c r="A90" s="831" t="s">
        <v>5082</v>
      </c>
      <c r="B90" s="832" t="s">
        <v>5083</v>
      </c>
      <c r="C90" s="832" t="s">
        <v>589</v>
      </c>
      <c r="D90" s="832" t="s">
        <v>5066</v>
      </c>
      <c r="E90" s="832" t="s">
        <v>5084</v>
      </c>
      <c r="F90" s="832" t="s">
        <v>5114</v>
      </c>
      <c r="G90" s="832" t="s">
        <v>5115</v>
      </c>
      <c r="H90" s="849">
        <v>6</v>
      </c>
      <c r="I90" s="849">
        <v>472961.88</v>
      </c>
      <c r="J90" s="832">
        <v>1.4999999048549173</v>
      </c>
      <c r="K90" s="832">
        <v>78826.98</v>
      </c>
      <c r="L90" s="849">
        <v>4</v>
      </c>
      <c r="M90" s="849">
        <v>315307.94</v>
      </c>
      <c r="N90" s="832">
        <v>1</v>
      </c>
      <c r="O90" s="832">
        <v>78826.985000000001</v>
      </c>
      <c r="P90" s="849"/>
      <c r="Q90" s="849"/>
      <c r="R90" s="837"/>
      <c r="S90" s="850"/>
    </row>
    <row r="91" spans="1:19" ht="14.4" customHeight="1" x14ac:dyDescent="0.3">
      <c r="A91" s="831" t="s">
        <v>5082</v>
      </c>
      <c r="B91" s="832" t="s">
        <v>5083</v>
      </c>
      <c r="C91" s="832" t="s">
        <v>589</v>
      </c>
      <c r="D91" s="832" t="s">
        <v>5066</v>
      </c>
      <c r="E91" s="832" t="s">
        <v>5084</v>
      </c>
      <c r="F91" s="832" t="s">
        <v>5118</v>
      </c>
      <c r="G91" s="832" t="s">
        <v>5119</v>
      </c>
      <c r="H91" s="849">
        <v>16</v>
      </c>
      <c r="I91" s="849">
        <v>904387.04</v>
      </c>
      <c r="J91" s="832">
        <v>0.56065036969978821</v>
      </c>
      <c r="K91" s="832">
        <v>56524.19</v>
      </c>
      <c r="L91" s="849">
        <v>29</v>
      </c>
      <c r="M91" s="849">
        <v>1613103.44</v>
      </c>
      <c r="N91" s="832">
        <v>1</v>
      </c>
      <c r="O91" s="832">
        <v>55624.256551724138</v>
      </c>
      <c r="P91" s="849"/>
      <c r="Q91" s="849"/>
      <c r="R91" s="837"/>
      <c r="S91" s="850"/>
    </row>
    <row r="92" spans="1:19" ht="14.4" customHeight="1" x14ac:dyDescent="0.3">
      <c r="A92" s="831" t="s">
        <v>5082</v>
      </c>
      <c r="B92" s="832" t="s">
        <v>5083</v>
      </c>
      <c r="C92" s="832" t="s">
        <v>589</v>
      </c>
      <c r="D92" s="832" t="s">
        <v>5066</v>
      </c>
      <c r="E92" s="832" t="s">
        <v>5084</v>
      </c>
      <c r="F92" s="832" t="s">
        <v>5120</v>
      </c>
      <c r="G92" s="832" t="s">
        <v>5121</v>
      </c>
      <c r="H92" s="849"/>
      <c r="I92" s="849"/>
      <c r="J92" s="832"/>
      <c r="K92" s="832"/>
      <c r="L92" s="849">
        <v>2</v>
      </c>
      <c r="M92" s="849">
        <v>16589.14</v>
      </c>
      <c r="N92" s="832">
        <v>1</v>
      </c>
      <c r="O92" s="832">
        <v>8294.57</v>
      </c>
      <c r="P92" s="849"/>
      <c r="Q92" s="849"/>
      <c r="R92" s="837"/>
      <c r="S92" s="850"/>
    </row>
    <row r="93" spans="1:19" ht="14.4" customHeight="1" x14ac:dyDescent="0.3">
      <c r="A93" s="831" t="s">
        <v>5082</v>
      </c>
      <c r="B93" s="832" t="s">
        <v>5083</v>
      </c>
      <c r="C93" s="832" t="s">
        <v>589</v>
      </c>
      <c r="D93" s="832" t="s">
        <v>5066</v>
      </c>
      <c r="E93" s="832" t="s">
        <v>5084</v>
      </c>
      <c r="F93" s="832" t="s">
        <v>5122</v>
      </c>
      <c r="G93" s="832" t="s">
        <v>5123</v>
      </c>
      <c r="H93" s="849">
        <v>23</v>
      </c>
      <c r="I93" s="849">
        <v>540276.37</v>
      </c>
      <c r="J93" s="832">
        <v>1.8333299852587444</v>
      </c>
      <c r="K93" s="832">
        <v>23490.276956521739</v>
      </c>
      <c r="L93" s="849">
        <v>13</v>
      </c>
      <c r="M93" s="849">
        <v>294696.74</v>
      </c>
      <c r="N93" s="832">
        <v>1</v>
      </c>
      <c r="O93" s="832">
        <v>22668.98</v>
      </c>
      <c r="P93" s="849"/>
      <c r="Q93" s="849"/>
      <c r="R93" s="837"/>
      <c r="S93" s="850"/>
    </row>
    <row r="94" spans="1:19" ht="14.4" customHeight="1" x14ac:dyDescent="0.3">
      <c r="A94" s="831" t="s">
        <v>5082</v>
      </c>
      <c r="B94" s="832" t="s">
        <v>5083</v>
      </c>
      <c r="C94" s="832" t="s">
        <v>589</v>
      </c>
      <c r="D94" s="832" t="s">
        <v>5066</v>
      </c>
      <c r="E94" s="832" t="s">
        <v>5084</v>
      </c>
      <c r="F94" s="832" t="s">
        <v>5124</v>
      </c>
      <c r="G94" s="832" t="s">
        <v>5125</v>
      </c>
      <c r="H94" s="849"/>
      <c r="I94" s="849"/>
      <c r="J94" s="832"/>
      <c r="K94" s="832"/>
      <c r="L94" s="849">
        <v>2</v>
      </c>
      <c r="M94" s="849">
        <v>33636</v>
      </c>
      <c r="N94" s="832">
        <v>1</v>
      </c>
      <c r="O94" s="832">
        <v>16818</v>
      </c>
      <c r="P94" s="849"/>
      <c r="Q94" s="849"/>
      <c r="R94" s="837"/>
      <c r="S94" s="850"/>
    </row>
    <row r="95" spans="1:19" ht="14.4" customHeight="1" x14ac:dyDescent="0.3">
      <c r="A95" s="831" t="s">
        <v>5082</v>
      </c>
      <c r="B95" s="832" t="s">
        <v>5083</v>
      </c>
      <c r="C95" s="832" t="s">
        <v>589</v>
      </c>
      <c r="D95" s="832" t="s">
        <v>5066</v>
      </c>
      <c r="E95" s="832" t="s">
        <v>5084</v>
      </c>
      <c r="F95" s="832" t="s">
        <v>5126</v>
      </c>
      <c r="G95" s="832" t="s">
        <v>5119</v>
      </c>
      <c r="H95" s="849">
        <v>2</v>
      </c>
      <c r="I95" s="849">
        <v>339145.16</v>
      </c>
      <c r="J95" s="832">
        <v>0.2009999801338184</v>
      </c>
      <c r="K95" s="832">
        <v>169572.58</v>
      </c>
      <c r="L95" s="849">
        <v>10</v>
      </c>
      <c r="M95" s="849">
        <v>1687289.52</v>
      </c>
      <c r="N95" s="832">
        <v>1</v>
      </c>
      <c r="O95" s="832">
        <v>168728.95199999999</v>
      </c>
      <c r="P95" s="849"/>
      <c r="Q95" s="849"/>
      <c r="R95" s="837"/>
      <c r="S95" s="850"/>
    </row>
    <row r="96" spans="1:19" ht="14.4" customHeight="1" x14ac:dyDescent="0.3">
      <c r="A96" s="831" t="s">
        <v>5082</v>
      </c>
      <c r="B96" s="832" t="s">
        <v>5083</v>
      </c>
      <c r="C96" s="832" t="s">
        <v>589</v>
      </c>
      <c r="D96" s="832" t="s">
        <v>5066</v>
      </c>
      <c r="E96" s="832" t="s">
        <v>5084</v>
      </c>
      <c r="F96" s="832" t="s">
        <v>5129</v>
      </c>
      <c r="G96" s="832" t="s">
        <v>1777</v>
      </c>
      <c r="H96" s="849">
        <v>552.84</v>
      </c>
      <c r="I96" s="849">
        <v>2913933.4200000004</v>
      </c>
      <c r="J96" s="832">
        <v>0.70893838799755171</v>
      </c>
      <c r="K96" s="832">
        <v>5270.8440416757112</v>
      </c>
      <c r="L96" s="849">
        <v>824.86</v>
      </c>
      <c r="M96" s="849">
        <v>4110277.38</v>
      </c>
      <c r="N96" s="832">
        <v>1</v>
      </c>
      <c r="O96" s="832">
        <v>4983</v>
      </c>
      <c r="P96" s="849"/>
      <c r="Q96" s="849"/>
      <c r="R96" s="837"/>
      <c r="S96" s="850"/>
    </row>
    <row r="97" spans="1:19" ht="14.4" customHeight="1" x14ac:dyDescent="0.3">
      <c r="A97" s="831" t="s">
        <v>5082</v>
      </c>
      <c r="B97" s="832" t="s">
        <v>5083</v>
      </c>
      <c r="C97" s="832" t="s">
        <v>589</v>
      </c>
      <c r="D97" s="832" t="s">
        <v>5066</v>
      </c>
      <c r="E97" s="832" t="s">
        <v>5084</v>
      </c>
      <c r="F97" s="832" t="s">
        <v>5132</v>
      </c>
      <c r="G97" s="832" t="s">
        <v>2681</v>
      </c>
      <c r="H97" s="849">
        <v>211.64999999999998</v>
      </c>
      <c r="I97" s="849">
        <v>2350180.5700000003</v>
      </c>
      <c r="J97" s="832">
        <v>1.0499612477910178</v>
      </c>
      <c r="K97" s="832">
        <v>11104.089629104656</v>
      </c>
      <c r="L97" s="849">
        <v>212.42</v>
      </c>
      <c r="M97" s="849">
        <v>2238349.8200000003</v>
      </c>
      <c r="N97" s="832">
        <v>1</v>
      </c>
      <c r="O97" s="832">
        <v>10537.37793051502</v>
      </c>
      <c r="P97" s="849"/>
      <c r="Q97" s="849"/>
      <c r="R97" s="837"/>
      <c r="S97" s="850"/>
    </row>
    <row r="98" spans="1:19" ht="14.4" customHeight="1" x14ac:dyDescent="0.3">
      <c r="A98" s="831" t="s">
        <v>5082</v>
      </c>
      <c r="B98" s="832" t="s">
        <v>5083</v>
      </c>
      <c r="C98" s="832" t="s">
        <v>589</v>
      </c>
      <c r="D98" s="832" t="s">
        <v>5066</v>
      </c>
      <c r="E98" s="832" t="s">
        <v>5084</v>
      </c>
      <c r="F98" s="832" t="s">
        <v>5134</v>
      </c>
      <c r="G98" s="832" t="s">
        <v>5135</v>
      </c>
      <c r="H98" s="849">
        <v>0.72</v>
      </c>
      <c r="I98" s="849">
        <v>76.16</v>
      </c>
      <c r="J98" s="832"/>
      <c r="K98" s="832">
        <v>105.77777777777777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5082</v>
      </c>
      <c r="B99" s="832" t="s">
        <v>5083</v>
      </c>
      <c r="C99" s="832" t="s">
        <v>589</v>
      </c>
      <c r="D99" s="832" t="s">
        <v>5066</v>
      </c>
      <c r="E99" s="832" t="s">
        <v>5084</v>
      </c>
      <c r="F99" s="832" t="s">
        <v>5136</v>
      </c>
      <c r="G99" s="832" t="s">
        <v>5135</v>
      </c>
      <c r="H99" s="849">
        <v>1.6600000000000001</v>
      </c>
      <c r="I99" s="849">
        <v>878.1</v>
      </c>
      <c r="J99" s="832"/>
      <c r="K99" s="832">
        <v>528.97590361445782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5082</v>
      </c>
      <c r="B100" s="832" t="s">
        <v>5083</v>
      </c>
      <c r="C100" s="832" t="s">
        <v>589</v>
      </c>
      <c r="D100" s="832" t="s">
        <v>5066</v>
      </c>
      <c r="E100" s="832" t="s">
        <v>5084</v>
      </c>
      <c r="F100" s="832" t="s">
        <v>5137</v>
      </c>
      <c r="G100" s="832" t="s">
        <v>1820</v>
      </c>
      <c r="H100" s="849">
        <v>3</v>
      </c>
      <c r="I100" s="849">
        <v>6226.08</v>
      </c>
      <c r="J100" s="832">
        <v>1</v>
      </c>
      <c r="K100" s="832">
        <v>2075.36</v>
      </c>
      <c r="L100" s="849">
        <v>3</v>
      </c>
      <c r="M100" s="849">
        <v>6226.08</v>
      </c>
      <c r="N100" s="832">
        <v>1</v>
      </c>
      <c r="O100" s="832">
        <v>2075.36</v>
      </c>
      <c r="P100" s="849"/>
      <c r="Q100" s="849"/>
      <c r="R100" s="837"/>
      <c r="S100" s="850"/>
    </row>
    <row r="101" spans="1:19" ht="14.4" customHeight="1" x14ac:dyDescent="0.3">
      <c r="A101" s="831" t="s">
        <v>5082</v>
      </c>
      <c r="B101" s="832" t="s">
        <v>5083</v>
      </c>
      <c r="C101" s="832" t="s">
        <v>589</v>
      </c>
      <c r="D101" s="832" t="s">
        <v>5066</v>
      </c>
      <c r="E101" s="832" t="s">
        <v>5084</v>
      </c>
      <c r="F101" s="832" t="s">
        <v>5140</v>
      </c>
      <c r="G101" s="832" t="s">
        <v>1187</v>
      </c>
      <c r="H101" s="849">
        <v>0.4</v>
      </c>
      <c r="I101" s="849">
        <v>72.86</v>
      </c>
      <c r="J101" s="832">
        <v>0.33333333333333337</v>
      </c>
      <c r="K101" s="832">
        <v>182.14999999999998</v>
      </c>
      <c r="L101" s="849">
        <v>1.2000000000000002</v>
      </c>
      <c r="M101" s="849">
        <v>218.57999999999998</v>
      </c>
      <c r="N101" s="832">
        <v>1</v>
      </c>
      <c r="O101" s="832">
        <v>182.14999999999995</v>
      </c>
      <c r="P101" s="849"/>
      <c r="Q101" s="849"/>
      <c r="R101" s="837"/>
      <c r="S101" s="850"/>
    </row>
    <row r="102" spans="1:19" ht="14.4" customHeight="1" x14ac:dyDescent="0.3">
      <c r="A102" s="831" t="s">
        <v>5082</v>
      </c>
      <c r="B102" s="832" t="s">
        <v>5083</v>
      </c>
      <c r="C102" s="832" t="s">
        <v>589</v>
      </c>
      <c r="D102" s="832" t="s">
        <v>5066</v>
      </c>
      <c r="E102" s="832" t="s">
        <v>5084</v>
      </c>
      <c r="F102" s="832" t="s">
        <v>5141</v>
      </c>
      <c r="G102" s="832" t="s">
        <v>793</v>
      </c>
      <c r="H102" s="849">
        <v>1.7999999999999998</v>
      </c>
      <c r="I102" s="849">
        <v>127.35000000000001</v>
      </c>
      <c r="J102" s="832">
        <v>1.2857142857142858</v>
      </c>
      <c r="K102" s="832">
        <v>70.750000000000014</v>
      </c>
      <c r="L102" s="849">
        <v>1.4</v>
      </c>
      <c r="M102" s="849">
        <v>99.05</v>
      </c>
      <c r="N102" s="832">
        <v>1</v>
      </c>
      <c r="O102" s="832">
        <v>70.75</v>
      </c>
      <c r="P102" s="849"/>
      <c r="Q102" s="849"/>
      <c r="R102" s="837"/>
      <c r="S102" s="850"/>
    </row>
    <row r="103" spans="1:19" ht="14.4" customHeight="1" x14ac:dyDescent="0.3">
      <c r="A103" s="831" t="s">
        <v>5082</v>
      </c>
      <c r="B103" s="832" t="s">
        <v>5083</v>
      </c>
      <c r="C103" s="832" t="s">
        <v>589</v>
      </c>
      <c r="D103" s="832" t="s">
        <v>5066</v>
      </c>
      <c r="E103" s="832" t="s">
        <v>5084</v>
      </c>
      <c r="F103" s="832" t="s">
        <v>5142</v>
      </c>
      <c r="G103" s="832" t="s">
        <v>3404</v>
      </c>
      <c r="H103" s="849">
        <v>0.2</v>
      </c>
      <c r="I103" s="849">
        <v>97.29</v>
      </c>
      <c r="J103" s="832"/>
      <c r="K103" s="832">
        <v>486.45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5082</v>
      </c>
      <c r="B104" s="832" t="s">
        <v>5083</v>
      </c>
      <c r="C104" s="832" t="s">
        <v>589</v>
      </c>
      <c r="D104" s="832" t="s">
        <v>5066</v>
      </c>
      <c r="E104" s="832" t="s">
        <v>5084</v>
      </c>
      <c r="F104" s="832" t="s">
        <v>5143</v>
      </c>
      <c r="G104" s="832" t="s">
        <v>3404</v>
      </c>
      <c r="H104" s="849">
        <v>1</v>
      </c>
      <c r="I104" s="849">
        <v>121.61</v>
      </c>
      <c r="J104" s="832"/>
      <c r="K104" s="832">
        <v>121.61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5082</v>
      </c>
      <c r="B105" s="832" t="s">
        <v>5083</v>
      </c>
      <c r="C105" s="832" t="s">
        <v>589</v>
      </c>
      <c r="D105" s="832" t="s">
        <v>5066</v>
      </c>
      <c r="E105" s="832" t="s">
        <v>5084</v>
      </c>
      <c r="F105" s="832" t="s">
        <v>5148</v>
      </c>
      <c r="G105" s="832" t="s">
        <v>3432</v>
      </c>
      <c r="H105" s="849">
        <v>3.2</v>
      </c>
      <c r="I105" s="849">
        <v>375.36</v>
      </c>
      <c r="J105" s="832">
        <v>0.71111111111111125</v>
      </c>
      <c r="K105" s="832">
        <v>117.3</v>
      </c>
      <c r="L105" s="849">
        <v>4.5</v>
      </c>
      <c r="M105" s="849">
        <v>527.84999999999991</v>
      </c>
      <c r="N105" s="832">
        <v>1</v>
      </c>
      <c r="O105" s="832">
        <v>117.29999999999998</v>
      </c>
      <c r="P105" s="849"/>
      <c r="Q105" s="849"/>
      <c r="R105" s="837"/>
      <c r="S105" s="850"/>
    </row>
    <row r="106" spans="1:19" ht="14.4" customHeight="1" x14ac:dyDescent="0.3">
      <c r="A106" s="831" t="s">
        <v>5082</v>
      </c>
      <c r="B106" s="832" t="s">
        <v>5083</v>
      </c>
      <c r="C106" s="832" t="s">
        <v>589</v>
      </c>
      <c r="D106" s="832" t="s">
        <v>5066</v>
      </c>
      <c r="E106" s="832" t="s">
        <v>5084</v>
      </c>
      <c r="F106" s="832" t="s">
        <v>5149</v>
      </c>
      <c r="G106" s="832" t="s">
        <v>1191</v>
      </c>
      <c r="H106" s="849">
        <v>0.8</v>
      </c>
      <c r="I106" s="849">
        <v>71.599999999999994</v>
      </c>
      <c r="J106" s="832"/>
      <c r="K106" s="832">
        <v>89.499999999999986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5082</v>
      </c>
      <c r="B107" s="832" t="s">
        <v>5083</v>
      </c>
      <c r="C107" s="832" t="s">
        <v>589</v>
      </c>
      <c r="D107" s="832" t="s">
        <v>5066</v>
      </c>
      <c r="E107" s="832" t="s">
        <v>5084</v>
      </c>
      <c r="F107" s="832" t="s">
        <v>5153</v>
      </c>
      <c r="G107" s="832" t="s">
        <v>923</v>
      </c>
      <c r="H107" s="849"/>
      <c r="I107" s="849"/>
      <c r="J107" s="832"/>
      <c r="K107" s="832"/>
      <c r="L107" s="849">
        <v>0.03</v>
      </c>
      <c r="M107" s="849">
        <v>6.02</v>
      </c>
      <c r="N107" s="832">
        <v>1</v>
      </c>
      <c r="O107" s="832">
        <v>200.66666666666666</v>
      </c>
      <c r="P107" s="849"/>
      <c r="Q107" s="849"/>
      <c r="R107" s="837"/>
      <c r="S107" s="850"/>
    </row>
    <row r="108" spans="1:19" ht="14.4" customHeight="1" x14ac:dyDescent="0.3">
      <c r="A108" s="831" t="s">
        <v>5082</v>
      </c>
      <c r="B108" s="832" t="s">
        <v>5083</v>
      </c>
      <c r="C108" s="832" t="s">
        <v>589</v>
      </c>
      <c r="D108" s="832" t="s">
        <v>5066</v>
      </c>
      <c r="E108" s="832" t="s">
        <v>5084</v>
      </c>
      <c r="F108" s="832" t="s">
        <v>5154</v>
      </c>
      <c r="G108" s="832" t="s">
        <v>2303</v>
      </c>
      <c r="H108" s="849">
        <v>1.41</v>
      </c>
      <c r="I108" s="849">
        <v>9936.1299999999992</v>
      </c>
      <c r="J108" s="832">
        <v>1.4765517261876455</v>
      </c>
      <c r="K108" s="832">
        <v>7046.9007092198581</v>
      </c>
      <c r="L108" s="849">
        <v>2.86</v>
      </c>
      <c r="M108" s="849">
        <v>6729.28</v>
      </c>
      <c r="N108" s="832">
        <v>1</v>
      </c>
      <c r="O108" s="832">
        <v>2352.8951048951049</v>
      </c>
      <c r="P108" s="849"/>
      <c r="Q108" s="849"/>
      <c r="R108" s="837"/>
      <c r="S108" s="850"/>
    </row>
    <row r="109" spans="1:19" ht="14.4" customHeight="1" x14ac:dyDescent="0.3">
      <c r="A109" s="831" t="s">
        <v>5082</v>
      </c>
      <c r="B109" s="832" t="s">
        <v>5083</v>
      </c>
      <c r="C109" s="832" t="s">
        <v>589</v>
      </c>
      <c r="D109" s="832" t="s">
        <v>5066</v>
      </c>
      <c r="E109" s="832" t="s">
        <v>5084</v>
      </c>
      <c r="F109" s="832" t="s">
        <v>5156</v>
      </c>
      <c r="G109" s="832" t="s">
        <v>5157</v>
      </c>
      <c r="H109" s="849">
        <v>0.66</v>
      </c>
      <c r="I109" s="849">
        <v>436.38</v>
      </c>
      <c r="J109" s="832">
        <v>5.4794073329984929</v>
      </c>
      <c r="K109" s="832">
        <v>661.18181818181813</v>
      </c>
      <c r="L109" s="849">
        <v>0.16</v>
      </c>
      <c r="M109" s="849">
        <v>79.64</v>
      </c>
      <c r="N109" s="832">
        <v>1</v>
      </c>
      <c r="O109" s="832">
        <v>497.75</v>
      </c>
      <c r="P109" s="849"/>
      <c r="Q109" s="849"/>
      <c r="R109" s="837"/>
      <c r="S109" s="850"/>
    </row>
    <row r="110" spans="1:19" ht="14.4" customHeight="1" x14ac:dyDescent="0.3">
      <c r="A110" s="831" t="s">
        <v>5082</v>
      </c>
      <c r="B110" s="832" t="s">
        <v>5083</v>
      </c>
      <c r="C110" s="832" t="s">
        <v>589</v>
      </c>
      <c r="D110" s="832" t="s">
        <v>5066</v>
      </c>
      <c r="E110" s="832" t="s">
        <v>5084</v>
      </c>
      <c r="F110" s="832" t="s">
        <v>5158</v>
      </c>
      <c r="G110" s="832" t="s">
        <v>5157</v>
      </c>
      <c r="H110" s="849"/>
      <c r="I110" s="849"/>
      <c r="J110" s="832"/>
      <c r="K110" s="832"/>
      <c r="L110" s="849">
        <v>1</v>
      </c>
      <c r="M110" s="849">
        <v>165.92</v>
      </c>
      <c r="N110" s="832">
        <v>1</v>
      </c>
      <c r="O110" s="832">
        <v>165.92</v>
      </c>
      <c r="P110" s="849"/>
      <c r="Q110" s="849"/>
      <c r="R110" s="837"/>
      <c r="S110" s="850"/>
    </row>
    <row r="111" spans="1:19" ht="14.4" customHeight="1" x14ac:dyDescent="0.3">
      <c r="A111" s="831" t="s">
        <v>5082</v>
      </c>
      <c r="B111" s="832" t="s">
        <v>5083</v>
      </c>
      <c r="C111" s="832" t="s">
        <v>589</v>
      </c>
      <c r="D111" s="832" t="s">
        <v>5066</v>
      </c>
      <c r="E111" s="832" t="s">
        <v>5084</v>
      </c>
      <c r="F111" s="832" t="s">
        <v>5162</v>
      </c>
      <c r="G111" s="832" t="s">
        <v>5163</v>
      </c>
      <c r="H111" s="849"/>
      <c r="I111" s="849"/>
      <c r="J111" s="832"/>
      <c r="K111" s="832"/>
      <c r="L111" s="849">
        <v>0.95</v>
      </c>
      <c r="M111" s="849">
        <v>679.89</v>
      </c>
      <c r="N111" s="832">
        <v>1</v>
      </c>
      <c r="O111" s="832">
        <v>715.67368421052629</v>
      </c>
      <c r="P111" s="849"/>
      <c r="Q111" s="849"/>
      <c r="R111" s="837"/>
      <c r="S111" s="850"/>
    </row>
    <row r="112" spans="1:19" ht="14.4" customHeight="1" x14ac:dyDescent="0.3">
      <c r="A112" s="831" t="s">
        <v>5082</v>
      </c>
      <c r="B112" s="832" t="s">
        <v>5083</v>
      </c>
      <c r="C112" s="832" t="s">
        <v>589</v>
      </c>
      <c r="D112" s="832" t="s">
        <v>5066</v>
      </c>
      <c r="E112" s="832" t="s">
        <v>5084</v>
      </c>
      <c r="F112" s="832" t="s">
        <v>5164</v>
      </c>
      <c r="G112" s="832" t="s">
        <v>5163</v>
      </c>
      <c r="H112" s="849"/>
      <c r="I112" s="849"/>
      <c r="J112" s="832"/>
      <c r="K112" s="832"/>
      <c r="L112" s="849">
        <v>1</v>
      </c>
      <c r="M112" s="849">
        <v>1431.35</v>
      </c>
      <c r="N112" s="832">
        <v>1</v>
      </c>
      <c r="O112" s="832">
        <v>1431.35</v>
      </c>
      <c r="P112" s="849"/>
      <c r="Q112" s="849"/>
      <c r="R112" s="837"/>
      <c r="S112" s="850"/>
    </row>
    <row r="113" spans="1:19" ht="14.4" customHeight="1" x14ac:dyDescent="0.3">
      <c r="A113" s="831" t="s">
        <v>5082</v>
      </c>
      <c r="B113" s="832" t="s">
        <v>5083</v>
      </c>
      <c r="C113" s="832" t="s">
        <v>589</v>
      </c>
      <c r="D113" s="832" t="s">
        <v>5066</v>
      </c>
      <c r="E113" s="832" t="s">
        <v>5084</v>
      </c>
      <c r="F113" s="832" t="s">
        <v>5167</v>
      </c>
      <c r="G113" s="832" t="s">
        <v>2643</v>
      </c>
      <c r="H113" s="849"/>
      <c r="I113" s="849"/>
      <c r="J113" s="832"/>
      <c r="K113" s="832"/>
      <c r="L113" s="849">
        <v>1</v>
      </c>
      <c r="M113" s="849">
        <v>44386.99</v>
      </c>
      <c r="N113" s="832">
        <v>1</v>
      </c>
      <c r="O113" s="832">
        <v>44386.99</v>
      </c>
      <c r="P113" s="849"/>
      <c r="Q113" s="849"/>
      <c r="R113" s="837"/>
      <c r="S113" s="850"/>
    </row>
    <row r="114" spans="1:19" ht="14.4" customHeight="1" x14ac:dyDescent="0.3">
      <c r="A114" s="831" t="s">
        <v>5082</v>
      </c>
      <c r="B114" s="832" t="s">
        <v>5083</v>
      </c>
      <c r="C114" s="832" t="s">
        <v>589</v>
      </c>
      <c r="D114" s="832" t="s">
        <v>5066</v>
      </c>
      <c r="E114" s="832" t="s">
        <v>5084</v>
      </c>
      <c r="F114" s="832" t="s">
        <v>5168</v>
      </c>
      <c r="G114" s="832" t="s">
        <v>2643</v>
      </c>
      <c r="H114" s="849">
        <v>30</v>
      </c>
      <c r="I114" s="849">
        <v>2677620.1799999997</v>
      </c>
      <c r="J114" s="832">
        <v>2.3549738548948973</v>
      </c>
      <c r="K114" s="832">
        <v>89254.005999999994</v>
      </c>
      <c r="L114" s="849">
        <v>13</v>
      </c>
      <c r="M114" s="849">
        <v>1137006.33</v>
      </c>
      <c r="N114" s="832">
        <v>1</v>
      </c>
      <c r="O114" s="832">
        <v>87462.025384615394</v>
      </c>
      <c r="P114" s="849"/>
      <c r="Q114" s="849"/>
      <c r="R114" s="837"/>
      <c r="S114" s="850"/>
    </row>
    <row r="115" spans="1:19" ht="14.4" customHeight="1" x14ac:dyDescent="0.3">
      <c r="A115" s="831" t="s">
        <v>5082</v>
      </c>
      <c r="B115" s="832" t="s">
        <v>5083</v>
      </c>
      <c r="C115" s="832" t="s">
        <v>589</v>
      </c>
      <c r="D115" s="832" t="s">
        <v>5066</v>
      </c>
      <c r="E115" s="832" t="s">
        <v>5084</v>
      </c>
      <c r="F115" s="832" t="s">
        <v>5172</v>
      </c>
      <c r="G115" s="832" t="s">
        <v>5173</v>
      </c>
      <c r="H115" s="849">
        <v>1.63</v>
      </c>
      <c r="I115" s="849">
        <v>429.96</v>
      </c>
      <c r="J115" s="832"/>
      <c r="K115" s="832">
        <v>263.77914110429447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5082</v>
      </c>
      <c r="B116" s="832" t="s">
        <v>5083</v>
      </c>
      <c r="C116" s="832" t="s">
        <v>589</v>
      </c>
      <c r="D116" s="832" t="s">
        <v>5066</v>
      </c>
      <c r="E116" s="832" t="s">
        <v>5084</v>
      </c>
      <c r="F116" s="832" t="s">
        <v>5182</v>
      </c>
      <c r="G116" s="832" t="s">
        <v>5183</v>
      </c>
      <c r="H116" s="849">
        <v>1</v>
      </c>
      <c r="I116" s="849">
        <v>6711.62</v>
      </c>
      <c r="J116" s="832">
        <v>1</v>
      </c>
      <c r="K116" s="832">
        <v>6711.62</v>
      </c>
      <c r="L116" s="849">
        <v>1</v>
      </c>
      <c r="M116" s="849">
        <v>6711.62</v>
      </c>
      <c r="N116" s="832">
        <v>1</v>
      </c>
      <c r="O116" s="832">
        <v>6711.62</v>
      </c>
      <c r="P116" s="849"/>
      <c r="Q116" s="849"/>
      <c r="R116" s="837"/>
      <c r="S116" s="850"/>
    </row>
    <row r="117" spans="1:19" ht="14.4" customHeight="1" x14ac:dyDescent="0.3">
      <c r="A117" s="831" t="s">
        <v>5082</v>
      </c>
      <c r="B117" s="832" t="s">
        <v>5083</v>
      </c>
      <c r="C117" s="832" t="s">
        <v>589</v>
      </c>
      <c r="D117" s="832" t="s">
        <v>5066</v>
      </c>
      <c r="E117" s="832" t="s">
        <v>5084</v>
      </c>
      <c r="F117" s="832" t="s">
        <v>5184</v>
      </c>
      <c r="G117" s="832" t="s">
        <v>5173</v>
      </c>
      <c r="H117" s="849">
        <v>1</v>
      </c>
      <c r="I117" s="849">
        <v>2637.83</v>
      </c>
      <c r="J117" s="832">
        <v>1.176468227066757</v>
      </c>
      <c r="K117" s="832">
        <v>2637.83</v>
      </c>
      <c r="L117" s="849">
        <v>0.85</v>
      </c>
      <c r="M117" s="849">
        <v>2242.16</v>
      </c>
      <c r="N117" s="832">
        <v>1</v>
      </c>
      <c r="O117" s="832">
        <v>2637.8352941176468</v>
      </c>
      <c r="P117" s="849"/>
      <c r="Q117" s="849"/>
      <c r="R117" s="837"/>
      <c r="S117" s="850"/>
    </row>
    <row r="118" spans="1:19" ht="14.4" customHeight="1" x14ac:dyDescent="0.3">
      <c r="A118" s="831" t="s">
        <v>5082</v>
      </c>
      <c r="B118" s="832" t="s">
        <v>5083</v>
      </c>
      <c r="C118" s="832" t="s">
        <v>589</v>
      </c>
      <c r="D118" s="832" t="s">
        <v>5066</v>
      </c>
      <c r="E118" s="832" t="s">
        <v>5084</v>
      </c>
      <c r="F118" s="832" t="s">
        <v>5185</v>
      </c>
      <c r="G118" s="832" t="s">
        <v>5173</v>
      </c>
      <c r="H118" s="849">
        <v>1</v>
      </c>
      <c r="I118" s="849">
        <v>1318.91</v>
      </c>
      <c r="J118" s="832"/>
      <c r="K118" s="832">
        <v>1318.91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5082</v>
      </c>
      <c r="B119" s="832" t="s">
        <v>5083</v>
      </c>
      <c r="C119" s="832" t="s">
        <v>589</v>
      </c>
      <c r="D119" s="832" t="s">
        <v>5066</v>
      </c>
      <c r="E119" s="832" t="s">
        <v>5084</v>
      </c>
      <c r="F119" s="832" t="s">
        <v>5187</v>
      </c>
      <c r="G119" s="832" t="s">
        <v>2583</v>
      </c>
      <c r="H119" s="849">
        <v>3.2</v>
      </c>
      <c r="I119" s="849">
        <v>14512</v>
      </c>
      <c r="J119" s="832"/>
      <c r="K119" s="832">
        <v>4535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5082</v>
      </c>
      <c r="B120" s="832" t="s">
        <v>5083</v>
      </c>
      <c r="C120" s="832" t="s">
        <v>589</v>
      </c>
      <c r="D120" s="832" t="s">
        <v>5066</v>
      </c>
      <c r="E120" s="832" t="s">
        <v>5084</v>
      </c>
      <c r="F120" s="832" t="s">
        <v>5188</v>
      </c>
      <c r="G120" s="832" t="s">
        <v>2583</v>
      </c>
      <c r="H120" s="849">
        <v>49.8</v>
      </c>
      <c r="I120" s="849">
        <v>339108.25</v>
      </c>
      <c r="J120" s="832">
        <v>0.88691376583263426</v>
      </c>
      <c r="K120" s="832">
        <v>6809.4026104417671</v>
      </c>
      <c r="L120" s="849">
        <v>56.800000000000004</v>
      </c>
      <c r="M120" s="849">
        <v>382346.35999999993</v>
      </c>
      <c r="N120" s="832">
        <v>1</v>
      </c>
      <c r="O120" s="832">
        <v>6731.449999999998</v>
      </c>
      <c r="P120" s="849"/>
      <c r="Q120" s="849"/>
      <c r="R120" s="837"/>
      <c r="S120" s="850"/>
    </row>
    <row r="121" spans="1:19" ht="14.4" customHeight="1" x14ac:dyDescent="0.3">
      <c r="A121" s="831" t="s">
        <v>5082</v>
      </c>
      <c r="B121" s="832" t="s">
        <v>5083</v>
      </c>
      <c r="C121" s="832" t="s">
        <v>589</v>
      </c>
      <c r="D121" s="832" t="s">
        <v>5066</v>
      </c>
      <c r="E121" s="832" t="s">
        <v>5084</v>
      </c>
      <c r="F121" s="832" t="s">
        <v>5191</v>
      </c>
      <c r="G121" s="832" t="s">
        <v>5190</v>
      </c>
      <c r="H121" s="849">
        <v>5</v>
      </c>
      <c r="I121" s="849">
        <v>86400.35</v>
      </c>
      <c r="J121" s="832"/>
      <c r="K121" s="832">
        <v>17280.07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5082</v>
      </c>
      <c r="B122" s="832" t="s">
        <v>5083</v>
      </c>
      <c r="C122" s="832" t="s">
        <v>589</v>
      </c>
      <c r="D122" s="832" t="s">
        <v>5066</v>
      </c>
      <c r="E122" s="832" t="s">
        <v>5084</v>
      </c>
      <c r="F122" s="832" t="s">
        <v>5192</v>
      </c>
      <c r="G122" s="832" t="s">
        <v>5193</v>
      </c>
      <c r="H122" s="849"/>
      <c r="I122" s="849"/>
      <c r="J122" s="832"/>
      <c r="K122" s="832"/>
      <c r="L122" s="849">
        <v>11</v>
      </c>
      <c r="M122" s="849">
        <v>284667.74</v>
      </c>
      <c r="N122" s="832">
        <v>1</v>
      </c>
      <c r="O122" s="832">
        <v>25878.885454545452</v>
      </c>
      <c r="P122" s="849"/>
      <c r="Q122" s="849"/>
      <c r="R122" s="837"/>
      <c r="S122" s="850"/>
    </row>
    <row r="123" spans="1:19" ht="14.4" customHeight="1" x14ac:dyDescent="0.3">
      <c r="A123" s="831" t="s">
        <v>5082</v>
      </c>
      <c r="B123" s="832" t="s">
        <v>5083</v>
      </c>
      <c r="C123" s="832" t="s">
        <v>589</v>
      </c>
      <c r="D123" s="832" t="s">
        <v>5066</v>
      </c>
      <c r="E123" s="832" t="s">
        <v>5084</v>
      </c>
      <c r="F123" s="832" t="s">
        <v>5194</v>
      </c>
      <c r="G123" s="832" t="s">
        <v>5195</v>
      </c>
      <c r="H123" s="849">
        <v>2</v>
      </c>
      <c r="I123" s="849">
        <v>7599.76</v>
      </c>
      <c r="J123" s="832"/>
      <c r="K123" s="832">
        <v>3799.88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5082</v>
      </c>
      <c r="B124" s="832" t="s">
        <v>5083</v>
      </c>
      <c r="C124" s="832" t="s">
        <v>589</v>
      </c>
      <c r="D124" s="832" t="s">
        <v>5066</v>
      </c>
      <c r="E124" s="832" t="s">
        <v>5084</v>
      </c>
      <c r="F124" s="832" t="s">
        <v>5197</v>
      </c>
      <c r="G124" s="832" t="s">
        <v>5198</v>
      </c>
      <c r="H124" s="849">
        <v>1</v>
      </c>
      <c r="I124" s="849">
        <v>88751.16</v>
      </c>
      <c r="J124" s="832">
        <v>0.63484377682403437</v>
      </c>
      <c r="K124" s="832">
        <v>88751.16</v>
      </c>
      <c r="L124" s="849">
        <v>3</v>
      </c>
      <c r="M124" s="849">
        <v>139800</v>
      </c>
      <c r="N124" s="832">
        <v>1</v>
      </c>
      <c r="O124" s="832">
        <v>46600</v>
      </c>
      <c r="P124" s="849"/>
      <c r="Q124" s="849"/>
      <c r="R124" s="837"/>
      <c r="S124" s="850"/>
    </row>
    <row r="125" spans="1:19" ht="14.4" customHeight="1" x14ac:dyDescent="0.3">
      <c r="A125" s="831" t="s">
        <v>5082</v>
      </c>
      <c r="B125" s="832" t="s">
        <v>5083</v>
      </c>
      <c r="C125" s="832" t="s">
        <v>589</v>
      </c>
      <c r="D125" s="832" t="s">
        <v>5066</v>
      </c>
      <c r="E125" s="832" t="s">
        <v>5084</v>
      </c>
      <c r="F125" s="832" t="s">
        <v>5199</v>
      </c>
      <c r="G125" s="832" t="s">
        <v>5200</v>
      </c>
      <c r="H125" s="849">
        <v>15</v>
      </c>
      <c r="I125" s="849">
        <v>4540123.59</v>
      </c>
      <c r="J125" s="832"/>
      <c r="K125" s="832">
        <v>302674.90600000002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5082</v>
      </c>
      <c r="B126" s="832" t="s">
        <v>5083</v>
      </c>
      <c r="C126" s="832" t="s">
        <v>589</v>
      </c>
      <c r="D126" s="832" t="s">
        <v>5066</v>
      </c>
      <c r="E126" s="832" t="s">
        <v>5084</v>
      </c>
      <c r="F126" s="832" t="s">
        <v>5201</v>
      </c>
      <c r="G126" s="832" t="s">
        <v>5200</v>
      </c>
      <c r="H126" s="849">
        <v>22.42</v>
      </c>
      <c r="I126" s="849">
        <v>1643968.92</v>
      </c>
      <c r="J126" s="832"/>
      <c r="K126" s="832">
        <v>73325.999999999985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5082</v>
      </c>
      <c r="B127" s="832" t="s">
        <v>5083</v>
      </c>
      <c r="C127" s="832" t="s">
        <v>589</v>
      </c>
      <c r="D127" s="832" t="s">
        <v>5066</v>
      </c>
      <c r="E127" s="832" t="s">
        <v>5084</v>
      </c>
      <c r="F127" s="832" t="s">
        <v>5202</v>
      </c>
      <c r="G127" s="832" t="s">
        <v>2697</v>
      </c>
      <c r="H127" s="849">
        <v>18</v>
      </c>
      <c r="I127" s="849">
        <v>1444462.2</v>
      </c>
      <c r="J127" s="832"/>
      <c r="K127" s="832">
        <v>80247.899999999994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5082</v>
      </c>
      <c r="B128" s="832" t="s">
        <v>5083</v>
      </c>
      <c r="C128" s="832" t="s">
        <v>589</v>
      </c>
      <c r="D128" s="832" t="s">
        <v>5066</v>
      </c>
      <c r="E128" s="832" t="s">
        <v>5084</v>
      </c>
      <c r="F128" s="832" t="s">
        <v>5205</v>
      </c>
      <c r="G128" s="832" t="s">
        <v>5206</v>
      </c>
      <c r="H128" s="849">
        <v>1</v>
      </c>
      <c r="I128" s="849">
        <v>1084.0999999999999</v>
      </c>
      <c r="J128" s="832">
        <v>1.6949391035162049</v>
      </c>
      <c r="K128" s="832">
        <v>1084.0999999999999</v>
      </c>
      <c r="L128" s="849">
        <v>0.59</v>
      </c>
      <c r="M128" s="849">
        <v>639.61</v>
      </c>
      <c r="N128" s="832">
        <v>1</v>
      </c>
      <c r="O128" s="832">
        <v>1084.0847457627119</v>
      </c>
      <c r="P128" s="849"/>
      <c r="Q128" s="849"/>
      <c r="R128" s="837"/>
      <c r="S128" s="850"/>
    </row>
    <row r="129" spans="1:19" ht="14.4" customHeight="1" x14ac:dyDescent="0.3">
      <c r="A129" s="831" t="s">
        <v>5082</v>
      </c>
      <c r="B129" s="832" t="s">
        <v>5083</v>
      </c>
      <c r="C129" s="832" t="s">
        <v>589</v>
      </c>
      <c r="D129" s="832" t="s">
        <v>5066</v>
      </c>
      <c r="E129" s="832" t="s">
        <v>5084</v>
      </c>
      <c r="F129" s="832" t="s">
        <v>5207</v>
      </c>
      <c r="G129" s="832" t="s">
        <v>5206</v>
      </c>
      <c r="H129" s="849">
        <v>1</v>
      </c>
      <c r="I129" s="849">
        <v>361.37</v>
      </c>
      <c r="J129" s="832">
        <v>0.6250021619190923</v>
      </c>
      <c r="K129" s="832">
        <v>361.37</v>
      </c>
      <c r="L129" s="849">
        <v>1.6</v>
      </c>
      <c r="M129" s="849">
        <v>578.19000000000005</v>
      </c>
      <c r="N129" s="832">
        <v>1</v>
      </c>
      <c r="O129" s="832">
        <v>361.36875000000003</v>
      </c>
      <c r="P129" s="849"/>
      <c r="Q129" s="849"/>
      <c r="R129" s="837"/>
      <c r="S129" s="850"/>
    </row>
    <row r="130" spans="1:19" ht="14.4" customHeight="1" x14ac:dyDescent="0.3">
      <c r="A130" s="831" t="s">
        <v>5082</v>
      </c>
      <c r="B130" s="832" t="s">
        <v>5083</v>
      </c>
      <c r="C130" s="832" t="s">
        <v>589</v>
      </c>
      <c r="D130" s="832" t="s">
        <v>5066</v>
      </c>
      <c r="E130" s="832" t="s">
        <v>5084</v>
      </c>
      <c r="F130" s="832" t="s">
        <v>5208</v>
      </c>
      <c r="G130" s="832" t="s">
        <v>5206</v>
      </c>
      <c r="H130" s="849">
        <v>2</v>
      </c>
      <c r="I130" s="849">
        <v>240.9</v>
      </c>
      <c r="J130" s="832">
        <v>5.7153024911032029</v>
      </c>
      <c r="K130" s="832">
        <v>120.45</v>
      </c>
      <c r="L130" s="849">
        <v>0.35</v>
      </c>
      <c r="M130" s="849">
        <v>42.15</v>
      </c>
      <c r="N130" s="832">
        <v>1</v>
      </c>
      <c r="O130" s="832">
        <v>120.42857142857143</v>
      </c>
      <c r="P130" s="849"/>
      <c r="Q130" s="849"/>
      <c r="R130" s="837"/>
      <c r="S130" s="850"/>
    </row>
    <row r="131" spans="1:19" ht="14.4" customHeight="1" x14ac:dyDescent="0.3">
      <c r="A131" s="831" t="s">
        <v>5082</v>
      </c>
      <c r="B131" s="832" t="s">
        <v>5083</v>
      </c>
      <c r="C131" s="832" t="s">
        <v>589</v>
      </c>
      <c r="D131" s="832" t="s">
        <v>5066</v>
      </c>
      <c r="E131" s="832" t="s">
        <v>5084</v>
      </c>
      <c r="F131" s="832" t="s">
        <v>5211</v>
      </c>
      <c r="G131" s="832" t="s">
        <v>5206</v>
      </c>
      <c r="H131" s="849">
        <v>1.31</v>
      </c>
      <c r="I131" s="849">
        <v>1893.56</v>
      </c>
      <c r="J131" s="832">
        <v>1.3367312362342576</v>
      </c>
      <c r="K131" s="832">
        <v>1445.4656488549617</v>
      </c>
      <c r="L131" s="849">
        <v>0.98</v>
      </c>
      <c r="M131" s="849">
        <v>1416.56</v>
      </c>
      <c r="N131" s="832">
        <v>1</v>
      </c>
      <c r="O131" s="832">
        <v>1445.4693877551019</v>
      </c>
      <c r="P131" s="849"/>
      <c r="Q131" s="849"/>
      <c r="R131" s="837"/>
      <c r="S131" s="850"/>
    </row>
    <row r="132" spans="1:19" ht="14.4" customHeight="1" x14ac:dyDescent="0.3">
      <c r="A132" s="831" t="s">
        <v>5082</v>
      </c>
      <c r="B132" s="832" t="s">
        <v>5083</v>
      </c>
      <c r="C132" s="832" t="s">
        <v>589</v>
      </c>
      <c r="D132" s="832" t="s">
        <v>5066</v>
      </c>
      <c r="E132" s="832" t="s">
        <v>5084</v>
      </c>
      <c r="F132" s="832" t="s">
        <v>5215</v>
      </c>
      <c r="G132" s="832" t="s">
        <v>1857</v>
      </c>
      <c r="H132" s="849">
        <v>33</v>
      </c>
      <c r="I132" s="849">
        <v>353894.31</v>
      </c>
      <c r="J132" s="832">
        <v>0.39327081808490766</v>
      </c>
      <c r="K132" s="832">
        <v>10724.07</v>
      </c>
      <c r="L132" s="849">
        <v>99.18</v>
      </c>
      <c r="M132" s="849">
        <v>899874.32000000007</v>
      </c>
      <c r="N132" s="832">
        <v>1</v>
      </c>
      <c r="O132" s="832">
        <v>9073.1429723734618</v>
      </c>
      <c r="P132" s="849"/>
      <c r="Q132" s="849"/>
      <c r="R132" s="837"/>
      <c r="S132" s="850"/>
    </row>
    <row r="133" spans="1:19" ht="14.4" customHeight="1" x14ac:dyDescent="0.3">
      <c r="A133" s="831" t="s">
        <v>5082</v>
      </c>
      <c r="B133" s="832" t="s">
        <v>5083</v>
      </c>
      <c r="C133" s="832" t="s">
        <v>589</v>
      </c>
      <c r="D133" s="832" t="s">
        <v>5066</v>
      </c>
      <c r="E133" s="832" t="s">
        <v>5084</v>
      </c>
      <c r="F133" s="832" t="s">
        <v>5216</v>
      </c>
      <c r="G133" s="832" t="s">
        <v>2303</v>
      </c>
      <c r="H133" s="849"/>
      <c r="I133" s="849"/>
      <c r="J133" s="832"/>
      <c r="K133" s="832"/>
      <c r="L133" s="849">
        <v>1</v>
      </c>
      <c r="M133" s="849">
        <v>784.3</v>
      </c>
      <c r="N133" s="832">
        <v>1</v>
      </c>
      <c r="O133" s="832">
        <v>784.3</v>
      </c>
      <c r="P133" s="849"/>
      <c r="Q133" s="849"/>
      <c r="R133" s="837"/>
      <c r="S133" s="850"/>
    </row>
    <row r="134" spans="1:19" ht="14.4" customHeight="1" x14ac:dyDescent="0.3">
      <c r="A134" s="831" t="s">
        <v>5082</v>
      </c>
      <c r="B134" s="832" t="s">
        <v>5083</v>
      </c>
      <c r="C134" s="832" t="s">
        <v>589</v>
      </c>
      <c r="D134" s="832" t="s">
        <v>5066</v>
      </c>
      <c r="E134" s="832" t="s">
        <v>5084</v>
      </c>
      <c r="F134" s="832" t="s">
        <v>5219</v>
      </c>
      <c r="G134" s="832" t="s">
        <v>5220</v>
      </c>
      <c r="H134" s="849">
        <v>75</v>
      </c>
      <c r="I134" s="849">
        <v>6084071.1000000006</v>
      </c>
      <c r="J134" s="832">
        <v>4.4744210399233131</v>
      </c>
      <c r="K134" s="832">
        <v>81120.948000000004</v>
      </c>
      <c r="L134" s="849">
        <v>17</v>
      </c>
      <c r="M134" s="849">
        <v>1359744.88</v>
      </c>
      <c r="N134" s="832">
        <v>1</v>
      </c>
      <c r="O134" s="832">
        <v>79984.992941176461</v>
      </c>
      <c r="P134" s="849"/>
      <c r="Q134" s="849"/>
      <c r="R134" s="837"/>
      <c r="S134" s="850"/>
    </row>
    <row r="135" spans="1:19" ht="14.4" customHeight="1" x14ac:dyDescent="0.3">
      <c r="A135" s="831" t="s">
        <v>5082</v>
      </c>
      <c r="B135" s="832" t="s">
        <v>5083</v>
      </c>
      <c r="C135" s="832" t="s">
        <v>589</v>
      </c>
      <c r="D135" s="832" t="s">
        <v>5066</v>
      </c>
      <c r="E135" s="832" t="s">
        <v>5084</v>
      </c>
      <c r="F135" s="832" t="s">
        <v>5221</v>
      </c>
      <c r="G135" s="832" t="s">
        <v>5222</v>
      </c>
      <c r="H135" s="849">
        <v>0.83000000000000007</v>
      </c>
      <c r="I135" s="849">
        <v>342.08</v>
      </c>
      <c r="J135" s="832">
        <v>9.3515582285401866</v>
      </c>
      <c r="K135" s="832">
        <v>412.14457831325296</v>
      </c>
      <c r="L135" s="849">
        <v>0.1</v>
      </c>
      <c r="M135" s="849">
        <v>36.58</v>
      </c>
      <c r="N135" s="832">
        <v>1</v>
      </c>
      <c r="O135" s="832">
        <v>365.79999999999995</v>
      </c>
      <c r="P135" s="849"/>
      <c r="Q135" s="849"/>
      <c r="R135" s="837"/>
      <c r="S135" s="850"/>
    </row>
    <row r="136" spans="1:19" ht="14.4" customHeight="1" x14ac:dyDescent="0.3">
      <c r="A136" s="831" t="s">
        <v>5082</v>
      </c>
      <c r="B136" s="832" t="s">
        <v>5083</v>
      </c>
      <c r="C136" s="832" t="s">
        <v>589</v>
      </c>
      <c r="D136" s="832" t="s">
        <v>5066</v>
      </c>
      <c r="E136" s="832" t="s">
        <v>5084</v>
      </c>
      <c r="F136" s="832" t="s">
        <v>5224</v>
      </c>
      <c r="G136" s="832" t="s">
        <v>2668</v>
      </c>
      <c r="H136" s="849">
        <v>136</v>
      </c>
      <c r="I136" s="849">
        <v>6094098.8000000007</v>
      </c>
      <c r="J136" s="832">
        <v>1.6938196555189673</v>
      </c>
      <c r="K136" s="832">
        <v>44809.55</v>
      </c>
      <c r="L136" s="849">
        <v>85</v>
      </c>
      <c r="M136" s="849">
        <v>3597843.95</v>
      </c>
      <c r="N136" s="832">
        <v>1</v>
      </c>
      <c r="O136" s="832">
        <v>42327.575882352947</v>
      </c>
      <c r="P136" s="849"/>
      <c r="Q136" s="849"/>
      <c r="R136" s="837"/>
      <c r="S136" s="850"/>
    </row>
    <row r="137" spans="1:19" ht="14.4" customHeight="1" x14ac:dyDescent="0.3">
      <c r="A137" s="831" t="s">
        <v>5082</v>
      </c>
      <c r="B137" s="832" t="s">
        <v>5083</v>
      </c>
      <c r="C137" s="832" t="s">
        <v>589</v>
      </c>
      <c r="D137" s="832" t="s">
        <v>5066</v>
      </c>
      <c r="E137" s="832" t="s">
        <v>5084</v>
      </c>
      <c r="F137" s="832" t="s">
        <v>5229</v>
      </c>
      <c r="G137" s="832" t="s">
        <v>5230</v>
      </c>
      <c r="H137" s="849">
        <v>13</v>
      </c>
      <c r="I137" s="849">
        <v>114139.09</v>
      </c>
      <c r="J137" s="832">
        <v>4.4656089810552437</v>
      </c>
      <c r="K137" s="832">
        <v>8779.93</v>
      </c>
      <c r="L137" s="849">
        <v>3.24</v>
      </c>
      <c r="M137" s="849">
        <v>25559.58</v>
      </c>
      <c r="N137" s="832">
        <v>1</v>
      </c>
      <c r="O137" s="832">
        <v>7888.7592592592591</v>
      </c>
      <c r="P137" s="849"/>
      <c r="Q137" s="849"/>
      <c r="R137" s="837"/>
      <c r="S137" s="850"/>
    </row>
    <row r="138" spans="1:19" ht="14.4" customHeight="1" x14ac:dyDescent="0.3">
      <c r="A138" s="831" t="s">
        <v>5082</v>
      </c>
      <c r="B138" s="832" t="s">
        <v>5083</v>
      </c>
      <c r="C138" s="832" t="s">
        <v>589</v>
      </c>
      <c r="D138" s="832" t="s">
        <v>5066</v>
      </c>
      <c r="E138" s="832" t="s">
        <v>5084</v>
      </c>
      <c r="F138" s="832" t="s">
        <v>5237</v>
      </c>
      <c r="G138" s="832" t="s">
        <v>5234</v>
      </c>
      <c r="H138" s="849">
        <v>2</v>
      </c>
      <c r="I138" s="849">
        <v>8769.4599999999991</v>
      </c>
      <c r="J138" s="832">
        <v>2.9949932377972974</v>
      </c>
      <c r="K138" s="832">
        <v>4384.7299999999996</v>
      </c>
      <c r="L138" s="849">
        <v>2</v>
      </c>
      <c r="M138" s="849">
        <v>2928.04</v>
      </c>
      <c r="N138" s="832">
        <v>1</v>
      </c>
      <c r="O138" s="832">
        <v>1464.02</v>
      </c>
      <c r="P138" s="849"/>
      <c r="Q138" s="849"/>
      <c r="R138" s="837"/>
      <c r="S138" s="850"/>
    </row>
    <row r="139" spans="1:19" ht="14.4" customHeight="1" x14ac:dyDescent="0.3">
      <c r="A139" s="831" t="s">
        <v>5082</v>
      </c>
      <c r="B139" s="832" t="s">
        <v>5083</v>
      </c>
      <c r="C139" s="832" t="s">
        <v>589</v>
      </c>
      <c r="D139" s="832" t="s">
        <v>5066</v>
      </c>
      <c r="E139" s="832" t="s">
        <v>5084</v>
      </c>
      <c r="F139" s="832" t="s">
        <v>5238</v>
      </c>
      <c r="G139" s="832" t="s">
        <v>1909</v>
      </c>
      <c r="H139" s="849"/>
      <c r="I139" s="849"/>
      <c r="J139" s="832"/>
      <c r="K139" s="832"/>
      <c r="L139" s="849">
        <v>3</v>
      </c>
      <c r="M139" s="849">
        <v>138343.85</v>
      </c>
      <c r="N139" s="832">
        <v>1</v>
      </c>
      <c r="O139" s="832">
        <v>46114.616666666669</v>
      </c>
      <c r="P139" s="849"/>
      <c r="Q139" s="849"/>
      <c r="R139" s="837"/>
      <c r="S139" s="850"/>
    </row>
    <row r="140" spans="1:19" ht="14.4" customHeight="1" x14ac:dyDescent="0.3">
      <c r="A140" s="831" t="s">
        <v>5082</v>
      </c>
      <c r="B140" s="832" t="s">
        <v>5083</v>
      </c>
      <c r="C140" s="832" t="s">
        <v>589</v>
      </c>
      <c r="D140" s="832" t="s">
        <v>5066</v>
      </c>
      <c r="E140" s="832" t="s">
        <v>5084</v>
      </c>
      <c r="F140" s="832" t="s">
        <v>5241</v>
      </c>
      <c r="G140" s="832" t="s">
        <v>5242</v>
      </c>
      <c r="H140" s="849">
        <v>1.62</v>
      </c>
      <c r="I140" s="849">
        <v>872.43999999999994</v>
      </c>
      <c r="J140" s="832"/>
      <c r="K140" s="832">
        <v>538.54320987654319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5082</v>
      </c>
      <c r="B141" s="832" t="s">
        <v>5083</v>
      </c>
      <c r="C141" s="832" t="s">
        <v>589</v>
      </c>
      <c r="D141" s="832" t="s">
        <v>5066</v>
      </c>
      <c r="E141" s="832" t="s">
        <v>5084</v>
      </c>
      <c r="F141" s="832" t="s">
        <v>5243</v>
      </c>
      <c r="G141" s="832" t="s">
        <v>2684</v>
      </c>
      <c r="H141" s="849">
        <v>22.88</v>
      </c>
      <c r="I141" s="849">
        <v>1174862.71</v>
      </c>
      <c r="J141" s="832">
        <v>3.0829801968194621</v>
      </c>
      <c r="K141" s="832">
        <v>51348.894667832166</v>
      </c>
      <c r="L141" s="849">
        <v>7.61</v>
      </c>
      <c r="M141" s="849">
        <v>381080.2</v>
      </c>
      <c r="N141" s="832">
        <v>1</v>
      </c>
      <c r="O141" s="832">
        <v>50076.241787122206</v>
      </c>
      <c r="P141" s="849"/>
      <c r="Q141" s="849"/>
      <c r="R141" s="837"/>
      <c r="S141" s="850"/>
    </row>
    <row r="142" spans="1:19" ht="14.4" customHeight="1" x14ac:dyDescent="0.3">
      <c r="A142" s="831" t="s">
        <v>5082</v>
      </c>
      <c r="B142" s="832" t="s">
        <v>5083</v>
      </c>
      <c r="C142" s="832" t="s">
        <v>589</v>
      </c>
      <c r="D142" s="832" t="s">
        <v>5066</v>
      </c>
      <c r="E142" s="832" t="s">
        <v>5084</v>
      </c>
      <c r="F142" s="832" t="s">
        <v>5244</v>
      </c>
      <c r="G142" s="832" t="s">
        <v>5230</v>
      </c>
      <c r="H142" s="849">
        <v>13</v>
      </c>
      <c r="I142" s="849">
        <v>228278.31</v>
      </c>
      <c r="J142" s="832">
        <v>3.4653548477983267</v>
      </c>
      <c r="K142" s="832">
        <v>17559.87</v>
      </c>
      <c r="L142" s="849">
        <v>4</v>
      </c>
      <c r="M142" s="849">
        <v>65874.44</v>
      </c>
      <c r="N142" s="832">
        <v>1</v>
      </c>
      <c r="O142" s="832">
        <v>16468.61</v>
      </c>
      <c r="P142" s="849"/>
      <c r="Q142" s="849"/>
      <c r="R142" s="837"/>
      <c r="S142" s="850"/>
    </row>
    <row r="143" spans="1:19" ht="14.4" customHeight="1" x14ac:dyDescent="0.3">
      <c r="A143" s="831" t="s">
        <v>5082</v>
      </c>
      <c r="B143" s="832" t="s">
        <v>5083</v>
      </c>
      <c r="C143" s="832" t="s">
        <v>589</v>
      </c>
      <c r="D143" s="832" t="s">
        <v>5066</v>
      </c>
      <c r="E143" s="832" t="s">
        <v>5084</v>
      </c>
      <c r="F143" s="832" t="s">
        <v>5245</v>
      </c>
      <c r="G143" s="832" t="s">
        <v>4430</v>
      </c>
      <c r="H143" s="849">
        <v>0.60000000000000009</v>
      </c>
      <c r="I143" s="849">
        <v>42.42</v>
      </c>
      <c r="J143" s="832">
        <v>3</v>
      </c>
      <c r="K143" s="832">
        <v>70.699999999999989</v>
      </c>
      <c r="L143" s="849">
        <v>0.2</v>
      </c>
      <c r="M143" s="849">
        <v>14.14</v>
      </c>
      <c r="N143" s="832">
        <v>1</v>
      </c>
      <c r="O143" s="832">
        <v>70.7</v>
      </c>
      <c r="P143" s="849"/>
      <c r="Q143" s="849"/>
      <c r="R143" s="837"/>
      <c r="S143" s="850"/>
    </row>
    <row r="144" spans="1:19" ht="14.4" customHeight="1" x14ac:dyDescent="0.3">
      <c r="A144" s="831" t="s">
        <v>5082</v>
      </c>
      <c r="B144" s="832" t="s">
        <v>5083</v>
      </c>
      <c r="C144" s="832" t="s">
        <v>589</v>
      </c>
      <c r="D144" s="832" t="s">
        <v>5066</v>
      </c>
      <c r="E144" s="832" t="s">
        <v>5084</v>
      </c>
      <c r="F144" s="832" t="s">
        <v>5248</v>
      </c>
      <c r="G144" s="832" t="s">
        <v>5249</v>
      </c>
      <c r="H144" s="849">
        <v>3</v>
      </c>
      <c r="I144" s="849">
        <v>267726.36</v>
      </c>
      <c r="J144" s="832">
        <v>1.2034464896175763</v>
      </c>
      <c r="K144" s="832">
        <v>89242.12</v>
      </c>
      <c r="L144" s="849">
        <v>3</v>
      </c>
      <c r="M144" s="849">
        <v>222466.36</v>
      </c>
      <c r="N144" s="832">
        <v>1</v>
      </c>
      <c r="O144" s="832">
        <v>74155.453333333324</v>
      </c>
      <c r="P144" s="849"/>
      <c r="Q144" s="849"/>
      <c r="R144" s="837"/>
      <c r="S144" s="850"/>
    </row>
    <row r="145" spans="1:19" ht="14.4" customHeight="1" x14ac:dyDescent="0.3">
      <c r="A145" s="831" t="s">
        <v>5082</v>
      </c>
      <c r="B145" s="832" t="s">
        <v>5083</v>
      </c>
      <c r="C145" s="832" t="s">
        <v>589</v>
      </c>
      <c r="D145" s="832" t="s">
        <v>5066</v>
      </c>
      <c r="E145" s="832" t="s">
        <v>5084</v>
      </c>
      <c r="F145" s="832" t="s">
        <v>5252</v>
      </c>
      <c r="G145" s="832" t="s">
        <v>2593</v>
      </c>
      <c r="H145" s="849">
        <v>3</v>
      </c>
      <c r="I145" s="849">
        <v>5247.24</v>
      </c>
      <c r="J145" s="832">
        <v>0.6</v>
      </c>
      <c r="K145" s="832">
        <v>1749.08</v>
      </c>
      <c r="L145" s="849">
        <v>5</v>
      </c>
      <c r="M145" s="849">
        <v>8745.4</v>
      </c>
      <c r="N145" s="832">
        <v>1</v>
      </c>
      <c r="O145" s="832">
        <v>1749.08</v>
      </c>
      <c r="P145" s="849"/>
      <c r="Q145" s="849"/>
      <c r="R145" s="837"/>
      <c r="S145" s="850"/>
    </row>
    <row r="146" spans="1:19" ht="14.4" customHeight="1" x14ac:dyDescent="0.3">
      <c r="A146" s="831" t="s">
        <v>5082</v>
      </c>
      <c r="B146" s="832" t="s">
        <v>5083</v>
      </c>
      <c r="C146" s="832" t="s">
        <v>589</v>
      </c>
      <c r="D146" s="832" t="s">
        <v>5066</v>
      </c>
      <c r="E146" s="832" t="s">
        <v>5084</v>
      </c>
      <c r="F146" s="832" t="s">
        <v>5253</v>
      </c>
      <c r="G146" s="832" t="s">
        <v>2457</v>
      </c>
      <c r="H146" s="849">
        <v>0.25</v>
      </c>
      <c r="I146" s="849">
        <v>70.7</v>
      </c>
      <c r="J146" s="832">
        <v>0.625</v>
      </c>
      <c r="K146" s="832">
        <v>282.8</v>
      </c>
      <c r="L146" s="849">
        <v>0.4</v>
      </c>
      <c r="M146" s="849">
        <v>113.12</v>
      </c>
      <c r="N146" s="832">
        <v>1</v>
      </c>
      <c r="O146" s="832">
        <v>282.8</v>
      </c>
      <c r="P146" s="849"/>
      <c r="Q146" s="849"/>
      <c r="R146" s="837"/>
      <c r="S146" s="850"/>
    </row>
    <row r="147" spans="1:19" ht="14.4" customHeight="1" x14ac:dyDescent="0.3">
      <c r="A147" s="831" t="s">
        <v>5082</v>
      </c>
      <c r="B147" s="832" t="s">
        <v>5083</v>
      </c>
      <c r="C147" s="832" t="s">
        <v>589</v>
      </c>
      <c r="D147" s="832" t="s">
        <v>5066</v>
      </c>
      <c r="E147" s="832" t="s">
        <v>5084</v>
      </c>
      <c r="F147" s="832" t="s">
        <v>5254</v>
      </c>
      <c r="G147" s="832" t="s">
        <v>5157</v>
      </c>
      <c r="H147" s="849">
        <v>0.08</v>
      </c>
      <c r="I147" s="849">
        <v>51.14</v>
      </c>
      <c r="J147" s="832"/>
      <c r="K147" s="832">
        <v>639.25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5082</v>
      </c>
      <c r="B148" s="832" t="s">
        <v>5083</v>
      </c>
      <c r="C148" s="832" t="s">
        <v>589</v>
      </c>
      <c r="D148" s="832" t="s">
        <v>5066</v>
      </c>
      <c r="E148" s="832" t="s">
        <v>5084</v>
      </c>
      <c r="F148" s="832" t="s">
        <v>5257</v>
      </c>
      <c r="G148" s="832" t="s">
        <v>2703</v>
      </c>
      <c r="H148" s="849">
        <v>3</v>
      </c>
      <c r="I148" s="849">
        <v>587298.63</v>
      </c>
      <c r="J148" s="832">
        <v>0.28738255333197482</v>
      </c>
      <c r="K148" s="832">
        <v>195766.21</v>
      </c>
      <c r="L148" s="849">
        <v>12</v>
      </c>
      <c r="M148" s="849">
        <v>2043612.68</v>
      </c>
      <c r="N148" s="832">
        <v>1</v>
      </c>
      <c r="O148" s="832">
        <v>170301.05666666667</v>
      </c>
      <c r="P148" s="849"/>
      <c r="Q148" s="849"/>
      <c r="R148" s="837"/>
      <c r="S148" s="850"/>
    </row>
    <row r="149" spans="1:19" ht="14.4" customHeight="1" x14ac:dyDescent="0.3">
      <c r="A149" s="831" t="s">
        <v>5082</v>
      </c>
      <c r="B149" s="832" t="s">
        <v>5083</v>
      </c>
      <c r="C149" s="832" t="s">
        <v>589</v>
      </c>
      <c r="D149" s="832" t="s">
        <v>5066</v>
      </c>
      <c r="E149" s="832" t="s">
        <v>5084</v>
      </c>
      <c r="F149" s="832" t="s">
        <v>5259</v>
      </c>
      <c r="G149" s="832" t="s">
        <v>5260</v>
      </c>
      <c r="H149" s="849">
        <v>1</v>
      </c>
      <c r="I149" s="849">
        <v>142256.21</v>
      </c>
      <c r="J149" s="832"/>
      <c r="K149" s="832">
        <v>142256.21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5082</v>
      </c>
      <c r="B150" s="832" t="s">
        <v>5083</v>
      </c>
      <c r="C150" s="832" t="s">
        <v>589</v>
      </c>
      <c r="D150" s="832" t="s">
        <v>5066</v>
      </c>
      <c r="E150" s="832" t="s">
        <v>5084</v>
      </c>
      <c r="F150" s="832" t="s">
        <v>5264</v>
      </c>
      <c r="G150" s="832" t="s">
        <v>5265</v>
      </c>
      <c r="H150" s="849"/>
      <c r="I150" s="849"/>
      <c r="J150" s="832"/>
      <c r="K150" s="832"/>
      <c r="L150" s="849">
        <v>1</v>
      </c>
      <c r="M150" s="849">
        <v>154000</v>
      </c>
      <c r="N150" s="832">
        <v>1</v>
      </c>
      <c r="O150" s="832">
        <v>154000</v>
      </c>
      <c r="P150" s="849"/>
      <c r="Q150" s="849"/>
      <c r="R150" s="837"/>
      <c r="S150" s="850"/>
    </row>
    <row r="151" spans="1:19" ht="14.4" customHeight="1" x14ac:dyDescent="0.3">
      <c r="A151" s="831" t="s">
        <v>5082</v>
      </c>
      <c r="B151" s="832" t="s">
        <v>5083</v>
      </c>
      <c r="C151" s="832" t="s">
        <v>589</v>
      </c>
      <c r="D151" s="832" t="s">
        <v>5066</v>
      </c>
      <c r="E151" s="832" t="s">
        <v>5084</v>
      </c>
      <c r="F151" s="832" t="s">
        <v>5266</v>
      </c>
      <c r="G151" s="832" t="s">
        <v>2649</v>
      </c>
      <c r="H151" s="849"/>
      <c r="I151" s="849"/>
      <c r="J151" s="832"/>
      <c r="K151" s="832"/>
      <c r="L151" s="849">
        <v>1</v>
      </c>
      <c r="M151" s="849">
        <v>5081.38</v>
      </c>
      <c r="N151" s="832">
        <v>1</v>
      </c>
      <c r="O151" s="832">
        <v>5081.38</v>
      </c>
      <c r="P151" s="849"/>
      <c r="Q151" s="849"/>
      <c r="R151" s="837"/>
      <c r="S151" s="850"/>
    </row>
    <row r="152" spans="1:19" ht="14.4" customHeight="1" x14ac:dyDescent="0.3">
      <c r="A152" s="831" t="s">
        <v>5082</v>
      </c>
      <c r="B152" s="832" t="s">
        <v>5083</v>
      </c>
      <c r="C152" s="832" t="s">
        <v>589</v>
      </c>
      <c r="D152" s="832" t="s">
        <v>5066</v>
      </c>
      <c r="E152" s="832" t="s">
        <v>5084</v>
      </c>
      <c r="F152" s="832" t="s">
        <v>5268</v>
      </c>
      <c r="G152" s="832" t="s">
        <v>3631</v>
      </c>
      <c r="H152" s="849"/>
      <c r="I152" s="849"/>
      <c r="J152" s="832"/>
      <c r="K152" s="832"/>
      <c r="L152" s="849">
        <v>3.49</v>
      </c>
      <c r="M152" s="849">
        <v>44444.35</v>
      </c>
      <c r="N152" s="832">
        <v>1</v>
      </c>
      <c r="O152" s="832">
        <v>12734.770773638968</v>
      </c>
      <c r="P152" s="849">
        <v>2</v>
      </c>
      <c r="Q152" s="849">
        <v>22858.02</v>
      </c>
      <c r="R152" s="837">
        <v>0.51430654290140365</v>
      </c>
      <c r="S152" s="850">
        <v>11429.01</v>
      </c>
    </row>
    <row r="153" spans="1:19" ht="14.4" customHeight="1" x14ac:dyDescent="0.3">
      <c r="A153" s="831" t="s">
        <v>5082</v>
      </c>
      <c r="B153" s="832" t="s">
        <v>5083</v>
      </c>
      <c r="C153" s="832" t="s">
        <v>589</v>
      </c>
      <c r="D153" s="832" t="s">
        <v>5066</v>
      </c>
      <c r="E153" s="832" t="s">
        <v>5084</v>
      </c>
      <c r="F153" s="832" t="s">
        <v>5269</v>
      </c>
      <c r="G153" s="832" t="s">
        <v>5270</v>
      </c>
      <c r="H153" s="849"/>
      <c r="I153" s="849"/>
      <c r="J153" s="832"/>
      <c r="K153" s="832"/>
      <c r="L153" s="849">
        <v>3</v>
      </c>
      <c r="M153" s="849">
        <v>371450.67</v>
      </c>
      <c r="N153" s="832">
        <v>1</v>
      </c>
      <c r="O153" s="832">
        <v>123816.89</v>
      </c>
      <c r="P153" s="849"/>
      <c r="Q153" s="849"/>
      <c r="R153" s="837"/>
      <c r="S153" s="850"/>
    </row>
    <row r="154" spans="1:19" ht="14.4" customHeight="1" x14ac:dyDescent="0.3">
      <c r="A154" s="831" t="s">
        <v>5082</v>
      </c>
      <c r="B154" s="832" t="s">
        <v>5083</v>
      </c>
      <c r="C154" s="832" t="s">
        <v>589</v>
      </c>
      <c r="D154" s="832" t="s">
        <v>5066</v>
      </c>
      <c r="E154" s="832" t="s">
        <v>5084</v>
      </c>
      <c r="F154" s="832" t="s">
        <v>5269</v>
      </c>
      <c r="G154" s="832" t="s">
        <v>5271</v>
      </c>
      <c r="H154" s="849"/>
      <c r="I154" s="849"/>
      <c r="J154" s="832"/>
      <c r="K154" s="832"/>
      <c r="L154" s="849">
        <v>1</v>
      </c>
      <c r="M154" s="849">
        <v>123816.89</v>
      </c>
      <c r="N154" s="832">
        <v>1</v>
      </c>
      <c r="O154" s="832">
        <v>123816.89</v>
      </c>
      <c r="P154" s="849"/>
      <c r="Q154" s="849"/>
      <c r="R154" s="837"/>
      <c r="S154" s="850"/>
    </row>
    <row r="155" spans="1:19" ht="14.4" customHeight="1" x14ac:dyDescent="0.3">
      <c r="A155" s="831" t="s">
        <v>5082</v>
      </c>
      <c r="B155" s="832" t="s">
        <v>5083</v>
      </c>
      <c r="C155" s="832" t="s">
        <v>589</v>
      </c>
      <c r="D155" s="832" t="s">
        <v>5066</v>
      </c>
      <c r="E155" s="832" t="s">
        <v>5084</v>
      </c>
      <c r="F155" s="832" t="s">
        <v>5276</v>
      </c>
      <c r="G155" s="832" t="s">
        <v>2664</v>
      </c>
      <c r="H155" s="849"/>
      <c r="I155" s="849"/>
      <c r="J155" s="832"/>
      <c r="K155" s="832"/>
      <c r="L155" s="849">
        <v>4</v>
      </c>
      <c r="M155" s="849">
        <v>15274.16</v>
      </c>
      <c r="N155" s="832">
        <v>1</v>
      </c>
      <c r="O155" s="832">
        <v>3818.54</v>
      </c>
      <c r="P155" s="849"/>
      <c r="Q155" s="849"/>
      <c r="R155" s="837"/>
      <c r="S155" s="850"/>
    </row>
    <row r="156" spans="1:19" ht="14.4" customHeight="1" x14ac:dyDescent="0.3">
      <c r="A156" s="831" t="s">
        <v>5082</v>
      </c>
      <c r="B156" s="832" t="s">
        <v>5083</v>
      </c>
      <c r="C156" s="832" t="s">
        <v>589</v>
      </c>
      <c r="D156" s="832" t="s">
        <v>5066</v>
      </c>
      <c r="E156" s="832" t="s">
        <v>5084</v>
      </c>
      <c r="F156" s="832" t="s">
        <v>5277</v>
      </c>
      <c r="G156" s="832" t="s">
        <v>2664</v>
      </c>
      <c r="H156" s="849"/>
      <c r="I156" s="849"/>
      <c r="J156" s="832"/>
      <c r="K156" s="832"/>
      <c r="L156" s="849">
        <v>1</v>
      </c>
      <c r="M156" s="849">
        <v>35926.730000000003</v>
      </c>
      <c r="N156" s="832">
        <v>1</v>
      </c>
      <c r="O156" s="832">
        <v>35926.730000000003</v>
      </c>
      <c r="P156" s="849"/>
      <c r="Q156" s="849"/>
      <c r="R156" s="837"/>
      <c r="S156" s="850"/>
    </row>
    <row r="157" spans="1:19" ht="14.4" customHeight="1" x14ac:dyDescent="0.3">
      <c r="A157" s="831" t="s">
        <v>5082</v>
      </c>
      <c r="B157" s="832" t="s">
        <v>5083</v>
      </c>
      <c r="C157" s="832" t="s">
        <v>589</v>
      </c>
      <c r="D157" s="832" t="s">
        <v>5066</v>
      </c>
      <c r="E157" s="832" t="s">
        <v>5084</v>
      </c>
      <c r="F157" s="832" t="s">
        <v>5282</v>
      </c>
      <c r="G157" s="832" t="s">
        <v>3631</v>
      </c>
      <c r="H157" s="849"/>
      <c r="I157" s="849"/>
      <c r="J157" s="832"/>
      <c r="K157" s="832"/>
      <c r="L157" s="849">
        <v>9</v>
      </c>
      <c r="M157" s="849">
        <v>286417.71000000002</v>
      </c>
      <c r="N157" s="832">
        <v>1</v>
      </c>
      <c r="O157" s="832">
        <v>31824.190000000002</v>
      </c>
      <c r="P157" s="849">
        <v>2</v>
      </c>
      <c r="Q157" s="849">
        <v>57122.18</v>
      </c>
      <c r="R157" s="837">
        <v>0.19943662003302798</v>
      </c>
      <c r="S157" s="850">
        <v>28561.09</v>
      </c>
    </row>
    <row r="158" spans="1:19" ht="14.4" customHeight="1" x14ac:dyDescent="0.3">
      <c r="A158" s="831" t="s">
        <v>5082</v>
      </c>
      <c r="B158" s="832" t="s">
        <v>5083</v>
      </c>
      <c r="C158" s="832" t="s">
        <v>589</v>
      </c>
      <c r="D158" s="832" t="s">
        <v>5066</v>
      </c>
      <c r="E158" s="832" t="s">
        <v>5084</v>
      </c>
      <c r="F158" s="832" t="s">
        <v>5287</v>
      </c>
      <c r="G158" s="832" t="s">
        <v>3017</v>
      </c>
      <c r="H158" s="849"/>
      <c r="I158" s="849"/>
      <c r="J158" s="832"/>
      <c r="K158" s="832"/>
      <c r="L158" s="849">
        <v>11</v>
      </c>
      <c r="M158" s="849">
        <v>111681.13</v>
      </c>
      <c r="N158" s="832">
        <v>1</v>
      </c>
      <c r="O158" s="832">
        <v>10152.83</v>
      </c>
      <c r="P158" s="849"/>
      <c r="Q158" s="849"/>
      <c r="R158" s="837"/>
      <c r="S158" s="850"/>
    </row>
    <row r="159" spans="1:19" ht="14.4" customHeight="1" x14ac:dyDescent="0.3">
      <c r="A159" s="831" t="s">
        <v>5082</v>
      </c>
      <c r="B159" s="832" t="s">
        <v>5083</v>
      </c>
      <c r="C159" s="832" t="s">
        <v>589</v>
      </c>
      <c r="D159" s="832" t="s">
        <v>5066</v>
      </c>
      <c r="E159" s="832" t="s">
        <v>5084</v>
      </c>
      <c r="F159" s="832" t="s">
        <v>5289</v>
      </c>
      <c r="G159" s="832" t="s">
        <v>5290</v>
      </c>
      <c r="H159" s="849"/>
      <c r="I159" s="849"/>
      <c r="J159" s="832"/>
      <c r="K159" s="832"/>
      <c r="L159" s="849">
        <v>1</v>
      </c>
      <c r="M159" s="849">
        <v>1749.08</v>
      </c>
      <c r="N159" s="832">
        <v>1</v>
      </c>
      <c r="O159" s="832">
        <v>1749.08</v>
      </c>
      <c r="P159" s="849"/>
      <c r="Q159" s="849"/>
      <c r="R159" s="837"/>
      <c r="S159" s="850"/>
    </row>
    <row r="160" spans="1:19" ht="14.4" customHeight="1" x14ac:dyDescent="0.3">
      <c r="A160" s="831" t="s">
        <v>5082</v>
      </c>
      <c r="B160" s="832" t="s">
        <v>5083</v>
      </c>
      <c r="C160" s="832" t="s">
        <v>589</v>
      </c>
      <c r="D160" s="832" t="s">
        <v>5066</v>
      </c>
      <c r="E160" s="832" t="s">
        <v>5084</v>
      </c>
      <c r="F160" s="832" t="s">
        <v>5291</v>
      </c>
      <c r="G160" s="832" t="s">
        <v>2653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4567.1000000000004</v>
      </c>
      <c r="R160" s="837"/>
      <c r="S160" s="850">
        <v>4567.1000000000004</v>
      </c>
    </row>
    <row r="161" spans="1:19" ht="14.4" customHeight="1" x14ac:dyDescent="0.3">
      <c r="A161" s="831" t="s">
        <v>5082</v>
      </c>
      <c r="B161" s="832" t="s">
        <v>5083</v>
      </c>
      <c r="C161" s="832" t="s">
        <v>589</v>
      </c>
      <c r="D161" s="832" t="s">
        <v>5066</v>
      </c>
      <c r="E161" s="832" t="s">
        <v>5315</v>
      </c>
      <c r="F161" s="832" t="s">
        <v>5316</v>
      </c>
      <c r="G161" s="832" t="s">
        <v>5317</v>
      </c>
      <c r="H161" s="849">
        <v>2</v>
      </c>
      <c r="I161" s="849">
        <v>4013.02</v>
      </c>
      <c r="J161" s="832">
        <v>9.062199165505011E-2</v>
      </c>
      <c r="K161" s="832">
        <v>2006.51</v>
      </c>
      <c r="L161" s="849">
        <v>21</v>
      </c>
      <c r="M161" s="849">
        <v>44283.07</v>
      </c>
      <c r="N161" s="832">
        <v>1</v>
      </c>
      <c r="O161" s="832">
        <v>2108.7176190476189</v>
      </c>
      <c r="P161" s="849"/>
      <c r="Q161" s="849"/>
      <c r="R161" s="837"/>
      <c r="S161" s="850"/>
    </row>
    <row r="162" spans="1:19" ht="14.4" customHeight="1" x14ac:dyDescent="0.3">
      <c r="A162" s="831" t="s">
        <v>5082</v>
      </c>
      <c r="B162" s="832" t="s">
        <v>5083</v>
      </c>
      <c r="C162" s="832" t="s">
        <v>589</v>
      </c>
      <c r="D162" s="832" t="s">
        <v>5066</v>
      </c>
      <c r="E162" s="832" t="s">
        <v>5320</v>
      </c>
      <c r="F162" s="832" t="s">
        <v>5323</v>
      </c>
      <c r="G162" s="832" t="s">
        <v>5324</v>
      </c>
      <c r="H162" s="849"/>
      <c r="I162" s="849"/>
      <c r="J162" s="832"/>
      <c r="K162" s="832"/>
      <c r="L162" s="849">
        <v>1</v>
      </c>
      <c r="M162" s="849">
        <v>867</v>
      </c>
      <c r="N162" s="832">
        <v>1</v>
      </c>
      <c r="O162" s="832">
        <v>867</v>
      </c>
      <c r="P162" s="849"/>
      <c r="Q162" s="849"/>
      <c r="R162" s="837"/>
      <c r="S162" s="850"/>
    </row>
    <row r="163" spans="1:19" ht="14.4" customHeight="1" x14ac:dyDescent="0.3">
      <c r="A163" s="831" t="s">
        <v>5082</v>
      </c>
      <c r="B163" s="832" t="s">
        <v>5083</v>
      </c>
      <c r="C163" s="832" t="s">
        <v>589</v>
      </c>
      <c r="D163" s="832" t="s">
        <v>5066</v>
      </c>
      <c r="E163" s="832" t="s">
        <v>5331</v>
      </c>
      <c r="F163" s="832" t="s">
        <v>5335</v>
      </c>
      <c r="G163" s="832" t="s">
        <v>5336</v>
      </c>
      <c r="H163" s="849">
        <v>147</v>
      </c>
      <c r="I163" s="849">
        <v>17934</v>
      </c>
      <c r="J163" s="832">
        <v>1.3363636363636364</v>
      </c>
      <c r="K163" s="832">
        <v>122</v>
      </c>
      <c r="L163" s="849">
        <v>110</v>
      </c>
      <c r="M163" s="849">
        <v>13420</v>
      </c>
      <c r="N163" s="832">
        <v>1</v>
      </c>
      <c r="O163" s="832">
        <v>122</v>
      </c>
      <c r="P163" s="849"/>
      <c r="Q163" s="849"/>
      <c r="R163" s="837"/>
      <c r="S163" s="850"/>
    </row>
    <row r="164" spans="1:19" ht="14.4" customHeight="1" x14ac:dyDescent="0.3">
      <c r="A164" s="831" t="s">
        <v>5082</v>
      </c>
      <c r="B164" s="832" t="s">
        <v>5083</v>
      </c>
      <c r="C164" s="832" t="s">
        <v>589</v>
      </c>
      <c r="D164" s="832" t="s">
        <v>5066</v>
      </c>
      <c r="E164" s="832" t="s">
        <v>5331</v>
      </c>
      <c r="F164" s="832" t="s">
        <v>5338</v>
      </c>
      <c r="G164" s="832" t="s">
        <v>5340</v>
      </c>
      <c r="H164" s="849">
        <v>6</v>
      </c>
      <c r="I164" s="849">
        <v>876</v>
      </c>
      <c r="J164" s="832">
        <v>0.59591836734693882</v>
      </c>
      <c r="K164" s="832">
        <v>146</v>
      </c>
      <c r="L164" s="849">
        <v>10</v>
      </c>
      <c r="M164" s="849">
        <v>1470</v>
      </c>
      <c r="N164" s="832">
        <v>1</v>
      </c>
      <c r="O164" s="832">
        <v>147</v>
      </c>
      <c r="P164" s="849"/>
      <c r="Q164" s="849"/>
      <c r="R164" s="837"/>
      <c r="S164" s="850"/>
    </row>
    <row r="165" spans="1:19" ht="14.4" customHeight="1" x14ac:dyDescent="0.3">
      <c r="A165" s="831" t="s">
        <v>5082</v>
      </c>
      <c r="B165" s="832" t="s">
        <v>5083</v>
      </c>
      <c r="C165" s="832" t="s">
        <v>589</v>
      </c>
      <c r="D165" s="832" t="s">
        <v>5066</v>
      </c>
      <c r="E165" s="832" t="s">
        <v>5331</v>
      </c>
      <c r="F165" s="832" t="s">
        <v>5341</v>
      </c>
      <c r="G165" s="832" t="s">
        <v>5342</v>
      </c>
      <c r="H165" s="849">
        <v>1</v>
      </c>
      <c r="I165" s="849">
        <v>195</v>
      </c>
      <c r="J165" s="832">
        <v>0.11054421768707483</v>
      </c>
      <c r="K165" s="832">
        <v>195</v>
      </c>
      <c r="L165" s="849">
        <v>9</v>
      </c>
      <c r="M165" s="849">
        <v>1764</v>
      </c>
      <c r="N165" s="832">
        <v>1</v>
      </c>
      <c r="O165" s="832">
        <v>196</v>
      </c>
      <c r="P165" s="849"/>
      <c r="Q165" s="849"/>
      <c r="R165" s="837"/>
      <c r="S165" s="850"/>
    </row>
    <row r="166" spans="1:19" ht="14.4" customHeight="1" x14ac:dyDescent="0.3">
      <c r="A166" s="831" t="s">
        <v>5082</v>
      </c>
      <c r="B166" s="832" t="s">
        <v>5083</v>
      </c>
      <c r="C166" s="832" t="s">
        <v>589</v>
      </c>
      <c r="D166" s="832" t="s">
        <v>5066</v>
      </c>
      <c r="E166" s="832" t="s">
        <v>5331</v>
      </c>
      <c r="F166" s="832" t="s">
        <v>5344</v>
      </c>
      <c r="G166" s="832" t="s">
        <v>5345</v>
      </c>
      <c r="H166" s="849">
        <v>208</v>
      </c>
      <c r="I166" s="849">
        <v>7696</v>
      </c>
      <c r="J166" s="832">
        <v>0.59259259259259256</v>
      </c>
      <c r="K166" s="832">
        <v>37</v>
      </c>
      <c r="L166" s="849">
        <v>351</v>
      </c>
      <c r="M166" s="849">
        <v>12987</v>
      </c>
      <c r="N166" s="832">
        <v>1</v>
      </c>
      <c r="O166" s="832">
        <v>37</v>
      </c>
      <c r="P166" s="849">
        <v>1</v>
      </c>
      <c r="Q166" s="849">
        <v>37</v>
      </c>
      <c r="R166" s="837">
        <v>2.8490028490028491E-3</v>
      </c>
      <c r="S166" s="850">
        <v>37</v>
      </c>
    </row>
    <row r="167" spans="1:19" ht="14.4" customHeight="1" x14ac:dyDescent="0.3">
      <c r="A167" s="831" t="s">
        <v>5082</v>
      </c>
      <c r="B167" s="832" t="s">
        <v>5083</v>
      </c>
      <c r="C167" s="832" t="s">
        <v>589</v>
      </c>
      <c r="D167" s="832" t="s">
        <v>5066</v>
      </c>
      <c r="E167" s="832" t="s">
        <v>5331</v>
      </c>
      <c r="F167" s="832" t="s">
        <v>5344</v>
      </c>
      <c r="G167" s="832" t="s">
        <v>5346</v>
      </c>
      <c r="H167" s="849"/>
      <c r="I167" s="849"/>
      <c r="J167" s="832"/>
      <c r="K167" s="832"/>
      <c r="L167" s="849">
        <v>1</v>
      </c>
      <c r="M167" s="849">
        <v>37</v>
      </c>
      <c r="N167" s="832">
        <v>1</v>
      </c>
      <c r="O167" s="832">
        <v>37</v>
      </c>
      <c r="P167" s="849"/>
      <c r="Q167" s="849"/>
      <c r="R167" s="837"/>
      <c r="S167" s="850"/>
    </row>
    <row r="168" spans="1:19" ht="14.4" customHeight="1" x14ac:dyDescent="0.3">
      <c r="A168" s="831" t="s">
        <v>5082</v>
      </c>
      <c r="B168" s="832" t="s">
        <v>5083</v>
      </c>
      <c r="C168" s="832" t="s">
        <v>589</v>
      </c>
      <c r="D168" s="832" t="s">
        <v>5066</v>
      </c>
      <c r="E168" s="832" t="s">
        <v>5331</v>
      </c>
      <c r="F168" s="832" t="s">
        <v>5347</v>
      </c>
      <c r="G168" s="832" t="s">
        <v>5348</v>
      </c>
      <c r="H168" s="849">
        <v>7</v>
      </c>
      <c r="I168" s="849">
        <v>35</v>
      </c>
      <c r="J168" s="832">
        <v>3.5</v>
      </c>
      <c r="K168" s="832">
        <v>5</v>
      </c>
      <c r="L168" s="849">
        <v>2</v>
      </c>
      <c r="M168" s="849">
        <v>10</v>
      </c>
      <c r="N168" s="832">
        <v>1</v>
      </c>
      <c r="O168" s="832">
        <v>5</v>
      </c>
      <c r="P168" s="849"/>
      <c r="Q168" s="849"/>
      <c r="R168" s="837"/>
      <c r="S168" s="850"/>
    </row>
    <row r="169" spans="1:19" ht="14.4" customHeight="1" x14ac:dyDescent="0.3">
      <c r="A169" s="831" t="s">
        <v>5082</v>
      </c>
      <c r="B169" s="832" t="s">
        <v>5083</v>
      </c>
      <c r="C169" s="832" t="s">
        <v>589</v>
      </c>
      <c r="D169" s="832" t="s">
        <v>5066</v>
      </c>
      <c r="E169" s="832" t="s">
        <v>5331</v>
      </c>
      <c r="F169" s="832" t="s">
        <v>5349</v>
      </c>
      <c r="G169" s="832" t="s">
        <v>5350</v>
      </c>
      <c r="H169" s="849">
        <v>1</v>
      </c>
      <c r="I169" s="849">
        <v>5</v>
      </c>
      <c r="J169" s="832"/>
      <c r="K169" s="832">
        <v>5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5082</v>
      </c>
      <c r="B170" s="832" t="s">
        <v>5083</v>
      </c>
      <c r="C170" s="832" t="s">
        <v>589</v>
      </c>
      <c r="D170" s="832" t="s">
        <v>5066</v>
      </c>
      <c r="E170" s="832" t="s">
        <v>5331</v>
      </c>
      <c r="F170" s="832" t="s">
        <v>5351</v>
      </c>
      <c r="G170" s="832" t="s">
        <v>5352</v>
      </c>
      <c r="H170" s="849">
        <v>2</v>
      </c>
      <c r="I170" s="849">
        <v>354</v>
      </c>
      <c r="J170" s="832">
        <v>2</v>
      </c>
      <c r="K170" s="832">
        <v>177</v>
      </c>
      <c r="L170" s="849">
        <v>1</v>
      </c>
      <c r="M170" s="849">
        <v>177</v>
      </c>
      <c r="N170" s="832">
        <v>1</v>
      </c>
      <c r="O170" s="832">
        <v>177</v>
      </c>
      <c r="P170" s="849"/>
      <c r="Q170" s="849"/>
      <c r="R170" s="837"/>
      <c r="S170" s="850"/>
    </row>
    <row r="171" spans="1:19" ht="14.4" customHeight="1" x14ac:dyDescent="0.3">
      <c r="A171" s="831" t="s">
        <v>5082</v>
      </c>
      <c r="B171" s="832" t="s">
        <v>5083</v>
      </c>
      <c r="C171" s="832" t="s">
        <v>589</v>
      </c>
      <c r="D171" s="832" t="s">
        <v>5066</v>
      </c>
      <c r="E171" s="832" t="s">
        <v>5331</v>
      </c>
      <c r="F171" s="832" t="s">
        <v>5351</v>
      </c>
      <c r="G171" s="832" t="s">
        <v>5353</v>
      </c>
      <c r="H171" s="849">
        <v>3</v>
      </c>
      <c r="I171" s="849">
        <v>531</v>
      </c>
      <c r="J171" s="832">
        <v>0.6</v>
      </c>
      <c r="K171" s="832">
        <v>177</v>
      </c>
      <c r="L171" s="849">
        <v>5</v>
      </c>
      <c r="M171" s="849">
        <v>885</v>
      </c>
      <c r="N171" s="832">
        <v>1</v>
      </c>
      <c r="O171" s="832">
        <v>177</v>
      </c>
      <c r="P171" s="849"/>
      <c r="Q171" s="849"/>
      <c r="R171" s="837"/>
      <c r="S171" s="850"/>
    </row>
    <row r="172" spans="1:19" ht="14.4" customHeight="1" x14ac:dyDescent="0.3">
      <c r="A172" s="831" t="s">
        <v>5082</v>
      </c>
      <c r="B172" s="832" t="s">
        <v>5083</v>
      </c>
      <c r="C172" s="832" t="s">
        <v>589</v>
      </c>
      <c r="D172" s="832" t="s">
        <v>5066</v>
      </c>
      <c r="E172" s="832" t="s">
        <v>5331</v>
      </c>
      <c r="F172" s="832" t="s">
        <v>5354</v>
      </c>
      <c r="G172" s="832" t="s">
        <v>5355</v>
      </c>
      <c r="H172" s="849">
        <v>546</v>
      </c>
      <c r="I172" s="849">
        <v>0</v>
      </c>
      <c r="J172" s="832"/>
      <c r="K172" s="832">
        <v>0</v>
      </c>
      <c r="L172" s="849">
        <v>551</v>
      </c>
      <c r="M172" s="849">
        <v>0</v>
      </c>
      <c r="N172" s="832"/>
      <c r="O172" s="832">
        <v>0</v>
      </c>
      <c r="P172" s="849">
        <v>19</v>
      </c>
      <c r="Q172" s="849">
        <v>0</v>
      </c>
      <c r="R172" s="837"/>
      <c r="S172" s="850">
        <v>0</v>
      </c>
    </row>
    <row r="173" spans="1:19" ht="14.4" customHeight="1" x14ac:dyDescent="0.3">
      <c r="A173" s="831" t="s">
        <v>5082</v>
      </c>
      <c r="B173" s="832" t="s">
        <v>5083</v>
      </c>
      <c r="C173" s="832" t="s">
        <v>589</v>
      </c>
      <c r="D173" s="832" t="s">
        <v>5066</v>
      </c>
      <c r="E173" s="832" t="s">
        <v>5331</v>
      </c>
      <c r="F173" s="832" t="s">
        <v>5358</v>
      </c>
      <c r="G173" s="832" t="s">
        <v>5359</v>
      </c>
      <c r="H173" s="849">
        <v>1</v>
      </c>
      <c r="I173" s="849">
        <v>110</v>
      </c>
      <c r="J173" s="832"/>
      <c r="K173" s="832">
        <v>110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5082</v>
      </c>
      <c r="B174" s="832" t="s">
        <v>5083</v>
      </c>
      <c r="C174" s="832" t="s">
        <v>589</v>
      </c>
      <c r="D174" s="832" t="s">
        <v>5066</v>
      </c>
      <c r="E174" s="832" t="s">
        <v>5331</v>
      </c>
      <c r="F174" s="832" t="s">
        <v>5358</v>
      </c>
      <c r="G174" s="832" t="s">
        <v>5360</v>
      </c>
      <c r="H174" s="849">
        <v>11</v>
      </c>
      <c r="I174" s="849">
        <v>1210</v>
      </c>
      <c r="J174" s="832">
        <v>0.45267489711934156</v>
      </c>
      <c r="K174" s="832">
        <v>110</v>
      </c>
      <c r="L174" s="849">
        <v>11</v>
      </c>
      <c r="M174" s="849">
        <v>2673</v>
      </c>
      <c r="N174" s="832">
        <v>1</v>
      </c>
      <c r="O174" s="832">
        <v>243</v>
      </c>
      <c r="P174" s="849"/>
      <c r="Q174" s="849"/>
      <c r="R174" s="837"/>
      <c r="S174" s="850"/>
    </row>
    <row r="175" spans="1:19" ht="14.4" customHeight="1" x14ac:dyDescent="0.3">
      <c r="A175" s="831" t="s">
        <v>5082</v>
      </c>
      <c r="B175" s="832" t="s">
        <v>5083</v>
      </c>
      <c r="C175" s="832" t="s">
        <v>589</v>
      </c>
      <c r="D175" s="832" t="s">
        <v>5066</v>
      </c>
      <c r="E175" s="832" t="s">
        <v>5331</v>
      </c>
      <c r="F175" s="832" t="s">
        <v>5361</v>
      </c>
      <c r="G175" s="832" t="s">
        <v>5362</v>
      </c>
      <c r="H175" s="849">
        <v>2</v>
      </c>
      <c r="I175" s="849">
        <v>66.66</v>
      </c>
      <c r="J175" s="832">
        <v>2</v>
      </c>
      <c r="K175" s="832">
        <v>33.33</v>
      </c>
      <c r="L175" s="849">
        <v>1</v>
      </c>
      <c r="M175" s="849">
        <v>33.33</v>
      </c>
      <c r="N175" s="832">
        <v>1</v>
      </c>
      <c r="O175" s="832">
        <v>33.33</v>
      </c>
      <c r="P175" s="849"/>
      <c r="Q175" s="849"/>
      <c r="R175" s="837"/>
      <c r="S175" s="850"/>
    </row>
    <row r="176" spans="1:19" ht="14.4" customHeight="1" x14ac:dyDescent="0.3">
      <c r="A176" s="831" t="s">
        <v>5082</v>
      </c>
      <c r="B176" s="832" t="s">
        <v>5083</v>
      </c>
      <c r="C176" s="832" t="s">
        <v>589</v>
      </c>
      <c r="D176" s="832" t="s">
        <v>5066</v>
      </c>
      <c r="E176" s="832" t="s">
        <v>5331</v>
      </c>
      <c r="F176" s="832" t="s">
        <v>5361</v>
      </c>
      <c r="G176" s="832" t="s">
        <v>5363</v>
      </c>
      <c r="H176" s="849">
        <v>2</v>
      </c>
      <c r="I176" s="849">
        <v>66.67</v>
      </c>
      <c r="J176" s="832">
        <v>0.22222592580247327</v>
      </c>
      <c r="K176" s="832">
        <v>33.335000000000001</v>
      </c>
      <c r="L176" s="849">
        <v>9</v>
      </c>
      <c r="M176" s="849">
        <v>300.01</v>
      </c>
      <c r="N176" s="832">
        <v>1</v>
      </c>
      <c r="O176" s="832">
        <v>33.334444444444443</v>
      </c>
      <c r="P176" s="849"/>
      <c r="Q176" s="849"/>
      <c r="R176" s="837"/>
      <c r="S176" s="850"/>
    </row>
    <row r="177" spans="1:19" ht="14.4" customHeight="1" x14ac:dyDescent="0.3">
      <c r="A177" s="831" t="s">
        <v>5082</v>
      </c>
      <c r="B177" s="832" t="s">
        <v>5083</v>
      </c>
      <c r="C177" s="832" t="s">
        <v>589</v>
      </c>
      <c r="D177" s="832" t="s">
        <v>5066</v>
      </c>
      <c r="E177" s="832" t="s">
        <v>5331</v>
      </c>
      <c r="F177" s="832" t="s">
        <v>5364</v>
      </c>
      <c r="G177" s="832" t="s">
        <v>5365</v>
      </c>
      <c r="H177" s="849">
        <v>4</v>
      </c>
      <c r="I177" s="849">
        <v>148</v>
      </c>
      <c r="J177" s="832">
        <v>2</v>
      </c>
      <c r="K177" s="832">
        <v>37</v>
      </c>
      <c r="L177" s="849">
        <v>2</v>
      </c>
      <c r="M177" s="849">
        <v>74</v>
      </c>
      <c r="N177" s="832">
        <v>1</v>
      </c>
      <c r="O177" s="832">
        <v>37</v>
      </c>
      <c r="P177" s="849">
        <v>2</v>
      </c>
      <c r="Q177" s="849">
        <v>74</v>
      </c>
      <c r="R177" s="837">
        <v>1</v>
      </c>
      <c r="S177" s="850">
        <v>37</v>
      </c>
    </row>
    <row r="178" spans="1:19" ht="14.4" customHeight="1" x14ac:dyDescent="0.3">
      <c r="A178" s="831" t="s">
        <v>5082</v>
      </c>
      <c r="B178" s="832" t="s">
        <v>5083</v>
      </c>
      <c r="C178" s="832" t="s">
        <v>589</v>
      </c>
      <c r="D178" s="832" t="s">
        <v>5066</v>
      </c>
      <c r="E178" s="832" t="s">
        <v>5331</v>
      </c>
      <c r="F178" s="832" t="s">
        <v>5369</v>
      </c>
      <c r="G178" s="832" t="s">
        <v>5370</v>
      </c>
      <c r="H178" s="849"/>
      <c r="I178" s="849"/>
      <c r="J178" s="832"/>
      <c r="K178" s="832"/>
      <c r="L178" s="849">
        <v>2</v>
      </c>
      <c r="M178" s="849">
        <v>64</v>
      </c>
      <c r="N178" s="832">
        <v>1</v>
      </c>
      <c r="O178" s="832">
        <v>32</v>
      </c>
      <c r="P178" s="849"/>
      <c r="Q178" s="849"/>
      <c r="R178" s="837"/>
      <c r="S178" s="850"/>
    </row>
    <row r="179" spans="1:19" ht="14.4" customHeight="1" x14ac:dyDescent="0.3">
      <c r="A179" s="831" t="s">
        <v>5082</v>
      </c>
      <c r="B179" s="832" t="s">
        <v>5083</v>
      </c>
      <c r="C179" s="832" t="s">
        <v>589</v>
      </c>
      <c r="D179" s="832" t="s">
        <v>5066</v>
      </c>
      <c r="E179" s="832" t="s">
        <v>5331</v>
      </c>
      <c r="F179" s="832" t="s">
        <v>5369</v>
      </c>
      <c r="G179" s="832" t="s">
        <v>5371</v>
      </c>
      <c r="H179" s="849">
        <v>301</v>
      </c>
      <c r="I179" s="849">
        <v>9632</v>
      </c>
      <c r="J179" s="832">
        <v>0.99013157894736847</v>
      </c>
      <c r="K179" s="832">
        <v>32</v>
      </c>
      <c r="L179" s="849">
        <v>304</v>
      </c>
      <c r="M179" s="849">
        <v>9728</v>
      </c>
      <c r="N179" s="832">
        <v>1</v>
      </c>
      <c r="O179" s="832">
        <v>32</v>
      </c>
      <c r="P179" s="849">
        <v>1</v>
      </c>
      <c r="Q179" s="849">
        <v>32</v>
      </c>
      <c r="R179" s="837">
        <v>3.2894736842105261E-3</v>
      </c>
      <c r="S179" s="850">
        <v>32</v>
      </c>
    </row>
    <row r="180" spans="1:19" ht="14.4" customHeight="1" x14ac:dyDescent="0.3">
      <c r="A180" s="831" t="s">
        <v>5082</v>
      </c>
      <c r="B180" s="832" t="s">
        <v>5083</v>
      </c>
      <c r="C180" s="832" t="s">
        <v>589</v>
      </c>
      <c r="D180" s="832" t="s">
        <v>5066</v>
      </c>
      <c r="E180" s="832" t="s">
        <v>5331</v>
      </c>
      <c r="F180" s="832" t="s">
        <v>5374</v>
      </c>
      <c r="G180" s="832" t="s">
        <v>5375</v>
      </c>
      <c r="H180" s="849">
        <v>6</v>
      </c>
      <c r="I180" s="849">
        <v>786</v>
      </c>
      <c r="J180" s="832">
        <v>0.85064935064935066</v>
      </c>
      <c r="K180" s="832">
        <v>131</v>
      </c>
      <c r="L180" s="849">
        <v>7</v>
      </c>
      <c r="M180" s="849">
        <v>924</v>
      </c>
      <c r="N180" s="832">
        <v>1</v>
      </c>
      <c r="O180" s="832">
        <v>132</v>
      </c>
      <c r="P180" s="849"/>
      <c r="Q180" s="849"/>
      <c r="R180" s="837"/>
      <c r="S180" s="850"/>
    </row>
    <row r="181" spans="1:19" ht="14.4" customHeight="1" x14ac:dyDescent="0.3">
      <c r="A181" s="831" t="s">
        <v>5082</v>
      </c>
      <c r="B181" s="832" t="s">
        <v>5083</v>
      </c>
      <c r="C181" s="832" t="s">
        <v>589</v>
      </c>
      <c r="D181" s="832" t="s">
        <v>5066</v>
      </c>
      <c r="E181" s="832" t="s">
        <v>5331</v>
      </c>
      <c r="F181" s="832" t="s">
        <v>5376</v>
      </c>
      <c r="G181" s="832" t="s">
        <v>5377</v>
      </c>
      <c r="H181" s="849">
        <v>0</v>
      </c>
      <c r="I181" s="849">
        <v>0</v>
      </c>
      <c r="J181" s="832"/>
      <c r="K181" s="832"/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5082</v>
      </c>
      <c r="B182" s="832" t="s">
        <v>5083</v>
      </c>
      <c r="C182" s="832" t="s">
        <v>589</v>
      </c>
      <c r="D182" s="832" t="s">
        <v>5066</v>
      </c>
      <c r="E182" s="832" t="s">
        <v>5331</v>
      </c>
      <c r="F182" s="832" t="s">
        <v>5378</v>
      </c>
      <c r="G182" s="832" t="s">
        <v>5380</v>
      </c>
      <c r="H182" s="849">
        <v>1</v>
      </c>
      <c r="I182" s="849">
        <v>354</v>
      </c>
      <c r="J182" s="832">
        <v>0.24929577464788732</v>
      </c>
      <c r="K182" s="832">
        <v>354</v>
      </c>
      <c r="L182" s="849">
        <v>4</v>
      </c>
      <c r="M182" s="849">
        <v>1420</v>
      </c>
      <c r="N182" s="832">
        <v>1</v>
      </c>
      <c r="O182" s="832">
        <v>355</v>
      </c>
      <c r="P182" s="849"/>
      <c r="Q182" s="849"/>
      <c r="R182" s="837"/>
      <c r="S182" s="850"/>
    </row>
    <row r="183" spans="1:19" ht="14.4" customHeight="1" x14ac:dyDescent="0.3">
      <c r="A183" s="831" t="s">
        <v>5082</v>
      </c>
      <c r="B183" s="832" t="s">
        <v>5083</v>
      </c>
      <c r="C183" s="832" t="s">
        <v>589</v>
      </c>
      <c r="D183" s="832" t="s">
        <v>5066</v>
      </c>
      <c r="E183" s="832" t="s">
        <v>5331</v>
      </c>
      <c r="F183" s="832" t="s">
        <v>5381</v>
      </c>
      <c r="G183" s="832" t="s">
        <v>5382</v>
      </c>
      <c r="H183" s="849">
        <v>34</v>
      </c>
      <c r="I183" s="849">
        <v>2006</v>
      </c>
      <c r="J183" s="832">
        <v>0.73913043478260865</v>
      </c>
      <c r="K183" s="832">
        <v>59</v>
      </c>
      <c r="L183" s="849">
        <v>46</v>
      </c>
      <c r="M183" s="849">
        <v>2714</v>
      </c>
      <c r="N183" s="832">
        <v>1</v>
      </c>
      <c r="O183" s="832">
        <v>59</v>
      </c>
      <c r="P183" s="849"/>
      <c r="Q183" s="849"/>
      <c r="R183" s="837"/>
      <c r="S183" s="850"/>
    </row>
    <row r="184" spans="1:19" ht="14.4" customHeight="1" x14ac:dyDescent="0.3">
      <c r="A184" s="831" t="s">
        <v>5082</v>
      </c>
      <c r="B184" s="832" t="s">
        <v>5083</v>
      </c>
      <c r="C184" s="832" t="s">
        <v>589</v>
      </c>
      <c r="D184" s="832" t="s">
        <v>2728</v>
      </c>
      <c r="E184" s="832" t="s">
        <v>5084</v>
      </c>
      <c r="F184" s="832" t="s">
        <v>5129</v>
      </c>
      <c r="G184" s="832" t="s">
        <v>1777</v>
      </c>
      <c r="H184" s="849"/>
      <c r="I184" s="849"/>
      <c r="J184" s="832"/>
      <c r="K184" s="832"/>
      <c r="L184" s="849"/>
      <c r="M184" s="849"/>
      <c r="N184" s="832"/>
      <c r="O184" s="832"/>
      <c r="P184" s="849">
        <v>4.0599999999999996</v>
      </c>
      <c r="Q184" s="849">
        <v>19855.8</v>
      </c>
      <c r="R184" s="837"/>
      <c r="S184" s="850">
        <v>4890.5911330049266</v>
      </c>
    </row>
    <row r="185" spans="1:19" ht="14.4" customHeight="1" x14ac:dyDescent="0.3">
      <c r="A185" s="831" t="s">
        <v>5082</v>
      </c>
      <c r="B185" s="832" t="s">
        <v>5083</v>
      </c>
      <c r="C185" s="832" t="s">
        <v>589</v>
      </c>
      <c r="D185" s="832" t="s">
        <v>2728</v>
      </c>
      <c r="E185" s="832" t="s">
        <v>5084</v>
      </c>
      <c r="F185" s="832" t="s">
        <v>5172</v>
      </c>
      <c r="G185" s="832" t="s">
        <v>5173</v>
      </c>
      <c r="H185" s="849"/>
      <c r="I185" s="849"/>
      <c r="J185" s="832"/>
      <c r="K185" s="832"/>
      <c r="L185" s="849"/>
      <c r="M185" s="849"/>
      <c r="N185" s="832"/>
      <c r="O185" s="832"/>
      <c r="P185" s="849">
        <v>0.33</v>
      </c>
      <c r="Q185" s="849">
        <v>87.04</v>
      </c>
      <c r="R185" s="837"/>
      <c r="S185" s="850">
        <v>263.75757575757575</v>
      </c>
    </row>
    <row r="186" spans="1:19" ht="14.4" customHeight="1" x14ac:dyDescent="0.3">
      <c r="A186" s="831" t="s">
        <v>5082</v>
      </c>
      <c r="B186" s="832" t="s">
        <v>5083</v>
      </c>
      <c r="C186" s="832" t="s">
        <v>589</v>
      </c>
      <c r="D186" s="832" t="s">
        <v>2728</v>
      </c>
      <c r="E186" s="832" t="s">
        <v>5084</v>
      </c>
      <c r="F186" s="832" t="s">
        <v>5182</v>
      </c>
      <c r="G186" s="832" t="s">
        <v>5183</v>
      </c>
      <c r="H186" s="849"/>
      <c r="I186" s="849"/>
      <c r="J186" s="832"/>
      <c r="K186" s="832"/>
      <c r="L186" s="849"/>
      <c r="M186" s="849"/>
      <c r="N186" s="832"/>
      <c r="O186" s="832"/>
      <c r="P186" s="849">
        <v>1</v>
      </c>
      <c r="Q186" s="849">
        <v>6711.62</v>
      </c>
      <c r="R186" s="837"/>
      <c r="S186" s="850">
        <v>6711.62</v>
      </c>
    </row>
    <row r="187" spans="1:19" ht="14.4" customHeight="1" x14ac:dyDescent="0.3">
      <c r="A187" s="831" t="s">
        <v>5082</v>
      </c>
      <c r="B187" s="832" t="s">
        <v>5083</v>
      </c>
      <c r="C187" s="832" t="s">
        <v>589</v>
      </c>
      <c r="D187" s="832" t="s">
        <v>2728</v>
      </c>
      <c r="E187" s="832" t="s">
        <v>5084</v>
      </c>
      <c r="F187" s="832" t="s">
        <v>5185</v>
      </c>
      <c r="G187" s="832" t="s">
        <v>5173</v>
      </c>
      <c r="H187" s="849"/>
      <c r="I187" s="849"/>
      <c r="J187" s="832"/>
      <c r="K187" s="832"/>
      <c r="L187" s="849"/>
      <c r="M187" s="849"/>
      <c r="N187" s="832"/>
      <c r="O187" s="832"/>
      <c r="P187" s="849">
        <v>1.38</v>
      </c>
      <c r="Q187" s="849">
        <v>1820.09</v>
      </c>
      <c r="R187" s="837"/>
      <c r="S187" s="850">
        <v>1318.9057971014493</v>
      </c>
    </row>
    <row r="188" spans="1:19" ht="14.4" customHeight="1" x14ac:dyDescent="0.3">
      <c r="A188" s="831" t="s">
        <v>5082</v>
      </c>
      <c r="B188" s="832" t="s">
        <v>5083</v>
      </c>
      <c r="C188" s="832" t="s">
        <v>589</v>
      </c>
      <c r="D188" s="832" t="s">
        <v>2728</v>
      </c>
      <c r="E188" s="832" t="s">
        <v>5084</v>
      </c>
      <c r="F188" s="832" t="s">
        <v>5215</v>
      </c>
      <c r="G188" s="832" t="s">
        <v>1857</v>
      </c>
      <c r="H188" s="849"/>
      <c r="I188" s="849"/>
      <c r="J188" s="832"/>
      <c r="K188" s="832"/>
      <c r="L188" s="849"/>
      <c r="M188" s="849"/>
      <c r="N188" s="832"/>
      <c r="O188" s="832"/>
      <c r="P188" s="849">
        <v>5.73</v>
      </c>
      <c r="Q188" s="849">
        <v>51569.65</v>
      </c>
      <c r="R188" s="837"/>
      <c r="S188" s="850">
        <v>8999.9389179755672</v>
      </c>
    </row>
    <row r="189" spans="1:19" ht="14.4" customHeight="1" x14ac:dyDescent="0.3">
      <c r="A189" s="831" t="s">
        <v>5082</v>
      </c>
      <c r="B189" s="832" t="s">
        <v>5083</v>
      </c>
      <c r="C189" s="832" t="s">
        <v>589</v>
      </c>
      <c r="D189" s="832" t="s">
        <v>2728</v>
      </c>
      <c r="E189" s="832" t="s">
        <v>5084</v>
      </c>
      <c r="F189" s="832" t="s">
        <v>5233</v>
      </c>
      <c r="G189" s="832" t="s">
        <v>5234</v>
      </c>
      <c r="H189" s="849"/>
      <c r="I189" s="849"/>
      <c r="J189" s="832"/>
      <c r="K189" s="832"/>
      <c r="L189" s="849"/>
      <c r="M189" s="849"/>
      <c r="N189" s="832"/>
      <c r="O189" s="832"/>
      <c r="P189" s="849">
        <v>2</v>
      </c>
      <c r="Q189" s="849">
        <v>732.02</v>
      </c>
      <c r="R189" s="837"/>
      <c r="S189" s="850">
        <v>366.01</v>
      </c>
    </row>
    <row r="190" spans="1:19" ht="14.4" customHeight="1" x14ac:dyDescent="0.3">
      <c r="A190" s="831" t="s">
        <v>5082</v>
      </c>
      <c r="B190" s="832" t="s">
        <v>5083</v>
      </c>
      <c r="C190" s="832" t="s">
        <v>589</v>
      </c>
      <c r="D190" s="832" t="s">
        <v>2728</v>
      </c>
      <c r="E190" s="832" t="s">
        <v>5084</v>
      </c>
      <c r="F190" s="832" t="s">
        <v>5237</v>
      </c>
      <c r="G190" s="832" t="s">
        <v>5234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1464.02</v>
      </c>
      <c r="R190" s="837"/>
      <c r="S190" s="850">
        <v>1464.02</v>
      </c>
    </row>
    <row r="191" spans="1:19" ht="14.4" customHeight="1" x14ac:dyDescent="0.3">
      <c r="A191" s="831" t="s">
        <v>5082</v>
      </c>
      <c r="B191" s="832" t="s">
        <v>5083</v>
      </c>
      <c r="C191" s="832" t="s">
        <v>589</v>
      </c>
      <c r="D191" s="832" t="s">
        <v>2728</v>
      </c>
      <c r="E191" s="832" t="s">
        <v>5084</v>
      </c>
      <c r="F191" s="832" t="s">
        <v>5257</v>
      </c>
      <c r="G191" s="832" t="s">
        <v>2703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168614.91</v>
      </c>
      <c r="R191" s="837"/>
      <c r="S191" s="850">
        <v>168614.91</v>
      </c>
    </row>
    <row r="192" spans="1:19" ht="14.4" customHeight="1" x14ac:dyDescent="0.3">
      <c r="A192" s="831" t="s">
        <v>5082</v>
      </c>
      <c r="B192" s="832" t="s">
        <v>5083</v>
      </c>
      <c r="C192" s="832" t="s">
        <v>589</v>
      </c>
      <c r="D192" s="832" t="s">
        <v>2728</v>
      </c>
      <c r="E192" s="832" t="s">
        <v>5084</v>
      </c>
      <c r="F192" s="832" t="s">
        <v>5264</v>
      </c>
      <c r="G192" s="832" t="s">
        <v>5265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29199.56</v>
      </c>
      <c r="R192" s="837"/>
      <c r="S192" s="850">
        <v>29199.56</v>
      </c>
    </row>
    <row r="193" spans="1:19" ht="14.4" customHeight="1" x14ac:dyDescent="0.3">
      <c r="A193" s="831" t="s">
        <v>5082</v>
      </c>
      <c r="B193" s="832" t="s">
        <v>5083</v>
      </c>
      <c r="C193" s="832" t="s">
        <v>589</v>
      </c>
      <c r="D193" s="832" t="s">
        <v>2728</v>
      </c>
      <c r="E193" s="832" t="s">
        <v>5084</v>
      </c>
      <c r="F193" s="832" t="s">
        <v>5314</v>
      </c>
      <c r="G193" s="832" t="s">
        <v>1777</v>
      </c>
      <c r="H193" s="849"/>
      <c r="I193" s="849"/>
      <c r="J193" s="832"/>
      <c r="K193" s="832"/>
      <c r="L193" s="849"/>
      <c r="M193" s="849"/>
      <c r="N193" s="832"/>
      <c r="O193" s="832"/>
      <c r="P193" s="849">
        <v>4</v>
      </c>
      <c r="Q193" s="849">
        <v>88995.62</v>
      </c>
      <c r="R193" s="837"/>
      <c r="S193" s="850">
        <v>22248.904999999999</v>
      </c>
    </row>
    <row r="194" spans="1:19" ht="14.4" customHeight="1" x14ac:dyDescent="0.3">
      <c r="A194" s="831" t="s">
        <v>5082</v>
      </c>
      <c r="B194" s="832" t="s">
        <v>5083</v>
      </c>
      <c r="C194" s="832" t="s">
        <v>589</v>
      </c>
      <c r="D194" s="832" t="s">
        <v>2728</v>
      </c>
      <c r="E194" s="832" t="s">
        <v>5331</v>
      </c>
      <c r="F194" s="832" t="s">
        <v>5338</v>
      </c>
      <c r="G194" s="832" t="s">
        <v>5340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147</v>
      </c>
      <c r="R194" s="837"/>
      <c r="S194" s="850">
        <v>147</v>
      </c>
    </row>
    <row r="195" spans="1:19" ht="14.4" customHeight="1" x14ac:dyDescent="0.3">
      <c r="A195" s="831" t="s">
        <v>5082</v>
      </c>
      <c r="B195" s="832" t="s">
        <v>5083</v>
      </c>
      <c r="C195" s="832" t="s">
        <v>589</v>
      </c>
      <c r="D195" s="832" t="s">
        <v>2728</v>
      </c>
      <c r="E195" s="832" t="s">
        <v>5331</v>
      </c>
      <c r="F195" s="832" t="s">
        <v>5344</v>
      </c>
      <c r="G195" s="832" t="s">
        <v>5345</v>
      </c>
      <c r="H195" s="849"/>
      <c r="I195" s="849"/>
      <c r="J195" s="832"/>
      <c r="K195" s="832"/>
      <c r="L195" s="849"/>
      <c r="M195" s="849"/>
      <c r="N195" s="832"/>
      <c r="O195" s="832"/>
      <c r="P195" s="849">
        <v>2</v>
      </c>
      <c r="Q195" s="849">
        <v>74</v>
      </c>
      <c r="R195" s="837"/>
      <c r="S195" s="850">
        <v>37</v>
      </c>
    </row>
    <row r="196" spans="1:19" ht="14.4" customHeight="1" x14ac:dyDescent="0.3">
      <c r="A196" s="831" t="s">
        <v>5082</v>
      </c>
      <c r="B196" s="832" t="s">
        <v>5083</v>
      </c>
      <c r="C196" s="832" t="s">
        <v>589</v>
      </c>
      <c r="D196" s="832" t="s">
        <v>2728</v>
      </c>
      <c r="E196" s="832" t="s">
        <v>5331</v>
      </c>
      <c r="F196" s="832" t="s">
        <v>5354</v>
      </c>
      <c r="G196" s="832" t="s">
        <v>5355</v>
      </c>
      <c r="H196" s="849"/>
      <c r="I196" s="849"/>
      <c r="J196" s="832"/>
      <c r="K196" s="832"/>
      <c r="L196" s="849"/>
      <c r="M196" s="849"/>
      <c r="N196" s="832"/>
      <c r="O196" s="832"/>
      <c r="P196" s="849">
        <v>9</v>
      </c>
      <c r="Q196" s="849">
        <v>0</v>
      </c>
      <c r="R196" s="837"/>
      <c r="S196" s="850">
        <v>0</v>
      </c>
    </row>
    <row r="197" spans="1:19" ht="14.4" customHeight="1" x14ac:dyDescent="0.3">
      <c r="A197" s="831" t="s">
        <v>5082</v>
      </c>
      <c r="B197" s="832" t="s">
        <v>5083</v>
      </c>
      <c r="C197" s="832" t="s">
        <v>589</v>
      </c>
      <c r="D197" s="832" t="s">
        <v>2728</v>
      </c>
      <c r="E197" s="832" t="s">
        <v>5331</v>
      </c>
      <c r="F197" s="832" t="s">
        <v>5358</v>
      </c>
      <c r="G197" s="832" t="s">
        <v>5360</v>
      </c>
      <c r="H197" s="849"/>
      <c r="I197" s="849"/>
      <c r="J197" s="832"/>
      <c r="K197" s="832"/>
      <c r="L197" s="849"/>
      <c r="M197" s="849"/>
      <c r="N197" s="832"/>
      <c r="O197" s="832"/>
      <c r="P197" s="849">
        <v>3</v>
      </c>
      <c r="Q197" s="849">
        <v>732</v>
      </c>
      <c r="R197" s="837"/>
      <c r="S197" s="850">
        <v>244</v>
      </c>
    </row>
    <row r="198" spans="1:19" ht="14.4" customHeight="1" x14ac:dyDescent="0.3">
      <c r="A198" s="831" t="s">
        <v>5082</v>
      </c>
      <c r="B198" s="832" t="s">
        <v>5083</v>
      </c>
      <c r="C198" s="832" t="s">
        <v>589</v>
      </c>
      <c r="D198" s="832" t="s">
        <v>2728</v>
      </c>
      <c r="E198" s="832" t="s">
        <v>5331</v>
      </c>
      <c r="F198" s="832" t="s">
        <v>5364</v>
      </c>
      <c r="G198" s="832" t="s">
        <v>5365</v>
      </c>
      <c r="H198" s="849"/>
      <c r="I198" s="849"/>
      <c r="J198" s="832"/>
      <c r="K198" s="832"/>
      <c r="L198" s="849"/>
      <c r="M198" s="849"/>
      <c r="N198" s="832"/>
      <c r="O198" s="832"/>
      <c r="P198" s="849">
        <v>1</v>
      </c>
      <c r="Q198" s="849">
        <v>37</v>
      </c>
      <c r="R198" s="837"/>
      <c r="S198" s="850">
        <v>37</v>
      </c>
    </row>
    <row r="199" spans="1:19" ht="14.4" customHeight="1" x14ac:dyDescent="0.3">
      <c r="A199" s="831" t="s">
        <v>5082</v>
      </c>
      <c r="B199" s="832" t="s">
        <v>5083</v>
      </c>
      <c r="C199" s="832" t="s">
        <v>589</v>
      </c>
      <c r="D199" s="832" t="s">
        <v>2728</v>
      </c>
      <c r="E199" s="832" t="s">
        <v>5331</v>
      </c>
      <c r="F199" s="832" t="s">
        <v>5369</v>
      </c>
      <c r="G199" s="832" t="s">
        <v>5371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32</v>
      </c>
      <c r="R199" s="837"/>
      <c r="S199" s="850">
        <v>32</v>
      </c>
    </row>
    <row r="200" spans="1:19" ht="14.4" customHeight="1" x14ac:dyDescent="0.3">
      <c r="A200" s="831" t="s">
        <v>5082</v>
      </c>
      <c r="B200" s="832" t="s">
        <v>5083</v>
      </c>
      <c r="C200" s="832" t="s">
        <v>589</v>
      </c>
      <c r="D200" s="832" t="s">
        <v>2729</v>
      </c>
      <c r="E200" s="832" t="s">
        <v>5331</v>
      </c>
      <c r="F200" s="832" t="s">
        <v>5344</v>
      </c>
      <c r="G200" s="832" t="s">
        <v>5345</v>
      </c>
      <c r="H200" s="849">
        <v>1</v>
      </c>
      <c r="I200" s="849">
        <v>37</v>
      </c>
      <c r="J200" s="832"/>
      <c r="K200" s="832">
        <v>37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5082</v>
      </c>
      <c r="B201" s="832" t="s">
        <v>5083</v>
      </c>
      <c r="C201" s="832" t="s">
        <v>589</v>
      </c>
      <c r="D201" s="832" t="s">
        <v>5072</v>
      </c>
      <c r="E201" s="832" t="s">
        <v>5084</v>
      </c>
      <c r="F201" s="832" t="s">
        <v>5087</v>
      </c>
      <c r="G201" s="832" t="s">
        <v>4276</v>
      </c>
      <c r="H201" s="849">
        <v>0.2</v>
      </c>
      <c r="I201" s="849">
        <v>10.82</v>
      </c>
      <c r="J201" s="832"/>
      <c r="K201" s="832">
        <v>54.1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5082</v>
      </c>
      <c r="B202" s="832" t="s">
        <v>5083</v>
      </c>
      <c r="C202" s="832" t="s">
        <v>589</v>
      </c>
      <c r="D202" s="832" t="s">
        <v>5072</v>
      </c>
      <c r="E202" s="832" t="s">
        <v>5084</v>
      </c>
      <c r="F202" s="832" t="s">
        <v>5088</v>
      </c>
      <c r="G202" s="832" t="s">
        <v>4543</v>
      </c>
      <c r="H202" s="849"/>
      <c r="I202" s="849"/>
      <c r="J202" s="832"/>
      <c r="K202" s="832"/>
      <c r="L202" s="849">
        <v>0.4</v>
      </c>
      <c r="M202" s="849">
        <v>43.31</v>
      </c>
      <c r="N202" s="832">
        <v>1</v>
      </c>
      <c r="O202" s="832">
        <v>108.27500000000001</v>
      </c>
      <c r="P202" s="849"/>
      <c r="Q202" s="849"/>
      <c r="R202" s="837"/>
      <c r="S202" s="850"/>
    </row>
    <row r="203" spans="1:19" ht="14.4" customHeight="1" x14ac:dyDescent="0.3">
      <c r="A203" s="831" t="s">
        <v>5082</v>
      </c>
      <c r="B203" s="832" t="s">
        <v>5083</v>
      </c>
      <c r="C203" s="832" t="s">
        <v>589</v>
      </c>
      <c r="D203" s="832" t="s">
        <v>5072</v>
      </c>
      <c r="E203" s="832" t="s">
        <v>5084</v>
      </c>
      <c r="F203" s="832" t="s">
        <v>5091</v>
      </c>
      <c r="G203" s="832" t="s">
        <v>2872</v>
      </c>
      <c r="H203" s="849">
        <v>0.4</v>
      </c>
      <c r="I203" s="849">
        <v>5.15</v>
      </c>
      <c r="J203" s="832"/>
      <c r="K203" s="832">
        <v>12.875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5082</v>
      </c>
      <c r="B204" s="832" t="s">
        <v>5083</v>
      </c>
      <c r="C204" s="832" t="s">
        <v>589</v>
      </c>
      <c r="D204" s="832" t="s">
        <v>5072</v>
      </c>
      <c r="E204" s="832" t="s">
        <v>5084</v>
      </c>
      <c r="F204" s="832" t="s">
        <v>5092</v>
      </c>
      <c r="G204" s="832" t="s">
        <v>5093</v>
      </c>
      <c r="H204" s="849">
        <v>1.2000000000000002</v>
      </c>
      <c r="I204" s="849">
        <v>229.78</v>
      </c>
      <c r="J204" s="832">
        <v>3.7289840960727036</v>
      </c>
      <c r="K204" s="832">
        <v>191.48333333333332</v>
      </c>
      <c r="L204" s="849">
        <v>0.30000000000000004</v>
      </c>
      <c r="M204" s="849">
        <v>61.62</v>
      </c>
      <c r="N204" s="832">
        <v>1</v>
      </c>
      <c r="O204" s="832">
        <v>205.39999999999995</v>
      </c>
      <c r="P204" s="849"/>
      <c r="Q204" s="849"/>
      <c r="R204" s="837"/>
      <c r="S204" s="850"/>
    </row>
    <row r="205" spans="1:19" ht="14.4" customHeight="1" x14ac:dyDescent="0.3">
      <c r="A205" s="831" t="s">
        <v>5082</v>
      </c>
      <c r="B205" s="832" t="s">
        <v>5083</v>
      </c>
      <c r="C205" s="832" t="s">
        <v>589</v>
      </c>
      <c r="D205" s="832" t="s">
        <v>5072</v>
      </c>
      <c r="E205" s="832" t="s">
        <v>5084</v>
      </c>
      <c r="F205" s="832" t="s">
        <v>5109</v>
      </c>
      <c r="G205" s="832" t="s">
        <v>2668</v>
      </c>
      <c r="H205" s="849"/>
      <c r="I205" s="849"/>
      <c r="J205" s="832"/>
      <c r="K205" s="832"/>
      <c r="L205" s="849">
        <v>10.26</v>
      </c>
      <c r="M205" s="849">
        <v>144428.37</v>
      </c>
      <c r="N205" s="832">
        <v>1</v>
      </c>
      <c r="O205" s="832">
        <v>14076.83918128655</v>
      </c>
      <c r="P205" s="849"/>
      <c r="Q205" s="849"/>
      <c r="R205" s="837"/>
      <c r="S205" s="850"/>
    </row>
    <row r="206" spans="1:19" ht="14.4" customHeight="1" x14ac:dyDescent="0.3">
      <c r="A206" s="831" t="s">
        <v>5082</v>
      </c>
      <c r="B206" s="832" t="s">
        <v>5083</v>
      </c>
      <c r="C206" s="832" t="s">
        <v>589</v>
      </c>
      <c r="D206" s="832" t="s">
        <v>5072</v>
      </c>
      <c r="E206" s="832" t="s">
        <v>5084</v>
      </c>
      <c r="F206" s="832" t="s">
        <v>5110</v>
      </c>
      <c r="G206" s="832" t="s">
        <v>5111</v>
      </c>
      <c r="H206" s="849">
        <v>11</v>
      </c>
      <c r="I206" s="849">
        <v>313994.67</v>
      </c>
      <c r="J206" s="832">
        <v>2.7499999999999996</v>
      </c>
      <c r="K206" s="832">
        <v>28544.969999999998</v>
      </c>
      <c r="L206" s="849">
        <v>4</v>
      </c>
      <c r="M206" s="849">
        <v>114179.88</v>
      </c>
      <c r="N206" s="832">
        <v>1</v>
      </c>
      <c r="O206" s="832">
        <v>28544.97</v>
      </c>
      <c r="P206" s="849"/>
      <c r="Q206" s="849"/>
      <c r="R206" s="837"/>
      <c r="S206" s="850"/>
    </row>
    <row r="207" spans="1:19" ht="14.4" customHeight="1" x14ac:dyDescent="0.3">
      <c r="A207" s="831" t="s">
        <v>5082</v>
      </c>
      <c r="B207" s="832" t="s">
        <v>5083</v>
      </c>
      <c r="C207" s="832" t="s">
        <v>589</v>
      </c>
      <c r="D207" s="832" t="s">
        <v>5072</v>
      </c>
      <c r="E207" s="832" t="s">
        <v>5084</v>
      </c>
      <c r="F207" s="832" t="s">
        <v>5112</v>
      </c>
      <c r="G207" s="832" t="s">
        <v>5111</v>
      </c>
      <c r="H207" s="849">
        <v>10</v>
      </c>
      <c r="I207" s="849">
        <v>578476</v>
      </c>
      <c r="J207" s="832">
        <v>2.5</v>
      </c>
      <c r="K207" s="832">
        <v>57847.6</v>
      </c>
      <c r="L207" s="849">
        <v>4</v>
      </c>
      <c r="M207" s="849">
        <v>231390.4</v>
      </c>
      <c r="N207" s="832">
        <v>1</v>
      </c>
      <c r="O207" s="832">
        <v>57847.6</v>
      </c>
      <c r="P207" s="849"/>
      <c r="Q207" s="849"/>
      <c r="R207" s="837"/>
      <c r="S207" s="850"/>
    </row>
    <row r="208" spans="1:19" ht="14.4" customHeight="1" x14ac:dyDescent="0.3">
      <c r="A208" s="831" t="s">
        <v>5082</v>
      </c>
      <c r="B208" s="832" t="s">
        <v>5083</v>
      </c>
      <c r="C208" s="832" t="s">
        <v>589</v>
      </c>
      <c r="D208" s="832" t="s">
        <v>5072</v>
      </c>
      <c r="E208" s="832" t="s">
        <v>5084</v>
      </c>
      <c r="F208" s="832" t="s">
        <v>5113</v>
      </c>
      <c r="G208" s="832" t="s">
        <v>5111</v>
      </c>
      <c r="H208" s="849">
        <v>13</v>
      </c>
      <c r="I208" s="849">
        <v>1571555.07</v>
      </c>
      <c r="J208" s="832">
        <v>2.3502361257741282</v>
      </c>
      <c r="K208" s="832">
        <v>120888.85153846155</v>
      </c>
      <c r="L208" s="849">
        <v>6</v>
      </c>
      <c r="M208" s="849">
        <v>668679.65</v>
      </c>
      <c r="N208" s="832">
        <v>1</v>
      </c>
      <c r="O208" s="832">
        <v>111446.60833333334</v>
      </c>
      <c r="P208" s="849"/>
      <c r="Q208" s="849"/>
      <c r="R208" s="837"/>
      <c r="S208" s="850"/>
    </row>
    <row r="209" spans="1:19" ht="14.4" customHeight="1" x14ac:dyDescent="0.3">
      <c r="A209" s="831" t="s">
        <v>5082</v>
      </c>
      <c r="B209" s="832" t="s">
        <v>5083</v>
      </c>
      <c r="C209" s="832" t="s">
        <v>589</v>
      </c>
      <c r="D209" s="832" t="s">
        <v>5072</v>
      </c>
      <c r="E209" s="832" t="s">
        <v>5084</v>
      </c>
      <c r="F209" s="832" t="s">
        <v>5116</v>
      </c>
      <c r="G209" s="832" t="s">
        <v>5117</v>
      </c>
      <c r="H209" s="849">
        <v>1</v>
      </c>
      <c r="I209" s="849">
        <v>1749.08</v>
      </c>
      <c r="J209" s="832"/>
      <c r="K209" s="832">
        <v>1749.08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5082</v>
      </c>
      <c r="B210" s="832" t="s">
        <v>5083</v>
      </c>
      <c r="C210" s="832" t="s">
        <v>589</v>
      </c>
      <c r="D210" s="832" t="s">
        <v>5072</v>
      </c>
      <c r="E210" s="832" t="s">
        <v>5084</v>
      </c>
      <c r="F210" s="832" t="s">
        <v>5120</v>
      </c>
      <c r="G210" s="832" t="s">
        <v>5121</v>
      </c>
      <c r="H210" s="849">
        <v>2</v>
      </c>
      <c r="I210" s="849">
        <v>16589.14</v>
      </c>
      <c r="J210" s="832">
        <v>1</v>
      </c>
      <c r="K210" s="832">
        <v>8294.57</v>
      </c>
      <c r="L210" s="849">
        <v>2</v>
      </c>
      <c r="M210" s="849">
        <v>16589.14</v>
      </c>
      <c r="N210" s="832">
        <v>1</v>
      </c>
      <c r="O210" s="832">
        <v>8294.57</v>
      </c>
      <c r="P210" s="849"/>
      <c r="Q210" s="849"/>
      <c r="R210" s="837"/>
      <c r="S210" s="850"/>
    </row>
    <row r="211" spans="1:19" ht="14.4" customHeight="1" x14ac:dyDescent="0.3">
      <c r="A211" s="831" t="s">
        <v>5082</v>
      </c>
      <c r="B211" s="832" t="s">
        <v>5083</v>
      </c>
      <c r="C211" s="832" t="s">
        <v>589</v>
      </c>
      <c r="D211" s="832" t="s">
        <v>5072</v>
      </c>
      <c r="E211" s="832" t="s">
        <v>5084</v>
      </c>
      <c r="F211" s="832" t="s">
        <v>5122</v>
      </c>
      <c r="G211" s="832" t="s">
        <v>5123</v>
      </c>
      <c r="H211" s="849"/>
      <c r="I211" s="849"/>
      <c r="J211" s="832"/>
      <c r="K211" s="832"/>
      <c r="L211" s="849">
        <v>1</v>
      </c>
      <c r="M211" s="849">
        <v>22668.98</v>
      </c>
      <c r="N211" s="832">
        <v>1</v>
      </c>
      <c r="O211" s="832">
        <v>22668.98</v>
      </c>
      <c r="P211" s="849"/>
      <c r="Q211" s="849"/>
      <c r="R211" s="837"/>
      <c r="S211" s="850"/>
    </row>
    <row r="212" spans="1:19" ht="14.4" customHeight="1" x14ac:dyDescent="0.3">
      <c r="A212" s="831" t="s">
        <v>5082</v>
      </c>
      <c r="B212" s="832" t="s">
        <v>5083</v>
      </c>
      <c r="C212" s="832" t="s">
        <v>589</v>
      </c>
      <c r="D212" s="832" t="s">
        <v>5072</v>
      </c>
      <c r="E212" s="832" t="s">
        <v>5084</v>
      </c>
      <c r="F212" s="832" t="s">
        <v>5137</v>
      </c>
      <c r="G212" s="832" t="s">
        <v>1820</v>
      </c>
      <c r="H212" s="849">
        <v>1</v>
      </c>
      <c r="I212" s="849">
        <v>2075.36</v>
      </c>
      <c r="J212" s="832">
        <v>0.33333333333333337</v>
      </c>
      <c r="K212" s="832">
        <v>2075.36</v>
      </c>
      <c r="L212" s="849">
        <v>3</v>
      </c>
      <c r="M212" s="849">
        <v>6226.08</v>
      </c>
      <c r="N212" s="832">
        <v>1</v>
      </c>
      <c r="O212" s="832">
        <v>2075.36</v>
      </c>
      <c r="P212" s="849"/>
      <c r="Q212" s="849"/>
      <c r="R212" s="837"/>
      <c r="S212" s="850"/>
    </row>
    <row r="213" spans="1:19" ht="14.4" customHeight="1" x14ac:dyDescent="0.3">
      <c r="A213" s="831" t="s">
        <v>5082</v>
      </c>
      <c r="B213" s="832" t="s">
        <v>5083</v>
      </c>
      <c r="C213" s="832" t="s">
        <v>589</v>
      </c>
      <c r="D213" s="832" t="s">
        <v>5072</v>
      </c>
      <c r="E213" s="832" t="s">
        <v>5084</v>
      </c>
      <c r="F213" s="832" t="s">
        <v>5138</v>
      </c>
      <c r="G213" s="832" t="s">
        <v>638</v>
      </c>
      <c r="H213" s="849"/>
      <c r="I213" s="849"/>
      <c r="J213" s="832"/>
      <c r="K213" s="832"/>
      <c r="L213" s="849">
        <v>0.5</v>
      </c>
      <c r="M213" s="849">
        <v>39</v>
      </c>
      <c r="N213" s="832">
        <v>1</v>
      </c>
      <c r="O213" s="832">
        <v>78</v>
      </c>
      <c r="P213" s="849"/>
      <c r="Q213" s="849"/>
      <c r="R213" s="837"/>
      <c r="S213" s="850"/>
    </row>
    <row r="214" spans="1:19" ht="14.4" customHeight="1" x14ac:dyDescent="0.3">
      <c r="A214" s="831" t="s">
        <v>5082</v>
      </c>
      <c r="B214" s="832" t="s">
        <v>5083</v>
      </c>
      <c r="C214" s="832" t="s">
        <v>589</v>
      </c>
      <c r="D214" s="832" t="s">
        <v>5072</v>
      </c>
      <c r="E214" s="832" t="s">
        <v>5084</v>
      </c>
      <c r="F214" s="832" t="s">
        <v>5140</v>
      </c>
      <c r="G214" s="832" t="s">
        <v>1187</v>
      </c>
      <c r="H214" s="849">
        <v>1</v>
      </c>
      <c r="I214" s="849">
        <v>182.15</v>
      </c>
      <c r="J214" s="832">
        <v>2.5</v>
      </c>
      <c r="K214" s="832">
        <v>182.15</v>
      </c>
      <c r="L214" s="849">
        <v>0.4</v>
      </c>
      <c r="M214" s="849">
        <v>72.86</v>
      </c>
      <c r="N214" s="832">
        <v>1</v>
      </c>
      <c r="O214" s="832">
        <v>182.14999999999998</v>
      </c>
      <c r="P214" s="849"/>
      <c r="Q214" s="849"/>
      <c r="R214" s="837"/>
      <c r="S214" s="850"/>
    </row>
    <row r="215" spans="1:19" ht="14.4" customHeight="1" x14ac:dyDescent="0.3">
      <c r="A215" s="831" t="s">
        <v>5082</v>
      </c>
      <c r="B215" s="832" t="s">
        <v>5083</v>
      </c>
      <c r="C215" s="832" t="s">
        <v>589</v>
      </c>
      <c r="D215" s="832" t="s">
        <v>5072</v>
      </c>
      <c r="E215" s="832" t="s">
        <v>5084</v>
      </c>
      <c r="F215" s="832" t="s">
        <v>5141</v>
      </c>
      <c r="G215" s="832" t="s">
        <v>793</v>
      </c>
      <c r="H215" s="849">
        <v>3.5999999999999996</v>
      </c>
      <c r="I215" s="849">
        <v>254.70000000000002</v>
      </c>
      <c r="J215" s="832">
        <v>3.6</v>
      </c>
      <c r="K215" s="832">
        <v>70.750000000000014</v>
      </c>
      <c r="L215" s="849">
        <v>1</v>
      </c>
      <c r="M215" s="849">
        <v>70.75</v>
      </c>
      <c r="N215" s="832">
        <v>1</v>
      </c>
      <c r="O215" s="832">
        <v>70.75</v>
      </c>
      <c r="P215" s="849"/>
      <c r="Q215" s="849"/>
      <c r="R215" s="837"/>
      <c r="S215" s="850"/>
    </row>
    <row r="216" spans="1:19" ht="14.4" customHeight="1" x14ac:dyDescent="0.3">
      <c r="A216" s="831" t="s">
        <v>5082</v>
      </c>
      <c r="B216" s="832" t="s">
        <v>5083</v>
      </c>
      <c r="C216" s="832" t="s">
        <v>589</v>
      </c>
      <c r="D216" s="832" t="s">
        <v>5072</v>
      </c>
      <c r="E216" s="832" t="s">
        <v>5084</v>
      </c>
      <c r="F216" s="832" t="s">
        <v>5146</v>
      </c>
      <c r="G216" s="832" t="s">
        <v>5147</v>
      </c>
      <c r="H216" s="849"/>
      <c r="I216" s="849"/>
      <c r="J216" s="832"/>
      <c r="K216" s="832"/>
      <c r="L216" s="849">
        <v>0.02</v>
      </c>
      <c r="M216" s="849">
        <v>5.12</v>
      </c>
      <c r="N216" s="832">
        <v>1</v>
      </c>
      <c r="O216" s="832">
        <v>256</v>
      </c>
      <c r="P216" s="849"/>
      <c r="Q216" s="849"/>
      <c r="R216" s="837"/>
      <c r="S216" s="850"/>
    </row>
    <row r="217" spans="1:19" ht="14.4" customHeight="1" x14ac:dyDescent="0.3">
      <c r="A217" s="831" t="s">
        <v>5082</v>
      </c>
      <c r="B217" s="832" t="s">
        <v>5083</v>
      </c>
      <c r="C217" s="832" t="s">
        <v>589</v>
      </c>
      <c r="D217" s="832" t="s">
        <v>5072</v>
      </c>
      <c r="E217" s="832" t="s">
        <v>5084</v>
      </c>
      <c r="F217" s="832" t="s">
        <v>5148</v>
      </c>
      <c r="G217" s="832" t="s">
        <v>3432</v>
      </c>
      <c r="H217" s="849"/>
      <c r="I217" s="849"/>
      <c r="J217" s="832"/>
      <c r="K217" s="832"/>
      <c r="L217" s="849">
        <v>0.30000000000000004</v>
      </c>
      <c r="M217" s="849">
        <v>35.19</v>
      </c>
      <c r="N217" s="832">
        <v>1</v>
      </c>
      <c r="O217" s="832">
        <v>117.29999999999997</v>
      </c>
      <c r="P217" s="849"/>
      <c r="Q217" s="849"/>
      <c r="R217" s="837"/>
      <c r="S217" s="850"/>
    </row>
    <row r="218" spans="1:19" ht="14.4" customHeight="1" x14ac:dyDescent="0.3">
      <c r="A218" s="831" t="s">
        <v>5082</v>
      </c>
      <c r="B218" s="832" t="s">
        <v>5083</v>
      </c>
      <c r="C218" s="832" t="s">
        <v>589</v>
      </c>
      <c r="D218" s="832" t="s">
        <v>5072</v>
      </c>
      <c r="E218" s="832" t="s">
        <v>5084</v>
      </c>
      <c r="F218" s="832" t="s">
        <v>5149</v>
      </c>
      <c r="G218" s="832" t="s">
        <v>1191</v>
      </c>
      <c r="H218" s="849"/>
      <c r="I218" s="849"/>
      <c r="J218" s="832"/>
      <c r="K218" s="832"/>
      <c r="L218" s="849">
        <v>0.2</v>
      </c>
      <c r="M218" s="849">
        <v>17.899999999999999</v>
      </c>
      <c r="N218" s="832">
        <v>1</v>
      </c>
      <c r="O218" s="832">
        <v>89.499999999999986</v>
      </c>
      <c r="P218" s="849"/>
      <c r="Q218" s="849"/>
      <c r="R218" s="837"/>
      <c r="S218" s="850"/>
    </row>
    <row r="219" spans="1:19" ht="14.4" customHeight="1" x14ac:dyDescent="0.3">
      <c r="A219" s="831" t="s">
        <v>5082</v>
      </c>
      <c r="B219" s="832" t="s">
        <v>5083</v>
      </c>
      <c r="C219" s="832" t="s">
        <v>589</v>
      </c>
      <c r="D219" s="832" t="s">
        <v>5072</v>
      </c>
      <c r="E219" s="832" t="s">
        <v>5084</v>
      </c>
      <c r="F219" s="832" t="s">
        <v>5153</v>
      </c>
      <c r="G219" s="832" t="s">
        <v>923</v>
      </c>
      <c r="H219" s="849"/>
      <c r="I219" s="849"/>
      <c r="J219" s="832"/>
      <c r="K219" s="832"/>
      <c r="L219" s="849">
        <v>0.03</v>
      </c>
      <c r="M219" s="849">
        <v>6.02</v>
      </c>
      <c r="N219" s="832">
        <v>1</v>
      </c>
      <c r="O219" s="832">
        <v>200.66666666666666</v>
      </c>
      <c r="P219" s="849"/>
      <c r="Q219" s="849"/>
      <c r="R219" s="837"/>
      <c r="S219" s="850"/>
    </row>
    <row r="220" spans="1:19" ht="14.4" customHeight="1" x14ac:dyDescent="0.3">
      <c r="A220" s="831" t="s">
        <v>5082</v>
      </c>
      <c r="B220" s="832" t="s">
        <v>5083</v>
      </c>
      <c r="C220" s="832" t="s">
        <v>589</v>
      </c>
      <c r="D220" s="832" t="s">
        <v>5072</v>
      </c>
      <c r="E220" s="832" t="s">
        <v>5084</v>
      </c>
      <c r="F220" s="832" t="s">
        <v>5154</v>
      </c>
      <c r="G220" s="832" t="s">
        <v>2303</v>
      </c>
      <c r="H220" s="849">
        <v>5.76</v>
      </c>
      <c r="I220" s="849">
        <v>40590.14</v>
      </c>
      <c r="J220" s="832">
        <v>14.257161924833158</v>
      </c>
      <c r="K220" s="832">
        <v>7046.8993055555557</v>
      </c>
      <c r="L220" s="849">
        <v>1.21</v>
      </c>
      <c r="M220" s="849">
        <v>2847</v>
      </c>
      <c r="N220" s="832">
        <v>1</v>
      </c>
      <c r="O220" s="832">
        <v>2352.8925619834713</v>
      </c>
      <c r="P220" s="849"/>
      <c r="Q220" s="849"/>
      <c r="R220" s="837"/>
      <c r="S220" s="850"/>
    </row>
    <row r="221" spans="1:19" ht="14.4" customHeight="1" x14ac:dyDescent="0.3">
      <c r="A221" s="831" t="s">
        <v>5082</v>
      </c>
      <c r="B221" s="832" t="s">
        <v>5083</v>
      </c>
      <c r="C221" s="832" t="s">
        <v>589</v>
      </c>
      <c r="D221" s="832" t="s">
        <v>5072</v>
      </c>
      <c r="E221" s="832" t="s">
        <v>5084</v>
      </c>
      <c r="F221" s="832" t="s">
        <v>5155</v>
      </c>
      <c r="G221" s="832" t="s">
        <v>2318</v>
      </c>
      <c r="H221" s="849">
        <v>0.36</v>
      </c>
      <c r="I221" s="849">
        <v>829.65</v>
      </c>
      <c r="J221" s="832"/>
      <c r="K221" s="832">
        <v>2304.5833333333335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5082</v>
      </c>
      <c r="B222" s="832" t="s">
        <v>5083</v>
      </c>
      <c r="C222" s="832" t="s">
        <v>589</v>
      </c>
      <c r="D222" s="832" t="s">
        <v>5072</v>
      </c>
      <c r="E222" s="832" t="s">
        <v>5084</v>
      </c>
      <c r="F222" s="832" t="s">
        <v>5158</v>
      </c>
      <c r="G222" s="832" t="s">
        <v>5157</v>
      </c>
      <c r="H222" s="849">
        <v>0.49</v>
      </c>
      <c r="I222" s="849">
        <v>107.99</v>
      </c>
      <c r="J222" s="832"/>
      <c r="K222" s="832">
        <v>220.38775510204081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5082</v>
      </c>
      <c r="B223" s="832" t="s">
        <v>5083</v>
      </c>
      <c r="C223" s="832" t="s">
        <v>589</v>
      </c>
      <c r="D223" s="832" t="s">
        <v>5072</v>
      </c>
      <c r="E223" s="832" t="s">
        <v>5084</v>
      </c>
      <c r="F223" s="832" t="s">
        <v>5168</v>
      </c>
      <c r="G223" s="832" t="s">
        <v>2643</v>
      </c>
      <c r="H223" s="849">
        <v>3</v>
      </c>
      <c r="I223" s="849">
        <v>265373.67</v>
      </c>
      <c r="J223" s="832"/>
      <c r="K223" s="832">
        <v>88457.89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5082</v>
      </c>
      <c r="B224" s="832" t="s">
        <v>5083</v>
      </c>
      <c r="C224" s="832" t="s">
        <v>589</v>
      </c>
      <c r="D224" s="832" t="s">
        <v>5072</v>
      </c>
      <c r="E224" s="832" t="s">
        <v>5084</v>
      </c>
      <c r="F224" s="832" t="s">
        <v>5172</v>
      </c>
      <c r="G224" s="832" t="s">
        <v>5173</v>
      </c>
      <c r="H224" s="849">
        <v>3.4699999999999998</v>
      </c>
      <c r="I224" s="849">
        <v>915.31</v>
      </c>
      <c r="J224" s="832"/>
      <c r="K224" s="832">
        <v>263.77809798270891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5082</v>
      </c>
      <c r="B225" s="832" t="s">
        <v>5083</v>
      </c>
      <c r="C225" s="832" t="s">
        <v>589</v>
      </c>
      <c r="D225" s="832" t="s">
        <v>5072</v>
      </c>
      <c r="E225" s="832" t="s">
        <v>5084</v>
      </c>
      <c r="F225" s="832" t="s">
        <v>5180</v>
      </c>
      <c r="G225" s="832" t="s">
        <v>2691</v>
      </c>
      <c r="H225" s="849">
        <v>8</v>
      </c>
      <c r="I225" s="849">
        <v>131610</v>
      </c>
      <c r="J225" s="832"/>
      <c r="K225" s="832">
        <v>16451.25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5082</v>
      </c>
      <c r="B226" s="832" t="s">
        <v>5083</v>
      </c>
      <c r="C226" s="832" t="s">
        <v>589</v>
      </c>
      <c r="D226" s="832" t="s">
        <v>5072</v>
      </c>
      <c r="E226" s="832" t="s">
        <v>5084</v>
      </c>
      <c r="F226" s="832" t="s">
        <v>5181</v>
      </c>
      <c r="G226" s="832" t="s">
        <v>2691</v>
      </c>
      <c r="H226" s="849">
        <v>6</v>
      </c>
      <c r="I226" s="849">
        <v>409102.08000000002</v>
      </c>
      <c r="J226" s="832">
        <v>1.9475004903239566</v>
      </c>
      <c r="K226" s="832">
        <v>68183.680000000008</v>
      </c>
      <c r="L226" s="849">
        <v>3</v>
      </c>
      <c r="M226" s="849">
        <v>210065.2</v>
      </c>
      <c r="N226" s="832">
        <v>1</v>
      </c>
      <c r="O226" s="832">
        <v>70021.733333333337</v>
      </c>
      <c r="P226" s="849"/>
      <c r="Q226" s="849"/>
      <c r="R226" s="837"/>
      <c r="S226" s="850"/>
    </row>
    <row r="227" spans="1:19" ht="14.4" customHeight="1" x14ac:dyDescent="0.3">
      <c r="A227" s="831" t="s">
        <v>5082</v>
      </c>
      <c r="B227" s="832" t="s">
        <v>5083</v>
      </c>
      <c r="C227" s="832" t="s">
        <v>589</v>
      </c>
      <c r="D227" s="832" t="s">
        <v>5072</v>
      </c>
      <c r="E227" s="832" t="s">
        <v>5084</v>
      </c>
      <c r="F227" s="832" t="s">
        <v>5182</v>
      </c>
      <c r="G227" s="832" t="s">
        <v>5183</v>
      </c>
      <c r="H227" s="849">
        <v>3</v>
      </c>
      <c r="I227" s="849">
        <v>20134.86</v>
      </c>
      <c r="J227" s="832">
        <v>0.75</v>
      </c>
      <c r="K227" s="832">
        <v>6711.62</v>
      </c>
      <c r="L227" s="849">
        <v>4</v>
      </c>
      <c r="M227" s="849">
        <v>26846.48</v>
      </c>
      <c r="N227" s="832">
        <v>1</v>
      </c>
      <c r="O227" s="832">
        <v>6711.62</v>
      </c>
      <c r="P227" s="849"/>
      <c r="Q227" s="849"/>
      <c r="R227" s="837"/>
      <c r="S227" s="850"/>
    </row>
    <row r="228" spans="1:19" ht="14.4" customHeight="1" x14ac:dyDescent="0.3">
      <c r="A228" s="831" t="s">
        <v>5082</v>
      </c>
      <c r="B228" s="832" t="s">
        <v>5083</v>
      </c>
      <c r="C228" s="832" t="s">
        <v>589</v>
      </c>
      <c r="D228" s="832" t="s">
        <v>5072</v>
      </c>
      <c r="E228" s="832" t="s">
        <v>5084</v>
      </c>
      <c r="F228" s="832" t="s">
        <v>5185</v>
      </c>
      <c r="G228" s="832" t="s">
        <v>5173</v>
      </c>
      <c r="H228" s="849">
        <v>1</v>
      </c>
      <c r="I228" s="849">
        <v>1318.91</v>
      </c>
      <c r="J228" s="832"/>
      <c r="K228" s="832">
        <v>1318.91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5082</v>
      </c>
      <c r="B229" s="832" t="s">
        <v>5083</v>
      </c>
      <c r="C229" s="832" t="s">
        <v>589</v>
      </c>
      <c r="D229" s="832" t="s">
        <v>5072</v>
      </c>
      <c r="E229" s="832" t="s">
        <v>5084</v>
      </c>
      <c r="F229" s="832" t="s">
        <v>5188</v>
      </c>
      <c r="G229" s="832" t="s">
        <v>2583</v>
      </c>
      <c r="H229" s="849">
        <v>1</v>
      </c>
      <c r="I229" s="849">
        <v>6941.29</v>
      </c>
      <c r="J229" s="832">
        <v>5.155865378187463</v>
      </c>
      <c r="K229" s="832">
        <v>6941.29</v>
      </c>
      <c r="L229" s="849">
        <v>0.2</v>
      </c>
      <c r="M229" s="849">
        <v>1346.29</v>
      </c>
      <c r="N229" s="832">
        <v>1</v>
      </c>
      <c r="O229" s="832">
        <v>6731.45</v>
      </c>
      <c r="P229" s="849"/>
      <c r="Q229" s="849"/>
      <c r="R229" s="837"/>
      <c r="S229" s="850"/>
    </row>
    <row r="230" spans="1:19" ht="14.4" customHeight="1" x14ac:dyDescent="0.3">
      <c r="A230" s="831" t="s">
        <v>5082</v>
      </c>
      <c r="B230" s="832" t="s">
        <v>5083</v>
      </c>
      <c r="C230" s="832" t="s">
        <v>589</v>
      </c>
      <c r="D230" s="832" t="s">
        <v>5072</v>
      </c>
      <c r="E230" s="832" t="s">
        <v>5084</v>
      </c>
      <c r="F230" s="832" t="s">
        <v>5194</v>
      </c>
      <c r="G230" s="832" t="s">
        <v>5195</v>
      </c>
      <c r="H230" s="849">
        <v>6</v>
      </c>
      <c r="I230" s="849">
        <v>22799.279999999999</v>
      </c>
      <c r="J230" s="832">
        <v>0.31578947368421051</v>
      </c>
      <c r="K230" s="832">
        <v>3799.8799999999997</v>
      </c>
      <c r="L230" s="849">
        <v>19</v>
      </c>
      <c r="M230" s="849">
        <v>72197.72</v>
      </c>
      <c r="N230" s="832">
        <v>1</v>
      </c>
      <c r="O230" s="832">
        <v>3799.88</v>
      </c>
      <c r="P230" s="849"/>
      <c r="Q230" s="849"/>
      <c r="R230" s="837"/>
      <c r="S230" s="850"/>
    </row>
    <row r="231" spans="1:19" ht="14.4" customHeight="1" x14ac:dyDescent="0.3">
      <c r="A231" s="831" t="s">
        <v>5082</v>
      </c>
      <c r="B231" s="832" t="s">
        <v>5083</v>
      </c>
      <c r="C231" s="832" t="s">
        <v>589</v>
      </c>
      <c r="D231" s="832" t="s">
        <v>5072</v>
      </c>
      <c r="E231" s="832" t="s">
        <v>5084</v>
      </c>
      <c r="F231" s="832" t="s">
        <v>5197</v>
      </c>
      <c r="G231" s="832" t="s">
        <v>5198</v>
      </c>
      <c r="H231" s="849">
        <v>1</v>
      </c>
      <c r="I231" s="849">
        <v>54368.49</v>
      </c>
      <c r="J231" s="832">
        <v>0.10606416309012875</v>
      </c>
      <c r="K231" s="832">
        <v>54368.49</v>
      </c>
      <c r="L231" s="849">
        <v>11</v>
      </c>
      <c r="M231" s="849">
        <v>512600</v>
      </c>
      <c r="N231" s="832">
        <v>1</v>
      </c>
      <c r="O231" s="832">
        <v>46600</v>
      </c>
      <c r="P231" s="849"/>
      <c r="Q231" s="849"/>
      <c r="R231" s="837"/>
      <c r="S231" s="850"/>
    </row>
    <row r="232" spans="1:19" ht="14.4" customHeight="1" x14ac:dyDescent="0.3">
      <c r="A232" s="831" t="s">
        <v>5082</v>
      </c>
      <c r="B232" s="832" t="s">
        <v>5083</v>
      </c>
      <c r="C232" s="832" t="s">
        <v>589</v>
      </c>
      <c r="D232" s="832" t="s">
        <v>5072</v>
      </c>
      <c r="E232" s="832" t="s">
        <v>5084</v>
      </c>
      <c r="F232" s="832" t="s">
        <v>5202</v>
      </c>
      <c r="G232" s="832" t="s">
        <v>2697</v>
      </c>
      <c r="H232" s="849">
        <v>5</v>
      </c>
      <c r="I232" s="849">
        <v>393982.36</v>
      </c>
      <c r="J232" s="832"/>
      <c r="K232" s="832">
        <v>78796.471999999994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5082</v>
      </c>
      <c r="B233" s="832" t="s">
        <v>5083</v>
      </c>
      <c r="C233" s="832" t="s">
        <v>589</v>
      </c>
      <c r="D233" s="832" t="s">
        <v>5072</v>
      </c>
      <c r="E233" s="832" t="s">
        <v>5084</v>
      </c>
      <c r="F233" s="832" t="s">
        <v>5203</v>
      </c>
      <c r="G233" s="832" t="s">
        <v>5204</v>
      </c>
      <c r="H233" s="849">
        <v>1</v>
      </c>
      <c r="I233" s="849">
        <v>117648.01</v>
      </c>
      <c r="J233" s="832"/>
      <c r="K233" s="832">
        <v>117648.01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5082</v>
      </c>
      <c r="B234" s="832" t="s">
        <v>5083</v>
      </c>
      <c r="C234" s="832" t="s">
        <v>589</v>
      </c>
      <c r="D234" s="832" t="s">
        <v>5072</v>
      </c>
      <c r="E234" s="832" t="s">
        <v>5084</v>
      </c>
      <c r="F234" s="832" t="s">
        <v>5205</v>
      </c>
      <c r="G234" s="832" t="s">
        <v>5206</v>
      </c>
      <c r="H234" s="849">
        <v>3.58</v>
      </c>
      <c r="I234" s="849">
        <v>3881.04</v>
      </c>
      <c r="J234" s="832"/>
      <c r="K234" s="832">
        <v>1084.0893854748604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5082</v>
      </c>
      <c r="B235" s="832" t="s">
        <v>5083</v>
      </c>
      <c r="C235" s="832" t="s">
        <v>589</v>
      </c>
      <c r="D235" s="832" t="s">
        <v>5072</v>
      </c>
      <c r="E235" s="832" t="s">
        <v>5084</v>
      </c>
      <c r="F235" s="832" t="s">
        <v>5207</v>
      </c>
      <c r="G235" s="832" t="s">
        <v>5206</v>
      </c>
      <c r="H235" s="849">
        <v>4.8900000000000006</v>
      </c>
      <c r="I235" s="849">
        <v>1767.08</v>
      </c>
      <c r="J235" s="832"/>
      <c r="K235" s="832">
        <v>361.36605316973407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5082</v>
      </c>
      <c r="B236" s="832" t="s">
        <v>5083</v>
      </c>
      <c r="C236" s="832" t="s">
        <v>589</v>
      </c>
      <c r="D236" s="832" t="s">
        <v>5072</v>
      </c>
      <c r="E236" s="832" t="s">
        <v>5084</v>
      </c>
      <c r="F236" s="832" t="s">
        <v>5208</v>
      </c>
      <c r="G236" s="832" t="s">
        <v>5206</v>
      </c>
      <c r="H236" s="849">
        <v>5.03</v>
      </c>
      <c r="I236" s="849">
        <v>605.84</v>
      </c>
      <c r="J236" s="832"/>
      <c r="K236" s="832">
        <v>120.44532803180914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5082</v>
      </c>
      <c r="B237" s="832" t="s">
        <v>5083</v>
      </c>
      <c r="C237" s="832" t="s">
        <v>589</v>
      </c>
      <c r="D237" s="832" t="s">
        <v>5072</v>
      </c>
      <c r="E237" s="832" t="s">
        <v>5084</v>
      </c>
      <c r="F237" s="832" t="s">
        <v>5216</v>
      </c>
      <c r="G237" s="832" t="s">
        <v>2303</v>
      </c>
      <c r="H237" s="849">
        <v>1.4</v>
      </c>
      <c r="I237" s="849">
        <v>3288.55</v>
      </c>
      <c r="J237" s="832">
        <v>1.9871953688205117</v>
      </c>
      <c r="K237" s="832">
        <v>2348.9642857142858</v>
      </c>
      <c r="L237" s="849">
        <v>2.11</v>
      </c>
      <c r="M237" s="849">
        <v>1654.87</v>
      </c>
      <c r="N237" s="832">
        <v>1</v>
      </c>
      <c r="O237" s="832">
        <v>784.29857819905214</v>
      </c>
      <c r="P237" s="849"/>
      <c r="Q237" s="849"/>
      <c r="R237" s="837"/>
      <c r="S237" s="850"/>
    </row>
    <row r="238" spans="1:19" ht="14.4" customHeight="1" x14ac:dyDescent="0.3">
      <c r="A238" s="831" t="s">
        <v>5082</v>
      </c>
      <c r="B238" s="832" t="s">
        <v>5083</v>
      </c>
      <c r="C238" s="832" t="s">
        <v>589</v>
      </c>
      <c r="D238" s="832" t="s">
        <v>5072</v>
      </c>
      <c r="E238" s="832" t="s">
        <v>5084</v>
      </c>
      <c r="F238" s="832" t="s">
        <v>5217</v>
      </c>
      <c r="G238" s="832" t="s">
        <v>2318</v>
      </c>
      <c r="H238" s="849">
        <v>0.79</v>
      </c>
      <c r="I238" s="849">
        <v>242.75</v>
      </c>
      <c r="J238" s="832"/>
      <c r="K238" s="832">
        <v>307.27848101265823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5082</v>
      </c>
      <c r="B239" s="832" t="s">
        <v>5083</v>
      </c>
      <c r="C239" s="832" t="s">
        <v>589</v>
      </c>
      <c r="D239" s="832" t="s">
        <v>5072</v>
      </c>
      <c r="E239" s="832" t="s">
        <v>5084</v>
      </c>
      <c r="F239" s="832" t="s">
        <v>5218</v>
      </c>
      <c r="G239" s="832" t="s">
        <v>2318</v>
      </c>
      <c r="H239" s="849">
        <v>3.2800000000000002</v>
      </c>
      <c r="I239" s="849">
        <v>2519.69</v>
      </c>
      <c r="J239" s="832"/>
      <c r="K239" s="832">
        <v>768.19817073170725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5082</v>
      </c>
      <c r="B240" s="832" t="s">
        <v>5083</v>
      </c>
      <c r="C240" s="832" t="s">
        <v>589</v>
      </c>
      <c r="D240" s="832" t="s">
        <v>5072</v>
      </c>
      <c r="E240" s="832" t="s">
        <v>5084</v>
      </c>
      <c r="F240" s="832" t="s">
        <v>5221</v>
      </c>
      <c r="G240" s="832" t="s">
        <v>5222</v>
      </c>
      <c r="H240" s="849">
        <v>2.21</v>
      </c>
      <c r="I240" s="849">
        <v>910.89</v>
      </c>
      <c r="J240" s="832"/>
      <c r="K240" s="832">
        <v>412.16742081447961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5082</v>
      </c>
      <c r="B241" s="832" t="s">
        <v>5083</v>
      </c>
      <c r="C241" s="832" t="s">
        <v>589</v>
      </c>
      <c r="D241" s="832" t="s">
        <v>5072</v>
      </c>
      <c r="E241" s="832" t="s">
        <v>5084</v>
      </c>
      <c r="F241" s="832" t="s">
        <v>5226</v>
      </c>
      <c r="G241" s="832" t="s">
        <v>5227</v>
      </c>
      <c r="H241" s="849">
        <v>3</v>
      </c>
      <c r="I241" s="849">
        <v>5247.24</v>
      </c>
      <c r="J241" s="832"/>
      <c r="K241" s="832">
        <v>1749.08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5082</v>
      </c>
      <c r="B242" s="832" t="s">
        <v>5083</v>
      </c>
      <c r="C242" s="832" t="s">
        <v>589</v>
      </c>
      <c r="D242" s="832" t="s">
        <v>5072</v>
      </c>
      <c r="E242" s="832" t="s">
        <v>5084</v>
      </c>
      <c r="F242" s="832" t="s">
        <v>5228</v>
      </c>
      <c r="G242" s="832" t="s">
        <v>2303</v>
      </c>
      <c r="H242" s="849">
        <v>1.1499999999999999</v>
      </c>
      <c r="I242" s="849">
        <v>810.38</v>
      </c>
      <c r="J242" s="832"/>
      <c r="K242" s="832">
        <v>704.67826086956529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5082</v>
      </c>
      <c r="B243" s="832" t="s">
        <v>5083</v>
      </c>
      <c r="C243" s="832" t="s">
        <v>589</v>
      </c>
      <c r="D243" s="832" t="s">
        <v>5072</v>
      </c>
      <c r="E243" s="832" t="s">
        <v>5084</v>
      </c>
      <c r="F243" s="832" t="s">
        <v>5232</v>
      </c>
      <c r="G243" s="832" t="s">
        <v>2697</v>
      </c>
      <c r="H243" s="849">
        <v>12</v>
      </c>
      <c r="I243" s="849">
        <v>240486.3</v>
      </c>
      <c r="J243" s="832">
        <v>4.0788734544344374</v>
      </c>
      <c r="K243" s="832">
        <v>20040.524999999998</v>
      </c>
      <c r="L243" s="849">
        <v>3</v>
      </c>
      <c r="M243" s="849">
        <v>58959</v>
      </c>
      <c r="N243" s="832">
        <v>1</v>
      </c>
      <c r="O243" s="832">
        <v>19653</v>
      </c>
      <c r="P243" s="849"/>
      <c r="Q243" s="849"/>
      <c r="R243" s="837"/>
      <c r="S243" s="850"/>
    </row>
    <row r="244" spans="1:19" ht="14.4" customHeight="1" x14ac:dyDescent="0.3">
      <c r="A244" s="831" t="s">
        <v>5082</v>
      </c>
      <c r="B244" s="832" t="s">
        <v>5083</v>
      </c>
      <c r="C244" s="832" t="s">
        <v>589</v>
      </c>
      <c r="D244" s="832" t="s">
        <v>5072</v>
      </c>
      <c r="E244" s="832" t="s">
        <v>5084</v>
      </c>
      <c r="F244" s="832" t="s">
        <v>5237</v>
      </c>
      <c r="G244" s="832" t="s">
        <v>5234</v>
      </c>
      <c r="H244" s="849"/>
      <c r="I244" s="849"/>
      <c r="J244" s="832"/>
      <c r="K244" s="832"/>
      <c r="L244" s="849">
        <v>4</v>
      </c>
      <c r="M244" s="849">
        <v>5856.08</v>
      </c>
      <c r="N244" s="832">
        <v>1</v>
      </c>
      <c r="O244" s="832">
        <v>1464.02</v>
      </c>
      <c r="P244" s="849"/>
      <c r="Q244" s="849"/>
      <c r="R244" s="837"/>
      <c r="S244" s="850"/>
    </row>
    <row r="245" spans="1:19" ht="14.4" customHeight="1" x14ac:dyDescent="0.3">
      <c r="A245" s="831" t="s">
        <v>5082</v>
      </c>
      <c r="B245" s="832" t="s">
        <v>5083</v>
      </c>
      <c r="C245" s="832" t="s">
        <v>589</v>
      </c>
      <c r="D245" s="832" t="s">
        <v>5072</v>
      </c>
      <c r="E245" s="832" t="s">
        <v>5084</v>
      </c>
      <c r="F245" s="832" t="s">
        <v>5238</v>
      </c>
      <c r="G245" s="832" t="s">
        <v>1909</v>
      </c>
      <c r="H245" s="849">
        <v>5</v>
      </c>
      <c r="I245" s="849">
        <v>256786.85</v>
      </c>
      <c r="J245" s="832">
        <v>5.9040634820491649</v>
      </c>
      <c r="K245" s="832">
        <v>51357.37</v>
      </c>
      <c r="L245" s="849">
        <v>1</v>
      </c>
      <c r="M245" s="849">
        <v>43493.24</v>
      </c>
      <c r="N245" s="832">
        <v>1</v>
      </c>
      <c r="O245" s="832">
        <v>43493.24</v>
      </c>
      <c r="P245" s="849"/>
      <c r="Q245" s="849"/>
      <c r="R245" s="837"/>
      <c r="S245" s="850"/>
    </row>
    <row r="246" spans="1:19" ht="14.4" customHeight="1" x14ac:dyDescent="0.3">
      <c r="A246" s="831" t="s">
        <v>5082</v>
      </c>
      <c r="B246" s="832" t="s">
        <v>5083</v>
      </c>
      <c r="C246" s="832" t="s">
        <v>589</v>
      </c>
      <c r="D246" s="832" t="s">
        <v>5072</v>
      </c>
      <c r="E246" s="832" t="s">
        <v>5084</v>
      </c>
      <c r="F246" s="832" t="s">
        <v>5245</v>
      </c>
      <c r="G246" s="832" t="s">
        <v>4430</v>
      </c>
      <c r="H246" s="849">
        <v>3.4000000000000004</v>
      </c>
      <c r="I246" s="849">
        <v>240.38</v>
      </c>
      <c r="J246" s="832">
        <v>4.25</v>
      </c>
      <c r="K246" s="832">
        <v>70.699999999999989</v>
      </c>
      <c r="L246" s="849">
        <v>0.8</v>
      </c>
      <c r="M246" s="849">
        <v>56.56</v>
      </c>
      <c r="N246" s="832">
        <v>1</v>
      </c>
      <c r="O246" s="832">
        <v>70.7</v>
      </c>
      <c r="P246" s="849"/>
      <c r="Q246" s="849"/>
      <c r="R246" s="837"/>
      <c r="S246" s="850"/>
    </row>
    <row r="247" spans="1:19" ht="14.4" customHeight="1" x14ac:dyDescent="0.3">
      <c r="A247" s="831" t="s">
        <v>5082</v>
      </c>
      <c r="B247" s="832" t="s">
        <v>5083</v>
      </c>
      <c r="C247" s="832" t="s">
        <v>589</v>
      </c>
      <c r="D247" s="832" t="s">
        <v>5072</v>
      </c>
      <c r="E247" s="832" t="s">
        <v>5084</v>
      </c>
      <c r="F247" s="832" t="s">
        <v>5250</v>
      </c>
      <c r="G247" s="832" t="s">
        <v>5251</v>
      </c>
      <c r="H247" s="849">
        <v>0.2</v>
      </c>
      <c r="I247" s="849">
        <v>84.89</v>
      </c>
      <c r="J247" s="832"/>
      <c r="K247" s="832">
        <v>424.45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5082</v>
      </c>
      <c r="B248" s="832" t="s">
        <v>5083</v>
      </c>
      <c r="C248" s="832" t="s">
        <v>589</v>
      </c>
      <c r="D248" s="832" t="s">
        <v>5072</v>
      </c>
      <c r="E248" s="832" t="s">
        <v>5084</v>
      </c>
      <c r="F248" s="832" t="s">
        <v>5252</v>
      </c>
      <c r="G248" s="832" t="s">
        <v>2593</v>
      </c>
      <c r="H248" s="849">
        <v>12</v>
      </c>
      <c r="I248" s="849">
        <v>20988.959999999999</v>
      </c>
      <c r="J248" s="832">
        <v>1.5</v>
      </c>
      <c r="K248" s="832">
        <v>1749.08</v>
      </c>
      <c r="L248" s="849">
        <v>8</v>
      </c>
      <c r="M248" s="849">
        <v>13992.64</v>
      </c>
      <c r="N248" s="832">
        <v>1</v>
      </c>
      <c r="O248" s="832">
        <v>1749.08</v>
      </c>
      <c r="P248" s="849"/>
      <c r="Q248" s="849"/>
      <c r="R248" s="837"/>
      <c r="S248" s="850"/>
    </row>
    <row r="249" spans="1:19" ht="14.4" customHeight="1" x14ac:dyDescent="0.3">
      <c r="A249" s="831" t="s">
        <v>5082</v>
      </c>
      <c r="B249" s="832" t="s">
        <v>5083</v>
      </c>
      <c r="C249" s="832" t="s">
        <v>589</v>
      </c>
      <c r="D249" s="832" t="s">
        <v>5072</v>
      </c>
      <c r="E249" s="832" t="s">
        <v>5084</v>
      </c>
      <c r="F249" s="832" t="s">
        <v>5253</v>
      </c>
      <c r="G249" s="832" t="s">
        <v>2457</v>
      </c>
      <c r="H249" s="849"/>
      <c r="I249" s="849"/>
      <c r="J249" s="832"/>
      <c r="K249" s="832"/>
      <c r="L249" s="849">
        <v>0.1</v>
      </c>
      <c r="M249" s="849">
        <v>28.28</v>
      </c>
      <c r="N249" s="832">
        <v>1</v>
      </c>
      <c r="O249" s="832">
        <v>282.8</v>
      </c>
      <c r="P249" s="849"/>
      <c r="Q249" s="849"/>
      <c r="R249" s="837"/>
      <c r="S249" s="850"/>
    </row>
    <row r="250" spans="1:19" ht="14.4" customHeight="1" x14ac:dyDescent="0.3">
      <c r="A250" s="831" t="s">
        <v>5082</v>
      </c>
      <c r="B250" s="832" t="s">
        <v>5083</v>
      </c>
      <c r="C250" s="832" t="s">
        <v>589</v>
      </c>
      <c r="D250" s="832" t="s">
        <v>5072</v>
      </c>
      <c r="E250" s="832" t="s">
        <v>5084</v>
      </c>
      <c r="F250" s="832" t="s">
        <v>5254</v>
      </c>
      <c r="G250" s="832" t="s">
        <v>5157</v>
      </c>
      <c r="H250" s="849">
        <v>0.15</v>
      </c>
      <c r="I250" s="849">
        <v>95.89</v>
      </c>
      <c r="J250" s="832"/>
      <c r="K250" s="832">
        <v>639.26666666666665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5082</v>
      </c>
      <c r="B251" s="832" t="s">
        <v>5083</v>
      </c>
      <c r="C251" s="832" t="s">
        <v>589</v>
      </c>
      <c r="D251" s="832" t="s">
        <v>5072</v>
      </c>
      <c r="E251" s="832" t="s">
        <v>5084</v>
      </c>
      <c r="F251" s="832" t="s">
        <v>5266</v>
      </c>
      <c r="G251" s="832" t="s">
        <v>2649</v>
      </c>
      <c r="H251" s="849"/>
      <c r="I251" s="849"/>
      <c r="J251" s="832"/>
      <c r="K251" s="832"/>
      <c r="L251" s="849">
        <v>2</v>
      </c>
      <c r="M251" s="849">
        <v>10162.76</v>
      </c>
      <c r="N251" s="832">
        <v>1</v>
      </c>
      <c r="O251" s="832">
        <v>5081.38</v>
      </c>
      <c r="P251" s="849"/>
      <c r="Q251" s="849"/>
      <c r="R251" s="837"/>
      <c r="S251" s="850"/>
    </row>
    <row r="252" spans="1:19" ht="14.4" customHeight="1" x14ac:dyDescent="0.3">
      <c r="A252" s="831" t="s">
        <v>5082</v>
      </c>
      <c r="B252" s="832" t="s">
        <v>5083</v>
      </c>
      <c r="C252" s="832" t="s">
        <v>589</v>
      </c>
      <c r="D252" s="832" t="s">
        <v>5072</v>
      </c>
      <c r="E252" s="832" t="s">
        <v>5084</v>
      </c>
      <c r="F252" s="832" t="s">
        <v>5283</v>
      </c>
      <c r="G252" s="832" t="s">
        <v>1103</v>
      </c>
      <c r="H252" s="849"/>
      <c r="I252" s="849"/>
      <c r="J252" s="832"/>
      <c r="K252" s="832"/>
      <c r="L252" s="849">
        <v>0.1</v>
      </c>
      <c r="M252" s="849">
        <v>10.63</v>
      </c>
      <c r="N252" s="832">
        <v>1</v>
      </c>
      <c r="O252" s="832">
        <v>106.3</v>
      </c>
      <c r="P252" s="849"/>
      <c r="Q252" s="849"/>
      <c r="R252" s="837"/>
      <c r="S252" s="850"/>
    </row>
    <row r="253" spans="1:19" ht="14.4" customHeight="1" x14ac:dyDescent="0.3">
      <c r="A253" s="831" t="s">
        <v>5082</v>
      </c>
      <c r="B253" s="832" t="s">
        <v>5083</v>
      </c>
      <c r="C253" s="832" t="s">
        <v>589</v>
      </c>
      <c r="D253" s="832" t="s">
        <v>5072</v>
      </c>
      <c r="E253" s="832" t="s">
        <v>5084</v>
      </c>
      <c r="F253" s="832" t="s">
        <v>5288</v>
      </c>
      <c r="G253" s="832" t="s">
        <v>2653</v>
      </c>
      <c r="H253" s="849"/>
      <c r="I253" s="849"/>
      <c r="J253" s="832"/>
      <c r="K253" s="832"/>
      <c r="L253" s="849">
        <v>2</v>
      </c>
      <c r="M253" s="849">
        <v>2880.92</v>
      </c>
      <c r="N253" s="832">
        <v>1</v>
      </c>
      <c r="O253" s="832">
        <v>1440.46</v>
      </c>
      <c r="P253" s="849"/>
      <c r="Q253" s="849"/>
      <c r="R253" s="837"/>
      <c r="S253" s="850"/>
    </row>
    <row r="254" spans="1:19" ht="14.4" customHeight="1" x14ac:dyDescent="0.3">
      <c r="A254" s="831" t="s">
        <v>5082</v>
      </c>
      <c r="B254" s="832" t="s">
        <v>5083</v>
      </c>
      <c r="C254" s="832" t="s">
        <v>589</v>
      </c>
      <c r="D254" s="832" t="s">
        <v>5072</v>
      </c>
      <c r="E254" s="832" t="s">
        <v>5084</v>
      </c>
      <c r="F254" s="832" t="s">
        <v>5289</v>
      </c>
      <c r="G254" s="832" t="s">
        <v>5290</v>
      </c>
      <c r="H254" s="849"/>
      <c r="I254" s="849"/>
      <c r="J254" s="832"/>
      <c r="K254" s="832"/>
      <c r="L254" s="849">
        <v>3</v>
      </c>
      <c r="M254" s="849">
        <v>5247.24</v>
      </c>
      <c r="N254" s="832">
        <v>1</v>
      </c>
      <c r="O254" s="832">
        <v>1749.08</v>
      </c>
      <c r="P254" s="849"/>
      <c r="Q254" s="849"/>
      <c r="R254" s="837"/>
      <c r="S254" s="850"/>
    </row>
    <row r="255" spans="1:19" ht="14.4" customHeight="1" x14ac:dyDescent="0.3">
      <c r="A255" s="831" t="s">
        <v>5082</v>
      </c>
      <c r="B255" s="832" t="s">
        <v>5083</v>
      </c>
      <c r="C255" s="832" t="s">
        <v>589</v>
      </c>
      <c r="D255" s="832" t="s">
        <v>5072</v>
      </c>
      <c r="E255" s="832" t="s">
        <v>5320</v>
      </c>
      <c r="F255" s="832" t="s">
        <v>5323</v>
      </c>
      <c r="G255" s="832" t="s">
        <v>5324</v>
      </c>
      <c r="H255" s="849">
        <v>4</v>
      </c>
      <c r="I255" s="849">
        <v>3468</v>
      </c>
      <c r="J255" s="832">
        <v>4</v>
      </c>
      <c r="K255" s="832">
        <v>867</v>
      </c>
      <c r="L255" s="849">
        <v>1</v>
      </c>
      <c r="M255" s="849">
        <v>867</v>
      </c>
      <c r="N255" s="832">
        <v>1</v>
      </c>
      <c r="O255" s="832">
        <v>867</v>
      </c>
      <c r="P255" s="849"/>
      <c r="Q255" s="849"/>
      <c r="R255" s="837"/>
      <c r="S255" s="850"/>
    </row>
    <row r="256" spans="1:19" ht="14.4" customHeight="1" x14ac:dyDescent="0.3">
      <c r="A256" s="831" t="s">
        <v>5082</v>
      </c>
      <c r="B256" s="832" t="s">
        <v>5083</v>
      </c>
      <c r="C256" s="832" t="s">
        <v>589</v>
      </c>
      <c r="D256" s="832" t="s">
        <v>5072</v>
      </c>
      <c r="E256" s="832" t="s">
        <v>5331</v>
      </c>
      <c r="F256" s="832" t="s">
        <v>5332</v>
      </c>
      <c r="G256" s="832" t="s">
        <v>5333</v>
      </c>
      <c r="H256" s="849">
        <v>7</v>
      </c>
      <c r="I256" s="849">
        <v>2093</v>
      </c>
      <c r="J256" s="832"/>
      <c r="K256" s="832">
        <v>299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5082</v>
      </c>
      <c r="B257" s="832" t="s">
        <v>5083</v>
      </c>
      <c r="C257" s="832" t="s">
        <v>589</v>
      </c>
      <c r="D257" s="832" t="s">
        <v>5072</v>
      </c>
      <c r="E257" s="832" t="s">
        <v>5331</v>
      </c>
      <c r="F257" s="832" t="s">
        <v>5335</v>
      </c>
      <c r="G257" s="832" t="s">
        <v>5336</v>
      </c>
      <c r="H257" s="849">
        <v>8</v>
      </c>
      <c r="I257" s="849">
        <v>976</v>
      </c>
      <c r="J257" s="832">
        <v>1.3333333333333333</v>
      </c>
      <c r="K257" s="832">
        <v>122</v>
      </c>
      <c r="L257" s="849">
        <v>6</v>
      </c>
      <c r="M257" s="849">
        <v>732</v>
      </c>
      <c r="N257" s="832">
        <v>1</v>
      </c>
      <c r="O257" s="832">
        <v>122</v>
      </c>
      <c r="P257" s="849"/>
      <c r="Q257" s="849"/>
      <c r="R257" s="837"/>
      <c r="S257" s="850"/>
    </row>
    <row r="258" spans="1:19" ht="14.4" customHeight="1" x14ac:dyDescent="0.3">
      <c r="A258" s="831" t="s">
        <v>5082</v>
      </c>
      <c r="B258" s="832" t="s">
        <v>5083</v>
      </c>
      <c r="C258" s="832" t="s">
        <v>589</v>
      </c>
      <c r="D258" s="832" t="s">
        <v>5072</v>
      </c>
      <c r="E258" s="832" t="s">
        <v>5331</v>
      </c>
      <c r="F258" s="832" t="s">
        <v>5335</v>
      </c>
      <c r="G258" s="832" t="s">
        <v>5337</v>
      </c>
      <c r="H258" s="849"/>
      <c r="I258" s="849"/>
      <c r="J258" s="832"/>
      <c r="K258" s="832"/>
      <c r="L258" s="849">
        <v>3</v>
      </c>
      <c r="M258" s="849">
        <v>366</v>
      </c>
      <c r="N258" s="832">
        <v>1</v>
      </c>
      <c r="O258" s="832">
        <v>122</v>
      </c>
      <c r="P258" s="849"/>
      <c r="Q258" s="849"/>
      <c r="R258" s="837"/>
      <c r="S258" s="850"/>
    </row>
    <row r="259" spans="1:19" ht="14.4" customHeight="1" x14ac:dyDescent="0.3">
      <c r="A259" s="831" t="s">
        <v>5082</v>
      </c>
      <c r="B259" s="832" t="s">
        <v>5083</v>
      </c>
      <c r="C259" s="832" t="s">
        <v>589</v>
      </c>
      <c r="D259" s="832" t="s">
        <v>5072</v>
      </c>
      <c r="E259" s="832" t="s">
        <v>5331</v>
      </c>
      <c r="F259" s="832" t="s">
        <v>5338</v>
      </c>
      <c r="G259" s="832" t="s">
        <v>5339</v>
      </c>
      <c r="H259" s="849">
        <v>1</v>
      </c>
      <c r="I259" s="849">
        <v>146</v>
      </c>
      <c r="J259" s="832"/>
      <c r="K259" s="832">
        <v>146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5082</v>
      </c>
      <c r="B260" s="832" t="s">
        <v>5083</v>
      </c>
      <c r="C260" s="832" t="s">
        <v>589</v>
      </c>
      <c r="D260" s="832" t="s">
        <v>5072</v>
      </c>
      <c r="E260" s="832" t="s">
        <v>5331</v>
      </c>
      <c r="F260" s="832" t="s">
        <v>5338</v>
      </c>
      <c r="G260" s="832" t="s">
        <v>5340</v>
      </c>
      <c r="H260" s="849">
        <v>6</v>
      </c>
      <c r="I260" s="849">
        <v>876</v>
      </c>
      <c r="J260" s="832">
        <v>2.9795918367346941</v>
      </c>
      <c r="K260" s="832">
        <v>146</v>
      </c>
      <c r="L260" s="849">
        <v>2</v>
      </c>
      <c r="M260" s="849">
        <v>294</v>
      </c>
      <c r="N260" s="832">
        <v>1</v>
      </c>
      <c r="O260" s="832">
        <v>147</v>
      </c>
      <c r="P260" s="849"/>
      <c r="Q260" s="849"/>
      <c r="R260" s="837"/>
      <c r="S260" s="850"/>
    </row>
    <row r="261" spans="1:19" ht="14.4" customHeight="1" x14ac:dyDescent="0.3">
      <c r="A261" s="831" t="s">
        <v>5082</v>
      </c>
      <c r="B261" s="832" t="s">
        <v>5083</v>
      </c>
      <c r="C261" s="832" t="s">
        <v>589</v>
      </c>
      <c r="D261" s="832" t="s">
        <v>5072</v>
      </c>
      <c r="E261" s="832" t="s">
        <v>5331</v>
      </c>
      <c r="F261" s="832" t="s">
        <v>5344</v>
      </c>
      <c r="G261" s="832" t="s">
        <v>5345</v>
      </c>
      <c r="H261" s="849">
        <v>108</v>
      </c>
      <c r="I261" s="849">
        <v>3996</v>
      </c>
      <c r="J261" s="832">
        <v>0.57446808510638303</v>
      </c>
      <c r="K261" s="832">
        <v>37</v>
      </c>
      <c r="L261" s="849">
        <v>188</v>
      </c>
      <c r="M261" s="849">
        <v>6956</v>
      </c>
      <c r="N261" s="832">
        <v>1</v>
      </c>
      <c r="O261" s="832">
        <v>37</v>
      </c>
      <c r="P261" s="849"/>
      <c r="Q261" s="849"/>
      <c r="R261" s="837"/>
      <c r="S261" s="850"/>
    </row>
    <row r="262" spans="1:19" ht="14.4" customHeight="1" x14ac:dyDescent="0.3">
      <c r="A262" s="831" t="s">
        <v>5082</v>
      </c>
      <c r="B262" s="832" t="s">
        <v>5083</v>
      </c>
      <c r="C262" s="832" t="s">
        <v>589</v>
      </c>
      <c r="D262" s="832" t="s">
        <v>5072</v>
      </c>
      <c r="E262" s="832" t="s">
        <v>5331</v>
      </c>
      <c r="F262" s="832" t="s">
        <v>5351</v>
      </c>
      <c r="G262" s="832" t="s">
        <v>5353</v>
      </c>
      <c r="H262" s="849">
        <v>309</v>
      </c>
      <c r="I262" s="849">
        <v>54693</v>
      </c>
      <c r="J262" s="832">
        <v>1.9433962264150944</v>
      </c>
      <c r="K262" s="832">
        <v>177</v>
      </c>
      <c r="L262" s="849">
        <v>159</v>
      </c>
      <c r="M262" s="849">
        <v>28143</v>
      </c>
      <c r="N262" s="832">
        <v>1</v>
      </c>
      <c r="O262" s="832">
        <v>177</v>
      </c>
      <c r="P262" s="849"/>
      <c r="Q262" s="849"/>
      <c r="R262" s="837"/>
      <c r="S262" s="850"/>
    </row>
    <row r="263" spans="1:19" ht="14.4" customHeight="1" x14ac:dyDescent="0.3">
      <c r="A263" s="831" t="s">
        <v>5082</v>
      </c>
      <c r="B263" s="832" t="s">
        <v>5083</v>
      </c>
      <c r="C263" s="832" t="s">
        <v>589</v>
      </c>
      <c r="D263" s="832" t="s">
        <v>5072</v>
      </c>
      <c r="E263" s="832" t="s">
        <v>5331</v>
      </c>
      <c r="F263" s="832" t="s">
        <v>5354</v>
      </c>
      <c r="G263" s="832" t="s">
        <v>5355</v>
      </c>
      <c r="H263" s="849">
        <v>53</v>
      </c>
      <c r="I263" s="849">
        <v>0</v>
      </c>
      <c r="J263" s="832"/>
      <c r="K263" s="832">
        <v>0</v>
      </c>
      <c r="L263" s="849">
        <v>31</v>
      </c>
      <c r="M263" s="849">
        <v>0</v>
      </c>
      <c r="N263" s="832"/>
      <c r="O263" s="832">
        <v>0</v>
      </c>
      <c r="P263" s="849"/>
      <c r="Q263" s="849"/>
      <c r="R263" s="837"/>
      <c r="S263" s="850"/>
    </row>
    <row r="264" spans="1:19" ht="14.4" customHeight="1" x14ac:dyDescent="0.3">
      <c r="A264" s="831" t="s">
        <v>5082</v>
      </c>
      <c r="B264" s="832" t="s">
        <v>5083</v>
      </c>
      <c r="C264" s="832" t="s">
        <v>589</v>
      </c>
      <c r="D264" s="832" t="s">
        <v>5072</v>
      </c>
      <c r="E264" s="832" t="s">
        <v>5331</v>
      </c>
      <c r="F264" s="832" t="s">
        <v>5358</v>
      </c>
      <c r="G264" s="832" t="s">
        <v>5360</v>
      </c>
      <c r="H264" s="849">
        <v>63</v>
      </c>
      <c r="I264" s="849">
        <v>6930</v>
      </c>
      <c r="J264" s="832">
        <v>0.34778681120144533</v>
      </c>
      <c r="K264" s="832">
        <v>110</v>
      </c>
      <c r="L264" s="849">
        <v>82</v>
      </c>
      <c r="M264" s="849">
        <v>19926</v>
      </c>
      <c r="N264" s="832">
        <v>1</v>
      </c>
      <c r="O264" s="832">
        <v>243</v>
      </c>
      <c r="P264" s="849"/>
      <c r="Q264" s="849"/>
      <c r="R264" s="837"/>
      <c r="S264" s="850"/>
    </row>
    <row r="265" spans="1:19" ht="14.4" customHeight="1" x14ac:dyDescent="0.3">
      <c r="A265" s="831" t="s">
        <v>5082</v>
      </c>
      <c r="B265" s="832" t="s">
        <v>5083</v>
      </c>
      <c r="C265" s="832" t="s">
        <v>589</v>
      </c>
      <c r="D265" s="832" t="s">
        <v>5072</v>
      </c>
      <c r="E265" s="832" t="s">
        <v>5331</v>
      </c>
      <c r="F265" s="832" t="s">
        <v>5361</v>
      </c>
      <c r="G265" s="832" t="s">
        <v>5362</v>
      </c>
      <c r="H265" s="849">
        <v>2</v>
      </c>
      <c r="I265" s="849">
        <v>66.67</v>
      </c>
      <c r="J265" s="832">
        <v>0.66676667666766687</v>
      </c>
      <c r="K265" s="832">
        <v>33.335000000000001</v>
      </c>
      <c r="L265" s="849">
        <v>3</v>
      </c>
      <c r="M265" s="849">
        <v>99.99</v>
      </c>
      <c r="N265" s="832">
        <v>1</v>
      </c>
      <c r="O265" s="832">
        <v>33.33</v>
      </c>
      <c r="P265" s="849"/>
      <c r="Q265" s="849"/>
      <c r="R265" s="837"/>
      <c r="S265" s="850"/>
    </row>
    <row r="266" spans="1:19" ht="14.4" customHeight="1" x14ac:dyDescent="0.3">
      <c r="A266" s="831" t="s">
        <v>5082</v>
      </c>
      <c r="B266" s="832" t="s">
        <v>5083</v>
      </c>
      <c r="C266" s="832" t="s">
        <v>589</v>
      </c>
      <c r="D266" s="832" t="s">
        <v>5072</v>
      </c>
      <c r="E266" s="832" t="s">
        <v>5331</v>
      </c>
      <c r="F266" s="832" t="s">
        <v>5361</v>
      </c>
      <c r="G266" s="832" t="s">
        <v>5363</v>
      </c>
      <c r="H266" s="849">
        <v>204</v>
      </c>
      <c r="I266" s="849">
        <v>6800</v>
      </c>
      <c r="J266" s="832">
        <v>1.2439039559804341</v>
      </c>
      <c r="K266" s="832">
        <v>33.333333333333336</v>
      </c>
      <c r="L266" s="849">
        <v>164</v>
      </c>
      <c r="M266" s="849">
        <v>5466.66</v>
      </c>
      <c r="N266" s="832">
        <v>1</v>
      </c>
      <c r="O266" s="832">
        <v>33.333292682926832</v>
      </c>
      <c r="P266" s="849"/>
      <c r="Q266" s="849"/>
      <c r="R266" s="837"/>
      <c r="S266" s="850"/>
    </row>
    <row r="267" spans="1:19" ht="14.4" customHeight="1" x14ac:dyDescent="0.3">
      <c r="A267" s="831" t="s">
        <v>5082</v>
      </c>
      <c r="B267" s="832" t="s">
        <v>5083</v>
      </c>
      <c r="C267" s="832" t="s">
        <v>589</v>
      </c>
      <c r="D267" s="832" t="s">
        <v>5072</v>
      </c>
      <c r="E267" s="832" t="s">
        <v>5331</v>
      </c>
      <c r="F267" s="832" t="s">
        <v>5364</v>
      </c>
      <c r="G267" s="832" t="s">
        <v>5365</v>
      </c>
      <c r="H267" s="849">
        <v>319</v>
      </c>
      <c r="I267" s="849">
        <v>11803</v>
      </c>
      <c r="J267" s="832">
        <v>1.2412451361867705</v>
      </c>
      <c r="K267" s="832">
        <v>37</v>
      </c>
      <c r="L267" s="849">
        <v>257</v>
      </c>
      <c r="M267" s="849">
        <v>9509</v>
      </c>
      <c r="N267" s="832">
        <v>1</v>
      </c>
      <c r="O267" s="832">
        <v>37</v>
      </c>
      <c r="P267" s="849"/>
      <c r="Q267" s="849"/>
      <c r="R267" s="837"/>
      <c r="S267" s="850"/>
    </row>
    <row r="268" spans="1:19" ht="14.4" customHeight="1" x14ac:dyDescent="0.3">
      <c r="A268" s="831" t="s">
        <v>5082</v>
      </c>
      <c r="B268" s="832" t="s">
        <v>5083</v>
      </c>
      <c r="C268" s="832" t="s">
        <v>589</v>
      </c>
      <c r="D268" s="832" t="s">
        <v>5072</v>
      </c>
      <c r="E268" s="832" t="s">
        <v>5331</v>
      </c>
      <c r="F268" s="832" t="s">
        <v>5369</v>
      </c>
      <c r="G268" s="832" t="s">
        <v>5370</v>
      </c>
      <c r="H268" s="849"/>
      <c r="I268" s="849"/>
      <c r="J268" s="832"/>
      <c r="K268" s="832"/>
      <c r="L268" s="849">
        <v>1</v>
      </c>
      <c r="M268" s="849">
        <v>32</v>
      </c>
      <c r="N268" s="832">
        <v>1</v>
      </c>
      <c r="O268" s="832">
        <v>32</v>
      </c>
      <c r="P268" s="849"/>
      <c r="Q268" s="849"/>
      <c r="R268" s="837"/>
      <c r="S268" s="850"/>
    </row>
    <row r="269" spans="1:19" ht="14.4" customHeight="1" x14ac:dyDescent="0.3">
      <c r="A269" s="831" t="s">
        <v>5082</v>
      </c>
      <c r="B269" s="832" t="s">
        <v>5083</v>
      </c>
      <c r="C269" s="832" t="s">
        <v>589</v>
      </c>
      <c r="D269" s="832" t="s">
        <v>5072</v>
      </c>
      <c r="E269" s="832" t="s">
        <v>5331</v>
      </c>
      <c r="F269" s="832" t="s">
        <v>5369</v>
      </c>
      <c r="G269" s="832" t="s">
        <v>5371</v>
      </c>
      <c r="H269" s="849">
        <v>28</v>
      </c>
      <c r="I269" s="849">
        <v>896</v>
      </c>
      <c r="J269" s="832">
        <v>0.48275862068965519</v>
      </c>
      <c r="K269" s="832">
        <v>32</v>
      </c>
      <c r="L269" s="849">
        <v>58</v>
      </c>
      <c r="M269" s="849">
        <v>1856</v>
      </c>
      <c r="N269" s="832">
        <v>1</v>
      </c>
      <c r="O269" s="832">
        <v>32</v>
      </c>
      <c r="P269" s="849"/>
      <c r="Q269" s="849"/>
      <c r="R269" s="837"/>
      <c r="S269" s="850"/>
    </row>
    <row r="270" spans="1:19" ht="14.4" customHeight="1" x14ac:dyDescent="0.3">
      <c r="A270" s="831" t="s">
        <v>5082</v>
      </c>
      <c r="B270" s="832" t="s">
        <v>5083</v>
      </c>
      <c r="C270" s="832" t="s">
        <v>589</v>
      </c>
      <c r="D270" s="832" t="s">
        <v>5072</v>
      </c>
      <c r="E270" s="832" t="s">
        <v>5331</v>
      </c>
      <c r="F270" s="832" t="s">
        <v>5374</v>
      </c>
      <c r="G270" s="832" t="s">
        <v>5375</v>
      </c>
      <c r="H270" s="849">
        <v>95</v>
      </c>
      <c r="I270" s="849">
        <v>12445</v>
      </c>
      <c r="J270" s="832">
        <v>1.4731297348484849</v>
      </c>
      <c r="K270" s="832">
        <v>131</v>
      </c>
      <c r="L270" s="849">
        <v>64</v>
      </c>
      <c r="M270" s="849">
        <v>8448</v>
      </c>
      <c r="N270" s="832">
        <v>1</v>
      </c>
      <c r="O270" s="832">
        <v>132</v>
      </c>
      <c r="P270" s="849"/>
      <c r="Q270" s="849"/>
      <c r="R270" s="837"/>
      <c r="S270" s="850"/>
    </row>
    <row r="271" spans="1:19" ht="14.4" customHeight="1" x14ac:dyDescent="0.3">
      <c r="A271" s="831" t="s">
        <v>5082</v>
      </c>
      <c r="B271" s="832" t="s">
        <v>5083</v>
      </c>
      <c r="C271" s="832" t="s">
        <v>589</v>
      </c>
      <c r="D271" s="832" t="s">
        <v>5072</v>
      </c>
      <c r="E271" s="832" t="s">
        <v>5331</v>
      </c>
      <c r="F271" s="832" t="s">
        <v>5378</v>
      </c>
      <c r="G271" s="832" t="s">
        <v>5379</v>
      </c>
      <c r="H271" s="849">
        <v>2</v>
      </c>
      <c r="I271" s="849">
        <v>708</v>
      </c>
      <c r="J271" s="832">
        <v>0.6647887323943662</v>
      </c>
      <c r="K271" s="832">
        <v>354</v>
      </c>
      <c r="L271" s="849">
        <v>3</v>
      </c>
      <c r="M271" s="849">
        <v>1065</v>
      </c>
      <c r="N271" s="832">
        <v>1</v>
      </c>
      <c r="O271" s="832">
        <v>355</v>
      </c>
      <c r="P271" s="849"/>
      <c r="Q271" s="849"/>
      <c r="R271" s="837"/>
      <c r="S271" s="850"/>
    </row>
    <row r="272" spans="1:19" ht="14.4" customHeight="1" x14ac:dyDescent="0.3">
      <c r="A272" s="831" t="s">
        <v>5082</v>
      </c>
      <c r="B272" s="832" t="s">
        <v>5083</v>
      </c>
      <c r="C272" s="832" t="s">
        <v>589</v>
      </c>
      <c r="D272" s="832" t="s">
        <v>5072</v>
      </c>
      <c r="E272" s="832" t="s">
        <v>5331</v>
      </c>
      <c r="F272" s="832" t="s">
        <v>5378</v>
      </c>
      <c r="G272" s="832" t="s">
        <v>5380</v>
      </c>
      <c r="H272" s="849">
        <v>7</v>
      </c>
      <c r="I272" s="849">
        <v>2478</v>
      </c>
      <c r="J272" s="832">
        <v>1.396056338028169</v>
      </c>
      <c r="K272" s="832">
        <v>354</v>
      </c>
      <c r="L272" s="849">
        <v>5</v>
      </c>
      <c r="M272" s="849">
        <v>1775</v>
      </c>
      <c r="N272" s="832">
        <v>1</v>
      </c>
      <c r="O272" s="832">
        <v>355</v>
      </c>
      <c r="P272" s="849"/>
      <c r="Q272" s="849"/>
      <c r="R272" s="837"/>
      <c r="S272" s="850"/>
    </row>
    <row r="273" spans="1:19" ht="14.4" customHeight="1" x14ac:dyDescent="0.3">
      <c r="A273" s="831" t="s">
        <v>5082</v>
      </c>
      <c r="B273" s="832" t="s">
        <v>5083</v>
      </c>
      <c r="C273" s="832" t="s">
        <v>589</v>
      </c>
      <c r="D273" s="832" t="s">
        <v>5072</v>
      </c>
      <c r="E273" s="832" t="s">
        <v>5331</v>
      </c>
      <c r="F273" s="832" t="s">
        <v>5381</v>
      </c>
      <c r="G273" s="832" t="s">
        <v>5382</v>
      </c>
      <c r="H273" s="849">
        <v>2</v>
      </c>
      <c r="I273" s="849">
        <v>118</v>
      </c>
      <c r="J273" s="832">
        <v>0.33333333333333331</v>
      </c>
      <c r="K273" s="832">
        <v>59</v>
      </c>
      <c r="L273" s="849">
        <v>6</v>
      </c>
      <c r="M273" s="849">
        <v>354</v>
      </c>
      <c r="N273" s="832">
        <v>1</v>
      </c>
      <c r="O273" s="832">
        <v>59</v>
      </c>
      <c r="P273" s="849"/>
      <c r="Q273" s="849"/>
      <c r="R273" s="837"/>
      <c r="S273" s="850"/>
    </row>
    <row r="274" spans="1:19" ht="14.4" customHeight="1" x14ac:dyDescent="0.3">
      <c r="A274" s="831" t="s">
        <v>5082</v>
      </c>
      <c r="B274" s="832" t="s">
        <v>5083</v>
      </c>
      <c r="C274" s="832" t="s">
        <v>589</v>
      </c>
      <c r="D274" s="832" t="s">
        <v>2733</v>
      </c>
      <c r="E274" s="832" t="s">
        <v>5084</v>
      </c>
      <c r="F274" s="832" t="s">
        <v>5087</v>
      </c>
      <c r="G274" s="832" t="s">
        <v>4276</v>
      </c>
      <c r="H274" s="849"/>
      <c r="I274" s="849"/>
      <c r="J274" s="832"/>
      <c r="K274" s="832"/>
      <c r="L274" s="849"/>
      <c r="M274" s="849"/>
      <c r="N274" s="832"/>
      <c r="O274" s="832"/>
      <c r="P274" s="849">
        <v>2.4</v>
      </c>
      <c r="Q274" s="849">
        <v>129.84</v>
      </c>
      <c r="R274" s="837"/>
      <c r="S274" s="850">
        <v>54.1</v>
      </c>
    </row>
    <row r="275" spans="1:19" ht="14.4" customHeight="1" x14ac:dyDescent="0.3">
      <c r="A275" s="831" t="s">
        <v>5082</v>
      </c>
      <c r="B275" s="832" t="s">
        <v>5083</v>
      </c>
      <c r="C275" s="832" t="s">
        <v>589</v>
      </c>
      <c r="D275" s="832" t="s">
        <v>2733</v>
      </c>
      <c r="E275" s="832" t="s">
        <v>5084</v>
      </c>
      <c r="F275" s="832" t="s">
        <v>5088</v>
      </c>
      <c r="G275" s="832" t="s">
        <v>4543</v>
      </c>
      <c r="H275" s="849"/>
      <c r="I275" s="849"/>
      <c r="J275" s="832"/>
      <c r="K275" s="832"/>
      <c r="L275" s="849"/>
      <c r="M275" s="849"/>
      <c r="N275" s="832"/>
      <c r="O275" s="832"/>
      <c r="P275" s="849">
        <v>1.6</v>
      </c>
      <c r="Q275" s="849">
        <v>173.20999999999998</v>
      </c>
      <c r="R275" s="837"/>
      <c r="S275" s="850">
        <v>108.25624999999998</v>
      </c>
    </row>
    <row r="276" spans="1:19" ht="14.4" customHeight="1" x14ac:dyDescent="0.3">
      <c r="A276" s="831" t="s">
        <v>5082</v>
      </c>
      <c r="B276" s="832" t="s">
        <v>5083</v>
      </c>
      <c r="C276" s="832" t="s">
        <v>589</v>
      </c>
      <c r="D276" s="832" t="s">
        <v>2733</v>
      </c>
      <c r="E276" s="832" t="s">
        <v>5084</v>
      </c>
      <c r="F276" s="832" t="s">
        <v>5091</v>
      </c>
      <c r="G276" s="832" t="s">
        <v>2872</v>
      </c>
      <c r="H276" s="849"/>
      <c r="I276" s="849"/>
      <c r="J276" s="832"/>
      <c r="K276" s="832"/>
      <c r="L276" s="849"/>
      <c r="M276" s="849"/>
      <c r="N276" s="832"/>
      <c r="O276" s="832"/>
      <c r="P276" s="849">
        <v>2.4</v>
      </c>
      <c r="Q276" s="849">
        <v>30.869999999999997</v>
      </c>
      <c r="R276" s="837"/>
      <c r="S276" s="850">
        <v>12.862499999999999</v>
      </c>
    </row>
    <row r="277" spans="1:19" ht="14.4" customHeight="1" x14ac:dyDescent="0.3">
      <c r="A277" s="831" t="s">
        <v>5082</v>
      </c>
      <c r="B277" s="832" t="s">
        <v>5083</v>
      </c>
      <c r="C277" s="832" t="s">
        <v>589</v>
      </c>
      <c r="D277" s="832" t="s">
        <v>2733</v>
      </c>
      <c r="E277" s="832" t="s">
        <v>5084</v>
      </c>
      <c r="F277" s="832" t="s">
        <v>5092</v>
      </c>
      <c r="G277" s="832" t="s">
        <v>5093</v>
      </c>
      <c r="H277" s="849"/>
      <c r="I277" s="849"/>
      <c r="J277" s="832"/>
      <c r="K277" s="832"/>
      <c r="L277" s="849">
        <v>3</v>
      </c>
      <c r="M277" s="849">
        <v>616.20000000000005</v>
      </c>
      <c r="N277" s="832">
        <v>1</v>
      </c>
      <c r="O277" s="832">
        <v>205.4</v>
      </c>
      <c r="P277" s="849">
        <v>8.9499999999999993</v>
      </c>
      <c r="Q277" s="849">
        <v>1838.33</v>
      </c>
      <c r="R277" s="837">
        <v>2.9833333333333329</v>
      </c>
      <c r="S277" s="850">
        <v>205.4</v>
      </c>
    </row>
    <row r="278" spans="1:19" ht="14.4" customHeight="1" x14ac:dyDescent="0.3">
      <c r="A278" s="831" t="s">
        <v>5082</v>
      </c>
      <c r="B278" s="832" t="s">
        <v>5083</v>
      </c>
      <c r="C278" s="832" t="s">
        <v>589</v>
      </c>
      <c r="D278" s="832" t="s">
        <v>2733</v>
      </c>
      <c r="E278" s="832" t="s">
        <v>5084</v>
      </c>
      <c r="F278" s="832" t="s">
        <v>5094</v>
      </c>
      <c r="G278" s="832" t="s">
        <v>5095</v>
      </c>
      <c r="H278" s="849"/>
      <c r="I278" s="849"/>
      <c r="J278" s="832"/>
      <c r="K278" s="832"/>
      <c r="L278" s="849">
        <v>1</v>
      </c>
      <c r="M278" s="849">
        <v>6372.54</v>
      </c>
      <c r="N278" s="832">
        <v>1</v>
      </c>
      <c r="O278" s="832">
        <v>6372.54</v>
      </c>
      <c r="P278" s="849">
        <v>1</v>
      </c>
      <c r="Q278" s="849">
        <v>4742.3999999999996</v>
      </c>
      <c r="R278" s="837">
        <v>0.74419305331939845</v>
      </c>
      <c r="S278" s="850">
        <v>4742.3999999999996</v>
      </c>
    </row>
    <row r="279" spans="1:19" ht="14.4" customHeight="1" x14ac:dyDescent="0.3">
      <c r="A279" s="831" t="s">
        <v>5082</v>
      </c>
      <c r="B279" s="832" t="s">
        <v>5083</v>
      </c>
      <c r="C279" s="832" t="s">
        <v>589</v>
      </c>
      <c r="D279" s="832" t="s">
        <v>2733</v>
      </c>
      <c r="E279" s="832" t="s">
        <v>5084</v>
      </c>
      <c r="F279" s="832" t="s">
        <v>5097</v>
      </c>
      <c r="G279" s="832" t="s">
        <v>1226</v>
      </c>
      <c r="H279" s="849"/>
      <c r="I279" s="849"/>
      <c r="J279" s="832"/>
      <c r="K279" s="832"/>
      <c r="L279" s="849"/>
      <c r="M279" s="849"/>
      <c r="N279" s="832"/>
      <c r="O279" s="832"/>
      <c r="P279" s="849">
        <v>225</v>
      </c>
      <c r="Q279" s="849">
        <v>3071.15</v>
      </c>
      <c r="R279" s="837"/>
      <c r="S279" s="850">
        <v>13.649555555555557</v>
      </c>
    </row>
    <row r="280" spans="1:19" ht="14.4" customHeight="1" x14ac:dyDescent="0.3">
      <c r="A280" s="831" t="s">
        <v>5082</v>
      </c>
      <c r="B280" s="832" t="s">
        <v>5083</v>
      </c>
      <c r="C280" s="832" t="s">
        <v>589</v>
      </c>
      <c r="D280" s="832" t="s">
        <v>2733</v>
      </c>
      <c r="E280" s="832" t="s">
        <v>5084</v>
      </c>
      <c r="F280" s="832" t="s">
        <v>5099</v>
      </c>
      <c r="G280" s="832" t="s">
        <v>609</v>
      </c>
      <c r="H280" s="849"/>
      <c r="I280" s="849"/>
      <c r="J280" s="832"/>
      <c r="K280" s="832"/>
      <c r="L280" s="849">
        <v>1.69</v>
      </c>
      <c r="M280" s="849">
        <v>618.19000000000005</v>
      </c>
      <c r="N280" s="832">
        <v>1</v>
      </c>
      <c r="O280" s="832">
        <v>365.79289940828409</v>
      </c>
      <c r="P280" s="849"/>
      <c r="Q280" s="849"/>
      <c r="R280" s="837"/>
      <c r="S280" s="850"/>
    </row>
    <row r="281" spans="1:19" ht="14.4" customHeight="1" x14ac:dyDescent="0.3">
      <c r="A281" s="831" t="s">
        <v>5082</v>
      </c>
      <c r="B281" s="832" t="s">
        <v>5083</v>
      </c>
      <c r="C281" s="832" t="s">
        <v>589</v>
      </c>
      <c r="D281" s="832" t="s">
        <v>2733</v>
      </c>
      <c r="E281" s="832" t="s">
        <v>5084</v>
      </c>
      <c r="F281" s="832" t="s">
        <v>5109</v>
      </c>
      <c r="G281" s="832" t="s">
        <v>2668</v>
      </c>
      <c r="H281" s="849"/>
      <c r="I281" s="849"/>
      <c r="J281" s="832"/>
      <c r="K281" s="832"/>
      <c r="L281" s="849">
        <v>6.78</v>
      </c>
      <c r="M281" s="849">
        <v>95440.97</v>
      </c>
      <c r="N281" s="832">
        <v>1</v>
      </c>
      <c r="O281" s="832">
        <v>14076.839233038349</v>
      </c>
      <c r="P281" s="849">
        <v>58.42</v>
      </c>
      <c r="Q281" s="849">
        <v>820552.63</v>
      </c>
      <c r="R281" s="837">
        <v>8.5974883742275452</v>
      </c>
      <c r="S281" s="850">
        <v>14045.748545018829</v>
      </c>
    </row>
    <row r="282" spans="1:19" ht="14.4" customHeight="1" x14ac:dyDescent="0.3">
      <c r="A282" s="831" t="s">
        <v>5082</v>
      </c>
      <c r="B282" s="832" t="s">
        <v>5083</v>
      </c>
      <c r="C282" s="832" t="s">
        <v>589</v>
      </c>
      <c r="D282" s="832" t="s">
        <v>2733</v>
      </c>
      <c r="E282" s="832" t="s">
        <v>5084</v>
      </c>
      <c r="F282" s="832" t="s">
        <v>5110</v>
      </c>
      <c r="G282" s="832" t="s">
        <v>5111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28544.97</v>
      </c>
      <c r="R282" s="837"/>
      <c r="S282" s="850">
        <v>28544.97</v>
      </c>
    </row>
    <row r="283" spans="1:19" ht="14.4" customHeight="1" x14ac:dyDescent="0.3">
      <c r="A283" s="831" t="s">
        <v>5082</v>
      </c>
      <c r="B283" s="832" t="s">
        <v>5083</v>
      </c>
      <c r="C283" s="832" t="s">
        <v>589</v>
      </c>
      <c r="D283" s="832" t="s">
        <v>2733</v>
      </c>
      <c r="E283" s="832" t="s">
        <v>5084</v>
      </c>
      <c r="F283" s="832" t="s">
        <v>5112</v>
      </c>
      <c r="G283" s="832" t="s">
        <v>5111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57847.6</v>
      </c>
      <c r="R283" s="837"/>
      <c r="S283" s="850">
        <v>57847.6</v>
      </c>
    </row>
    <row r="284" spans="1:19" ht="14.4" customHeight="1" x14ac:dyDescent="0.3">
      <c r="A284" s="831" t="s">
        <v>5082</v>
      </c>
      <c r="B284" s="832" t="s">
        <v>5083</v>
      </c>
      <c r="C284" s="832" t="s">
        <v>589</v>
      </c>
      <c r="D284" s="832" t="s">
        <v>2733</v>
      </c>
      <c r="E284" s="832" t="s">
        <v>5084</v>
      </c>
      <c r="F284" s="832" t="s">
        <v>5113</v>
      </c>
      <c r="G284" s="832" t="s">
        <v>5111</v>
      </c>
      <c r="H284" s="849"/>
      <c r="I284" s="849"/>
      <c r="J284" s="832"/>
      <c r="K284" s="832"/>
      <c r="L284" s="849">
        <v>3</v>
      </c>
      <c r="M284" s="849">
        <v>334339.59000000003</v>
      </c>
      <c r="N284" s="832">
        <v>1</v>
      </c>
      <c r="O284" s="832">
        <v>111446.53000000001</v>
      </c>
      <c r="P284" s="849">
        <v>6</v>
      </c>
      <c r="Q284" s="849">
        <v>668679.17999999993</v>
      </c>
      <c r="R284" s="837">
        <v>1.9999999999999996</v>
      </c>
      <c r="S284" s="850">
        <v>111446.52999999998</v>
      </c>
    </row>
    <row r="285" spans="1:19" ht="14.4" customHeight="1" x14ac:dyDescent="0.3">
      <c r="A285" s="831" t="s">
        <v>5082</v>
      </c>
      <c r="B285" s="832" t="s">
        <v>5083</v>
      </c>
      <c r="C285" s="832" t="s">
        <v>589</v>
      </c>
      <c r="D285" s="832" t="s">
        <v>2733</v>
      </c>
      <c r="E285" s="832" t="s">
        <v>5084</v>
      </c>
      <c r="F285" s="832" t="s">
        <v>5118</v>
      </c>
      <c r="G285" s="832" t="s">
        <v>5119</v>
      </c>
      <c r="H285" s="849"/>
      <c r="I285" s="849"/>
      <c r="J285" s="832"/>
      <c r="K285" s="832"/>
      <c r="L285" s="849">
        <v>2</v>
      </c>
      <c r="M285" s="849">
        <v>111248.62</v>
      </c>
      <c r="N285" s="832">
        <v>1</v>
      </c>
      <c r="O285" s="832">
        <v>55624.31</v>
      </c>
      <c r="P285" s="849"/>
      <c r="Q285" s="849"/>
      <c r="R285" s="837"/>
      <c r="S285" s="850"/>
    </row>
    <row r="286" spans="1:19" ht="14.4" customHeight="1" x14ac:dyDescent="0.3">
      <c r="A286" s="831" t="s">
        <v>5082</v>
      </c>
      <c r="B286" s="832" t="s">
        <v>5083</v>
      </c>
      <c r="C286" s="832" t="s">
        <v>589</v>
      </c>
      <c r="D286" s="832" t="s">
        <v>2733</v>
      </c>
      <c r="E286" s="832" t="s">
        <v>5084</v>
      </c>
      <c r="F286" s="832" t="s">
        <v>5120</v>
      </c>
      <c r="G286" s="832" t="s">
        <v>5121</v>
      </c>
      <c r="H286" s="849"/>
      <c r="I286" s="849"/>
      <c r="J286" s="832"/>
      <c r="K286" s="832"/>
      <c r="L286" s="849">
        <v>5</v>
      </c>
      <c r="M286" s="849">
        <v>41472.85</v>
      </c>
      <c r="N286" s="832">
        <v>1</v>
      </c>
      <c r="O286" s="832">
        <v>8294.57</v>
      </c>
      <c r="P286" s="849">
        <v>6</v>
      </c>
      <c r="Q286" s="849">
        <v>49767.42</v>
      </c>
      <c r="R286" s="837">
        <v>1.2</v>
      </c>
      <c r="S286" s="850">
        <v>8294.57</v>
      </c>
    </row>
    <row r="287" spans="1:19" ht="14.4" customHeight="1" x14ac:dyDescent="0.3">
      <c r="A287" s="831" t="s">
        <v>5082</v>
      </c>
      <c r="B287" s="832" t="s">
        <v>5083</v>
      </c>
      <c r="C287" s="832" t="s">
        <v>589</v>
      </c>
      <c r="D287" s="832" t="s">
        <v>2733</v>
      </c>
      <c r="E287" s="832" t="s">
        <v>5084</v>
      </c>
      <c r="F287" s="832" t="s">
        <v>5127</v>
      </c>
      <c r="G287" s="832" t="s">
        <v>1847</v>
      </c>
      <c r="H287" s="849"/>
      <c r="I287" s="849"/>
      <c r="J287" s="832"/>
      <c r="K287" s="832"/>
      <c r="L287" s="849"/>
      <c r="M287" s="849"/>
      <c r="N287" s="832"/>
      <c r="O287" s="832"/>
      <c r="P287" s="849">
        <v>2.63</v>
      </c>
      <c r="Q287" s="849">
        <v>18465.02</v>
      </c>
      <c r="R287" s="837"/>
      <c r="S287" s="850">
        <v>7020.9201520912547</v>
      </c>
    </row>
    <row r="288" spans="1:19" ht="14.4" customHeight="1" x14ac:dyDescent="0.3">
      <c r="A288" s="831" t="s">
        <v>5082</v>
      </c>
      <c r="B288" s="832" t="s">
        <v>5083</v>
      </c>
      <c r="C288" s="832" t="s">
        <v>589</v>
      </c>
      <c r="D288" s="832" t="s">
        <v>2733</v>
      </c>
      <c r="E288" s="832" t="s">
        <v>5084</v>
      </c>
      <c r="F288" s="832" t="s">
        <v>5128</v>
      </c>
      <c r="G288" s="832" t="s">
        <v>1847</v>
      </c>
      <c r="H288" s="849"/>
      <c r="I288" s="849"/>
      <c r="J288" s="832"/>
      <c r="K288" s="832"/>
      <c r="L288" s="849"/>
      <c r="M288" s="849"/>
      <c r="N288" s="832"/>
      <c r="O288" s="832"/>
      <c r="P288" s="849">
        <v>7.18</v>
      </c>
      <c r="Q288" s="849">
        <v>200933.94</v>
      </c>
      <c r="R288" s="837"/>
      <c r="S288" s="850">
        <v>27985.228412256271</v>
      </c>
    </row>
    <row r="289" spans="1:19" ht="14.4" customHeight="1" x14ac:dyDescent="0.3">
      <c r="A289" s="831" t="s">
        <v>5082</v>
      </c>
      <c r="B289" s="832" t="s">
        <v>5083</v>
      </c>
      <c r="C289" s="832" t="s">
        <v>589</v>
      </c>
      <c r="D289" s="832" t="s">
        <v>2733</v>
      </c>
      <c r="E289" s="832" t="s">
        <v>5084</v>
      </c>
      <c r="F289" s="832" t="s">
        <v>5129</v>
      </c>
      <c r="G289" s="832" t="s">
        <v>1777</v>
      </c>
      <c r="H289" s="849"/>
      <c r="I289" s="849"/>
      <c r="J289" s="832"/>
      <c r="K289" s="832"/>
      <c r="L289" s="849">
        <v>9.65</v>
      </c>
      <c r="M289" s="849">
        <v>48085.95</v>
      </c>
      <c r="N289" s="832">
        <v>1</v>
      </c>
      <c r="O289" s="832">
        <v>4982.9999999999991</v>
      </c>
      <c r="P289" s="849"/>
      <c r="Q289" s="849"/>
      <c r="R289" s="837"/>
      <c r="S289" s="850"/>
    </row>
    <row r="290" spans="1:19" ht="14.4" customHeight="1" x14ac:dyDescent="0.3">
      <c r="A290" s="831" t="s">
        <v>5082</v>
      </c>
      <c r="B290" s="832" t="s">
        <v>5083</v>
      </c>
      <c r="C290" s="832" t="s">
        <v>589</v>
      </c>
      <c r="D290" s="832" t="s">
        <v>2733</v>
      </c>
      <c r="E290" s="832" t="s">
        <v>5084</v>
      </c>
      <c r="F290" s="832" t="s">
        <v>5132</v>
      </c>
      <c r="G290" s="832" t="s">
        <v>2681</v>
      </c>
      <c r="H290" s="849"/>
      <c r="I290" s="849"/>
      <c r="J290" s="832"/>
      <c r="K290" s="832"/>
      <c r="L290" s="849"/>
      <c r="M290" s="849"/>
      <c r="N290" s="832"/>
      <c r="O290" s="832"/>
      <c r="P290" s="849">
        <v>96.22999999999999</v>
      </c>
      <c r="Q290" s="849">
        <v>993562.96</v>
      </c>
      <c r="R290" s="837"/>
      <c r="S290" s="850">
        <v>10324.877481035021</v>
      </c>
    </row>
    <row r="291" spans="1:19" ht="14.4" customHeight="1" x14ac:dyDescent="0.3">
      <c r="A291" s="831" t="s">
        <v>5082</v>
      </c>
      <c r="B291" s="832" t="s">
        <v>5083</v>
      </c>
      <c r="C291" s="832" t="s">
        <v>589</v>
      </c>
      <c r="D291" s="832" t="s">
        <v>2733</v>
      </c>
      <c r="E291" s="832" t="s">
        <v>5084</v>
      </c>
      <c r="F291" s="832" t="s">
        <v>5134</v>
      </c>
      <c r="G291" s="832" t="s">
        <v>5135</v>
      </c>
      <c r="H291" s="849"/>
      <c r="I291" s="849"/>
      <c r="J291" s="832"/>
      <c r="K291" s="832"/>
      <c r="L291" s="849">
        <v>13.82</v>
      </c>
      <c r="M291" s="849">
        <v>1900.77</v>
      </c>
      <c r="N291" s="832">
        <v>1</v>
      </c>
      <c r="O291" s="832">
        <v>137.53762662807526</v>
      </c>
      <c r="P291" s="849"/>
      <c r="Q291" s="849"/>
      <c r="R291" s="837"/>
      <c r="S291" s="850"/>
    </row>
    <row r="292" spans="1:19" ht="14.4" customHeight="1" x14ac:dyDescent="0.3">
      <c r="A292" s="831" t="s">
        <v>5082</v>
      </c>
      <c r="B292" s="832" t="s">
        <v>5083</v>
      </c>
      <c r="C292" s="832" t="s">
        <v>589</v>
      </c>
      <c r="D292" s="832" t="s">
        <v>2733</v>
      </c>
      <c r="E292" s="832" t="s">
        <v>5084</v>
      </c>
      <c r="F292" s="832" t="s">
        <v>5136</v>
      </c>
      <c r="G292" s="832" t="s">
        <v>5135</v>
      </c>
      <c r="H292" s="849"/>
      <c r="I292" s="849"/>
      <c r="J292" s="832"/>
      <c r="K292" s="832"/>
      <c r="L292" s="849">
        <v>37.22</v>
      </c>
      <c r="M292" s="849">
        <v>25594.639999999999</v>
      </c>
      <c r="N292" s="832">
        <v>1</v>
      </c>
      <c r="O292" s="832">
        <v>687.65824825362711</v>
      </c>
      <c r="P292" s="849"/>
      <c r="Q292" s="849"/>
      <c r="R292" s="837"/>
      <c r="S292" s="850"/>
    </row>
    <row r="293" spans="1:19" ht="14.4" customHeight="1" x14ac:dyDescent="0.3">
      <c r="A293" s="831" t="s">
        <v>5082</v>
      </c>
      <c r="B293" s="832" t="s">
        <v>5083</v>
      </c>
      <c r="C293" s="832" t="s">
        <v>589</v>
      </c>
      <c r="D293" s="832" t="s">
        <v>2733</v>
      </c>
      <c r="E293" s="832" t="s">
        <v>5084</v>
      </c>
      <c r="F293" s="832" t="s">
        <v>5138</v>
      </c>
      <c r="G293" s="832" t="s">
        <v>638</v>
      </c>
      <c r="H293" s="849"/>
      <c r="I293" s="849"/>
      <c r="J293" s="832"/>
      <c r="K293" s="832"/>
      <c r="L293" s="849">
        <v>0.1</v>
      </c>
      <c r="M293" s="849">
        <v>7.8</v>
      </c>
      <c r="N293" s="832">
        <v>1</v>
      </c>
      <c r="O293" s="832">
        <v>78</v>
      </c>
      <c r="P293" s="849"/>
      <c r="Q293" s="849"/>
      <c r="R293" s="837"/>
      <c r="S293" s="850"/>
    </row>
    <row r="294" spans="1:19" ht="14.4" customHeight="1" x14ac:dyDescent="0.3">
      <c r="A294" s="831" t="s">
        <v>5082</v>
      </c>
      <c r="B294" s="832" t="s">
        <v>5083</v>
      </c>
      <c r="C294" s="832" t="s">
        <v>589</v>
      </c>
      <c r="D294" s="832" t="s">
        <v>2733</v>
      </c>
      <c r="E294" s="832" t="s">
        <v>5084</v>
      </c>
      <c r="F294" s="832" t="s">
        <v>5140</v>
      </c>
      <c r="G294" s="832" t="s">
        <v>1187</v>
      </c>
      <c r="H294" s="849"/>
      <c r="I294" s="849"/>
      <c r="J294" s="832"/>
      <c r="K294" s="832"/>
      <c r="L294" s="849">
        <v>5.2</v>
      </c>
      <c r="M294" s="849">
        <v>947.18</v>
      </c>
      <c r="N294" s="832">
        <v>1</v>
      </c>
      <c r="O294" s="832">
        <v>182.14999999999998</v>
      </c>
      <c r="P294" s="849">
        <v>17.649999999999999</v>
      </c>
      <c r="Q294" s="849">
        <v>3214.94</v>
      </c>
      <c r="R294" s="837">
        <v>3.3942228509892525</v>
      </c>
      <c r="S294" s="850">
        <v>182.14957507082156</v>
      </c>
    </row>
    <row r="295" spans="1:19" ht="14.4" customHeight="1" x14ac:dyDescent="0.3">
      <c r="A295" s="831" t="s">
        <v>5082</v>
      </c>
      <c r="B295" s="832" t="s">
        <v>5083</v>
      </c>
      <c r="C295" s="832" t="s">
        <v>589</v>
      </c>
      <c r="D295" s="832" t="s">
        <v>2733</v>
      </c>
      <c r="E295" s="832" t="s">
        <v>5084</v>
      </c>
      <c r="F295" s="832" t="s">
        <v>5141</v>
      </c>
      <c r="G295" s="832" t="s">
        <v>793</v>
      </c>
      <c r="H295" s="849"/>
      <c r="I295" s="849"/>
      <c r="J295" s="832"/>
      <c r="K295" s="832"/>
      <c r="L295" s="849">
        <v>9.1999999999999993</v>
      </c>
      <c r="M295" s="849">
        <v>650.90000000000009</v>
      </c>
      <c r="N295" s="832">
        <v>1</v>
      </c>
      <c r="O295" s="832">
        <v>70.750000000000014</v>
      </c>
      <c r="P295" s="849">
        <v>5.4</v>
      </c>
      <c r="Q295" s="849">
        <v>459.80999999999995</v>
      </c>
      <c r="R295" s="837">
        <v>0.7064218774005222</v>
      </c>
      <c r="S295" s="850">
        <v>85.149999999999977</v>
      </c>
    </row>
    <row r="296" spans="1:19" ht="14.4" customHeight="1" x14ac:dyDescent="0.3">
      <c r="A296" s="831" t="s">
        <v>5082</v>
      </c>
      <c r="B296" s="832" t="s">
        <v>5083</v>
      </c>
      <c r="C296" s="832" t="s">
        <v>589</v>
      </c>
      <c r="D296" s="832" t="s">
        <v>2733</v>
      </c>
      <c r="E296" s="832" t="s">
        <v>5084</v>
      </c>
      <c r="F296" s="832" t="s">
        <v>5142</v>
      </c>
      <c r="G296" s="832" t="s">
        <v>3404</v>
      </c>
      <c r="H296" s="849"/>
      <c r="I296" s="849"/>
      <c r="J296" s="832"/>
      <c r="K296" s="832"/>
      <c r="L296" s="849">
        <v>1.25</v>
      </c>
      <c r="M296" s="849">
        <v>608.02</v>
      </c>
      <c r="N296" s="832">
        <v>1</v>
      </c>
      <c r="O296" s="832">
        <v>486.416</v>
      </c>
      <c r="P296" s="849">
        <v>2.3600000000000003</v>
      </c>
      <c r="Q296" s="849">
        <v>1619.3300000000002</v>
      </c>
      <c r="R296" s="837">
        <v>2.6632841024966289</v>
      </c>
      <c r="S296" s="850">
        <v>686.15677966101691</v>
      </c>
    </row>
    <row r="297" spans="1:19" ht="14.4" customHeight="1" x14ac:dyDescent="0.3">
      <c r="A297" s="831" t="s">
        <v>5082</v>
      </c>
      <c r="B297" s="832" t="s">
        <v>5083</v>
      </c>
      <c r="C297" s="832" t="s">
        <v>589</v>
      </c>
      <c r="D297" s="832" t="s">
        <v>2733</v>
      </c>
      <c r="E297" s="832" t="s">
        <v>5084</v>
      </c>
      <c r="F297" s="832" t="s">
        <v>5143</v>
      </c>
      <c r="G297" s="832" t="s">
        <v>3404</v>
      </c>
      <c r="H297" s="849"/>
      <c r="I297" s="849"/>
      <c r="J297" s="832"/>
      <c r="K297" s="832"/>
      <c r="L297" s="849">
        <v>3</v>
      </c>
      <c r="M297" s="849">
        <v>364.83</v>
      </c>
      <c r="N297" s="832">
        <v>1</v>
      </c>
      <c r="O297" s="832">
        <v>121.61</v>
      </c>
      <c r="P297" s="849">
        <v>6</v>
      </c>
      <c r="Q297" s="849">
        <v>1029.3</v>
      </c>
      <c r="R297" s="837">
        <v>2.8213140366746154</v>
      </c>
      <c r="S297" s="850">
        <v>171.54999999999998</v>
      </c>
    </row>
    <row r="298" spans="1:19" ht="14.4" customHeight="1" x14ac:dyDescent="0.3">
      <c r="A298" s="831" t="s">
        <v>5082</v>
      </c>
      <c r="B298" s="832" t="s">
        <v>5083</v>
      </c>
      <c r="C298" s="832" t="s">
        <v>589</v>
      </c>
      <c r="D298" s="832" t="s">
        <v>2733</v>
      </c>
      <c r="E298" s="832" t="s">
        <v>5084</v>
      </c>
      <c r="F298" s="832" t="s">
        <v>5144</v>
      </c>
      <c r="G298" s="832" t="s">
        <v>3404</v>
      </c>
      <c r="H298" s="849"/>
      <c r="I298" s="849"/>
      <c r="J298" s="832"/>
      <c r="K298" s="832"/>
      <c r="L298" s="849">
        <v>13.09</v>
      </c>
      <c r="M298" s="849">
        <v>3183.99</v>
      </c>
      <c r="N298" s="832">
        <v>1</v>
      </c>
      <c r="O298" s="832">
        <v>243.2383498854087</v>
      </c>
      <c r="P298" s="849">
        <v>19.91</v>
      </c>
      <c r="Q298" s="849">
        <v>6830.88</v>
      </c>
      <c r="R298" s="837">
        <v>2.1453836224360003</v>
      </c>
      <c r="S298" s="850">
        <v>343.08789552988446</v>
      </c>
    </row>
    <row r="299" spans="1:19" ht="14.4" customHeight="1" x14ac:dyDescent="0.3">
      <c r="A299" s="831" t="s">
        <v>5082</v>
      </c>
      <c r="B299" s="832" t="s">
        <v>5083</v>
      </c>
      <c r="C299" s="832" t="s">
        <v>589</v>
      </c>
      <c r="D299" s="832" t="s">
        <v>2733</v>
      </c>
      <c r="E299" s="832" t="s">
        <v>5084</v>
      </c>
      <c r="F299" s="832" t="s">
        <v>5145</v>
      </c>
      <c r="G299" s="832" t="s">
        <v>1258</v>
      </c>
      <c r="H299" s="849"/>
      <c r="I299" s="849"/>
      <c r="J299" s="832"/>
      <c r="K299" s="832"/>
      <c r="L299" s="849"/>
      <c r="M299" s="849"/>
      <c r="N299" s="832"/>
      <c r="O299" s="832"/>
      <c r="P299" s="849">
        <v>0.6</v>
      </c>
      <c r="Q299" s="849">
        <v>35.97</v>
      </c>
      <c r="R299" s="837"/>
      <c r="S299" s="850">
        <v>59.95</v>
      </c>
    </row>
    <row r="300" spans="1:19" ht="14.4" customHeight="1" x14ac:dyDescent="0.3">
      <c r="A300" s="831" t="s">
        <v>5082</v>
      </c>
      <c r="B300" s="832" t="s">
        <v>5083</v>
      </c>
      <c r="C300" s="832" t="s">
        <v>589</v>
      </c>
      <c r="D300" s="832" t="s">
        <v>2733</v>
      </c>
      <c r="E300" s="832" t="s">
        <v>5084</v>
      </c>
      <c r="F300" s="832" t="s">
        <v>5146</v>
      </c>
      <c r="G300" s="832" t="s">
        <v>5147</v>
      </c>
      <c r="H300" s="849"/>
      <c r="I300" s="849"/>
      <c r="J300" s="832"/>
      <c r="K300" s="832"/>
      <c r="L300" s="849">
        <v>0.04</v>
      </c>
      <c r="M300" s="849">
        <v>10.24</v>
      </c>
      <c r="N300" s="832">
        <v>1</v>
      </c>
      <c r="O300" s="832">
        <v>256</v>
      </c>
      <c r="P300" s="849"/>
      <c r="Q300" s="849"/>
      <c r="R300" s="837"/>
      <c r="S300" s="850"/>
    </row>
    <row r="301" spans="1:19" ht="14.4" customHeight="1" x14ac:dyDescent="0.3">
      <c r="A301" s="831" t="s">
        <v>5082</v>
      </c>
      <c r="B301" s="832" t="s">
        <v>5083</v>
      </c>
      <c r="C301" s="832" t="s">
        <v>589</v>
      </c>
      <c r="D301" s="832" t="s">
        <v>2733</v>
      </c>
      <c r="E301" s="832" t="s">
        <v>5084</v>
      </c>
      <c r="F301" s="832" t="s">
        <v>5148</v>
      </c>
      <c r="G301" s="832" t="s">
        <v>3432</v>
      </c>
      <c r="H301" s="849"/>
      <c r="I301" s="849"/>
      <c r="J301" s="832"/>
      <c r="K301" s="832"/>
      <c r="L301" s="849">
        <v>0.1</v>
      </c>
      <c r="M301" s="849">
        <v>11.73</v>
      </c>
      <c r="N301" s="832">
        <v>1</v>
      </c>
      <c r="O301" s="832">
        <v>117.3</v>
      </c>
      <c r="P301" s="849">
        <v>0.79999999999999993</v>
      </c>
      <c r="Q301" s="849">
        <v>93.840000000000018</v>
      </c>
      <c r="R301" s="837">
        <v>8.0000000000000018</v>
      </c>
      <c r="S301" s="850">
        <v>117.30000000000003</v>
      </c>
    </row>
    <row r="302" spans="1:19" ht="14.4" customHeight="1" x14ac:dyDescent="0.3">
      <c r="A302" s="831" t="s">
        <v>5082</v>
      </c>
      <c r="B302" s="832" t="s">
        <v>5083</v>
      </c>
      <c r="C302" s="832" t="s">
        <v>589</v>
      </c>
      <c r="D302" s="832" t="s">
        <v>2733</v>
      </c>
      <c r="E302" s="832" t="s">
        <v>5084</v>
      </c>
      <c r="F302" s="832" t="s">
        <v>5149</v>
      </c>
      <c r="G302" s="832" t="s">
        <v>1191</v>
      </c>
      <c r="H302" s="849"/>
      <c r="I302" s="849"/>
      <c r="J302" s="832"/>
      <c r="K302" s="832"/>
      <c r="L302" s="849"/>
      <c r="M302" s="849"/>
      <c r="N302" s="832"/>
      <c r="O302" s="832"/>
      <c r="P302" s="849">
        <v>2</v>
      </c>
      <c r="Q302" s="849">
        <v>179</v>
      </c>
      <c r="R302" s="837"/>
      <c r="S302" s="850">
        <v>89.5</v>
      </c>
    </row>
    <row r="303" spans="1:19" ht="14.4" customHeight="1" x14ac:dyDescent="0.3">
      <c r="A303" s="831" t="s">
        <v>5082</v>
      </c>
      <c r="B303" s="832" t="s">
        <v>5083</v>
      </c>
      <c r="C303" s="832" t="s">
        <v>589</v>
      </c>
      <c r="D303" s="832" t="s">
        <v>2733</v>
      </c>
      <c r="E303" s="832" t="s">
        <v>5084</v>
      </c>
      <c r="F303" s="832" t="s">
        <v>5153</v>
      </c>
      <c r="G303" s="832" t="s">
        <v>923</v>
      </c>
      <c r="H303" s="849"/>
      <c r="I303" s="849"/>
      <c r="J303" s="832"/>
      <c r="K303" s="832"/>
      <c r="L303" s="849">
        <v>0.03</v>
      </c>
      <c r="M303" s="849">
        <v>6.02</v>
      </c>
      <c r="N303" s="832">
        <v>1</v>
      </c>
      <c r="O303" s="832">
        <v>200.66666666666666</v>
      </c>
      <c r="P303" s="849">
        <v>0.06</v>
      </c>
      <c r="Q303" s="849">
        <v>12.04</v>
      </c>
      <c r="R303" s="837">
        <v>2</v>
      </c>
      <c r="S303" s="850">
        <v>200.66666666666666</v>
      </c>
    </row>
    <row r="304" spans="1:19" ht="14.4" customHeight="1" x14ac:dyDescent="0.3">
      <c r="A304" s="831" t="s">
        <v>5082</v>
      </c>
      <c r="B304" s="832" t="s">
        <v>5083</v>
      </c>
      <c r="C304" s="832" t="s">
        <v>589</v>
      </c>
      <c r="D304" s="832" t="s">
        <v>2733</v>
      </c>
      <c r="E304" s="832" t="s">
        <v>5084</v>
      </c>
      <c r="F304" s="832" t="s">
        <v>5154</v>
      </c>
      <c r="G304" s="832" t="s">
        <v>2303</v>
      </c>
      <c r="H304" s="849"/>
      <c r="I304" s="849"/>
      <c r="J304" s="832"/>
      <c r="K304" s="832"/>
      <c r="L304" s="849">
        <v>14.58</v>
      </c>
      <c r="M304" s="849">
        <v>34305.15</v>
      </c>
      <c r="N304" s="832">
        <v>1</v>
      </c>
      <c r="O304" s="832">
        <v>2352.8909465020579</v>
      </c>
      <c r="P304" s="849">
        <v>32.180000000000007</v>
      </c>
      <c r="Q304" s="849">
        <v>75716.08</v>
      </c>
      <c r="R304" s="837">
        <v>2.2071344972985107</v>
      </c>
      <c r="S304" s="850">
        <v>2352.892479801118</v>
      </c>
    </row>
    <row r="305" spans="1:19" ht="14.4" customHeight="1" x14ac:dyDescent="0.3">
      <c r="A305" s="831" t="s">
        <v>5082</v>
      </c>
      <c r="B305" s="832" t="s">
        <v>5083</v>
      </c>
      <c r="C305" s="832" t="s">
        <v>589</v>
      </c>
      <c r="D305" s="832" t="s">
        <v>2733</v>
      </c>
      <c r="E305" s="832" t="s">
        <v>5084</v>
      </c>
      <c r="F305" s="832" t="s">
        <v>5156</v>
      </c>
      <c r="G305" s="832" t="s">
        <v>5157</v>
      </c>
      <c r="H305" s="849"/>
      <c r="I305" s="849"/>
      <c r="J305" s="832"/>
      <c r="K305" s="832"/>
      <c r="L305" s="849">
        <v>0.17</v>
      </c>
      <c r="M305" s="849">
        <v>84.62</v>
      </c>
      <c r="N305" s="832">
        <v>1</v>
      </c>
      <c r="O305" s="832">
        <v>497.76470588235293</v>
      </c>
      <c r="P305" s="849">
        <v>0.49</v>
      </c>
      <c r="Q305" s="849">
        <v>243.9</v>
      </c>
      <c r="R305" s="837">
        <v>2.8822973292365872</v>
      </c>
      <c r="S305" s="850">
        <v>497.75510204081633</v>
      </c>
    </row>
    <row r="306" spans="1:19" ht="14.4" customHeight="1" x14ac:dyDescent="0.3">
      <c r="A306" s="831" t="s">
        <v>5082</v>
      </c>
      <c r="B306" s="832" t="s">
        <v>5083</v>
      </c>
      <c r="C306" s="832" t="s">
        <v>589</v>
      </c>
      <c r="D306" s="832" t="s">
        <v>2733</v>
      </c>
      <c r="E306" s="832" t="s">
        <v>5084</v>
      </c>
      <c r="F306" s="832" t="s">
        <v>5158</v>
      </c>
      <c r="G306" s="832" t="s">
        <v>5157</v>
      </c>
      <c r="H306" s="849"/>
      <c r="I306" s="849"/>
      <c r="J306" s="832"/>
      <c r="K306" s="832"/>
      <c r="L306" s="849">
        <v>0.5</v>
      </c>
      <c r="M306" s="849">
        <v>82.96</v>
      </c>
      <c r="N306" s="832">
        <v>1</v>
      </c>
      <c r="O306" s="832">
        <v>165.92</v>
      </c>
      <c r="P306" s="849"/>
      <c r="Q306" s="849"/>
      <c r="R306" s="837"/>
      <c r="S306" s="850"/>
    </row>
    <row r="307" spans="1:19" ht="14.4" customHeight="1" x14ac:dyDescent="0.3">
      <c r="A307" s="831" t="s">
        <v>5082</v>
      </c>
      <c r="B307" s="832" t="s">
        <v>5083</v>
      </c>
      <c r="C307" s="832" t="s">
        <v>589</v>
      </c>
      <c r="D307" s="832" t="s">
        <v>2733</v>
      </c>
      <c r="E307" s="832" t="s">
        <v>5084</v>
      </c>
      <c r="F307" s="832" t="s">
        <v>5159</v>
      </c>
      <c r="G307" s="832" t="s">
        <v>2646</v>
      </c>
      <c r="H307" s="849"/>
      <c r="I307" s="849"/>
      <c r="J307" s="832"/>
      <c r="K307" s="832"/>
      <c r="L307" s="849"/>
      <c r="M307" s="849"/>
      <c r="N307" s="832"/>
      <c r="O307" s="832"/>
      <c r="P307" s="849">
        <v>3</v>
      </c>
      <c r="Q307" s="849">
        <v>14227.2</v>
      </c>
      <c r="R307" s="837"/>
      <c r="S307" s="850">
        <v>4742.4000000000005</v>
      </c>
    </row>
    <row r="308" spans="1:19" ht="14.4" customHeight="1" x14ac:dyDescent="0.3">
      <c r="A308" s="831" t="s">
        <v>5082</v>
      </c>
      <c r="B308" s="832" t="s">
        <v>5083</v>
      </c>
      <c r="C308" s="832" t="s">
        <v>589</v>
      </c>
      <c r="D308" s="832" t="s">
        <v>2733</v>
      </c>
      <c r="E308" s="832" t="s">
        <v>5084</v>
      </c>
      <c r="F308" s="832" t="s">
        <v>5172</v>
      </c>
      <c r="G308" s="832" t="s">
        <v>5173</v>
      </c>
      <c r="H308" s="849"/>
      <c r="I308" s="849"/>
      <c r="J308" s="832"/>
      <c r="K308" s="832"/>
      <c r="L308" s="849">
        <v>9.02</v>
      </c>
      <c r="M308" s="849">
        <v>2379.29</v>
      </c>
      <c r="N308" s="832">
        <v>1</v>
      </c>
      <c r="O308" s="832">
        <v>263.77937915742797</v>
      </c>
      <c r="P308" s="849">
        <v>15.91</v>
      </c>
      <c r="Q308" s="849">
        <v>4196.7299999999996</v>
      </c>
      <c r="R308" s="837">
        <v>1.7638581257433938</v>
      </c>
      <c r="S308" s="850">
        <v>263.77938403519795</v>
      </c>
    </row>
    <row r="309" spans="1:19" ht="14.4" customHeight="1" x14ac:dyDescent="0.3">
      <c r="A309" s="831" t="s">
        <v>5082</v>
      </c>
      <c r="B309" s="832" t="s">
        <v>5083</v>
      </c>
      <c r="C309" s="832" t="s">
        <v>589</v>
      </c>
      <c r="D309" s="832" t="s">
        <v>2733</v>
      </c>
      <c r="E309" s="832" t="s">
        <v>5084</v>
      </c>
      <c r="F309" s="832" t="s">
        <v>5180</v>
      </c>
      <c r="G309" s="832" t="s">
        <v>2691</v>
      </c>
      <c r="H309" s="849"/>
      <c r="I309" s="849"/>
      <c r="J309" s="832"/>
      <c r="K309" s="832"/>
      <c r="L309" s="849">
        <v>15</v>
      </c>
      <c r="M309" s="849">
        <v>262579.8</v>
      </c>
      <c r="N309" s="832">
        <v>1</v>
      </c>
      <c r="O309" s="832">
        <v>17505.32</v>
      </c>
      <c r="P309" s="849">
        <v>15</v>
      </c>
      <c r="Q309" s="849">
        <v>262564.5</v>
      </c>
      <c r="R309" s="837">
        <v>0.99994173199918657</v>
      </c>
      <c r="S309" s="850">
        <v>17504.3</v>
      </c>
    </row>
    <row r="310" spans="1:19" ht="14.4" customHeight="1" x14ac:dyDescent="0.3">
      <c r="A310" s="831" t="s">
        <v>5082</v>
      </c>
      <c r="B310" s="832" t="s">
        <v>5083</v>
      </c>
      <c r="C310" s="832" t="s">
        <v>589</v>
      </c>
      <c r="D310" s="832" t="s">
        <v>2733</v>
      </c>
      <c r="E310" s="832" t="s">
        <v>5084</v>
      </c>
      <c r="F310" s="832" t="s">
        <v>5184</v>
      </c>
      <c r="G310" s="832" t="s">
        <v>5173</v>
      </c>
      <c r="H310" s="849"/>
      <c r="I310" s="849"/>
      <c r="J310" s="832"/>
      <c r="K310" s="832"/>
      <c r="L310" s="849">
        <v>6.5</v>
      </c>
      <c r="M310" s="849">
        <v>17145.919999999998</v>
      </c>
      <c r="N310" s="832">
        <v>1</v>
      </c>
      <c r="O310" s="832">
        <v>2637.833846153846</v>
      </c>
      <c r="P310" s="849">
        <v>1.55</v>
      </c>
      <c r="Q310" s="849">
        <v>4088.64</v>
      </c>
      <c r="R310" s="837">
        <v>0.238461394897445</v>
      </c>
      <c r="S310" s="850">
        <v>2637.8322580645158</v>
      </c>
    </row>
    <row r="311" spans="1:19" ht="14.4" customHeight="1" x14ac:dyDescent="0.3">
      <c r="A311" s="831" t="s">
        <v>5082</v>
      </c>
      <c r="B311" s="832" t="s">
        <v>5083</v>
      </c>
      <c r="C311" s="832" t="s">
        <v>589</v>
      </c>
      <c r="D311" s="832" t="s">
        <v>2733</v>
      </c>
      <c r="E311" s="832" t="s">
        <v>5084</v>
      </c>
      <c r="F311" s="832" t="s">
        <v>5185</v>
      </c>
      <c r="G311" s="832" t="s">
        <v>5173</v>
      </c>
      <c r="H311" s="849"/>
      <c r="I311" s="849"/>
      <c r="J311" s="832"/>
      <c r="K311" s="832"/>
      <c r="L311" s="849">
        <v>2</v>
      </c>
      <c r="M311" s="849">
        <v>2637.82</v>
      </c>
      <c r="N311" s="832">
        <v>1</v>
      </c>
      <c r="O311" s="832">
        <v>1318.91</v>
      </c>
      <c r="P311" s="849">
        <v>2</v>
      </c>
      <c r="Q311" s="849">
        <v>2637.82</v>
      </c>
      <c r="R311" s="837">
        <v>1</v>
      </c>
      <c r="S311" s="850">
        <v>1318.91</v>
      </c>
    </row>
    <row r="312" spans="1:19" ht="14.4" customHeight="1" x14ac:dyDescent="0.3">
      <c r="A312" s="831" t="s">
        <v>5082</v>
      </c>
      <c r="B312" s="832" t="s">
        <v>5083</v>
      </c>
      <c r="C312" s="832" t="s">
        <v>589</v>
      </c>
      <c r="D312" s="832" t="s">
        <v>2733</v>
      </c>
      <c r="E312" s="832" t="s">
        <v>5084</v>
      </c>
      <c r="F312" s="832" t="s">
        <v>5188</v>
      </c>
      <c r="G312" s="832" t="s">
        <v>2583</v>
      </c>
      <c r="H312" s="849"/>
      <c r="I312" s="849"/>
      <c r="J312" s="832"/>
      <c r="K312" s="832"/>
      <c r="L312" s="849"/>
      <c r="M312" s="849"/>
      <c r="N312" s="832"/>
      <c r="O312" s="832"/>
      <c r="P312" s="849">
        <v>5</v>
      </c>
      <c r="Q312" s="849">
        <v>26748.94</v>
      </c>
      <c r="R312" s="837"/>
      <c r="S312" s="850">
        <v>5349.7879999999996</v>
      </c>
    </row>
    <row r="313" spans="1:19" ht="14.4" customHeight="1" x14ac:dyDescent="0.3">
      <c r="A313" s="831" t="s">
        <v>5082</v>
      </c>
      <c r="B313" s="832" t="s">
        <v>5083</v>
      </c>
      <c r="C313" s="832" t="s">
        <v>589</v>
      </c>
      <c r="D313" s="832" t="s">
        <v>2733</v>
      </c>
      <c r="E313" s="832" t="s">
        <v>5084</v>
      </c>
      <c r="F313" s="832" t="s">
        <v>5194</v>
      </c>
      <c r="G313" s="832" t="s">
        <v>5195</v>
      </c>
      <c r="H313" s="849"/>
      <c r="I313" s="849"/>
      <c r="J313" s="832"/>
      <c r="K313" s="832"/>
      <c r="L313" s="849">
        <v>2</v>
      </c>
      <c r="M313" s="849">
        <v>7599.76</v>
      </c>
      <c r="N313" s="832">
        <v>1</v>
      </c>
      <c r="O313" s="832">
        <v>3799.88</v>
      </c>
      <c r="P313" s="849">
        <v>1</v>
      </c>
      <c r="Q313" s="849">
        <v>3799.88</v>
      </c>
      <c r="R313" s="837">
        <v>0.5</v>
      </c>
      <c r="S313" s="850">
        <v>3799.88</v>
      </c>
    </row>
    <row r="314" spans="1:19" ht="14.4" customHeight="1" x14ac:dyDescent="0.3">
      <c r="A314" s="831" t="s">
        <v>5082</v>
      </c>
      <c r="B314" s="832" t="s">
        <v>5083</v>
      </c>
      <c r="C314" s="832" t="s">
        <v>589</v>
      </c>
      <c r="D314" s="832" t="s">
        <v>2733</v>
      </c>
      <c r="E314" s="832" t="s">
        <v>5084</v>
      </c>
      <c r="F314" s="832" t="s">
        <v>5197</v>
      </c>
      <c r="G314" s="832" t="s">
        <v>5198</v>
      </c>
      <c r="H314" s="849"/>
      <c r="I314" s="849"/>
      <c r="J314" s="832"/>
      <c r="K314" s="832"/>
      <c r="L314" s="849">
        <v>17</v>
      </c>
      <c r="M314" s="849">
        <v>792200</v>
      </c>
      <c r="N314" s="832">
        <v>1</v>
      </c>
      <c r="O314" s="832">
        <v>46600</v>
      </c>
      <c r="P314" s="849"/>
      <c r="Q314" s="849"/>
      <c r="R314" s="837"/>
      <c r="S314" s="850"/>
    </row>
    <row r="315" spans="1:19" ht="14.4" customHeight="1" x14ac:dyDescent="0.3">
      <c r="A315" s="831" t="s">
        <v>5082</v>
      </c>
      <c r="B315" s="832" t="s">
        <v>5083</v>
      </c>
      <c r="C315" s="832" t="s">
        <v>589</v>
      </c>
      <c r="D315" s="832" t="s">
        <v>2733</v>
      </c>
      <c r="E315" s="832" t="s">
        <v>5084</v>
      </c>
      <c r="F315" s="832" t="s">
        <v>5202</v>
      </c>
      <c r="G315" s="832" t="s">
        <v>2697</v>
      </c>
      <c r="H315" s="849"/>
      <c r="I315" s="849"/>
      <c r="J315" s="832"/>
      <c r="K315" s="832"/>
      <c r="L315" s="849">
        <v>13</v>
      </c>
      <c r="M315" s="849">
        <v>996050.63</v>
      </c>
      <c r="N315" s="832">
        <v>1</v>
      </c>
      <c r="O315" s="832">
        <v>76619.279230769229</v>
      </c>
      <c r="P315" s="849"/>
      <c r="Q315" s="849"/>
      <c r="R315" s="837"/>
      <c r="S315" s="850"/>
    </row>
    <row r="316" spans="1:19" ht="14.4" customHeight="1" x14ac:dyDescent="0.3">
      <c r="A316" s="831" t="s">
        <v>5082</v>
      </c>
      <c r="B316" s="832" t="s">
        <v>5083</v>
      </c>
      <c r="C316" s="832" t="s">
        <v>589</v>
      </c>
      <c r="D316" s="832" t="s">
        <v>2733</v>
      </c>
      <c r="E316" s="832" t="s">
        <v>5084</v>
      </c>
      <c r="F316" s="832" t="s">
        <v>5203</v>
      </c>
      <c r="G316" s="832" t="s">
        <v>5204</v>
      </c>
      <c r="H316" s="849"/>
      <c r="I316" s="849"/>
      <c r="J316" s="832"/>
      <c r="K316" s="832"/>
      <c r="L316" s="849"/>
      <c r="M316" s="849"/>
      <c r="N316" s="832"/>
      <c r="O316" s="832"/>
      <c r="P316" s="849">
        <v>3</v>
      </c>
      <c r="Q316" s="849">
        <v>268508.31</v>
      </c>
      <c r="R316" s="837"/>
      <c r="S316" s="850">
        <v>89502.77</v>
      </c>
    </row>
    <row r="317" spans="1:19" ht="14.4" customHeight="1" x14ac:dyDescent="0.3">
      <c r="A317" s="831" t="s">
        <v>5082</v>
      </c>
      <c r="B317" s="832" t="s">
        <v>5083</v>
      </c>
      <c r="C317" s="832" t="s">
        <v>589</v>
      </c>
      <c r="D317" s="832" t="s">
        <v>2733</v>
      </c>
      <c r="E317" s="832" t="s">
        <v>5084</v>
      </c>
      <c r="F317" s="832" t="s">
        <v>5205</v>
      </c>
      <c r="G317" s="832" t="s">
        <v>5206</v>
      </c>
      <c r="H317" s="849"/>
      <c r="I317" s="849"/>
      <c r="J317" s="832"/>
      <c r="K317" s="832"/>
      <c r="L317" s="849">
        <v>3.12</v>
      </c>
      <c r="M317" s="849">
        <v>3382.36</v>
      </c>
      <c r="N317" s="832">
        <v>1</v>
      </c>
      <c r="O317" s="832">
        <v>1084.0897435897436</v>
      </c>
      <c r="P317" s="849">
        <v>4.43</v>
      </c>
      <c r="Q317" s="849">
        <v>4720.8600000000006</v>
      </c>
      <c r="R317" s="837">
        <v>1.3957296089121207</v>
      </c>
      <c r="S317" s="850">
        <v>1065.6568848758468</v>
      </c>
    </row>
    <row r="318" spans="1:19" ht="14.4" customHeight="1" x14ac:dyDescent="0.3">
      <c r="A318" s="831" t="s">
        <v>5082</v>
      </c>
      <c r="B318" s="832" t="s">
        <v>5083</v>
      </c>
      <c r="C318" s="832" t="s">
        <v>589</v>
      </c>
      <c r="D318" s="832" t="s">
        <v>2733</v>
      </c>
      <c r="E318" s="832" t="s">
        <v>5084</v>
      </c>
      <c r="F318" s="832" t="s">
        <v>5207</v>
      </c>
      <c r="G318" s="832" t="s">
        <v>5206</v>
      </c>
      <c r="H318" s="849"/>
      <c r="I318" s="849"/>
      <c r="J318" s="832"/>
      <c r="K318" s="832"/>
      <c r="L318" s="849">
        <v>10.41</v>
      </c>
      <c r="M318" s="849">
        <v>3761.8500000000004</v>
      </c>
      <c r="N318" s="832">
        <v>1</v>
      </c>
      <c r="O318" s="832">
        <v>361.36887608069168</v>
      </c>
      <c r="P318" s="849">
        <v>22.380000000000003</v>
      </c>
      <c r="Q318" s="849">
        <v>7940.73</v>
      </c>
      <c r="R318" s="837">
        <v>2.1108576897005458</v>
      </c>
      <c r="S318" s="850">
        <v>354.81367292225195</v>
      </c>
    </row>
    <row r="319" spans="1:19" ht="14.4" customHeight="1" x14ac:dyDescent="0.3">
      <c r="A319" s="831" t="s">
        <v>5082</v>
      </c>
      <c r="B319" s="832" t="s">
        <v>5083</v>
      </c>
      <c r="C319" s="832" t="s">
        <v>589</v>
      </c>
      <c r="D319" s="832" t="s">
        <v>2733</v>
      </c>
      <c r="E319" s="832" t="s">
        <v>5084</v>
      </c>
      <c r="F319" s="832" t="s">
        <v>5208</v>
      </c>
      <c r="G319" s="832" t="s">
        <v>5206</v>
      </c>
      <c r="H319" s="849"/>
      <c r="I319" s="849"/>
      <c r="J319" s="832"/>
      <c r="K319" s="832"/>
      <c r="L319" s="849">
        <v>8.43</v>
      </c>
      <c r="M319" s="849">
        <v>1015.35</v>
      </c>
      <c r="N319" s="832">
        <v>1</v>
      </c>
      <c r="O319" s="832">
        <v>120.44483985765125</v>
      </c>
      <c r="P319" s="849">
        <v>12.15</v>
      </c>
      <c r="Q319" s="849">
        <v>1430.5700000000002</v>
      </c>
      <c r="R319" s="837">
        <v>1.4089427291081895</v>
      </c>
      <c r="S319" s="850">
        <v>117.74238683127572</v>
      </c>
    </row>
    <row r="320" spans="1:19" ht="14.4" customHeight="1" x14ac:dyDescent="0.3">
      <c r="A320" s="831" t="s">
        <v>5082</v>
      </c>
      <c r="B320" s="832" t="s">
        <v>5083</v>
      </c>
      <c r="C320" s="832" t="s">
        <v>589</v>
      </c>
      <c r="D320" s="832" t="s">
        <v>2733</v>
      </c>
      <c r="E320" s="832" t="s">
        <v>5084</v>
      </c>
      <c r="F320" s="832" t="s">
        <v>5211</v>
      </c>
      <c r="G320" s="832" t="s">
        <v>5206</v>
      </c>
      <c r="H320" s="849"/>
      <c r="I320" s="849"/>
      <c r="J320" s="832"/>
      <c r="K320" s="832"/>
      <c r="L320" s="849">
        <v>0.02</v>
      </c>
      <c r="M320" s="849">
        <v>28.9</v>
      </c>
      <c r="N320" s="832">
        <v>1</v>
      </c>
      <c r="O320" s="832">
        <v>1445</v>
      </c>
      <c r="P320" s="849">
        <v>1.9500000000000002</v>
      </c>
      <c r="Q320" s="849">
        <v>2752.7200000000003</v>
      </c>
      <c r="R320" s="837">
        <v>95.249826989619393</v>
      </c>
      <c r="S320" s="850">
        <v>1411.6512820512821</v>
      </c>
    </row>
    <row r="321" spans="1:19" ht="14.4" customHeight="1" x14ac:dyDescent="0.3">
      <c r="A321" s="831" t="s">
        <v>5082</v>
      </c>
      <c r="B321" s="832" t="s">
        <v>5083</v>
      </c>
      <c r="C321" s="832" t="s">
        <v>589</v>
      </c>
      <c r="D321" s="832" t="s">
        <v>2733</v>
      </c>
      <c r="E321" s="832" t="s">
        <v>5084</v>
      </c>
      <c r="F321" s="832" t="s">
        <v>5212</v>
      </c>
      <c r="G321" s="832" t="s">
        <v>5213</v>
      </c>
      <c r="H321" s="849"/>
      <c r="I321" s="849"/>
      <c r="J321" s="832"/>
      <c r="K321" s="832"/>
      <c r="L321" s="849"/>
      <c r="M321" s="849"/>
      <c r="N321" s="832"/>
      <c r="O321" s="832"/>
      <c r="P321" s="849">
        <v>5.6400000000000006</v>
      </c>
      <c r="Q321" s="849">
        <v>4036.41</v>
      </c>
      <c r="R321" s="837"/>
      <c r="S321" s="850">
        <v>715.67553191489355</v>
      </c>
    </row>
    <row r="322" spans="1:19" ht="14.4" customHeight="1" x14ac:dyDescent="0.3">
      <c r="A322" s="831" t="s">
        <v>5082</v>
      </c>
      <c r="B322" s="832" t="s">
        <v>5083</v>
      </c>
      <c r="C322" s="832" t="s">
        <v>589</v>
      </c>
      <c r="D322" s="832" t="s">
        <v>2733</v>
      </c>
      <c r="E322" s="832" t="s">
        <v>5084</v>
      </c>
      <c r="F322" s="832" t="s">
        <v>5214</v>
      </c>
      <c r="G322" s="832" t="s">
        <v>5213</v>
      </c>
      <c r="H322" s="849"/>
      <c r="I322" s="849"/>
      <c r="J322" s="832"/>
      <c r="K322" s="832"/>
      <c r="L322" s="849"/>
      <c r="M322" s="849"/>
      <c r="N322" s="832"/>
      <c r="O322" s="832"/>
      <c r="P322" s="849">
        <v>15.530000000000001</v>
      </c>
      <c r="Q322" s="849">
        <v>22228.989999999998</v>
      </c>
      <c r="R322" s="837"/>
      <c r="S322" s="850">
        <v>1431.3580167417899</v>
      </c>
    </row>
    <row r="323" spans="1:19" ht="14.4" customHeight="1" x14ac:dyDescent="0.3">
      <c r="A323" s="831" t="s">
        <v>5082</v>
      </c>
      <c r="B323" s="832" t="s">
        <v>5083</v>
      </c>
      <c r="C323" s="832" t="s">
        <v>589</v>
      </c>
      <c r="D323" s="832" t="s">
        <v>2733</v>
      </c>
      <c r="E323" s="832" t="s">
        <v>5084</v>
      </c>
      <c r="F323" s="832" t="s">
        <v>5215</v>
      </c>
      <c r="G323" s="832" t="s">
        <v>1857</v>
      </c>
      <c r="H323" s="849"/>
      <c r="I323" s="849"/>
      <c r="J323" s="832"/>
      <c r="K323" s="832"/>
      <c r="L323" s="849"/>
      <c r="M323" s="849"/>
      <c r="N323" s="832"/>
      <c r="O323" s="832"/>
      <c r="P323" s="849">
        <v>58.72</v>
      </c>
      <c r="Q323" s="849">
        <v>527911.94000000006</v>
      </c>
      <c r="R323" s="837"/>
      <c r="S323" s="850">
        <v>8990.3259536784753</v>
      </c>
    </row>
    <row r="324" spans="1:19" ht="14.4" customHeight="1" x14ac:dyDescent="0.3">
      <c r="A324" s="831" t="s">
        <v>5082</v>
      </c>
      <c r="B324" s="832" t="s">
        <v>5083</v>
      </c>
      <c r="C324" s="832" t="s">
        <v>589</v>
      </c>
      <c r="D324" s="832" t="s">
        <v>2733</v>
      </c>
      <c r="E324" s="832" t="s">
        <v>5084</v>
      </c>
      <c r="F324" s="832" t="s">
        <v>5216</v>
      </c>
      <c r="G324" s="832" t="s">
        <v>2303</v>
      </c>
      <c r="H324" s="849"/>
      <c r="I324" s="849"/>
      <c r="J324" s="832"/>
      <c r="K324" s="832"/>
      <c r="L324" s="849">
        <v>9.52</v>
      </c>
      <c r="M324" s="849">
        <v>7466.5</v>
      </c>
      <c r="N324" s="832">
        <v>1</v>
      </c>
      <c r="O324" s="832">
        <v>784.29621848739498</v>
      </c>
      <c r="P324" s="849">
        <v>56.239999999999995</v>
      </c>
      <c r="Q324" s="849">
        <v>44108.899999999994</v>
      </c>
      <c r="R324" s="837">
        <v>5.9075738297729856</v>
      </c>
      <c r="S324" s="850">
        <v>784.29765291607396</v>
      </c>
    </row>
    <row r="325" spans="1:19" ht="14.4" customHeight="1" x14ac:dyDescent="0.3">
      <c r="A325" s="831" t="s">
        <v>5082</v>
      </c>
      <c r="B325" s="832" t="s">
        <v>5083</v>
      </c>
      <c r="C325" s="832" t="s">
        <v>589</v>
      </c>
      <c r="D325" s="832" t="s">
        <v>2733</v>
      </c>
      <c r="E325" s="832" t="s">
        <v>5084</v>
      </c>
      <c r="F325" s="832" t="s">
        <v>5218</v>
      </c>
      <c r="G325" s="832" t="s">
        <v>2318</v>
      </c>
      <c r="H325" s="849"/>
      <c r="I325" s="849"/>
      <c r="J325" s="832"/>
      <c r="K325" s="832"/>
      <c r="L325" s="849"/>
      <c r="M325" s="849"/>
      <c r="N325" s="832"/>
      <c r="O325" s="832"/>
      <c r="P325" s="849">
        <v>3.64</v>
      </c>
      <c r="Q325" s="849">
        <v>2796.24</v>
      </c>
      <c r="R325" s="837"/>
      <c r="S325" s="850">
        <v>768.19780219780216</v>
      </c>
    </row>
    <row r="326" spans="1:19" ht="14.4" customHeight="1" x14ac:dyDescent="0.3">
      <c r="A326" s="831" t="s">
        <v>5082</v>
      </c>
      <c r="B326" s="832" t="s">
        <v>5083</v>
      </c>
      <c r="C326" s="832" t="s">
        <v>589</v>
      </c>
      <c r="D326" s="832" t="s">
        <v>2733</v>
      </c>
      <c r="E326" s="832" t="s">
        <v>5084</v>
      </c>
      <c r="F326" s="832" t="s">
        <v>5219</v>
      </c>
      <c r="G326" s="832" t="s">
        <v>5220</v>
      </c>
      <c r="H326" s="849"/>
      <c r="I326" s="849"/>
      <c r="J326" s="832"/>
      <c r="K326" s="832"/>
      <c r="L326" s="849"/>
      <c r="M326" s="849"/>
      <c r="N326" s="832"/>
      <c r="O326" s="832"/>
      <c r="P326" s="849">
        <v>12</v>
      </c>
      <c r="Q326" s="849">
        <v>924000</v>
      </c>
      <c r="R326" s="837"/>
      <c r="S326" s="850">
        <v>77000</v>
      </c>
    </row>
    <row r="327" spans="1:19" ht="14.4" customHeight="1" x14ac:dyDescent="0.3">
      <c r="A327" s="831" t="s">
        <v>5082</v>
      </c>
      <c r="B327" s="832" t="s">
        <v>5083</v>
      </c>
      <c r="C327" s="832" t="s">
        <v>589</v>
      </c>
      <c r="D327" s="832" t="s">
        <v>2733</v>
      </c>
      <c r="E327" s="832" t="s">
        <v>5084</v>
      </c>
      <c r="F327" s="832" t="s">
        <v>5221</v>
      </c>
      <c r="G327" s="832" t="s">
        <v>5222</v>
      </c>
      <c r="H327" s="849"/>
      <c r="I327" s="849"/>
      <c r="J327" s="832"/>
      <c r="K327" s="832"/>
      <c r="L327" s="849"/>
      <c r="M327" s="849"/>
      <c r="N327" s="832"/>
      <c r="O327" s="832"/>
      <c r="P327" s="849">
        <v>34.85</v>
      </c>
      <c r="Q327" s="849">
        <v>12747.94</v>
      </c>
      <c r="R327" s="837"/>
      <c r="S327" s="850">
        <v>365.79454806312771</v>
      </c>
    </row>
    <row r="328" spans="1:19" ht="14.4" customHeight="1" x14ac:dyDescent="0.3">
      <c r="A328" s="831" t="s">
        <v>5082</v>
      </c>
      <c r="B328" s="832" t="s">
        <v>5083</v>
      </c>
      <c r="C328" s="832" t="s">
        <v>589</v>
      </c>
      <c r="D328" s="832" t="s">
        <v>2733</v>
      </c>
      <c r="E328" s="832" t="s">
        <v>5084</v>
      </c>
      <c r="F328" s="832" t="s">
        <v>5224</v>
      </c>
      <c r="G328" s="832" t="s">
        <v>2668</v>
      </c>
      <c r="H328" s="849"/>
      <c r="I328" s="849"/>
      <c r="J328" s="832"/>
      <c r="K328" s="832"/>
      <c r="L328" s="849">
        <v>1</v>
      </c>
      <c r="M328" s="849">
        <v>42240.12</v>
      </c>
      <c r="N328" s="832">
        <v>1</v>
      </c>
      <c r="O328" s="832">
        <v>42240.12</v>
      </c>
      <c r="P328" s="849">
        <v>34</v>
      </c>
      <c r="Q328" s="849">
        <v>1419911.4</v>
      </c>
      <c r="R328" s="837">
        <v>33.615231206729526</v>
      </c>
      <c r="S328" s="850">
        <v>41762.1</v>
      </c>
    </row>
    <row r="329" spans="1:19" ht="14.4" customHeight="1" x14ac:dyDescent="0.3">
      <c r="A329" s="831" t="s">
        <v>5082</v>
      </c>
      <c r="B329" s="832" t="s">
        <v>5083</v>
      </c>
      <c r="C329" s="832" t="s">
        <v>589</v>
      </c>
      <c r="D329" s="832" t="s">
        <v>2733</v>
      </c>
      <c r="E329" s="832" t="s">
        <v>5084</v>
      </c>
      <c r="F329" s="832" t="s">
        <v>5228</v>
      </c>
      <c r="G329" s="832" t="s">
        <v>2303</v>
      </c>
      <c r="H329" s="849"/>
      <c r="I329" s="849"/>
      <c r="J329" s="832"/>
      <c r="K329" s="832"/>
      <c r="L329" s="849">
        <v>4.5999999999999996</v>
      </c>
      <c r="M329" s="849">
        <v>1082.31</v>
      </c>
      <c r="N329" s="832">
        <v>1</v>
      </c>
      <c r="O329" s="832">
        <v>235.28478260869565</v>
      </c>
      <c r="P329" s="849">
        <v>43.070000000000007</v>
      </c>
      <c r="Q329" s="849">
        <v>10133.75</v>
      </c>
      <c r="R329" s="837">
        <v>9.3630752741820746</v>
      </c>
      <c r="S329" s="850">
        <v>235.28558161133034</v>
      </c>
    </row>
    <row r="330" spans="1:19" ht="14.4" customHeight="1" x14ac:dyDescent="0.3">
      <c r="A330" s="831" t="s">
        <v>5082</v>
      </c>
      <c r="B330" s="832" t="s">
        <v>5083</v>
      </c>
      <c r="C330" s="832" t="s">
        <v>589</v>
      </c>
      <c r="D330" s="832" t="s">
        <v>2733</v>
      </c>
      <c r="E330" s="832" t="s">
        <v>5084</v>
      </c>
      <c r="F330" s="832" t="s">
        <v>5229</v>
      </c>
      <c r="G330" s="832" t="s">
        <v>5230</v>
      </c>
      <c r="H330" s="849"/>
      <c r="I330" s="849"/>
      <c r="J330" s="832"/>
      <c r="K330" s="832"/>
      <c r="L330" s="849"/>
      <c r="M330" s="849"/>
      <c r="N330" s="832"/>
      <c r="O330" s="832"/>
      <c r="P330" s="849">
        <v>1.53</v>
      </c>
      <c r="Q330" s="849">
        <v>13433.25</v>
      </c>
      <c r="R330" s="837"/>
      <c r="S330" s="850">
        <v>8779.9019607843129</v>
      </c>
    </row>
    <row r="331" spans="1:19" ht="14.4" customHeight="1" x14ac:dyDescent="0.3">
      <c r="A331" s="831" t="s">
        <v>5082</v>
      </c>
      <c r="B331" s="832" t="s">
        <v>5083</v>
      </c>
      <c r="C331" s="832" t="s">
        <v>589</v>
      </c>
      <c r="D331" s="832" t="s">
        <v>2733</v>
      </c>
      <c r="E331" s="832" t="s">
        <v>5084</v>
      </c>
      <c r="F331" s="832" t="s">
        <v>5232</v>
      </c>
      <c r="G331" s="832" t="s">
        <v>2697</v>
      </c>
      <c r="H331" s="849"/>
      <c r="I331" s="849"/>
      <c r="J331" s="832"/>
      <c r="K331" s="832"/>
      <c r="L331" s="849">
        <v>3</v>
      </c>
      <c r="M331" s="849">
        <v>58959</v>
      </c>
      <c r="N331" s="832">
        <v>1</v>
      </c>
      <c r="O331" s="832">
        <v>19653</v>
      </c>
      <c r="P331" s="849"/>
      <c r="Q331" s="849"/>
      <c r="R331" s="837"/>
      <c r="S331" s="850"/>
    </row>
    <row r="332" spans="1:19" ht="14.4" customHeight="1" x14ac:dyDescent="0.3">
      <c r="A332" s="831" t="s">
        <v>5082</v>
      </c>
      <c r="B332" s="832" t="s">
        <v>5083</v>
      </c>
      <c r="C332" s="832" t="s">
        <v>589</v>
      </c>
      <c r="D332" s="832" t="s">
        <v>2733</v>
      </c>
      <c r="E332" s="832" t="s">
        <v>5084</v>
      </c>
      <c r="F332" s="832" t="s">
        <v>5233</v>
      </c>
      <c r="G332" s="832" t="s">
        <v>5234</v>
      </c>
      <c r="H332" s="849"/>
      <c r="I332" s="849"/>
      <c r="J332" s="832"/>
      <c r="K332" s="832"/>
      <c r="L332" s="849"/>
      <c r="M332" s="849"/>
      <c r="N332" s="832"/>
      <c r="O332" s="832"/>
      <c r="P332" s="849">
        <v>3</v>
      </c>
      <c r="Q332" s="849">
        <v>1098.03</v>
      </c>
      <c r="R332" s="837"/>
      <c r="S332" s="850">
        <v>366.01</v>
      </c>
    </row>
    <row r="333" spans="1:19" ht="14.4" customHeight="1" x14ac:dyDescent="0.3">
      <c r="A333" s="831" t="s">
        <v>5082</v>
      </c>
      <c r="B333" s="832" t="s">
        <v>5083</v>
      </c>
      <c r="C333" s="832" t="s">
        <v>589</v>
      </c>
      <c r="D333" s="832" t="s">
        <v>2733</v>
      </c>
      <c r="E333" s="832" t="s">
        <v>5084</v>
      </c>
      <c r="F333" s="832" t="s">
        <v>5237</v>
      </c>
      <c r="G333" s="832" t="s">
        <v>5234</v>
      </c>
      <c r="H333" s="849"/>
      <c r="I333" s="849"/>
      <c r="J333" s="832"/>
      <c r="K333" s="832"/>
      <c r="L333" s="849">
        <v>15.33</v>
      </c>
      <c r="M333" s="849">
        <v>22443.42</v>
      </c>
      <c r="N333" s="832">
        <v>1</v>
      </c>
      <c r="O333" s="832">
        <v>1464.0195694716242</v>
      </c>
      <c r="P333" s="849">
        <v>15.73</v>
      </c>
      <c r="Q333" s="849">
        <v>23029.01</v>
      </c>
      <c r="R333" s="837">
        <v>1.0260918344886831</v>
      </c>
      <c r="S333" s="850">
        <v>1464.018436109345</v>
      </c>
    </row>
    <row r="334" spans="1:19" ht="14.4" customHeight="1" x14ac:dyDescent="0.3">
      <c r="A334" s="831" t="s">
        <v>5082</v>
      </c>
      <c r="B334" s="832" t="s">
        <v>5083</v>
      </c>
      <c r="C334" s="832" t="s">
        <v>589</v>
      </c>
      <c r="D334" s="832" t="s">
        <v>2733</v>
      </c>
      <c r="E334" s="832" t="s">
        <v>5084</v>
      </c>
      <c r="F334" s="832" t="s">
        <v>5238</v>
      </c>
      <c r="G334" s="832" t="s">
        <v>1909</v>
      </c>
      <c r="H334" s="849"/>
      <c r="I334" s="849"/>
      <c r="J334" s="832"/>
      <c r="K334" s="832"/>
      <c r="L334" s="849"/>
      <c r="M334" s="849"/>
      <c r="N334" s="832"/>
      <c r="O334" s="832"/>
      <c r="P334" s="849">
        <v>6</v>
      </c>
      <c r="Q334" s="849">
        <v>260959.44</v>
      </c>
      <c r="R334" s="837"/>
      <c r="S334" s="850">
        <v>43493.24</v>
      </c>
    </row>
    <row r="335" spans="1:19" ht="14.4" customHeight="1" x14ac:dyDescent="0.3">
      <c r="A335" s="831" t="s">
        <v>5082</v>
      </c>
      <c r="B335" s="832" t="s">
        <v>5083</v>
      </c>
      <c r="C335" s="832" t="s">
        <v>589</v>
      </c>
      <c r="D335" s="832" t="s">
        <v>2733</v>
      </c>
      <c r="E335" s="832" t="s">
        <v>5084</v>
      </c>
      <c r="F335" s="832" t="s">
        <v>5241</v>
      </c>
      <c r="G335" s="832" t="s">
        <v>5242</v>
      </c>
      <c r="H335" s="849"/>
      <c r="I335" s="849"/>
      <c r="J335" s="832"/>
      <c r="K335" s="832"/>
      <c r="L335" s="849"/>
      <c r="M335" s="849"/>
      <c r="N335" s="832"/>
      <c r="O335" s="832"/>
      <c r="P335" s="849">
        <v>9.4</v>
      </c>
      <c r="Q335" s="849">
        <v>5062.33</v>
      </c>
      <c r="R335" s="837"/>
      <c r="S335" s="850">
        <v>538.54574468085104</v>
      </c>
    </row>
    <row r="336" spans="1:19" ht="14.4" customHeight="1" x14ac:dyDescent="0.3">
      <c r="A336" s="831" t="s">
        <v>5082</v>
      </c>
      <c r="B336" s="832" t="s">
        <v>5083</v>
      </c>
      <c r="C336" s="832" t="s">
        <v>589</v>
      </c>
      <c r="D336" s="832" t="s">
        <v>2733</v>
      </c>
      <c r="E336" s="832" t="s">
        <v>5084</v>
      </c>
      <c r="F336" s="832" t="s">
        <v>5244</v>
      </c>
      <c r="G336" s="832" t="s">
        <v>5230</v>
      </c>
      <c r="H336" s="849"/>
      <c r="I336" s="849"/>
      <c r="J336" s="832"/>
      <c r="K336" s="832"/>
      <c r="L336" s="849"/>
      <c r="M336" s="849"/>
      <c r="N336" s="832"/>
      <c r="O336" s="832"/>
      <c r="P336" s="849">
        <v>3</v>
      </c>
      <c r="Q336" s="849">
        <v>52679.4</v>
      </c>
      <c r="R336" s="837"/>
      <c r="S336" s="850">
        <v>17559.8</v>
      </c>
    </row>
    <row r="337" spans="1:19" ht="14.4" customHeight="1" x14ac:dyDescent="0.3">
      <c r="A337" s="831" t="s">
        <v>5082</v>
      </c>
      <c r="B337" s="832" t="s">
        <v>5083</v>
      </c>
      <c r="C337" s="832" t="s">
        <v>589</v>
      </c>
      <c r="D337" s="832" t="s">
        <v>2733</v>
      </c>
      <c r="E337" s="832" t="s">
        <v>5084</v>
      </c>
      <c r="F337" s="832" t="s">
        <v>5245</v>
      </c>
      <c r="G337" s="832" t="s">
        <v>4430</v>
      </c>
      <c r="H337" s="849"/>
      <c r="I337" s="849"/>
      <c r="J337" s="832"/>
      <c r="K337" s="832"/>
      <c r="L337" s="849">
        <v>4.8</v>
      </c>
      <c r="M337" s="849">
        <v>339.36</v>
      </c>
      <c r="N337" s="832">
        <v>1</v>
      </c>
      <c r="O337" s="832">
        <v>70.7</v>
      </c>
      <c r="P337" s="849">
        <v>3.2</v>
      </c>
      <c r="Q337" s="849">
        <v>226.24</v>
      </c>
      <c r="R337" s="837">
        <v>0.66666666666666663</v>
      </c>
      <c r="S337" s="850">
        <v>70.7</v>
      </c>
    </row>
    <row r="338" spans="1:19" ht="14.4" customHeight="1" x14ac:dyDescent="0.3">
      <c r="A338" s="831" t="s">
        <v>5082</v>
      </c>
      <c r="B338" s="832" t="s">
        <v>5083</v>
      </c>
      <c r="C338" s="832" t="s">
        <v>589</v>
      </c>
      <c r="D338" s="832" t="s">
        <v>2733</v>
      </c>
      <c r="E338" s="832" t="s">
        <v>5084</v>
      </c>
      <c r="F338" s="832" t="s">
        <v>5247</v>
      </c>
      <c r="G338" s="832" t="s">
        <v>5234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2928.05</v>
      </c>
      <c r="R338" s="837"/>
      <c r="S338" s="850">
        <v>2928.05</v>
      </c>
    </row>
    <row r="339" spans="1:19" ht="14.4" customHeight="1" x14ac:dyDescent="0.3">
      <c r="A339" s="831" t="s">
        <v>5082</v>
      </c>
      <c r="B339" s="832" t="s">
        <v>5083</v>
      </c>
      <c r="C339" s="832" t="s">
        <v>589</v>
      </c>
      <c r="D339" s="832" t="s">
        <v>2733</v>
      </c>
      <c r="E339" s="832" t="s">
        <v>5084</v>
      </c>
      <c r="F339" s="832" t="s">
        <v>5250</v>
      </c>
      <c r="G339" s="832" t="s">
        <v>5251</v>
      </c>
      <c r="H339" s="849"/>
      <c r="I339" s="849"/>
      <c r="J339" s="832"/>
      <c r="K339" s="832"/>
      <c r="L339" s="849">
        <v>1.2</v>
      </c>
      <c r="M339" s="849">
        <v>509.34</v>
      </c>
      <c r="N339" s="832">
        <v>1</v>
      </c>
      <c r="O339" s="832">
        <v>424.45</v>
      </c>
      <c r="P339" s="849"/>
      <c r="Q339" s="849"/>
      <c r="R339" s="837"/>
      <c r="S339" s="850"/>
    </row>
    <row r="340" spans="1:19" ht="14.4" customHeight="1" x14ac:dyDescent="0.3">
      <c r="A340" s="831" t="s">
        <v>5082</v>
      </c>
      <c r="B340" s="832" t="s">
        <v>5083</v>
      </c>
      <c r="C340" s="832" t="s">
        <v>589</v>
      </c>
      <c r="D340" s="832" t="s">
        <v>2733</v>
      </c>
      <c r="E340" s="832" t="s">
        <v>5084</v>
      </c>
      <c r="F340" s="832" t="s">
        <v>5252</v>
      </c>
      <c r="G340" s="832" t="s">
        <v>2593</v>
      </c>
      <c r="H340" s="849"/>
      <c r="I340" s="849"/>
      <c r="J340" s="832"/>
      <c r="K340" s="832"/>
      <c r="L340" s="849">
        <v>6</v>
      </c>
      <c r="M340" s="849">
        <v>10494.48</v>
      </c>
      <c r="N340" s="832">
        <v>1</v>
      </c>
      <c r="O340" s="832">
        <v>1749.08</v>
      </c>
      <c r="P340" s="849">
        <v>5</v>
      </c>
      <c r="Q340" s="849">
        <v>8745.4</v>
      </c>
      <c r="R340" s="837">
        <v>0.83333333333333337</v>
      </c>
      <c r="S340" s="850">
        <v>1749.08</v>
      </c>
    </row>
    <row r="341" spans="1:19" ht="14.4" customHeight="1" x14ac:dyDescent="0.3">
      <c r="A341" s="831" t="s">
        <v>5082</v>
      </c>
      <c r="B341" s="832" t="s">
        <v>5083</v>
      </c>
      <c r="C341" s="832" t="s">
        <v>589</v>
      </c>
      <c r="D341" s="832" t="s">
        <v>2733</v>
      </c>
      <c r="E341" s="832" t="s">
        <v>5084</v>
      </c>
      <c r="F341" s="832" t="s">
        <v>5253</v>
      </c>
      <c r="G341" s="832" t="s">
        <v>2457</v>
      </c>
      <c r="H341" s="849"/>
      <c r="I341" s="849"/>
      <c r="J341" s="832"/>
      <c r="K341" s="832"/>
      <c r="L341" s="849">
        <v>2.0499999999999998</v>
      </c>
      <c r="M341" s="849">
        <v>579.74</v>
      </c>
      <c r="N341" s="832">
        <v>1</v>
      </c>
      <c r="O341" s="832">
        <v>282.8</v>
      </c>
      <c r="P341" s="849">
        <v>7.45</v>
      </c>
      <c r="Q341" s="849">
        <v>2106.8599999999997</v>
      </c>
      <c r="R341" s="837">
        <v>3.6341463414634139</v>
      </c>
      <c r="S341" s="850">
        <v>282.79999999999995</v>
      </c>
    </row>
    <row r="342" spans="1:19" ht="14.4" customHeight="1" x14ac:dyDescent="0.3">
      <c r="A342" s="831" t="s">
        <v>5082</v>
      </c>
      <c r="B342" s="832" t="s">
        <v>5083</v>
      </c>
      <c r="C342" s="832" t="s">
        <v>589</v>
      </c>
      <c r="D342" s="832" t="s">
        <v>2733</v>
      </c>
      <c r="E342" s="832" t="s">
        <v>5084</v>
      </c>
      <c r="F342" s="832" t="s">
        <v>5266</v>
      </c>
      <c r="G342" s="832" t="s">
        <v>2649</v>
      </c>
      <c r="H342" s="849"/>
      <c r="I342" s="849"/>
      <c r="J342" s="832"/>
      <c r="K342" s="832"/>
      <c r="L342" s="849">
        <v>3</v>
      </c>
      <c r="M342" s="849">
        <v>15244.14</v>
      </c>
      <c r="N342" s="832">
        <v>1</v>
      </c>
      <c r="O342" s="832">
        <v>5081.38</v>
      </c>
      <c r="P342" s="849">
        <v>9</v>
      </c>
      <c r="Q342" s="849">
        <v>42681.599999999999</v>
      </c>
      <c r="R342" s="837">
        <v>2.7998693268364105</v>
      </c>
      <c r="S342" s="850">
        <v>4742.3999999999996</v>
      </c>
    </row>
    <row r="343" spans="1:19" ht="14.4" customHeight="1" x14ac:dyDescent="0.3">
      <c r="A343" s="831" t="s">
        <v>5082</v>
      </c>
      <c r="B343" s="832" t="s">
        <v>5083</v>
      </c>
      <c r="C343" s="832" t="s">
        <v>589</v>
      </c>
      <c r="D343" s="832" t="s">
        <v>2733</v>
      </c>
      <c r="E343" s="832" t="s">
        <v>5084</v>
      </c>
      <c r="F343" s="832" t="s">
        <v>5280</v>
      </c>
      <c r="G343" s="832" t="s">
        <v>1005</v>
      </c>
      <c r="H343" s="849"/>
      <c r="I343" s="849"/>
      <c r="J343" s="832"/>
      <c r="K343" s="832"/>
      <c r="L343" s="849">
        <v>0.49</v>
      </c>
      <c r="M343" s="849">
        <v>150.56</v>
      </c>
      <c r="N343" s="832">
        <v>1</v>
      </c>
      <c r="O343" s="832">
        <v>307.26530612244898</v>
      </c>
      <c r="P343" s="849">
        <v>3.98</v>
      </c>
      <c r="Q343" s="849">
        <v>1222.97</v>
      </c>
      <c r="R343" s="837">
        <v>8.1228081827842722</v>
      </c>
      <c r="S343" s="850">
        <v>307.2788944723618</v>
      </c>
    </row>
    <row r="344" spans="1:19" ht="14.4" customHeight="1" x14ac:dyDescent="0.3">
      <c r="A344" s="831" t="s">
        <v>5082</v>
      </c>
      <c r="B344" s="832" t="s">
        <v>5083</v>
      </c>
      <c r="C344" s="832" t="s">
        <v>589</v>
      </c>
      <c r="D344" s="832" t="s">
        <v>2733</v>
      </c>
      <c r="E344" s="832" t="s">
        <v>5084</v>
      </c>
      <c r="F344" s="832" t="s">
        <v>5281</v>
      </c>
      <c r="G344" s="832" t="s">
        <v>1005</v>
      </c>
      <c r="H344" s="849"/>
      <c r="I344" s="849"/>
      <c r="J344" s="832"/>
      <c r="K344" s="832"/>
      <c r="L344" s="849">
        <v>4.0999999999999996</v>
      </c>
      <c r="M344" s="849">
        <v>3149.62</v>
      </c>
      <c r="N344" s="832">
        <v>1</v>
      </c>
      <c r="O344" s="832">
        <v>768.2</v>
      </c>
      <c r="P344" s="849">
        <v>7.82</v>
      </c>
      <c r="Q344" s="849">
        <v>6007.32</v>
      </c>
      <c r="R344" s="837">
        <v>1.9073158031762563</v>
      </c>
      <c r="S344" s="850">
        <v>768.19948849104856</v>
      </c>
    </row>
    <row r="345" spans="1:19" ht="14.4" customHeight="1" x14ac:dyDescent="0.3">
      <c r="A345" s="831" t="s">
        <v>5082</v>
      </c>
      <c r="B345" s="832" t="s">
        <v>5083</v>
      </c>
      <c r="C345" s="832" t="s">
        <v>589</v>
      </c>
      <c r="D345" s="832" t="s">
        <v>2733</v>
      </c>
      <c r="E345" s="832" t="s">
        <v>5084</v>
      </c>
      <c r="F345" s="832" t="s">
        <v>5282</v>
      </c>
      <c r="G345" s="832" t="s">
        <v>3631</v>
      </c>
      <c r="H345" s="849"/>
      <c r="I345" s="849"/>
      <c r="J345" s="832"/>
      <c r="K345" s="832"/>
      <c r="L345" s="849"/>
      <c r="M345" s="849"/>
      <c r="N345" s="832"/>
      <c r="O345" s="832"/>
      <c r="P345" s="849">
        <v>29.62</v>
      </c>
      <c r="Q345" s="849">
        <v>770268.42</v>
      </c>
      <c r="R345" s="837"/>
      <c r="S345" s="850">
        <v>26005.010803511141</v>
      </c>
    </row>
    <row r="346" spans="1:19" ht="14.4" customHeight="1" x14ac:dyDescent="0.3">
      <c r="A346" s="831" t="s">
        <v>5082</v>
      </c>
      <c r="B346" s="832" t="s">
        <v>5083</v>
      </c>
      <c r="C346" s="832" t="s">
        <v>589</v>
      </c>
      <c r="D346" s="832" t="s">
        <v>2733</v>
      </c>
      <c r="E346" s="832" t="s">
        <v>5084</v>
      </c>
      <c r="F346" s="832" t="s">
        <v>5288</v>
      </c>
      <c r="G346" s="832" t="s">
        <v>2653</v>
      </c>
      <c r="H346" s="849"/>
      <c r="I346" s="849"/>
      <c r="J346" s="832"/>
      <c r="K346" s="832"/>
      <c r="L346" s="849"/>
      <c r="M346" s="849"/>
      <c r="N346" s="832"/>
      <c r="O346" s="832"/>
      <c r="P346" s="849">
        <v>7</v>
      </c>
      <c r="Q346" s="849">
        <v>10083.220000000001</v>
      </c>
      <c r="R346" s="837"/>
      <c r="S346" s="850">
        <v>1440.4600000000003</v>
      </c>
    </row>
    <row r="347" spans="1:19" ht="14.4" customHeight="1" x14ac:dyDescent="0.3">
      <c r="A347" s="831" t="s">
        <v>5082</v>
      </c>
      <c r="B347" s="832" t="s">
        <v>5083</v>
      </c>
      <c r="C347" s="832" t="s">
        <v>589</v>
      </c>
      <c r="D347" s="832" t="s">
        <v>2733</v>
      </c>
      <c r="E347" s="832" t="s">
        <v>5084</v>
      </c>
      <c r="F347" s="832" t="s">
        <v>5291</v>
      </c>
      <c r="G347" s="832" t="s">
        <v>2653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4567.1000000000004</v>
      </c>
      <c r="R347" s="837"/>
      <c r="S347" s="850">
        <v>4567.1000000000004</v>
      </c>
    </row>
    <row r="348" spans="1:19" ht="14.4" customHeight="1" x14ac:dyDescent="0.3">
      <c r="A348" s="831" t="s">
        <v>5082</v>
      </c>
      <c r="B348" s="832" t="s">
        <v>5083</v>
      </c>
      <c r="C348" s="832" t="s">
        <v>589</v>
      </c>
      <c r="D348" s="832" t="s">
        <v>2733</v>
      </c>
      <c r="E348" s="832" t="s">
        <v>5084</v>
      </c>
      <c r="F348" s="832" t="s">
        <v>5294</v>
      </c>
      <c r="G348" s="832" t="s">
        <v>1150</v>
      </c>
      <c r="H348" s="849"/>
      <c r="I348" s="849"/>
      <c r="J348" s="832"/>
      <c r="K348" s="832"/>
      <c r="L348" s="849"/>
      <c r="M348" s="849"/>
      <c r="N348" s="832"/>
      <c r="O348" s="832"/>
      <c r="P348" s="849">
        <v>2.52</v>
      </c>
      <c r="Q348" s="849">
        <v>592.91</v>
      </c>
      <c r="R348" s="837"/>
      <c r="S348" s="850">
        <v>235.28174603174602</v>
      </c>
    </row>
    <row r="349" spans="1:19" ht="14.4" customHeight="1" x14ac:dyDescent="0.3">
      <c r="A349" s="831" t="s">
        <v>5082</v>
      </c>
      <c r="B349" s="832" t="s">
        <v>5083</v>
      </c>
      <c r="C349" s="832" t="s">
        <v>589</v>
      </c>
      <c r="D349" s="832" t="s">
        <v>2733</v>
      </c>
      <c r="E349" s="832" t="s">
        <v>5084</v>
      </c>
      <c r="F349" s="832" t="s">
        <v>5295</v>
      </c>
      <c r="G349" s="832" t="s">
        <v>1150</v>
      </c>
      <c r="H349" s="849"/>
      <c r="I349" s="849"/>
      <c r="J349" s="832"/>
      <c r="K349" s="832"/>
      <c r="L349" s="849"/>
      <c r="M349" s="849"/>
      <c r="N349" s="832"/>
      <c r="O349" s="832"/>
      <c r="P349" s="849">
        <v>4.42</v>
      </c>
      <c r="Q349" s="849">
        <v>10399.780000000001</v>
      </c>
      <c r="R349" s="837"/>
      <c r="S349" s="850">
        <v>2352.8914027149322</v>
      </c>
    </row>
    <row r="350" spans="1:19" ht="14.4" customHeight="1" x14ac:dyDescent="0.3">
      <c r="A350" s="831" t="s">
        <v>5082</v>
      </c>
      <c r="B350" s="832" t="s">
        <v>5083</v>
      </c>
      <c r="C350" s="832" t="s">
        <v>589</v>
      </c>
      <c r="D350" s="832" t="s">
        <v>2733</v>
      </c>
      <c r="E350" s="832" t="s">
        <v>5084</v>
      </c>
      <c r="F350" s="832" t="s">
        <v>5296</v>
      </c>
      <c r="G350" s="832" t="s">
        <v>5198</v>
      </c>
      <c r="H350" s="849"/>
      <c r="I350" s="849"/>
      <c r="J350" s="832"/>
      <c r="K350" s="832"/>
      <c r="L350" s="849"/>
      <c r="M350" s="849"/>
      <c r="N350" s="832"/>
      <c r="O350" s="832"/>
      <c r="P350" s="849">
        <v>19</v>
      </c>
      <c r="Q350" s="849">
        <v>885389.3600000001</v>
      </c>
      <c r="R350" s="837"/>
      <c r="S350" s="850">
        <v>46599.44</v>
      </c>
    </row>
    <row r="351" spans="1:19" ht="14.4" customHeight="1" x14ac:dyDescent="0.3">
      <c r="A351" s="831" t="s">
        <v>5082</v>
      </c>
      <c r="B351" s="832" t="s">
        <v>5083</v>
      </c>
      <c r="C351" s="832" t="s">
        <v>589</v>
      </c>
      <c r="D351" s="832" t="s">
        <v>2733</v>
      </c>
      <c r="E351" s="832" t="s">
        <v>5084</v>
      </c>
      <c r="F351" s="832" t="s">
        <v>5297</v>
      </c>
      <c r="G351" s="832" t="s">
        <v>835</v>
      </c>
      <c r="H351" s="849"/>
      <c r="I351" s="849"/>
      <c r="J351" s="832"/>
      <c r="K351" s="832"/>
      <c r="L351" s="849"/>
      <c r="M351" s="849"/>
      <c r="N351" s="832"/>
      <c r="O351" s="832"/>
      <c r="P351" s="849">
        <v>49.23</v>
      </c>
      <c r="Q351" s="849">
        <v>33853.440000000002</v>
      </c>
      <c r="R351" s="837"/>
      <c r="S351" s="850">
        <v>687.65874466788557</v>
      </c>
    </row>
    <row r="352" spans="1:19" ht="14.4" customHeight="1" x14ac:dyDescent="0.3">
      <c r="A352" s="831" t="s">
        <v>5082</v>
      </c>
      <c r="B352" s="832" t="s">
        <v>5083</v>
      </c>
      <c r="C352" s="832" t="s">
        <v>589</v>
      </c>
      <c r="D352" s="832" t="s">
        <v>2733</v>
      </c>
      <c r="E352" s="832" t="s">
        <v>5084</v>
      </c>
      <c r="F352" s="832" t="s">
        <v>5298</v>
      </c>
      <c r="G352" s="832" t="s">
        <v>835</v>
      </c>
      <c r="H352" s="849"/>
      <c r="I352" s="849"/>
      <c r="J352" s="832"/>
      <c r="K352" s="832"/>
      <c r="L352" s="849"/>
      <c r="M352" s="849"/>
      <c r="N352" s="832"/>
      <c r="O352" s="832"/>
      <c r="P352" s="849">
        <v>17.149999999999999</v>
      </c>
      <c r="Q352" s="849">
        <v>2358.79</v>
      </c>
      <c r="R352" s="837"/>
      <c r="S352" s="850">
        <v>137.53877551020409</v>
      </c>
    </row>
    <row r="353" spans="1:19" ht="14.4" customHeight="1" x14ac:dyDescent="0.3">
      <c r="A353" s="831" t="s">
        <v>5082</v>
      </c>
      <c r="B353" s="832" t="s">
        <v>5083</v>
      </c>
      <c r="C353" s="832" t="s">
        <v>589</v>
      </c>
      <c r="D353" s="832" t="s">
        <v>2733</v>
      </c>
      <c r="E353" s="832" t="s">
        <v>5084</v>
      </c>
      <c r="F353" s="832" t="s">
        <v>5300</v>
      </c>
      <c r="G353" s="832" t="s">
        <v>1155</v>
      </c>
      <c r="H353" s="849"/>
      <c r="I353" s="849"/>
      <c r="J353" s="832"/>
      <c r="K353" s="832"/>
      <c r="L353" s="849"/>
      <c r="M353" s="849"/>
      <c r="N353" s="832"/>
      <c r="O353" s="832"/>
      <c r="P353" s="849">
        <v>2</v>
      </c>
      <c r="Q353" s="849">
        <v>296.92</v>
      </c>
      <c r="R353" s="837"/>
      <c r="S353" s="850">
        <v>148.46</v>
      </c>
    </row>
    <row r="354" spans="1:19" ht="14.4" customHeight="1" x14ac:dyDescent="0.3">
      <c r="A354" s="831" t="s">
        <v>5082</v>
      </c>
      <c r="B354" s="832" t="s">
        <v>5083</v>
      </c>
      <c r="C354" s="832" t="s">
        <v>589</v>
      </c>
      <c r="D354" s="832" t="s">
        <v>2733</v>
      </c>
      <c r="E354" s="832" t="s">
        <v>5084</v>
      </c>
      <c r="F354" s="832" t="s">
        <v>5305</v>
      </c>
      <c r="G354" s="832" t="s">
        <v>717</v>
      </c>
      <c r="H354" s="849"/>
      <c r="I354" s="849"/>
      <c r="J354" s="832"/>
      <c r="K354" s="832"/>
      <c r="L354" s="849"/>
      <c r="M354" s="849"/>
      <c r="N354" s="832"/>
      <c r="O354" s="832"/>
      <c r="P354" s="849">
        <v>13.51</v>
      </c>
      <c r="Q354" s="849">
        <v>2789.55</v>
      </c>
      <c r="R354" s="837"/>
      <c r="S354" s="850">
        <v>206.48038490007403</v>
      </c>
    </row>
    <row r="355" spans="1:19" ht="14.4" customHeight="1" x14ac:dyDescent="0.3">
      <c r="A355" s="831" t="s">
        <v>5082</v>
      </c>
      <c r="B355" s="832" t="s">
        <v>5083</v>
      </c>
      <c r="C355" s="832" t="s">
        <v>589</v>
      </c>
      <c r="D355" s="832" t="s">
        <v>2733</v>
      </c>
      <c r="E355" s="832" t="s">
        <v>5084</v>
      </c>
      <c r="F355" s="832" t="s">
        <v>5306</v>
      </c>
      <c r="G355" s="832" t="s">
        <v>717</v>
      </c>
      <c r="H355" s="849"/>
      <c r="I355" s="849"/>
      <c r="J355" s="832"/>
      <c r="K355" s="832"/>
      <c r="L355" s="849"/>
      <c r="M355" s="849"/>
      <c r="N355" s="832"/>
      <c r="O355" s="832"/>
      <c r="P355" s="849">
        <v>0.41000000000000003</v>
      </c>
      <c r="Q355" s="849">
        <v>253.56</v>
      </c>
      <c r="R355" s="837"/>
      <c r="S355" s="850">
        <v>618.43902439024384</v>
      </c>
    </row>
    <row r="356" spans="1:19" ht="14.4" customHeight="1" x14ac:dyDescent="0.3">
      <c r="A356" s="831" t="s">
        <v>5082</v>
      </c>
      <c r="B356" s="832" t="s">
        <v>5083</v>
      </c>
      <c r="C356" s="832" t="s">
        <v>589</v>
      </c>
      <c r="D356" s="832" t="s">
        <v>2733</v>
      </c>
      <c r="E356" s="832" t="s">
        <v>5084</v>
      </c>
      <c r="F356" s="832" t="s">
        <v>5307</v>
      </c>
      <c r="G356" s="832" t="s">
        <v>1001</v>
      </c>
      <c r="H356" s="849"/>
      <c r="I356" s="849"/>
      <c r="J356" s="832"/>
      <c r="K356" s="832"/>
      <c r="L356" s="849"/>
      <c r="M356" s="849"/>
      <c r="N356" s="832"/>
      <c r="O356" s="832"/>
      <c r="P356" s="849">
        <v>3.05</v>
      </c>
      <c r="Q356" s="849">
        <v>2343</v>
      </c>
      <c r="R356" s="837"/>
      <c r="S356" s="850">
        <v>768.19672131147547</v>
      </c>
    </row>
    <row r="357" spans="1:19" ht="14.4" customHeight="1" x14ac:dyDescent="0.3">
      <c r="A357" s="831" t="s">
        <v>5082</v>
      </c>
      <c r="B357" s="832" t="s">
        <v>5083</v>
      </c>
      <c r="C357" s="832" t="s">
        <v>589</v>
      </c>
      <c r="D357" s="832" t="s">
        <v>2733</v>
      </c>
      <c r="E357" s="832" t="s">
        <v>5084</v>
      </c>
      <c r="F357" s="832" t="s">
        <v>5310</v>
      </c>
      <c r="G357" s="832" t="s">
        <v>1001</v>
      </c>
      <c r="H357" s="849"/>
      <c r="I357" s="849"/>
      <c r="J357" s="832"/>
      <c r="K357" s="832"/>
      <c r="L357" s="849"/>
      <c r="M357" s="849"/>
      <c r="N357" s="832"/>
      <c r="O357" s="832"/>
      <c r="P357" s="849">
        <v>2.04</v>
      </c>
      <c r="Q357" s="849">
        <v>626.85</v>
      </c>
      <c r="R357" s="837"/>
      <c r="S357" s="850">
        <v>307.27941176470591</v>
      </c>
    </row>
    <row r="358" spans="1:19" ht="14.4" customHeight="1" x14ac:dyDescent="0.3">
      <c r="A358" s="831" t="s">
        <v>5082</v>
      </c>
      <c r="B358" s="832" t="s">
        <v>5083</v>
      </c>
      <c r="C358" s="832" t="s">
        <v>589</v>
      </c>
      <c r="D358" s="832" t="s">
        <v>2733</v>
      </c>
      <c r="E358" s="832" t="s">
        <v>5084</v>
      </c>
      <c r="F358" s="832" t="s">
        <v>5311</v>
      </c>
      <c r="G358" s="832" t="s">
        <v>1001</v>
      </c>
      <c r="H358" s="849"/>
      <c r="I358" s="849"/>
      <c r="J358" s="832"/>
      <c r="K358" s="832"/>
      <c r="L358" s="849"/>
      <c r="M358" s="849"/>
      <c r="N358" s="832"/>
      <c r="O358" s="832"/>
      <c r="P358" s="849">
        <v>5</v>
      </c>
      <c r="Q358" s="849">
        <v>11522.95</v>
      </c>
      <c r="R358" s="837"/>
      <c r="S358" s="850">
        <v>2304.59</v>
      </c>
    </row>
    <row r="359" spans="1:19" ht="14.4" customHeight="1" x14ac:dyDescent="0.3">
      <c r="A359" s="831" t="s">
        <v>5082</v>
      </c>
      <c r="B359" s="832" t="s">
        <v>5083</v>
      </c>
      <c r="C359" s="832" t="s">
        <v>589</v>
      </c>
      <c r="D359" s="832" t="s">
        <v>2733</v>
      </c>
      <c r="E359" s="832" t="s">
        <v>5084</v>
      </c>
      <c r="F359" s="832" t="s">
        <v>5312</v>
      </c>
      <c r="G359" s="832" t="s">
        <v>5309</v>
      </c>
      <c r="H359" s="849"/>
      <c r="I359" s="849"/>
      <c r="J359" s="832"/>
      <c r="K359" s="832"/>
      <c r="L359" s="849"/>
      <c r="M359" s="849"/>
      <c r="N359" s="832"/>
      <c r="O359" s="832"/>
      <c r="P359" s="849">
        <v>3</v>
      </c>
      <c r="Q359" s="849">
        <v>49818.87</v>
      </c>
      <c r="R359" s="837"/>
      <c r="S359" s="850">
        <v>16606.29</v>
      </c>
    </row>
    <row r="360" spans="1:19" ht="14.4" customHeight="1" x14ac:dyDescent="0.3">
      <c r="A360" s="831" t="s">
        <v>5082</v>
      </c>
      <c r="B360" s="832" t="s">
        <v>5083</v>
      </c>
      <c r="C360" s="832" t="s">
        <v>589</v>
      </c>
      <c r="D360" s="832" t="s">
        <v>2733</v>
      </c>
      <c r="E360" s="832" t="s">
        <v>5315</v>
      </c>
      <c r="F360" s="832" t="s">
        <v>5318</v>
      </c>
      <c r="G360" s="832" t="s">
        <v>5319</v>
      </c>
      <c r="H360" s="849"/>
      <c r="I360" s="849"/>
      <c r="J360" s="832"/>
      <c r="K360" s="832"/>
      <c r="L360" s="849"/>
      <c r="M360" s="849"/>
      <c r="N360" s="832"/>
      <c r="O360" s="832"/>
      <c r="P360" s="849">
        <v>2</v>
      </c>
      <c r="Q360" s="849">
        <v>5180.3</v>
      </c>
      <c r="R360" s="837"/>
      <c r="S360" s="850">
        <v>2590.15</v>
      </c>
    </row>
    <row r="361" spans="1:19" ht="14.4" customHeight="1" x14ac:dyDescent="0.3">
      <c r="A361" s="831" t="s">
        <v>5082</v>
      </c>
      <c r="B361" s="832" t="s">
        <v>5083</v>
      </c>
      <c r="C361" s="832" t="s">
        <v>589</v>
      </c>
      <c r="D361" s="832" t="s">
        <v>2733</v>
      </c>
      <c r="E361" s="832" t="s">
        <v>5320</v>
      </c>
      <c r="F361" s="832" t="s">
        <v>5321</v>
      </c>
      <c r="G361" s="832" t="s">
        <v>5322</v>
      </c>
      <c r="H361" s="849"/>
      <c r="I361" s="849"/>
      <c r="J361" s="832"/>
      <c r="K361" s="832"/>
      <c r="L361" s="849"/>
      <c r="M361" s="849"/>
      <c r="N361" s="832"/>
      <c r="O361" s="832"/>
      <c r="P361" s="849">
        <v>4</v>
      </c>
      <c r="Q361" s="849">
        <v>3468</v>
      </c>
      <c r="R361" s="837"/>
      <c r="S361" s="850">
        <v>867</v>
      </c>
    </row>
    <row r="362" spans="1:19" ht="14.4" customHeight="1" x14ac:dyDescent="0.3">
      <c r="A362" s="831" t="s">
        <v>5082</v>
      </c>
      <c r="B362" s="832" t="s">
        <v>5083</v>
      </c>
      <c r="C362" s="832" t="s">
        <v>589</v>
      </c>
      <c r="D362" s="832" t="s">
        <v>2733</v>
      </c>
      <c r="E362" s="832" t="s">
        <v>5320</v>
      </c>
      <c r="F362" s="832" t="s">
        <v>5323</v>
      </c>
      <c r="G362" s="832" t="s">
        <v>5324</v>
      </c>
      <c r="H362" s="849"/>
      <c r="I362" s="849"/>
      <c r="J362" s="832"/>
      <c r="K362" s="832"/>
      <c r="L362" s="849">
        <v>2</v>
      </c>
      <c r="M362" s="849">
        <v>1734</v>
      </c>
      <c r="N362" s="832">
        <v>1</v>
      </c>
      <c r="O362" s="832">
        <v>867</v>
      </c>
      <c r="P362" s="849">
        <v>34</v>
      </c>
      <c r="Q362" s="849">
        <v>29478</v>
      </c>
      <c r="R362" s="837">
        <v>17</v>
      </c>
      <c r="S362" s="850">
        <v>867</v>
      </c>
    </row>
    <row r="363" spans="1:19" ht="14.4" customHeight="1" x14ac:dyDescent="0.3">
      <c r="A363" s="831" t="s">
        <v>5082</v>
      </c>
      <c r="B363" s="832" t="s">
        <v>5083</v>
      </c>
      <c r="C363" s="832" t="s">
        <v>589</v>
      </c>
      <c r="D363" s="832" t="s">
        <v>2733</v>
      </c>
      <c r="E363" s="832" t="s">
        <v>5331</v>
      </c>
      <c r="F363" s="832" t="s">
        <v>5332</v>
      </c>
      <c r="G363" s="832" t="s">
        <v>5333</v>
      </c>
      <c r="H363" s="849"/>
      <c r="I363" s="849"/>
      <c r="J363" s="832"/>
      <c r="K363" s="832"/>
      <c r="L363" s="849"/>
      <c r="M363" s="849"/>
      <c r="N363" s="832"/>
      <c r="O363" s="832"/>
      <c r="P363" s="849">
        <v>1</v>
      </c>
      <c r="Q363" s="849">
        <v>300</v>
      </c>
      <c r="R363" s="837"/>
      <c r="S363" s="850">
        <v>300</v>
      </c>
    </row>
    <row r="364" spans="1:19" ht="14.4" customHeight="1" x14ac:dyDescent="0.3">
      <c r="A364" s="831" t="s">
        <v>5082</v>
      </c>
      <c r="B364" s="832" t="s">
        <v>5083</v>
      </c>
      <c r="C364" s="832" t="s">
        <v>589</v>
      </c>
      <c r="D364" s="832" t="s">
        <v>2733</v>
      </c>
      <c r="E364" s="832" t="s">
        <v>5331</v>
      </c>
      <c r="F364" s="832" t="s">
        <v>5335</v>
      </c>
      <c r="G364" s="832" t="s">
        <v>5336</v>
      </c>
      <c r="H364" s="849"/>
      <c r="I364" s="849"/>
      <c r="J364" s="832"/>
      <c r="K364" s="832"/>
      <c r="L364" s="849">
        <v>1</v>
      </c>
      <c r="M364" s="849">
        <v>122</v>
      </c>
      <c r="N364" s="832">
        <v>1</v>
      </c>
      <c r="O364" s="832">
        <v>122</v>
      </c>
      <c r="P364" s="849">
        <v>3</v>
      </c>
      <c r="Q364" s="849">
        <v>366</v>
      </c>
      <c r="R364" s="837">
        <v>3</v>
      </c>
      <c r="S364" s="850">
        <v>122</v>
      </c>
    </row>
    <row r="365" spans="1:19" ht="14.4" customHeight="1" x14ac:dyDescent="0.3">
      <c r="A365" s="831" t="s">
        <v>5082</v>
      </c>
      <c r="B365" s="832" t="s">
        <v>5083</v>
      </c>
      <c r="C365" s="832" t="s">
        <v>589</v>
      </c>
      <c r="D365" s="832" t="s">
        <v>2733</v>
      </c>
      <c r="E365" s="832" t="s">
        <v>5331</v>
      </c>
      <c r="F365" s="832" t="s">
        <v>5338</v>
      </c>
      <c r="G365" s="832" t="s">
        <v>5340</v>
      </c>
      <c r="H365" s="849"/>
      <c r="I365" s="849"/>
      <c r="J365" s="832"/>
      <c r="K365" s="832"/>
      <c r="L365" s="849">
        <v>53</v>
      </c>
      <c r="M365" s="849">
        <v>7791</v>
      </c>
      <c r="N365" s="832">
        <v>1</v>
      </c>
      <c r="O365" s="832">
        <v>147</v>
      </c>
      <c r="P365" s="849">
        <v>239</v>
      </c>
      <c r="Q365" s="849">
        <v>35133</v>
      </c>
      <c r="R365" s="837">
        <v>4.5094339622641506</v>
      </c>
      <c r="S365" s="850">
        <v>147</v>
      </c>
    </row>
    <row r="366" spans="1:19" ht="14.4" customHeight="1" x14ac:dyDescent="0.3">
      <c r="A366" s="831" t="s">
        <v>5082</v>
      </c>
      <c r="B366" s="832" t="s">
        <v>5083</v>
      </c>
      <c r="C366" s="832" t="s">
        <v>589</v>
      </c>
      <c r="D366" s="832" t="s">
        <v>2733</v>
      </c>
      <c r="E366" s="832" t="s">
        <v>5331</v>
      </c>
      <c r="F366" s="832" t="s">
        <v>5341</v>
      </c>
      <c r="G366" s="832" t="s">
        <v>5342</v>
      </c>
      <c r="H366" s="849"/>
      <c r="I366" s="849"/>
      <c r="J366" s="832"/>
      <c r="K366" s="832"/>
      <c r="L366" s="849"/>
      <c r="M366" s="849"/>
      <c r="N366" s="832"/>
      <c r="O366" s="832"/>
      <c r="P366" s="849">
        <v>2</v>
      </c>
      <c r="Q366" s="849">
        <v>392</v>
      </c>
      <c r="R366" s="837"/>
      <c r="S366" s="850">
        <v>196</v>
      </c>
    </row>
    <row r="367" spans="1:19" ht="14.4" customHeight="1" x14ac:dyDescent="0.3">
      <c r="A367" s="831" t="s">
        <v>5082</v>
      </c>
      <c r="B367" s="832" t="s">
        <v>5083</v>
      </c>
      <c r="C367" s="832" t="s">
        <v>589</v>
      </c>
      <c r="D367" s="832" t="s">
        <v>2733</v>
      </c>
      <c r="E367" s="832" t="s">
        <v>5331</v>
      </c>
      <c r="F367" s="832" t="s">
        <v>5344</v>
      </c>
      <c r="G367" s="832" t="s">
        <v>5345</v>
      </c>
      <c r="H367" s="849"/>
      <c r="I367" s="849"/>
      <c r="J367" s="832"/>
      <c r="K367" s="832"/>
      <c r="L367" s="849">
        <v>28</v>
      </c>
      <c r="M367" s="849">
        <v>1036</v>
      </c>
      <c r="N367" s="832">
        <v>1</v>
      </c>
      <c r="O367" s="832">
        <v>37</v>
      </c>
      <c r="P367" s="849">
        <v>185</v>
      </c>
      <c r="Q367" s="849">
        <v>6845</v>
      </c>
      <c r="R367" s="837">
        <v>6.6071428571428568</v>
      </c>
      <c r="S367" s="850">
        <v>37</v>
      </c>
    </row>
    <row r="368" spans="1:19" ht="14.4" customHeight="1" x14ac:dyDescent="0.3">
      <c r="A368" s="831" t="s">
        <v>5082</v>
      </c>
      <c r="B368" s="832" t="s">
        <v>5083</v>
      </c>
      <c r="C368" s="832" t="s">
        <v>589</v>
      </c>
      <c r="D368" s="832" t="s">
        <v>2733</v>
      </c>
      <c r="E368" s="832" t="s">
        <v>5331</v>
      </c>
      <c r="F368" s="832" t="s">
        <v>5351</v>
      </c>
      <c r="G368" s="832" t="s">
        <v>5352</v>
      </c>
      <c r="H368" s="849"/>
      <c r="I368" s="849"/>
      <c r="J368" s="832"/>
      <c r="K368" s="832"/>
      <c r="L368" s="849"/>
      <c r="M368" s="849"/>
      <c r="N368" s="832"/>
      <c r="O368" s="832"/>
      <c r="P368" s="849">
        <v>4</v>
      </c>
      <c r="Q368" s="849">
        <v>712</v>
      </c>
      <c r="R368" s="837"/>
      <c r="S368" s="850">
        <v>178</v>
      </c>
    </row>
    <row r="369" spans="1:19" ht="14.4" customHeight="1" x14ac:dyDescent="0.3">
      <c r="A369" s="831" t="s">
        <v>5082</v>
      </c>
      <c r="B369" s="832" t="s">
        <v>5083</v>
      </c>
      <c r="C369" s="832" t="s">
        <v>589</v>
      </c>
      <c r="D369" s="832" t="s">
        <v>2733</v>
      </c>
      <c r="E369" s="832" t="s">
        <v>5331</v>
      </c>
      <c r="F369" s="832" t="s">
        <v>5351</v>
      </c>
      <c r="G369" s="832" t="s">
        <v>5353</v>
      </c>
      <c r="H369" s="849"/>
      <c r="I369" s="849"/>
      <c r="J369" s="832"/>
      <c r="K369" s="832"/>
      <c r="L369" s="849">
        <v>262</v>
      </c>
      <c r="M369" s="849">
        <v>46374</v>
      </c>
      <c r="N369" s="832">
        <v>1</v>
      </c>
      <c r="O369" s="832">
        <v>177</v>
      </c>
      <c r="P369" s="849">
        <v>542</v>
      </c>
      <c r="Q369" s="849">
        <v>96476</v>
      </c>
      <c r="R369" s="837">
        <v>2.0803898736360891</v>
      </c>
      <c r="S369" s="850">
        <v>178</v>
      </c>
    </row>
    <row r="370" spans="1:19" ht="14.4" customHeight="1" x14ac:dyDescent="0.3">
      <c r="A370" s="831" t="s">
        <v>5082</v>
      </c>
      <c r="B370" s="832" t="s">
        <v>5083</v>
      </c>
      <c r="C370" s="832" t="s">
        <v>589</v>
      </c>
      <c r="D370" s="832" t="s">
        <v>2733</v>
      </c>
      <c r="E370" s="832" t="s">
        <v>5331</v>
      </c>
      <c r="F370" s="832" t="s">
        <v>5354</v>
      </c>
      <c r="G370" s="832" t="s">
        <v>5355</v>
      </c>
      <c r="H370" s="849"/>
      <c r="I370" s="849"/>
      <c r="J370" s="832"/>
      <c r="K370" s="832"/>
      <c r="L370" s="849">
        <v>47</v>
      </c>
      <c r="M370" s="849">
        <v>0</v>
      </c>
      <c r="N370" s="832"/>
      <c r="O370" s="832">
        <v>0</v>
      </c>
      <c r="P370" s="849">
        <v>162</v>
      </c>
      <c r="Q370" s="849">
        <v>0</v>
      </c>
      <c r="R370" s="837"/>
      <c r="S370" s="850">
        <v>0</v>
      </c>
    </row>
    <row r="371" spans="1:19" ht="14.4" customHeight="1" x14ac:dyDescent="0.3">
      <c r="A371" s="831" t="s">
        <v>5082</v>
      </c>
      <c r="B371" s="832" t="s">
        <v>5083</v>
      </c>
      <c r="C371" s="832" t="s">
        <v>589</v>
      </c>
      <c r="D371" s="832" t="s">
        <v>2733</v>
      </c>
      <c r="E371" s="832" t="s">
        <v>5331</v>
      </c>
      <c r="F371" s="832" t="s">
        <v>5356</v>
      </c>
      <c r="G371" s="832" t="s">
        <v>5357</v>
      </c>
      <c r="H371" s="849"/>
      <c r="I371" s="849"/>
      <c r="J371" s="832"/>
      <c r="K371" s="832"/>
      <c r="L371" s="849"/>
      <c r="M371" s="849"/>
      <c r="N371" s="832"/>
      <c r="O371" s="832"/>
      <c r="P371" s="849">
        <v>5</v>
      </c>
      <c r="Q371" s="849">
        <v>0</v>
      </c>
      <c r="R371" s="837"/>
      <c r="S371" s="850">
        <v>0</v>
      </c>
    </row>
    <row r="372" spans="1:19" ht="14.4" customHeight="1" x14ac:dyDescent="0.3">
      <c r="A372" s="831" t="s">
        <v>5082</v>
      </c>
      <c r="B372" s="832" t="s">
        <v>5083</v>
      </c>
      <c r="C372" s="832" t="s">
        <v>589</v>
      </c>
      <c r="D372" s="832" t="s">
        <v>2733</v>
      </c>
      <c r="E372" s="832" t="s">
        <v>5331</v>
      </c>
      <c r="F372" s="832" t="s">
        <v>5358</v>
      </c>
      <c r="G372" s="832" t="s">
        <v>5360</v>
      </c>
      <c r="H372" s="849"/>
      <c r="I372" s="849"/>
      <c r="J372" s="832"/>
      <c r="K372" s="832"/>
      <c r="L372" s="849">
        <v>118</v>
      </c>
      <c r="M372" s="849">
        <v>28674</v>
      </c>
      <c r="N372" s="832">
        <v>1</v>
      </c>
      <c r="O372" s="832">
        <v>243</v>
      </c>
      <c r="P372" s="849">
        <v>414</v>
      </c>
      <c r="Q372" s="849">
        <v>101016</v>
      </c>
      <c r="R372" s="837">
        <v>3.5229127432517262</v>
      </c>
      <c r="S372" s="850">
        <v>244</v>
      </c>
    </row>
    <row r="373" spans="1:19" ht="14.4" customHeight="1" x14ac:dyDescent="0.3">
      <c r="A373" s="831" t="s">
        <v>5082</v>
      </c>
      <c r="B373" s="832" t="s">
        <v>5083</v>
      </c>
      <c r="C373" s="832" t="s">
        <v>589</v>
      </c>
      <c r="D373" s="832" t="s">
        <v>2733</v>
      </c>
      <c r="E373" s="832" t="s">
        <v>5331</v>
      </c>
      <c r="F373" s="832" t="s">
        <v>5361</v>
      </c>
      <c r="G373" s="832" t="s">
        <v>5362</v>
      </c>
      <c r="H373" s="849"/>
      <c r="I373" s="849"/>
      <c r="J373" s="832"/>
      <c r="K373" s="832"/>
      <c r="L373" s="849"/>
      <c r="M373" s="849"/>
      <c r="N373" s="832"/>
      <c r="O373" s="832"/>
      <c r="P373" s="849">
        <v>4</v>
      </c>
      <c r="Q373" s="849">
        <v>133.32</v>
      </c>
      <c r="R373" s="837"/>
      <c r="S373" s="850">
        <v>33.33</v>
      </c>
    </row>
    <row r="374" spans="1:19" ht="14.4" customHeight="1" x14ac:dyDescent="0.3">
      <c r="A374" s="831" t="s">
        <v>5082</v>
      </c>
      <c r="B374" s="832" t="s">
        <v>5083</v>
      </c>
      <c r="C374" s="832" t="s">
        <v>589</v>
      </c>
      <c r="D374" s="832" t="s">
        <v>2733</v>
      </c>
      <c r="E374" s="832" t="s">
        <v>5331</v>
      </c>
      <c r="F374" s="832" t="s">
        <v>5361</v>
      </c>
      <c r="G374" s="832" t="s">
        <v>5363</v>
      </c>
      <c r="H374" s="849"/>
      <c r="I374" s="849"/>
      <c r="J374" s="832"/>
      <c r="K374" s="832"/>
      <c r="L374" s="849">
        <v>277</v>
      </c>
      <c r="M374" s="849">
        <v>9233.33</v>
      </c>
      <c r="N374" s="832">
        <v>1</v>
      </c>
      <c r="O374" s="832">
        <v>33.333321299638989</v>
      </c>
      <c r="P374" s="849">
        <v>535</v>
      </c>
      <c r="Q374" s="849">
        <v>17833.32</v>
      </c>
      <c r="R374" s="837">
        <v>1.9314071954538612</v>
      </c>
      <c r="S374" s="850">
        <v>33.333308411214951</v>
      </c>
    </row>
    <row r="375" spans="1:19" ht="14.4" customHeight="1" x14ac:dyDescent="0.3">
      <c r="A375" s="831" t="s">
        <v>5082</v>
      </c>
      <c r="B375" s="832" t="s">
        <v>5083</v>
      </c>
      <c r="C375" s="832" t="s">
        <v>589</v>
      </c>
      <c r="D375" s="832" t="s">
        <v>2733</v>
      </c>
      <c r="E375" s="832" t="s">
        <v>5331</v>
      </c>
      <c r="F375" s="832" t="s">
        <v>5364</v>
      </c>
      <c r="G375" s="832" t="s">
        <v>5365</v>
      </c>
      <c r="H375" s="849"/>
      <c r="I375" s="849"/>
      <c r="J375" s="832"/>
      <c r="K375" s="832"/>
      <c r="L375" s="849">
        <v>196</v>
      </c>
      <c r="M375" s="849">
        <v>7252</v>
      </c>
      <c r="N375" s="832">
        <v>1</v>
      </c>
      <c r="O375" s="832">
        <v>37</v>
      </c>
      <c r="P375" s="849">
        <v>526</v>
      </c>
      <c r="Q375" s="849">
        <v>19462</v>
      </c>
      <c r="R375" s="837">
        <v>2.6836734693877551</v>
      </c>
      <c r="S375" s="850">
        <v>37</v>
      </c>
    </row>
    <row r="376" spans="1:19" ht="14.4" customHeight="1" x14ac:dyDescent="0.3">
      <c r="A376" s="831" t="s">
        <v>5082</v>
      </c>
      <c r="B376" s="832" t="s">
        <v>5083</v>
      </c>
      <c r="C376" s="832" t="s">
        <v>589</v>
      </c>
      <c r="D376" s="832" t="s">
        <v>2733</v>
      </c>
      <c r="E376" s="832" t="s">
        <v>5331</v>
      </c>
      <c r="F376" s="832" t="s">
        <v>5366</v>
      </c>
      <c r="G376" s="832" t="s">
        <v>5367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86</v>
      </c>
      <c r="R376" s="837"/>
      <c r="S376" s="850">
        <v>86</v>
      </c>
    </row>
    <row r="377" spans="1:19" ht="14.4" customHeight="1" x14ac:dyDescent="0.3">
      <c r="A377" s="831" t="s">
        <v>5082</v>
      </c>
      <c r="B377" s="832" t="s">
        <v>5083</v>
      </c>
      <c r="C377" s="832" t="s">
        <v>589</v>
      </c>
      <c r="D377" s="832" t="s">
        <v>2733</v>
      </c>
      <c r="E377" s="832" t="s">
        <v>5331</v>
      </c>
      <c r="F377" s="832" t="s">
        <v>5369</v>
      </c>
      <c r="G377" s="832" t="s">
        <v>5370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32</v>
      </c>
      <c r="R377" s="837"/>
      <c r="S377" s="850">
        <v>32</v>
      </c>
    </row>
    <row r="378" spans="1:19" ht="14.4" customHeight="1" x14ac:dyDescent="0.3">
      <c r="A378" s="831" t="s">
        <v>5082</v>
      </c>
      <c r="B378" s="832" t="s">
        <v>5083</v>
      </c>
      <c r="C378" s="832" t="s">
        <v>589</v>
      </c>
      <c r="D378" s="832" t="s">
        <v>2733</v>
      </c>
      <c r="E378" s="832" t="s">
        <v>5331</v>
      </c>
      <c r="F378" s="832" t="s">
        <v>5369</v>
      </c>
      <c r="G378" s="832" t="s">
        <v>5371</v>
      </c>
      <c r="H378" s="849"/>
      <c r="I378" s="849"/>
      <c r="J378" s="832"/>
      <c r="K378" s="832"/>
      <c r="L378" s="849">
        <v>14</v>
      </c>
      <c r="M378" s="849">
        <v>448</v>
      </c>
      <c r="N378" s="832">
        <v>1</v>
      </c>
      <c r="O378" s="832">
        <v>32</v>
      </c>
      <c r="P378" s="849">
        <v>65</v>
      </c>
      <c r="Q378" s="849">
        <v>2080</v>
      </c>
      <c r="R378" s="837">
        <v>4.6428571428571432</v>
      </c>
      <c r="S378" s="850">
        <v>32</v>
      </c>
    </row>
    <row r="379" spans="1:19" ht="14.4" customHeight="1" x14ac:dyDescent="0.3">
      <c r="A379" s="831" t="s">
        <v>5082</v>
      </c>
      <c r="B379" s="832" t="s">
        <v>5083</v>
      </c>
      <c r="C379" s="832" t="s">
        <v>589</v>
      </c>
      <c r="D379" s="832" t="s">
        <v>2733</v>
      </c>
      <c r="E379" s="832" t="s">
        <v>5331</v>
      </c>
      <c r="F379" s="832" t="s">
        <v>5374</v>
      </c>
      <c r="G379" s="832" t="s">
        <v>5375</v>
      </c>
      <c r="H379" s="849"/>
      <c r="I379" s="849"/>
      <c r="J379" s="832"/>
      <c r="K379" s="832"/>
      <c r="L379" s="849">
        <v>25</v>
      </c>
      <c r="M379" s="849">
        <v>3300</v>
      </c>
      <c r="N379" s="832">
        <v>1</v>
      </c>
      <c r="O379" s="832">
        <v>132</v>
      </c>
      <c r="P379" s="849">
        <v>18</v>
      </c>
      <c r="Q379" s="849">
        <v>2376</v>
      </c>
      <c r="R379" s="837">
        <v>0.72</v>
      </c>
      <c r="S379" s="850">
        <v>132</v>
      </c>
    </row>
    <row r="380" spans="1:19" ht="14.4" customHeight="1" x14ac:dyDescent="0.3">
      <c r="A380" s="831" t="s">
        <v>5082</v>
      </c>
      <c r="B380" s="832" t="s">
        <v>5083</v>
      </c>
      <c r="C380" s="832" t="s">
        <v>589</v>
      </c>
      <c r="D380" s="832" t="s">
        <v>2733</v>
      </c>
      <c r="E380" s="832" t="s">
        <v>5331</v>
      </c>
      <c r="F380" s="832" t="s">
        <v>5378</v>
      </c>
      <c r="G380" s="832" t="s">
        <v>5380</v>
      </c>
      <c r="H380" s="849"/>
      <c r="I380" s="849"/>
      <c r="J380" s="832"/>
      <c r="K380" s="832"/>
      <c r="L380" s="849">
        <v>15</v>
      </c>
      <c r="M380" s="849">
        <v>5325</v>
      </c>
      <c r="N380" s="832">
        <v>1</v>
      </c>
      <c r="O380" s="832">
        <v>355</v>
      </c>
      <c r="P380" s="849">
        <v>2</v>
      </c>
      <c r="Q380" s="849">
        <v>710</v>
      </c>
      <c r="R380" s="837">
        <v>0.13333333333333333</v>
      </c>
      <c r="S380" s="850">
        <v>355</v>
      </c>
    </row>
    <row r="381" spans="1:19" ht="14.4" customHeight="1" x14ac:dyDescent="0.3">
      <c r="A381" s="831" t="s">
        <v>5082</v>
      </c>
      <c r="B381" s="832" t="s">
        <v>5083</v>
      </c>
      <c r="C381" s="832" t="s">
        <v>589</v>
      </c>
      <c r="D381" s="832" t="s">
        <v>2733</v>
      </c>
      <c r="E381" s="832" t="s">
        <v>5331</v>
      </c>
      <c r="F381" s="832" t="s">
        <v>5381</v>
      </c>
      <c r="G381" s="832" t="s">
        <v>5382</v>
      </c>
      <c r="H381" s="849"/>
      <c r="I381" s="849"/>
      <c r="J381" s="832"/>
      <c r="K381" s="832"/>
      <c r="L381" s="849">
        <v>24</v>
      </c>
      <c r="M381" s="849">
        <v>1416</v>
      </c>
      <c r="N381" s="832">
        <v>1</v>
      </c>
      <c r="O381" s="832">
        <v>59</v>
      </c>
      <c r="P381" s="849">
        <v>24</v>
      </c>
      <c r="Q381" s="849">
        <v>1416</v>
      </c>
      <c r="R381" s="837">
        <v>1</v>
      </c>
      <c r="S381" s="850">
        <v>59</v>
      </c>
    </row>
    <row r="382" spans="1:19" ht="14.4" customHeight="1" x14ac:dyDescent="0.3">
      <c r="A382" s="831" t="s">
        <v>5082</v>
      </c>
      <c r="B382" s="832" t="s">
        <v>5083</v>
      </c>
      <c r="C382" s="832" t="s">
        <v>589</v>
      </c>
      <c r="D382" s="832" t="s">
        <v>2733</v>
      </c>
      <c r="E382" s="832" t="s">
        <v>5331</v>
      </c>
      <c r="F382" s="832" t="s">
        <v>5386</v>
      </c>
      <c r="G382" s="832" t="s">
        <v>5387</v>
      </c>
      <c r="H382" s="849"/>
      <c r="I382" s="849"/>
      <c r="J382" s="832"/>
      <c r="K382" s="832"/>
      <c r="L382" s="849">
        <v>1</v>
      </c>
      <c r="M382" s="849">
        <v>59</v>
      </c>
      <c r="N382" s="832">
        <v>1</v>
      </c>
      <c r="O382" s="832">
        <v>59</v>
      </c>
      <c r="P382" s="849"/>
      <c r="Q382" s="849"/>
      <c r="R382" s="837"/>
      <c r="S382" s="850"/>
    </row>
    <row r="383" spans="1:19" ht="14.4" customHeight="1" x14ac:dyDescent="0.3">
      <c r="A383" s="831" t="s">
        <v>5082</v>
      </c>
      <c r="B383" s="832" t="s">
        <v>5083</v>
      </c>
      <c r="C383" s="832" t="s">
        <v>589</v>
      </c>
      <c r="D383" s="832" t="s">
        <v>2734</v>
      </c>
      <c r="E383" s="832" t="s">
        <v>5084</v>
      </c>
      <c r="F383" s="832" t="s">
        <v>5087</v>
      </c>
      <c r="G383" s="832" t="s">
        <v>4276</v>
      </c>
      <c r="H383" s="849"/>
      <c r="I383" s="849"/>
      <c r="J383" s="832"/>
      <c r="K383" s="832"/>
      <c r="L383" s="849"/>
      <c r="M383" s="849"/>
      <c r="N383" s="832"/>
      <c r="O383" s="832"/>
      <c r="P383" s="849">
        <v>1.2</v>
      </c>
      <c r="Q383" s="849">
        <v>64.92</v>
      </c>
      <c r="R383" s="837"/>
      <c r="S383" s="850">
        <v>54.1</v>
      </c>
    </row>
    <row r="384" spans="1:19" ht="14.4" customHeight="1" x14ac:dyDescent="0.3">
      <c r="A384" s="831" t="s">
        <v>5082</v>
      </c>
      <c r="B384" s="832" t="s">
        <v>5083</v>
      </c>
      <c r="C384" s="832" t="s">
        <v>589</v>
      </c>
      <c r="D384" s="832" t="s">
        <v>2734</v>
      </c>
      <c r="E384" s="832" t="s">
        <v>5084</v>
      </c>
      <c r="F384" s="832" t="s">
        <v>5092</v>
      </c>
      <c r="G384" s="832" t="s">
        <v>5093</v>
      </c>
      <c r="H384" s="849"/>
      <c r="I384" s="849"/>
      <c r="J384" s="832"/>
      <c r="K384" s="832"/>
      <c r="L384" s="849">
        <v>0.2</v>
      </c>
      <c r="M384" s="849">
        <v>41.08</v>
      </c>
      <c r="N384" s="832">
        <v>1</v>
      </c>
      <c r="O384" s="832">
        <v>205.39999999999998</v>
      </c>
      <c r="P384" s="849">
        <v>0.30000000000000004</v>
      </c>
      <c r="Q384" s="849">
        <v>61.62</v>
      </c>
      <c r="R384" s="837">
        <v>1.5</v>
      </c>
      <c r="S384" s="850">
        <v>205.39999999999995</v>
      </c>
    </row>
    <row r="385" spans="1:19" ht="14.4" customHeight="1" x14ac:dyDescent="0.3">
      <c r="A385" s="831" t="s">
        <v>5082</v>
      </c>
      <c r="B385" s="832" t="s">
        <v>5083</v>
      </c>
      <c r="C385" s="832" t="s">
        <v>589</v>
      </c>
      <c r="D385" s="832" t="s">
        <v>2734</v>
      </c>
      <c r="E385" s="832" t="s">
        <v>5084</v>
      </c>
      <c r="F385" s="832" t="s">
        <v>5097</v>
      </c>
      <c r="G385" s="832" t="s">
        <v>1226</v>
      </c>
      <c r="H385" s="849"/>
      <c r="I385" s="849"/>
      <c r="J385" s="832"/>
      <c r="K385" s="832"/>
      <c r="L385" s="849"/>
      <c r="M385" s="849"/>
      <c r="N385" s="832"/>
      <c r="O385" s="832"/>
      <c r="P385" s="849">
        <v>14</v>
      </c>
      <c r="Q385" s="849">
        <v>190.88</v>
      </c>
      <c r="R385" s="837"/>
      <c r="S385" s="850">
        <v>13.634285714285713</v>
      </c>
    </row>
    <row r="386" spans="1:19" ht="14.4" customHeight="1" x14ac:dyDescent="0.3">
      <c r="A386" s="831" t="s">
        <v>5082</v>
      </c>
      <c r="B386" s="832" t="s">
        <v>5083</v>
      </c>
      <c r="C386" s="832" t="s">
        <v>589</v>
      </c>
      <c r="D386" s="832" t="s">
        <v>2734</v>
      </c>
      <c r="E386" s="832" t="s">
        <v>5084</v>
      </c>
      <c r="F386" s="832" t="s">
        <v>5120</v>
      </c>
      <c r="G386" s="832" t="s">
        <v>5121</v>
      </c>
      <c r="H386" s="849"/>
      <c r="I386" s="849"/>
      <c r="J386" s="832"/>
      <c r="K386" s="832"/>
      <c r="L386" s="849"/>
      <c r="M386" s="849"/>
      <c r="N386" s="832"/>
      <c r="O386" s="832"/>
      <c r="P386" s="849">
        <v>8</v>
      </c>
      <c r="Q386" s="849">
        <v>66356.56</v>
      </c>
      <c r="R386" s="837"/>
      <c r="S386" s="850">
        <v>8294.57</v>
      </c>
    </row>
    <row r="387" spans="1:19" ht="14.4" customHeight="1" x14ac:dyDescent="0.3">
      <c r="A387" s="831" t="s">
        <v>5082</v>
      </c>
      <c r="B387" s="832" t="s">
        <v>5083</v>
      </c>
      <c r="C387" s="832" t="s">
        <v>589</v>
      </c>
      <c r="D387" s="832" t="s">
        <v>2734</v>
      </c>
      <c r="E387" s="832" t="s">
        <v>5084</v>
      </c>
      <c r="F387" s="832" t="s">
        <v>5133</v>
      </c>
      <c r="G387" s="832"/>
      <c r="H387" s="849"/>
      <c r="I387" s="849"/>
      <c r="J387" s="832"/>
      <c r="K387" s="832"/>
      <c r="L387" s="849"/>
      <c r="M387" s="849"/>
      <c r="N387" s="832"/>
      <c r="O387" s="832"/>
      <c r="P387" s="849">
        <v>1</v>
      </c>
      <c r="Q387" s="849">
        <v>48.74</v>
      </c>
      <c r="R387" s="837"/>
      <c r="S387" s="850">
        <v>48.74</v>
      </c>
    </row>
    <row r="388" spans="1:19" ht="14.4" customHeight="1" x14ac:dyDescent="0.3">
      <c r="A388" s="831" t="s">
        <v>5082</v>
      </c>
      <c r="B388" s="832" t="s">
        <v>5083</v>
      </c>
      <c r="C388" s="832" t="s">
        <v>589</v>
      </c>
      <c r="D388" s="832" t="s">
        <v>2734</v>
      </c>
      <c r="E388" s="832" t="s">
        <v>5084</v>
      </c>
      <c r="F388" s="832" t="s">
        <v>5134</v>
      </c>
      <c r="G388" s="832" t="s">
        <v>5135</v>
      </c>
      <c r="H388" s="849"/>
      <c r="I388" s="849"/>
      <c r="J388" s="832"/>
      <c r="K388" s="832"/>
      <c r="L388" s="849">
        <v>4.2699999999999996</v>
      </c>
      <c r="M388" s="849">
        <v>587.29</v>
      </c>
      <c r="N388" s="832">
        <v>1</v>
      </c>
      <c r="O388" s="832">
        <v>137.53864168618267</v>
      </c>
      <c r="P388" s="849"/>
      <c r="Q388" s="849"/>
      <c r="R388" s="837"/>
      <c r="S388" s="850"/>
    </row>
    <row r="389" spans="1:19" ht="14.4" customHeight="1" x14ac:dyDescent="0.3">
      <c r="A389" s="831" t="s">
        <v>5082</v>
      </c>
      <c r="B389" s="832" t="s">
        <v>5083</v>
      </c>
      <c r="C389" s="832" t="s">
        <v>589</v>
      </c>
      <c r="D389" s="832" t="s">
        <v>2734</v>
      </c>
      <c r="E389" s="832" t="s">
        <v>5084</v>
      </c>
      <c r="F389" s="832" t="s">
        <v>5136</v>
      </c>
      <c r="G389" s="832" t="s">
        <v>5135</v>
      </c>
      <c r="H389" s="849"/>
      <c r="I389" s="849"/>
      <c r="J389" s="832"/>
      <c r="K389" s="832"/>
      <c r="L389" s="849">
        <v>6.29</v>
      </c>
      <c r="M389" s="849">
        <v>4325.37</v>
      </c>
      <c r="N389" s="832">
        <v>1</v>
      </c>
      <c r="O389" s="832">
        <v>687.65818759936406</v>
      </c>
      <c r="P389" s="849"/>
      <c r="Q389" s="849"/>
      <c r="R389" s="837"/>
      <c r="S389" s="850"/>
    </row>
    <row r="390" spans="1:19" ht="14.4" customHeight="1" x14ac:dyDescent="0.3">
      <c r="A390" s="831" t="s">
        <v>5082</v>
      </c>
      <c r="B390" s="832" t="s">
        <v>5083</v>
      </c>
      <c r="C390" s="832" t="s">
        <v>589</v>
      </c>
      <c r="D390" s="832" t="s">
        <v>2734</v>
      </c>
      <c r="E390" s="832" t="s">
        <v>5084</v>
      </c>
      <c r="F390" s="832" t="s">
        <v>5140</v>
      </c>
      <c r="G390" s="832" t="s">
        <v>1187</v>
      </c>
      <c r="H390" s="849"/>
      <c r="I390" s="849"/>
      <c r="J390" s="832"/>
      <c r="K390" s="832"/>
      <c r="L390" s="849">
        <v>0.4</v>
      </c>
      <c r="M390" s="849">
        <v>72.86</v>
      </c>
      <c r="N390" s="832">
        <v>1</v>
      </c>
      <c r="O390" s="832">
        <v>182.14999999999998</v>
      </c>
      <c r="P390" s="849">
        <v>1.5999999999999999</v>
      </c>
      <c r="Q390" s="849">
        <v>291.44</v>
      </c>
      <c r="R390" s="837">
        <v>4</v>
      </c>
      <c r="S390" s="850">
        <v>182.15</v>
      </c>
    </row>
    <row r="391" spans="1:19" ht="14.4" customHeight="1" x14ac:dyDescent="0.3">
      <c r="A391" s="831" t="s">
        <v>5082</v>
      </c>
      <c r="B391" s="832" t="s">
        <v>5083</v>
      </c>
      <c r="C391" s="832" t="s">
        <v>589</v>
      </c>
      <c r="D391" s="832" t="s">
        <v>2734</v>
      </c>
      <c r="E391" s="832" t="s">
        <v>5084</v>
      </c>
      <c r="F391" s="832" t="s">
        <v>5141</v>
      </c>
      <c r="G391" s="832" t="s">
        <v>793</v>
      </c>
      <c r="H391" s="849"/>
      <c r="I391" s="849"/>
      <c r="J391" s="832"/>
      <c r="K391" s="832"/>
      <c r="L391" s="849">
        <v>1</v>
      </c>
      <c r="M391" s="849">
        <v>70.75</v>
      </c>
      <c r="N391" s="832">
        <v>1</v>
      </c>
      <c r="O391" s="832">
        <v>70.75</v>
      </c>
      <c r="P391" s="849">
        <v>0.2</v>
      </c>
      <c r="Q391" s="849">
        <v>17.03</v>
      </c>
      <c r="R391" s="837">
        <v>0.24070671378091874</v>
      </c>
      <c r="S391" s="850">
        <v>85.15</v>
      </c>
    </row>
    <row r="392" spans="1:19" ht="14.4" customHeight="1" x14ac:dyDescent="0.3">
      <c r="A392" s="831" t="s">
        <v>5082</v>
      </c>
      <c r="B392" s="832" t="s">
        <v>5083</v>
      </c>
      <c r="C392" s="832" t="s">
        <v>589</v>
      </c>
      <c r="D392" s="832" t="s">
        <v>2734</v>
      </c>
      <c r="E392" s="832" t="s">
        <v>5084</v>
      </c>
      <c r="F392" s="832" t="s">
        <v>5142</v>
      </c>
      <c r="G392" s="832" t="s">
        <v>3404</v>
      </c>
      <c r="H392" s="849"/>
      <c r="I392" s="849"/>
      <c r="J392" s="832"/>
      <c r="K392" s="832"/>
      <c r="L392" s="849">
        <v>0.38</v>
      </c>
      <c r="M392" s="849">
        <v>184.85</v>
      </c>
      <c r="N392" s="832">
        <v>1</v>
      </c>
      <c r="O392" s="832">
        <v>486.4473684210526</v>
      </c>
      <c r="P392" s="849"/>
      <c r="Q392" s="849"/>
      <c r="R392" s="837"/>
      <c r="S392" s="850"/>
    </row>
    <row r="393" spans="1:19" ht="14.4" customHeight="1" x14ac:dyDescent="0.3">
      <c r="A393" s="831" t="s">
        <v>5082</v>
      </c>
      <c r="B393" s="832" t="s">
        <v>5083</v>
      </c>
      <c r="C393" s="832" t="s">
        <v>589</v>
      </c>
      <c r="D393" s="832" t="s">
        <v>2734</v>
      </c>
      <c r="E393" s="832" t="s">
        <v>5084</v>
      </c>
      <c r="F393" s="832" t="s">
        <v>5143</v>
      </c>
      <c r="G393" s="832" t="s">
        <v>3404</v>
      </c>
      <c r="H393" s="849"/>
      <c r="I393" s="849"/>
      <c r="J393" s="832"/>
      <c r="K393" s="832"/>
      <c r="L393" s="849">
        <v>1.5</v>
      </c>
      <c r="M393" s="849">
        <v>182.41</v>
      </c>
      <c r="N393" s="832">
        <v>1</v>
      </c>
      <c r="O393" s="832">
        <v>121.60666666666667</v>
      </c>
      <c r="P393" s="849"/>
      <c r="Q393" s="849"/>
      <c r="R393" s="837"/>
      <c r="S393" s="850"/>
    </row>
    <row r="394" spans="1:19" ht="14.4" customHeight="1" x14ac:dyDescent="0.3">
      <c r="A394" s="831" t="s">
        <v>5082</v>
      </c>
      <c r="B394" s="832" t="s">
        <v>5083</v>
      </c>
      <c r="C394" s="832" t="s">
        <v>589</v>
      </c>
      <c r="D394" s="832" t="s">
        <v>2734</v>
      </c>
      <c r="E394" s="832" t="s">
        <v>5084</v>
      </c>
      <c r="F394" s="832" t="s">
        <v>5144</v>
      </c>
      <c r="G394" s="832" t="s">
        <v>3404</v>
      </c>
      <c r="H394" s="849"/>
      <c r="I394" s="849"/>
      <c r="J394" s="832"/>
      <c r="K394" s="832"/>
      <c r="L394" s="849">
        <v>2</v>
      </c>
      <c r="M394" s="849">
        <v>486.48</v>
      </c>
      <c r="N394" s="832">
        <v>1</v>
      </c>
      <c r="O394" s="832">
        <v>243.24</v>
      </c>
      <c r="P394" s="849"/>
      <c r="Q394" s="849"/>
      <c r="R394" s="837"/>
      <c r="S394" s="850"/>
    </row>
    <row r="395" spans="1:19" ht="14.4" customHeight="1" x14ac:dyDescent="0.3">
      <c r="A395" s="831" t="s">
        <v>5082</v>
      </c>
      <c r="B395" s="832" t="s">
        <v>5083</v>
      </c>
      <c r="C395" s="832" t="s">
        <v>589</v>
      </c>
      <c r="D395" s="832" t="s">
        <v>2734</v>
      </c>
      <c r="E395" s="832" t="s">
        <v>5084</v>
      </c>
      <c r="F395" s="832" t="s">
        <v>5148</v>
      </c>
      <c r="G395" s="832" t="s">
        <v>3432</v>
      </c>
      <c r="H395" s="849"/>
      <c r="I395" s="849"/>
      <c r="J395" s="832"/>
      <c r="K395" s="832"/>
      <c r="L395" s="849"/>
      <c r="M395" s="849"/>
      <c r="N395" s="832"/>
      <c r="O395" s="832"/>
      <c r="P395" s="849">
        <v>0.7</v>
      </c>
      <c r="Q395" s="849">
        <v>82.11</v>
      </c>
      <c r="R395" s="837"/>
      <c r="S395" s="850">
        <v>117.30000000000001</v>
      </c>
    </row>
    <row r="396" spans="1:19" ht="14.4" customHeight="1" x14ac:dyDescent="0.3">
      <c r="A396" s="831" t="s">
        <v>5082</v>
      </c>
      <c r="B396" s="832" t="s">
        <v>5083</v>
      </c>
      <c r="C396" s="832" t="s">
        <v>589</v>
      </c>
      <c r="D396" s="832" t="s">
        <v>2734</v>
      </c>
      <c r="E396" s="832" t="s">
        <v>5084</v>
      </c>
      <c r="F396" s="832" t="s">
        <v>5149</v>
      </c>
      <c r="G396" s="832" t="s">
        <v>1191</v>
      </c>
      <c r="H396" s="849"/>
      <c r="I396" s="849"/>
      <c r="J396" s="832"/>
      <c r="K396" s="832"/>
      <c r="L396" s="849"/>
      <c r="M396" s="849"/>
      <c r="N396" s="832"/>
      <c r="O396" s="832"/>
      <c r="P396" s="849">
        <v>0.2</v>
      </c>
      <c r="Q396" s="849">
        <v>17.899999999999999</v>
      </c>
      <c r="R396" s="837"/>
      <c r="S396" s="850">
        <v>89.499999999999986</v>
      </c>
    </row>
    <row r="397" spans="1:19" ht="14.4" customHeight="1" x14ac:dyDescent="0.3">
      <c r="A397" s="831" t="s">
        <v>5082</v>
      </c>
      <c r="B397" s="832" t="s">
        <v>5083</v>
      </c>
      <c r="C397" s="832" t="s">
        <v>589</v>
      </c>
      <c r="D397" s="832" t="s">
        <v>2734</v>
      </c>
      <c r="E397" s="832" t="s">
        <v>5084</v>
      </c>
      <c r="F397" s="832" t="s">
        <v>5154</v>
      </c>
      <c r="G397" s="832" t="s">
        <v>2303</v>
      </c>
      <c r="H397" s="849"/>
      <c r="I397" s="849"/>
      <c r="J397" s="832"/>
      <c r="K397" s="832"/>
      <c r="L397" s="849">
        <v>1.21</v>
      </c>
      <c r="M397" s="849">
        <v>2847</v>
      </c>
      <c r="N397" s="832">
        <v>1</v>
      </c>
      <c r="O397" s="832">
        <v>2352.8925619834713</v>
      </c>
      <c r="P397" s="849">
        <v>0.89</v>
      </c>
      <c r="Q397" s="849">
        <v>2094.0699999999997</v>
      </c>
      <c r="R397" s="837">
        <v>0.73553565156304868</v>
      </c>
      <c r="S397" s="850">
        <v>2352.8876404494376</v>
      </c>
    </row>
    <row r="398" spans="1:19" ht="14.4" customHeight="1" x14ac:dyDescent="0.3">
      <c r="A398" s="831" t="s">
        <v>5082</v>
      </c>
      <c r="B398" s="832" t="s">
        <v>5083</v>
      </c>
      <c r="C398" s="832" t="s">
        <v>589</v>
      </c>
      <c r="D398" s="832" t="s">
        <v>2734</v>
      </c>
      <c r="E398" s="832" t="s">
        <v>5084</v>
      </c>
      <c r="F398" s="832" t="s">
        <v>5172</v>
      </c>
      <c r="G398" s="832" t="s">
        <v>5173</v>
      </c>
      <c r="H398" s="849"/>
      <c r="I398" s="849"/>
      <c r="J398" s="832"/>
      <c r="K398" s="832"/>
      <c r="L398" s="849"/>
      <c r="M398" s="849"/>
      <c r="N398" s="832"/>
      <c r="O398" s="832"/>
      <c r="P398" s="849">
        <v>3.06</v>
      </c>
      <c r="Q398" s="849">
        <v>807.16</v>
      </c>
      <c r="R398" s="837"/>
      <c r="S398" s="850">
        <v>263.77777777777777</v>
      </c>
    </row>
    <row r="399" spans="1:19" ht="14.4" customHeight="1" x14ac:dyDescent="0.3">
      <c r="A399" s="831" t="s">
        <v>5082</v>
      </c>
      <c r="B399" s="832" t="s">
        <v>5083</v>
      </c>
      <c r="C399" s="832" t="s">
        <v>589</v>
      </c>
      <c r="D399" s="832" t="s">
        <v>2734</v>
      </c>
      <c r="E399" s="832" t="s">
        <v>5084</v>
      </c>
      <c r="F399" s="832" t="s">
        <v>5182</v>
      </c>
      <c r="G399" s="832" t="s">
        <v>5183</v>
      </c>
      <c r="H399" s="849"/>
      <c r="I399" s="849"/>
      <c r="J399" s="832"/>
      <c r="K399" s="832"/>
      <c r="L399" s="849"/>
      <c r="M399" s="849"/>
      <c r="N399" s="832"/>
      <c r="O399" s="832"/>
      <c r="P399" s="849">
        <v>4</v>
      </c>
      <c r="Q399" s="849">
        <v>26846.48</v>
      </c>
      <c r="R399" s="837"/>
      <c r="S399" s="850">
        <v>6711.62</v>
      </c>
    </row>
    <row r="400" spans="1:19" ht="14.4" customHeight="1" x14ac:dyDescent="0.3">
      <c r="A400" s="831" t="s">
        <v>5082</v>
      </c>
      <c r="B400" s="832" t="s">
        <v>5083</v>
      </c>
      <c r="C400" s="832" t="s">
        <v>589</v>
      </c>
      <c r="D400" s="832" t="s">
        <v>2734</v>
      </c>
      <c r="E400" s="832" t="s">
        <v>5084</v>
      </c>
      <c r="F400" s="832" t="s">
        <v>5184</v>
      </c>
      <c r="G400" s="832" t="s">
        <v>5173</v>
      </c>
      <c r="H400" s="849"/>
      <c r="I400" s="849"/>
      <c r="J400" s="832"/>
      <c r="K400" s="832"/>
      <c r="L400" s="849"/>
      <c r="M400" s="849"/>
      <c r="N400" s="832"/>
      <c r="O400" s="832"/>
      <c r="P400" s="849">
        <v>0.04</v>
      </c>
      <c r="Q400" s="849">
        <v>105.51</v>
      </c>
      <c r="R400" s="837"/>
      <c r="S400" s="850">
        <v>2637.75</v>
      </c>
    </row>
    <row r="401" spans="1:19" ht="14.4" customHeight="1" x14ac:dyDescent="0.3">
      <c r="A401" s="831" t="s">
        <v>5082</v>
      </c>
      <c r="B401" s="832" t="s">
        <v>5083</v>
      </c>
      <c r="C401" s="832" t="s">
        <v>589</v>
      </c>
      <c r="D401" s="832" t="s">
        <v>2734</v>
      </c>
      <c r="E401" s="832" t="s">
        <v>5084</v>
      </c>
      <c r="F401" s="832" t="s">
        <v>5185</v>
      </c>
      <c r="G401" s="832" t="s">
        <v>5173</v>
      </c>
      <c r="H401" s="849"/>
      <c r="I401" s="849"/>
      <c r="J401" s="832"/>
      <c r="K401" s="832"/>
      <c r="L401" s="849"/>
      <c r="M401" s="849"/>
      <c r="N401" s="832"/>
      <c r="O401" s="832"/>
      <c r="P401" s="849">
        <v>3</v>
      </c>
      <c r="Q401" s="849">
        <v>3956.73</v>
      </c>
      <c r="R401" s="837"/>
      <c r="S401" s="850">
        <v>1318.91</v>
      </c>
    </row>
    <row r="402" spans="1:19" ht="14.4" customHeight="1" x14ac:dyDescent="0.3">
      <c r="A402" s="831" t="s">
        <v>5082</v>
      </c>
      <c r="B402" s="832" t="s">
        <v>5083</v>
      </c>
      <c r="C402" s="832" t="s">
        <v>589</v>
      </c>
      <c r="D402" s="832" t="s">
        <v>2734</v>
      </c>
      <c r="E402" s="832" t="s">
        <v>5084</v>
      </c>
      <c r="F402" s="832" t="s">
        <v>5187</v>
      </c>
      <c r="G402" s="832" t="s">
        <v>2583</v>
      </c>
      <c r="H402" s="849"/>
      <c r="I402" s="849"/>
      <c r="J402" s="832"/>
      <c r="K402" s="832"/>
      <c r="L402" s="849">
        <v>0.4</v>
      </c>
      <c r="M402" s="849">
        <v>1814</v>
      </c>
      <c r="N402" s="832">
        <v>1</v>
      </c>
      <c r="O402" s="832">
        <v>4535</v>
      </c>
      <c r="P402" s="849">
        <v>0.6</v>
      </c>
      <c r="Q402" s="849">
        <v>1660.75</v>
      </c>
      <c r="R402" s="837">
        <v>0.91551819184123484</v>
      </c>
      <c r="S402" s="850">
        <v>2767.916666666667</v>
      </c>
    </row>
    <row r="403" spans="1:19" ht="14.4" customHeight="1" x14ac:dyDescent="0.3">
      <c r="A403" s="831" t="s">
        <v>5082</v>
      </c>
      <c r="B403" s="832" t="s">
        <v>5083</v>
      </c>
      <c r="C403" s="832" t="s">
        <v>589</v>
      </c>
      <c r="D403" s="832" t="s">
        <v>2734</v>
      </c>
      <c r="E403" s="832" t="s">
        <v>5084</v>
      </c>
      <c r="F403" s="832" t="s">
        <v>5188</v>
      </c>
      <c r="G403" s="832" t="s">
        <v>2583</v>
      </c>
      <c r="H403" s="849"/>
      <c r="I403" s="849"/>
      <c r="J403" s="832"/>
      <c r="K403" s="832"/>
      <c r="L403" s="849">
        <v>0.4</v>
      </c>
      <c r="M403" s="849">
        <v>2692.58</v>
      </c>
      <c r="N403" s="832">
        <v>1</v>
      </c>
      <c r="O403" s="832">
        <v>6731.45</v>
      </c>
      <c r="P403" s="849">
        <v>4.2</v>
      </c>
      <c r="Q403" s="849">
        <v>22284.85</v>
      </c>
      <c r="R403" s="837">
        <v>8.2763929019750577</v>
      </c>
      <c r="S403" s="850">
        <v>5305.9166666666661</v>
      </c>
    </row>
    <row r="404" spans="1:19" ht="14.4" customHeight="1" x14ac:dyDescent="0.3">
      <c r="A404" s="831" t="s">
        <v>5082</v>
      </c>
      <c r="B404" s="832" t="s">
        <v>5083</v>
      </c>
      <c r="C404" s="832" t="s">
        <v>589</v>
      </c>
      <c r="D404" s="832" t="s">
        <v>2734</v>
      </c>
      <c r="E404" s="832" t="s">
        <v>5084</v>
      </c>
      <c r="F404" s="832" t="s">
        <v>5194</v>
      </c>
      <c r="G404" s="832" t="s">
        <v>5195</v>
      </c>
      <c r="H404" s="849"/>
      <c r="I404" s="849"/>
      <c r="J404" s="832"/>
      <c r="K404" s="832"/>
      <c r="L404" s="849"/>
      <c r="M404" s="849"/>
      <c r="N404" s="832"/>
      <c r="O404" s="832"/>
      <c r="P404" s="849">
        <v>3</v>
      </c>
      <c r="Q404" s="849">
        <v>11399.64</v>
      </c>
      <c r="R404" s="837"/>
      <c r="S404" s="850">
        <v>3799.8799999999997</v>
      </c>
    </row>
    <row r="405" spans="1:19" ht="14.4" customHeight="1" x14ac:dyDescent="0.3">
      <c r="A405" s="831" t="s">
        <v>5082</v>
      </c>
      <c r="B405" s="832" t="s">
        <v>5083</v>
      </c>
      <c r="C405" s="832" t="s">
        <v>589</v>
      </c>
      <c r="D405" s="832" t="s">
        <v>2734</v>
      </c>
      <c r="E405" s="832" t="s">
        <v>5084</v>
      </c>
      <c r="F405" s="832" t="s">
        <v>5207</v>
      </c>
      <c r="G405" s="832" t="s">
        <v>5206</v>
      </c>
      <c r="H405" s="849"/>
      <c r="I405" s="849"/>
      <c r="J405" s="832"/>
      <c r="K405" s="832"/>
      <c r="L405" s="849">
        <v>1.55</v>
      </c>
      <c r="M405" s="849">
        <v>560.11</v>
      </c>
      <c r="N405" s="832">
        <v>1</v>
      </c>
      <c r="O405" s="832">
        <v>361.36129032258066</v>
      </c>
      <c r="P405" s="849">
        <v>2.2800000000000002</v>
      </c>
      <c r="Q405" s="849">
        <v>810.97</v>
      </c>
      <c r="R405" s="837">
        <v>1.4478763100105336</v>
      </c>
      <c r="S405" s="850">
        <v>355.68859649122805</v>
      </c>
    </row>
    <row r="406" spans="1:19" ht="14.4" customHeight="1" x14ac:dyDescent="0.3">
      <c r="A406" s="831" t="s">
        <v>5082</v>
      </c>
      <c r="B406" s="832" t="s">
        <v>5083</v>
      </c>
      <c r="C406" s="832" t="s">
        <v>589</v>
      </c>
      <c r="D406" s="832" t="s">
        <v>2734</v>
      </c>
      <c r="E406" s="832" t="s">
        <v>5084</v>
      </c>
      <c r="F406" s="832" t="s">
        <v>5208</v>
      </c>
      <c r="G406" s="832" t="s">
        <v>5206</v>
      </c>
      <c r="H406" s="849"/>
      <c r="I406" s="849"/>
      <c r="J406" s="832"/>
      <c r="K406" s="832"/>
      <c r="L406" s="849"/>
      <c r="M406" s="849"/>
      <c r="N406" s="832"/>
      <c r="O406" s="832"/>
      <c r="P406" s="849">
        <v>0.82</v>
      </c>
      <c r="Q406" s="849">
        <v>98.76</v>
      </c>
      <c r="R406" s="837"/>
      <c r="S406" s="850">
        <v>120.43902439024392</v>
      </c>
    </row>
    <row r="407" spans="1:19" ht="14.4" customHeight="1" x14ac:dyDescent="0.3">
      <c r="A407" s="831" t="s">
        <v>5082</v>
      </c>
      <c r="B407" s="832" t="s">
        <v>5083</v>
      </c>
      <c r="C407" s="832" t="s">
        <v>589</v>
      </c>
      <c r="D407" s="832" t="s">
        <v>2734</v>
      </c>
      <c r="E407" s="832" t="s">
        <v>5084</v>
      </c>
      <c r="F407" s="832" t="s">
        <v>5211</v>
      </c>
      <c r="G407" s="832" t="s">
        <v>5206</v>
      </c>
      <c r="H407" s="849"/>
      <c r="I407" s="849"/>
      <c r="J407" s="832"/>
      <c r="K407" s="832"/>
      <c r="L407" s="849">
        <v>7.0000000000000007E-2</v>
      </c>
      <c r="M407" s="849">
        <v>101.18</v>
      </c>
      <c r="N407" s="832">
        <v>1</v>
      </c>
      <c r="O407" s="832">
        <v>1445.4285714285713</v>
      </c>
      <c r="P407" s="849"/>
      <c r="Q407" s="849"/>
      <c r="R407" s="837"/>
      <c r="S407" s="850"/>
    </row>
    <row r="408" spans="1:19" ht="14.4" customHeight="1" x14ac:dyDescent="0.3">
      <c r="A408" s="831" t="s">
        <v>5082</v>
      </c>
      <c r="B408" s="832" t="s">
        <v>5083</v>
      </c>
      <c r="C408" s="832" t="s">
        <v>589</v>
      </c>
      <c r="D408" s="832" t="s">
        <v>2734</v>
      </c>
      <c r="E408" s="832" t="s">
        <v>5084</v>
      </c>
      <c r="F408" s="832" t="s">
        <v>5212</v>
      </c>
      <c r="G408" s="832" t="s">
        <v>5213</v>
      </c>
      <c r="H408" s="849"/>
      <c r="I408" s="849"/>
      <c r="J408" s="832"/>
      <c r="K408" s="832"/>
      <c r="L408" s="849"/>
      <c r="M408" s="849"/>
      <c r="N408" s="832"/>
      <c r="O408" s="832"/>
      <c r="P408" s="849">
        <v>2.95</v>
      </c>
      <c r="Q408" s="849">
        <v>2111.25</v>
      </c>
      <c r="R408" s="837"/>
      <c r="S408" s="850">
        <v>715.67796610169489</v>
      </c>
    </row>
    <row r="409" spans="1:19" ht="14.4" customHeight="1" x14ac:dyDescent="0.3">
      <c r="A409" s="831" t="s">
        <v>5082</v>
      </c>
      <c r="B409" s="832" t="s">
        <v>5083</v>
      </c>
      <c r="C409" s="832" t="s">
        <v>589</v>
      </c>
      <c r="D409" s="832" t="s">
        <v>2734</v>
      </c>
      <c r="E409" s="832" t="s">
        <v>5084</v>
      </c>
      <c r="F409" s="832" t="s">
        <v>5214</v>
      </c>
      <c r="G409" s="832" t="s">
        <v>5213</v>
      </c>
      <c r="H409" s="849"/>
      <c r="I409" s="849"/>
      <c r="J409" s="832"/>
      <c r="K409" s="832"/>
      <c r="L409" s="849"/>
      <c r="M409" s="849"/>
      <c r="N409" s="832"/>
      <c r="O409" s="832"/>
      <c r="P409" s="849">
        <v>8.84</v>
      </c>
      <c r="Q409" s="849">
        <v>12653.19</v>
      </c>
      <c r="R409" s="837"/>
      <c r="S409" s="850">
        <v>1431.356334841629</v>
      </c>
    </row>
    <row r="410" spans="1:19" ht="14.4" customHeight="1" x14ac:dyDescent="0.3">
      <c r="A410" s="831" t="s">
        <v>5082</v>
      </c>
      <c r="B410" s="832" t="s">
        <v>5083</v>
      </c>
      <c r="C410" s="832" t="s">
        <v>589</v>
      </c>
      <c r="D410" s="832" t="s">
        <v>2734</v>
      </c>
      <c r="E410" s="832" t="s">
        <v>5084</v>
      </c>
      <c r="F410" s="832" t="s">
        <v>5216</v>
      </c>
      <c r="G410" s="832" t="s">
        <v>2303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784.3</v>
      </c>
      <c r="R410" s="837"/>
      <c r="S410" s="850">
        <v>784.3</v>
      </c>
    </row>
    <row r="411" spans="1:19" ht="14.4" customHeight="1" x14ac:dyDescent="0.3">
      <c r="A411" s="831" t="s">
        <v>5082</v>
      </c>
      <c r="B411" s="832" t="s">
        <v>5083</v>
      </c>
      <c r="C411" s="832" t="s">
        <v>589</v>
      </c>
      <c r="D411" s="832" t="s">
        <v>2734</v>
      </c>
      <c r="E411" s="832" t="s">
        <v>5084</v>
      </c>
      <c r="F411" s="832" t="s">
        <v>5221</v>
      </c>
      <c r="G411" s="832" t="s">
        <v>5222</v>
      </c>
      <c r="H411" s="849"/>
      <c r="I411" s="849"/>
      <c r="J411" s="832"/>
      <c r="K411" s="832"/>
      <c r="L411" s="849"/>
      <c r="M411" s="849"/>
      <c r="N411" s="832"/>
      <c r="O411" s="832"/>
      <c r="P411" s="849">
        <v>4.7699999999999996</v>
      </c>
      <c r="Q411" s="849">
        <v>1744.8</v>
      </c>
      <c r="R411" s="837"/>
      <c r="S411" s="850">
        <v>365.7861635220126</v>
      </c>
    </row>
    <row r="412" spans="1:19" ht="14.4" customHeight="1" x14ac:dyDescent="0.3">
      <c r="A412" s="831" t="s">
        <v>5082</v>
      </c>
      <c r="B412" s="832" t="s">
        <v>5083</v>
      </c>
      <c r="C412" s="832" t="s">
        <v>589</v>
      </c>
      <c r="D412" s="832" t="s">
        <v>2734</v>
      </c>
      <c r="E412" s="832" t="s">
        <v>5084</v>
      </c>
      <c r="F412" s="832" t="s">
        <v>5228</v>
      </c>
      <c r="G412" s="832" t="s">
        <v>2303</v>
      </c>
      <c r="H412" s="849"/>
      <c r="I412" s="849"/>
      <c r="J412" s="832"/>
      <c r="K412" s="832"/>
      <c r="L412" s="849"/>
      <c r="M412" s="849"/>
      <c r="N412" s="832"/>
      <c r="O412" s="832"/>
      <c r="P412" s="849">
        <v>1.28</v>
      </c>
      <c r="Q412" s="849">
        <v>301.17</v>
      </c>
      <c r="R412" s="837"/>
      <c r="S412" s="850">
        <v>235.2890625</v>
      </c>
    </row>
    <row r="413" spans="1:19" ht="14.4" customHeight="1" x14ac:dyDescent="0.3">
      <c r="A413" s="831" t="s">
        <v>5082</v>
      </c>
      <c r="B413" s="832" t="s">
        <v>5083</v>
      </c>
      <c r="C413" s="832" t="s">
        <v>589</v>
      </c>
      <c r="D413" s="832" t="s">
        <v>2734</v>
      </c>
      <c r="E413" s="832" t="s">
        <v>5084</v>
      </c>
      <c r="F413" s="832" t="s">
        <v>5235</v>
      </c>
      <c r="G413" s="832" t="s">
        <v>5236</v>
      </c>
      <c r="H413" s="849"/>
      <c r="I413" s="849"/>
      <c r="J413" s="832"/>
      <c r="K413" s="832"/>
      <c r="L413" s="849"/>
      <c r="M413" s="849"/>
      <c r="N413" s="832"/>
      <c r="O413" s="832"/>
      <c r="P413" s="849">
        <v>6.71</v>
      </c>
      <c r="Q413" s="849">
        <v>49336.81</v>
      </c>
      <c r="R413" s="837"/>
      <c r="S413" s="850">
        <v>7352.7287630402379</v>
      </c>
    </row>
    <row r="414" spans="1:19" ht="14.4" customHeight="1" x14ac:dyDescent="0.3">
      <c r="A414" s="831" t="s">
        <v>5082</v>
      </c>
      <c r="B414" s="832" t="s">
        <v>5083</v>
      </c>
      <c r="C414" s="832" t="s">
        <v>589</v>
      </c>
      <c r="D414" s="832" t="s">
        <v>2734</v>
      </c>
      <c r="E414" s="832" t="s">
        <v>5084</v>
      </c>
      <c r="F414" s="832" t="s">
        <v>5237</v>
      </c>
      <c r="G414" s="832" t="s">
        <v>5234</v>
      </c>
      <c r="H414" s="849"/>
      <c r="I414" s="849"/>
      <c r="J414" s="832"/>
      <c r="K414" s="832"/>
      <c r="L414" s="849"/>
      <c r="M414" s="849"/>
      <c r="N414" s="832"/>
      <c r="O414" s="832"/>
      <c r="P414" s="849">
        <v>7</v>
      </c>
      <c r="Q414" s="849">
        <v>10248.14</v>
      </c>
      <c r="R414" s="837"/>
      <c r="S414" s="850">
        <v>1464.02</v>
      </c>
    </row>
    <row r="415" spans="1:19" ht="14.4" customHeight="1" x14ac:dyDescent="0.3">
      <c r="A415" s="831" t="s">
        <v>5082</v>
      </c>
      <c r="B415" s="832" t="s">
        <v>5083</v>
      </c>
      <c r="C415" s="832" t="s">
        <v>589</v>
      </c>
      <c r="D415" s="832" t="s">
        <v>2734</v>
      </c>
      <c r="E415" s="832" t="s">
        <v>5084</v>
      </c>
      <c r="F415" s="832" t="s">
        <v>5241</v>
      </c>
      <c r="G415" s="832" t="s">
        <v>5242</v>
      </c>
      <c r="H415" s="849"/>
      <c r="I415" s="849"/>
      <c r="J415" s="832"/>
      <c r="K415" s="832"/>
      <c r="L415" s="849">
        <v>1.21</v>
      </c>
      <c r="M415" s="849">
        <v>651.64</v>
      </c>
      <c r="N415" s="832">
        <v>1</v>
      </c>
      <c r="O415" s="832">
        <v>538.5454545454545</v>
      </c>
      <c r="P415" s="849"/>
      <c r="Q415" s="849"/>
      <c r="R415" s="837"/>
      <c r="S415" s="850"/>
    </row>
    <row r="416" spans="1:19" ht="14.4" customHeight="1" x14ac:dyDescent="0.3">
      <c r="A416" s="831" t="s">
        <v>5082</v>
      </c>
      <c r="B416" s="832" t="s">
        <v>5083</v>
      </c>
      <c r="C416" s="832" t="s">
        <v>589</v>
      </c>
      <c r="D416" s="832" t="s">
        <v>2734</v>
      </c>
      <c r="E416" s="832" t="s">
        <v>5084</v>
      </c>
      <c r="F416" s="832" t="s">
        <v>5247</v>
      </c>
      <c r="G416" s="832" t="s">
        <v>5234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2928.05</v>
      </c>
      <c r="R416" s="837"/>
      <c r="S416" s="850">
        <v>2928.05</v>
      </c>
    </row>
    <row r="417" spans="1:19" ht="14.4" customHeight="1" x14ac:dyDescent="0.3">
      <c r="A417" s="831" t="s">
        <v>5082</v>
      </c>
      <c r="B417" s="832" t="s">
        <v>5083</v>
      </c>
      <c r="C417" s="832" t="s">
        <v>589</v>
      </c>
      <c r="D417" s="832" t="s">
        <v>2734</v>
      </c>
      <c r="E417" s="832" t="s">
        <v>5084</v>
      </c>
      <c r="F417" s="832" t="s">
        <v>5252</v>
      </c>
      <c r="G417" s="832" t="s">
        <v>2593</v>
      </c>
      <c r="H417" s="849"/>
      <c r="I417" s="849"/>
      <c r="J417" s="832"/>
      <c r="K417" s="832"/>
      <c r="L417" s="849">
        <v>11</v>
      </c>
      <c r="M417" s="849">
        <v>19239.879999999997</v>
      </c>
      <c r="N417" s="832">
        <v>1</v>
      </c>
      <c r="O417" s="832">
        <v>1749.0799999999997</v>
      </c>
      <c r="P417" s="849">
        <v>3</v>
      </c>
      <c r="Q417" s="849">
        <v>5247.24</v>
      </c>
      <c r="R417" s="837">
        <v>0.27272727272727276</v>
      </c>
      <c r="S417" s="850">
        <v>1749.08</v>
      </c>
    </row>
    <row r="418" spans="1:19" ht="14.4" customHeight="1" x14ac:dyDescent="0.3">
      <c r="A418" s="831" t="s">
        <v>5082</v>
      </c>
      <c r="B418" s="832" t="s">
        <v>5083</v>
      </c>
      <c r="C418" s="832" t="s">
        <v>589</v>
      </c>
      <c r="D418" s="832" t="s">
        <v>2734</v>
      </c>
      <c r="E418" s="832" t="s">
        <v>5084</v>
      </c>
      <c r="F418" s="832" t="s">
        <v>5253</v>
      </c>
      <c r="G418" s="832" t="s">
        <v>2457</v>
      </c>
      <c r="H418" s="849"/>
      <c r="I418" s="849"/>
      <c r="J418" s="832"/>
      <c r="K418" s="832"/>
      <c r="L418" s="849">
        <v>0.30000000000000004</v>
      </c>
      <c r="M418" s="849">
        <v>84.84</v>
      </c>
      <c r="N418" s="832">
        <v>1</v>
      </c>
      <c r="O418" s="832">
        <v>282.79999999999995</v>
      </c>
      <c r="P418" s="849">
        <v>0.75</v>
      </c>
      <c r="Q418" s="849">
        <v>212.10000000000002</v>
      </c>
      <c r="R418" s="837">
        <v>2.5</v>
      </c>
      <c r="S418" s="850">
        <v>282.8</v>
      </c>
    </row>
    <row r="419" spans="1:19" ht="14.4" customHeight="1" x14ac:dyDescent="0.3">
      <c r="A419" s="831" t="s">
        <v>5082</v>
      </c>
      <c r="B419" s="832" t="s">
        <v>5083</v>
      </c>
      <c r="C419" s="832" t="s">
        <v>589</v>
      </c>
      <c r="D419" s="832" t="s">
        <v>2734</v>
      </c>
      <c r="E419" s="832" t="s">
        <v>5084</v>
      </c>
      <c r="F419" s="832" t="s">
        <v>5257</v>
      </c>
      <c r="G419" s="832" t="s">
        <v>2703</v>
      </c>
      <c r="H419" s="849"/>
      <c r="I419" s="849"/>
      <c r="J419" s="832"/>
      <c r="K419" s="832"/>
      <c r="L419" s="849"/>
      <c r="M419" s="849"/>
      <c r="N419" s="832"/>
      <c r="O419" s="832"/>
      <c r="P419" s="849">
        <v>10</v>
      </c>
      <c r="Q419" s="849">
        <v>1686143.51</v>
      </c>
      <c r="R419" s="837"/>
      <c r="S419" s="850">
        <v>168614.351</v>
      </c>
    </row>
    <row r="420" spans="1:19" ht="14.4" customHeight="1" x14ac:dyDescent="0.3">
      <c r="A420" s="831" t="s">
        <v>5082</v>
      </c>
      <c r="B420" s="832" t="s">
        <v>5083</v>
      </c>
      <c r="C420" s="832" t="s">
        <v>589</v>
      </c>
      <c r="D420" s="832" t="s">
        <v>2734</v>
      </c>
      <c r="E420" s="832" t="s">
        <v>5084</v>
      </c>
      <c r="F420" s="832" t="s">
        <v>5268</v>
      </c>
      <c r="G420" s="832" t="s">
        <v>3631</v>
      </c>
      <c r="H420" s="849"/>
      <c r="I420" s="849"/>
      <c r="J420" s="832"/>
      <c r="K420" s="832"/>
      <c r="L420" s="849"/>
      <c r="M420" s="849"/>
      <c r="N420" s="832"/>
      <c r="O420" s="832"/>
      <c r="P420" s="849">
        <v>1.58</v>
      </c>
      <c r="Q420" s="849">
        <v>18057.84</v>
      </c>
      <c r="R420" s="837"/>
      <c r="S420" s="850">
        <v>11429.012658227848</v>
      </c>
    </row>
    <row r="421" spans="1:19" ht="14.4" customHeight="1" x14ac:dyDescent="0.3">
      <c r="A421" s="831" t="s">
        <v>5082</v>
      </c>
      <c r="B421" s="832" t="s">
        <v>5083</v>
      </c>
      <c r="C421" s="832" t="s">
        <v>589</v>
      </c>
      <c r="D421" s="832" t="s">
        <v>2734</v>
      </c>
      <c r="E421" s="832" t="s">
        <v>5084</v>
      </c>
      <c r="F421" s="832" t="s">
        <v>5282</v>
      </c>
      <c r="G421" s="832" t="s">
        <v>3631</v>
      </c>
      <c r="H421" s="849"/>
      <c r="I421" s="849"/>
      <c r="J421" s="832"/>
      <c r="K421" s="832"/>
      <c r="L421" s="849"/>
      <c r="M421" s="849"/>
      <c r="N421" s="832"/>
      <c r="O421" s="832"/>
      <c r="P421" s="849">
        <v>10.48</v>
      </c>
      <c r="Q421" s="849">
        <v>259445.73</v>
      </c>
      <c r="R421" s="837"/>
      <c r="S421" s="850">
        <v>24756.271946564884</v>
      </c>
    </row>
    <row r="422" spans="1:19" ht="14.4" customHeight="1" x14ac:dyDescent="0.3">
      <c r="A422" s="831" t="s">
        <v>5082</v>
      </c>
      <c r="B422" s="832" t="s">
        <v>5083</v>
      </c>
      <c r="C422" s="832" t="s">
        <v>589</v>
      </c>
      <c r="D422" s="832" t="s">
        <v>2734</v>
      </c>
      <c r="E422" s="832" t="s">
        <v>5084</v>
      </c>
      <c r="F422" s="832" t="s">
        <v>5305</v>
      </c>
      <c r="G422" s="832" t="s">
        <v>717</v>
      </c>
      <c r="H422" s="849"/>
      <c r="I422" s="849"/>
      <c r="J422" s="832"/>
      <c r="K422" s="832"/>
      <c r="L422" s="849"/>
      <c r="M422" s="849"/>
      <c r="N422" s="832"/>
      <c r="O422" s="832"/>
      <c r="P422" s="849">
        <v>5.5600000000000005</v>
      </c>
      <c r="Q422" s="849">
        <v>1148.02</v>
      </c>
      <c r="R422" s="837"/>
      <c r="S422" s="850">
        <v>206.47841726618702</v>
      </c>
    </row>
    <row r="423" spans="1:19" ht="14.4" customHeight="1" x14ac:dyDescent="0.3">
      <c r="A423" s="831" t="s">
        <v>5082</v>
      </c>
      <c r="B423" s="832" t="s">
        <v>5083</v>
      </c>
      <c r="C423" s="832" t="s">
        <v>589</v>
      </c>
      <c r="D423" s="832" t="s">
        <v>2734</v>
      </c>
      <c r="E423" s="832" t="s">
        <v>5084</v>
      </c>
      <c r="F423" s="832" t="s">
        <v>5312</v>
      </c>
      <c r="G423" s="832" t="s">
        <v>5309</v>
      </c>
      <c r="H423" s="849"/>
      <c r="I423" s="849"/>
      <c r="J423" s="832"/>
      <c r="K423" s="832"/>
      <c r="L423" s="849"/>
      <c r="M423" s="849"/>
      <c r="N423" s="832"/>
      <c r="O423" s="832"/>
      <c r="P423" s="849">
        <v>3</v>
      </c>
      <c r="Q423" s="849">
        <v>49818.87</v>
      </c>
      <c r="R423" s="837"/>
      <c r="S423" s="850">
        <v>16606.29</v>
      </c>
    </row>
    <row r="424" spans="1:19" ht="14.4" customHeight="1" x14ac:dyDescent="0.3">
      <c r="A424" s="831" t="s">
        <v>5082</v>
      </c>
      <c r="B424" s="832" t="s">
        <v>5083</v>
      </c>
      <c r="C424" s="832" t="s">
        <v>589</v>
      </c>
      <c r="D424" s="832" t="s">
        <v>2734</v>
      </c>
      <c r="E424" s="832" t="s">
        <v>5320</v>
      </c>
      <c r="F424" s="832" t="s">
        <v>5323</v>
      </c>
      <c r="G424" s="832" t="s">
        <v>5324</v>
      </c>
      <c r="H424" s="849"/>
      <c r="I424" s="849"/>
      <c r="J424" s="832"/>
      <c r="K424" s="832"/>
      <c r="L424" s="849"/>
      <c r="M424" s="849"/>
      <c r="N424" s="832"/>
      <c r="O424" s="832"/>
      <c r="P424" s="849">
        <v>6</v>
      </c>
      <c r="Q424" s="849">
        <v>5202</v>
      </c>
      <c r="R424" s="837"/>
      <c r="S424" s="850">
        <v>867</v>
      </c>
    </row>
    <row r="425" spans="1:19" ht="14.4" customHeight="1" x14ac:dyDescent="0.3">
      <c r="A425" s="831" t="s">
        <v>5082</v>
      </c>
      <c r="B425" s="832" t="s">
        <v>5083</v>
      </c>
      <c r="C425" s="832" t="s">
        <v>589</v>
      </c>
      <c r="D425" s="832" t="s">
        <v>2734</v>
      </c>
      <c r="E425" s="832" t="s">
        <v>5331</v>
      </c>
      <c r="F425" s="832" t="s">
        <v>5335</v>
      </c>
      <c r="G425" s="832" t="s">
        <v>5336</v>
      </c>
      <c r="H425" s="849"/>
      <c r="I425" s="849"/>
      <c r="J425" s="832"/>
      <c r="K425" s="832"/>
      <c r="L425" s="849">
        <v>6</v>
      </c>
      <c r="M425" s="849">
        <v>732</v>
      </c>
      <c r="N425" s="832">
        <v>1</v>
      </c>
      <c r="O425" s="832">
        <v>122</v>
      </c>
      <c r="P425" s="849"/>
      <c r="Q425" s="849"/>
      <c r="R425" s="837"/>
      <c r="S425" s="850"/>
    </row>
    <row r="426" spans="1:19" ht="14.4" customHeight="1" x14ac:dyDescent="0.3">
      <c r="A426" s="831" t="s">
        <v>5082</v>
      </c>
      <c r="B426" s="832" t="s">
        <v>5083</v>
      </c>
      <c r="C426" s="832" t="s">
        <v>589</v>
      </c>
      <c r="D426" s="832" t="s">
        <v>2734</v>
      </c>
      <c r="E426" s="832" t="s">
        <v>5331</v>
      </c>
      <c r="F426" s="832" t="s">
        <v>5338</v>
      </c>
      <c r="G426" s="832" t="s">
        <v>5340</v>
      </c>
      <c r="H426" s="849"/>
      <c r="I426" s="849"/>
      <c r="J426" s="832"/>
      <c r="K426" s="832"/>
      <c r="L426" s="849">
        <v>1</v>
      </c>
      <c r="M426" s="849">
        <v>147</v>
      </c>
      <c r="N426" s="832">
        <v>1</v>
      </c>
      <c r="O426" s="832">
        <v>147</v>
      </c>
      <c r="P426" s="849">
        <v>27</v>
      </c>
      <c r="Q426" s="849">
        <v>3969</v>
      </c>
      <c r="R426" s="837">
        <v>27</v>
      </c>
      <c r="S426" s="850">
        <v>147</v>
      </c>
    </row>
    <row r="427" spans="1:19" ht="14.4" customHeight="1" x14ac:dyDescent="0.3">
      <c r="A427" s="831" t="s">
        <v>5082</v>
      </c>
      <c r="B427" s="832" t="s">
        <v>5083</v>
      </c>
      <c r="C427" s="832" t="s">
        <v>589</v>
      </c>
      <c r="D427" s="832" t="s">
        <v>2734</v>
      </c>
      <c r="E427" s="832" t="s">
        <v>5331</v>
      </c>
      <c r="F427" s="832" t="s">
        <v>5344</v>
      </c>
      <c r="G427" s="832" t="s">
        <v>5345</v>
      </c>
      <c r="H427" s="849"/>
      <c r="I427" s="849"/>
      <c r="J427" s="832"/>
      <c r="K427" s="832"/>
      <c r="L427" s="849">
        <v>7</v>
      </c>
      <c r="M427" s="849">
        <v>259</v>
      </c>
      <c r="N427" s="832">
        <v>1</v>
      </c>
      <c r="O427" s="832">
        <v>37</v>
      </c>
      <c r="P427" s="849">
        <v>23</v>
      </c>
      <c r="Q427" s="849">
        <v>851</v>
      </c>
      <c r="R427" s="837">
        <v>3.2857142857142856</v>
      </c>
      <c r="S427" s="850">
        <v>37</v>
      </c>
    </row>
    <row r="428" spans="1:19" ht="14.4" customHeight="1" x14ac:dyDescent="0.3">
      <c r="A428" s="831" t="s">
        <v>5082</v>
      </c>
      <c r="B428" s="832" t="s">
        <v>5083</v>
      </c>
      <c r="C428" s="832" t="s">
        <v>589</v>
      </c>
      <c r="D428" s="832" t="s">
        <v>2734</v>
      </c>
      <c r="E428" s="832" t="s">
        <v>5331</v>
      </c>
      <c r="F428" s="832" t="s">
        <v>5344</v>
      </c>
      <c r="G428" s="832" t="s">
        <v>5346</v>
      </c>
      <c r="H428" s="849"/>
      <c r="I428" s="849"/>
      <c r="J428" s="832"/>
      <c r="K428" s="832"/>
      <c r="L428" s="849">
        <v>1</v>
      </c>
      <c r="M428" s="849">
        <v>37</v>
      </c>
      <c r="N428" s="832">
        <v>1</v>
      </c>
      <c r="O428" s="832">
        <v>37</v>
      </c>
      <c r="P428" s="849"/>
      <c r="Q428" s="849"/>
      <c r="R428" s="837"/>
      <c r="S428" s="850"/>
    </row>
    <row r="429" spans="1:19" ht="14.4" customHeight="1" x14ac:dyDescent="0.3">
      <c r="A429" s="831" t="s">
        <v>5082</v>
      </c>
      <c r="B429" s="832" t="s">
        <v>5083</v>
      </c>
      <c r="C429" s="832" t="s">
        <v>589</v>
      </c>
      <c r="D429" s="832" t="s">
        <v>2734</v>
      </c>
      <c r="E429" s="832" t="s">
        <v>5331</v>
      </c>
      <c r="F429" s="832" t="s">
        <v>5351</v>
      </c>
      <c r="G429" s="832" t="s">
        <v>5352</v>
      </c>
      <c r="H429" s="849"/>
      <c r="I429" s="849"/>
      <c r="J429" s="832"/>
      <c r="K429" s="832"/>
      <c r="L429" s="849"/>
      <c r="M429" s="849"/>
      <c r="N429" s="832"/>
      <c r="O429" s="832"/>
      <c r="P429" s="849">
        <v>2</v>
      </c>
      <c r="Q429" s="849">
        <v>356</v>
      </c>
      <c r="R429" s="837"/>
      <c r="S429" s="850">
        <v>178</v>
      </c>
    </row>
    <row r="430" spans="1:19" ht="14.4" customHeight="1" x14ac:dyDescent="0.3">
      <c r="A430" s="831" t="s">
        <v>5082</v>
      </c>
      <c r="B430" s="832" t="s">
        <v>5083</v>
      </c>
      <c r="C430" s="832" t="s">
        <v>589</v>
      </c>
      <c r="D430" s="832" t="s">
        <v>2734</v>
      </c>
      <c r="E430" s="832" t="s">
        <v>5331</v>
      </c>
      <c r="F430" s="832" t="s">
        <v>5351</v>
      </c>
      <c r="G430" s="832" t="s">
        <v>5353</v>
      </c>
      <c r="H430" s="849"/>
      <c r="I430" s="849"/>
      <c r="J430" s="832"/>
      <c r="K430" s="832"/>
      <c r="L430" s="849">
        <v>90</v>
      </c>
      <c r="M430" s="849">
        <v>15930</v>
      </c>
      <c r="N430" s="832">
        <v>1</v>
      </c>
      <c r="O430" s="832">
        <v>177</v>
      </c>
      <c r="P430" s="849">
        <v>187</v>
      </c>
      <c r="Q430" s="849">
        <v>33286</v>
      </c>
      <c r="R430" s="837">
        <v>2.0895166352793471</v>
      </c>
      <c r="S430" s="850">
        <v>178</v>
      </c>
    </row>
    <row r="431" spans="1:19" ht="14.4" customHeight="1" x14ac:dyDescent="0.3">
      <c r="A431" s="831" t="s">
        <v>5082</v>
      </c>
      <c r="B431" s="832" t="s">
        <v>5083</v>
      </c>
      <c r="C431" s="832" t="s">
        <v>589</v>
      </c>
      <c r="D431" s="832" t="s">
        <v>2734</v>
      </c>
      <c r="E431" s="832" t="s">
        <v>5331</v>
      </c>
      <c r="F431" s="832" t="s">
        <v>5354</v>
      </c>
      <c r="G431" s="832" t="s">
        <v>5355</v>
      </c>
      <c r="H431" s="849"/>
      <c r="I431" s="849"/>
      <c r="J431" s="832"/>
      <c r="K431" s="832"/>
      <c r="L431" s="849"/>
      <c r="M431" s="849"/>
      <c r="N431" s="832"/>
      <c r="O431" s="832"/>
      <c r="P431" s="849">
        <v>18</v>
      </c>
      <c r="Q431" s="849">
        <v>0</v>
      </c>
      <c r="R431" s="837"/>
      <c r="S431" s="850">
        <v>0</v>
      </c>
    </row>
    <row r="432" spans="1:19" ht="14.4" customHeight="1" x14ac:dyDescent="0.3">
      <c r="A432" s="831" t="s">
        <v>5082</v>
      </c>
      <c r="B432" s="832" t="s">
        <v>5083</v>
      </c>
      <c r="C432" s="832" t="s">
        <v>589</v>
      </c>
      <c r="D432" s="832" t="s">
        <v>2734</v>
      </c>
      <c r="E432" s="832" t="s">
        <v>5331</v>
      </c>
      <c r="F432" s="832" t="s">
        <v>5356</v>
      </c>
      <c r="G432" s="832" t="s">
        <v>5357</v>
      </c>
      <c r="H432" s="849"/>
      <c r="I432" s="849"/>
      <c r="J432" s="832"/>
      <c r="K432" s="832"/>
      <c r="L432" s="849"/>
      <c r="M432" s="849"/>
      <c r="N432" s="832"/>
      <c r="O432" s="832"/>
      <c r="P432" s="849">
        <v>7</v>
      </c>
      <c r="Q432" s="849">
        <v>0</v>
      </c>
      <c r="R432" s="837"/>
      <c r="S432" s="850">
        <v>0</v>
      </c>
    </row>
    <row r="433" spans="1:19" ht="14.4" customHeight="1" x14ac:dyDescent="0.3">
      <c r="A433" s="831" t="s">
        <v>5082</v>
      </c>
      <c r="B433" s="832" t="s">
        <v>5083</v>
      </c>
      <c r="C433" s="832" t="s">
        <v>589</v>
      </c>
      <c r="D433" s="832" t="s">
        <v>2734</v>
      </c>
      <c r="E433" s="832" t="s">
        <v>5331</v>
      </c>
      <c r="F433" s="832" t="s">
        <v>5358</v>
      </c>
      <c r="G433" s="832" t="s">
        <v>5359</v>
      </c>
      <c r="H433" s="849"/>
      <c r="I433" s="849"/>
      <c r="J433" s="832"/>
      <c r="K433" s="832"/>
      <c r="L433" s="849">
        <v>2</v>
      </c>
      <c r="M433" s="849">
        <v>486</v>
      </c>
      <c r="N433" s="832">
        <v>1</v>
      </c>
      <c r="O433" s="832">
        <v>243</v>
      </c>
      <c r="P433" s="849"/>
      <c r="Q433" s="849"/>
      <c r="R433" s="837"/>
      <c r="S433" s="850"/>
    </row>
    <row r="434" spans="1:19" ht="14.4" customHeight="1" x14ac:dyDescent="0.3">
      <c r="A434" s="831" t="s">
        <v>5082</v>
      </c>
      <c r="B434" s="832" t="s">
        <v>5083</v>
      </c>
      <c r="C434" s="832" t="s">
        <v>589</v>
      </c>
      <c r="D434" s="832" t="s">
        <v>2734</v>
      </c>
      <c r="E434" s="832" t="s">
        <v>5331</v>
      </c>
      <c r="F434" s="832" t="s">
        <v>5358</v>
      </c>
      <c r="G434" s="832" t="s">
        <v>5360</v>
      </c>
      <c r="H434" s="849"/>
      <c r="I434" s="849"/>
      <c r="J434" s="832"/>
      <c r="K434" s="832"/>
      <c r="L434" s="849">
        <v>5</v>
      </c>
      <c r="M434" s="849">
        <v>1215</v>
      </c>
      <c r="N434" s="832">
        <v>1</v>
      </c>
      <c r="O434" s="832">
        <v>243</v>
      </c>
      <c r="P434" s="849">
        <v>27</v>
      </c>
      <c r="Q434" s="849">
        <v>6588</v>
      </c>
      <c r="R434" s="837">
        <v>5.4222222222222225</v>
      </c>
      <c r="S434" s="850">
        <v>244</v>
      </c>
    </row>
    <row r="435" spans="1:19" ht="14.4" customHeight="1" x14ac:dyDescent="0.3">
      <c r="A435" s="831" t="s">
        <v>5082</v>
      </c>
      <c r="B435" s="832" t="s">
        <v>5083</v>
      </c>
      <c r="C435" s="832" t="s">
        <v>589</v>
      </c>
      <c r="D435" s="832" t="s">
        <v>2734</v>
      </c>
      <c r="E435" s="832" t="s">
        <v>5331</v>
      </c>
      <c r="F435" s="832" t="s">
        <v>5361</v>
      </c>
      <c r="G435" s="832" t="s">
        <v>5362</v>
      </c>
      <c r="H435" s="849"/>
      <c r="I435" s="849"/>
      <c r="J435" s="832"/>
      <c r="K435" s="832"/>
      <c r="L435" s="849"/>
      <c r="M435" s="849"/>
      <c r="N435" s="832"/>
      <c r="O435" s="832"/>
      <c r="P435" s="849">
        <v>2</v>
      </c>
      <c r="Q435" s="849">
        <v>66.66</v>
      </c>
      <c r="R435" s="837"/>
      <c r="S435" s="850">
        <v>33.33</v>
      </c>
    </row>
    <row r="436" spans="1:19" ht="14.4" customHeight="1" x14ac:dyDescent="0.3">
      <c r="A436" s="831" t="s">
        <v>5082</v>
      </c>
      <c r="B436" s="832" t="s">
        <v>5083</v>
      </c>
      <c r="C436" s="832" t="s">
        <v>589</v>
      </c>
      <c r="D436" s="832" t="s">
        <v>2734</v>
      </c>
      <c r="E436" s="832" t="s">
        <v>5331</v>
      </c>
      <c r="F436" s="832" t="s">
        <v>5361</v>
      </c>
      <c r="G436" s="832" t="s">
        <v>5363</v>
      </c>
      <c r="H436" s="849"/>
      <c r="I436" s="849"/>
      <c r="J436" s="832"/>
      <c r="K436" s="832"/>
      <c r="L436" s="849">
        <v>95</v>
      </c>
      <c r="M436" s="849">
        <v>3166.67</v>
      </c>
      <c r="N436" s="832">
        <v>1</v>
      </c>
      <c r="O436" s="832">
        <v>33.333368421052633</v>
      </c>
      <c r="P436" s="849">
        <v>196</v>
      </c>
      <c r="Q436" s="849">
        <v>6533.3099999999995</v>
      </c>
      <c r="R436" s="837">
        <v>2.063148354580679</v>
      </c>
      <c r="S436" s="850">
        <v>33.333214285714284</v>
      </c>
    </row>
    <row r="437" spans="1:19" ht="14.4" customHeight="1" x14ac:dyDescent="0.3">
      <c r="A437" s="831" t="s">
        <v>5082</v>
      </c>
      <c r="B437" s="832" t="s">
        <v>5083</v>
      </c>
      <c r="C437" s="832" t="s">
        <v>589</v>
      </c>
      <c r="D437" s="832" t="s">
        <v>2734</v>
      </c>
      <c r="E437" s="832" t="s">
        <v>5331</v>
      </c>
      <c r="F437" s="832" t="s">
        <v>5364</v>
      </c>
      <c r="G437" s="832" t="s">
        <v>5365</v>
      </c>
      <c r="H437" s="849"/>
      <c r="I437" s="849"/>
      <c r="J437" s="832"/>
      <c r="K437" s="832"/>
      <c r="L437" s="849">
        <v>41</v>
      </c>
      <c r="M437" s="849">
        <v>1517</v>
      </c>
      <c r="N437" s="832">
        <v>1</v>
      </c>
      <c r="O437" s="832">
        <v>37</v>
      </c>
      <c r="P437" s="849">
        <v>163</v>
      </c>
      <c r="Q437" s="849">
        <v>6031</v>
      </c>
      <c r="R437" s="837">
        <v>3.975609756097561</v>
      </c>
      <c r="S437" s="850">
        <v>37</v>
      </c>
    </row>
    <row r="438" spans="1:19" ht="14.4" customHeight="1" x14ac:dyDescent="0.3">
      <c r="A438" s="831" t="s">
        <v>5082</v>
      </c>
      <c r="B438" s="832" t="s">
        <v>5083</v>
      </c>
      <c r="C438" s="832" t="s">
        <v>589</v>
      </c>
      <c r="D438" s="832" t="s">
        <v>2734</v>
      </c>
      <c r="E438" s="832" t="s">
        <v>5331</v>
      </c>
      <c r="F438" s="832" t="s">
        <v>5369</v>
      </c>
      <c r="G438" s="832" t="s">
        <v>5371</v>
      </c>
      <c r="H438" s="849"/>
      <c r="I438" s="849"/>
      <c r="J438" s="832"/>
      <c r="K438" s="832"/>
      <c r="L438" s="849">
        <v>4</v>
      </c>
      <c r="M438" s="849">
        <v>128</v>
      </c>
      <c r="N438" s="832">
        <v>1</v>
      </c>
      <c r="O438" s="832">
        <v>32</v>
      </c>
      <c r="P438" s="849">
        <v>19</v>
      </c>
      <c r="Q438" s="849">
        <v>608</v>
      </c>
      <c r="R438" s="837">
        <v>4.75</v>
      </c>
      <c r="S438" s="850">
        <v>32</v>
      </c>
    </row>
    <row r="439" spans="1:19" ht="14.4" customHeight="1" x14ac:dyDescent="0.3">
      <c r="A439" s="831" t="s">
        <v>5082</v>
      </c>
      <c r="B439" s="832" t="s">
        <v>5083</v>
      </c>
      <c r="C439" s="832" t="s">
        <v>589</v>
      </c>
      <c r="D439" s="832" t="s">
        <v>2734</v>
      </c>
      <c r="E439" s="832" t="s">
        <v>5331</v>
      </c>
      <c r="F439" s="832" t="s">
        <v>5374</v>
      </c>
      <c r="G439" s="832" t="s">
        <v>5375</v>
      </c>
      <c r="H439" s="849"/>
      <c r="I439" s="849"/>
      <c r="J439" s="832"/>
      <c r="K439" s="832"/>
      <c r="L439" s="849">
        <v>18</v>
      </c>
      <c r="M439" s="849">
        <v>2376</v>
      </c>
      <c r="N439" s="832">
        <v>1</v>
      </c>
      <c r="O439" s="832">
        <v>132</v>
      </c>
      <c r="P439" s="849">
        <v>5</v>
      </c>
      <c r="Q439" s="849">
        <v>660</v>
      </c>
      <c r="R439" s="837">
        <v>0.27777777777777779</v>
      </c>
      <c r="S439" s="850">
        <v>132</v>
      </c>
    </row>
    <row r="440" spans="1:19" ht="14.4" customHeight="1" x14ac:dyDescent="0.3">
      <c r="A440" s="831" t="s">
        <v>5082</v>
      </c>
      <c r="B440" s="832" t="s">
        <v>5083</v>
      </c>
      <c r="C440" s="832" t="s">
        <v>589</v>
      </c>
      <c r="D440" s="832" t="s">
        <v>2734</v>
      </c>
      <c r="E440" s="832" t="s">
        <v>5331</v>
      </c>
      <c r="F440" s="832" t="s">
        <v>5378</v>
      </c>
      <c r="G440" s="832" t="s">
        <v>5379</v>
      </c>
      <c r="H440" s="849"/>
      <c r="I440" s="849"/>
      <c r="J440" s="832"/>
      <c r="K440" s="832"/>
      <c r="L440" s="849">
        <v>1</v>
      </c>
      <c r="M440" s="849">
        <v>355</v>
      </c>
      <c r="N440" s="832">
        <v>1</v>
      </c>
      <c r="O440" s="832">
        <v>355</v>
      </c>
      <c r="P440" s="849"/>
      <c r="Q440" s="849"/>
      <c r="R440" s="837"/>
      <c r="S440" s="850"/>
    </row>
    <row r="441" spans="1:19" ht="14.4" customHeight="1" x14ac:dyDescent="0.3">
      <c r="A441" s="831" t="s">
        <v>5082</v>
      </c>
      <c r="B441" s="832" t="s">
        <v>5083</v>
      </c>
      <c r="C441" s="832" t="s">
        <v>589</v>
      </c>
      <c r="D441" s="832" t="s">
        <v>2734</v>
      </c>
      <c r="E441" s="832" t="s">
        <v>5331</v>
      </c>
      <c r="F441" s="832" t="s">
        <v>5378</v>
      </c>
      <c r="G441" s="832" t="s">
        <v>5380</v>
      </c>
      <c r="H441" s="849"/>
      <c r="I441" s="849"/>
      <c r="J441" s="832"/>
      <c r="K441" s="832"/>
      <c r="L441" s="849">
        <v>2</v>
      </c>
      <c r="M441" s="849">
        <v>710</v>
      </c>
      <c r="N441" s="832">
        <v>1</v>
      </c>
      <c r="O441" s="832">
        <v>355</v>
      </c>
      <c r="P441" s="849">
        <v>8</v>
      </c>
      <c r="Q441" s="849">
        <v>2840</v>
      </c>
      <c r="R441" s="837">
        <v>4</v>
      </c>
      <c r="S441" s="850">
        <v>355</v>
      </c>
    </row>
    <row r="442" spans="1:19" ht="14.4" customHeight="1" x14ac:dyDescent="0.3">
      <c r="A442" s="831" t="s">
        <v>5082</v>
      </c>
      <c r="B442" s="832" t="s">
        <v>5083</v>
      </c>
      <c r="C442" s="832" t="s">
        <v>589</v>
      </c>
      <c r="D442" s="832" t="s">
        <v>2734</v>
      </c>
      <c r="E442" s="832" t="s">
        <v>5331</v>
      </c>
      <c r="F442" s="832" t="s">
        <v>5381</v>
      </c>
      <c r="G442" s="832" t="s">
        <v>5382</v>
      </c>
      <c r="H442" s="849"/>
      <c r="I442" s="849"/>
      <c r="J442" s="832"/>
      <c r="K442" s="832"/>
      <c r="L442" s="849">
        <v>7</v>
      </c>
      <c r="M442" s="849">
        <v>413</v>
      </c>
      <c r="N442" s="832">
        <v>1</v>
      </c>
      <c r="O442" s="832">
        <v>59</v>
      </c>
      <c r="P442" s="849">
        <v>11</v>
      </c>
      <c r="Q442" s="849">
        <v>649</v>
      </c>
      <c r="R442" s="837">
        <v>1.5714285714285714</v>
      </c>
      <c r="S442" s="850">
        <v>59</v>
      </c>
    </row>
    <row r="443" spans="1:19" ht="14.4" customHeight="1" x14ac:dyDescent="0.3">
      <c r="A443" s="831" t="s">
        <v>5082</v>
      </c>
      <c r="B443" s="832" t="s">
        <v>5083</v>
      </c>
      <c r="C443" s="832" t="s">
        <v>589</v>
      </c>
      <c r="D443" s="832" t="s">
        <v>2734</v>
      </c>
      <c r="E443" s="832" t="s">
        <v>5331</v>
      </c>
      <c r="F443" s="832" t="s">
        <v>5383</v>
      </c>
      <c r="G443" s="832" t="s">
        <v>5384</v>
      </c>
      <c r="H443" s="849"/>
      <c r="I443" s="849"/>
      <c r="J443" s="832"/>
      <c r="K443" s="832"/>
      <c r="L443" s="849">
        <v>1</v>
      </c>
      <c r="M443" s="849">
        <v>701</v>
      </c>
      <c r="N443" s="832">
        <v>1</v>
      </c>
      <c r="O443" s="832">
        <v>701</v>
      </c>
      <c r="P443" s="849">
        <v>1</v>
      </c>
      <c r="Q443" s="849">
        <v>702</v>
      </c>
      <c r="R443" s="837">
        <v>1.0014265335235377</v>
      </c>
      <c r="S443" s="850">
        <v>702</v>
      </c>
    </row>
    <row r="444" spans="1:19" ht="14.4" customHeight="1" x14ac:dyDescent="0.3">
      <c r="A444" s="831" t="s">
        <v>5082</v>
      </c>
      <c r="B444" s="832" t="s">
        <v>5083</v>
      </c>
      <c r="C444" s="832" t="s">
        <v>589</v>
      </c>
      <c r="D444" s="832" t="s">
        <v>2734</v>
      </c>
      <c r="E444" s="832" t="s">
        <v>5331</v>
      </c>
      <c r="F444" s="832" t="s">
        <v>5383</v>
      </c>
      <c r="G444" s="832" t="s">
        <v>5385</v>
      </c>
      <c r="H444" s="849"/>
      <c r="I444" s="849"/>
      <c r="J444" s="832"/>
      <c r="K444" s="832"/>
      <c r="L444" s="849">
        <v>1</v>
      </c>
      <c r="M444" s="849">
        <v>701</v>
      </c>
      <c r="N444" s="832">
        <v>1</v>
      </c>
      <c r="O444" s="832">
        <v>701</v>
      </c>
      <c r="P444" s="849"/>
      <c r="Q444" s="849"/>
      <c r="R444" s="837"/>
      <c r="S444" s="850"/>
    </row>
    <row r="445" spans="1:19" ht="14.4" customHeight="1" x14ac:dyDescent="0.3">
      <c r="A445" s="831" t="s">
        <v>5082</v>
      </c>
      <c r="B445" s="832" t="s">
        <v>5083</v>
      </c>
      <c r="C445" s="832" t="s">
        <v>589</v>
      </c>
      <c r="D445" s="832" t="s">
        <v>5073</v>
      </c>
      <c r="E445" s="832" t="s">
        <v>5331</v>
      </c>
      <c r="F445" s="832" t="s">
        <v>5344</v>
      </c>
      <c r="G445" s="832" t="s">
        <v>5345</v>
      </c>
      <c r="H445" s="849">
        <v>6</v>
      </c>
      <c r="I445" s="849">
        <v>222</v>
      </c>
      <c r="J445" s="832">
        <v>1.5</v>
      </c>
      <c r="K445" s="832">
        <v>37</v>
      </c>
      <c r="L445" s="849">
        <v>4</v>
      </c>
      <c r="M445" s="849">
        <v>148</v>
      </c>
      <c r="N445" s="832">
        <v>1</v>
      </c>
      <c r="O445" s="832">
        <v>37</v>
      </c>
      <c r="P445" s="849">
        <v>1</v>
      </c>
      <c r="Q445" s="849">
        <v>37</v>
      </c>
      <c r="R445" s="837">
        <v>0.25</v>
      </c>
      <c r="S445" s="850">
        <v>37</v>
      </c>
    </row>
    <row r="446" spans="1:19" ht="14.4" customHeight="1" x14ac:dyDescent="0.3">
      <c r="A446" s="831" t="s">
        <v>5082</v>
      </c>
      <c r="B446" s="832" t="s">
        <v>5083</v>
      </c>
      <c r="C446" s="832" t="s">
        <v>589</v>
      </c>
      <c r="D446" s="832" t="s">
        <v>2737</v>
      </c>
      <c r="E446" s="832" t="s">
        <v>5084</v>
      </c>
      <c r="F446" s="832" t="s">
        <v>5109</v>
      </c>
      <c r="G446" s="832" t="s">
        <v>2668</v>
      </c>
      <c r="H446" s="849"/>
      <c r="I446" s="849"/>
      <c r="J446" s="832"/>
      <c r="K446" s="832"/>
      <c r="L446" s="849"/>
      <c r="M446" s="849"/>
      <c r="N446" s="832"/>
      <c r="O446" s="832"/>
      <c r="P446" s="849">
        <v>117.69</v>
      </c>
      <c r="Q446" s="849">
        <v>1650248.3199999998</v>
      </c>
      <c r="R446" s="837"/>
      <c r="S446" s="850">
        <v>14021.992692667176</v>
      </c>
    </row>
    <row r="447" spans="1:19" ht="14.4" customHeight="1" x14ac:dyDescent="0.3">
      <c r="A447" s="831" t="s">
        <v>5082</v>
      </c>
      <c r="B447" s="832" t="s">
        <v>5083</v>
      </c>
      <c r="C447" s="832" t="s">
        <v>589</v>
      </c>
      <c r="D447" s="832" t="s">
        <v>2737</v>
      </c>
      <c r="E447" s="832" t="s">
        <v>5084</v>
      </c>
      <c r="F447" s="832" t="s">
        <v>5120</v>
      </c>
      <c r="G447" s="832" t="s">
        <v>5121</v>
      </c>
      <c r="H447" s="849"/>
      <c r="I447" s="849"/>
      <c r="J447" s="832"/>
      <c r="K447" s="832"/>
      <c r="L447" s="849"/>
      <c r="M447" s="849"/>
      <c r="N447" s="832"/>
      <c r="O447" s="832"/>
      <c r="P447" s="849">
        <v>8</v>
      </c>
      <c r="Q447" s="849">
        <v>66356.56</v>
      </c>
      <c r="R447" s="837"/>
      <c r="S447" s="850">
        <v>8294.57</v>
      </c>
    </row>
    <row r="448" spans="1:19" ht="14.4" customHeight="1" x14ac:dyDescent="0.3">
      <c r="A448" s="831" t="s">
        <v>5082</v>
      </c>
      <c r="B448" s="832" t="s">
        <v>5083</v>
      </c>
      <c r="C448" s="832" t="s">
        <v>589</v>
      </c>
      <c r="D448" s="832" t="s">
        <v>2737</v>
      </c>
      <c r="E448" s="832" t="s">
        <v>5084</v>
      </c>
      <c r="F448" s="832" t="s">
        <v>5129</v>
      </c>
      <c r="G448" s="832" t="s">
        <v>1777</v>
      </c>
      <c r="H448" s="849"/>
      <c r="I448" s="849"/>
      <c r="J448" s="832"/>
      <c r="K448" s="832"/>
      <c r="L448" s="849"/>
      <c r="M448" s="849"/>
      <c r="N448" s="832"/>
      <c r="O448" s="832"/>
      <c r="P448" s="849">
        <v>2.44</v>
      </c>
      <c r="Q448" s="849">
        <v>11933.04</v>
      </c>
      <c r="R448" s="837"/>
      <c r="S448" s="850">
        <v>4890.5901639344265</v>
      </c>
    </row>
    <row r="449" spans="1:19" ht="14.4" customHeight="1" x14ac:dyDescent="0.3">
      <c r="A449" s="831" t="s">
        <v>5082</v>
      </c>
      <c r="B449" s="832" t="s">
        <v>5083</v>
      </c>
      <c r="C449" s="832" t="s">
        <v>589</v>
      </c>
      <c r="D449" s="832" t="s">
        <v>2737</v>
      </c>
      <c r="E449" s="832" t="s">
        <v>5084</v>
      </c>
      <c r="F449" s="832" t="s">
        <v>5168</v>
      </c>
      <c r="G449" s="832" t="s">
        <v>2643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81669.86</v>
      </c>
      <c r="R449" s="837"/>
      <c r="S449" s="850">
        <v>81669.86</v>
      </c>
    </row>
    <row r="450" spans="1:19" ht="14.4" customHeight="1" x14ac:dyDescent="0.3">
      <c r="A450" s="831" t="s">
        <v>5082</v>
      </c>
      <c r="B450" s="832" t="s">
        <v>5083</v>
      </c>
      <c r="C450" s="832" t="s">
        <v>589</v>
      </c>
      <c r="D450" s="832" t="s">
        <v>2737</v>
      </c>
      <c r="E450" s="832" t="s">
        <v>5084</v>
      </c>
      <c r="F450" s="832" t="s">
        <v>5182</v>
      </c>
      <c r="G450" s="832" t="s">
        <v>5183</v>
      </c>
      <c r="H450" s="849"/>
      <c r="I450" s="849"/>
      <c r="J450" s="832"/>
      <c r="K450" s="832"/>
      <c r="L450" s="849"/>
      <c r="M450" s="849"/>
      <c r="N450" s="832"/>
      <c r="O450" s="832"/>
      <c r="P450" s="849">
        <v>4</v>
      </c>
      <c r="Q450" s="849">
        <v>26846.48</v>
      </c>
      <c r="R450" s="837"/>
      <c r="S450" s="850">
        <v>6711.62</v>
      </c>
    </row>
    <row r="451" spans="1:19" ht="14.4" customHeight="1" x14ac:dyDescent="0.3">
      <c r="A451" s="831" t="s">
        <v>5082</v>
      </c>
      <c r="B451" s="832" t="s">
        <v>5083</v>
      </c>
      <c r="C451" s="832" t="s">
        <v>589</v>
      </c>
      <c r="D451" s="832" t="s">
        <v>2737</v>
      </c>
      <c r="E451" s="832" t="s">
        <v>5084</v>
      </c>
      <c r="F451" s="832" t="s">
        <v>5188</v>
      </c>
      <c r="G451" s="832" t="s">
        <v>2583</v>
      </c>
      <c r="H451" s="849"/>
      <c r="I451" s="849"/>
      <c r="J451" s="832"/>
      <c r="K451" s="832"/>
      <c r="L451" s="849"/>
      <c r="M451" s="849"/>
      <c r="N451" s="832"/>
      <c r="O451" s="832"/>
      <c r="P451" s="849">
        <v>8.6</v>
      </c>
      <c r="Q451" s="849">
        <v>41310.46</v>
      </c>
      <c r="R451" s="837"/>
      <c r="S451" s="850">
        <v>4803.5418604651168</v>
      </c>
    </row>
    <row r="452" spans="1:19" ht="14.4" customHeight="1" x14ac:dyDescent="0.3">
      <c r="A452" s="831" t="s">
        <v>5082</v>
      </c>
      <c r="B452" s="832" t="s">
        <v>5083</v>
      </c>
      <c r="C452" s="832" t="s">
        <v>589</v>
      </c>
      <c r="D452" s="832" t="s">
        <v>2737</v>
      </c>
      <c r="E452" s="832" t="s">
        <v>5084</v>
      </c>
      <c r="F452" s="832" t="s">
        <v>5215</v>
      </c>
      <c r="G452" s="832" t="s">
        <v>1857</v>
      </c>
      <c r="H452" s="849"/>
      <c r="I452" s="849"/>
      <c r="J452" s="832"/>
      <c r="K452" s="832"/>
      <c r="L452" s="849"/>
      <c r="M452" s="849"/>
      <c r="N452" s="832"/>
      <c r="O452" s="832"/>
      <c r="P452" s="849">
        <v>87.539999999999992</v>
      </c>
      <c r="Q452" s="849">
        <v>790210.33</v>
      </c>
      <c r="R452" s="837"/>
      <c r="S452" s="850">
        <v>9026.8486406214306</v>
      </c>
    </row>
    <row r="453" spans="1:19" ht="14.4" customHeight="1" x14ac:dyDescent="0.3">
      <c r="A453" s="831" t="s">
        <v>5082</v>
      </c>
      <c r="B453" s="832" t="s">
        <v>5083</v>
      </c>
      <c r="C453" s="832" t="s">
        <v>589</v>
      </c>
      <c r="D453" s="832" t="s">
        <v>2737</v>
      </c>
      <c r="E453" s="832" t="s">
        <v>5084</v>
      </c>
      <c r="F453" s="832" t="s">
        <v>5219</v>
      </c>
      <c r="G453" s="832" t="s">
        <v>5220</v>
      </c>
      <c r="H453" s="849"/>
      <c r="I453" s="849"/>
      <c r="J453" s="832"/>
      <c r="K453" s="832"/>
      <c r="L453" s="849"/>
      <c r="M453" s="849"/>
      <c r="N453" s="832"/>
      <c r="O453" s="832"/>
      <c r="P453" s="849">
        <v>29</v>
      </c>
      <c r="Q453" s="849">
        <v>2233000</v>
      </c>
      <c r="R453" s="837"/>
      <c r="S453" s="850">
        <v>77000</v>
      </c>
    </row>
    <row r="454" spans="1:19" ht="14.4" customHeight="1" x14ac:dyDescent="0.3">
      <c r="A454" s="831" t="s">
        <v>5082</v>
      </c>
      <c r="B454" s="832" t="s">
        <v>5083</v>
      </c>
      <c r="C454" s="832" t="s">
        <v>589</v>
      </c>
      <c r="D454" s="832" t="s">
        <v>2737</v>
      </c>
      <c r="E454" s="832" t="s">
        <v>5084</v>
      </c>
      <c r="F454" s="832" t="s">
        <v>5224</v>
      </c>
      <c r="G454" s="832" t="s">
        <v>2668</v>
      </c>
      <c r="H454" s="849"/>
      <c r="I454" s="849"/>
      <c r="J454" s="832"/>
      <c r="K454" s="832"/>
      <c r="L454" s="849"/>
      <c r="M454" s="849"/>
      <c r="N454" s="832"/>
      <c r="O454" s="832"/>
      <c r="P454" s="849">
        <v>60</v>
      </c>
      <c r="Q454" s="849">
        <v>2504618.11</v>
      </c>
      <c r="R454" s="837"/>
      <c r="S454" s="850">
        <v>41743.635166666667</v>
      </c>
    </row>
    <row r="455" spans="1:19" ht="14.4" customHeight="1" x14ac:dyDescent="0.3">
      <c r="A455" s="831" t="s">
        <v>5082</v>
      </c>
      <c r="B455" s="832" t="s">
        <v>5083</v>
      </c>
      <c r="C455" s="832" t="s">
        <v>589</v>
      </c>
      <c r="D455" s="832" t="s">
        <v>2737</v>
      </c>
      <c r="E455" s="832" t="s">
        <v>5084</v>
      </c>
      <c r="F455" s="832" t="s">
        <v>5240</v>
      </c>
      <c r="G455" s="832" t="s">
        <v>2684</v>
      </c>
      <c r="H455" s="849"/>
      <c r="I455" s="849"/>
      <c r="J455" s="832"/>
      <c r="K455" s="832"/>
      <c r="L455" s="849"/>
      <c r="M455" s="849"/>
      <c r="N455" s="832"/>
      <c r="O455" s="832"/>
      <c r="P455" s="849">
        <v>5.8100000000000005</v>
      </c>
      <c r="Q455" s="849">
        <v>447605.51</v>
      </c>
      <c r="R455" s="837"/>
      <c r="S455" s="850">
        <v>77040.535283993115</v>
      </c>
    </row>
    <row r="456" spans="1:19" ht="14.4" customHeight="1" x14ac:dyDescent="0.3">
      <c r="A456" s="831" t="s">
        <v>5082</v>
      </c>
      <c r="B456" s="832" t="s">
        <v>5083</v>
      </c>
      <c r="C456" s="832" t="s">
        <v>589</v>
      </c>
      <c r="D456" s="832" t="s">
        <v>2737</v>
      </c>
      <c r="E456" s="832" t="s">
        <v>5084</v>
      </c>
      <c r="F456" s="832" t="s">
        <v>5243</v>
      </c>
      <c r="G456" s="832" t="s">
        <v>2684</v>
      </c>
      <c r="H456" s="849"/>
      <c r="I456" s="849"/>
      <c r="J456" s="832"/>
      <c r="K456" s="832"/>
      <c r="L456" s="849"/>
      <c r="M456" s="849"/>
      <c r="N456" s="832"/>
      <c r="O456" s="832"/>
      <c r="P456" s="849">
        <v>22.29</v>
      </c>
      <c r="Q456" s="849">
        <v>1073272.21</v>
      </c>
      <c r="R456" s="837"/>
      <c r="S456" s="850">
        <v>48150.390758187525</v>
      </c>
    </row>
    <row r="457" spans="1:19" ht="14.4" customHeight="1" x14ac:dyDescent="0.3">
      <c r="A457" s="831" t="s">
        <v>5082</v>
      </c>
      <c r="B457" s="832" t="s">
        <v>5083</v>
      </c>
      <c r="C457" s="832" t="s">
        <v>589</v>
      </c>
      <c r="D457" s="832" t="s">
        <v>2737</v>
      </c>
      <c r="E457" s="832" t="s">
        <v>5084</v>
      </c>
      <c r="F457" s="832" t="s">
        <v>5253</v>
      </c>
      <c r="G457" s="832" t="s">
        <v>2457</v>
      </c>
      <c r="H457" s="849"/>
      <c r="I457" s="849"/>
      <c r="J457" s="832"/>
      <c r="K457" s="832"/>
      <c r="L457" s="849"/>
      <c r="M457" s="849"/>
      <c r="N457" s="832"/>
      <c r="O457" s="832"/>
      <c r="P457" s="849">
        <v>0.05</v>
      </c>
      <c r="Q457" s="849">
        <v>14.14</v>
      </c>
      <c r="R457" s="837"/>
      <c r="S457" s="850">
        <v>282.8</v>
      </c>
    </row>
    <row r="458" spans="1:19" ht="14.4" customHeight="1" x14ac:dyDescent="0.3">
      <c r="A458" s="831" t="s">
        <v>5082</v>
      </c>
      <c r="B458" s="832" t="s">
        <v>5083</v>
      </c>
      <c r="C458" s="832" t="s">
        <v>589</v>
      </c>
      <c r="D458" s="832" t="s">
        <v>2737</v>
      </c>
      <c r="E458" s="832" t="s">
        <v>5084</v>
      </c>
      <c r="F458" s="832" t="s">
        <v>5257</v>
      </c>
      <c r="G458" s="832" t="s">
        <v>2703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168614.91</v>
      </c>
      <c r="R458" s="837"/>
      <c r="S458" s="850">
        <v>168614.91</v>
      </c>
    </row>
    <row r="459" spans="1:19" ht="14.4" customHeight="1" x14ac:dyDescent="0.3">
      <c r="A459" s="831" t="s">
        <v>5082</v>
      </c>
      <c r="B459" s="832" t="s">
        <v>5083</v>
      </c>
      <c r="C459" s="832" t="s">
        <v>589</v>
      </c>
      <c r="D459" s="832" t="s">
        <v>2737</v>
      </c>
      <c r="E459" s="832" t="s">
        <v>5084</v>
      </c>
      <c r="F459" s="832" t="s">
        <v>5278</v>
      </c>
      <c r="G459" s="832" t="s">
        <v>5279</v>
      </c>
      <c r="H459" s="849"/>
      <c r="I459" s="849"/>
      <c r="J459" s="832"/>
      <c r="K459" s="832"/>
      <c r="L459" s="849"/>
      <c r="M459" s="849"/>
      <c r="N459" s="832"/>
      <c r="O459" s="832"/>
      <c r="P459" s="849">
        <v>3</v>
      </c>
      <c r="Q459" s="849">
        <v>17681.16</v>
      </c>
      <c r="R459" s="837"/>
      <c r="S459" s="850">
        <v>5893.72</v>
      </c>
    </row>
    <row r="460" spans="1:19" ht="14.4" customHeight="1" x14ac:dyDescent="0.3">
      <c r="A460" s="831" t="s">
        <v>5082</v>
      </c>
      <c r="B460" s="832" t="s">
        <v>5083</v>
      </c>
      <c r="C460" s="832" t="s">
        <v>589</v>
      </c>
      <c r="D460" s="832" t="s">
        <v>2737</v>
      </c>
      <c r="E460" s="832" t="s">
        <v>5315</v>
      </c>
      <c r="F460" s="832" t="s">
        <v>5316</v>
      </c>
      <c r="G460" s="832" t="s">
        <v>5317</v>
      </c>
      <c r="H460" s="849"/>
      <c r="I460" s="849"/>
      <c r="J460" s="832"/>
      <c r="K460" s="832"/>
      <c r="L460" s="849"/>
      <c r="M460" s="849"/>
      <c r="N460" s="832"/>
      <c r="O460" s="832"/>
      <c r="P460" s="849">
        <v>2</v>
      </c>
      <c r="Q460" s="849">
        <v>4200</v>
      </c>
      <c r="R460" s="837"/>
      <c r="S460" s="850">
        <v>2100</v>
      </c>
    </row>
    <row r="461" spans="1:19" ht="14.4" customHeight="1" x14ac:dyDescent="0.3">
      <c r="A461" s="831" t="s">
        <v>5082</v>
      </c>
      <c r="B461" s="832" t="s">
        <v>5083</v>
      </c>
      <c r="C461" s="832" t="s">
        <v>589</v>
      </c>
      <c r="D461" s="832" t="s">
        <v>2737</v>
      </c>
      <c r="E461" s="832" t="s">
        <v>5331</v>
      </c>
      <c r="F461" s="832" t="s">
        <v>5341</v>
      </c>
      <c r="G461" s="832" t="s">
        <v>5342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196</v>
      </c>
      <c r="R461" s="837"/>
      <c r="S461" s="850">
        <v>196</v>
      </c>
    </row>
    <row r="462" spans="1:19" ht="14.4" customHeight="1" x14ac:dyDescent="0.3">
      <c r="A462" s="831" t="s">
        <v>5082</v>
      </c>
      <c r="B462" s="832" t="s">
        <v>5083</v>
      </c>
      <c r="C462" s="832" t="s">
        <v>589</v>
      </c>
      <c r="D462" s="832" t="s">
        <v>2737</v>
      </c>
      <c r="E462" s="832" t="s">
        <v>5331</v>
      </c>
      <c r="F462" s="832" t="s">
        <v>5344</v>
      </c>
      <c r="G462" s="832" t="s">
        <v>5345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37</v>
      </c>
      <c r="R462" s="837"/>
      <c r="S462" s="850">
        <v>37</v>
      </c>
    </row>
    <row r="463" spans="1:19" ht="14.4" customHeight="1" x14ac:dyDescent="0.3">
      <c r="A463" s="831" t="s">
        <v>5082</v>
      </c>
      <c r="B463" s="832" t="s">
        <v>5083</v>
      </c>
      <c r="C463" s="832" t="s">
        <v>589</v>
      </c>
      <c r="D463" s="832" t="s">
        <v>2737</v>
      </c>
      <c r="E463" s="832" t="s">
        <v>5331</v>
      </c>
      <c r="F463" s="832" t="s">
        <v>5354</v>
      </c>
      <c r="G463" s="832" t="s">
        <v>5355</v>
      </c>
      <c r="H463" s="849"/>
      <c r="I463" s="849"/>
      <c r="J463" s="832"/>
      <c r="K463" s="832"/>
      <c r="L463" s="849"/>
      <c r="M463" s="849"/>
      <c r="N463" s="832"/>
      <c r="O463" s="832"/>
      <c r="P463" s="849">
        <v>168</v>
      </c>
      <c r="Q463" s="849">
        <v>0</v>
      </c>
      <c r="R463" s="837"/>
      <c r="S463" s="850">
        <v>0</v>
      </c>
    </row>
    <row r="464" spans="1:19" ht="14.4" customHeight="1" x14ac:dyDescent="0.3">
      <c r="A464" s="831" t="s">
        <v>5082</v>
      </c>
      <c r="B464" s="832" t="s">
        <v>5083</v>
      </c>
      <c r="C464" s="832" t="s">
        <v>589</v>
      </c>
      <c r="D464" s="832" t="s">
        <v>2737</v>
      </c>
      <c r="E464" s="832" t="s">
        <v>5331</v>
      </c>
      <c r="F464" s="832" t="s">
        <v>5356</v>
      </c>
      <c r="G464" s="832" t="s">
        <v>5357</v>
      </c>
      <c r="H464" s="849"/>
      <c r="I464" s="849"/>
      <c r="J464" s="832"/>
      <c r="K464" s="832"/>
      <c r="L464" s="849"/>
      <c r="M464" s="849"/>
      <c r="N464" s="832"/>
      <c r="O464" s="832"/>
      <c r="P464" s="849">
        <v>21</v>
      </c>
      <c r="Q464" s="849">
        <v>0</v>
      </c>
      <c r="R464" s="837"/>
      <c r="S464" s="850">
        <v>0</v>
      </c>
    </row>
    <row r="465" spans="1:19" ht="14.4" customHeight="1" x14ac:dyDescent="0.3">
      <c r="A465" s="831" t="s">
        <v>5082</v>
      </c>
      <c r="B465" s="832" t="s">
        <v>5083</v>
      </c>
      <c r="C465" s="832" t="s">
        <v>589</v>
      </c>
      <c r="D465" s="832" t="s">
        <v>5074</v>
      </c>
      <c r="E465" s="832" t="s">
        <v>5084</v>
      </c>
      <c r="F465" s="832" t="s">
        <v>5122</v>
      </c>
      <c r="G465" s="832" t="s">
        <v>5123</v>
      </c>
      <c r="H465" s="849">
        <v>1</v>
      </c>
      <c r="I465" s="849">
        <v>23453.03</v>
      </c>
      <c r="J465" s="832"/>
      <c r="K465" s="832">
        <v>23453.03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5082</v>
      </c>
      <c r="B466" s="832" t="s">
        <v>5083</v>
      </c>
      <c r="C466" s="832" t="s">
        <v>589</v>
      </c>
      <c r="D466" s="832" t="s">
        <v>5074</v>
      </c>
      <c r="E466" s="832" t="s">
        <v>5084</v>
      </c>
      <c r="F466" s="832" t="s">
        <v>5148</v>
      </c>
      <c r="G466" s="832" t="s">
        <v>3432</v>
      </c>
      <c r="H466" s="849"/>
      <c r="I466" s="849"/>
      <c r="J466" s="832"/>
      <c r="K466" s="832"/>
      <c r="L466" s="849">
        <v>0.1</v>
      </c>
      <c r="M466" s="849">
        <v>11.73</v>
      </c>
      <c r="N466" s="832">
        <v>1</v>
      </c>
      <c r="O466" s="832">
        <v>117.3</v>
      </c>
      <c r="P466" s="849"/>
      <c r="Q466" s="849"/>
      <c r="R466" s="837"/>
      <c r="S466" s="850"/>
    </row>
    <row r="467" spans="1:19" ht="14.4" customHeight="1" x14ac:dyDescent="0.3">
      <c r="A467" s="831" t="s">
        <v>5082</v>
      </c>
      <c r="B467" s="832" t="s">
        <v>5083</v>
      </c>
      <c r="C467" s="832" t="s">
        <v>589</v>
      </c>
      <c r="D467" s="832" t="s">
        <v>5074</v>
      </c>
      <c r="E467" s="832" t="s">
        <v>5084</v>
      </c>
      <c r="F467" s="832" t="s">
        <v>5187</v>
      </c>
      <c r="G467" s="832" t="s">
        <v>2583</v>
      </c>
      <c r="H467" s="849"/>
      <c r="I467" s="849"/>
      <c r="J467" s="832"/>
      <c r="K467" s="832"/>
      <c r="L467" s="849">
        <v>0.6</v>
      </c>
      <c r="M467" s="849">
        <v>2721</v>
      </c>
      <c r="N467" s="832">
        <v>1</v>
      </c>
      <c r="O467" s="832">
        <v>4535</v>
      </c>
      <c r="P467" s="849"/>
      <c r="Q467" s="849"/>
      <c r="R467" s="837"/>
      <c r="S467" s="850"/>
    </row>
    <row r="468" spans="1:19" ht="14.4" customHeight="1" x14ac:dyDescent="0.3">
      <c r="A468" s="831" t="s">
        <v>5082</v>
      </c>
      <c r="B468" s="832" t="s">
        <v>5083</v>
      </c>
      <c r="C468" s="832" t="s">
        <v>589</v>
      </c>
      <c r="D468" s="832" t="s">
        <v>5074</v>
      </c>
      <c r="E468" s="832" t="s">
        <v>5084</v>
      </c>
      <c r="F468" s="832" t="s">
        <v>5188</v>
      </c>
      <c r="G468" s="832" t="s">
        <v>2583</v>
      </c>
      <c r="H468" s="849">
        <v>1.6</v>
      </c>
      <c r="I468" s="849">
        <v>10770.32</v>
      </c>
      <c r="J468" s="832">
        <v>8</v>
      </c>
      <c r="K468" s="832">
        <v>6731.45</v>
      </c>
      <c r="L468" s="849">
        <v>0.2</v>
      </c>
      <c r="M468" s="849">
        <v>1346.29</v>
      </c>
      <c r="N468" s="832">
        <v>1</v>
      </c>
      <c r="O468" s="832">
        <v>6731.45</v>
      </c>
      <c r="P468" s="849"/>
      <c r="Q468" s="849"/>
      <c r="R468" s="837"/>
      <c r="S468" s="850"/>
    </row>
    <row r="469" spans="1:19" ht="14.4" customHeight="1" x14ac:dyDescent="0.3">
      <c r="A469" s="831" t="s">
        <v>5082</v>
      </c>
      <c r="B469" s="832" t="s">
        <v>5083</v>
      </c>
      <c r="C469" s="832" t="s">
        <v>589</v>
      </c>
      <c r="D469" s="832" t="s">
        <v>5074</v>
      </c>
      <c r="E469" s="832" t="s">
        <v>5331</v>
      </c>
      <c r="F469" s="832" t="s">
        <v>5344</v>
      </c>
      <c r="G469" s="832" t="s">
        <v>5345</v>
      </c>
      <c r="H469" s="849">
        <v>5</v>
      </c>
      <c r="I469" s="849">
        <v>185</v>
      </c>
      <c r="J469" s="832">
        <v>1</v>
      </c>
      <c r="K469" s="832">
        <v>37</v>
      </c>
      <c r="L469" s="849">
        <v>5</v>
      </c>
      <c r="M469" s="849">
        <v>185</v>
      </c>
      <c r="N469" s="832">
        <v>1</v>
      </c>
      <c r="O469" s="832">
        <v>37</v>
      </c>
      <c r="P469" s="849"/>
      <c r="Q469" s="849"/>
      <c r="R469" s="837"/>
      <c r="S469" s="850"/>
    </row>
    <row r="470" spans="1:19" ht="14.4" customHeight="1" x14ac:dyDescent="0.3">
      <c r="A470" s="831" t="s">
        <v>5082</v>
      </c>
      <c r="B470" s="832" t="s">
        <v>5083</v>
      </c>
      <c r="C470" s="832" t="s">
        <v>589</v>
      </c>
      <c r="D470" s="832" t="s">
        <v>5074</v>
      </c>
      <c r="E470" s="832" t="s">
        <v>5331</v>
      </c>
      <c r="F470" s="832" t="s">
        <v>5344</v>
      </c>
      <c r="G470" s="832" t="s">
        <v>5346</v>
      </c>
      <c r="H470" s="849">
        <v>1</v>
      </c>
      <c r="I470" s="849">
        <v>37</v>
      </c>
      <c r="J470" s="832"/>
      <c r="K470" s="832">
        <v>37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5082</v>
      </c>
      <c r="B471" s="832" t="s">
        <v>5083</v>
      </c>
      <c r="C471" s="832" t="s">
        <v>589</v>
      </c>
      <c r="D471" s="832" t="s">
        <v>5074</v>
      </c>
      <c r="E471" s="832" t="s">
        <v>5331</v>
      </c>
      <c r="F471" s="832" t="s">
        <v>5369</v>
      </c>
      <c r="G471" s="832" t="s">
        <v>5371</v>
      </c>
      <c r="H471" s="849">
        <v>6</v>
      </c>
      <c r="I471" s="849">
        <v>192</v>
      </c>
      <c r="J471" s="832">
        <v>1</v>
      </c>
      <c r="K471" s="832">
        <v>32</v>
      </c>
      <c r="L471" s="849">
        <v>6</v>
      </c>
      <c r="M471" s="849">
        <v>192</v>
      </c>
      <c r="N471" s="832">
        <v>1</v>
      </c>
      <c r="O471" s="832">
        <v>32</v>
      </c>
      <c r="P471" s="849"/>
      <c r="Q471" s="849"/>
      <c r="R471" s="837"/>
      <c r="S471" s="850"/>
    </row>
    <row r="472" spans="1:19" ht="14.4" customHeight="1" x14ac:dyDescent="0.3">
      <c r="A472" s="831" t="s">
        <v>5082</v>
      </c>
      <c r="B472" s="832" t="s">
        <v>5083</v>
      </c>
      <c r="C472" s="832" t="s">
        <v>589</v>
      </c>
      <c r="D472" s="832" t="s">
        <v>5074</v>
      </c>
      <c r="E472" s="832" t="s">
        <v>5331</v>
      </c>
      <c r="F472" s="832" t="s">
        <v>5381</v>
      </c>
      <c r="G472" s="832" t="s">
        <v>5382</v>
      </c>
      <c r="H472" s="849"/>
      <c r="I472" s="849"/>
      <c r="J472" s="832"/>
      <c r="K472" s="832"/>
      <c r="L472" s="849">
        <v>1</v>
      </c>
      <c r="M472" s="849">
        <v>59</v>
      </c>
      <c r="N472" s="832">
        <v>1</v>
      </c>
      <c r="O472" s="832">
        <v>59</v>
      </c>
      <c r="P472" s="849"/>
      <c r="Q472" s="849"/>
      <c r="R472" s="837"/>
      <c r="S472" s="850"/>
    </row>
    <row r="473" spans="1:19" ht="14.4" customHeight="1" x14ac:dyDescent="0.3">
      <c r="A473" s="831" t="s">
        <v>5082</v>
      </c>
      <c r="B473" s="832" t="s">
        <v>5083</v>
      </c>
      <c r="C473" s="832" t="s">
        <v>589</v>
      </c>
      <c r="D473" s="832" t="s">
        <v>2738</v>
      </c>
      <c r="E473" s="832" t="s">
        <v>5084</v>
      </c>
      <c r="F473" s="832" t="s">
        <v>5087</v>
      </c>
      <c r="G473" s="832" t="s">
        <v>4276</v>
      </c>
      <c r="H473" s="849">
        <v>9.6</v>
      </c>
      <c r="I473" s="849">
        <v>519.41000000000008</v>
      </c>
      <c r="J473" s="832">
        <v>2.0001925446703637</v>
      </c>
      <c r="K473" s="832">
        <v>54.105208333333344</v>
      </c>
      <c r="L473" s="849">
        <v>4.8000000000000007</v>
      </c>
      <c r="M473" s="849">
        <v>259.68</v>
      </c>
      <c r="N473" s="832">
        <v>1</v>
      </c>
      <c r="O473" s="832">
        <v>54.099999999999994</v>
      </c>
      <c r="P473" s="849">
        <v>12.799999999999999</v>
      </c>
      <c r="Q473" s="849">
        <v>692.48</v>
      </c>
      <c r="R473" s="837">
        <v>2.6666666666666665</v>
      </c>
      <c r="S473" s="850">
        <v>54.100000000000009</v>
      </c>
    </row>
    <row r="474" spans="1:19" ht="14.4" customHeight="1" x14ac:dyDescent="0.3">
      <c r="A474" s="831" t="s">
        <v>5082</v>
      </c>
      <c r="B474" s="832" t="s">
        <v>5083</v>
      </c>
      <c r="C474" s="832" t="s">
        <v>589</v>
      </c>
      <c r="D474" s="832" t="s">
        <v>2738</v>
      </c>
      <c r="E474" s="832" t="s">
        <v>5084</v>
      </c>
      <c r="F474" s="832" t="s">
        <v>5088</v>
      </c>
      <c r="G474" s="832" t="s">
        <v>4543</v>
      </c>
      <c r="H474" s="849">
        <v>4.8</v>
      </c>
      <c r="I474" s="849">
        <v>519.67999999999995</v>
      </c>
      <c r="J474" s="832">
        <v>1.1429325474499108</v>
      </c>
      <c r="K474" s="832">
        <v>108.26666666666667</v>
      </c>
      <c r="L474" s="849">
        <v>4.2</v>
      </c>
      <c r="M474" s="849">
        <v>454.69</v>
      </c>
      <c r="N474" s="832">
        <v>1</v>
      </c>
      <c r="O474" s="832">
        <v>108.2595238095238</v>
      </c>
      <c r="P474" s="849">
        <v>9.8000000000000007</v>
      </c>
      <c r="Q474" s="849">
        <v>1060.97</v>
      </c>
      <c r="R474" s="837">
        <v>2.3333919813499309</v>
      </c>
      <c r="S474" s="850">
        <v>108.26224489795918</v>
      </c>
    </row>
    <row r="475" spans="1:19" ht="14.4" customHeight="1" x14ac:dyDescent="0.3">
      <c r="A475" s="831" t="s">
        <v>5082</v>
      </c>
      <c r="B475" s="832" t="s">
        <v>5083</v>
      </c>
      <c r="C475" s="832" t="s">
        <v>589</v>
      </c>
      <c r="D475" s="832" t="s">
        <v>2738</v>
      </c>
      <c r="E475" s="832" t="s">
        <v>5084</v>
      </c>
      <c r="F475" s="832" t="s">
        <v>5089</v>
      </c>
      <c r="G475" s="832" t="s">
        <v>3375</v>
      </c>
      <c r="H475" s="849">
        <v>0.3</v>
      </c>
      <c r="I475" s="849">
        <v>45.3</v>
      </c>
      <c r="J475" s="832">
        <v>1</v>
      </c>
      <c r="K475" s="832">
        <v>151</v>
      </c>
      <c r="L475" s="849">
        <v>0.30000000000000004</v>
      </c>
      <c r="M475" s="849">
        <v>45.3</v>
      </c>
      <c r="N475" s="832">
        <v>1</v>
      </c>
      <c r="O475" s="832">
        <v>150.99999999999997</v>
      </c>
      <c r="P475" s="849"/>
      <c r="Q475" s="849"/>
      <c r="R475" s="837"/>
      <c r="S475" s="850"/>
    </row>
    <row r="476" spans="1:19" ht="14.4" customHeight="1" x14ac:dyDescent="0.3">
      <c r="A476" s="831" t="s">
        <v>5082</v>
      </c>
      <c r="B476" s="832" t="s">
        <v>5083</v>
      </c>
      <c r="C476" s="832" t="s">
        <v>589</v>
      </c>
      <c r="D476" s="832" t="s">
        <v>2738</v>
      </c>
      <c r="E476" s="832" t="s">
        <v>5084</v>
      </c>
      <c r="F476" s="832" t="s">
        <v>5091</v>
      </c>
      <c r="G476" s="832" t="s">
        <v>2872</v>
      </c>
      <c r="H476" s="849">
        <v>1.7999999999999998</v>
      </c>
      <c r="I476" s="849">
        <v>23.15</v>
      </c>
      <c r="J476" s="832">
        <v>0.90007776049766719</v>
      </c>
      <c r="K476" s="832">
        <v>12.861111111111111</v>
      </c>
      <c r="L476" s="849">
        <v>2</v>
      </c>
      <c r="M476" s="849">
        <v>25.72</v>
      </c>
      <c r="N476" s="832">
        <v>1</v>
      </c>
      <c r="O476" s="832">
        <v>12.86</v>
      </c>
      <c r="P476" s="849">
        <v>4.8</v>
      </c>
      <c r="Q476" s="849">
        <v>61.74</v>
      </c>
      <c r="R476" s="837">
        <v>2.4004665629860034</v>
      </c>
      <c r="S476" s="850">
        <v>12.862500000000001</v>
      </c>
    </row>
    <row r="477" spans="1:19" ht="14.4" customHeight="1" x14ac:dyDescent="0.3">
      <c r="A477" s="831" t="s">
        <v>5082</v>
      </c>
      <c r="B477" s="832" t="s">
        <v>5083</v>
      </c>
      <c r="C477" s="832" t="s">
        <v>589</v>
      </c>
      <c r="D477" s="832" t="s">
        <v>2738</v>
      </c>
      <c r="E477" s="832" t="s">
        <v>5084</v>
      </c>
      <c r="F477" s="832" t="s">
        <v>5092</v>
      </c>
      <c r="G477" s="832" t="s">
        <v>5093</v>
      </c>
      <c r="H477" s="849">
        <v>21.299999999999997</v>
      </c>
      <c r="I477" s="849">
        <v>4062.76</v>
      </c>
      <c r="J477" s="832">
        <v>1.0465420599266373</v>
      </c>
      <c r="K477" s="832">
        <v>190.73990610328642</v>
      </c>
      <c r="L477" s="849">
        <v>18.899999999999999</v>
      </c>
      <c r="M477" s="849">
        <v>3882.08</v>
      </c>
      <c r="N477" s="832">
        <v>1</v>
      </c>
      <c r="O477" s="832">
        <v>205.40105820105822</v>
      </c>
      <c r="P477" s="849">
        <v>17.600000000000001</v>
      </c>
      <c r="Q477" s="849">
        <v>3615.04</v>
      </c>
      <c r="R477" s="837">
        <v>0.93121213370152089</v>
      </c>
      <c r="S477" s="850">
        <v>205.39999999999998</v>
      </c>
    </row>
    <row r="478" spans="1:19" ht="14.4" customHeight="1" x14ac:dyDescent="0.3">
      <c r="A478" s="831" t="s">
        <v>5082</v>
      </c>
      <c r="B478" s="832" t="s">
        <v>5083</v>
      </c>
      <c r="C478" s="832" t="s">
        <v>589</v>
      </c>
      <c r="D478" s="832" t="s">
        <v>2738</v>
      </c>
      <c r="E478" s="832" t="s">
        <v>5084</v>
      </c>
      <c r="F478" s="832" t="s">
        <v>5097</v>
      </c>
      <c r="G478" s="832" t="s">
        <v>1226</v>
      </c>
      <c r="H478" s="849"/>
      <c r="I478" s="849"/>
      <c r="J478" s="832"/>
      <c r="K478" s="832"/>
      <c r="L478" s="849"/>
      <c r="M478" s="849"/>
      <c r="N478" s="832"/>
      <c r="O478" s="832"/>
      <c r="P478" s="849">
        <v>516</v>
      </c>
      <c r="Q478" s="849">
        <v>7042.1099999999988</v>
      </c>
      <c r="R478" s="837"/>
      <c r="S478" s="850">
        <v>13.647499999999997</v>
      </c>
    </row>
    <row r="479" spans="1:19" ht="14.4" customHeight="1" x14ac:dyDescent="0.3">
      <c r="A479" s="831" t="s">
        <v>5082</v>
      </c>
      <c r="B479" s="832" t="s">
        <v>5083</v>
      </c>
      <c r="C479" s="832" t="s">
        <v>589</v>
      </c>
      <c r="D479" s="832" t="s">
        <v>2738</v>
      </c>
      <c r="E479" s="832" t="s">
        <v>5084</v>
      </c>
      <c r="F479" s="832" t="s">
        <v>5099</v>
      </c>
      <c r="G479" s="832" t="s">
        <v>609</v>
      </c>
      <c r="H479" s="849"/>
      <c r="I479" s="849"/>
      <c r="J479" s="832"/>
      <c r="K479" s="832"/>
      <c r="L479" s="849">
        <v>38.380000000000003</v>
      </c>
      <c r="M479" s="849">
        <v>14039.25</v>
      </c>
      <c r="N479" s="832">
        <v>1</v>
      </c>
      <c r="O479" s="832">
        <v>365.79598749348617</v>
      </c>
      <c r="P479" s="849"/>
      <c r="Q479" s="849"/>
      <c r="R479" s="837"/>
      <c r="S479" s="850"/>
    </row>
    <row r="480" spans="1:19" ht="14.4" customHeight="1" x14ac:dyDescent="0.3">
      <c r="A480" s="831" t="s">
        <v>5082</v>
      </c>
      <c r="B480" s="832" t="s">
        <v>5083</v>
      </c>
      <c r="C480" s="832" t="s">
        <v>589</v>
      </c>
      <c r="D480" s="832" t="s">
        <v>2738</v>
      </c>
      <c r="E480" s="832" t="s">
        <v>5084</v>
      </c>
      <c r="F480" s="832" t="s">
        <v>5103</v>
      </c>
      <c r="G480" s="832" t="s">
        <v>5104</v>
      </c>
      <c r="H480" s="849"/>
      <c r="I480" s="849"/>
      <c r="J480" s="832"/>
      <c r="K480" s="832"/>
      <c r="L480" s="849">
        <v>2</v>
      </c>
      <c r="M480" s="849">
        <v>57246.86</v>
      </c>
      <c r="N480" s="832">
        <v>1</v>
      </c>
      <c r="O480" s="832">
        <v>28623.43</v>
      </c>
      <c r="P480" s="849">
        <v>7</v>
      </c>
      <c r="Q480" s="849">
        <v>169050.33</v>
      </c>
      <c r="R480" s="837">
        <v>2.953006156145507</v>
      </c>
      <c r="S480" s="850">
        <v>24150.04714285714</v>
      </c>
    </row>
    <row r="481" spans="1:19" ht="14.4" customHeight="1" x14ac:dyDescent="0.3">
      <c r="A481" s="831" t="s">
        <v>5082</v>
      </c>
      <c r="B481" s="832" t="s">
        <v>5083</v>
      </c>
      <c r="C481" s="832" t="s">
        <v>589</v>
      </c>
      <c r="D481" s="832" t="s">
        <v>2738</v>
      </c>
      <c r="E481" s="832" t="s">
        <v>5084</v>
      </c>
      <c r="F481" s="832" t="s">
        <v>5105</v>
      </c>
      <c r="G481" s="832"/>
      <c r="H481" s="849">
        <v>4</v>
      </c>
      <c r="I481" s="849">
        <v>114496.4</v>
      </c>
      <c r="J481" s="832">
        <v>0.44444444444444436</v>
      </c>
      <c r="K481" s="832">
        <v>28624.1</v>
      </c>
      <c r="L481" s="849">
        <v>9</v>
      </c>
      <c r="M481" s="849">
        <v>257616.90000000002</v>
      </c>
      <c r="N481" s="832">
        <v>1</v>
      </c>
      <c r="O481" s="832">
        <v>28624.100000000002</v>
      </c>
      <c r="P481" s="849"/>
      <c r="Q481" s="849"/>
      <c r="R481" s="837"/>
      <c r="S481" s="850"/>
    </row>
    <row r="482" spans="1:19" ht="14.4" customHeight="1" x14ac:dyDescent="0.3">
      <c r="A482" s="831" t="s">
        <v>5082</v>
      </c>
      <c r="B482" s="832" t="s">
        <v>5083</v>
      </c>
      <c r="C482" s="832" t="s">
        <v>589</v>
      </c>
      <c r="D482" s="832" t="s">
        <v>2738</v>
      </c>
      <c r="E482" s="832" t="s">
        <v>5084</v>
      </c>
      <c r="F482" s="832" t="s">
        <v>5109</v>
      </c>
      <c r="G482" s="832" t="s">
        <v>2668</v>
      </c>
      <c r="H482" s="849">
        <v>52.85</v>
      </c>
      <c r="I482" s="849">
        <v>789392.89</v>
      </c>
      <c r="J482" s="832">
        <v>1.4774046479149625</v>
      </c>
      <c r="K482" s="832">
        <v>14936.478524124881</v>
      </c>
      <c r="L482" s="849">
        <v>37.82</v>
      </c>
      <c r="M482" s="849">
        <v>534310.55000000005</v>
      </c>
      <c r="N482" s="832">
        <v>1</v>
      </c>
      <c r="O482" s="832">
        <v>14127.724748810155</v>
      </c>
      <c r="P482" s="849">
        <v>8.9600000000000009</v>
      </c>
      <c r="Q482" s="849">
        <v>122214.14</v>
      </c>
      <c r="R482" s="837">
        <v>0.22873241039316927</v>
      </c>
      <c r="S482" s="850">
        <v>13639.970982142855</v>
      </c>
    </row>
    <row r="483" spans="1:19" ht="14.4" customHeight="1" x14ac:dyDescent="0.3">
      <c r="A483" s="831" t="s">
        <v>5082</v>
      </c>
      <c r="B483" s="832" t="s">
        <v>5083</v>
      </c>
      <c r="C483" s="832" t="s">
        <v>589</v>
      </c>
      <c r="D483" s="832" t="s">
        <v>2738</v>
      </c>
      <c r="E483" s="832" t="s">
        <v>5084</v>
      </c>
      <c r="F483" s="832" t="s">
        <v>5113</v>
      </c>
      <c r="G483" s="832" t="s">
        <v>5111</v>
      </c>
      <c r="H483" s="849"/>
      <c r="I483" s="849"/>
      <c r="J483" s="832"/>
      <c r="K483" s="832"/>
      <c r="L483" s="849">
        <v>2</v>
      </c>
      <c r="M483" s="849">
        <v>222893.06</v>
      </c>
      <c r="N483" s="832">
        <v>1</v>
      </c>
      <c r="O483" s="832">
        <v>111446.53</v>
      </c>
      <c r="P483" s="849"/>
      <c r="Q483" s="849"/>
      <c r="R483" s="837"/>
      <c r="S483" s="850"/>
    </row>
    <row r="484" spans="1:19" ht="14.4" customHeight="1" x14ac:dyDescent="0.3">
      <c r="A484" s="831" t="s">
        <v>5082</v>
      </c>
      <c r="B484" s="832" t="s">
        <v>5083</v>
      </c>
      <c r="C484" s="832" t="s">
        <v>589</v>
      </c>
      <c r="D484" s="832" t="s">
        <v>2738</v>
      </c>
      <c r="E484" s="832" t="s">
        <v>5084</v>
      </c>
      <c r="F484" s="832" t="s">
        <v>5116</v>
      </c>
      <c r="G484" s="832" t="s">
        <v>5117</v>
      </c>
      <c r="H484" s="849">
        <v>2</v>
      </c>
      <c r="I484" s="849">
        <v>3498.16</v>
      </c>
      <c r="J484" s="832"/>
      <c r="K484" s="832">
        <v>1749.08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5082</v>
      </c>
      <c r="B485" s="832" t="s">
        <v>5083</v>
      </c>
      <c r="C485" s="832" t="s">
        <v>589</v>
      </c>
      <c r="D485" s="832" t="s">
        <v>2738</v>
      </c>
      <c r="E485" s="832" t="s">
        <v>5084</v>
      </c>
      <c r="F485" s="832" t="s">
        <v>5118</v>
      </c>
      <c r="G485" s="832" t="s">
        <v>5119</v>
      </c>
      <c r="H485" s="849"/>
      <c r="I485" s="849"/>
      <c r="J485" s="832"/>
      <c r="K485" s="832"/>
      <c r="L485" s="849">
        <v>2</v>
      </c>
      <c r="M485" s="849">
        <v>111248.62</v>
      </c>
      <c r="N485" s="832">
        <v>1</v>
      </c>
      <c r="O485" s="832">
        <v>55624.31</v>
      </c>
      <c r="P485" s="849">
        <v>5</v>
      </c>
      <c r="Q485" s="849">
        <v>167488.47</v>
      </c>
      <c r="R485" s="837">
        <v>1.5055330124544466</v>
      </c>
      <c r="S485" s="850">
        <v>33497.694000000003</v>
      </c>
    </row>
    <row r="486" spans="1:19" ht="14.4" customHeight="1" x14ac:dyDescent="0.3">
      <c r="A486" s="831" t="s">
        <v>5082</v>
      </c>
      <c r="B486" s="832" t="s">
        <v>5083</v>
      </c>
      <c r="C486" s="832" t="s">
        <v>589</v>
      </c>
      <c r="D486" s="832" t="s">
        <v>2738</v>
      </c>
      <c r="E486" s="832" t="s">
        <v>5084</v>
      </c>
      <c r="F486" s="832" t="s">
        <v>5120</v>
      </c>
      <c r="G486" s="832" t="s">
        <v>5121</v>
      </c>
      <c r="H486" s="849">
        <v>4</v>
      </c>
      <c r="I486" s="849">
        <v>33178.28</v>
      </c>
      <c r="J486" s="832">
        <v>2</v>
      </c>
      <c r="K486" s="832">
        <v>8294.57</v>
      </c>
      <c r="L486" s="849">
        <v>2</v>
      </c>
      <c r="M486" s="849">
        <v>16589.14</v>
      </c>
      <c r="N486" s="832">
        <v>1</v>
      </c>
      <c r="O486" s="832">
        <v>8294.57</v>
      </c>
      <c r="P486" s="849"/>
      <c r="Q486" s="849"/>
      <c r="R486" s="837"/>
      <c r="S486" s="850"/>
    </row>
    <row r="487" spans="1:19" ht="14.4" customHeight="1" x14ac:dyDescent="0.3">
      <c r="A487" s="831" t="s">
        <v>5082</v>
      </c>
      <c r="B487" s="832" t="s">
        <v>5083</v>
      </c>
      <c r="C487" s="832" t="s">
        <v>589</v>
      </c>
      <c r="D487" s="832" t="s">
        <v>2738</v>
      </c>
      <c r="E487" s="832" t="s">
        <v>5084</v>
      </c>
      <c r="F487" s="832" t="s">
        <v>5122</v>
      </c>
      <c r="G487" s="832" t="s">
        <v>5123</v>
      </c>
      <c r="H487" s="849">
        <v>7</v>
      </c>
      <c r="I487" s="849">
        <v>164385.38</v>
      </c>
      <c r="J487" s="832">
        <v>7.2515560911871644</v>
      </c>
      <c r="K487" s="832">
        <v>23483.625714285714</v>
      </c>
      <c r="L487" s="849">
        <v>1</v>
      </c>
      <c r="M487" s="849">
        <v>22668.98</v>
      </c>
      <c r="N487" s="832">
        <v>1</v>
      </c>
      <c r="O487" s="832">
        <v>22668.98</v>
      </c>
      <c r="P487" s="849"/>
      <c r="Q487" s="849"/>
      <c r="R487" s="837"/>
      <c r="S487" s="850"/>
    </row>
    <row r="488" spans="1:19" ht="14.4" customHeight="1" x14ac:dyDescent="0.3">
      <c r="A488" s="831" t="s">
        <v>5082</v>
      </c>
      <c r="B488" s="832" t="s">
        <v>5083</v>
      </c>
      <c r="C488" s="832" t="s">
        <v>589</v>
      </c>
      <c r="D488" s="832" t="s">
        <v>2738</v>
      </c>
      <c r="E488" s="832" t="s">
        <v>5084</v>
      </c>
      <c r="F488" s="832" t="s">
        <v>5124</v>
      </c>
      <c r="G488" s="832" t="s">
        <v>5125</v>
      </c>
      <c r="H488" s="849">
        <v>1.99</v>
      </c>
      <c r="I488" s="849">
        <v>51788.43</v>
      </c>
      <c r="J488" s="832"/>
      <c r="K488" s="832">
        <v>26024.336683417085</v>
      </c>
      <c r="L488" s="849"/>
      <c r="M488" s="849"/>
      <c r="N488" s="832"/>
      <c r="O488" s="832"/>
      <c r="P488" s="849">
        <v>8.68</v>
      </c>
      <c r="Q488" s="849">
        <v>131869.42000000001</v>
      </c>
      <c r="R488" s="837"/>
      <c r="S488" s="850">
        <v>15192.32949308756</v>
      </c>
    </row>
    <row r="489" spans="1:19" ht="14.4" customHeight="1" x14ac:dyDescent="0.3">
      <c r="A489" s="831" t="s">
        <v>5082</v>
      </c>
      <c r="B489" s="832" t="s">
        <v>5083</v>
      </c>
      <c r="C489" s="832" t="s">
        <v>589</v>
      </c>
      <c r="D489" s="832" t="s">
        <v>2738</v>
      </c>
      <c r="E489" s="832" t="s">
        <v>5084</v>
      </c>
      <c r="F489" s="832" t="s">
        <v>5127</v>
      </c>
      <c r="G489" s="832" t="s">
        <v>1847</v>
      </c>
      <c r="H489" s="849">
        <v>10.44</v>
      </c>
      <c r="I489" s="849">
        <v>81177.320000000007</v>
      </c>
      <c r="J489" s="832">
        <v>3.7730972722459968</v>
      </c>
      <c r="K489" s="832">
        <v>7775.605363984675</v>
      </c>
      <c r="L489" s="849">
        <v>3</v>
      </c>
      <c r="M489" s="849">
        <v>21514.77</v>
      </c>
      <c r="N489" s="832">
        <v>1</v>
      </c>
      <c r="O489" s="832">
        <v>7171.59</v>
      </c>
      <c r="P489" s="849">
        <v>26.999999999999996</v>
      </c>
      <c r="Q489" s="849">
        <v>190258.3</v>
      </c>
      <c r="R489" s="837">
        <v>8.8431482186423551</v>
      </c>
      <c r="S489" s="850">
        <v>7046.603703703704</v>
      </c>
    </row>
    <row r="490" spans="1:19" ht="14.4" customHeight="1" x14ac:dyDescent="0.3">
      <c r="A490" s="831" t="s">
        <v>5082</v>
      </c>
      <c r="B490" s="832" t="s">
        <v>5083</v>
      </c>
      <c r="C490" s="832" t="s">
        <v>589</v>
      </c>
      <c r="D490" s="832" t="s">
        <v>2738</v>
      </c>
      <c r="E490" s="832" t="s">
        <v>5084</v>
      </c>
      <c r="F490" s="832" t="s">
        <v>5128</v>
      </c>
      <c r="G490" s="832" t="s">
        <v>1847</v>
      </c>
      <c r="H490" s="849">
        <v>8.8099999999999987</v>
      </c>
      <c r="I490" s="849">
        <v>267669.69999999995</v>
      </c>
      <c r="J490" s="832"/>
      <c r="K490" s="832">
        <v>30382.485811577753</v>
      </c>
      <c r="L490" s="849"/>
      <c r="M490" s="849"/>
      <c r="N490" s="832"/>
      <c r="O490" s="832"/>
      <c r="P490" s="849">
        <v>19.77</v>
      </c>
      <c r="Q490" s="849">
        <v>555549.03</v>
      </c>
      <c r="R490" s="837"/>
      <c r="S490" s="850">
        <v>28100.608497723824</v>
      </c>
    </row>
    <row r="491" spans="1:19" ht="14.4" customHeight="1" x14ac:dyDescent="0.3">
      <c r="A491" s="831" t="s">
        <v>5082</v>
      </c>
      <c r="B491" s="832" t="s">
        <v>5083</v>
      </c>
      <c r="C491" s="832" t="s">
        <v>589</v>
      </c>
      <c r="D491" s="832" t="s">
        <v>2738</v>
      </c>
      <c r="E491" s="832" t="s">
        <v>5084</v>
      </c>
      <c r="F491" s="832" t="s">
        <v>5129</v>
      </c>
      <c r="G491" s="832" t="s">
        <v>1777</v>
      </c>
      <c r="H491" s="849">
        <v>195.53</v>
      </c>
      <c r="I491" s="849">
        <v>1106670.3900000001</v>
      </c>
      <c r="J491" s="832">
        <v>2.2860440681022638</v>
      </c>
      <c r="K491" s="832">
        <v>5659.8495882984716</v>
      </c>
      <c r="L491" s="849">
        <v>97.15</v>
      </c>
      <c r="M491" s="849">
        <v>484098.44999999995</v>
      </c>
      <c r="N491" s="832">
        <v>1</v>
      </c>
      <c r="O491" s="832">
        <v>4982.9999999999991</v>
      </c>
      <c r="P491" s="849">
        <v>32.47</v>
      </c>
      <c r="Q491" s="849">
        <v>158797.46</v>
      </c>
      <c r="R491" s="837">
        <v>0.32802720190490181</v>
      </c>
      <c r="S491" s="850">
        <v>4890.5900831536801</v>
      </c>
    </row>
    <row r="492" spans="1:19" ht="14.4" customHeight="1" x14ac:dyDescent="0.3">
      <c r="A492" s="831" t="s">
        <v>5082</v>
      </c>
      <c r="B492" s="832" t="s">
        <v>5083</v>
      </c>
      <c r="C492" s="832" t="s">
        <v>589</v>
      </c>
      <c r="D492" s="832" t="s">
        <v>2738</v>
      </c>
      <c r="E492" s="832" t="s">
        <v>5084</v>
      </c>
      <c r="F492" s="832" t="s">
        <v>5132</v>
      </c>
      <c r="G492" s="832" t="s">
        <v>2681</v>
      </c>
      <c r="H492" s="849">
        <v>14.64</v>
      </c>
      <c r="I492" s="849">
        <v>170891.1</v>
      </c>
      <c r="J492" s="832">
        <v>3.2434877755518632</v>
      </c>
      <c r="K492" s="832">
        <v>11672.889344262296</v>
      </c>
      <c r="L492" s="849">
        <v>5</v>
      </c>
      <c r="M492" s="849">
        <v>52687.45</v>
      </c>
      <c r="N492" s="832">
        <v>1</v>
      </c>
      <c r="O492" s="832">
        <v>10537.49</v>
      </c>
      <c r="P492" s="849">
        <v>2.84</v>
      </c>
      <c r="Q492" s="849">
        <v>29926.47</v>
      </c>
      <c r="R492" s="837">
        <v>0.56799996963223698</v>
      </c>
      <c r="S492" s="850">
        <v>10537.489436619719</v>
      </c>
    </row>
    <row r="493" spans="1:19" ht="14.4" customHeight="1" x14ac:dyDescent="0.3">
      <c r="A493" s="831" t="s">
        <v>5082</v>
      </c>
      <c r="B493" s="832" t="s">
        <v>5083</v>
      </c>
      <c r="C493" s="832" t="s">
        <v>589</v>
      </c>
      <c r="D493" s="832" t="s">
        <v>2738</v>
      </c>
      <c r="E493" s="832" t="s">
        <v>5084</v>
      </c>
      <c r="F493" s="832" t="s">
        <v>5133</v>
      </c>
      <c r="G493" s="832"/>
      <c r="H493" s="849">
        <v>1</v>
      </c>
      <c r="I493" s="849">
        <v>48.74</v>
      </c>
      <c r="J493" s="832">
        <v>7.1428571428571425E-2</v>
      </c>
      <c r="K493" s="832">
        <v>48.74</v>
      </c>
      <c r="L493" s="849">
        <v>14</v>
      </c>
      <c r="M493" s="849">
        <v>682.36</v>
      </c>
      <c r="N493" s="832">
        <v>1</v>
      </c>
      <c r="O493" s="832">
        <v>48.74</v>
      </c>
      <c r="P493" s="849"/>
      <c r="Q493" s="849"/>
      <c r="R493" s="837"/>
      <c r="S493" s="850"/>
    </row>
    <row r="494" spans="1:19" ht="14.4" customHeight="1" x14ac:dyDescent="0.3">
      <c r="A494" s="831" t="s">
        <v>5082</v>
      </c>
      <c r="B494" s="832" t="s">
        <v>5083</v>
      </c>
      <c r="C494" s="832" t="s">
        <v>589</v>
      </c>
      <c r="D494" s="832" t="s">
        <v>2738</v>
      </c>
      <c r="E494" s="832" t="s">
        <v>5084</v>
      </c>
      <c r="F494" s="832" t="s">
        <v>5134</v>
      </c>
      <c r="G494" s="832" t="s">
        <v>5135</v>
      </c>
      <c r="H494" s="849">
        <v>27.299999999999997</v>
      </c>
      <c r="I494" s="849">
        <v>2887.98</v>
      </c>
      <c r="J494" s="832">
        <v>0.50113745802857956</v>
      </c>
      <c r="K494" s="832">
        <v>105.78681318681321</v>
      </c>
      <c r="L494" s="849">
        <v>41.900000000000006</v>
      </c>
      <c r="M494" s="849">
        <v>5762.85</v>
      </c>
      <c r="N494" s="832">
        <v>1</v>
      </c>
      <c r="O494" s="832">
        <v>137.53818615751788</v>
      </c>
      <c r="P494" s="849"/>
      <c r="Q494" s="849"/>
      <c r="R494" s="837"/>
      <c r="S494" s="850"/>
    </row>
    <row r="495" spans="1:19" ht="14.4" customHeight="1" x14ac:dyDescent="0.3">
      <c r="A495" s="831" t="s">
        <v>5082</v>
      </c>
      <c r="B495" s="832" t="s">
        <v>5083</v>
      </c>
      <c r="C495" s="832" t="s">
        <v>589</v>
      </c>
      <c r="D495" s="832" t="s">
        <v>2738</v>
      </c>
      <c r="E495" s="832" t="s">
        <v>5084</v>
      </c>
      <c r="F495" s="832" t="s">
        <v>5136</v>
      </c>
      <c r="G495" s="832" t="s">
        <v>5135</v>
      </c>
      <c r="H495" s="849">
        <v>18.260000000000002</v>
      </c>
      <c r="I495" s="849">
        <v>9659.09</v>
      </c>
      <c r="J495" s="832">
        <v>0.59975833547035484</v>
      </c>
      <c r="K495" s="832">
        <v>528.97535596933187</v>
      </c>
      <c r="L495" s="849">
        <v>23.42</v>
      </c>
      <c r="M495" s="849">
        <v>16104.97</v>
      </c>
      <c r="N495" s="832">
        <v>1</v>
      </c>
      <c r="O495" s="832">
        <v>687.65883859948758</v>
      </c>
      <c r="P495" s="849"/>
      <c r="Q495" s="849"/>
      <c r="R495" s="837"/>
      <c r="S495" s="850"/>
    </row>
    <row r="496" spans="1:19" ht="14.4" customHeight="1" x14ac:dyDescent="0.3">
      <c r="A496" s="831" t="s">
        <v>5082</v>
      </c>
      <c r="B496" s="832" t="s">
        <v>5083</v>
      </c>
      <c r="C496" s="832" t="s">
        <v>589</v>
      </c>
      <c r="D496" s="832" t="s">
        <v>2738</v>
      </c>
      <c r="E496" s="832" t="s">
        <v>5084</v>
      </c>
      <c r="F496" s="832" t="s">
        <v>5137</v>
      </c>
      <c r="G496" s="832" t="s">
        <v>1820</v>
      </c>
      <c r="H496" s="849">
        <v>23</v>
      </c>
      <c r="I496" s="849">
        <v>47733.279999999999</v>
      </c>
      <c r="J496" s="832">
        <v>1.9166666666666667</v>
      </c>
      <c r="K496" s="832">
        <v>2075.36</v>
      </c>
      <c r="L496" s="849">
        <v>12</v>
      </c>
      <c r="M496" s="849">
        <v>24904.32</v>
      </c>
      <c r="N496" s="832">
        <v>1</v>
      </c>
      <c r="O496" s="832">
        <v>2075.36</v>
      </c>
      <c r="P496" s="849"/>
      <c r="Q496" s="849"/>
      <c r="R496" s="837"/>
      <c r="S496" s="850"/>
    </row>
    <row r="497" spans="1:19" ht="14.4" customHeight="1" x14ac:dyDescent="0.3">
      <c r="A497" s="831" t="s">
        <v>5082</v>
      </c>
      <c r="B497" s="832" t="s">
        <v>5083</v>
      </c>
      <c r="C497" s="832" t="s">
        <v>589</v>
      </c>
      <c r="D497" s="832" t="s">
        <v>2738</v>
      </c>
      <c r="E497" s="832" t="s">
        <v>5084</v>
      </c>
      <c r="F497" s="832" t="s">
        <v>5140</v>
      </c>
      <c r="G497" s="832" t="s">
        <v>1187</v>
      </c>
      <c r="H497" s="849">
        <v>35.4</v>
      </c>
      <c r="I497" s="849">
        <v>6448.11</v>
      </c>
      <c r="J497" s="832">
        <v>0.97790055248618779</v>
      </c>
      <c r="K497" s="832">
        <v>182.15</v>
      </c>
      <c r="L497" s="849">
        <v>36.200000000000003</v>
      </c>
      <c r="M497" s="849">
        <v>6593.83</v>
      </c>
      <c r="N497" s="832">
        <v>1</v>
      </c>
      <c r="O497" s="832">
        <v>182.14999999999998</v>
      </c>
      <c r="P497" s="849">
        <v>44.9</v>
      </c>
      <c r="Q497" s="849">
        <v>8178.54</v>
      </c>
      <c r="R497" s="837">
        <v>1.2403322499973459</v>
      </c>
      <c r="S497" s="850">
        <v>182.15011135857461</v>
      </c>
    </row>
    <row r="498" spans="1:19" ht="14.4" customHeight="1" x14ac:dyDescent="0.3">
      <c r="A498" s="831" t="s">
        <v>5082</v>
      </c>
      <c r="B498" s="832" t="s">
        <v>5083</v>
      </c>
      <c r="C498" s="832" t="s">
        <v>589</v>
      </c>
      <c r="D498" s="832" t="s">
        <v>2738</v>
      </c>
      <c r="E498" s="832" t="s">
        <v>5084</v>
      </c>
      <c r="F498" s="832" t="s">
        <v>5141</v>
      </c>
      <c r="G498" s="832" t="s">
        <v>793</v>
      </c>
      <c r="H498" s="849">
        <v>58.1</v>
      </c>
      <c r="I498" s="849">
        <v>4110.5700000000006</v>
      </c>
      <c r="J498" s="832">
        <v>0.93108861103560758</v>
      </c>
      <c r="K498" s="832">
        <v>70.749913941480216</v>
      </c>
      <c r="L498" s="849">
        <v>62.4</v>
      </c>
      <c r="M498" s="849">
        <v>4414.8</v>
      </c>
      <c r="N498" s="832">
        <v>1</v>
      </c>
      <c r="O498" s="832">
        <v>70.75</v>
      </c>
      <c r="P498" s="849">
        <v>4.8</v>
      </c>
      <c r="Q498" s="849">
        <v>408.72</v>
      </c>
      <c r="R498" s="837">
        <v>9.257950530035336E-2</v>
      </c>
      <c r="S498" s="850">
        <v>85.15</v>
      </c>
    </row>
    <row r="499" spans="1:19" ht="14.4" customHeight="1" x14ac:dyDescent="0.3">
      <c r="A499" s="831" t="s">
        <v>5082</v>
      </c>
      <c r="B499" s="832" t="s">
        <v>5083</v>
      </c>
      <c r="C499" s="832" t="s">
        <v>589</v>
      </c>
      <c r="D499" s="832" t="s">
        <v>2738</v>
      </c>
      <c r="E499" s="832" t="s">
        <v>5084</v>
      </c>
      <c r="F499" s="832" t="s">
        <v>5142</v>
      </c>
      <c r="G499" s="832" t="s">
        <v>3404</v>
      </c>
      <c r="H499" s="849">
        <v>0.73</v>
      </c>
      <c r="I499" s="849">
        <v>355.1</v>
      </c>
      <c r="J499" s="832">
        <v>0.42195947953181634</v>
      </c>
      <c r="K499" s="832">
        <v>486.43835616438361</v>
      </c>
      <c r="L499" s="849">
        <v>1.73</v>
      </c>
      <c r="M499" s="849">
        <v>841.55</v>
      </c>
      <c r="N499" s="832">
        <v>1</v>
      </c>
      <c r="O499" s="832">
        <v>486.4450867052023</v>
      </c>
      <c r="P499" s="849"/>
      <c r="Q499" s="849"/>
      <c r="R499" s="837"/>
      <c r="S499" s="850"/>
    </row>
    <row r="500" spans="1:19" ht="14.4" customHeight="1" x14ac:dyDescent="0.3">
      <c r="A500" s="831" t="s">
        <v>5082</v>
      </c>
      <c r="B500" s="832" t="s">
        <v>5083</v>
      </c>
      <c r="C500" s="832" t="s">
        <v>589</v>
      </c>
      <c r="D500" s="832" t="s">
        <v>2738</v>
      </c>
      <c r="E500" s="832" t="s">
        <v>5084</v>
      </c>
      <c r="F500" s="832" t="s">
        <v>5143</v>
      </c>
      <c r="G500" s="832" t="s">
        <v>3404</v>
      </c>
      <c r="H500" s="849">
        <v>2.09</v>
      </c>
      <c r="I500" s="849">
        <v>254.16000000000003</v>
      </c>
      <c r="J500" s="832">
        <v>0.41799194145218327</v>
      </c>
      <c r="K500" s="832">
        <v>121.60765550239236</v>
      </c>
      <c r="L500" s="849">
        <v>5</v>
      </c>
      <c r="M500" s="849">
        <v>608.04999999999995</v>
      </c>
      <c r="N500" s="832">
        <v>1</v>
      </c>
      <c r="O500" s="832">
        <v>121.60999999999999</v>
      </c>
      <c r="P500" s="849"/>
      <c r="Q500" s="849"/>
      <c r="R500" s="837"/>
      <c r="S500" s="850"/>
    </row>
    <row r="501" spans="1:19" ht="14.4" customHeight="1" x14ac:dyDescent="0.3">
      <c r="A501" s="831" t="s">
        <v>5082</v>
      </c>
      <c r="B501" s="832" t="s">
        <v>5083</v>
      </c>
      <c r="C501" s="832" t="s">
        <v>589</v>
      </c>
      <c r="D501" s="832" t="s">
        <v>2738</v>
      </c>
      <c r="E501" s="832" t="s">
        <v>5084</v>
      </c>
      <c r="F501" s="832" t="s">
        <v>5144</v>
      </c>
      <c r="G501" s="832" t="s">
        <v>3404</v>
      </c>
      <c r="H501" s="849">
        <v>4.9000000000000004</v>
      </c>
      <c r="I501" s="849">
        <v>1191.8499999999999</v>
      </c>
      <c r="J501" s="832">
        <v>0.69799243355938945</v>
      </c>
      <c r="K501" s="832">
        <v>243.234693877551</v>
      </c>
      <c r="L501" s="849">
        <v>7.02</v>
      </c>
      <c r="M501" s="849">
        <v>1707.54</v>
      </c>
      <c r="N501" s="832">
        <v>1</v>
      </c>
      <c r="O501" s="832">
        <v>243.23931623931625</v>
      </c>
      <c r="P501" s="849"/>
      <c r="Q501" s="849"/>
      <c r="R501" s="837"/>
      <c r="S501" s="850"/>
    </row>
    <row r="502" spans="1:19" ht="14.4" customHeight="1" x14ac:dyDescent="0.3">
      <c r="A502" s="831" t="s">
        <v>5082</v>
      </c>
      <c r="B502" s="832" t="s">
        <v>5083</v>
      </c>
      <c r="C502" s="832" t="s">
        <v>589</v>
      </c>
      <c r="D502" s="832" t="s">
        <v>2738</v>
      </c>
      <c r="E502" s="832" t="s">
        <v>5084</v>
      </c>
      <c r="F502" s="832" t="s">
        <v>5145</v>
      </c>
      <c r="G502" s="832" t="s">
        <v>1258</v>
      </c>
      <c r="H502" s="849">
        <v>0.2</v>
      </c>
      <c r="I502" s="849">
        <v>11.99</v>
      </c>
      <c r="J502" s="832">
        <v>0.12494789495623175</v>
      </c>
      <c r="K502" s="832">
        <v>59.949999999999996</v>
      </c>
      <c r="L502" s="849">
        <v>1.6</v>
      </c>
      <c r="M502" s="849">
        <v>95.960000000000008</v>
      </c>
      <c r="N502" s="832">
        <v>1</v>
      </c>
      <c r="O502" s="832">
        <v>59.975000000000001</v>
      </c>
      <c r="P502" s="849">
        <v>0.4</v>
      </c>
      <c r="Q502" s="849">
        <v>23.98</v>
      </c>
      <c r="R502" s="837">
        <v>0.2498957899124635</v>
      </c>
      <c r="S502" s="850">
        <v>59.949999999999996</v>
      </c>
    </row>
    <row r="503" spans="1:19" ht="14.4" customHeight="1" x14ac:dyDescent="0.3">
      <c r="A503" s="831" t="s">
        <v>5082</v>
      </c>
      <c r="B503" s="832" t="s">
        <v>5083</v>
      </c>
      <c r="C503" s="832" t="s">
        <v>589</v>
      </c>
      <c r="D503" s="832" t="s">
        <v>2738</v>
      </c>
      <c r="E503" s="832" t="s">
        <v>5084</v>
      </c>
      <c r="F503" s="832" t="s">
        <v>5146</v>
      </c>
      <c r="G503" s="832" t="s">
        <v>5147</v>
      </c>
      <c r="H503" s="849">
        <v>0.18</v>
      </c>
      <c r="I503" s="849">
        <v>46.08</v>
      </c>
      <c r="J503" s="832">
        <v>0.75</v>
      </c>
      <c r="K503" s="832">
        <v>256</v>
      </c>
      <c r="L503" s="849">
        <v>0.24</v>
      </c>
      <c r="M503" s="849">
        <v>61.44</v>
      </c>
      <c r="N503" s="832">
        <v>1</v>
      </c>
      <c r="O503" s="832">
        <v>256</v>
      </c>
      <c r="P503" s="849">
        <v>0.34</v>
      </c>
      <c r="Q503" s="849">
        <v>94.08</v>
      </c>
      <c r="R503" s="837">
        <v>1.53125</v>
      </c>
      <c r="S503" s="850">
        <v>276.70588235294116</v>
      </c>
    </row>
    <row r="504" spans="1:19" ht="14.4" customHeight="1" x14ac:dyDescent="0.3">
      <c r="A504" s="831" t="s">
        <v>5082</v>
      </c>
      <c r="B504" s="832" t="s">
        <v>5083</v>
      </c>
      <c r="C504" s="832" t="s">
        <v>589</v>
      </c>
      <c r="D504" s="832" t="s">
        <v>2738</v>
      </c>
      <c r="E504" s="832" t="s">
        <v>5084</v>
      </c>
      <c r="F504" s="832" t="s">
        <v>5148</v>
      </c>
      <c r="G504" s="832" t="s">
        <v>3432</v>
      </c>
      <c r="H504" s="849">
        <v>7.9</v>
      </c>
      <c r="I504" s="849">
        <v>926.66999999999985</v>
      </c>
      <c r="J504" s="832">
        <v>1.1790894747556999</v>
      </c>
      <c r="K504" s="832">
        <v>117.29999999999997</v>
      </c>
      <c r="L504" s="849">
        <v>6.6999999999999993</v>
      </c>
      <c r="M504" s="849">
        <v>785.92000000000007</v>
      </c>
      <c r="N504" s="832">
        <v>1</v>
      </c>
      <c r="O504" s="832">
        <v>117.30149253731345</v>
      </c>
      <c r="P504" s="849">
        <v>7.7</v>
      </c>
      <c r="Q504" s="849">
        <v>903.20999999999992</v>
      </c>
      <c r="R504" s="837">
        <v>1.1492391083061888</v>
      </c>
      <c r="S504" s="850">
        <v>117.29999999999998</v>
      </c>
    </row>
    <row r="505" spans="1:19" ht="14.4" customHeight="1" x14ac:dyDescent="0.3">
      <c r="A505" s="831" t="s">
        <v>5082</v>
      </c>
      <c r="B505" s="832" t="s">
        <v>5083</v>
      </c>
      <c r="C505" s="832" t="s">
        <v>589</v>
      </c>
      <c r="D505" s="832" t="s">
        <v>2738</v>
      </c>
      <c r="E505" s="832" t="s">
        <v>5084</v>
      </c>
      <c r="F505" s="832" t="s">
        <v>5149</v>
      </c>
      <c r="G505" s="832" t="s">
        <v>1191</v>
      </c>
      <c r="H505" s="849">
        <v>6.6</v>
      </c>
      <c r="I505" s="849">
        <v>590.70000000000005</v>
      </c>
      <c r="J505" s="832">
        <v>1.9411764705882353</v>
      </c>
      <c r="K505" s="832">
        <v>89.500000000000014</v>
      </c>
      <c r="L505" s="849">
        <v>3.4</v>
      </c>
      <c r="M505" s="849">
        <v>304.3</v>
      </c>
      <c r="N505" s="832">
        <v>1</v>
      </c>
      <c r="O505" s="832">
        <v>89.5</v>
      </c>
      <c r="P505" s="849">
        <v>4</v>
      </c>
      <c r="Q505" s="849">
        <v>358</v>
      </c>
      <c r="R505" s="837">
        <v>1.1764705882352942</v>
      </c>
      <c r="S505" s="850">
        <v>89.5</v>
      </c>
    </row>
    <row r="506" spans="1:19" ht="14.4" customHeight="1" x14ac:dyDescent="0.3">
      <c r="A506" s="831" t="s">
        <v>5082</v>
      </c>
      <c r="B506" s="832" t="s">
        <v>5083</v>
      </c>
      <c r="C506" s="832" t="s">
        <v>589</v>
      </c>
      <c r="D506" s="832" t="s">
        <v>2738</v>
      </c>
      <c r="E506" s="832" t="s">
        <v>5084</v>
      </c>
      <c r="F506" s="832" t="s">
        <v>5153</v>
      </c>
      <c r="G506" s="832" t="s">
        <v>923</v>
      </c>
      <c r="H506" s="849"/>
      <c r="I506" s="849"/>
      <c r="J506" s="832"/>
      <c r="K506" s="832"/>
      <c r="L506" s="849">
        <v>0.41999999999999993</v>
      </c>
      <c r="M506" s="849">
        <v>84.28</v>
      </c>
      <c r="N506" s="832">
        <v>1</v>
      </c>
      <c r="O506" s="832">
        <v>200.66666666666671</v>
      </c>
      <c r="P506" s="849">
        <v>2.3600000000000003</v>
      </c>
      <c r="Q506" s="849">
        <v>437.54</v>
      </c>
      <c r="R506" s="837">
        <v>5.1915045087802563</v>
      </c>
      <c r="S506" s="850">
        <v>185.39830508474574</v>
      </c>
    </row>
    <row r="507" spans="1:19" ht="14.4" customHeight="1" x14ac:dyDescent="0.3">
      <c r="A507" s="831" t="s">
        <v>5082</v>
      </c>
      <c r="B507" s="832" t="s">
        <v>5083</v>
      </c>
      <c r="C507" s="832" t="s">
        <v>589</v>
      </c>
      <c r="D507" s="832" t="s">
        <v>2738</v>
      </c>
      <c r="E507" s="832" t="s">
        <v>5084</v>
      </c>
      <c r="F507" s="832" t="s">
        <v>5154</v>
      </c>
      <c r="G507" s="832" t="s">
        <v>2303</v>
      </c>
      <c r="H507" s="849">
        <v>103.27000000000001</v>
      </c>
      <c r="I507" s="849">
        <v>727733.72</v>
      </c>
      <c r="J507" s="832">
        <v>4.1509760444964927</v>
      </c>
      <c r="K507" s="832">
        <v>7046.9034569574887</v>
      </c>
      <c r="L507" s="849">
        <v>74.510000000000005</v>
      </c>
      <c r="M507" s="849">
        <v>175316.28999999998</v>
      </c>
      <c r="N507" s="832">
        <v>1</v>
      </c>
      <c r="O507" s="832">
        <v>2352.9229633606224</v>
      </c>
      <c r="P507" s="849">
        <v>74.850000000000009</v>
      </c>
      <c r="Q507" s="849">
        <v>176114.21000000002</v>
      </c>
      <c r="R507" s="837">
        <v>1.0045513169369489</v>
      </c>
      <c r="S507" s="850">
        <v>2352.8952571810287</v>
      </c>
    </row>
    <row r="508" spans="1:19" ht="14.4" customHeight="1" x14ac:dyDescent="0.3">
      <c r="A508" s="831" t="s">
        <v>5082</v>
      </c>
      <c r="B508" s="832" t="s">
        <v>5083</v>
      </c>
      <c r="C508" s="832" t="s">
        <v>589</v>
      </c>
      <c r="D508" s="832" t="s">
        <v>2738</v>
      </c>
      <c r="E508" s="832" t="s">
        <v>5084</v>
      </c>
      <c r="F508" s="832" t="s">
        <v>5155</v>
      </c>
      <c r="G508" s="832" t="s">
        <v>2318</v>
      </c>
      <c r="H508" s="849">
        <v>23.759999999999998</v>
      </c>
      <c r="I508" s="849">
        <v>54757.02</v>
      </c>
      <c r="J508" s="832"/>
      <c r="K508" s="832">
        <v>2304.5883838383838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5082</v>
      </c>
      <c r="B509" s="832" t="s">
        <v>5083</v>
      </c>
      <c r="C509" s="832" t="s">
        <v>589</v>
      </c>
      <c r="D509" s="832" t="s">
        <v>2738</v>
      </c>
      <c r="E509" s="832" t="s">
        <v>5084</v>
      </c>
      <c r="F509" s="832" t="s">
        <v>5156</v>
      </c>
      <c r="G509" s="832" t="s">
        <v>5157</v>
      </c>
      <c r="H509" s="849">
        <v>1.8199999999999998</v>
      </c>
      <c r="I509" s="849">
        <v>1203.3399999999999</v>
      </c>
      <c r="J509" s="832">
        <v>0.23982668797857115</v>
      </c>
      <c r="K509" s="832">
        <v>661.17582417582423</v>
      </c>
      <c r="L509" s="849">
        <v>10.08</v>
      </c>
      <c r="M509" s="849">
        <v>5017.54</v>
      </c>
      <c r="N509" s="832">
        <v>1</v>
      </c>
      <c r="O509" s="832">
        <v>497.77182539682536</v>
      </c>
      <c r="P509" s="849">
        <v>0.91</v>
      </c>
      <c r="Q509" s="849">
        <v>452.96000000000004</v>
      </c>
      <c r="R509" s="837">
        <v>9.0275314197794151E-2</v>
      </c>
      <c r="S509" s="850">
        <v>497.75824175824181</v>
      </c>
    </row>
    <row r="510" spans="1:19" ht="14.4" customHeight="1" x14ac:dyDescent="0.3">
      <c r="A510" s="831" t="s">
        <v>5082</v>
      </c>
      <c r="B510" s="832" t="s">
        <v>5083</v>
      </c>
      <c r="C510" s="832" t="s">
        <v>589</v>
      </c>
      <c r="D510" s="832" t="s">
        <v>2738</v>
      </c>
      <c r="E510" s="832" t="s">
        <v>5084</v>
      </c>
      <c r="F510" s="832" t="s">
        <v>5158</v>
      </c>
      <c r="G510" s="832" t="s">
        <v>5157</v>
      </c>
      <c r="H510" s="849">
        <v>5.37</v>
      </c>
      <c r="I510" s="849">
        <v>1183.51</v>
      </c>
      <c r="J510" s="832">
        <v>0.25063266477343715</v>
      </c>
      <c r="K510" s="832">
        <v>220.39292364990689</v>
      </c>
      <c r="L510" s="849">
        <v>28.46</v>
      </c>
      <c r="M510" s="849">
        <v>4722.09</v>
      </c>
      <c r="N510" s="832">
        <v>1</v>
      </c>
      <c r="O510" s="832">
        <v>165.92023893183415</v>
      </c>
      <c r="P510" s="849">
        <v>0.51</v>
      </c>
      <c r="Q510" s="849">
        <v>84.62</v>
      </c>
      <c r="R510" s="837">
        <v>1.7920031172637539E-2</v>
      </c>
      <c r="S510" s="850">
        <v>165.92156862745099</v>
      </c>
    </row>
    <row r="511" spans="1:19" ht="14.4" customHeight="1" x14ac:dyDescent="0.3">
      <c r="A511" s="831" t="s">
        <v>5082</v>
      </c>
      <c r="B511" s="832" t="s">
        <v>5083</v>
      </c>
      <c r="C511" s="832" t="s">
        <v>589</v>
      </c>
      <c r="D511" s="832" t="s">
        <v>2738</v>
      </c>
      <c r="E511" s="832" t="s">
        <v>5084</v>
      </c>
      <c r="F511" s="832" t="s">
        <v>5160</v>
      </c>
      <c r="G511" s="832" t="s">
        <v>5161</v>
      </c>
      <c r="H511" s="849">
        <v>1</v>
      </c>
      <c r="I511" s="849">
        <v>1096.18</v>
      </c>
      <c r="J511" s="832"/>
      <c r="K511" s="832">
        <v>1096.18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5082</v>
      </c>
      <c r="B512" s="832" t="s">
        <v>5083</v>
      </c>
      <c r="C512" s="832" t="s">
        <v>589</v>
      </c>
      <c r="D512" s="832" t="s">
        <v>2738</v>
      </c>
      <c r="E512" s="832" t="s">
        <v>5084</v>
      </c>
      <c r="F512" s="832" t="s">
        <v>5162</v>
      </c>
      <c r="G512" s="832" t="s">
        <v>5163</v>
      </c>
      <c r="H512" s="849">
        <v>22.34</v>
      </c>
      <c r="I512" s="849">
        <v>15988.18</v>
      </c>
      <c r="J512" s="832">
        <v>0.97384273725424275</v>
      </c>
      <c r="K512" s="832">
        <v>715.67502238137877</v>
      </c>
      <c r="L512" s="849">
        <v>22.939999999999998</v>
      </c>
      <c r="M512" s="849">
        <v>16417.62</v>
      </c>
      <c r="N512" s="832">
        <v>1</v>
      </c>
      <c r="O512" s="832">
        <v>715.6765475152572</v>
      </c>
      <c r="P512" s="849"/>
      <c r="Q512" s="849"/>
      <c r="R512" s="837"/>
      <c r="S512" s="850"/>
    </row>
    <row r="513" spans="1:19" ht="14.4" customHeight="1" x14ac:dyDescent="0.3">
      <c r="A513" s="831" t="s">
        <v>5082</v>
      </c>
      <c r="B513" s="832" t="s">
        <v>5083</v>
      </c>
      <c r="C513" s="832" t="s">
        <v>589</v>
      </c>
      <c r="D513" s="832" t="s">
        <v>2738</v>
      </c>
      <c r="E513" s="832" t="s">
        <v>5084</v>
      </c>
      <c r="F513" s="832" t="s">
        <v>5164</v>
      </c>
      <c r="G513" s="832" t="s">
        <v>5163</v>
      </c>
      <c r="H513" s="849">
        <v>63.900000000000006</v>
      </c>
      <c r="I513" s="849">
        <v>91463.08</v>
      </c>
      <c r="J513" s="832">
        <v>2.1951074224820295</v>
      </c>
      <c r="K513" s="832">
        <v>1431.3471048513302</v>
      </c>
      <c r="L513" s="849">
        <v>29.11</v>
      </c>
      <c r="M513" s="849">
        <v>41666.79</v>
      </c>
      <c r="N513" s="832">
        <v>1</v>
      </c>
      <c r="O513" s="832">
        <v>1431.3565784953626</v>
      </c>
      <c r="P513" s="849"/>
      <c r="Q513" s="849"/>
      <c r="R513" s="837"/>
      <c r="S513" s="850"/>
    </row>
    <row r="514" spans="1:19" ht="14.4" customHeight="1" x14ac:dyDescent="0.3">
      <c r="A514" s="831" t="s">
        <v>5082</v>
      </c>
      <c r="B514" s="832" t="s">
        <v>5083</v>
      </c>
      <c r="C514" s="832" t="s">
        <v>589</v>
      </c>
      <c r="D514" s="832" t="s">
        <v>2738</v>
      </c>
      <c r="E514" s="832" t="s">
        <v>5084</v>
      </c>
      <c r="F514" s="832" t="s">
        <v>5167</v>
      </c>
      <c r="G514" s="832" t="s">
        <v>2643</v>
      </c>
      <c r="H514" s="849">
        <v>5</v>
      </c>
      <c r="I514" s="849">
        <v>334187.09999999998</v>
      </c>
      <c r="J514" s="832">
        <v>7.6420557969357414</v>
      </c>
      <c r="K514" s="832">
        <v>66837.42</v>
      </c>
      <c r="L514" s="849">
        <v>1</v>
      </c>
      <c r="M514" s="849">
        <v>43730</v>
      </c>
      <c r="N514" s="832">
        <v>1</v>
      </c>
      <c r="O514" s="832">
        <v>43730</v>
      </c>
      <c r="P514" s="849"/>
      <c r="Q514" s="849"/>
      <c r="R514" s="837"/>
      <c r="S514" s="850"/>
    </row>
    <row r="515" spans="1:19" ht="14.4" customHeight="1" x14ac:dyDescent="0.3">
      <c r="A515" s="831" t="s">
        <v>5082</v>
      </c>
      <c r="B515" s="832" t="s">
        <v>5083</v>
      </c>
      <c r="C515" s="832" t="s">
        <v>589</v>
      </c>
      <c r="D515" s="832" t="s">
        <v>2738</v>
      </c>
      <c r="E515" s="832" t="s">
        <v>5084</v>
      </c>
      <c r="F515" s="832" t="s">
        <v>5168</v>
      </c>
      <c r="G515" s="832" t="s">
        <v>2643</v>
      </c>
      <c r="H515" s="849">
        <v>3</v>
      </c>
      <c r="I515" s="849">
        <v>269354.25</v>
      </c>
      <c r="J515" s="832"/>
      <c r="K515" s="832">
        <v>89784.75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5082</v>
      </c>
      <c r="B516" s="832" t="s">
        <v>5083</v>
      </c>
      <c r="C516" s="832" t="s">
        <v>589</v>
      </c>
      <c r="D516" s="832" t="s">
        <v>2738</v>
      </c>
      <c r="E516" s="832" t="s">
        <v>5084</v>
      </c>
      <c r="F516" s="832" t="s">
        <v>5172</v>
      </c>
      <c r="G516" s="832" t="s">
        <v>5173</v>
      </c>
      <c r="H516" s="849">
        <v>17.97</v>
      </c>
      <c r="I516" s="849">
        <v>4740.12</v>
      </c>
      <c r="J516" s="832">
        <v>0.10727745978837906</v>
      </c>
      <c r="K516" s="832">
        <v>263.77963272120201</v>
      </c>
      <c r="L516" s="849">
        <v>167.51000000000002</v>
      </c>
      <c r="M516" s="849">
        <v>44185.61</v>
      </c>
      <c r="N516" s="832">
        <v>1</v>
      </c>
      <c r="O516" s="832">
        <v>263.77893857083154</v>
      </c>
      <c r="P516" s="849">
        <v>60.169999999999995</v>
      </c>
      <c r="Q516" s="849">
        <v>15871.57</v>
      </c>
      <c r="R516" s="837">
        <v>0.35920223801368817</v>
      </c>
      <c r="S516" s="850">
        <v>263.77879341864718</v>
      </c>
    </row>
    <row r="517" spans="1:19" ht="14.4" customHeight="1" x14ac:dyDescent="0.3">
      <c r="A517" s="831" t="s">
        <v>5082</v>
      </c>
      <c r="B517" s="832" t="s">
        <v>5083</v>
      </c>
      <c r="C517" s="832" t="s">
        <v>589</v>
      </c>
      <c r="D517" s="832" t="s">
        <v>2738</v>
      </c>
      <c r="E517" s="832" t="s">
        <v>5084</v>
      </c>
      <c r="F517" s="832" t="s">
        <v>5182</v>
      </c>
      <c r="G517" s="832" t="s">
        <v>5183</v>
      </c>
      <c r="H517" s="849">
        <v>5</v>
      </c>
      <c r="I517" s="849">
        <v>33558.1</v>
      </c>
      <c r="J517" s="832">
        <v>0.3571428571428571</v>
      </c>
      <c r="K517" s="832">
        <v>6711.62</v>
      </c>
      <c r="L517" s="849">
        <v>14</v>
      </c>
      <c r="M517" s="849">
        <v>93962.680000000008</v>
      </c>
      <c r="N517" s="832">
        <v>1</v>
      </c>
      <c r="O517" s="832">
        <v>6711.6200000000008</v>
      </c>
      <c r="P517" s="849">
        <v>9</v>
      </c>
      <c r="Q517" s="849">
        <v>60404.58</v>
      </c>
      <c r="R517" s="837">
        <v>0.64285714285714279</v>
      </c>
      <c r="S517" s="850">
        <v>6711.62</v>
      </c>
    </row>
    <row r="518" spans="1:19" ht="14.4" customHeight="1" x14ac:dyDescent="0.3">
      <c r="A518" s="831" t="s">
        <v>5082</v>
      </c>
      <c r="B518" s="832" t="s">
        <v>5083</v>
      </c>
      <c r="C518" s="832" t="s">
        <v>589</v>
      </c>
      <c r="D518" s="832" t="s">
        <v>2738</v>
      </c>
      <c r="E518" s="832" t="s">
        <v>5084</v>
      </c>
      <c r="F518" s="832" t="s">
        <v>5184</v>
      </c>
      <c r="G518" s="832" t="s">
        <v>5173</v>
      </c>
      <c r="H518" s="849">
        <v>3.6399999999999997</v>
      </c>
      <c r="I518" s="849">
        <v>9601.7200000000012</v>
      </c>
      <c r="J518" s="832">
        <v>0.15771226773431887</v>
      </c>
      <c r="K518" s="832">
        <v>2637.8351648351654</v>
      </c>
      <c r="L518" s="849">
        <v>23.08</v>
      </c>
      <c r="M518" s="849">
        <v>60881.25</v>
      </c>
      <c r="N518" s="832">
        <v>1</v>
      </c>
      <c r="O518" s="832">
        <v>2637.8357885615255</v>
      </c>
      <c r="P518" s="849">
        <v>20.77</v>
      </c>
      <c r="Q518" s="849">
        <v>54787.840000000004</v>
      </c>
      <c r="R518" s="837">
        <v>0.89991319166410022</v>
      </c>
      <c r="S518" s="850">
        <v>2637.8353394318733</v>
      </c>
    </row>
    <row r="519" spans="1:19" ht="14.4" customHeight="1" x14ac:dyDescent="0.3">
      <c r="A519" s="831" t="s">
        <v>5082</v>
      </c>
      <c r="B519" s="832" t="s">
        <v>5083</v>
      </c>
      <c r="C519" s="832" t="s">
        <v>589</v>
      </c>
      <c r="D519" s="832" t="s">
        <v>2738</v>
      </c>
      <c r="E519" s="832" t="s">
        <v>5084</v>
      </c>
      <c r="F519" s="832" t="s">
        <v>5185</v>
      </c>
      <c r="G519" s="832" t="s">
        <v>5173</v>
      </c>
      <c r="H519" s="849">
        <v>6</v>
      </c>
      <c r="I519" s="849">
        <v>7913.4600000000009</v>
      </c>
      <c r="J519" s="832">
        <v>8.5677573528695303E-2</v>
      </c>
      <c r="K519" s="832">
        <v>1318.91</v>
      </c>
      <c r="L519" s="849">
        <v>70.03</v>
      </c>
      <c r="M519" s="849">
        <v>92363.26</v>
      </c>
      <c r="N519" s="832">
        <v>1</v>
      </c>
      <c r="O519" s="832">
        <v>1318.9098957589604</v>
      </c>
      <c r="P519" s="849">
        <v>20</v>
      </c>
      <c r="Q519" s="849">
        <v>26378.2</v>
      </c>
      <c r="R519" s="837">
        <v>0.28559191176231763</v>
      </c>
      <c r="S519" s="850">
        <v>1318.91</v>
      </c>
    </row>
    <row r="520" spans="1:19" ht="14.4" customHeight="1" x14ac:dyDescent="0.3">
      <c r="A520" s="831" t="s">
        <v>5082</v>
      </c>
      <c r="B520" s="832" t="s">
        <v>5083</v>
      </c>
      <c r="C520" s="832" t="s">
        <v>589</v>
      </c>
      <c r="D520" s="832" t="s">
        <v>2738</v>
      </c>
      <c r="E520" s="832" t="s">
        <v>5084</v>
      </c>
      <c r="F520" s="832" t="s">
        <v>5188</v>
      </c>
      <c r="G520" s="832" t="s">
        <v>2583</v>
      </c>
      <c r="H520" s="849">
        <v>1.6</v>
      </c>
      <c r="I520" s="849">
        <v>10770.32</v>
      </c>
      <c r="J520" s="832">
        <v>1.142857142857143</v>
      </c>
      <c r="K520" s="832">
        <v>6731.45</v>
      </c>
      <c r="L520" s="849">
        <v>1.4</v>
      </c>
      <c r="M520" s="849">
        <v>9424.0299999999988</v>
      </c>
      <c r="N520" s="832">
        <v>1</v>
      </c>
      <c r="O520" s="832">
        <v>6731.45</v>
      </c>
      <c r="P520" s="849">
        <v>2.8</v>
      </c>
      <c r="Q520" s="849">
        <v>15163.61</v>
      </c>
      <c r="R520" s="837">
        <v>1.6090366860037588</v>
      </c>
      <c r="S520" s="850">
        <v>5415.5750000000007</v>
      </c>
    </row>
    <row r="521" spans="1:19" ht="14.4" customHeight="1" x14ac:dyDescent="0.3">
      <c r="A521" s="831" t="s">
        <v>5082</v>
      </c>
      <c r="B521" s="832" t="s">
        <v>5083</v>
      </c>
      <c r="C521" s="832" t="s">
        <v>589</v>
      </c>
      <c r="D521" s="832" t="s">
        <v>2738</v>
      </c>
      <c r="E521" s="832" t="s">
        <v>5084</v>
      </c>
      <c r="F521" s="832" t="s">
        <v>5191</v>
      </c>
      <c r="G521" s="832" t="s">
        <v>5190</v>
      </c>
      <c r="H521" s="849">
        <v>14</v>
      </c>
      <c r="I521" s="849">
        <v>506448.6</v>
      </c>
      <c r="J521" s="832"/>
      <c r="K521" s="832">
        <v>36174.9</v>
      </c>
      <c r="L521" s="849">
        <v>0</v>
      </c>
      <c r="M521" s="849">
        <v>0</v>
      </c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5082</v>
      </c>
      <c r="B522" s="832" t="s">
        <v>5083</v>
      </c>
      <c r="C522" s="832" t="s">
        <v>589</v>
      </c>
      <c r="D522" s="832" t="s">
        <v>2738</v>
      </c>
      <c r="E522" s="832" t="s">
        <v>5084</v>
      </c>
      <c r="F522" s="832" t="s">
        <v>5194</v>
      </c>
      <c r="G522" s="832" t="s">
        <v>5195</v>
      </c>
      <c r="H522" s="849">
        <v>6</v>
      </c>
      <c r="I522" s="849">
        <v>22799.279999999999</v>
      </c>
      <c r="J522" s="832">
        <v>0.66666666666666663</v>
      </c>
      <c r="K522" s="832">
        <v>3799.8799999999997</v>
      </c>
      <c r="L522" s="849">
        <v>9</v>
      </c>
      <c r="M522" s="849">
        <v>34198.92</v>
      </c>
      <c r="N522" s="832">
        <v>1</v>
      </c>
      <c r="O522" s="832">
        <v>3799.8799999999997</v>
      </c>
      <c r="P522" s="849">
        <v>8</v>
      </c>
      <c r="Q522" s="849">
        <v>30399.040000000001</v>
      </c>
      <c r="R522" s="837">
        <v>0.88888888888888895</v>
      </c>
      <c r="S522" s="850">
        <v>3799.88</v>
      </c>
    </row>
    <row r="523" spans="1:19" ht="14.4" customHeight="1" x14ac:dyDescent="0.3">
      <c r="A523" s="831" t="s">
        <v>5082</v>
      </c>
      <c r="B523" s="832" t="s">
        <v>5083</v>
      </c>
      <c r="C523" s="832" t="s">
        <v>589</v>
      </c>
      <c r="D523" s="832" t="s">
        <v>2738</v>
      </c>
      <c r="E523" s="832" t="s">
        <v>5084</v>
      </c>
      <c r="F523" s="832" t="s">
        <v>5199</v>
      </c>
      <c r="G523" s="832" t="s">
        <v>5200</v>
      </c>
      <c r="H523" s="849">
        <v>2</v>
      </c>
      <c r="I523" s="849">
        <v>586608</v>
      </c>
      <c r="J523" s="832"/>
      <c r="K523" s="832">
        <v>293304</v>
      </c>
      <c r="L523" s="849"/>
      <c r="M523" s="849"/>
      <c r="N523" s="832"/>
      <c r="O523" s="832"/>
      <c r="P523" s="849">
        <v>2.2800000000000002</v>
      </c>
      <c r="Q523" s="849">
        <v>665407.24</v>
      </c>
      <c r="R523" s="837"/>
      <c r="S523" s="850">
        <v>291845.28070175432</v>
      </c>
    </row>
    <row r="524" spans="1:19" ht="14.4" customHeight="1" x14ac:dyDescent="0.3">
      <c r="A524" s="831" t="s">
        <v>5082</v>
      </c>
      <c r="B524" s="832" t="s">
        <v>5083</v>
      </c>
      <c r="C524" s="832" t="s">
        <v>589</v>
      </c>
      <c r="D524" s="832" t="s">
        <v>2738</v>
      </c>
      <c r="E524" s="832" t="s">
        <v>5084</v>
      </c>
      <c r="F524" s="832" t="s">
        <v>5201</v>
      </c>
      <c r="G524" s="832" t="s">
        <v>5200</v>
      </c>
      <c r="H524" s="849">
        <v>20.94</v>
      </c>
      <c r="I524" s="849">
        <v>2022133.69</v>
      </c>
      <c r="J524" s="832">
        <v>1.8476726506012922</v>
      </c>
      <c r="K524" s="832">
        <v>96567.989016236854</v>
      </c>
      <c r="L524" s="849">
        <v>15</v>
      </c>
      <c r="M524" s="849">
        <v>1094422.05</v>
      </c>
      <c r="N524" s="832">
        <v>1</v>
      </c>
      <c r="O524" s="832">
        <v>72961.47</v>
      </c>
      <c r="P524" s="849">
        <v>1.5</v>
      </c>
      <c r="Q524" s="849">
        <v>109442.01</v>
      </c>
      <c r="R524" s="837">
        <v>9.9999821823765322E-2</v>
      </c>
      <c r="S524" s="850">
        <v>72961.34</v>
      </c>
    </row>
    <row r="525" spans="1:19" ht="14.4" customHeight="1" x14ac:dyDescent="0.3">
      <c r="A525" s="831" t="s">
        <v>5082</v>
      </c>
      <c r="B525" s="832" t="s">
        <v>5083</v>
      </c>
      <c r="C525" s="832" t="s">
        <v>589</v>
      </c>
      <c r="D525" s="832" t="s">
        <v>2738</v>
      </c>
      <c r="E525" s="832" t="s">
        <v>5084</v>
      </c>
      <c r="F525" s="832" t="s">
        <v>5205</v>
      </c>
      <c r="G525" s="832" t="s">
        <v>5206</v>
      </c>
      <c r="H525" s="849">
        <v>27.72</v>
      </c>
      <c r="I525" s="849">
        <v>30050.980000000003</v>
      </c>
      <c r="J525" s="832">
        <v>0.76744161696335433</v>
      </c>
      <c r="K525" s="832">
        <v>1084.0901875901877</v>
      </c>
      <c r="L525" s="849">
        <v>36.119999999999997</v>
      </c>
      <c r="M525" s="849">
        <v>39157.35</v>
      </c>
      <c r="N525" s="832">
        <v>1</v>
      </c>
      <c r="O525" s="832">
        <v>1084.0905315614618</v>
      </c>
      <c r="P525" s="849">
        <v>23.12</v>
      </c>
      <c r="Q525" s="849">
        <v>24587.439999999999</v>
      </c>
      <c r="R525" s="837">
        <v>0.62791378885445515</v>
      </c>
      <c r="S525" s="850">
        <v>1063.4705882352939</v>
      </c>
    </row>
    <row r="526" spans="1:19" ht="14.4" customHeight="1" x14ac:dyDescent="0.3">
      <c r="A526" s="831" t="s">
        <v>5082</v>
      </c>
      <c r="B526" s="832" t="s">
        <v>5083</v>
      </c>
      <c r="C526" s="832" t="s">
        <v>589</v>
      </c>
      <c r="D526" s="832" t="s">
        <v>2738</v>
      </c>
      <c r="E526" s="832" t="s">
        <v>5084</v>
      </c>
      <c r="F526" s="832" t="s">
        <v>5207</v>
      </c>
      <c r="G526" s="832" t="s">
        <v>5206</v>
      </c>
      <c r="H526" s="849">
        <v>67</v>
      </c>
      <c r="I526" s="849">
        <v>24211.420000000006</v>
      </c>
      <c r="J526" s="832">
        <v>0.95277826203131766</v>
      </c>
      <c r="K526" s="832">
        <v>361.3644776119404</v>
      </c>
      <c r="L526" s="849">
        <v>70.319999999999993</v>
      </c>
      <c r="M526" s="849">
        <v>25411.39</v>
      </c>
      <c r="N526" s="832">
        <v>1</v>
      </c>
      <c r="O526" s="832">
        <v>361.36788964732654</v>
      </c>
      <c r="P526" s="849">
        <v>74.789999999999992</v>
      </c>
      <c r="Q526" s="849">
        <v>26437.21</v>
      </c>
      <c r="R526" s="837">
        <v>1.0403685119153261</v>
      </c>
      <c r="S526" s="850">
        <v>353.48589383607435</v>
      </c>
    </row>
    <row r="527" spans="1:19" ht="14.4" customHeight="1" x14ac:dyDescent="0.3">
      <c r="A527" s="831" t="s">
        <v>5082</v>
      </c>
      <c r="B527" s="832" t="s">
        <v>5083</v>
      </c>
      <c r="C527" s="832" t="s">
        <v>589</v>
      </c>
      <c r="D527" s="832" t="s">
        <v>2738</v>
      </c>
      <c r="E527" s="832" t="s">
        <v>5084</v>
      </c>
      <c r="F527" s="832" t="s">
        <v>5208</v>
      </c>
      <c r="G527" s="832" t="s">
        <v>5206</v>
      </c>
      <c r="H527" s="849">
        <v>43.5</v>
      </c>
      <c r="I527" s="849">
        <v>5239.3799999999992</v>
      </c>
      <c r="J527" s="832">
        <v>0.51509181320010144</v>
      </c>
      <c r="K527" s="832">
        <v>120.44551724137929</v>
      </c>
      <c r="L527" s="849">
        <v>84.45</v>
      </c>
      <c r="M527" s="849">
        <v>10171.74</v>
      </c>
      <c r="N527" s="832">
        <v>1</v>
      </c>
      <c r="O527" s="832">
        <v>120.446891651865</v>
      </c>
      <c r="P527" s="849">
        <v>83.660000000000011</v>
      </c>
      <c r="Q527" s="849">
        <v>9876.82</v>
      </c>
      <c r="R527" s="837">
        <v>0.97100594391913275</v>
      </c>
      <c r="S527" s="850">
        <v>118.0590485297633</v>
      </c>
    </row>
    <row r="528" spans="1:19" ht="14.4" customHeight="1" x14ac:dyDescent="0.3">
      <c r="A528" s="831" t="s">
        <v>5082</v>
      </c>
      <c r="B528" s="832" t="s">
        <v>5083</v>
      </c>
      <c r="C528" s="832" t="s">
        <v>589</v>
      </c>
      <c r="D528" s="832" t="s">
        <v>2738</v>
      </c>
      <c r="E528" s="832" t="s">
        <v>5084</v>
      </c>
      <c r="F528" s="832" t="s">
        <v>5209</v>
      </c>
      <c r="G528" s="832" t="s">
        <v>5210</v>
      </c>
      <c r="H528" s="849">
        <v>4</v>
      </c>
      <c r="I528" s="849">
        <v>1945.68</v>
      </c>
      <c r="J528" s="832"/>
      <c r="K528" s="832">
        <v>486.42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5082</v>
      </c>
      <c r="B529" s="832" t="s">
        <v>5083</v>
      </c>
      <c r="C529" s="832" t="s">
        <v>589</v>
      </c>
      <c r="D529" s="832" t="s">
        <v>2738</v>
      </c>
      <c r="E529" s="832" t="s">
        <v>5084</v>
      </c>
      <c r="F529" s="832" t="s">
        <v>5211</v>
      </c>
      <c r="G529" s="832" t="s">
        <v>5206</v>
      </c>
      <c r="H529" s="849">
        <v>43.509999999999991</v>
      </c>
      <c r="I529" s="849">
        <v>62892.19</v>
      </c>
      <c r="J529" s="832">
        <v>2.9740239474123493</v>
      </c>
      <c r="K529" s="832">
        <v>1445.4651804182949</v>
      </c>
      <c r="L529" s="849">
        <v>14.629999999999999</v>
      </c>
      <c r="M529" s="849">
        <v>21147.17</v>
      </c>
      <c r="N529" s="832">
        <v>1</v>
      </c>
      <c r="O529" s="832">
        <v>1445.4661654135339</v>
      </c>
      <c r="P529" s="849">
        <v>48.2</v>
      </c>
      <c r="Q529" s="849">
        <v>68306.989999999991</v>
      </c>
      <c r="R529" s="837">
        <v>3.2300771214304325</v>
      </c>
      <c r="S529" s="850">
        <v>1417.1574688796677</v>
      </c>
    </row>
    <row r="530" spans="1:19" ht="14.4" customHeight="1" x14ac:dyDescent="0.3">
      <c r="A530" s="831" t="s">
        <v>5082</v>
      </c>
      <c r="B530" s="832" t="s">
        <v>5083</v>
      </c>
      <c r="C530" s="832" t="s">
        <v>589</v>
      </c>
      <c r="D530" s="832" t="s">
        <v>2738</v>
      </c>
      <c r="E530" s="832" t="s">
        <v>5084</v>
      </c>
      <c r="F530" s="832" t="s">
        <v>5212</v>
      </c>
      <c r="G530" s="832" t="s">
        <v>5213</v>
      </c>
      <c r="H530" s="849"/>
      <c r="I530" s="849"/>
      <c r="J530" s="832"/>
      <c r="K530" s="832"/>
      <c r="L530" s="849"/>
      <c r="M530" s="849"/>
      <c r="N530" s="832"/>
      <c r="O530" s="832"/>
      <c r="P530" s="849">
        <v>36.92</v>
      </c>
      <c r="Q530" s="849">
        <v>26422.69</v>
      </c>
      <c r="R530" s="837"/>
      <c r="S530" s="850">
        <v>715.67416034669554</v>
      </c>
    </row>
    <row r="531" spans="1:19" ht="14.4" customHeight="1" x14ac:dyDescent="0.3">
      <c r="A531" s="831" t="s">
        <v>5082</v>
      </c>
      <c r="B531" s="832" t="s">
        <v>5083</v>
      </c>
      <c r="C531" s="832" t="s">
        <v>589</v>
      </c>
      <c r="D531" s="832" t="s">
        <v>2738</v>
      </c>
      <c r="E531" s="832" t="s">
        <v>5084</v>
      </c>
      <c r="F531" s="832" t="s">
        <v>5214</v>
      </c>
      <c r="G531" s="832" t="s">
        <v>5213</v>
      </c>
      <c r="H531" s="849"/>
      <c r="I531" s="849"/>
      <c r="J531" s="832"/>
      <c r="K531" s="832"/>
      <c r="L531" s="849"/>
      <c r="M531" s="849"/>
      <c r="N531" s="832"/>
      <c r="O531" s="832"/>
      <c r="P531" s="849">
        <v>112.49</v>
      </c>
      <c r="Q531" s="849">
        <v>161013.49</v>
      </c>
      <c r="R531" s="837"/>
      <c r="S531" s="850">
        <v>1431.3582540670282</v>
      </c>
    </row>
    <row r="532" spans="1:19" ht="14.4" customHeight="1" x14ac:dyDescent="0.3">
      <c r="A532" s="831" t="s">
        <v>5082</v>
      </c>
      <c r="B532" s="832" t="s">
        <v>5083</v>
      </c>
      <c r="C532" s="832" t="s">
        <v>589</v>
      </c>
      <c r="D532" s="832" t="s">
        <v>2738</v>
      </c>
      <c r="E532" s="832" t="s">
        <v>5084</v>
      </c>
      <c r="F532" s="832" t="s">
        <v>5215</v>
      </c>
      <c r="G532" s="832" t="s">
        <v>1857</v>
      </c>
      <c r="H532" s="849"/>
      <c r="I532" s="849"/>
      <c r="J532" s="832"/>
      <c r="K532" s="832"/>
      <c r="L532" s="849"/>
      <c r="M532" s="849"/>
      <c r="N532" s="832"/>
      <c r="O532" s="832"/>
      <c r="P532" s="849">
        <v>6.23</v>
      </c>
      <c r="Q532" s="849">
        <v>56803.4</v>
      </c>
      <c r="R532" s="837"/>
      <c r="S532" s="850">
        <v>9117.7207062600319</v>
      </c>
    </row>
    <row r="533" spans="1:19" ht="14.4" customHeight="1" x14ac:dyDescent="0.3">
      <c r="A533" s="831" t="s">
        <v>5082</v>
      </c>
      <c r="B533" s="832" t="s">
        <v>5083</v>
      </c>
      <c r="C533" s="832" t="s">
        <v>589</v>
      </c>
      <c r="D533" s="832" t="s">
        <v>2738</v>
      </c>
      <c r="E533" s="832" t="s">
        <v>5084</v>
      </c>
      <c r="F533" s="832" t="s">
        <v>5216</v>
      </c>
      <c r="G533" s="832" t="s">
        <v>2303</v>
      </c>
      <c r="H533" s="849">
        <v>54.460000000000008</v>
      </c>
      <c r="I533" s="849">
        <v>127924.62999999999</v>
      </c>
      <c r="J533" s="832">
        <v>2.9241258855549708</v>
      </c>
      <c r="K533" s="832">
        <v>2348.964928387807</v>
      </c>
      <c r="L533" s="849">
        <v>55.78</v>
      </c>
      <c r="M533" s="849">
        <v>43747.99</v>
      </c>
      <c r="N533" s="832">
        <v>1</v>
      </c>
      <c r="O533" s="832">
        <v>784.2952671208318</v>
      </c>
      <c r="P533" s="849">
        <v>89.95</v>
      </c>
      <c r="Q533" s="849">
        <v>70547.600000000006</v>
      </c>
      <c r="R533" s="837">
        <v>1.6125906584508227</v>
      </c>
      <c r="S533" s="850">
        <v>784.29794330183438</v>
      </c>
    </row>
    <row r="534" spans="1:19" ht="14.4" customHeight="1" x14ac:dyDescent="0.3">
      <c r="A534" s="831" t="s">
        <v>5082</v>
      </c>
      <c r="B534" s="832" t="s">
        <v>5083</v>
      </c>
      <c r="C534" s="832" t="s">
        <v>589</v>
      </c>
      <c r="D534" s="832" t="s">
        <v>2738</v>
      </c>
      <c r="E534" s="832" t="s">
        <v>5084</v>
      </c>
      <c r="F534" s="832" t="s">
        <v>5217</v>
      </c>
      <c r="G534" s="832" t="s">
        <v>2318</v>
      </c>
      <c r="H534" s="849">
        <v>9.41</v>
      </c>
      <c r="I534" s="849">
        <v>2891.4800000000005</v>
      </c>
      <c r="J534" s="832">
        <v>15.426163038839098</v>
      </c>
      <c r="K534" s="832">
        <v>307.2773645058449</v>
      </c>
      <c r="L534" s="849">
        <v>0.61</v>
      </c>
      <c r="M534" s="849">
        <v>187.44</v>
      </c>
      <c r="N534" s="832">
        <v>1</v>
      </c>
      <c r="O534" s="832">
        <v>307.27868852459017</v>
      </c>
      <c r="P534" s="849"/>
      <c r="Q534" s="849"/>
      <c r="R534" s="837"/>
      <c r="S534" s="850"/>
    </row>
    <row r="535" spans="1:19" ht="14.4" customHeight="1" x14ac:dyDescent="0.3">
      <c r="A535" s="831" t="s">
        <v>5082</v>
      </c>
      <c r="B535" s="832" t="s">
        <v>5083</v>
      </c>
      <c r="C535" s="832" t="s">
        <v>589</v>
      </c>
      <c r="D535" s="832" t="s">
        <v>2738</v>
      </c>
      <c r="E535" s="832" t="s">
        <v>5084</v>
      </c>
      <c r="F535" s="832" t="s">
        <v>5218</v>
      </c>
      <c r="G535" s="832" t="s">
        <v>2318</v>
      </c>
      <c r="H535" s="849">
        <v>19.939999999999998</v>
      </c>
      <c r="I535" s="849">
        <v>15317.840000000002</v>
      </c>
      <c r="J535" s="832">
        <v>3.9720980406393598</v>
      </c>
      <c r="K535" s="832">
        <v>768.19658976930816</v>
      </c>
      <c r="L535" s="849">
        <v>5.0199999999999996</v>
      </c>
      <c r="M535" s="849">
        <v>3856.36</v>
      </c>
      <c r="N535" s="832">
        <v>1</v>
      </c>
      <c r="O535" s="832">
        <v>768.1992031872511</v>
      </c>
      <c r="P535" s="849">
        <v>11.7</v>
      </c>
      <c r="Q535" s="849">
        <v>8987.9399999999987</v>
      </c>
      <c r="R535" s="837">
        <v>2.3306797083259858</v>
      </c>
      <c r="S535" s="850">
        <v>768.19999999999993</v>
      </c>
    </row>
    <row r="536" spans="1:19" ht="14.4" customHeight="1" x14ac:dyDescent="0.3">
      <c r="A536" s="831" t="s">
        <v>5082</v>
      </c>
      <c r="B536" s="832" t="s">
        <v>5083</v>
      </c>
      <c r="C536" s="832" t="s">
        <v>589</v>
      </c>
      <c r="D536" s="832" t="s">
        <v>2738</v>
      </c>
      <c r="E536" s="832" t="s">
        <v>5084</v>
      </c>
      <c r="F536" s="832" t="s">
        <v>5219</v>
      </c>
      <c r="G536" s="832" t="s">
        <v>5220</v>
      </c>
      <c r="H536" s="849">
        <v>13</v>
      </c>
      <c r="I536" s="849">
        <v>1053351.96</v>
      </c>
      <c r="J536" s="832">
        <v>3.2923426007804717</v>
      </c>
      <c r="K536" s="832">
        <v>81027.073846153842</v>
      </c>
      <c r="L536" s="849">
        <v>4</v>
      </c>
      <c r="M536" s="849">
        <v>319939.95999999996</v>
      </c>
      <c r="N536" s="832">
        <v>1</v>
      </c>
      <c r="O536" s="832">
        <v>79984.989999999991</v>
      </c>
      <c r="P536" s="849">
        <v>1</v>
      </c>
      <c r="Q536" s="849">
        <v>77000</v>
      </c>
      <c r="R536" s="837">
        <v>0.24067015573797038</v>
      </c>
      <c r="S536" s="850">
        <v>77000</v>
      </c>
    </row>
    <row r="537" spans="1:19" ht="14.4" customHeight="1" x14ac:dyDescent="0.3">
      <c r="A537" s="831" t="s">
        <v>5082</v>
      </c>
      <c r="B537" s="832" t="s">
        <v>5083</v>
      </c>
      <c r="C537" s="832" t="s">
        <v>589</v>
      </c>
      <c r="D537" s="832" t="s">
        <v>2738</v>
      </c>
      <c r="E537" s="832" t="s">
        <v>5084</v>
      </c>
      <c r="F537" s="832" t="s">
        <v>5221</v>
      </c>
      <c r="G537" s="832" t="s">
        <v>5222</v>
      </c>
      <c r="H537" s="849">
        <v>70.239999999999995</v>
      </c>
      <c r="I537" s="849">
        <v>28950.440000000002</v>
      </c>
      <c r="J537" s="832">
        <v>3.1848598792961953</v>
      </c>
      <c r="K537" s="832">
        <v>412.1645785876994</v>
      </c>
      <c r="L537" s="849">
        <v>24.849999999999998</v>
      </c>
      <c r="M537" s="849">
        <v>9090.02</v>
      </c>
      <c r="N537" s="832">
        <v>1</v>
      </c>
      <c r="O537" s="832">
        <v>365.79557344064392</v>
      </c>
      <c r="P537" s="849">
        <v>83.76</v>
      </c>
      <c r="Q537" s="849">
        <v>30639.010000000002</v>
      </c>
      <c r="R537" s="837">
        <v>3.3706207467090281</v>
      </c>
      <c r="S537" s="850">
        <v>365.79524832855776</v>
      </c>
    </row>
    <row r="538" spans="1:19" ht="14.4" customHeight="1" x14ac:dyDescent="0.3">
      <c r="A538" s="831" t="s">
        <v>5082</v>
      </c>
      <c r="B538" s="832" t="s">
        <v>5083</v>
      </c>
      <c r="C538" s="832" t="s">
        <v>589</v>
      </c>
      <c r="D538" s="832" t="s">
        <v>2738</v>
      </c>
      <c r="E538" s="832" t="s">
        <v>5084</v>
      </c>
      <c r="F538" s="832" t="s">
        <v>5223</v>
      </c>
      <c r="G538" s="832" t="s">
        <v>5222</v>
      </c>
      <c r="H538" s="849">
        <v>8.58</v>
      </c>
      <c r="I538" s="849">
        <v>1042.08</v>
      </c>
      <c r="J538" s="832"/>
      <c r="K538" s="832">
        <v>121.45454545454544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5082</v>
      </c>
      <c r="B539" s="832" t="s">
        <v>5083</v>
      </c>
      <c r="C539" s="832" t="s">
        <v>589</v>
      </c>
      <c r="D539" s="832" t="s">
        <v>2738</v>
      </c>
      <c r="E539" s="832" t="s">
        <v>5084</v>
      </c>
      <c r="F539" s="832" t="s">
        <v>5224</v>
      </c>
      <c r="G539" s="832" t="s">
        <v>2668</v>
      </c>
      <c r="H539" s="849">
        <v>15</v>
      </c>
      <c r="I539" s="849">
        <v>672143.25</v>
      </c>
      <c r="J539" s="832">
        <v>2.2650350859025248</v>
      </c>
      <c r="K539" s="832">
        <v>44809.55</v>
      </c>
      <c r="L539" s="849">
        <v>7</v>
      </c>
      <c r="M539" s="849">
        <v>296747.39</v>
      </c>
      <c r="N539" s="832">
        <v>1</v>
      </c>
      <c r="O539" s="832">
        <v>42392.484285714287</v>
      </c>
      <c r="P539" s="849">
        <v>7</v>
      </c>
      <c r="Q539" s="849">
        <v>287586.59999999998</v>
      </c>
      <c r="R539" s="837">
        <v>0.96912933252757494</v>
      </c>
      <c r="S539" s="850">
        <v>41083.799999999996</v>
      </c>
    </row>
    <row r="540" spans="1:19" ht="14.4" customHeight="1" x14ac:dyDescent="0.3">
      <c r="A540" s="831" t="s">
        <v>5082</v>
      </c>
      <c r="B540" s="832" t="s">
        <v>5083</v>
      </c>
      <c r="C540" s="832" t="s">
        <v>589</v>
      </c>
      <c r="D540" s="832" t="s">
        <v>2738</v>
      </c>
      <c r="E540" s="832" t="s">
        <v>5084</v>
      </c>
      <c r="F540" s="832" t="s">
        <v>5225</v>
      </c>
      <c r="G540" s="832" t="s">
        <v>5222</v>
      </c>
      <c r="H540" s="849">
        <v>0.87</v>
      </c>
      <c r="I540" s="849">
        <v>65.760000000000005</v>
      </c>
      <c r="J540" s="832"/>
      <c r="K540" s="832">
        <v>75.58620689655173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5082</v>
      </c>
      <c r="B541" s="832" t="s">
        <v>5083</v>
      </c>
      <c r="C541" s="832" t="s">
        <v>589</v>
      </c>
      <c r="D541" s="832" t="s">
        <v>2738</v>
      </c>
      <c r="E541" s="832" t="s">
        <v>5084</v>
      </c>
      <c r="F541" s="832" t="s">
        <v>5228</v>
      </c>
      <c r="G541" s="832" t="s">
        <v>2303</v>
      </c>
      <c r="H541" s="849">
        <v>18.510000000000002</v>
      </c>
      <c r="I541" s="849">
        <v>13043.7</v>
      </c>
      <c r="J541" s="832">
        <v>2.0240300911486218</v>
      </c>
      <c r="K541" s="832">
        <v>704.68395461912473</v>
      </c>
      <c r="L541" s="849">
        <v>27.39</v>
      </c>
      <c r="M541" s="849">
        <v>6444.42</v>
      </c>
      <c r="N541" s="832">
        <v>1</v>
      </c>
      <c r="O541" s="832">
        <v>235.28368017524645</v>
      </c>
      <c r="P541" s="849">
        <v>79.39</v>
      </c>
      <c r="Q541" s="849">
        <v>18679.330000000002</v>
      </c>
      <c r="R541" s="837">
        <v>2.8985277185534155</v>
      </c>
      <c r="S541" s="850">
        <v>235.28567829701475</v>
      </c>
    </row>
    <row r="542" spans="1:19" ht="14.4" customHeight="1" x14ac:dyDescent="0.3">
      <c r="A542" s="831" t="s">
        <v>5082</v>
      </c>
      <c r="B542" s="832" t="s">
        <v>5083</v>
      </c>
      <c r="C542" s="832" t="s">
        <v>589</v>
      </c>
      <c r="D542" s="832" t="s">
        <v>2738</v>
      </c>
      <c r="E542" s="832" t="s">
        <v>5084</v>
      </c>
      <c r="F542" s="832" t="s">
        <v>5229</v>
      </c>
      <c r="G542" s="832" t="s">
        <v>5230</v>
      </c>
      <c r="H542" s="849"/>
      <c r="I542" s="849"/>
      <c r="J542" s="832"/>
      <c r="K542" s="832"/>
      <c r="L542" s="849">
        <v>6.55</v>
      </c>
      <c r="M542" s="849">
        <v>51671.22</v>
      </c>
      <c r="N542" s="832">
        <v>1</v>
      </c>
      <c r="O542" s="832">
        <v>7888.7358778625958</v>
      </c>
      <c r="P542" s="849">
        <v>2.62</v>
      </c>
      <c r="Q542" s="849">
        <v>23003.34</v>
      </c>
      <c r="R542" s="837">
        <v>0.44518670161068385</v>
      </c>
      <c r="S542" s="850">
        <v>8779.9007633587789</v>
      </c>
    </row>
    <row r="543" spans="1:19" ht="14.4" customHeight="1" x14ac:dyDescent="0.3">
      <c r="A543" s="831" t="s">
        <v>5082</v>
      </c>
      <c r="B543" s="832" t="s">
        <v>5083</v>
      </c>
      <c r="C543" s="832" t="s">
        <v>589</v>
      </c>
      <c r="D543" s="832" t="s">
        <v>2738</v>
      </c>
      <c r="E543" s="832" t="s">
        <v>5084</v>
      </c>
      <c r="F543" s="832" t="s">
        <v>5231</v>
      </c>
      <c r="G543" s="832"/>
      <c r="H543" s="849">
        <v>12.03</v>
      </c>
      <c r="I543" s="849">
        <v>15866.47</v>
      </c>
      <c r="J543" s="832"/>
      <c r="K543" s="832">
        <v>1318.908561928512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5082</v>
      </c>
      <c r="B544" s="832" t="s">
        <v>5083</v>
      </c>
      <c r="C544" s="832" t="s">
        <v>589</v>
      </c>
      <c r="D544" s="832" t="s">
        <v>2738</v>
      </c>
      <c r="E544" s="832" t="s">
        <v>5084</v>
      </c>
      <c r="F544" s="832" t="s">
        <v>5235</v>
      </c>
      <c r="G544" s="832" t="s">
        <v>5236</v>
      </c>
      <c r="H544" s="849">
        <v>9</v>
      </c>
      <c r="I544" s="849">
        <v>68698.259999999995</v>
      </c>
      <c r="J544" s="832">
        <v>1.5572052829357259</v>
      </c>
      <c r="K544" s="832">
        <v>7633.1399999999994</v>
      </c>
      <c r="L544" s="849">
        <v>6</v>
      </c>
      <c r="M544" s="849">
        <v>44116.38</v>
      </c>
      <c r="N544" s="832">
        <v>1</v>
      </c>
      <c r="O544" s="832">
        <v>7352.73</v>
      </c>
      <c r="P544" s="849">
        <v>69.5</v>
      </c>
      <c r="Q544" s="849">
        <v>511014.64</v>
      </c>
      <c r="R544" s="837">
        <v>11.583331179938156</v>
      </c>
      <c r="S544" s="850">
        <v>7352.7286330935258</v>
      </c>
    </row>
    <row r="545" spans="1:19" ht="14.4" customHeight="1" x14ac:dyDescent="0.3">
      <c r="A545" s="831" t="s">
        <v>5082</v>
      </c>
      <c r="B545" s="832" t="s">
        <v>5083</v>
      </c>
      <c r="C545" s="832" t="s">
        <v>589</v>
      </c>
      <c r="D545" s="832" t="s">
        <v>2738</v>
      </c>
      <c r="E545" s="832" t="s">
        <v>5084</v>
      </c>
      <c r="F545" s="832" t="s">
        <v>5239</v>
      </c>
      <c r="G545" s="832" t="s">
        <v>3457</v>
      </c>
      <c r="H545" s="849"/>
      <c r="I545" s="849"/>
      <c r="J545" s="832"/>
      <c r="K545" s="832"/>
      <c r="L545" s="849"/>
      <c r="M545" s="849"/>
      <c r="N545" s="832"/>
      <c r="O545" s="832"/>
      <c r="P545" s="849">
        <v>0.2</v>
      </c>
      <c r="Q545" s="849">
        <v>11.49</v>
      </c>
      <c r="R545" s="837"/>
      <c r="S545" s="850">
        <v>57.449999999999996</v>
      </c>
    </row>
    <row r="546" spans="1:19" ht="14.4" customHeight="1" x14ac:dyDescent="0.3">
      <c r="A546" s="831" t="s">
        <v>5082</v>
      </c>
      <c r="B546" s="832" t="s">
        <v>5083</v>
      </c>
      <c r="C546" s="832" t="s">
        <v>589</v>
      </c>
      <c r="D546" s="832" t="s">
        <v>2738</v>
      </c>
      <c r="E546" s="832" t="s">
        <v>5084</v>
      </c>
      <c r="F546" s="832" t="s">
        <v>5241</v>
      </c>
      <c r="G546" s="832" t="s">
        <v>5242</v>
      </c>
      <c r="H546" s="849">
        <v>13.489999999999998</v>
      </c>
      <c r="I546" s="849">
        <v>7264.9599999999991</v>
      </c>
      <c r="J546" s="832">
        <v>1.3530578530867208</v>
      </c>
      <c r="K546" s="832">
        <v>538.54410674573762</v>
      </c>
      <c r="L546" s="849">
        <v>9.9700000000000006</v>
      </c>
      <c r="M546" s="849">
        <v>5369.29</v>
      </c>
      <c r="N546" s="832">
        <v>1</v>
      </c>
      <c r="O546" s="832">
        <v>538.54463390170508</v>
      </c>
      <c r="P546" s="849">
        <v>25.9</v>
      </c>
      <c r="Q546" s="849">
        <v>13948.369999999999</v>
      </c>
      <c r="R546" s="837">
        <v>2.5978052964172171</v>
      </c>
      <c r="S546" s="850">
        <v>538.54710424710424</v>
      </c>
    </row>
    <row r="547" spans="1:19" ht="14.4" customHeight="1" x14ac:dyDescent="0.3">
      <c r="A547" s="831" t="s">
        <v>5082</v>
      </c>
      <c r="B547" s="832" t="s">
        <v>5083</v>
      </c>
      <c r="C547" s="832" t="s">
        <v>589</v>
      </c>
      <c r="D547" s="832" t="s">
        <v>2738</v>
      </c>
      <c r="E547" s="832" t="s">
        <v>5084</v>
      </c>
      <c r="F547" s="832" t="s">
        <v>5243</v>
      </c>
      <c r="G547" s="832" t="s">
        <v>2684</v>
      </c>
      <c r="H547" s="849">
        <v>5.38</v>
      </c>
      <c r="I547" s="849">
        <v>273896.87</v>
      </c>
      <c r="J547" s="832">
        <v>0.86818728284768176</v>
      </c>
      <c r="K547" s="832">
        <v>50910.198884758363</v>
      </c>
      <c r="L547" s="849">
        <v>6.3</v>
      </c>
      <c r="M547" s="849">
        <v>315481.32</v>
      </c>
      <c r="N547" s="832">
        <v>1</v>
      </c>
      <c r="O547" s="832">
        <v>50076.4</v>
      </c>
      <c r="P547" s="849"/>
      <c r="Q547" s="849"/>
      <c r="R547" s="837"/>
      <c r="S547" s="850"/>
    </row>
    <row r="548" spans="1:19" ht="14.4" customHeight="1" x14ac:dyDescent="0.3">
      <c r="A548" s="831" t="s">
        <v>5082</v>
      </c>
      <c r="B548" s="832" t="s">
        <v>5083</v>
      </c>
      <c r="C548" s="832" t="s">
        <v>589</v>
      </c>
      <c r="D548" s="832" t="s">
        <v>2738</v>
      </c>
      <c r="E548" s="832" t="s">
        <v>5084</v>
      </c>
      <c r="F548" s="832" t="s">
        <v>5244</v>
      </c>
      <c r="G548" s="832" t="s">
        <v>5230</v>
      </c>
      <c r="H548" s="849"/>
      <c r="I548" s="849"/>
      <c r="J548" s="832"/>
      <c r="K548" s="832"/>
      <c r="L548" s="849">
        <v>8</v>
      </c>
      <c r="M548" s="849">
        <v>131749.12</v>
      </c>
      <c r="N548" s="832">
        <v>1</v>
      </c>
      <c r="O548" s="832">
        <v>16468.64</v>
      </c>
      <c r="P548" s="849">
        <v>11.64</v>
      </c>
      <c r="Q548" s="849">
        <v>204396.07</v>
      </c>
      <c r="R548" s="837">
        <v>1.551403682999932</v>
      </c>
      <c r="S548" s="850">
        <v>17559.799828178693</v>
      </c>
    </row>
    <row r="549" spans="1:19" ht="14.4" customHeight="1" x14ac:dyDescent="0.3">
      <c r="A549" s="831" t="s">
        <v>5082</v>
      </c>
      <c r="B549" s="832" t="s">
        <v>5083</v>
      </c>
      <c r="C549" s="832" t="s">
        <v>589</v>
      </c>
      <c r="D549" s="832" t="s">
        <v>2738</v>
      </c>
      <c r="E549" s="832" t="s">
        <v>5084</v>
      </c>
      <c r="F549" s="832" t="s">
        <v>5245</v>
      </c>
      <c r="G549" s="832" t="s">
        <v>4430</v>
      </c>
      <c r="H549" s="849">
        <v>17.799999999999997</v>
      </c>
      <c r="I549" s="849">
        <v>1258.4600000000003</v>
      </c>
      <c r="J549" s="832"/>
      <c r="K549" s="832">
        <v>70.700000000000031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5082</v>
      </c>
      <c r="B550" s="832" t="s">
        <v>5083</v>
      </c>
      <c r="C550" s="832" t="s">
        <v>589</v>
      </c>
      <c r="D550" s="832" t="s">
        <v>2738</v>
      </c>
      <c r="E550" s="832" t="s">
        <v>5084</v>
      </c>
      <c r="F550" s="832" t="s">
        <v>5246</v>
      </c>
      <c r="G550" s="832" t="s">
        <v>3336</v>
      </c>
      <c r="H550" s="849">
        <v>19.100000000000001</v>
      </c>
      <c r="I550" s="849">
        <v>2835.58</v>
      </c>
      <c r="J550" s="832">
        <v>1.469227660390263</v>
      </c>
      <c r="K550" s="832">
        <v>148.45968586387434</v>
      </c>
      <c r="L550" s="849">
        <v>13</v>
      </c>
      <c r="M550" s="849">
        <v>1929.98</v>
      </c>
      <c r="N550" s="832">
        <v>1</v>
      </c>
      <c r="O550" s="832">
        <v>148.46</v>
      </c>
      <c r="P550" s="849"/>
      <c r="Q550" s="849"/>
      <c r="R550" s="837"/>
      <c r="S550" s="850"/>
    </row>
    <row r="551" spans="1:19" ht="14.4" customHeight="1" x14ac:dyDescent="0.3">
      <c r="A551" s="831" t="s">
        <v>5082</v>
      </c>
      <c r="B551" s="832" t="s">
        <v>5083</v>
      </c>
      <c r="C551" s="832" t="s">
        <v>589</v>
      </c>
      <c r="D551" s="832" t="s">
        <v>2738</v>
      </c>
      <c r="E551" s="832" t="s">
        <v>5084</v>
      </c>
      <c r="F551" s="832" t="s">
        <v>5248</v>
      </c>
      <c r="G551" s="832" t="s">
        <v>5249</v>
      </c>
      <c r="H551" s="849"/>
      <c r="I551" s="849"/>
      <c r="J551" s="832"/>
      <c r="K551" s="832"/>
      <c r="L551" s="849">
        <v>1</v>
      </c>
      <c r="M551" s="849">
        <v>68731.179999999993</v>
      </c>
      <c r="N551" s="832">
        <v>1</v>
      </c>
      <c r="O551" s="832">
        <v>68731.179999999993</v>
      </c>
      <c r="P551" s="849">
        <v>4</v>
      </c>
      <c r="Q551" s="849">
        <v>236377.28</v>
      </c>
      <c r="R551" s="837">
        <v>3.4391564352598052</v>
      </c>
      <c r="S551" s="850">
        <v>59094.32</v>
      </c>
    </row>
    <row r="552" spans="1:19" ht="14.4" customHeight="1" x14ac:dyDescent="0.3">
      <c r="A552" s="831" t="s">
        <v>5082</v>
      </c>
      <c r="B552" s="832" t="s">
        <v>5083</v>
      </c>
      <c r="C552" s="832" t="s">
        <v>589</v>
      </c>
      <c r="D552" s="832" t="s">
        <v>2738</v>
      </c>
      <c r="E552" s="832" t="s">
        <v>5084</v>
      </c>
      <c r="F552" s="832" t="s">
        <v>5250</v>
      </c>
      <c r="G552" s="832" t="s">
        <v>5251</v>
      </c>
      <c r="H552" s="849">
        <v>0.2</v>
      </c>
      <c r="I552" s="849">
        <v>84.89</v>
      </c>
      <c r="J552" s="832"/>
      <c r="K552" s="832">
        <v>424.45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5082</v>
      </c>
      <c r="B553" s="832" t="s">
        <v>5083</v>
      </c>
      <c r="C553" s="832" t="s">
        <v>589</v>
      </c>
      <c r="D553" s="832" t="s">
        <v>2738</v>
      </c>
      <c r="E553" s="832" t="s">
        <v>5084</v>
      </c>
      <c r="F553" s="832" t="s">
        <v>5252</v>
      </c>
      <c r="G553" s="832" t="s">
        <v>2593</v>
      </c>
      <c r="H553" s="849">
        <v>16</v>
      </c>
      <c r="I553" s="849">
        <v>27985.279999999999</v>
      </c>
      <c r="J553" s="832">
        <v>1.6</v>
      </c>
      <c r="K553" s="832">
        <v>1749.08</v>
      </c>
      <c r="L553" s="849">
        <v>10</v>
      </c>
      <c r="M553" s="849">
        <v>17490.8</v>
      </c>
      <c r="N553" s="832">
        <v>1</v>
      </c>
      <c r="O553" s="832">
        <v>1749.08</v>
      </c>
      <c r="P553" s="849">
        <v>3</v>
      </c>
      <c r="Q553" s="849">
        <v>5247.24</v>
      </c>
      <c r="R553" s="837">
        <v>0.3</v>
      </c>
      <c r="S553" s="850">
        <v>1749.08</v>
      </c>
    </row>
    <row r="554" spans="1:19" ht="14.4" customHeight="1" x14ac:dyDescent="0.3">
      <c r="A554" s="831" t="s">
        <v>5082</v>
      </c>
      <c r="B554" s="832" t="s">
        <v>5083</v>
      </c>
      <c r="C554" s="832" t="s">
        <v>589</v>
      </c>
      <c r="D554" s="832" t="s">
        <v>2738</v>
      </c>
      <c r="E554" s="832" t="s">
        <v>5084</v>
      </c>
      <c r="F554" s="832" t="s">
        <v>5253</v>
      </c>
      <c r="G554" s="832" t="s">
        <v>2457</v>
      </c>
      <c r="H554" s="849">
        <v>8.0499999999999989</v>
      </c>
      <c r="I554" s="849">
        <v>2276.5400000000004</v>
      </c>
      <c r="J554" s="832">
        <v>0.52781989752150427</v>
      </c>
      <c r="K554" s="832">
        <v>282.80000000000007</v>
      </c>
      <c r="L554" s="849">
        <v>15.249999999999998</v>
      </c>
      <c r="M554" s="849">
        <v>4313.1000000000004</v>
      </c>
      <c r="N554" s="832">
        <v>1</v>
      </c>
      <c r="O554" s="832">
        <v>282.82622950819677</v>
      </c>
      <c r="P554" s="849">
        <v>13.05</v>
      </c>
      <c r="Q554" s="849">
        <v>3690.8799999999997</v>
      </c>
      <c r="R554" s="837">
        <v>0.85573717279914663</v>
      </c>
      <c r="S554" s="850">
        <v>282.82605363984669</v>
      </c>
    </row>
    <row r="555" spans="1:19" ht="14.4" customHeight="1" x14ac:dyDescent="0.3">
      <c r="A555" s="831" t="s">
        <v>5082</v>
      </c>
      <c r="B555" s="832" t="s">
        <v>5083</v>
      </c>
      <c r="C555" s="832" t="s">
        <v>589</v>
      </c>
      <c r="D555" s="832" t="s">
        <v>2738</v>
      </c>
      <c r="E555" s="832" t="s">
        <v>5084</v>
      </c>
      <c r="F555" s="832" t="s">
        <v>5254</v>
      </c>
      <c r="G555" s="832" t="s">
        <v>5157</v>
      </c>
      <c r="H555" s="849">
        <v>4.3600000000000003</v>
      </c>
      <c r="I555" s="849">
        <v>2787.27</v>
      </c>
      <c r="J555" s="832">
        <v>4.3594006600247122</v>
      </c>
      <c r="K555" s="832">
        <v>639.28211009174311</v>
      </c>
      <c r="L555" s="849">
        <v>1</v>
      </c>
      <c r="M555" s="849">
        <v>639.37</v>
      </c>
      <c r="N555" s="832">
        <v>1</v>
      </c>
      <c r="O555" s="832">
        <v>639.37</v>
      </c>
      <c r="P555" s="849"/>
      <c r="Q555" s="849"/>
      <c r="R555" s="837"/>
      <c r="S555" s="850"/>
    </row>
    <row r="556" spans="1:19" ht="14.4" customHeight="1" x14ac:dyDescent="0.3">
      <c r="A556" s="831" t="s">
        <v>5082</v>
      </c>
      <c r="B556" s="832" t="s">
        <v>5083</v>
      </c>
      <c r="C556" s="832" t="s">
        <v>589</v>
      </c>
      <c r="D556" s="832" t="s">
        <v>2738</v>
      </c>
      <c r="E556" s="832" t="s">
        <v>5084</v>
      </c>
      <c r="F556" s="832" t="s">
        <v>5257</v>
      </c>
      <c r="G556" s="832" t="s">
        <v>2703</v>
      </c>
      <c r="H556" s="849">
        <v>4</v>
      </c>
      <c r="I556" s="849">
        <v>783064.84</v>
      </c>
      <c r="J556" s="832"/>
      <c r="K556" s="832">
        <v>195766.21</v>
      </c>
      <c r="L556" s="849"/>
      <c r="M556" s="849"/>
      <c r="N556" s="832"/>
      <c r="O556" s="832"/>
      <c r="P556" s="849">
        <v>1</v>
      </c>
      <c r="Q556" s="849">
        <v>168614.91</v>
      </c>
      <c r="R556" s="837"/>
      <c r="S556" s="850">
        <v>168614.91</v>
      </c>
    </row>
    <row r="557" spans="1:19" ht="14.4" customHeight="1" x14ac:dyDescent="0.3">
      <c r="A557" s="831" t="s">
        <v>5082</v>
      </c>
      <c r="B557" s="832" t="s">
        <v>5083</v>
      </c>
      <c r="C557" s="832" t="s">
        <v>589</v>
      </c>
      <c r="D557" s="832" t="s">
        <v>2738</v>
      </c>
      <c r="E557" s="832" t="s">
        <v>5084</v>
      </c>
      <c r="F557" s="832" t="s">
        <v>5262</v>
      </c>
      <c r="G557" s="832" t="s">
        <v>5263</v>
      </c>
      <c r="H557" s="849">
        <v>27.36</v>
      </c>
      <c r="I557" s="849">
        <v>989744.98</v>
      </c>
      <c r="J557" s="832"/>
      <c r="K557" s="832">
        <v>36174.889619883041</v>
      </c>
      <c r="L557" s="849"/>
      <c r="M557" s="849"/>
      <c r="N557" s="832"/>
      <c r="O557" s="832"/>
      <c r="P557" s="849">
        <v>5.17</v>
      </c>
      <c r="Q557" s="849">
        <v>190951.18</v>
      </c>
      <c r="R557" s="837"/>
      <c r="S557" s="850">
        <v>36934.464216634427</v>
      </c>
    </row>
    <row r="558" spans="1:19" ht="14.4" customHeight="1" x14ac:dyDescent="0.3">
      <c r="A558" s="831" t="s">
        <v>5082</v>
      </c>
      <c r="B558" s="832" t="s">
        <v>5083</v>
      </c>
      <c r="C558" s="832" t="s">
        <v>589</v>
      </c>
      <c r="D558" s="832" t="s">
        <v>2738</v>
      </c>
      <c r="E558" s="832" t="s">
        <v>5084</v>
      </c>
      <c r="F558" s="832" t="s">
        <v>5264</v>
      </c>
      <c r="G558" s="832" t="s">
        <v>5265</v>
      </c>
      <c r="H558" s="849"/>
      <c r="I558" s="849"/>
      <c r="J558" s="832"/>
      <c r="K558" s="832"/>
      <c r="L558" s="849"/>
      <c r="M558" s="849"/>
      <c r="N558" s="832"/>
      <c r="O558" s="832"/>
      <c r="P558" s="849">
        <v>4.33</v>
      </c>
      <c r="Q558" s="849">
        <v>156746.95000000001</v>
      </c>
      <c r="R558" s="837"/>
      <c r="S558" s="850">
        <v>36200.219399538109</v>
      </c>
    </row>
    <row r="559" spans="1:19" ht="14.4" customHeight="1" x14ac:dyDescent="0.3">
      <c r="A559" s="831" t="s">
        <v>5082</v>
      </c>
      <c r="B559" s="832" t="s">
        <v>5083</v>
      </c>
      <c r="C559" s="832" t="s">
        <v>589</v>
      </c>
      <c r="D559" s="832" t="s">
        <v>2738</v>
      </c>
      <c r="E559" s="832" t="s">
        <v>5084</v>
      </c>
      <c r="F559" s="832" t="s">
        <v>5268</v>
      </c>
      <c r="G559" s="832" t="s">
        <v>3631</v>
      </c>
      <c r="H559" s="849"/>
      <c r="I559" s="849"/>
      <c r="J559" s="832"/>
      <c r="K559" s="832"/>
      <c r="L559" s="849"/>
      <c r="M559" s="849"/>
      <c r="N559" s="832"/>
      <c r="O559" s="832"/>
      <c r="P559" s="849">
        <v>22.52</v>
      </c>
      <c r="Q559" s="849">
        <v>227690.72</v>
      </c>
      <c r="R559" s="837"/>
      <c r="S559" s="850">
        <v>10110.600355239787</v>
      </c>
    </row>
    <row r="560" spans="1:19" ht="14.4" customHeight="1" x14ac:dyDescent="0.3">
      <c r="A560" s="831" t="s">
        <v>5082</v>
      </c>
      <c r="B560" s="832" t="s">
        <v>5083</v>
      </c>
      <c r="C560" s="832" t="s">
        <v>589</v>
      </c>
      <c r="D560" s="832" t="s">
        <v>2738</v>
      </c>
      <c r="E560" s="832" t="s">
        <v>5084</v>
      </c>
      <c r="F560" s="832" t="s">
        <v>5274</v>
      </c>
      <c r="G560" s="832" t="s">
        <v>5275</v>
      </c>
      <c r="H560" s="849"/>
      <c r="I560" s="849"/>
      <c r="J560" s="832"/>
      <c r="K560" s="832"/>
      <c r="L560" s="849"/>
      <c r="M560" s="849"/>
      <c r="N560" s="832"/>
      <c r="O560" s="832"/>
      <c r="P560" s="849">
        <v>4</v>
      </c>
      <c r="Q560" s="849">
        <v>66070.12</v>
      </c>
      <c r="R560" s="837"/>
      <c r="S560" s="850">
        <v>16517.53</v>
      </c>
    </row>
    <row r="561" spans="1:19" ht="14.4" customHeight="1" x14ac:dyDescent="0.3">
      <c r="A561" s="831" t="s">
        <v>5082</v>
      </c>
      <c r="B561" s="832" t="s">
        <v>5083</v>
      </c>
      <c r="C561" s="832" t="s">
        <v>589</v>
      </c>
      <c r="D561" s="832" t="s">
        <v>2738</v>
      </c>
      <c r="E561" s="832" t="s">
        <v>5084</v>
      </c>
      <c r="F561" s="832" t="s">
        <v>5280</v>
      </c>
      <c r="G561" s="832" t="s">
        <v>1005</v>
      </c>
      <c r="H561" s="849"/>
      <c r="I561" s="849"/>
      <c r="J561" s="832"/>
      <c r="K561" s="832"/>
      <c r="L561" s="849">
        <v>35.330000000000005</v>
      </c>
      <c r="M561" s="849">
        <v>12069.8</v>
      </c>
      <c r="N561" s="832">
        <v>1</v>
      </c>
      <c r="O561" s="832">
        <v>341.63034248514003</v>
      </c>
      <c r="P561" s="849">
        <v>13.92</v>
      </c>
      <c r="Q561" s="849">
        <v>4277.33</v>
      </c>
      <c r="R561" s="837">
        <v>0.35438283981507568</v>
      </c>
      <c r="S561" s="850">
        <v>307.27945402298849</v>
      </c>
    </row>
    <row r="562" spans="1:19" ht="14.4" customHeight="1" x14ac:dyDescent="0.3">
      <c r="A562" s="831" t="s">
        <v>5082</v>
      </c>
      <c r="B562" s="832" t="s">
        <v>5083</v>
      </c>
      <c r="C562" s="832" t="s">
        <v>589</v>
      </c>
      <c r="D562" s="832" t="s">
        <v>2738</v>
      </c>
      <c r="E562" s="832" t="s">
        <v>5084</v>
      </c>
      <c r="F562" s="832" t="s">
        <v>5281</v>
      </c>
      <c r="G562" s="832" t="s">
        <v>1005</v>
      </c>
      <c r="H562" s="849"/>
      <c r="I562" s="849"/>
      <c r="J562" s="832"/>
      <c r="K562" s="832"/>
      <c r="L562" s="849">
        <v>91.44</v>
      </c>
      <c r="M562" s="849">
        <v>79589.329999999987</v>
      </c>
      <c r="N562" s="832">
        <v>1</v>
      </c>
      <c r="O562" s="832">
        <v>870.39949693788265</v>
      </c>
      <c r="P562" s="849">
        <v>20.57</v>
      </c>
      <c r="Q562" s="849">
        <v>15801.86</v>
      </c>
      <c r="R562" s="837">
        <v>0.19854244281237199</v>
      </c>
      <c r="S562" s="850">
        <v>768.19931939718037</v>
      </c>
    </row>
    <row r="563" spans="1:19" ht="14.4" customHeight="1" x14ac:dyDescent="0.3">
      <c r="A563" s="831" t="s">
        <v>5082</v>
      </c>
      <c r="B563" s="832" t="s">
        <v>5083</v>
      </c>
      <c r="C563" s="832" t="s">
        <v>589</v>
      </c>
      <c r="D563" s="832" t="s">
        <v>2738</v>
      </c>
      <c r="E563" s="832" t="s">
        <v>5084</v>
      </c>
      <c r="F563" s="832" t="s">
        <v>5282</v>
      </c>
      <c r="G563" s="832" t="s">
        <v>3631</v>
      </c>
      <c r="H563" s="849"/>
      <c r="I563" s="849"/>
      <c r="J563" s="832"/>
      <c r="K563" s="832"/>
      <c r="L563" s="849">
        <v>3</v>
      </c>
      <c r="M563" s="849">
        <v>95472.57</v>
      </c>
      <c r="N563" s="832">
        <v>1</v>
      </c>
      <c r="O563" s="832">
        <v>31824.190000000002</v>
      </c>
      <c r="P563" s="849">
        <v>50.82</v>
      </c>
      <c r="Q563" s="849">
        <v>1327098.1499999999</v>
      </c>
      <c r="R563" s="837">
        <v>13.90030822465552</v>
      </c>
      <c r="S563" s="850">
        <v>26113.698347107435</v>
      </c>
    </row>
    <row r="564" spans="1:19" ht="14.4" customHeight="1" x14ac:dyDescent="0.3">
      <c r="A564" s="831" t="s">
        <v>5082</v>
      </c>
      <c r="B564" s="832" t="s">
        <v>5083</v>
      </c>
      <c r="C564" s="832" t="s">
        <v>589</v>
      </c>
      <c r="D564" s="832" t="s">
        <v>2738</v>
      </c>
      <c r="E564" s="832" t="s">
        <v>5084</v>
      </c>
      <c r="F564" s="832" t="s">
        <v>5288</v>
      </c>
      <c r="G564" s="832" t="s">
        <v>2653</v>
      </c>
      <c r="H564" s="849"/>
      <c r="I564" s="849"/>
      <c r="J564" s="832"/>
      <c r="K564" s="832"/>
      <c r="L564" s="849">
        <v>3</v>
      </c>
      <c r="M564" s="849">
        <v>4321.38</v>
      </c>
      <c r="N564" s="832">
        <v>1</v>
      </c>
      <c r="O564" s="832">
        <v>1440.46</v>
      </c>
      <c r="P564" s="849">
        <v>15</v>
      </c>
      <c r="Q564" s="849">
        <v>21606.899999999998</v>
      </c>
      <c r="R564" s="837">
        <v>4.9999999999999991</v>
      </c>
      <c r="S564" s="850">
        <v>1440.4599999999998</v>
      </c>
    </row>
    <row r="565" spans="1:19" ht="14.4" customHeight="1" x14ac:dyDescent="0.3">
      <c r="A565" s="831" t="s">
        <v>5082</v>
      </c>
      <c r="B565" s="832" t="s">
        <v>5083</v>
      </c>
      <c r="C565" s="832" t="s">
        <v>589</v>
      </c>
      <c r="D565" s="832" t="s">
        <v>2738</v>
      </c>
      <c r="E565" s="832" t="s">
        <v>5084</v>
      </c>
      <c r="F565" s="832" t="s">
        <v>5289</v>
      </c>
      <c r="G565" s="832" t="s">
        <v>5290</v>
      </c>
      <c r="H565" s="849"/>
      <c r="I565" s="849"/>
      <c r="J565" s="832"/>
      <c r="K565" s="832"/>
      <c r="L565" s="849">
        <v>1</v>
      </c>
      <c r="M565" s="849">
        <v>1749.08</v>
      </c>
      <c r="N565" s="832">
        <v>1</v>
      </c>
      <c r="O565" s="832">
        <v>1749.08</v>
      </c>
      <c r="P565" s="849"/>
      <c r="Q565" s="849"/>
      <c r="R565" s="837"/>
      <c r="S565" s="850"/>
    </row>
    <row r="566" spans="1:19" ht="14.4" customHeight="1" x14ac:dyDescent="0.3">
      <c r="A566" s="831" t="s">
        <v>5082</v>
      </c>
      <c r="B566" s="832" t="s">
        <v>5083</v>
      </c>
      <c r="C566" s="832" t="s">
        <v>589</v>
      </c>
      <c r="D566" s="832" t="s">
        <v>2738</v>
      </c>
      <c r="E566" s="832" t="s">
        <v>5084</v>
      </c>
      <c r="F566" s="832" t="s">
        <v>5292</v>
      </c>
      <c r="G566" s="832" t="s">
        <v>2639</v>
      </c>
      <c r="H566" s="849"/>
      <c r="I566" s="849"/>
      <c r="J566" s="832"/>
      <c r="K566" s="832"/>
      <c r="L566" s="849"/>
      <c r="M566" s="849"/>
      <c r="N566" s="832"/>
      <c r="O566" s="832"/>
      <c r="P566" s="849">
        <v>17</v>
      </c>
      <c r="Q566" s="849">
        <v>400495.1</v>
      </c>
      <c r="R566" s="837"/>
      <c r="S566" s="850">
        <v>23558.535294117646</v>
      </c>
    </row>
    <row r="567" spans="1:19" ht="14.4" customHeight="1" x14ac:dyDescent="0.3">
      <c r="A567" s="831" t="s">
        <v>5082</v>
      </c>
      <c r="B567" s="832" t="s">
        <v>5083</v>
      </c>
      <c r="C567" s="832" t="s">
        <v>589</v>
      </c>
      <c r="D567" s="832" t="s">
        <v>2738</v>
      </c>
      <c r="E567" s="832" t="s">
        <v>5084</v>
      </c>
      <c r="F567" s="832" t="s">
        <v>5293</v>
      </c>
      <c r="G567" s="832" t="s">
        <v>1150</v>
      </c>
      <c r="H567" s="849"/>
      <c r="I567" s="849"/>
      <c r="J567" s="832"/>
      <c r="K567" s="832"/>
      <c r="L567" s="849"/>
      <c r="M567" s="849"/>
      <c r="N567" s="832"/>
      <c r="O567" s="832"/>
      <c r="P567" s="849">
        <v>4.24</v>
      </c>
      <c r="Q567" s="849">
        <v>3325.42</v>
      </c>
      <c r="R567" s="837"/>
      <c r="S567" s="850">
        <v>784.29716981132071</v>
      </c>
    </row>
    <row r="568" spans="1:19" ht="14.4" customHeight="1" x14ac:dyDescent="0.3">
      <c r="A568" s="831" t="s">
        <v>5082</v>
      </c>
      <c r="B568" s="832" t="s">
        <v>5083</v>
      </c>
      <c r="C568" s="832" t="s">
        <v>589</v>
      </c>
      <c r="D568" s="832" t="s">
        <v>2738</v>
      </c>
      <c r="E568" s="832" t="s">
        <v>5084</v>
      </c>
      <c r="F568" s="832" t="s">
        <v>5294</v>
      </c>
      <c r="G568" s="832" t="s">
        <v>1150</v>
      </c>
      <c r="H568" s="849"/>
      <c r="I568" s="849"/>
      <c r="J568" s="832"/>
      <c r="K568" s="832"/>
      <c r="L568" s="849"/>
      <c r="M568" s="849"/>
      <c r="N568" s="832"/>
      <c r="O568" s="832"/>
      <c r="P568" s="849">
        <v>4.7700000000000005</v>
      </c>
      <c r="Q568" s="849">
        <v>1122.31</v>
      </c>
      <c r="R568" s="837"/>
      <c r="S568" s="850">
        <v>235.28511530398319</v>
      </c>
    </row>
    <row r="569" spans="1:19" ht="14.4" customHeight="1" x14ac:dyDescent="0.3">
      <c r="A569" s="831" t="s">
        <v>5082</v>
      </c>
      <c r="B569" s="832" t="s">
        <v>5083</v>
      </c>
      <c r="C569" s="832" t="s">
        <v>589</v>
      </c>
      <c r="D569" s="832" t="s">
        <v>2738</v>
      </c>
      <c r="E569" s="832" t="s">
        <v>5084</v>
      </c>
      <c r="F569" s="832" t="s">
        <v>5295</v>
      </c>
      <c r="G569" s="832" t="s">
        <v>1150</v>
      </c>
      <c r="H569" s="849"/>
      <c r="I569" s="849"/>
      <c r="J569" s="832"/>
      <c r="K569" s="832"/>
      <c r="L569" s="849"/>
      <c r="M569" s="849"/>
      <c r="N569" s="832"/>
      <c r="O569" s="832"/>
      <c r="P569" s="849">
        <v>3.5599999999999996</v>
      </c>
      <c r="Q569" s="849">
        <v>8376.3100000000013</v>
      </c>
      <c r="R569" s="837"/>
      <c r="S569" s="850">
        <v>2352.8960674157311</v>
      </c>
    </row>
    <row r="570" spans="1:19" ht="14.4" customHeight="1" x14ac:dyDescent="0.3">
      <c r="A570" s="831" t="s">
        <v>5082</v>
      </c>
      <c r="B570" s="832" t="s">
        <v>5083</v>
      </c>
      <c r="C570" s="832" t="s">
        <v>589</v>
      </c>
      <c r="D570" s="832" t="s">
        <v>2738</v>
      </c>
      <c r="E570" s="832" t="s">
        <v>5084</v>
      </c>
      <c r="F570" s="832" t="s">
        <v>5296</v>
      </c>
      <c r="G570" s="832" t="s">
        <v>5198</v>
      </c>
      <c r="H570" s="849"/>
      <c r="I570" s="849"/>
      <c r="J570" s="832"/>
      <c r="K570" s="832"/>
      <c r="L570" s="849"/>
      <c r="M570" s="849"/>
      <c r="N570" s="832"/>
      <c r="O570" s="832"/>
      <c r="P570" s="849">
        <v>3</v>
      </c>
      <c r="Q570" s="849">
        <v>139798.32</v>
      </c>
      <c r="R570" s="837"/>
      <c r="S570" s="850">
        <v>46599.44</v>
      </c>
    </row>
    <row r="571" spans="1:19" ht="14.4" customHeight="1" x14ac:dyDescent="0.3">
      <c r="A571" s="831" t="s">
        <v>5082</v>
      </c>
      <c r="B571" s="832" t="s">
        <v>5083</v>
      </c>
      <c r="C571" s="832" t="s">
        <v>589</v>
      </c>
      <c r="D571" s="832" t="s">
        <v>2738</v>
      </c>
      <c r="E571" s="832" t="s">
        <v>5084</v>
      </c>
      <c r="F571" s="832" t="s">
        <v>5298</v>
      </c>
      <c r="G571" s="832" t="s">
        <v>835</v>
      </c>
      <c r="H571" s="849"/>
      <c r="I571" s="849"/>
      <c r="J571" s="832"/>
      <c r="K571" s="832"/>
      <c r="L571" s="849"/>
      <c r="M571" s="849"/>
      <c r="N571" s="832"/>
      <c r="O571" s="832"/>
      <c r="P571" s="849">
        <v>9.26</v>
      </c>
      <c r="Q571" s="849">
        <v>1273.6099999999999</v>
      </c>
      <c r="R571" s="837"/>
      <c r="S571" s="850">
        <v>137.53887688984881</v>
      </c>
    </row>
    <row r="572" spans="1:19" ht="14.4" customHeight="1" x14ac:dyDescent="0.3">
      <c r="A572" s="831" t="s">
        <v>5082</v>
      </c>
      <c r="B572" s="832" t="s">
        <v>5083</v>
      </c>
      <c r="C572" s="832" t="s">
        <v>589</v>
      </c>
      <c r="D572" s="832" t="s">
        <v>2738</v>
      </c>
      <c r="E572" s="832" t="s">
        <v>5084</v>
      </c>
      <c r="F572" s="832" t="s">
        <v>5299</v>
      </c>
      <c r="G572" s="832" t="s">
        <v>1780</v>
      </c>
      <c r="H572" s="849"/>
      <c r="I572" s="849"/>
      <c r="J572" s="832"/>
      <c r="K572" s="832"/>
      <c r="L572" s="849"/>
      <c r="M572" s="849"/>
      <c r="N572" s="832"/>
      <c r="O572" s="832"/>
      <c r="P572" s="849">
        <v>1.4</v>
      </c>
      <c r="Q572" s="849">
        <v>4524.2</v>
      </c>
      <c r="R572" s="837"/>
      <c r="S572" s="850">
        <v>3231.5714285714284</v>
      </c>
    </row>
    <row r="573" spans="1:19" ht="14.4" customHeight="1" x14ac:dyDescent="0.3">
      <c r="A573" s="831" t="s">
        <v>5082</v>
      </c>
      <c r="B573" s="832" t="s">
        <v>5083</v>
      </c>
      <c r="C573" s="832" t="s">
        <v>589</v>
      </c>
      <c r="D573" s="832" t="s">
        <v>2738</v>
      </c>
      <c r="E573" s="832" t="s">
        <v>5084</v>
      </c>
      <c r="F573" s="832" t="s">
        <v>5300</v>
      </c>
      <c r="G573" s="832" t="s">
        <v>1155</v>
      </c>
      <c r="H573" s="849"/>
      <c r="I573" s="849"/>
      <c r="J573" s="832"/>
      <c r="K573" s="832"/>
      <c r="L573" s="849"/>
      <c r="M573" s="849"/>
      <c r="N573" s="832"/>
      <c r="O573" s="832"/>
      <c r="P573" s="849">
        <v>5</v>
      </c>
      <c r="Q573" s="849">
        <v>742.3</v>
      </c>
      <c r="R573" s="837"/>
      <c r="S573" s="850">
        <v>148.45999999999998</v>
      </c>
    </row>
    <row r="574" spans="1:19" ht="14.4" customHeight="1" x14ac:dyDescent="0.3">
      <c r="A574" s="831" t="s">
        <v>5082</v>
      </c>
      <c r="B574" s="832" t="s">
        <v>5083</v>
      </c>
      <c r="C574" s="832" t="s">
        <v>589</v>
      </c>
      <c r="D574" s="832" t="s">
        <v>2738</v>
      </c>
      <c r="E574" s="832" t="s">
        <v>5084</v>
      </c>
      <c r="F574" s="832" t="s">
        <v>5301</v>
      </c>
      <c r="G574" s="832" t="s">
        <v>1837</v>
      </c>
      <c r="H574" s="849"/>
      <c r="I574" s="849"/>
      <c r="J574" s="832"/>
      <c r="K574" s="832"/>
      <c r="L574" s="849"/>
      <c r="M574" s="849"/>
      <c r="N574" s="832"/>
      <c r="O574" s="832"/>
      <c r="P574" s="849">
        <v>8</v>
      </c>
      <c r="Q574" s="849">
        <v>1024772.67</v>
      </c>
      <c r="R574" s="837"/>
      <c r="S574" s="850">
        <v>128096.58375000001</v>
      </c>
    </row>
    <row r="575" spans="1:19" ht="14.4" customHeight="1" x14ac:dyDescent="0.3">
      <c r="A575" s="831" t="s">
        <v>5082</v>
      </c>
      <c r="B575" s="832" t="s">
        <v>5083</v>
      </c>
      <c r="C575" s="832" t="s">
        <v>589</v>
      </c>
      <c r="D575" s="832" t="s">
        <v>2738</v>
      </c>
      <c r="E575" s="832" t="s">
        <v>5084</v>
      </c>
      <c r="F575" s="832" t="s">
        <v>5305</v>
      </c>
      <c r="G575" s="832" t="s">
        <v>717</v>
      </c>
      <c r="H575" s="849"/>
      <c r="I575" s="849"/>
      <c r="J575" s="832"/>
      <c r="K575" s="832"/>
      <c r="L575" s="849"/>
      <c r="M575" s="849"/>
      <c r="N575" s="832"/>
      <c r="O575" s="832"/>
      <c r="P575" s="849">
        <v>56.38</v>
      </c>
      <c r="Q575" s="849">
        <v>11641.44</v>
      </c>
      <c r="R575" s="837"/>
      <c r="S575" s="850">
        <v>206.48173111032281</v>
      </c>
    </row>
    <row r="576" spans="1:19" ht="14.4" customHeight="1" x14ac:dyDescent="0.3">
      <c r="A576" s="831" t="s">
        <v>5082</v>
      </c>
      <c r="B576" s="832" t="s">
        <v>5083</v>
      </c>
      <c r="C576" s="832" t="s">
        <v>589</v>
      </c>
      <c r="D576" s="832" t="s">
        <v>2738</v>
      </c>
      <c r="E576" s="832" t="s">
        <v>5084</v>
      </c>
      <c r="F576" s="832" t="s">
        <v>5306</v>
      </c>
      <c r="G576" s="832" t="s">
        <v>717</v>
      </c>
      <c r="H576" s="849"/>
      <c r="I576" s="849"/>
      <c r="J576" s="832"/>
      <c r="K576" s="832"/>
      <c r="L576" s="849"/>
      <c r="M576" s="849"/>
      <c r="N576" s="832"/>
      <c r="O576" s="832"/>
      <c r="P576" s="849">
        <v>18.27</v>
      </c>
      <c r="Q576" s="849">
        <v>11299.52</v>
      </c>
      <c r="R576" s="837"/>
      <c r="S576" s="850">
        <v>618.47400109469083</v>
      </c>
    </row>
    <row r="577" spans="1:19" ht="14.4" customHeight="1" x14ac:dyDescent="0.3">
      <c r="A577" s="831" t="s">
        <v>5082</v>
      </c>
      <c r="B577" s="832" t="s">
        <v>5083</v>
      </c>
      <c r="C577" s="832" t="s">
        <v>589</v>
      </c>
      <c r="D577" s="832" t="s">
        <v>2738</v>
      </c>
      <c r="E577" s="832" t="s">
        <v>5084</v>
      </c>
      <c r="F577" s="832" t="s">
        <v>5307</v>
      </c>
      <c r="G577" s="832" t="s">
        <v>1001</v>
      </c>
      <c r="H577" s="849"/>
      <c r="I577" s="849"/>
      <c r="J577" s="832"/>
      <c r="K577" s="832"/>
      <c r="L577" s="849"/>
      <c r="M577" s="849"/>
      <c r="N577" s="832"/>
      <c r="O577" s="832"/>
      <c r="P577" s="849">
        <v>19.759999999999998</v>
      </c>
      <c r="Q577" s="849">
        <v>15179.63</v>
      </c>
      <c r="R577" s="837"/>
      <c r="S577" s="850">
        <v>768.19989878542515</v>
      </c>
    </row>
    <row r="578" spans="1:19" ht="14.4" customHeight="1" x14ac:dyDescent="0.3">
      <c r="A578" s="831" t="s">
        <v>5082</v>
      </c>
      <c r="B578" s="832" t="s">
        <v>5083</v>
      </c>
      <c r="C578" s="832" t="s">
        <v>589</v>
      </c>
      <c r="D578" s="832" t="s">
        <v>2738</v>
      </c>
      <c r="E578" s="832" t="s">
        <v>5084</v>
      </c>
      <c r="F578" s="832" t="s">
        <v>5308</v>
      </c>
      <c r="G578" s="832" t="s">
        <v>5309</v>
      </c>
      <c r="H578" s="849"/>
      <c r="I578" s="849"/>
      <c r="J578" s="832"/>
      <c r="K578" s="832"/>
      <c r="L578" s="849"/>
      <c r="M578" s="849"/>
      <c r="N578" s="832"/>
      <c r="O578" s="832"/>
      <c r="P578" s="849">
        <v>3</v>
      </c>
      <c r="Q578" s="849">
        <v>38318.06</v>
      </c>
      <c r="R578" s="837"/>
      <c r="S578" s="850">
        <v>12772.686666666666</v>
      </c>
    </row>
    <row r="579" spans="1:19" ht="14.4" customHeight="1" x14ac:dyDescent="0.3">
      <c r="A579" s="831" t="s">
        <v>5082</v>
      </c>
      <c r="B579" s="832" t="s">
        <v>5083</v>
      </c>
      <c r="C579" s="832" t="s">
        <v>589</v>
      </c>
      <c r="D579" s="832" t="s">
        <v>2738</v>
      </c>
      <c r="E579" s="832" t="s">
        <v>5084</v>
      </c>
      <c r="F579" s="832" t="s">
        <v>5310</v>
      </c>
      <c r="G579" s="832" t="s">
        <v>1001</v>
      </c>
      <c r="H579" s="849"/>
      <c r="I579" s="849"/>
      <c r="J579" s="832"/>
      <c r="K579" s="832"/>
      <c r="L579" s="849"/>
      <c r="M579" s="849"/>
      <c r="N579" s="832"/>
      <c r="O579" s="832"/>
      <c r="P579" s="849">
        <v>11.8</v>
      </c>
      <c r="Q579" s="849">
        <v>3625.86</v>
      </c>
      <c r="R579" s="837"/>
      <c r="S579" s="850">
        <v>307.27627118644068</v>
      </c>
    </row>
    <row r="580" spans="1:19" ht="14.4" customHeight="1" x14ac:dyDescent="0.3">
      <c r="A580" s="831" t="s">
        <v>5082</v>
      </c>
      <c r="B580" s="832" t="s">
        <v>5083</v>
      </c>
      <c r="C580" s="832" t="s">
        <v>589</v>
      </c>
      <c r="D580" s="832" t="s">
        <v>2738</v>
      </c>
      <c r="E580" s="832" t="s">
        <v>5084</v>
      </c>
      <c r="F580" s="832" t="s">
        <v>5311</v>
      </c>
      <c r="G580" s="832" t="s">
        <v>1001</v>
      </c>
      <c r="H580" s="849"/>
      <c r="I580" s="849"/>
      <c r="J580" s="832"/>
      <c r="K580" s="832"/>
      <c r="L580" s="849"/>
      <c r="M580" s="849"/>
      <c r="N580" s="832"/>
      <c r="O580" s="832"/>
      <c r="P580" s="849">
        <v>8.06</v>
      </c>
      <c r="Q580" s="849">
        <v>18574.96</v>
      </c>
      <c r="R580" s="837"/>
      <c r="S580" s="850">
        <v>2304.5856079404466</v>
      </c>
    </row>
    <row r="581" spans="1:19" ht="14.4" customHeight="1" x14ac:dyDescent="0.3">
      <c r="A581" s="831" t="s">
        <v>5082</v>
      </c>
      <c r="B581" s="832" t="s">
        <v>5083</v>
      </c>
      <c r="C581" s="832" t="s">
        <v>589</v>
      </c>
      <c r="D581" s="832" t="s">
        <v>2738</v>
      </c>
      <c r="E581" s="832" t="s">
        <v>5084</v>
      </c>
      <c r="F581" s="832" t="s">
        <v>5312</v>
      </c>
      <c r="G581" s="832" t="s">
        <v>5309</v>
      </c>
      <c r="H581" s="849"/>
      <c r="I581" s="849"/>
      <c r="J581" s="832"/>
      <c r="K581" s="832"/>
      <c r="L581" s="849"/>
      <c r="M581" s="849"/>
      <c r="N581" s="832"/>
      <c r="O581" s="832"/>
      <c r="P581" s="849">
        <v>11</v>
      </c>
      <c r="Q581" s="849">
        <v>183828.62000000002</v>
      </c>
      <c r="R581" s="837"/>
      <c r="S581" s="850">
        <v>16711.69272727273</v>
      </c>
    </row>
    <row r="582" spans="1:19" ht="14.4" customHeight="1" x14ac:dyDescent="0.3">
      <c r="A582" s="831" t="s">
        <v>5082</v>
      </c>
      <c r="B582" s="832" t="s">
        <v>5083</v>
      </c>
      <c r="C582" s="832" t="s">
        <v>589</v>
      </c>
      <c r="D582" s="832" t="s">
        <v>2738</v>
      </c>
      <c r="E582" s="832" t="s">
        <v>5315</v>
      </c>
      <c r="F582" s="832" t="s">
        <v>5316</v>
      </c>
      <c r="G582" s="832" t="s">
        <v>5317</v>
      </c>
      <c r="H582" s="849">
        <v>10</v>
      </c>
      <c r="I582" s="849">
        <v>20065.099999999999</v>
      </c>
      <c r="J582" s="832">
        <v>2.3552964266346135</v>
      </c>
      <c r="K582" s="832">
        <v>2006.5099999999998</v>
      </c>
      <c r="L582" s="849">
        <v>4</v>
      </c>
      <c r="M582" s="849">
        <v>8519.14</v>
      </c>
      <c r="N582" s="832">
        <v>1</v>
      </c>
      <c r="O582" s="832">
        <v>2129.7849999999999</v>
      </c>
      <c r="P582" s="849">
        <v>16</v>
      </c>
      <c r="Q582" s="849">
        <v>33838.28</v>
      </c>
      <c r="R582" s="837">
        <v>3.9720300405909517</v>
      </c>
      <c r="S582" s="850">
        <v>2114.8924999999999</v>
      </c>
    </row>
    <row r="583" spans="1:19" ht="14.4" customHeight="1" x14ac:dyDescent="0.3">
      <c r="A583" s="831" t="s">
        <v>5082</v>
      </c>
      <c r="B583" s="832" t="s">
        <v>5083</v>
      </c>
      <c r="C583" s="832" t="s">
        <v>589</v>
      </c>
      <c r="D583" s="832" t="s">
        <v>2738</v>
      </c>
      <c r="E583" s="832" t="s">
        <v>5315</v>
      </c>
      <c r="F583" s="832" t="s">
        <v>5318</v>
      </c>
      <c r="G583" s="832" t="s">
        <v>5319</v>
      </c>
      <c r="H583" s="849"/>
      <c r="I583" s="849"/>
      <c r="J583" s="832"/>
      <c r="K583" s="832"/>
      <c r="L583" s="849"/>
      <c r="M583" s="849"/>
      <c r="N583" s="832"/>
      <c r="O583" s="832"/>
      <c r="P583" s="849">
        <v>14</v>
      </c>
      <c r="Q583" s="849">
        <v>35280</v>
      </c>
      <c r="R583" s="837"/>
      <c r="S583" s="850">
        <v>2520</v>
      </c>
    </row>
    <row r="584" spans="1:19" ht="14.4" customHeight="1" x14ac:dyDescent="0.3">
      <c r="A584" s="831" t="s">
        <v>5082</v>
      </c>
      <c r="B584" s="832" t="s">
        <v>5083</v>
      </c>
      <c r="C584" s="832" t="s">
        <v>589</v>
      </c>
      <c r="D584" s="832" t="s">
        <v>2738</v>
      </c>
      <c r="E584" s="832" t="s">
        <v>5320</v>
      </c>
      <c r="F584" s="832" t="s">
        <v>5321</v>
      </c>
      <c r="G584" s="832" t="s">
        <v>5322</v>
      </c>
      <c r="H584" s="849">
        <v>9</v>
      </c>
      <c r="I584" s="849">
        <v>7803</v>
      </c>
      <c r="J584" s="832">
        <v>1.5</v>
      </c>
      <c r="K584" s="832">
        <v>867</v>
      </c>
      <c r="L584" s="849">
        <v>6</v>
      </c>
      <c r="M584" s="849">
        <v>5202</v>
      </c>
      <c r="N584" s="832">
        <v>1</v>
      </c>
      <c r="O584" s="832">
        <v>867</v>
      </c>
      <c r="P584" s="849"/>
      <c r="Q584" s="849"/>
      <c r="R584" s="837"/>
      <c r="S584" s="850"/>
    </row>
    <row r="585" spans="1:19" ht="14.4" customHeight="1" x14ac:dyDescent="0.3">
      <c r="A585" s="831" t="s">
        <v>5082</v>
      </c>
      <c r="B585" s="832" t="s">
        <v>5083</v>
      </c>
      <c r="C585" s="832" t="s">
        <v>589</v>
      </c>
      <c r="D585" s="832" t="s">
        <v>2738</v>
      </c>
      <c r="E585" s="832" t="s">
        <v>5320</v>
      </c>
      <c r="F585" s="832" t="s">
        <v>5323</v>
      </c>
      <c r="G585" s="832" t="s">
        <v>5324</v>
      </c>
      <c r="H585" s="849">
        <v>68</v>
      </c>
      <c r="I585" s="849">
        <v>58956</v>
      </c>
      <c r="J585" s="832">
        <v>1.1333333333333333</v>
      </c>
      <c r="K585" s="832">
        <v>867</v>
      </c>
      <c r="L585" s="849">
        <v>60</v>
      </c>
      <c r="M585" s="849">
        <v>52020</v>
      </c>
      <c r="N585" s="832">
        <v>1</v>
      </c>
      <c r="O585" s="832">
        <v>867</v>
      </c>
      <c r="P585" s="849">
        <v>89</v>
      </c>
      <c r="Q585" s="849">
        <v>77163</v>
      </c>
      <c r="R585" s="837">
        <v>1.4833333333333334</v>
      </c>
      <c r="S585" s="850">
        <v>867</v>
      </c>
    </row>
    <row r="586" spans="1:19" ht="14.4" customHeight="1" x14ac:dyDescent="0.3">
      <c r="A586" s="831" t="s">
        <v>5082</v>
      </c>
      <c r="B586" s="832" t="s">
        <v>5083</v>
      </c>
      <c r="C586" s="832" t="s">
        <v>589</v>
      </c>
      <c r="D586" s="832" t="s">
        <v>2738</v>
      </c>
      <c r="E586" s="832" t="s">
        <v>5331</v>
      </c>
      <c r="F586" s="832" t="s">
        <v>5332</v>
      </c>
      <c r="G586" s="832" t="s">
        <v>5333</v>
      </c>
      <c r="H586" s="849">
        <v>9</v>
      </c>
      <c r="I586" s="849">
        <v>2691</v>
      </c>
      <c r="J586" s="832">
        <v>0.9966666666666667</v>
      </c>
      <c r="K586" s="832">
        <v>299</v>
      </c>
      <c r="L586" s="849">
        <v>9</v>
      </c>
      <c r="M586" s="849">
        <v>2700</v>
      </c>
      <c r="N586" s="832">
        <v>1</v>
      </c>
      <c r="O586" s="832">
        <v>300</v>
      </c>
      <c r="P586" s="849">
        <v>14</v>
      </c>
      <c r="Q586" s="849">
        <v>4200</v>
      </c>
      <c r="R586" s="837">
        <v>1.5555555555555556</v>
      </c>
      <c r="S586" s="850">
        <v>300</v>
      </c>
    </row>
    <row r="587" spans="1:19" ht="14.4" customHeight="1" x14ac:dyDescent="0.3">
      <c r="A587" s="831" t="s">
        <v>5082</v>
      </c>
      <c r="B587" s="832" t="s">
        <v>5083</v>
      </c>
      <c r="C587" s="832" t="s">
        <v>589</v>
      </c>
      <c r="D587" s="832" t="s">
        <v>2738</v>
      </c>
      <c r="E587" s="832" t="s">
        <v>5331</v>
      </c>
      <c r="F587" s="832" t="s">
        <v>5335</v>
      </c>
      <c r="G587" s="832" t="s">
        <v>5336</v>
      </c>
      <c r="H587" s="849">
        <v>15</v>
      </c>
      <c r="I587" s="849">
        <v>1830</v>
      </c>
      <c r="J587" s="832">
        <v>1.1538461538461537</v>
      </c>
      <c r="K587" s="832">
        <v>122</v>
      </c>
      <c r="L587" s="849">
        <v>13</v>
      </c>
      <c r="M587" s="849">
        <v>1586</v>
      </c>
      <c r="N587" s="832">
        <v>1</v>
      </c>
      <c r="O587" s="832">
        <v>122</v>
      </c>
      <c r="P587" s="849">
        <v>8</v>
      </c>
      <c r="Q587" s="849">
        <v>976</v>
      </c>
      <c r="R587" s="837">
        <v>0.61538461538461542</v>
      </c>
      <c r="S587" s="850">
        <v>122</v>
      </c>
    </row>
    <row r="588" spans="1:19" ht="14.4" customHeight="1" x14ac:dyDescent="0.3">
      <c r="A588" s="831" t="s">
        <v>5082</v>
      </c>
      <c r="B588" s="832" t="s">
        <v>5083</v>
      </c>
      <c r="C588" s="832" t="s">
        <v>589</v>
      </c>
      <c r="D588" s="832" t="s">
        <v>2738</v>
      </c>
      <c r="E588" s="832" t="s">
        <v>5331</v>
      </c>
      <c r="F588" s="832" t="s">
        <v>5335</v>
      </c>
      <c r="G588" s="832" t="s">
        <v>5337</v>
      </c>
      <c r="H588" s="849"/>
      <c r="I588" s="849"/>
      <c r="J588" s="832"/>
      <c r="K588" s="832"/>
      <c r="L588" s="849"/>
      <c r="M588" s="849"/>
      <c r="N588" s="832"/>
      <c r="O588" s="832"/>
      <c r="P588" s="849">
        <v>1</v>
      </c>
      <c r="Q588" s="849">
        <v>122</v>
      </c>
      <c r="R588" s="837"/>
      <c r="S588" s="850">
        <v>122</v>
      </c>
    </row>
    <row r="589" spans="1:19" ht="14.4" customHeight="1" x14ac:dyDescent="0.3">
      <c r="A589" s="831" t="s">
        <v>5082</v>
      </c>
      <c r="B589" s="832" t="s">
        <v>5083</v>
      </c>
      <c r="C589" s="832" t="s">
        <v>589</v>
      </c>
      <c r="D589" s="832" t="s">
        <v>2738</v>
      </c>
      <c r="E589" s="832" t="s">
        <v>5331</v>
      </c>
      <c r="F589" s="832" t="s">
        <v>5338</v>
      </c>
      <c r="G589" s="832" t="s">
        <v>5340</v>
      </c>
      <c r="H589" s="849">
        <v>4</v>
      </c>
      <c r="I589" s="849">
        <v>584</v>
      </c>
      <c r="J589" s="832">
        <v>0.79455782312925172</v>
      </c>
      <c r="K589" s="832">
        <v>146</v>
      </c>
      <c r="L589" s="849">
        <v>5</v>
      </c>
      <c r="M589" s="849">
        <v>735</v>
      </c>
      <c r="N589" s="832">
        <v>1</v>
      </c>
      <c r="O589" s="832">
        <v>147</v>
      </c>
      <c r="P589" s="849">
        <v>155</v>
      </c>
      <c r="Q589" s="849">
        <v>22785</v>
      </c>
      <c r="R589" s="837">
        <v>31</v>
      </c>
      <c r="S589" s="850">
        <v>147</v>
      </c>
    </row>
    <row r="590" spans="1:19" ht="14.4" customHeight="1" x14ac:dyDescent="0.3">
      <c r="A590" s="831" t="s">
        <v>5082</v>
      </c>
      <c r="B590" s="832" t="s">
        <v>5083</v>
      </c>
      <c r="C590" s="832" t="s">
        <v>589</v>
      </c>
      <c r="D590" s="832" t="s">
        <v>2738</v>
      </c>
      <c r="E590" s="832" t="s">
        <v>5331</v>
      </c>
      <c r="F590" s="832" t="s">
        <v>5341</v>
      </c>
      <c r="G590" s="832" t="s">
        <v>5342</v>
      </c>
      <c r="H590" s="849">
        <v>12</v>
      </c>
      <c r="I590" s="849">
        <v>2340</v>
      </c>
      <c r="J590" s="832">
        <v>5.9693877551020407</v>
      </c>
      <c r="K590" s="832">
        <v>195</v>
      </c>
      <c r="L590" s="849">
        <v>2</v>
      </c>
      <c r="M590" s="849">
        <v>392</v>
      </c>
      <c r="N590" s="832">
        <v>1</v>
      </c>
      <c r="O590" s="832">
        <v>196</v>
      </c>
      <c r="P590" s="849">
        <v>27</v>
      </c>
      <c r="Q590" s="849">
        <v>5292</v>
      </c>
      <c r="R590" s="837">
        <v>13.5</v>
      </c>
      <c r="S590" s="850">
        <v>196</v>
      </c>
    </row>
    <row r="591" spans="1:19" ht="14.4" customHeight="1" x14ac:dyDescent="0.3">
      <c r="A591" s="831" t="s">
        <v>5082</v>
      </c>
      <c r="B591" s="832" t="s">
        <v>5083</v>
      </c>
      <c r="C591" s="832" t="s">
        <v>589</v>
      </c>
      <c r="D591" s="832" t="s">
        <v>2738</v>
      </c>
      <c r="E591" s="832" t="s">
        <v>5331</v>
      </c>
      <c r="F591" s="832" t="s">
        <v>5341</v>
      </c>
      <c r="G591" s="832" t="s">
        <v>5343</v>
      </c>
      <c r="H591" s="849"/>
      <c r="I591" s="849"/>
      <c r="J591" s="832"/>
      <c r="K591" s="832"/>
      <c r="L591" s="849">
        <v>2</v>
      </c>
      <c r="M591" s="849">
        <v>392</v>
      </c>
      <c r="N591" s="832">
        <v>1</v>
      </c>
      <c r="O591" s="832">
        <v>196</v>
      </c>
      <c r="P591" s="849"/>
      <c r="Q591" s="849"/>
      <c r="R591" s="837"/>
      <c r="S591" s="850"/>
    </row>
    <row r="592" spans="1:19" ht="14.4" customHeight="1" x14ac:dyDescent="0.3">
      <c r="A592" s="831" t="s">
        <v>5082</v>
      </c>
      <c r="B592" s="832" t="s">
        <v>5083</v>
      </c>
      <c r="C592" s="832" t="s">
        <v>589</v>
      </c>
      <c r="D592" s="832" t="s">
        <v>2738</v>
      </c>
      <c r="E592" s="832" t="s">
        <v>5331</v>
      </c>
      <c r="F592" s="832" t="s">
        <v>5344</v>
      </c>
      <c r="G592" s="832" t="s">
        <v>5345</v>
      </c>
      <c r="H592" s="849">
        <v>233</v>
      </c>
      <c r="I592" s="849">
        <v>8621</v>
      </c>
      <c r="J592" s="832">
        <v>1.1827411167512691</v>
      </c>
      <c r="K592" s="832">
        <v>37</v>
      </c>
      <c r="L592" s="849">
        <v>197</v>
      </c>
      <c r="M592" s="849">
        <v>7289</v>
      </c>
      <c r="N592" s="832">
        <v>1</v>
      </c>
      <c r="O592" s="832">
        <v>37</v>
      </c>
      <c r="P592" s="849">
        <v>262</v>
      </c>
      <c r="Q592" s="849">
        <v>9694</v>
      </c>
      <c r="R592" s="837">
        <v>1.3299492385786802</v>
      </c>
      <c r="S592" s="850">
        <v>37</v>
      </c>
    </row>
    <row r="593" spans="1:19" ht="14.4" customHeight="1" x14ac:dyDescent="0.3">
      <c r="A593" s="831" t="s">
        <v>5082</v>
      </c>
      <c r="B593" s="832" t="s">
        <v>5083</v>
      </c>
      <c r="C593" s="832" t="s">
        <v>589</v>
      </c>
      <c r="D593" s="832" t="s">
        <v>2738</v>
      </c>
      <c r="E593" s="832" t="s">
        <v>5331</v>
      </c>
      <c r="F593" s="832" t="s">
        <v>5347</v>
      </c>
      <c r="G593" s="832" t="s">
        <v>5348</v>
      </c>
      <c r="H593" s="849">
        <v>2</v>
      </c>
      <c r="I593" s="849">
        <v>10</v>
      </c>
      <c r="J593" s="832"/>
      <c r="K593" s="832">
        <v>5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5082</v>
      </c>
      <c r="B594" s="832" t="s">
        <v>5083</v>
      </c>
      <c r="C594" s="832" t="s">
        <v>589</v>
      </c>
      <c r="D594" s="832" t="s">
        <v>2738</v>
      </c>
      <c r="E594" s="832" t="s">
        <v>5331</v>
      </c>
      <c r="F594" s="832" t="s">
        <v>5351</v>
      </c>
      <c r="G594" s="832" t="s">
        <v>5353</v>
      </c>
      <c r="H594" s="849">
        <v>1</v>
      </c>
      <c r="I594" s="849">
        <v>177</v>
      </c>
      <c r="J594" s="832">
        <v>1</v>
      </c>
      <c r="K594" s="832">
        <v>177</v>
      </c>
      <c r="L594" s="849">
        <v>1</v>
      </c>
      <c r="M594" s="849">
        <v>177</v>
      </c>
      <c r="N594" s="832">
        <v>1</v>
      </c>
      <c r="O594" s="832">
        <v>177</v>
      </c>
      <c r="P594" s="849">
        <v>92</v>
      </c>
      <c r="Q594" s="849">
        <v>16376</v>
      </c>
      <c r="R594" s="837">
        <v>92.519774011299432</v>
      </c>
      <c r="S594" s="850">
        <v>178</v>
      </c>
    </row>
    <row r="595" spans="1:19" ht="14.4" customHeight="1" x14ac:dyDescent="0.3">
      <c r="A595" s="831" t="s">
        <v>5082</v>
      </c>
      <c r="B595" s="832" t="s">
        <v>5083</v>
      </c>
      <c r="C595" s="832" t="s">
        <v>589</v>
      </c>
      <c r="D595" s="832" t="s">
        <v>2738</v>
      </c>
      <c r="E595" s="832" t="s">
        <v>5331</v>
      </c>
      <c r="F595" s="832" t="s">
        <v>5354</v>
      </c>
      <c r="G595" s="832" t="s">
        <v>5355</v>
      </c>
      <c r="H595" s="849">
        <v>96</v>
      </c>
      <c r="I595" s="849">
        <v>0</v>
      </c>
      <c r="J595" s="832"/>
      <c r="K595" s="832">
        <v>0</v>
      </c>
      <c r="L595" s="849">
        <v>63</v>
      </c>
      <c r="M595" s="849">
        <v>0</v>
      </c>
      <c r="N595" s="832"/>
      <c r="O595" s="832">
        <v>0</v>
      </c>
      <c r="P595" s="849">
        <v>116</v>
      </c>
      <c r="Q595" s="849">
        <v>0</v>
      </c>
      <c r="R595" s="837"/>
      <c r="S595" s="850">
        <v>0</v>
      </c>
    </row>
    <row r="596" spans="1:19" ht="14.4" customHeight="1" x14ac:dyDescent="0.3">
      <c r="A596" s="831" t="s">
        <v>5082</v>
      </c>
      <c r="B596" s="832" t="s">
        <v>5083</v>
      </c>
      <c r="C596" s="832" t="s">
        <v>589</v>
      </c>
      <c r="D596" s="832" t="s">
        <v>2738</v>
      </c>
      <c r="E596" s="832" t="s">
        <v>5331</v>
      </c>
      <c r="F596" s="832" t="s">
        <v>5356</v>
      </c>
      <c r="G596" s="832" t="s">
        <v>5357</v>
      </c>
      <c r="H596" s="849"/>
      <c r="I596" s="849"/>
      <c r="J596" s="832"/>
      <c r="K596" s="832"/>
      <c r="L596" s="849"/>
      <c r="M596" s="849"/>
      <c r="N596" s="832"/>
      <c r="O596" s="832"/>
      <c r="P596" s="849">
        <v>5</v>
      </c>
      <c r="Q596" s="849">
        <v>0</v>
      </c>
      <c r="R596" s="837"/>
      <c r="S596" s="850">
        <v>0</v>
      </c>
    </row>
    <row r="597" spans="1:19" ht="14.4" customHeight="1" x14ac:dyDescent="0.3">
      <c r="A597" s="831" t="s">
        <v>5082</v>
      </c>
      <c r="B597" s="832" t="s">
        <v>5083</v>
      </c>
      <c r="C597" s="832" t="s">
        <v>589</v>
      </c>
      <c r="D597" s="832" t="s">
        <v>2738</v>
      </c>
      <c r="E597" s="832" t="s">
        <v>5331</v>
      </c>
      <c r="F597" s="832" t="s">
        <v>5358</v>
      </c>
      <c r="G597" s="832" t="s">
        <v>5360</v>
      </c>
      <c r="H597" s="849">
        <v>754</v>
      </c>
      <c r="I597" s="849">
        <v>82940</v>
      </c>
      <c r="J597" s="832">
        <v>0.47273805045427081</v>
      </c>
      <c r="K597" s="832">
        <v>110</v>
      </c>
      <c r="L597" s="849">
        <v>722</v>
      </c>
      <c r="M597" s="849">
        <v>175446</v>
      </c>
      <c r="N597" s="832">
        <v>1</v>
      </c>
      <c r="O597" s="832">
        <v>243</v>
      </c>
      <c r="P597" s="849">
        <v>847</v>
      </c>
      <c r="Q597" s="849">
        <v>206668</v>
      </c>
      <c r="R597" s="837">
        <v>1.1779578901770345</v>
      </c>
      <c r="S597" s="850">
        <v>244</v>
      </c>
    </row>
    <row r="598" spans="1:19" ht="14.4" customHeight="1" x14ac:dyDescent="0.3">
      <c r="A598" s="831" t="s">
        <v>5082</v>
      </c>
      <c r="B598" s="832" t="s">
        <v>5083</v>
      </c>
      <c r="C598" s="832" t="s">
        <v>589</v>
      </c>
      <c r="D598" s="832" t="s">
        <v>2738</v>
      </c>
      <c r="E598" s="832" t="s">
        <v>5331</v>
      </c>
      <c r="F598" s="832" t="s">
        <v>5361</v>
      </c>
      <c r="G598" s="832" t="s">
        <v>5362</v>
      </c>
      <c r="H598" s="849">
        <v>5</v>
      </c>
      <c r="I598" s="849">
        <v>166.64999999999998</v>
      </c>
      <c r="J598" s="832">
        <v>0.7142857142857143</v>
      </c>
      <c r="K598" s="832">
        <v>33.33</v>
      </c>
      <c r="L598" s="849">
        <v>7</v>
      </c>
      <c r="M598" s="849">
        <v>233.30999999999995</v>
      </c>
      <c r="N598" s="832">
        <v>1</v>
      </c>
      <c r="O598" s="832">
        <v>33.329999999999991</v>
      </c>
      <c r="P598" s="849">
        <v>4</v>
      </c>
      <c r="Q598" s="849">
        <v>133.32999999999998</v>
      </c>
      <c r="R598" s="837">
        <v>0.57147143285757152</v>
      </c>
      <c r="S598" s="850">
        <v>33.332499999999996</v>
      </c>
    </row>
    <row r="599" spans="1:19" ht="14.4" customHeight="1" x14ac:dyDescent="0.3">
      <c r="A599" s="831" t="s">
        <v>5082</v>
      </c>
      <c r="B599" s="832" t="s">
        <v>5083</v>
      </c>
      <c r="C599" s="832" t="s">
        <v>589</v>
      </c>
      <c r="D599" s="832" t="s">
        <v>2738</v>
      </c>
      <c r="E599" s="832" t="s">
        <v>5331</v>
      </c>
      <c r="F599" s="832" t="s">
        <v>5361</v>
      </c>
      <c r="G599" s="832" t="s">
        <v>5363</v>
      </c>
      <c r="H599" s="849">
        <v>770</v>
      </c>
      <c r="I599" s="849">
        <v>25666.67</v>
      </c>
      <c r="J599" s="832">
        <v>0.546487484089764</v>
      </c>
      <c r="K599" s="832">
        <v>33.333337662337662</v>
      </c>
      <c r="L599" s="849">
        <v>1409</v>
      </c>
      <c r="M599" s="849">
        <v>46966.62000000001</v>
      </c>
      <c r="N599" s="832">
        <v>1</v>
      </c>
      <c r="O599" s="832">
        <v>33.333300212916967</v>
      </c>
      <c r="P599" s="849">
        <v>1286</v>
      </c>
      <c r="Q599" s="849">
        <v>42866.65</v>
      </c>
      <c r="R599" s="837">
        <v>0.91270459743536991</v>
      </c>
      <c r="S599" s="850">
        <v>33.333320373250388</v>
      </c>
    </row>
    <row r="600" spans="1:19" ht="14.4" customHeight="1" x14ac:dyDescent="0.3">
      <c r="A600" s="831" t="s">
        <v>5082</v>
      </c>
      <c r="B600" s="832" t="s">
        <v>5083</v>
      </c>
      <c r="C600" s="832" t="s">
        <v>589</v>
      </c>
      <c r="D600" s="832" t="s">
        <v>2738</v>
      </c>
      <c r="E600" s="832" t="s">
        <v>5331</v>
      </c>
      <c r="F600" s="832" t="s">
        <v>5364</v>
      </c>
      <c r="G600" s="832" t="s">
        <v>5365</v>
      </c>
      <c r="H600" s="849">
        <v>110</v>
      </c>
      <c r="I600" s="849">
        <v>4070</v>
      </c>
      <c r="J600" s="832">
        <v>1.0476190476190477</v>
      </c>
      <c r="K600" s="832">
        <v>37</v>
      </c>
      <c r="L600" s="849">
        <v>105</v>
      </c>
      <c r="M600" s="849">
        <v>3885</v>
      </c>
      <c r="N600" s="832">
        <v>1</v>
      </c>
      <c r="O600" s="832">
        <v>37</v>
      </c>
      <c r="P600" s="849">
        <v>113</v>
      </c>
      <c r="Q600" s="849">
        <v>4181</v>
      </c>
      <c r="R600" s="837">
        <v>1.0761904761904761</v>
      </c>
      <c r="S600" s="850">
        <v>37</v>
      </c>
    </row>
    <row r="601" spans="1:19" ht="14.4" customHeight="1" x14ac:dyDescent="0.3">
      <c r="A601" s="831" t="s">
        <v>5082</v>
      </c>
      <c r="B601" s="832" t="s">
        <v>5083</v>
      </c>
      <c r="C601" s="832" t="s">
        <v>589</v>
      </c>
      <c r="D601" s="832" t="s">
        <v>2738</v>
      </c>
      <c r="E601" s="832" t="s">
        <v>5331</v>
      </c>
      <c r="F601" s="832" t="s">
        <v>5366</v>
      </c>
      <c r="G601" s="832" t="s">
        <v>5367</v>
      </c>
      <c r="H601" s="849">
        <v>4</v>
      </c>
      <c r="I601" s="849">
        <v>344</v>
      </c>
      <c r="J601" s="832">
        <v>1.3333333333333333</v>
      </c>
      <c r="K601" s="832">
        <v>86</v>
      </c>
      <c r="L601" s="849">
        <v>3</v>
      </c>
      <c r="M601" s="849">
        <v>258</v>
      </c>
      <c r="N601" s="832">
        <v>1</v>
      </c>
      <c r="O601" s="832">
        <v>86</v>
      </c>
      <c r="P601" s="849">
        <v>6</v>
      </c>
      <c r="Q601" s="849">
        <v>516</v>
      </c>
      <c r="R601" s="837">
        <v>2</v>
      </c>
      <c r="S601" s="850">
        <v>86</v>
      </c>
    </row>
    <row r="602" spans="1:19" ht="14.4" customHeight="1" x14ac:dyDescent="0.3">
      <c r="A602" s="831" t="s">
        <v>5082</v>
      </c>
      <c r="B602" s="832" t="s">
        <v>5083</v>
      </c>
      <c r="C602" s="832" t="s">
        <v>589</v>
      </c>
      <c r="D602" s="832" t="s">
        <v>2738</v>
      </c>
      <c r="E602" s="832" t="s">
        <v>5331</v>
      </c>
      <c r="F602" s="832" t="s">
        <v>5369</v>
      </c>
      <c r="G602" s="832" t="s">
        <v>5371</v>
      </c>
      <c r="H602" s="849">
        <v>76</v>
      </c>
      <c r="I602" s="849">
        <v>2432</v>
      </c>
      <c r="J602" s="832">
        <v>1.2258064516129032</v>
      </c>
      <c r="K602" s="832">
        <v>32</v>
      </c>
      <c r="L602" s="849">
        <v>62</v>
      </c>
      <c r="M602" s="849">
        <v>1984</v>
      </c>
      <c r="N602" s="832">
        <v>1</v>
      </c>
      <c r="O602" s="832">
        <v>32</v>
      </c>
      <c r="P602" s="849">
        <v>67</v>
      </c>
      <c r="Q602" s="849">
        <v>2144</v>
      </c>
      <c r="R602" s="837">
        <v>1.0806451612903225</v>
      </c>
      <c r="S602" s="850">
        <v>32</v>
      </c>
    </row>
    <row r="603" spans="1:19" ht="14.4" customHeight="1" x14ac:dyDescent="0.3">
      <c r="A603" s="831" t="s">
        <v>5082</v>
      </c>
      <c r="B603" s="832" t="s">
        <v>5083</v>
      </c>
      <c r="C603" s="832" t="s">
        <v>589</v>
      </c>
      <c r="D603" s="832" t="s">
        <v>2738</v>
      </c>
      <c r="E603" s="832" t="s">
        <v>5331</v>
      </c>
      <c r="F603" s="832" t="s">
        <v>5372</v>
      </c>
      <c r="G603" s="832" t="s">
        <v>5373</v>
      </c>
      <c r="H603" s="849"/>
      <c r="I603" s="849"/>
      <c r="J603" s="832"/>
      <c r="K603" s="832"/>
      <c r="L603" s="849">
        <v>1</v>
      </c>
      <c r="M603" s="849">
        <v>0</v>
      </c>
      <c r="N603" s="832"/>
      <c r="O603" s="832">
        <v>0</v>
      </c>
      <c r="P603" s="849"/>
      <c r="Q603" s="849"/>
      <c r="R603" s="837"/>
      <c r="S603" s="850"/>
    </row>
    <row r="604" spans="1:19" ht="14.4" customHeight="1" x14ac:dyDescent="0.3">
      <c r="A604" s="831" t="s">
        <v>5082</v>
      </c>
      <c r="B604" s="832" t="s">
        <v>5083</v>
      </c>
      <c r="C604" s="832" t="s">
        <v>589</v>
      </c>
      <c r="D604" s="832" t="s">
        <v>2738</v>
      </c>
      <c r="E604" s="832" t="s">
        <v>5331</v>
      </c>
      <c r="F604" s="832" t="s">
        <v>5374</v>
      </c>
      <c r="G604" s="832" t="s">
        <v>5375</v>
      </c>
      <c r="H604" s="849">
        <v>425</v>
      </c>
      <c r="I604" s="849">
        <v>55675</v>
      </c>
      <c r="J604" s="832">
        <v>0.99242424242424243</v>
      </c>
      <c r="K604" s="832">
        <v>131</v>
      </c>
      <c r="L604" s="849">
        <v>425</v>
      </c>
      <c r="M604" s="849">
        <v>56100</v>
      </c>
      <c r="N604" s="832">
        <v>1</v>
      </c>
      <c r="O604" s="832">
        <v>132</v>
      </c>
      <c r="P604" s="849">
        <v>262</v>
      </c>
      <c r="Q604" s="849">
        <v>34584</v>
      </c>
      <c r="R604" s="837">
        <v>0.6164705882352941</v>
      </c>
      <c r="S604" s="850">
        <v>132</v>
      </c>
    </row>
    <row r="605" spans="1:19" ht="14.4" customHeight="1" x14ac:dyDescent="0.3">
      <c r="A605" s="831" t="s">
        <v>5082</v>
      </c>
      <c r="B605" s="832" t="s">
        <v>5083</v>
      </c>
      <c r="C605" s="832" t="s">
        <v>589</v>
      </c>
      <c r="D605" s="832" t="s">
        <v>2738</v>
      </c>
      <c r="E605" s="832" t="s">
        <v>5331</v>
      </c>
      <c r="F605" s="832" t="s">
        <v>5378</v>
      </c>
      <c r="G605" s="832" t="s">
        <v>5379</v>
      </c>
      <c r="H605" s="849"/>
      <c r="I605" s="849"/>
      <c r="J605" s="832"/>
      <c r="K605" s="832"/>
      <c r="L605" s="849">
        <v>7</v>
      </c>
      <c r="M605" s="849">
        <v>2485</v>
      </c>
      <c r="N605" s="832">
        <v>1</v>
      </c>
      <c r="O605" s="832">
        <v>355</v>
      </c>
      <c r="P605" s="849">
        <v>4</v>
      </c>
      <c r="Q605" s="849">
        <v>1420</v>
      </c>
      <c r="R605" s="837">
        <v>0.5714285714285714</v>
      </c>
      <c r="S605" s="850">
        <v>355</v>
      </c>
    </row>
    <row r="606" spans="1:19" ht="14.4" customHeight="1" x14ac:dyDescent="0.3">
      <c r="A606" s="831" t="s">
        <v>5082</v>
      </c>
      <c r="B606" s="832" t="s">
        <v>5083</v>
      </c>
      <c r="C606" s="832" t="s">
        <v>589</v>
      </c>
      <c r="D606" s="832" t="s">
        <v>2738</v>
      </c>
      <c r="E606" s="832" t="s">
        <v>5331</v>
      </c>
      <c r="F606" s="832" t="s">
        <v>5378</v>
      </c>
      <c r="G606" s="832" t="s">
        <v>5380</v>
      </c>
      <c r="H606" s="849">
        <v>1228</v>
      </c>
      <c r="I606" s="849">
        <v>434712</v>
      </c>
      <c r="J606" s="832">
        <v>0.91247454923280369</v>
      </c>
      <c r="K606" s="832">
        <v>354</v>
      </c>
      <c r="L606" s="849">
        <v>1342</v>
      </c>
      <c r="M606" s="849">
        <v>476410</v>
      </c>
      <c r="N606" s="832">
        <v>1</v>
      </c>
      <c r="O606" s="832">
        <v>355</v>
      </c>
      <c r="P606" s="849">
        <v>1177</v>
      </c>
      <c r="Q606" s="849">
        <v>417835</v>
      </c>
      <c r="R606" s="837">
        <v>0.87704918032786883</v>
      </c>
      <c r="S606" s="850">
        <v>355</v>
      </c>
    </row>
    <row r="607" spans="1:19" ht="14.4" customHeight="1" x14ac:dyDescent="0.3">
      <c r="A607" s="831" t="s">
        <v>5082</v>
      </c>
      <c r="B607" s="832" t="s">
        <v>5083</v>
      </c>
      <c r="C607" s="832" t="s">
        <v>589</v>
      </c>
      <c r="D607" s="832" t="s">
        <v>2738</v>
      </c>
      <c r="E607" s="832" t="s">
        <v>5331</v>
      </c>
      <c r="F607" s="832" t="s">
        <v>5381</v>
      </c>
      <c r="G607" s="832" t="s">
        <v>5382</v>
      </c>
      <c r="H607" s="849">
        <v>90</v>
      </c>
      <c r="I607" s="849">
        <v>5310</v>
      </c>
      <c r="J607" s="832">
        <v>1.3235294117647058</v>
      </c>
      <c r="K607" s="832">
        <v>59</v>
      </c>
      <c r="L607" s="849">
        <v>68</v>
      </c>
      <c r="M607" s="849">
        <v>4012</v>
      </c>
      <c r="N607" s="832">
        <v>1</v>
      </c>
      <c r="O607" s="832">
        <v>59</v>
      </c>
      <c r="P607" s="849">
        <v>244</v>
      </c>
      <c r="Q607" s="849">
        <v>14396</v>
      </c>
      <c r="R607" s="837">
        <v>3.5882352941176472</v>
      </c>
      <c r="S607" s="850">
        <v>59</v>
      </c>
    </row>
    <row r="608" spans="1:19" ht="14.4" customHeight="1" x14ac:dyDescent="0.3">
      <c r="A608" s="831" t="s">
        <v>5082</v>
      </c>
      <c r="B608" s="832" t="s">
        <v>5083</v>
      </c>
      <c r="C608" s="832" t="s">
        <v>589</v>
      </c>
      <c r="D608" s="832" t="s">
        <v>2738</v>
      </c>
      <c r="E608" s="832" t="s">
        <v>5331</v>
      </c>
      <c r="F608" s="832" t="s">
        <v>5383</v>
      </c>
      <c r="G608" s="832" t="s">
        <v>5384</v>
      </c>
      <c r="H608" s="849">
        <v>60</v>
      </c>
      <c r="I608" s="849">
        <v>42060</v>
      </c>
      <c r="J608" s="832">
        <v>0.83333333333333337</v>
      </c>
      <c r="K608" s="832">
        <v>701</v>
      </c>
      <c r="L608" s="849">
        <v>72</v>
      </c>
      <c r="M608" s="849">
        <v>50472</v>
      </c>
      <c r="N608" s="832">
        <v>1</v>
      </c>
      <c r="O608" s="832">
        <v>701</v>
      </c>
      <c r="P608" s="849">
        <v>40</v>
      </c>
      <c r="Q608" s="849">
        <v>28080</v>
      </c>
      <c r="R608" s="837">
        <v>0.55634807417974319</v>
      </c>
      <c r="S608" s="850">
        <v>702</v>
      </c>
    </row>
    <row r="609" spans="1:19" ht="14.4" customHeight="1" x14ac:dyDescent="0.3">
      <c r="A609" s="831" t="s">
        <v>5082</v>
      </c>
      <c r="B609" s="832" t="s">
        <v>5083</v>
      </c>
      <c r="C609" s="832" t="s">
        <v>589</v>
      </c>
      <c r="D609" s="832" t="s">
        <v>2738</v>
      </c>
      <c r="E609" s="832" t="s">
        <v>5331</v>
      </c>
      <c r="F609" s="832" t="s">
        <v>5383</v>
      </c>
      <c r="G609" s="832" t="s">
        <v>5385</v>
      </c>
      <c r="H609" s="849">
        <v>5</v>
      </c>
      <c r="I609" s="849">
        <v>3505</v>
      </c>
      <c r="J609" s="832"/>
      <c r="K609" s="832">
        <v>701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5082</v>
      </c>
      <c r="B610" s="832" t="s">
        <v>5083</v>
      </c>
      <c r="C610" s="832" t="s">
        <v>589</v>
      </c>
      <c r="D610" s="832" t="s">
        <v>2738</v>
      </c>
      <c r="E610" s="832" t="s">
        <v>5331</v>
      </c>
      <c r="F610" s="832" t="s">
        <v>5390</v>
      </c>
      <c r="G610" s="832" t="s">
        <v>5391</v>
      </c>
      <c r="H610" s="849"/>
      <c r="I610" s="849"/>
      <c r="J610" s="832"/>
      <c r="K610" s="832"/>
      <c r="L610" s="849"/>
      <c r="M610" s="849"/>
      <c r="N610" s="832"/>
      <c r="O610" s="832"/>
      <c r="P610" s="849">
        <v>4</v>
      </c>
      <c r="Q610" s="849">
        <v>0</v>
      </c>
      <c r="R610" s="837"/>
      <c r="S610" s="850">
        <v>0</v>
      </c>
    </row>
    <row r="611" spans="1:19" ht="14.4" customHeight="1" x14ac:dyDescent="0.3">
      <c r="A611" s="831" t="s">
        <v>5082</v>
      </c>
      <c r="B611" s="832" t="s">
        <v>5083</v>
      </c>
      <c r="C611" s="832" t="s">
        <v>589</v>
      </c>
      <c r="D611" s="832" t="s">
        <v>2739</v>
      </c>
      <c r="E611" s="832" t="s">
        <v>5331</v>
      </c>
      <c r="F611" s="832" t="s">
        <v>5361</v>
      </c>
      <c r="G611" s="832" t="s">
        <v>5362</v>
      </c>
      <c r="H611" s="849"/>
      <c r="I611" s="849"/>
      <c r="J611" s="832"/>
      <c r="K611" s="832"/>
      <c r="L611" s="849">
        <v>1</v>
      </c>
      <c r="M611" s="849">
        <v>33.33</v>
      </c>
      <c r="N611" s="832">
        <v>1</v>
      </c>
      <c r="O611" s="832">
        <v>33.33</v>
      </c>
      <c r="P611" s="849"/>
      <c r="Q611" s="849"/>
      <c r="R611" s="837"/>
      <c r="S611" s="850"/>
    </row>
    <row r="612" spans="1:19" ht="14.4" customHeight="1" x14ac:dyDescent="0.3">
      <c r="A612" s="831" t="s">
        <v>5082</v>
      </c>
      <c r="B612" s="832" t="s">
        <v>5083</v>
      </c>
      <c r="C612" s="832" t="s">
        <v>589</v>
      </c>
      <c r="D612" s="832" t="s">
        <v>2739</v>
      </c>
      <c r="E612" s="832" t="s">
        <v>5331</v>
      </c>
      <c r="F612" s="832" t="s">
        <v>5378</v>
      </c>
      <c r="G612" s="832" t="s">
        <v>5379</v>
      </c>
      <c r="H612" s="849"/>
      <c r="I612" s="849"/>
      <c r="J612" s="832"/>
      <c r="K612" s="832"/>
      <c r="L612" s="849">
        <v>1</v>
      </c>
      <c r="M612" s="849">
        <v>355</v>
      </c>
      <c r="N612" s="832">
        <v>1</v>
      </c>
      <c r="O612" s="832">
        <v>355</v>
      </c>
      <c r="P612" s="849"/>
      <c r="Q612" s="849"/>
      <c r="R612" s="837"/>
      <c r="S612" s="850"/>
    </row>
    <row r="613" spans="1:19" ht="14.4" customHeight="1" x14ac:dyDescent="0.3">
      <c r="A613" s="831" t="s">
        <v>5082</v>
      </c>
      <c r="B613" s="832" t="s">
        <v>5083</v>
      </c>
      <c r="C613" s="832" t="s">
        <v>589</v>
      </c>
      <c r="D613" s="832" t="s">
        <v>5075</v>
      </c>
      <c r="E613" s="832" t="s">
        <v>5084</v>
      </c>
      <c r="F613" s="832" t="s">
        <v>5088</v>
      </c>
      <c r="G613" s="832" t="s">
        <v>4543</v>
      </c>
      <c r="H613" s="849">
        <v>0.2</v>
      </c>
      <c r="I613" s="849">
        <v>21.65</v>
      </c>
      <c r="J613" s="832"/>
      <c r="K613" s="832">
        <v>108.24999999999999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5082</v>
      </c>
      <c r="B614" s="832" t="s">
        <v>5083</v>
      </c>
      <c r="C614" s="832" t="s">
        <v>589</v>
      </c>
      <c r="D614" s="832" t="s">
        <v>5075</v>
      </c>
      <c r="E614" s="832" t="s">
        <v>5084</v>
      </c>
      <c r="F614" s="832" t="s">
        <v>5124</v>
      </c>
      <c r="G614" s="832" t="s">
        <v>5125</v>
      </c>
      <c r="H614" s="849">
        <v>1.99</v>
      </c>
      <c r="I614" s="849">
        <v>51788.43</v>
      </c>
      <c r="J614" s="832"/>
      <c r="K614" s="832">
        <v>26024.336683417085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5082</v>
      </c>
      <c r="B615" s="832" t="s">
        <v>5083</v>
      </c>
      <c r="C615" s="832" t="s">
        <v>589</v>
      </c>
      <c r="D615" s="832" t="s">
        <v>5075</v>
      </c>
      <c r="E615" s="832" t="s">
        <v>5084</v>
      </c>
      <c r="F615" s="832" t="s">
        <v>5141</v>
      </c>
      <c r="G615" s="832" t="s">
        <v>793</v>
      </c>
      <c r="H615" s="849">
        <v>0.2</v>
      </c>
      <c r="I615" s="849">
        <v>14.15</v>
      </c>
      <c r="J615" s="832"/>
      <c r="K615" s="832">
        <v>70.75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5082</v>
      </c>
      <c r="B616" s="832" t="s">
        <v>5083</v>
      </c>
      <c r="C616" s="832" t="s">
        <v>589</v>
      </c>
      <c r="D616" s="832" t="s">
        <v>5075</v>
      </c>
      <c r="E616" s="832" t="s">
        <v>5084</v>
      </c>
      <c r="F616" s="832" t="s">
        <v>5241</v>
      </c>
      <c r="G616" s="832" t="s">
        <v>5242</v>
      </c>
      <c r="H616" s="849">
        <v>1.47</v>
      </c>
      <c r="I616" s="849">
        <v>791.66</v>
      </c>
      <c r="J616" s="832"/>
      <c r="K616" s="832">
        <v>538.54421768707482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5082</v>
      </c>
      <c r="B617" s="832" t="s">
        <v>5083</v>
      </c>
      <c r="C617" s="832" t="s">
        <v>589</v>
      </c>
      <c r="D617" s="832" t="s">
        <v>5075</v>
      </c>
      <c r="E617" s="832" t="s">
        <v>5084</v>
      </c>
      <c r="F617" s="832" t="s">
        <v>5246</v>
      </c>
      <c r="G617" s="832" t="s">
        <v>3336</v>
      </c>
      <c r="H617" s="849">
        <v>1</v>
      </c>
      <c r="I617" s="849">
        <v>148.46</v>
      </c>
      <c r="J617" s="832"/>
      <c r="K617" s="832">
        <v>148.46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5082</v>
      </c>
      <c r="B618" s="832" t="s">
        <v>5083</v>
      </c>
      <c r="C618" s="832" t="s">
        <v>589</v>
      </c>
      <c r="D618" s="832" t="s">
        <v>5075</v>
      </c>
      <c r="E618" s="832" t="s">
        <v>5331</v>
      </c>
      <c r="F618" s="832" t="s">
        <v>5344</v>
      </c>
      <c r="G618" s="832" t="s">
        <v>5345</v>
      </c>
      <c r="H618" s="849">
        <v>7</v>
      </c>
      <c r="I618" s="849">
        <v>259</v>
      </c>
      <c r="J618" s="832"/>
      <c r="K618" s="832">
        <v>37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5082</v>
      </c>
      <c r="B619" s="832" t="s">
        <v>5083</v>
      </c>
      <c r="C619" s="832" t="s">
        <v>589</v>
      </c>
      <c r="D619" s="832" t="s">
        <v>5075</v>
      </c>
      <c r="E619" s="832" t="s">
        <v>5331</v>
      </c>
      <c r="F619" s="832" t="s">
        <v>5358</v>
      </c>
      <c r="G619" s="832" t="s">
        <v>5360</v>
      </c>
      <c r="H619" s="849">
        <v>3</v>
      </c>
      <c r="I619" s="849">
        <v>330</v>
      </c>
      <c r="J619" s="832"/>
      <c r="K619" s="832">
        <v>110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5082</v>
      </c>
      <c r="B620" s="832" t="s">
        <v>5083</v>
      </c>
      <c r="C620" s="832" t="s">
        <v>589</v>
      </c>
      <c r="D620" s="832" t="s">
        <v>5075</v>
      </c>
      <c r="E620" s="832" t="s">
        <v>5331</v>
      </c>
      <c r="F620" s="832" t="s">
        <v>5364</v>
      </c>
      <c r="G620" s="832" t="s">
        <v>5365</v>
      </c>
      <c r="H620" s="849">
        <v>1</v>
      </c>
      <c r="I620" s="849">
        <v>37</v>
      </c>
      <c r="J620" s="832"/>
      <c r="K620" s="832">
        <v>37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5082</v>
      </c>
      <c r="B621" s="832" t="s">
        <v>5083</v>
      </c>
      <c r="C621" s="832" t="s">
        <v>589</v>
      </c>
      <c r="D621" s="832" t="s">
        <v>5075</v>
      </c>
      <c r="E621" s="832" t="s">
        <v>5331</v>
      </c>
      <c r="F621" s="832" t="s">
        <v>5369</v>
      </c>
      <c r="G621" s="832" t="s">
        <v>5371</v>
      </c>
      <c r="H621" s="849">
        <v>1</v>
      </c>
      <c r="I621" s="849">
        <v>32</v>
      </c>
      <c r="J621" s="832"/>
      <c r="K621" s="832">
        <v>32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5082</v>
      </c>
      <c r="B622" s="832" t="s">
        <v>5083</v>
      </c>
      <c r="C622" s="832" t="s">
        <v>589</v>
      </c>
      <c r="D622" s="832" t="s">
        <v>5075</v>
      </c>
      <c r="E622" s="832" t="s">
        <v>5331</v>
      </c>
      <c r="F622" s="832" t="s">
        <v>5374</v>
      </c>
      <c r="G622" s="832" t="s">
        <v>5375</v>
      </c>
      <c r="H622" s="849">
        <v>5</v>
      </c>
      <c r="I622" s="849">
        <v>655</v>
      </c>
      <c r="J622" s="832"/>
      <c r="K622" s="832">
        <v>131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5082</v>
      </c>
      <c r="B623" s="832" t="s">
        <v>5083</v>
      </c>
      <c r="C623" s="832" t="s">
        <v>589</v>
      </c>
      <c r="D623" s="832" t="s">
        <v>5075</v>
      </c>
      <c r="E623" s="832" t="s">
        <v>5331</v>
      </c>
      <c r="F623" s="832" t="s">
        <v>5378</v>
      </c>
      <c r="G623" s="832" t="s">
        <v>5380</v>
      </c>
      <c r="H623" s="849">
        <v>1</v>
      </c>
      <c r="I623" s="849">
        <v>354</v>
      </c>
      <c r="J623" s="832"/>
      <c r="K623" s="832">
        <v>354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5082</v>
      </c>
      <c r="B624" s="832" t="s">
        <v>5083</v>
      </c>
      <c r="C624" s="832" t="s">
        <v>589</v>
      </c>
      <c r="D624" s="832" t="s">
        <v>2740</v>
      </c>
      <c r="E624" s="832" t="s">
        <v>5084</v>
      </c>
      <c r="F624" s="832" t="s">
        <v>5132</v>
      </c>
      <c r="G624" s="832" t="s">
        <v>2681</v>
      </c>
      <c r="H624" s="849"/>
      <c r="I624" s="849"/>
      <c r="J624" s="832"/>
      <c r="K624" s="832"/>
      <c r="L624" s="849"/>
      <c r="M624" s="849"/>
      <c r="N624" s="832"/>
      <c r="O624" s="832"/>
      <c r="P624" s="849">
        <v>9.64</v>
      </c>
      <c r="Q624" s="849">
        <v>92662.78</v>
      </c>
      <c r="R624" s="837"/>
      <c r="S624" s="850">
        <v>9612.3215767634847</v>
      </c>
    </row>
    <row r="625" spans="1:19" ht="14.4" customHeight="1" x14ac:dyDescent="0.3">
      <c r="A625" s="831" t="s">
        <v>5082</v>
      </c>
      <c r="B625" s="832" t="s">
        <v>5083</v>
      </c>
      <c r="C625" s="832" t="s">
        <v>589</v>
      </c>
      <c r="D625" s="832" t="s">
        <v>2740</v>
      </c>
      <c r="E625" s="832" t="s">
        <v>5084</v>
      </c>
      <c r="F625" s="832" t="s">
        <v>5215</v>
      </c>
      <c r="G625" s="832" t="s">
        <v>1857</v>
      </c>
      <c r="H625" s="849"/>
      <c r="I625" s="849"/>
      <c r="J625" s="832"/>
      <c r="K625" s="832"/>
      <c r="L625" s="849"/>
      <c r="M625" s="849"/>
      <c r="N625" s="832"/>
      <c r="O625" s="832"/>
      <c r="P625" s="849">
        <v>3</v>
      </c>
      <c r="Q625" s="849">
        <v>26611.53</v>
      </c>
      <c r="R625" s="837"/>
      <c r="S625" s="850">
        <v>8870.51</v>
      </c>
    </row>
    <row r="626" spans="1:19" ht="14.4" customHeight="1" x14ac:dyDescent="0.3">
      <c r="A626" s="831" t="s">
        <v>5082</v>
      </c>
      <c r="B626" s="832" t="s">
        <v>5083</v>
      </c>
      <c r="C626" s="832" t="s">
        <v>589</v>
      </c>
      <c r="D626" s="832" t="s">
        <v>2740</v>
      </c>
      <c r="E626" s="832" t="s">
        <v>5331</v>
      </c>
      <c r="F626" s="832" t="s">
        <v>5354</v>
      </c>
      <c r="G626" s="832" t="s">
        <v>5355</v>
      </c>
      <c r="H626" s="849"/>
      <c r="I626" s="849"/>
      <c r="J626" s="832"/>
      <c r="K626" s="832"/>
      <c r="L626" s="849"/>
      <c r="M626" s="849"/>
      <c r="N626" s="832"/>
      <c r="O626" s="832"/>
      <c r="P626" s="849">
        <v>3</v>
      </c>
      <c r="Q626" s="849">
        <v>0</v>
      </c>
      <c r="R626" s="837"/>
      <c r="S626" s="850">
        <v>0</v>
      </c>
    </row>
    <row r="627" spans="1:19" ht="14.4" customHeight="1" x14ac:dyDescent="0.3">
      <c r="A627" s="831" t="s">
        <v>5082</v>
      </c>
      <c r="B627" s="832" t="s">
        <v>5083</v>
      </c>
      <c r="C627" s="832" t="s">
        <v>589</v>
      </c>
      <c r="D627" s="832" t="s">
        <v>2741</v>
      </c>
      <c r="E627" s="832" t="s">
        <v>5084</v>
      </c>
      <c r="F627" s="832" t="s">
        <v>5087</v>
      </c>
      <c r="G627" s="832" t="s">
        <v>4276</v>
      </c>
      <c r="H627" s="849">
        <v>0.4</v>
      </c>
      <c r="I627" s="849">
        <v>21.64</v>
      </c>
      <c r="J627" s="832">
        <v>0.18174183253548334</v>
      </c>
      <c r="K627" s="832">
        <v>54.1</v>
      </c>
      <c r="L627" s="849">
        <v>2.2000000000000002</v>
      </c>
      <c r="M627" s="849">
        <v>119.07</v>
      </c>
      <c r="N627" s="832">
        <v>1</v>
      </c>
      <c r="O627" s="832">
        <v>54.122727272727268</v>
      </c>
      <c r="P627" s="849">
        <v>3</v>
      </c>
      <c r="Q627" s="849">
        <v>162.30000000000001</v>
      </c>
      <c r="R627" s="837">
        <v>1.3630637440161251</v>
      </c>
      <c r="S627" s="850">
        <v>54.1</v>
      </c>
    </row>
    <row r="628" spans="1:19" ht="14.4" customHeight="1" x14ac:dyDescent="0.3">
      <c r="A628" s="831" t="s">
        <v>5082</v>
      </c>
      <c r="B628" s="832" t="s">
        <v>5083</v>
      </c>
      <c r="C628" s="832" t="s">
        <v>589</v>
      </c>
      <c r="D628" s="832" t="s">
        <v>2741</v>
      </c>
      <c r="E628" s="832" t="s">
        <v>5084</v>
      </c>
      <c r="F628" s="832" t="s">
        <v>5088</v>
      </c>
      <c r="G628" s="832" t="s">
        <v>4543</v>
      </c>
      <c r="H628" s="849">
        <v>6.6</v>
      </c>
      <c r="I628" s="849">
        <v>714.59999999999991</v>
      </c>
      <c r="J628" s="832">
        <v>0.32352262077770377</v>
      </c>
      <c r="K628" s="832">
        <v>108.27272727272727</v>
      </c>
      <c r="L628" s="849">
        <v>20.399999999999999</v>
      </c>
      <c r="M628" s="849">
        <v>2208.81</v>
      </c>
      <c r="N628" s="832">
        <v>1</v>
      </c>
      <c r="O628" s="832">
        <v>108.27500000000001</v>
      </c>
      <c r="P628" s="849">
        <v>6.2</v>
      </c>
      <c r="Q628" s="849">
        <v>671.3</v>
      </c>
      <c r="R628" s="837">
        <v>0.30391930496511693</v>
      </c>
      <c r="S628" s="850">
        <v>108.27419354838709</v>
      </c>
    </row>
    <row r="629" spans="1:19" ht="14.4" customHeight="1" x14ac:dyDescent="0.3">
      <c r="A629" s="831" t="s">
        <v>5082</v>
      </c>
      <c r="B629" s="832" t="s">
        <v>5083</v>
      </c>
      <c r="C629" s="832" t="s">
        <v>589</v>
      </c>
      <c r="D629" s="832" t="s">
        <v>2741</v>
      </c>
      <c r="E629" s="832" t="s">
        <v>5084</v>
      </c>
      <c r="F629" s="832" t="s">
        <v>5089</v>
      </c>
      <c r="G629" s="832" t="s">
        <v>3375</v>
      </c>
      <c r="H629" s="849"/>
      <c r="I629" s="849"/>
      <c r="J629" s="832"/>
      <c r="K629" s="832"/>
      <c r="L629" s="849">
        <v>0.5</v>
      </c>
      <c r="M629" s="849">
        <v>75.5</v>
      </c>
      <c r="N629" s="832">
        <v>1</v>
      </c>
      <c r="O629" s="832">
        <v>151</v>
      </c>
      <c r="P629" s="849"/>
      <c r="Q629" s="849"/>
      <c r="R629" s="837"/>
      <c r="S629" s="850"/>
    </row>
    <row r="630" spans="1:19" ht="14.4" customHeight="1" x14ac:dyDescent="0.3">
      <c r="A630" s="831" t="s">
        <v>5082</v>
      </c>
      <c r="B630" s="832" t="s">
        <v>5083</v>
      </c>
      <c r="C630" s="832" t="s">
        <v>589</v>
      </c>
      <c r="D630" s="832" t="s">
        <v>2741</v>
      </c>
      <c r="E630" s="832" t="s">
        <v>5084</v>
      </c>
      <c r="F630" s="832" t="s">
        <v>5091</v>
      </c>
      <c r="G630" s="832" t="s">
        <v>2872</v>
      </c>
      <c r="H630" s="849">
        <v>3.6</v>
      </c>
      <c r="I630" s="849">
        <v>46.32</v>
      </c>
      <c r="J630" s="832">
        <v>0.19565768353467941</v>
      </c>
      <c r="K630" s="832">
        <v>12.866666666666667</v>
      </c>
      <c r="L630" s="849">
        <v>18.400000000000002</v>
      </c>
      <c r="M630" s="849">
        <v>236.73999999999998</v>
      </c>
      <c r="N630" s="832">
        <v>1</v>
      </c>
      <c r="O630" s="832">
        <v>12.866304347826084</v>
      </c>
      <c r="P630" s="849">
        <v>8.1999999999999993</v>
      </c>
      <c r="Q630" s="849">
        <v>105.45</v>
      </c>
      <c r="R630" s="837">
        <v>0.44542536115569831</v>
      </c>
      <c r="S630" s="850">
        <v>12.859756097560977</v>
      </c>
    </row>
    <row r="631" spans="1:19" ht="14.4" customHeight="1" x14ac:dyDescent="0.3">
      <c r="A631" s="831" t="s">
        <v>5082</v>
      </c>
      <c r="B631" s="832" t="s">
        <v>5083</v>
      </c>
      <c r="C631" s="832" t="s">
        <v>589</v>
      </c>
      <c r="D631" s="832" t="s">
        <v>2741</v>
      </c>
      <c r="E631" s="832" t="s">
        <v>5084</v>
      </c>
      <c r="F631" s="832" t="s">
        <v>5092</v>
      </c>
      <c r="G631" s="832" t="s">
        <v>5093</v>
      </c>
      <c r="H631" s="849">
        <v>21</v>
      </c>
      <c r="I631" s="849">
        <v>4041.21</v>
      </c>
      <c r="J631" s="832">
        <v>1.0577837689277441</v>
      </c>
      <c r="K631" s="832">
        <v>192.43857142857144</v>
      </c>
      <c r="L631" s="849">
        <v>18.600000000000001</v>
      </c>
      <c r="M631" s="849">
        <v>3820.4500000000003</v>
      </c>
      <c r="N631" s="832">
        <v>1</v>
      </c>
      <c r="O631" s="832">
        <v>205.40053763440861</v>
      </c>
      <c r="P631" s="849">
        <v>17.2</v>
      </c>
      <c r="Q631" s="849">
        <v>3533</v>
      </c>
      <c r="R631" s="837">
        <v>0.92476017223101981</v>
      </c>
      <c r="S631" s="850">
        <v>205.40697674418607</v>
      </c>
    </row>
    <row r="632" spans="1:19" ht="14.4" customHeight="1" x14ac:dyDescent="0.3">
      <c r="A632" s="831" t="s">
        <v>5082</v>
      </c>
      <c r="B632" s="832" t="s">
        <v>5083</v>
      </c>
      <c r="C632" s="832" t="s">
        <v>589</v>
      </c>
      <c r="D632" s="832" t="s">
        <v>2741</v>
      </c>
      <c r="E632" s="832" t="s">
        <v>5084</v>
      </c>
      <c r="F632" s="832" t="s">
        <v>5097</v>
      </c>
      <c r="G632" s="832" t="s">
        <v>1226</v>
      </c>
      <c r="H632" s="849"/>
      <c r="I632" s="849"/>
      <c r="J632" s="832"/>
      <c r="K632" s="832"/>
      <c r="L632" s="849"/>
      <c r="M632" s="849"/>
      <c r="N632" s="832"/>
      <c r="O632" s="832"/>
      <c r="P632" s="849">
        <v>456</v>
      </c>
      <c r="Q632" s="849">
        <v>6214.38</v>
      </c>
      <c r="R632" s="837"/>
      <c r="S632" s="850">
        <v>13.628026315789475</v>
      </c>
    </row>
    <row r="633" spans="1:19" ht="14.4" customHeight="1" x14ac:dyDescent="0.3">
      <c r="A633" s="831" t="s">
        <v>5082</v>
      </c>
      <c r="B633" s="832" t="s">
        <v>5083</v>
      </c>
      <c r="C633" s="832" t="s">
        <v>589</v>
      </c>
      <c r="D633" s="832" t="s">
        <v>2741</v>
      </c>
      <c r="E633" s="832" t="s">
        <v>5084</v>
      </c>
      <c r="F633" s="832" t="s">
        <v>5098</v>
      </c>
      <c r="G633" s="832" t="s">
        <v>1820</v>
      </c>
      <c r="H633" s="849">
        <v>6</v>
      </c>
      <c r="I633" s="849">
        <v>39726.899999999994</v>
      </c>
      <c r="J633" s="832">
        <v>1.4999999999999998</v>
      </c>
      <c r="K633" s="832">
        <v>6621.1499999999987</v>
      </c>
      <c r="L633" s="849">
        <v>4</v>
      </c>
      <c r="M633" s="849">
        <v>26484.6</v>
      </c>
      <c r="N633" s="832">
        <v>1</v>
      </c>
      <c r="O633" s="832">
        <v>6621.15</v>
      </c>
      <c r="P633" s="849"/>
      <c r="Q633" s="849"/>
      <c r="R633" s="837"/>
      <c r="S633" s="850"/>
    </row>
    <row r="634" spans="1:19" ht="14.4" customHeight="1" x14ac:dyDescent="0.3">
      <c r="A634" s="831" t="s">
        <v>5082</v>
      </c>
      <c r="B634" s="832" t="s">
        <v>5083</v>
      </c>
      <c r="C634" s="832" t="s">
        <v>589</v>
      </c>
      <c r="D634" s="832" t="s">
        <v>2741</v>
      </c>
      <c r="E634" s="832" t="s">
        <v>5084</v>
      </c>
      <c r="F634" s="832" t="s">
        <v>5099</v>
      </c>
      <c r="G634" s="832" t="s">
        <v>609</v>
      </c>
      <c r="H634" s="849"/>
      <c r="I634" s="849"/>
      <c r="J634" s="832"/>
      <c r="K634" s="832"/>
      <c r="L634" s="849">
        <v>16.05</v>
      </c>
      <c r="M634" s="849">
        <v>5871.0300000000007</v>
      </c>
      <c r="N634" s="832">
        <v>1</v>
      </c>
      <c r="O634" s="832">
        <v>365.79626168224303</v>
      </c>
      <c r="P634" s="849"/>
      <c r="Q634" s="849"/>
      <c r="R634" s="837"/>
      <c r="S634" s="850"/>
    </row>
    <row r="635" spans="1:19" ht="14.4" customHeight="1" x14ac:dyDescent="0.3">
      <c r="A635" s="831" t="s">
        <v>5082</v>
      </c>
      <c r="B635" s="832" t="s">
        <v>5083</v>
      </c>
      <c r="C635" s="832" t="s">
        <v>589</v>
      </c>
      <c r="D635" s="832" t="s">
        <v>2741</v>
      </c>
      <c r="E635" s="832" t="s">
        <v>5084</v>
      </c>
      <c r="F635" s="832" t="s">
        <v>5109</v>
      </c>
      <c r="G635" s="832" t="s">
        <v>2668</v>
      </c>
      <c r="H635" s="849">
        <v>206.95</v>
      </c>
      <c r="I635" s="849">
        <v>3091104.1399999997</v>
      </c>
      <c r="J635" s="832">
        <v>1.862110938928379</v>
      </c>
      <c r="K635" s="832">
        <v>14936.478086494322</v>
      </c>
      <c r="L635" s="849">
        <v>117.58</v>
      </c>
      <c r="M635" s="849">
        <v>1659999.99</v>
      </c>
      <c r="N635" s="832">
        <v>1</v>
      </c>
      <c r="O635" s="832">
        <v>14118.047201905087</v>
      </c>
      <c r="P635" s="849">
        <v>166.48000000000002</v>
      </c>
      <c r="Q635" s="849">
        <v>2335652</v>
      </c>
      <c r="R635" s="837">
        <v>1.4070192855844534</v>
      </c>
      <c r="S635" s="850">
        <v>14029.625180201825</v>
      </c>
    </row>
    <row r="636" spans="1:19" ht="14.4" customHeight="1" x14ac:dyDescent="0.3">
      <c r="A636" s="831" t="s">
        <v>5082</v>
      </c>
      <c r="B636" s="832" t="s">
        <v>5083</v>
      </c>
      <c r="C636" s="832" t="s">
        <v>589</v>
      </c>
      <c r="D636" s="832" t="s">
        <v>2741</v>
      </c>
      <c r="E636" s="832" t="s">
        <v>5084</v>
      </c>
      <c r="F636" s="832" t="s">
        <v>5110</v>
      </c>
      <c r="G636" s="832" t="s">
        <v>5111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28544.97</v>
      </c>
      <c r="R636" s="837"/>
      <c r="S636" s="850">
        <v>28544.97</v>
      </c>
    </row>
    <row r="637" spans="1:19" ht="14.4" customHeight="1" x14ac:dyDescent="0.3">
      <c r="A637" s="831" t="s">
        <v>5082</v>
      </c>
      <c r="B637" s="832" t="s">
        <v>5083</v>
      </c>
      <c r="C637" s="832" t="s">
        <v>589</v>
      </c>
      <c r="D637" s="832" t="s">
        <v>2741</v>
      </c>
      <c r="E637" s="832" t="s">
        <v>5084</v>
      </c>
      <c r="F637" s="832" t="s">
        <v>5112</v>
      </c>
      <c r="G637" s="832" t="s">
        <v>5111</v>
      </c>
      <c r="H637" s="849"/>
      <c r="I637" s="849"/>
      <c r="J637" s="832"/>
      <c r="K637" s="832"/>
      <c r="L637" s="849"/>
      <c r="M637" s="849"/>
      <c r="N637" s="832"/>
      <c r="O637" s="832"/>
      <c r="P637" s="849">
        <v>1</v>
      </c>
      <c r="Q637" s="849">
        <v>57847.6</v>
      </c>
      <c r="R637" s="837"/>
      <c r="S637" s="850">
        <v>57847.6</v>
      </c>
    </row>
    <row r="638" spans="1:19" ht="14.4" customHeight="1" x14ac:dyDescent="0.3">
      <c r="A638" s="831" t="s">
        <v>5082</v>
      </c>
      <c r="B638" s="832" t="s">
        <v>5083</v>
      </c>
      <c r="C638" s="832" t="s">
        <v>589</v>
      </c>
      <c r="D638" s="832" t="s">
        <v>2741</v>
      </c>
      <c r="E638" s="832" t="s">
        <v>5084</v>
      </c>
      <c r="F638" s="832" t="s">
        <v>5113</v>
      </c>
      <c r="G638" s="832" t="s">
        <v>5111</v>
      </c>
      <c r="H638" s="849">
        <v>22</v>
      </c>
      <c r="I638" s="849">
        <v>2592109.58</v>
      </c>
      <c r="J638" s="832">
        <v>1.2241451497461981</v>
      </c>
      <c r="K638" s="832">
        <v>117823.16272727273</v>
      </c>
      <c r="L638" s="849">
        <v>19</v>
      </c>
      <c r="M638" s="849">
        <v>2117485.48</v>
      </c>
      <c r="N638" s="832">
        <v>1</v>
      </c>
      <c r="O638" s="832">
        <v>111446.60421052632</v>
      </c>
      <c r="P638" s="849">
        <v>31</v>
      </c>
      <c r="Q638" s="849">
        <v>3454842.4299999997</v>
      </c>
      <c r="R638" s="837">
        <v>1.6315778609258751</v>
      </c>
      <c r="S638" s="850">
        <v>111446.52999999998</v>
      </c>
    </row>
    <row r="639" spans="1:19" ht="14.4" customHeight="1" x14ac:dyDescent="0.3">
      <c r="A639" s="831" t="s">
        <v>5082</v>
      </c>
      <c r="B639" s="832" t="s">
        <v>5083</v>
      </c>
      <c r="C639" s="832" t="s">
        <v>589</v>
      </c>
      <c r="D639" s="832" t="s">
        <v>2741</v>
      </c>
      <c r="E639" s="832" t="s">
        <v>5084</v>
      </c>
      <c r="F639" s="832" t="s">
        <v>5114</v>
      </c>
      <c r="G639" s="832" t="s">
        <v>5115</v>
      </c>
      <c r="H639" s="849">
        <v>1</v>
      </c>
      <c r="I639" s="849">
        <v>78826.98</v>
      </c>
      <c r="J639" s="832"/>
      <c r="K639" s="832">
        <v>78826.98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5082</v>
      </c>
      <c r="B640" s="832" t="s">
        <v>5083</v>
      </c>
      <c r="C640" s="832" t="s">
        <v>589</v>
      </c>
      <c r="D640" s="832" t="s">
        <v>2741</v>
      </c>
      <c r="E640" s="832" t="s">
        <v>5084</v>
      </c>
      <c r="F640" s="832" t="s">
        <v>5118</v>
      </c>
      <c r="G640" s="832" t="s">
        <v>5119</v>
      </c>
      <c r="H640" s="849">
        <v>40</v>
      </c>
      <c r="I640" s="849">
        <v>2260967.6</v>
      </c>
      <c r="J640" s="832">
        <v>1.1290875139259036</v>
      </c>
      <c r="K640" s="832">
        <v>56524.19</v>
      </c>
      <c r="L640" s="849">
        <v>36</v>
      </c>
      <c r="M640" s="849">
        <v>2002473.3</v>
      </c>
      <c r="N640" s="832">
        <v>1</v>
      </c>
      <c r="O640" s="832">
        <v>55624.258333333331</v>
      </c>
      <c r="P640" s="849">
        <v>23</v>
      </c>
      <c r="Q640" s="849">
        <v>793122.57000000007</v>
      </c>
      <c r="R640" s="837">
        <v>0.39607148320030039</v>
      </c>
      <c r="S640" s="850">
        <v>34483.590000000004</v>
      </c>
    </row>
    <row r="641" spans="1:19" ht="14.4" customHeight="1" x14ac:dyDescent="0.3">
      <c r="A641" s="831" t="s">
        <v>5082</v>
      </c>
      <c r="B641" s="832" t="s">
        <v>5083</v>
      </c>
      <c r="C641" s="832" t="s">
        <v>589</v>
      </c>
      <c r="D641" s="832" t="s">
        <v>2741</v>
      </c>
      <c r="E641" s="832" t="s">
        <v>5084</v>
      </c>
      <c r="F641" s="832" t="s">
        <v>5120</v>
      </c>
      <c r="G641" s="832" t="s">
        <v>5121</v>
      </c>
      <c r="H641" s="849">
        <v>12</v>
      </c>
      <c r="I641" s="849">
        <v>99534.84</v>
      </c>
      <c r="J641" s="832">
        <v>0.75</v>
      </c>
      <c r="K641" s="832">
        <v>8294.57</v>
      </c>
      <c r="L641" s="849">
        <v>16</v>
      </c>
      <c r="M641" s="849">
        <v>132713.12</v>
      </c>
      <c r="N641" s="832">
        <v>1</v>
      </c>
      <c r="O641" s="832">
        <v>8294.57</v>
      </c>
      <c r="P641" s="849">
        <v>8</v>
      </c>
      <c r="Q641" s="849">
        <v>66356.56</v>
      </c>
      <c r="R641" s="837">
        <v>0.5</v>
      </c>
      <c r="S641" s="850">
        <v>8294.57</v>
      </c>
    </row>
    <row r="642" spans="1:19" ht="14.4" customHeight="1" x14ac:dyDescent="0.3">
      <c r="A642" s="831" t="s">
        <v>5082</v>
      </c>
      <c r="B642" s="832" t="s">
        <v>5083</v>
      </c>
      <c r="C642" s="832" t="s">
        <v>589</v>
      </c>
      <c r="D642" s="832" t="s">
        <v>2741</v>
      </c>
      <c r="E642" s="832" t="s">
        <v>5084</v>
      </c>
      <c r="F642" s="832" t="s">
        <v>5126</v>
      </c>
      <c r="G642" s="832" t="s">
        <v>5119</v>
      </c>
      <c r="H642" s="849"/>
      <c r="I642" s="849"/>
      <c r="J642" s="832"/>
      <c r="K642" s="832"/>
      <c r="L642" s="849"/>
      <c r="M642" s="849"/>
      <c r="N642" s="832"/>
      <c r="O642" s="832"/>
      <c r="P642" s="849">
        <v>1</v>
      </c>
      <c r="Q642" s="849">
        <v>110214.5</v>
      </c>
      <c r="R642" s="837"/>
      <c r="S642" s="850">
        <v>110214.5</v>
      </c>
    </row>
    <row r="643" spans="1:19" ht="14.4" customHeight="1" x14ac:dyDescent="0.3">
      <c r="A643" s="831" t="s">
        <v>5082</v>
      </c>
      <c r="B643" s="832" t="s">
        <v>5083</v>
      </c>
      <c r="C643" s="832" t="s">
        <v>589</v>
      </c>
      <c r="D643" s="832" t="s">
        <v>2741</v>
      </c>
      <c r="E643" s="832" t="s">
        <v>5084</v>
      </c>
      <c r="F643" s="832" t="s">
        <v>5129</v>
      </c>
      <c r="G643" s="832" t="s">
        <v>1777</v>
      </c>
      <c r="H643" s="849">
        <v>27.16</v>
      </c>
      <c r="I643" s="849">
        <v>136044.44</v>
      </c>
      <c r="J643" s="832">
        <v>0.13324408895564588</v>
      </c>
      <c r="K643" s="832">
        <v>5009</v>
      </c>
      <c r="L643" s="849">
        <v>204.9</v>
      </c>
      <c r="M643" s="849">
        <v>1021016.7</v>
      </c>
      <c r="N643" s="832">
        <v>1</v>
      </c>
      <c r="O643" s="832">
        <v>4983</v>
      </c>
      <c r="P643" s="849">
        <v>5</v>
      </c>
      <c r="Q643" s="849">
        <v>24452.95</v>
      </c>
      <c r="R643" s="837">
        <v>2.3949608267915697E-2</v>
      </c>
      <c r="S643" s="850">
        <v>4890.59</v>
      </c>
    </row>
    <row r="644" spans="1:19" ht="14.4" customHeight="1" x14ac:dyDescent="0.3">
      <c r="A644" s="831" t="s">
        <v>5082</v>
      </c>
      <c r="B644" s="832" t="s">
        <v>5083</v>
      </c>
      <c r="C644" s="832" t="s">
        <v>589</v>
      </c>
      <c r="D644" s="832" t="s">
        <v>2741</v>
      </c>
      <c r="E644" s="832" t="s">
        <v>5084</v>
      </c>
      <c r="F644" s="832" t="s">
        <v>5132</v>
      </c>
      <c r="G644" s="832" t="s">
        <v>2681</v>
      </c>
      <c r="H644" s="849">
        <v>52.84</v>
      </c>
      <c r="I644" s="849">
        <v>556800.97</v>
      </c>
      <c r="J644" s="832"/>
      <c r="K644" s="832">
        <v>10537.489969719907</v>
      </c>
      <c r="L644" s="849"/>
      <c r="M644" s="849"/>
      <c r="N644" s="832"/>
      <c r="O644" s="832"/>
      <c r="P644" s="849">
        <v>12.82</v>
      </c>
      <c r="Q644" s="849">
        <v>124679.5</v>
      </c>
      <c r="R644" s="837"/>
      <c r="S644" s="850">
        <v>9725.3900156006239</v>
      </c>
    </row>
    <row r="645" spans="1:19" ht="14.4" customHeight="1" x14ac:dyDescent="0.3">
      <c r="A645" s="831" t="s">
        <v>5082</v>
      </c>
      <c r="B645" s="832" t="s">
        <v>5083</v>
      </c>
      <c r="C645" s="832" t="s">
        <v>589</v>
      </c>
      <c r="D645" s="832" t="s">
        <v>2741</v>
      </c>
      <c r="E645" s="832" t="s">
        <v>5084</v>
      </c>
      <c r="F645" s="832" t="s">
        <v>5133</v>
      </c>
      <c r="G645" s="832"/>
      <c r="H645" s="849">
        <v>5</v>
      </c>
      <c r="I645" s="849">
        <v>243.7</v>
      </c>
      <c r="J645" s="832">
        <v>0.625</v>
      </c>
      <c r="K645" s="832">
        <v>48.739999999999995</v>
      </c>
      <c r="L645" s="849">
        <v>8</v>
      </c>
      <c r="M645" s="849">
        <v>389.92</v>
      </c>
      <c r="N645" s="832">
        <v>1</v>
      </c>
      <c r="O645" s="832">
        <v>48.74</v>
      </c>
      <c r="P645" s="849"/>
      <c r="Q645" s="849"/>
      <c r="R645" s="837"/>
      <c r="S645" s="850"/>
    </row>
    <row r="646" spans="1:19" ht="14.4" customHeight="1" x14ac:dyDescent="0.3">
      <c r="A646" s="831" t="s">
        <v>5082</v>
      </c>
      <c r="B646" s="832" t="s">
        <v>5083</v>
      </c>
      <c r="C646" s="832" t="s">
        <v>589</v>
      </c>
      <c r="D646" s="832" t="s">
        <v>2741</v>
      </c>
      <c r="E646" s="832" t="s">
        <v>5084</v>
      </c>
      <c r="F646" s="832" t="s">
        <v>5134</v>
      </c>
      <c r="G646" s="832" t="s">
        <v>5135</v>
      </c>
      <c r="H646" s="849">
        <v>18.119999999999997</v>
      </c>
      <c r="I646" s="849">
        <v>1916.8300000000002</v>
      </c>
      <c r="J646" s="832">
        <v>0.29539591494555428</v>
      </c>
      <c r="K646" s="832">
        <v>105.78532008830024</v>
      </c>
      <c r="L646" s="849">
        <v>47.18</v>
      </c>
      <c r="M646" s="849">
        <v>6489.0199999999986</v>
      </c>
      <c r="N646" s="832">
        <v>1</v>
      </c>
      <c r="O646" s="832">
        <v>137.5375158965663</v>
      </c>
      <c r="P646" s="849"/>
      <c r="Q646" s="849"/>
      <c r="R646" s="837"/>
      <c r="S646" s="850"/>
    </row>
    <row r="647" spans="1:19" ht="14.4" customHeight="1" x14ac:dyDescent="0.3">
      <c r="A647" s="831" t="s">
        <v>5082</v>
      </c>
      <c r="B647" s="832" t="s">
        <v>5083</v>
      </c>
      <c r="C647" s="832" t="s">
        <v>589</v>
      </c>
      <c r="D647" s="832" t="s">
        <v>2741</v>
      </c>
      <c r="E647" s="832" t="s">
        <v>5084</v>
      </c>
      <c r="F647" s="832" t="s">
        <v>5136</v>
      </c>
      <c r="G647" s="832" t="s">
        <v>5135</v>
      </c>
      <c r="H647" s="849">
        <v>91.179999999999993</v>
      </c>
      <c r="I647" s="849">
        <v>48232.24</v>
      </c>
      <c r="J647" s="832">
        <v>0.91197289355957323</v>
      </c>
      <c r="K647" s="832">
        <v>528.97828471155958</v>
      </c>
      <c r="L647" s="849">
        <v>76.91</v>
      </c>
      <c r="M647" s="849">
        <v>52887.8</v>
      </c>
      <c r="N647" s="832">
        <v>1</v>
      </c>
      <c r="O647" s="832">
        <v>687.658301911325</v>
      </c>
      <c r="P647" s="849"/>
      <c r="Q647" s="849"/>
      <c r="R647" s="837"/>
      <c r="S647" s="850"/>
    </row>
    <row r="648" spans="1:19" ht="14.4" customHeight="1" x14ac:dyDescent="0.3">
      <c r="A648" s="831" t="s">
        <v>5082</v>
      </c>
      <c r="B648" s="832" t="s">
        <v>5083</v>
      </c>
      <c r="C648" s="832" t="s">
        <v>589</v>
      </c>
      <c r="D648" s="832" t="s">
        <v>2741</v>
      </c>
      <c r="E648" s="832" t="s">
        <v>5084</v>
      </c>
      <c r="F648" s="832" t="s">
        <v>5137</v>
      </c>
      <c r="G648" s="832" t="s">
        <v>1820</v>
      </c>
      <c r="H648" s="849">
        <v>37</v>
      </c>
      <c r="I648" s="849">
        <v>76788.320000000007</v>
      </c>
      <c r="J648" s="832">
        <v>1.1935483870967742</v>
      </c>
      <c r="K648" s="832">
        <v>2075.36</v>
      </c>
      <c r="L648" s="849">
        <v>31</v>
      </c>
      <c r="M648" s="849">
        <v>64336.160000000003</v>
      </c>
      <c r="N648" s="832">
        <v>1</v>
      </c>
      <c r="O648" s="832">
        <v>2075.36</v>
      </c>
      <c r="P648" s="849"/>
      <c r="Q648" s="849"/>
      <c r="R648" s="837"/>
      <c r="S648" s="850"/>
    </row>
    <row r="649" spans="1:19" ht="14.4" customHeight="1" x14ac:dyDescent="0.3">
      <c r="A649" s="831" t="s">
        <v>5082</v>
      </c>
      <c r="B649" s="832" t="s">
        <v>5083</v>
      </c>
      <c r="C649" s="832" t="s">
        <v>589</v>
      </c>
      <c r="D649" s="832" t="s">
        <v>2741</v>
      </c>
      <c r="E649" s="832" t="s">
        <v>5084</v>
      </c>
      <c r="F649" s="832" t="s">
        <v>5139</v>
      </c>
      <c r="G649" s="832"/>
      <c r="H649" s="849">
        <v>22</v>
      </c>
      <c r="I649" s="849">
        <v>3126.42</v>
      </c>
      <c r="J649" s="832"/>
      <c r="K649" s="832">
        <v>142.11000000000001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5082</v>
      </c>
      <c r="B650" s="832" t="s">
        <v>5083</v>
      </c>
      <c r="C650" s="832" t="s">
        <v>589</v>
      </c>
      <c r="D650" s="832" t="s">
        <v>2741</v>
      </c>
      <c r="E650" s="832" t="s">
        <v>5084</v>
      </c>
      <c r="F650" s="832" t="s">
        <v>5140</v>
      </c>
      <c r="G650" s="832" t="s">
        <v>1187</v>
      </c>
      <c r="H650" s="849">
        <v>39.000000000000007</v>
      </c>
      <c r="I650" s="849">
        <v>7103.89</v>
      </c>
      <c r="J650" s="832">
        <v>1.4444525777493111</v>
      </c>
      <c r="K650" s="832">
        <v>182.15102564102563</v>
      </c>
      <c r="L650" s="849">
        <v>27</v>
      </c>
      <c r="M650" s="849">
        <v>4918.05</v>
      </c>
      <c r="N650" s="832">
        <v>1</v>
      </c>
      <c r="O650" s="832">
        <v>182.15</v>
      </c>
      <c r="P650" s="849">
        <v>26.4</v>
      </c>
      <c r="Q650" s="849">
        <v>4808.7599999999993</v>
      </c>
      <c r="R650" s="837">
        <v>0.97777777777777763</v>
      </c>
      <c r="S650" s="850">
        <v>182.14999999999998</v>
      </c>
    </row>
    <row r="651" spans="1:19" ht="14.4" customHeight="1" x14ac:dyDescent="0.3">
      <c r="A651" s="831" t="s">
        <v>5082</v>
      </c>
      <c r="B651" s="832" t="s">
        <v>5083</v>
      </c>
      <c r="C651" s="832" t="s">
        <v>589</v>
      </c>
      <c r="D651" s="832" t="s">
        <v>2741</v>
      </c>
      <c r="E651" s="832" t="s">
        <v>5084</v>
      </c>
      <c r="F651" s="832" t="s">
        <v>5141</v>
      </c>
      <c r="G651" s="832" t="s">
        <v>793</v>
      </c>
      <c r="H651" s="849">
        <v>59.9</v>
      </c>
      <c r="I651" s="849">
        <v>4237.92</v>
      </c>
      <c r="J651" s="832">
        <v>1.1133815860338645</v>
      </c>
      <c r="K651" s="832">
        <v>70.749916527545906</v>
      </c>
      <c r="L651" s="849">
        <v>53.8</v>
      </c>
      <c r="M651" s="849">
        <v>3806.35</v>
      </c>
      <c r="N651" s="832">
        <v>1</v>
      </c>
      <c r="O651" s="832">
        <v>70.75</v>
      </c>
      <c r="P651" s="849">
        <v>9.6</v>
      </c>
      <c r="Q651" s="849">
        <v>817.44</v>
      </c>
      <c r="R651" s="837">
        <v>0.21475691935844052</v>
      </c>
      <c r="S651" s="850">
        <v>85.15</v>
      </c>
    </row>
    <row r="652" spans="1:19" ht="14.4" customHeight="1" x14ac:dyDescent="0.3">
      <c r="A652" s="831" t="s">
        <v>5082</v>
      </c>
      <c r="B652" s="832" t="s">
        <v>5083</v>
      </c>
      <c r="C652" s="832" t="s">
        <v>589</v>
      </c>
      <c r="D652" s="832" t="s">
        <v>2741</v>
      </c>
      <c r="E652" s="832" t="s">
        <v>5084</v>
      </c>
      <c r="F652" s="832" t="s">
        <v>5142</v>
      </c>
      <c r="G652" s="832" t="s">
        <v>3404</v>
      </c>
      <c r="H652" s="849">
        <v>8.9</v>
      </c>
      <c r="I652" s="849">
        <v>4329.49</v>
      </c>
      <c r="J652" s="832">
        <v>1.5213826886315081</v>
      </c>
      <c r="K652" s="832">
        <v>486.4595505617977</v>
      </c>
      <c r="L652" s="849">
        <v>5.8500000000000005</v>
      </c>
      <c r="M652" s="849">
        <v>2845.7599999999998</v>
      </c>
      <c r="N652" s="832">
        <v>1</v>
      </c>
      <c r="O652" s="832">
        <v>486.45470085470077</v>
      </c>
      <c r="P652" s="849">
        <v>4.7300000000000004</v>
      </c>
      <c r="Q652" s="849">
        <v>3245.4799999999996</v>
      </c>
      <c r="R652" s="837">
        <v>1.1404615990104576</v>
      </c>
      <c r="S652" s="850">
        <v>686.14799154334025</v>
      </c>
    </row>
    <row r="653" spans="1:19" ht="14.4" customHeight="1" x14ac:dyDescent="0.3">
      <c r="A653" s="831" t="s">
        <v>5082</v>
      </c>
      <c r="B653" s="832" t="s">
        <v>5083</v>
      </c>
      <c r="C653" s="832" t="s">
        <v>589</v>
      </c>
      <c r="D653" s="832" t="s">
        <v>2741</v>
      </c>
      <c r="E653" s="832" t="s">
        <v>5084</v>
      </c>
      <c r="F653" s="832" t="s">
        <v>5143</v>
      </c>
      <c r="G653" s="832" t="s">
        <v>3404</v>
      </c>
      <c r="H653" s="849">
        <v>11.89</v>
      </c>
      <c r="I653" s="849">
        <v>1445.9199999999998</v>
      </c>
      <c r="J653" s="832">
        <v>1.067312305773106</v>
      </c>
      <c r="K653" s="832">
        <v>121.60807401177458</v>
      </c>
      <c r="L653" s="849">
        <v>11.14</v>
      </c>
      <c r="M653" s="849">
        <v>1354.73</v>
      </c>
      <c r="N653" s="832">
        <v>1</v>
      </c>
      <c r="O653" s="832">
        <v>121.60951526032315</v>
      </c>
      <c r="P653" s="849">
        <v>19.7</v>
      </c>
      <c r="Q653" s="849">
        <v>3379.51</v>
      </c>
      <c r="R653" s="837">
        <v>2.4946004000797206</v>
      </c>
      <c r="S653" s="850">
        <v>171.54873096446701</v>
      </c>
    </row>
    <row r="654" spans="1:19" ht="14.4" customHeight="1" x14ac:dyDescent="0.3">
      <c r="A654" s="831" t="s">
        <v>5082</v>
      </c>
      <c r="B654" s="832" t="s">
        <v>5083</v>
      </c>
      <c r="C654" s="832" t="s">
        <v>589</v>
      </c>
      <c r="D654" s="832" t="s">
        <v>2741</v>
      </c>
      <c r="E654" s="832" t="s">
        <v>5084</v>
      </c>
      <c r="F654" s="832" t="s">
        <v>5144</v>
      </c>
      <c r="G654" s="832" t="s">
        <v>3404</v>
      </c>
      <c r="H654" s="849">
        <v>32.46</v>
      </c>
      <c r="I654" s="849">
        <v>7895.48</v>
      </c>
      <c r="J654" s="832">
        <v>1.2739412167133506</v>
      </c>
      <c r="K654" s="832">
        <v>243.23721503388785</v>
      </c>
      <c r="L654" s="849">
        <v>25.479999999999997</v>
      </c>
      <c r="M654" s="849">
        <v>6197.68</v>
      </c>
      <c r="N654" s="832">
        <v>1</v>
      </c>
      <c r="O654" s="832">
        <v>243.23704866562014</v>
      </c>
      <c r="P654" s="849">
        <v>21.97</v>
      </c>
      <c r="Q654" s="849">
        <v>7537.62</v>
      </c>
      <c r="R654" s="837">
        <v>1.2162002555795071</v>
      </c>
      <c r="S654" s="850">
        <v>343.08693673190714</v>
      </c>
    </row>
    <row r="655" spans="1:19" ht="14.4" customHeight="1" x14ac:dyDescent="0.3">
      <c r="A655" s="831" t="s">
        <v>5082</v>
      </c>
      <c r="B655" s="832" t="s">
        <v>5083</v>
      </c>
      <c r="C655" s="832" t="s">
        <v>589</v>
      </c>
      <c r="D655" s="832" t="s">
        <v>2741</v>
      </c>
      <c r="E655" s="832" t="s">
        <v>5084</v>
      </c>
      <c r="F655" s="832" t="s">
        <v>5146</v>
      </c>
      <c r="G655" s="832" t="s">
        <v>5147</v>
      </c>
      <c r="H655" s="849">
        <v>0.26</v>
      </c>
      <c r="I655" s="849">
        <v>66.56</v>
      </c>
      <c r="J655" s="832">
        <v>1.857142857142857</v>
      </c>
      <c r="K655" s="832">
        <v>256</v>
      </c>
      <c r="L655" s="849">
        <v>0.14000000000000001</v>
      </c>
      <c r="M655" s="849">
        <v>35.840000000000003</v>
      </c>
      <c r="N655" s="832">
        <v>1</v>
      </c>
      <c r="O655" s="832">
        <v>256</v>
      </c>
      <c r="P655" s="849">
        <v>0.54</v>
      </c>
      <c r="Q655" s="849">
        <v>149.38</v>
      </c>
      <c r="R655" s="837">
        <v>4.1679687499999991</v>
      </c>
      <c r="S655" s="850">
        <v>276.62962962962962</v>
      </c>
    </row>
    <row r="656" spans="1:19" ht="14.4" customHeight="1" x14ac:dyDescent="0.3">
      <c r="A656" s="831" t="s">
        <v>5082</v>
      </c>
      <c r="B656" s="832" t="s">
        <v>5083</v>
      </c>
      <c r="C656" s="832" t="s">
        <v>589</v>
      </c>
      <c r="D656" s="832" t="s">
        <v>2741</v>
      </c>
      <c r="E656" s="832" t="s">
        <v>5084</v>
      </c>
      <c r="F656" s="832" t="s">
        <v>5148</v>
      </c>
      <c r="G656" s="832" t="s">
        <v>3432</v>
      </c>
      <c r="H656" s="849">
        <v>2.5</v>
      </c>
      <c r="I656" s="849">
        <v>293.25</v>
      </c>
      <c r="J656" s="832">
        <v>0.83333333333333337</v>
      </c>
      <c r="K656" s="832">
        <v>117.3</v>
      </c>
      <c r="L656" s="849">
        <v>3.0000000000000004</v>
      </c>
      <c r="M656" s="849">
        <v>351.9</v>
      </c>
      <c r="N656" s="832">
        <v>1</v>
      </c>
      <c r="O656" s="832">
        <v>117.29999999999997</v>
      </c>
      <c r="P656" s="849">
        <v>3</v>
      </c>
      <c r="Q656" s="849">
        <v>351.9</v>
      </c>
      <c r="R656" s="837">
        <v>1</v>
      </c>
      <c r="S656" s="850">
        <v>117.3</v>
      </c>
    </row>
    <row r="657" spans="1:19" ht="14.4" customHeight="1" x14ac:dyDescent="0.3">
      <c r="A657" s="831" t="s">
        <v>5082</v>
      </c>
      <c r="B657" s="832" t="s">
        <v>5083</v>
      </c>
      <c r="C657" s="832" t="s">
        <v>589</v>
      </c>
      <c r="D657" s="832" t="s">
        <v>2741</v>
      </c>
      <c r="E657" s="832" t="s">
        <v>5084</v>
      </c>
      <c r="F657" s="832" t="s">
        <v>5149</v>
      </c>
      <c r="G657" s="832" t="s">
        <v>1191</v>
      </c>
      <c r="H657" s="849">
        <v>5.3</v>
      </c>
      <c r="I657" s="849">
        <v>474.35</v>
      </c>
      <c r="J657" s="832">
        <v>0.82812499999999989</v>
      </c>
      <c r="K657" s="832">
        <v>89.500000000000014</v>
      </c>
      <c r="L657" s="849">
        <v>6.3999999999999995</v>
      </c>
      <c r="M657" s="849">
        <v>572.80000000000007</v>
      </c>
      <c r="N657" s="832">
        <v>1</v>
      </c>
      <c r="O657" s="832">
        <v>89.500000000000014</v>
      </c>
      <c r="P657" s="849">
        <v>4.4000000000000004</v>
      </c>
      <c r="Q657" s="849">
        <v>393.8</v>
      </c>
      <c r="R657" s="837">
        <v>0.68749999999999989</v>
      </c>
      <c r="S657" s="850">
        <v>89.5</v>
      </c>
    </row>
    <row r="658" spans="1:19" ht="14.4" customHeight="1" x14ac:dyDescent="0.3">
      <c r="A658" s="831" t="s">
        <v>5082</v>
      </c>
      <c r="B658" s="832" t="s">
        <v>5083</v>
      </c>
      <c r="C658" s="832" t="s">
        <v>589</v>
      </c>
      <c r="D658" s="832" t="s">
        <v>2741</v>
      </c>
      <c r="E658" s="832" t="s">
        <v>5084</v>
      </c>
      <c r="F658" s="832" t="s">
        <v>5151</v>
      </c>
      <c r="G658" s="832" t="s">
        <v>1802</v>
      </c>
      <c r="H658" s="849">
        <v>0.39</v>
      </c>
      <c r="I658" s="849">
        <v>1909.77</v>
      </c>
      <c r="J658" s="832"/>
      <c r="K658" s="832">
        <v>4896.8461538461534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5082</v>
      </c>
      <c r="B659" s="832" t="s">
        <v>5083</v>
      </c>
      <c r="C659" s="832" t="s">
        <v>589</v>
      </c>
      <c r="D659" s="832" t="s">
        <v>2741</v>
      </c>
      <c r="E659" s="832" t="s">
        <v>5084</v>
      </c>
      <c r="F659" s="832" t="s">
        <v>5152</v>
      </c>
      <c r="G659" s="832" t="s">
        <v>1802</v>
      </c>
      <c r="H659" s="849">
        <v>0.1</v>
      </c>
      <c r="I659" s="849">
        <v>2068.8000000000002</v>
      </c>
      <c r="J659" s="832"/>
      <c r="K659" s="832">
        <v>20688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5082</v>
      </c>
      <c r="B660" s="832" t="s">
        <v>5083</v>
      </c>
      <c r="C660" s="832" t="s">
        <v>589</v>
      </c>
      <c r="D660" s="832" t="s">
        <v>2741</v>
      </c>
      <c r="E660" s="832" t="s">
        <v>5084</v>
      </c>
      <c r="F660" s="832" t="s">
        <v>5153</v>
      </c>
      <c r="G660" s="832" t="s">
        <v>923</v>
      </c>
      <c r="H660" s="849">
        <v>1.54</v>
      </c>
      <c r="I660" s="849">
        <v>281.15999999999997</v>
      </c>
      <c r="J660" s="832">
        <v>1.2713542844223376</v>
      </c>
      <c r="K660" s="832">
        <v>182.57142857142856</v>
      </c>
      <c r="L660" s="849">
        <v>1.1400000000000001</v>
      </c>
      <c r="M660" s="849">
        <v>221.15</v>
      </c>
      <c r="N660" s="832">
        <v>1</v>
      </c>
      <c r="O660" s="832">
        <v>193.99122807017542</v>
      </c>
      <c r="P660" s="849">
        <v>1.31</v>
      </c>
      <c r="Q660" s="849">
        <v>259.27</v>
      </c>
      <c r="R660" s="837">
        <v>1.1723716934207551</v>
      </c>
      <c r="S660" s="850">
        <v>197.91603053435114</v>
      </c>
    </row>
    <row r="661" spans="1:19" ht="14.4" customHeight="1" x14ac:dyDescent="0.3">
      <c r="A661" s="831" t="s">
        <v>5082</v>
      </c>
      <c r="B661" s="832" t="s">
        <v>5083</v>
      </c>
      <c r="C661" s="832" t="s">
        <v>589</v>
      </c>
      <c r="D661" s="832" t="s">
        <v>2741</v>
      </c>
      <c r="E661" s="832" t="s">
        <v>5084</v>
      </c>
      <c r="F661" s="832" t="s">
        <v>5154</v>
      </c>
      <c r="G661" s="832" t="s">
        <v>2303</v>
      </c>
      <c r="H661" s="849">
        <v>83.280000000000015</v>
      </c>
      <c r="I661" s="849">
        <v>586865.79999999993</v>
      </c>
      <c r="J661" s="832">
        <v>3.4313286458968264</v>
      </c>
      <c r="K661" s="832">
        <v>7046.8996157540805</v>
      </c>
      <c r="L661" s="849">
        <v>72.69</v>
      </c>
      <c r="M661" s="849">
        <v>171031.65</v>
      </c>
      <c r="N661" s="832">
        <v>1</v>
      </c>
      <c r="O661" s="832">
        <v>2352.891044160132</v>
      </c>
      <c r="P661" s="849">
        <v>44.009999999999991</v>
      </c>
      <c r="Q661" s="849">
        <v>103550.74</v>
      </c>
      <c r="R661" s="837">
        <v>0.60544782208439207</v>
      </c>
      <c r="S661" s="850">
        <v>2352.8911610997507</v>
      </c>
    </row>
    <row r="662" spans="1:19" ht="14.4" customHeight="1" x14ac:dyDescent="0.3">
      <c r="A662" s="831" t="s">
        <v>5082</v>
      </c>
      <c r="B662" s="832" t="s">
        <v>5083</v>
      </c>
      <c r="C662" s="832" t="s">
        <v>589</v>
      </c>
      <c r="D662" s="832" t="s">
        <v>2741</v>
      </c>
      <c r="E662" s="832" t="s">
        <v>5084</v>
      </c>
      <c r="F662" s="832" t="s">
        <v>5155</v>
      </c>
      <c r="G662" s="832" t="s">
        <v>2318</v>
      </c>
      <c r="H662" s="849">
        <v>13.620000000000001</v>
      </c>
      <c r="I662" s="849">
        <v>31388.47</v>
      </c>
      <c r="J662" s="832"/>
      <c r="K662" s="832">
        <v>2304.5866372980909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5082</v>
      </c>
      <c r="B663" s="832" t="s">
        <v>5083</v>
      </c>
      <c r="C663" s="832" t="s">
        <v>589</v>
      </c>
      <c r="D663" s="832" t="s">
        <v>2741</v>
      </c>
      <c r="E663" s="832" t="s">
        <v>5084</v>
      </c>
      <c r="F663" s="832" t="s">
        <v>5156</v>
      </c>
      <c r="G663" s="832" t="s">
        <v>5157</v>
      </c>
      <c r="H663" s="849">
        <v>1.02</v>
      </c>
      <c r="I663" s="849">
        <v>674.40000000000009</v>
      </c>
      <c r="J663" s="832">
        <v>1.5939494209406762</v>
      </c>
      <c r="K663" s="832">
        <v>661.17647058823536</v>
      </c>
      <c r="L663" s="849">
        <v>0.85000000000000009</v>
      </c>
      <c r="M663" s="849">
        <v>423.1</v>
      </c>
      <c r="N663" s="832">
        <v>1</v>
      </c>
      <c r="O663" s="832">
        <v>497.76470588235293</v>
      </c>
      <c r="P663" s="849">
        <v>0</v>
      </c>
      <c r="Q663" s="849">
        <v>0</v>
      </c>
      <c r="R663" s="837">
        <v>0</v>
      </c>
      <c r="S663" s="850"/>
    </row>
    <row r="664" spans="1:19" ht="14.4" customHeight="1" x14ac:dyDescent="0.3">
      <c r="A664" s="831" t="s">
        <v>5082</v>
      </c>
      <c r="B664" s="832" t="s">
        <v>5083</v>
      </c>
      <c r="C664" s="832" t="s">
        <v>589</v>
      </c>
      <c r="D664" s="832" t="s">
        <v>2741</v>
      </c>
      <c r="E664" s="832" t="s">
        <v>5084</v>
      </c>
      <c r="F664" s="832" t="s">
        <v>5158</v>
      </c>
      <c r="G664" s="832" t="s">
        <v>5157</v>
      </c>
      <c r="H664" s="849">
        <v>1.01</v>
      </c>
      <c r="I664" s="849">
        <v>222.60000000000002</v>
      </c>
      <c r="J664" s="832">
        <v>0.1868546965499874</v>
      </c>
      <c r="K664" s="832">
        <v>220.39603960396042</v>
      </c>
      <c r="L664" s="849">
        <v>7.18</v>
      </c>
      <c r="M664" s="849">
        <v>1191.3000000000002</v>
      </c>
      <c r="N664" s="832">
        <v>1</v>
      </c>
      <c r="O664" s="832">
        <v>165.91922005571033</v>
      </c>
      <c r="P664" s="849"/>
      <c r="Q664" s="849"/>
      <c r="R664" s="837"/>
      <c r="S664" s="850"/>
    </row>
    <row r="665" spans="1:19" ht="14.4" customHeight="1" x14ac:dyDescent="0.3">
      <c r="A665" s="831" t="s">
        <v>5082</v>
      </c>
      <c r="B665" s="832" t="s">
        <v>5083</v>
      </c>
      <c r="C665" s="832" t="s">
        <v>589</v>
      </c>
      <c r="D665" s="832" t="s">
        <v>2741</v>
      </c>
      <c r="E665" s="832" t="s">
        <v>5084</v>
      </c>
      <c r="F665" s="832" t="s">
        <v>5160</v>
      </c>
      <c r="G665" s="832" t="s">
        <v>5161</v>
      </c>
      <c r="H665" s="849">
        <v>7</v>
      </c>
      <c r="I665" s="849">
        <v>7673.26</v>
      </c>
      <c r="J665" s="832"/>
      <c r="K665" s="832">
        <v>1096.18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 t="s">
        <v>5082</v>
      </c>
      <c r="B666" s="832" t="s">
        <v>5083</v>
      </c>
      <c r="C666" s="832" t="s">
        <v>589</v>
      </c>
      <c r="D666" s="832" t="s">
        <v>2741</v>
      </c>
      <c r="E666" s="832" t="s">
        <v>5084</v>
      </c>
      <c r="F666" s="832" t="s">
        <v>5162</v>
      </c>
      <c r="G666" s="832" t="s">
        <v>5163</v>
      </c>
      <c r="H666" s="849">
        <v>2.79</v>
      </c>
      <c r="I666" s="849">
        <v>1996.73</v>
      </c>
      <c r="J666" s="832">
        <v>0.54492485460792583</v>
      </c>
      <c r="K666" s="832">
        <v>715.67383512544802</v>
      </c>
      <c r="L666" s="849">
        <v>5.12</v>
      </c>
      <c r="M666" s="849">
        <v>3664.23</v>
      </c>
      <c r="N666" s="832">
        <v>1</v>
      </c>
      <c r="O666" s="832">
        <v>715.669921875</v>
      </c>
      <c r="P666" s="849"/>
      <c r="Q666" s="849"/>
      <c r="R666" s="837"/>
      <c r="S666" s="850"/>
    </row>
    <row r="667" spans="1:19" ht="14.4" customHeight="1" x14ac:dyDescent="0.3">
      <c r="A667" s="831" t="s">
        <v>5082</v>
      </c>
      <c r="B667" s="832" t="s">
        <v>5083</v>
      </c>
      <c r="C667" s="832" t="s">
        <v>589</v>
      </c>
      <c r="D667" s="832" t="s">
        <v>2741</v>
      </c>
      <c r="E667" s="832" t="s">
        <v>5084</v>
      </c>
      <c r="F667" s="832" t="s">
        <v>5164</v>
      </c>
      <c r="G667" s="832" t="s">
        <v>5163</v>
      </c>
      <c r="H667" s="849">
        <v>18.95</v>
      </c>
      <c r="I667" s="849">
        <v>27124.03</v>
      </c>
      <c r="J667" s="832">
        <v>0.97428618637279574</v>
      </c>
      <c r="K667" s="832">
        <v>1431.3472295514512</v>
      </c>
      <c r="L667" s="849">
        <v>19.45</v>
      </c>
      <c r="M667" s="849">
        <v>27839.9</v>
      </c>
      <c r="N667" s="832">
        <v>1</v>
      </c>
      <c r="O667" s="832">
        <v>1431.3573264781492</v>
      </c>
      <c r="P667" s="849"/>
      <c r="Q667" s="849"/>
      <c r="R667" s="837"/>
      <c r="S667" s="850"/>
    </row>
    <row r="668" spans="1:19" ht="14.4" customHeight="1" x14ac:dyDescent="0.3">
      <c r="A668" s="831" t="s">
        <v>5082</v>
      </c>
      <c r="B668" s="832" t="s">
        <v>5083</v>
      </c>
      <c r="C668" s="832" t="s">
        <v>589</v>
      </c>
      <c r="D668" s="832" t="s">
        <v>2741</v>
      </c>
      <c r="E668" s="832" t="s">
        <v>5084</v>
      </c>
      <c r="F668" s="832" t="s">
        <v>5168</v>
      </c>
      <c r="G668" s="832" t="s">
        <v>2643</v>
      </c>
      <c r="H668" s="849"/>
      <c r="I668" s="849"/>
      <c r="J668" s="832"/>
      <c r="K668" s="832"/>
      <c r="L668" s="849">
        <v>2</v>
      </c>
      <c r="M668" s="849">
        <v>174924.06</v>
      </c>
      <c r="N668" s="832">
        <v>1</v>
      </c>
      <c r="O668" s="832">
        <v>87462.03</v>
      </c>
      <c r="P668" s="849"/>
      <c r="Q668" s="849"/>
      <c r="R668" s="837"/>
      <c r="S668" s="850"/>
    </row>
    <row r="669" spans="1:19" ht="14.4" customHeight="1" x14ac:dyDescent="0.3">
      <c r="A669" s="831" t="s">
        <v>5082</v>
      </c>
      <c r="B669" s="832" t="s">
        <v>5083</v>
      </c>
      <c r="C669" s="832" t="s">
        <v>589</v>
      </c>
      <c r="D669" s="832" t="s">
        <v>2741</v>
      </c>
      <c r="E669" s="832" t="s">
        <v>5084</v>
      </c>
      <c r="F669" s="832" t="s">
        <v>5172</v>
      </c>
      <c r="G669" s="832" t="s">
        <v>5173</v>
      </c>
      <c r="H669" s="849">
        <v>46.949999999999996</v>
      </c>
      <c r="I669" s="849">
        <v>12384.41</v>
      </c>
      <c r="J669" s="832">
        <v>0.80614653363259059</v>
      </c>
      <c r="K669" s="832">
        <v>263.77870074547394</v>
      </c>
      <c r="L669" s="849">
        <v>58.239999999999995</v>
      </c>
      <c r="M669" s="849">
        <v>15362.48</v>
      </c>
      <c r="N669" s="832">
        <v>1</v>
      </c>
      <c r="O669" s="832">
        <v>263.77884615384619</v>
      </c>
      <c r="P669" s="849">
        <v>118.30000000000001</v>
      </c>
      <c r="Q669" s="849">
        <v>31205.03</v>
      </c>
      <c r="R669" s="837">
        <v>2.0312495117975744</v>
      </c>
      <c r="S669" s="850">
        <v>263.77878275570578</v>
      </c>
    </row>
    <row r="670" spans="1:19" ht="14.4" customHeight="1" x14ac:dyDescent="0.3">
      <c r="A670" s="831" t="s">
        <v>5082</v>
      </c>
      <c r="B670" s="832" t="s">
        <v>5083</v>
      </c>
      <c r="C670" s="832" t="s">
        <v>589</v>
      </c>
      <c r="D670" s="832" t="s">
        <v>2741</v>
      </c>
      <c r="E670" s="832" t="s">
        <v>5084</v>
      </c>
      <c r="F670" s="832" t="s">
        <v>5182</v>
      </c>
      <c r="G670" s="832" t="s">
        <v>5183</v>
      </c>
      <c r="H670" s="849">
        <v>9</v>
      </c>
      <c r="I670" s="849">
        <v>60404.58</v>
      </c>
      <c r="J670" s="832">
        <v>0.6428571428571429</v>
      </c>
      <c r="K670" s="832">
        <v>6711.62</v>
      </c>
      <c r="L670" s="849">
        <v>14</v>
      </c>
      <c r="M670" s="849">
        <v>93962.68</v>
      </c>
      <c r="N670" s="832">
        <v>1</v>
      </c>
      <c r="O670" s="832">
        <v>6711.62</v>
      </c>
      <c r="P670" s="849">
        <v>28</v>
      </c>
      <c r="Q670" s="849">
        <v>187925.36000000002</v>
      </c>
      <c r="R670" s="837">
        <v>2.0000000000000004</v>
      </c>
      <c r="S670" s="850">
        <v>6711.6200000000008</v>
      </c>
    </row>
    <row r="671" spans="1:19" ht="14.4" customHeight="1" x14ac:dyDescent="0.3">
      <c r="A671" s="831" t="s">
        <v>5082</v>
      </c>
      <c r="B671" s="832" t="s">
        <v>5083</v>
      </c>
      <c r="C671" s="832" t="s">
        <v>589</v>
      </c>
      <c r="D671" s="832" t="s">
        <v>2741</v>
      </c>
      <c r="E671" s="832" t="s">
        <v>5084</v>
      </c>
      <c r="F671" s="832" t="s">
        <v>5184</v>
      </c>
      <c r="G671" s="832" t="s">
        <v>5173</v>
      </c>
      <c r="H671" s="849">
        <v>4</v>
      </c>
      <c r="I671" s="849">
        <v>10551.33</v>
      </c>
      <c r="J671" s="832">
        <v>0.25461439468654162</v>
      </c>
      <c r="K671" s="832">
        <v>2637.8325</v>
      </c>
      <c r="L671" s="849">
        <v>15.709999999999999</v>
      </c>
      <c r="M671" s="849">
        <v>41440.43</v>
      </c>
      <c r="N671" s="832">
        <v>1</v>
      </c>
      <c r="O671" s="832">
        <v>2637.8376830044558</v>
      </c>
      <c r="P671" s="849">
        <v>32.799999999999997</v>
      </c>
      <c r="Q671" s="849">
        <v>86520.95</v>
      </c>
      <c r="R671" s="837">
        <v>2.0878390981946855</v>
      </c>
      <c r="S671" s="850">
        <v>2637.833841463415</v>
      </c>
    </row>
    <row r="672" spans="1:19" ht="14.4" customHeight="1" x14ac:dyDescent="0.3">
      <c r="A672" s="831" t="s">
        <v>5082</v>
      </c>
      <c r="B672" s="832" t="s">
        <v>5083</v>
      </c>
      <c r="C672" s="832" t="s">
        <v>589</v>
      </c>
      <c r="D672" s="832" t="s">
        <v>2741</v>
      </c>
      <c r="E672" s="832" t="s">
        <v>5084</v>
      </c>
      <c r="F672" s="832" t="s">
        <v>5185</v>
      </c>
      <c r="G672" s="832" t="s">
        <v>5173</v>
      </c>
      <c r="H672" s="849">
        <v>16.93</v>
      </c>
      <c r="I672" s="849">
        <v>22329.119999999999</v>
      </c>
      <c r="J672" s="832">
        <v>0.86333418652001137</v>
      </c>
      <c r="K672" s="832">
        <v>1318.9084465445953</v>
      </c>
      <c r="L672" s="849">
        <v>19.61</v>
      </c>
      <c r="M672" s="849">
        <v>25863.82</v>
      </c>
      <c r="N672" s="832">
        <v>1</v>
      </c>
      <c r="O672" s="832">
        <v>1318.9097399286079</v>
      </c>
      <c r="P672" s="849">
        <v>45.489999999999995</v>
      </c>
      <c r="Q672" s="849">
        <v>59997.16</v>
      </c>
      <c r="R672" s="837">
        <v>2.3197331252691984</v>
      </c>
      <c r="S672" s="850">
        <v>1318.9087711584966</v>
      </c>
    </row>
    <row r="673" spans="1:19" ht="14.4" customHeight="1" x14ac:dyDescent="0.3">
      <c r="A673" s="831" t="s">
        <v>5082</v>
      </c>
      <c r="B673" s="832" t="s">
        <v>5083</v>
      </c>
      <c r="C673" s="832" t="s">
        <v>589</v>
      </c>
      <c r="D673" s="832" t="s">
        <v>2741</v>
      </c>
      <c r="E673" s="832" t="s">
        <v>5084</v>
      </c>
      <c r="F673" s="832" t="s">
        <v>5188</v>
      </c>
      <c r="G673" s="832" t="s">
        <v>2583</v>
      </c>
      <c r="H673" s="849">
        <v>6.6</v>
      </c>
      <c r="I673" s="849">
        <v>45686.610000000008</v>
      </c>
      <c r="J673" s="832">
        <v>1.542508739505672</v>
      </c>
      <c r="K673" s="832">
        <v>6922.2136363636382</v>
      </c>
      <c r="L673" s="849">
        <v>4.4000000000000004</v>
      </c>
      <c r="M673" s="849">
        <v>29618.38</v>
      </c>
      <c r="N673" s="832">
        <v>1</v>
      </c>
      <c r="O673" s="832">
        <v>6731.45</v>
      </c>
      <c r="P673" s="849">
        <v>28.6</v>
      </c>
      <c r="Q673" s="849">
        <v>140016.05000000002</v>
      </c>
      <c r="R673" s="837">
        <v>4.7273365390004454</v>
      </c>
      <c r="S673" s="850">
        <v>4895.6660839160841</v>
      </c>
    </row>
    <row r="674" spans="1:19" ht="14.4" customHeight="1" x14ac:dyDescent="0.3">
      <c r="A674" s="831" t="s">
        <v>5082</v>
      </c>
      <c r="B674" s="832" t="s">
        <v>5083</v>
      </c>
      <c r="C674" s="832" t="s">
        <v>589</v>
      </c>
      <c r="D674" s="832" t="s">
        <v>2741</v>
      </c>
      <c r="E674" s="832" t="s">
        <v>5084</v>
      </c>
      <c r="F674" s="832" t="s">
        <v>5191</v>
      </c>
      <c r="G674" s="832" t="s">
        <v>5190</v>
      </c>
      <c r="H674" s="849">
        <v>23</v>
      </c>
      <c r="I674" s="849">
        <v>384841.05</v>
      </c>
      <c r="J674" s="832"/>
      <c r="K674" s="832">
        <v>16732.21956521739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" customHeight="1" x14ac:dyDescent="0.3">
      <c r="A675" s="831" t="s">
        <v>5082</v>
      </c>
      <c r="B675" s="832" t="s">
        <v>5083</v>
      </c>
      <c r="C675" s="832" t="s">
        <v>589</v>
      </c>
      <c r="D675" s="832" t="s">
        <v>2741</v>
      </c>
      <c r="E675" s="832" t="s">
        <v>5084</v>
      </c>
      <c r="F675" s="832" t="s">
        <v>5194</v>
      </c>
      <c r="G675" s="832" t="s">
        <v>5195</v>
      </c>
      <c r="H675" s="849">
        <v>4</v>
      </c>
      <c r="I675" s="849">
        <v>15199.52</v>
      </c>
      <c r="J675" s="832">
        <v>0.66666666666666674</v>
      </c>
      <c r="K675" s="832">
        <v>3799.88</v>
      </c>
      <c r="L675" s="849">
        <v>6</v>
      </c>
      <c r="M675" s="849">
        <v>22799.279999999999</v>
      </c>
      <c r="N675" s="832">
        <v>1</v>
      </c>
      <c r="O675" s="832">
        <v>3799.8799999999997</v>
      </c>
      <c r="P675" s="849">
        <v>11</v>
      </c>
      <c r="Q675" s="849">
        <v>41798.68</v>
      </c>
      <c r="R675" s="837">
        <v>1.8333333333333335</v>
      </c>
      <c r="S675" s="850">
        <v>3799.88</v>
      </c>
    </row>
    <row r="676" spans="1:19" ht="14.4" customHeight="1" x14ac:dyDescent="0.3">
      <c r="A676" s="831" t="s">
        <v>5082</v>
      </c>
      <c r="B676" s="832" t="s">
        <v>5083</v>
      </c>
      <c r="C676" s="832" t="s">
        <v>589</v>
      </c>
      <c r="D676" s="832" t="s">
        <v>2741</v>
      </c>
      <c r="E676" s="832" t="s">
        <v>5084</v>
      </c>
      <c r="F676" s="832" t="s">
        <v>5196</v>
      </c>
      <c r="G676" s="832" t="s">
        <v>5195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7280.72</v>
      </c>
      <c r="R676" s="837"/>
      <c r="S676" s="850">
        <v>7280.72</v>
      </c>
    </row>
    <row r="677" spans="1:19" ht="14.4" customHeight="1" x14ac:dyDescent="0.3">
      <c r="A677" s="831" t="s">
        <v>5082</v>
      </c>
      <c r="B677" s="832" t="s">
        <v>5083</v>
      </c>
      <c r="C677" s="832" t="s">
        <v>589</v>
      </c>
      <c r="D677" s="832" t="s">
        <v>2741</v>
      </c>
      <c r="E677" s="832" t="s">
        <v>5084</v>
      </c>
      <c r="F677" s="832" t="s">
        <v>5199</v>
      </c>
      <c r="G677" s="832" t="s">
        <v>5200</v>
      </c>
      <c r="H677" s="849"/>
      <c r="I677" s="849"/>
      <c r="J677" s="832"/>
      <c r="K677" s="832"/>
      <c r="L677" s="849"/>
      <c r="M677" s="849"/>
      <c r="N677" s="832"/>
      <c r="O677" s="832"/>
      <c r="P677" s="849">
        <v>1</v>
      </c>
      <c r="Q677" s="849">
        <v>291845.28000000003</v>
      </c>
      <c r="R677" s="837"/>
      <c r="S677" s="850">
        <v>291845.28000000003</v>
      </c>
    </row>
    <row r="678" spans="1:19" ht="14.4" customHeight="1" x14ac:dyDescent="0.3">
      <c r="A678" s="831" t="s">
        <v>5082</v>
      </c>
      <c r="B678" s="832" t="s">
        <v>5083</v>
      </c>
      <c r="C678" s="832" t="s">
        <v>589</v>
      </c>
      <c r="D678" s="832" t="s">
        <v>2741</v>
      </c>
      <c r="E678" s="832" t="s">
        <v>5084</v>
      </c>
      <c r="F678" s="832" t="s">
        <v>5201</v>
      </c>
      <c r="G678" s="832" t="s">
        <v>5200</v>
      </c>
      <c r="H678" s="849"/>
      <c r="I678" s="849"/>
      <c r="J678" s="832"/>
      <c r="K678" s="832"/>
      <c r="L678" s="849"/>
      <c r="M678" s="849"/>
      <c r="N678" s="832"/>
      <c r="O678" s="832"/>
      <c r="P678" s="849">
        <v>16</v>
      </c>
      <c r="Q678" s="849">
        <v>1167381.44</v>
      </c>
      <c r="R678" s="837"/>
      <c r="S678" s="850">
        <v>72961.34</v>
      </c>
    </row>
    <row r="679" spans="1:19" ht="14.4" customHeight="1" x14ac:dyDescent="0.3">
      <c r="A679" s="831" t="s">
        <v>5082</v>
      </c>
      <c r="B679" s="832" t="s">
        <v>5083</v>
      </c>
      <c r="C679" s="832" t="s">
        <v>589</v>
      </c>
      <c r="D679" s="832" t="s">
        <v>2741</v>
      </c>
      <c r="E679" s="832" t="s">
        <v>5084</v>
      </c>
      <c r="F679" s="832" t="s">
        <v>5202</v>
      </c>
      <c r="G679" s="832" t="s">
        <v>2697</v>
      </c>
      <c r="H679" s="849"/>
      <c r="I679" s="849"/>
      <c r="J679" s="832"/>
      <c r="K679" s="832"/>
      <c r="L679" s="849">
        <v>3</v>
      </c>
      <c r="M679" s="849">
        <v>229857.99</v>
      </c>
      <c r="N679" s="832">
        <v>1</v>
      </c>
      <c r="O679" s="832">
        <v>76619.33</v>
      </c>
      <c r="P679" s="849">
        <v>4</v>
      </c>
      <c r="Q679" s="849">
        <v>306477.32</v>
      </c>
      <c r="R679" s="837">
        <v>1.3333333333333335</v>
      </c>
      <c r="S679" s="850">
        <v>76619.33</v>
      </c>
    </row>
    <row r="680" spans="1:19" ht="14.4" customHeight="1" x14ac:dyDescent="0.3">
      <c r="A680" s="831" t="s">
        <v>5082</v>
      </c>
      <c r="B680" s="832" t="s">
        <v>5083</v>
      </c>
      <c r="C680" s="832" t="s">
        <v>589</v>
      </c>
      <c r="D680" s="832" t="s">
        <v>2741</v>
      </c>
      <c r="E680" s="832" t="s">
        <v>5084</v>
      </c>
      <c r="F680" s="832" t="s">
        <v>5205</v>
      </c>
      <c r="G680" s="832" t="s">
        <v>5206</v>
      </c>
      <c r="H680" s="849">
        <v>45.08</v>
      </c>
      <c r="I680" s="849">
        <v>48870.799999999996</v>
      </c>
      <c r="J680" s="832">
        <v>2.7123968437475194</v>
      </c>
      <c r="K680" s="832">
        <v>1084.0905057675243</v>
      </c>
      <c r="L680" s="849">
        <v>16.619999999999997</v>
      </c>
      <c r="M680" s="849">
        <v>18017.57</v>
      </c>
      <c r="N680" s="832">
        <v>1</v>
      </c>
      <c r="O680" s="832">
        <v>1084.0896510228642</v>
      </c>
      <c r="P680" s="849">
        <v>17.700000000000003</v>
      </c>
      <c r="Q680" s="849">
        <v>18828.260000000002</v>
      </c>
      <c r="R680" s="837">
        <v>1.0449944137860989</v>
      </c>
      <c r="S680" s="850">
        <v>1063.7435028248588</v>
      </c>
    </row>
    <row r="681" spans="1:19" ht="14.4" customHeight="1" x14ac:dyDescent="0.3">
      <c r="A681" s="831" t="s">
        <v>5082</v>
      </c>
      <c r="B681" s="832" t="s">
        <v>5083</v>
      </c>
      <c r="C681" s="832" t="s">
        <v>589</v>
      </c>
      <c r="D681" s="832" t="s">
        <v>2741</v>
      </c>
      <c r="E681" s="832" t="s">
        <v>5084</v>
      </c>
      <c r="F681" s="832" t="s">
        <v>5207</v>
      </c>
      <c r="G681" s="832" t="s">
        <v>5206</v>
      </c>
      <c r="H681" s="849">
        <v>65.84</v>
      </c>
      <c r="I681" s="849">
        <v>23792.32</v>
      </c>
      <c r="J681" s="832">
        <v>1.0079586654386501</v>
      </c>
      <c r="K681" s="832">
        <v>361.36573511543133</v>
      </c>
      <c r="L681" s="849">
        <v>65.319999999999993</v>
      </c>
      <c r="M681" s="849">
        <v>23604.46</v>
      </c>
      <c r="N681" s="832">
        <v>1</v>
      </c>
      <c r="O681" s="832">
        <v>361.36650336803433</v>
      </c>
      <c r="P681" s="849">
        <v>60.67</v>
      </c>
      <c r="Q681" s="849">
        <v>21516.16</v>
      </c>
      <c r="R681" s="837">
        <v>0.9115294313023895</v>
      </c>
      <c r="S681" s="850">
        <v>354.64249217075985</v>
      </c>
    </row>
    <row r="682" spans="1:19" ht="14.4" customHeight="1" x14ac:dyDescent="0.3">
      <c r="A682" s="831" t="s">
        <v>5082</v>
      </c>
      <c r="B682" s="832" t="s">
        <v>5083</v>
      </c>
      <c r="C682" s="832" t="s">
        <v>589</v>
      </c>
      <c r="D682" s="832" t="s">
        <v>2741</v>
      </c>
      <c r="E682" s="832" t="s">
        <v>5084</v>
      </c>
      <c r="F682" s="832" t="s">
        <v>5208</v>
      </c>
      <c r="G682" s="832" t="s">
        <v>5206</v>
      </c>
      <c r="H682" s="849">
        <v>27.98</v>
      </c>
      <c r="I682" s="849">
        <v>3370.02</v>
      </c>
      <c r="J682" s="832">
        <v>1.322302440555599</v>
      </c>
      <c r="K682" s="832">
        <v>120.44388849177984</v>
      </c>
      <c r="L682" s="849">
        <v>21.16</v>
      </c>
      <c r="M682" s="849">
        <v>2548.6000000000004</v>
      </c>
      <c r="N682" s="832">
        <v>1</v>
      </c>
      <c r="O682" s="832">
        <v>120.44423440453687</v>
      </c>
      <c r="P682" s="849">
        <v>30.380000000000003</v>
      </c>
      <c r="Q682" s="849">
        <v>3603.7299999999996</v>
      </c>
      <c r="R682" s="837">
        <v>1.4140037667739147</v>
      </c>
      <c r="S682" s="850">
        <v>118.62179065174455</v>
      </c>
    </row>
    <row r="683" spans="1:19" ht="14.4" customHeight="1" x14ac:dyDescent="0.3">
      <c r="A683" s="831" t="s">
        <v>5082</v>
      </c>
      <c r="B683" s="832" t="s">
        <v>5083</v>
      </c>
      <c r="C683" s="832" t="s">
        <v>589</v>
      </c>
      <c r="D683" s="832" t="s">
        <v>2741</v>
      </c>
      <c r="E683" s="832" t="s">
        <v>5084</v>
      </c>
      <c r="F683" s="832" t="s">
        <v>5211</v>
      </c>
      <c r="G683" s="832" t="s">
        <v>5206</v>
      </c>
      <c r="H683" s="849">
        <v>7.6000000000000005</v>
      </c>
      <c r="I683" s="849">
        <v>10985.43</v>
      </c>
      <c r="J683" s="832">
        <v>0.47828305498799006</v>
      </c>
      <c r="K683" s="832">
        <v>1445.4513157894737</v>
      </c>
      <c r="L683" s="849">
        <v>15.89</v>
      </c>
      <c r="M683" s="849">
        <v>22968.47</v>
      </c>
      <c r="N683" s="832">
        <v>1</v>
      </c>
      <c r="O683" s="832">
        <v>1445.466960352423</v>
      </c>
      <c r="P683" s="849">
        <v>8.25</v>
      </c>
      <c r="Q683" s="849">
        <v>11702.2</v>
      </c>
      <c r="R683" s="837">
        <v>0.5094897483376124</v>
      </c>
      <c r="S683" s="850">
        <v>1418.4484848484849</v>
      </c>
    </row>
    <row r="684" spans="1:19" ht="14.4" customHeight="1" x14ac:dyDescent="0.3">
      <c r="A684" s="831" t="s">
        <v>5082</v>
      </c>
      <c r="B684" s="832" t="s">
        <v>5083</v>
      </c>
      <c r="C684" s="832" t="s">
        <v>589</v>
      </c>
      <c r="D684" s="832" t="s">
        <v>2741</v>
      </c>
      <c r="E684" s="832" t="s">
        <v>5084</v>
      </c>
      <c r="F684" s="832" t="s">
        <v>5212</v>
      </c>
      <c r="G684" s="832" t="s">
        <v>5213</v>
      </c>
      <c r="H684" s="849"/>
      <c r="I684" s="849"/>
      <c r="J684" s="832"/>
      <c r="K684" s="832"/>
      <c r="L684" s="849"/>
      <c r="M684" s="849"/>
      <c r="N684" s="832"/>
      <c r="O684" s="832"/>
      <c r="P684" s="849">
        <v>2.5099999999999998</v>
      </c>
      <c r="Q684" s="849">
        <v>1796.34</v>
      </c>
      <c r="R684" s="837"/>
      <c r="S684" s="850">
        <v>715.6733067729084</v>
      </c>
    </row>
    <row r="685" spans="1:19" ht="14.4" customHeight="1" x14ac:dyDescent="0.3">
      <c r="A685" s="831" t="s">
        <v>5082</v>
      </c>
      <c r="B685" s="832" t="s">
        <v>5083</v>
      </c>
      <c r="C685" s="832" t="s">
        <v>589</v>
      </c>
      <c r="D685" s="832" t="s">
        <v>2741</v>
      </c>
      <c r="E685" s="832" t="s">
        <v>5084</v>
      </c>
      <c r="F685" s="832" t="s">
        <v>5214</v>
      </c>
      <c r="G685" s="832" t="s">
        <v>5213</v>
      </c>
      <c r="H685" s="849"/>
      <c r="I685" s="849"/>
      <c r="J685" s="832"/>
      <c r="K685" s="832"/>
      <c r="L685" s="849"/>
      <c r="M685" s="849"/>
      <c r="N685" s="832"/>
      <c r="O685" s="832"/>
      <c r="P685" s="849">
        <v>4.4000000000000004</v>
      </c>
      <c r="Q685" s="849">
        <v>6297.98</v>
      </c>
      <c r="R685" s="837"/>
      <c r="S685" s="850">
        <v>1431.3590909090906</v>
      </c>
    </row>
    <row r="686" spans="1:19" ht="14.4" customHeight="1" x14ac:dyDescent="0.3">
      <c r="A686" s="831" t="s">
        <v>5082</v>
      </c>
      <c r="B686" s="832" t="s">
        <v>5083</v>
      </c>
      <c r="C686" s="832" t="s">
        <v>589</v>
      </c>
      <c r="D686" s="832" t="s">
        <v>2741</v>
      </c>
      <c r="E686" s="832" t="s">
        <v>5084</v>
      </c>
      <c r="F686" s="832" t="s">
        <v>5215</v>
      </c>
      <c r="G686" s="832" t="s">
        <v>1857</v>
      </c>
      <c r="H686" s="849"/>
      <c r="I686" s="849"/>
      <c r="J686" s="832"/>
      <c r="K686" s="832"/>
      <c r="L686" s="849"/>
      <c r="M686" s="849"/>
      <c r="N686" s="832"/>
      <c r="O686" s="832"/>
      <c r="P686" s="849">
        <v>3</v>
      </c>
      <c r="Q686" s="849">
        <v>27113.91</v>
      </c>
      <c r="R686" s="837"/>
      <c r="S686" s="850">
        <v>9037.9699999999993</v>
      </c>
    </row>
    <row r="687" spans="1:19" ht="14.4" customHeight="1" x14ac:dyDescent="0.3">
      <c r="A687" s="831" t="s">
        <v>5082</v>
      </c>
      <c r="B687" s="832" t="s">
        <v>5083</v>
      </c>
      <c r="C687" s="832" t="s">
        <v>589</v>
      </c>
      <c r="D687" s="832" t="s">
        <v>2741</v>
      </c>
      <c r="E687" s="832" t="s">
        <v>5084</v>
      </c>
      <c r="F687" s="832" t="s">
        <v>5216</v>
      </c>
      <c r="G687" s="832" t="s">
        <v>2303</v>
      </c>
      <c r="H687" s="849">
        <v>27.4</v>
      </c>
      <c r="I687" s="849">
        <v>64361.630000000005</v>
      </c>
      <c r="J687" s="832">
        <v>3.2461657025758353</v>
      </c>
      <c r="K687" s="832">
        <v>2348.9645985401462</v>
      </c>
      <c r="L687" s="849">
        <v>25.28</v>
      </c>
      <c r="M687" s="849">
        <v>19826.969999999998</v>
      </c>
      <c r="N687" s="832">
        <v>1</v>
      </c>
      <c r="O687" s="832">
        <v>784.29469936708847</v>
      </c>
      <c r="P687" s="849">
        <v>65.319999999999993</v>
      </c>
      <c r="Q687" s="849">
        <v>51230.320000000007</v>
      </c>
      <c r="R687" s="837">
        <v>2.5838703543708399</v>
      </c>
      <c r="S687" s="850">
        <v>784.29761175750173</v>
      </c>
    </row>
    <row r="688" spans="1:19" ht="14.4" customHeight="1" x14ac:dyDescent="0.3">
      <c r="A688" s="831" t="s">
        <v>5082</v>
      </c>
      <c r="B688" s="832" t="s">
        <v>5083</v>
      </c>
      <c r="C688" s="832" t="s">
        <v>589</v>
      </c>
      <c r="D688" s="832" t="s">
        <v>2741</v>
      </c>
      <c r="E688" s="832" t="s">
        <v>5084</v>
      </c>
      <c r="F688" s="832" t="s">
        <v>5217</v>
      </c>
      <c r="G688" s="832" t="s">
        <v>2318</v>
      </c>
      <c r="H688" s="849">
        <v>2.21</v>
      </c>
      <c r="I688" s="849">
        <v>679.07999999999993</v>
      </c>
      <c r="J688" s="832">
        <v>6.1388537335020779</v>
      </c>
      <c r="K688" s="832">
        <v>307.27601809954746</v>
      </c>
      <c r="L688" s="849">
        <v>0.36</v>
      </c>
      <c r="M688" s="849">
        <v>110.62</v>
      </c>
      <c r="N688" s="832">
        <v>1</v>
      </c>
      <c r="O688" s="832">
        <v>307.27777777777783</v>
      </c>
      <c r="P688" s="849"/>
      <c r="Q688" s="849"/>
      <c r="R688" s="837"/>
      <c r="S688" s="850"/>
    </row>
    <row r="689" spans="1:19" ht="14.4" customHeight="1" x14ac:dyDescent="0.3">
      <c r="A689" s="831" t="s">
        <v>5082</v>
      </c>
      <c r="B689" s="832" t="s">
        <v>5083</v>
      </c>
      <c r="C689" s="832" t="s">
        <v>589</v>
      </c>
      <c r="D689" s="832" t="s">
        <v>2741</v>
      </c>
      <c r="E689" s="832" t="s">
        <v>5084</v>
      </c>
      <c r="F689" s="832" t="s">
        <v>5218</v>
      </c>
      <c r="G689" s="832" t="s">
        <v>2318</v>
      </c>
      <c r="H689" s="849">
        <v>16.41</v>
      </c>
      <c r="I689" s="849">
        <v>12606.130000000001</v>
      </c>
      <c r="J689" s="832">
        <v>7.1973748065932437</v>
      </c>
      <c r="K689" s="832">
        <v>768.19804996953087</v>
      </c>
      <c r="L689" s="849">
        <v>2.2800000000000002</v>
      </c>
      <c r="M689" s="849">
        <v>1751.49</v>
      </c>
      <c r="N689" s="832">
        <v>1</v>
      </c>
      <c r="O689" s="832">
        <v>768.1973684210526</v>
      </c>
      <c r="P689" s="849"/>
      <c r="Q689" s="849"/>
      <c r="R689" s="837"/>
      <c r="S689" s="850"/>
    </row>
    <row r="690" spans="1:19" ht="14.4" customHeight="1" x14ac:dyDescent="0.3">
      <c r="A690" s="831" t="s">
        <v>5082</v>
      </c>
      <c r="B690" s="832" t="s">
        <v>5083</v>
      </c>
      <c r="C690" s="832" t="s">
        <v>589</v>
      </c>
      <c r="D690" s="832" t="s">
        <v>2741</v>
      </c>
      <c r="E690" s="832" t="s">
        <v>5084</v>
      </c>
      <c r="F690" s="832" t="s">
        <v>5219</v>
      </c>
      <c r="G690" s="832" t="s">
        <v>5220</v>
      </c>
      <c r="H690" s="849">
        <v>52</v>
      </c>
      <c r="I690" s="849">
        <v>4216797.74</v>
      </c>
      <c r="J690" s="832">
        <v>8.7866427871892654</v>
      </c>
      <c r="K690" s="832">
        <v>81092.264230769229</v>
      </c>
      <c r="L690" s="849">
        <v>6</v>
      </c>
      <c r="M690" s="849">
        <v>479910</v>
      </c>
      <c r="N690" s="832">
        <v>1</v>
      </c>
      <c r="O690" s="832">
        <v>79985</v>
      </c>
      <c r="P690" s="849">
        <v>25</v>
      </c>
      <c r="Q690" s="849">
        <v>1925000</v>
      </c>
      <c r="R690" s="837">
        <v>4.0111687608093183</v>
      </c>
      <c r="S690" s="850">
        <v>77000</v>
      </c>
    </row>
    <row r="691" spans="1:19" ht="14.4" customHeight="1" x14ac:dyDescent="0.3">
      <c r="A691" s="831" t="s">
        <v>5082</v>
      </c>
      <c r="B691" s="832" t="s">
        <v>5083</v>
      </c>
      <c r="C691" s="832" t="s">
        <v>589</v>
      </c>
      <c r="D691" s="832" t="s">
        <v>2741</v>
      </c>
      <c r="E691" s="832" t="s">
        <v>5084</v>
      </c>
      <c r="F691" s="832" t="s">
        <v>5221</v>
      </c>
      <c r="G691" s="832" t="s">
        <v>5222</v>
      </c>
      <c r="H691" s="849">
        <v>16.96</v>
      </c>
      <c r="I691" s="849">
        <v>6990.2900000000009</v>
      </c>
      <c r="J691" s="832">
        <v>3.4246821644661098</v>
      </c>
      <c r="K691" s="832">
        <v>412.16332547169816</v>
      </c>
      <c r="L691" s="849">
        <v>5.58</v>
      </c>
      <c r="M691" s="849">
        <v>2041.15</v>
      </c>
      <c r="N691" s="832">
        <v>1</v>
      </c>
      <c r="O691" s="832">
        <v>365.79749103942652</v>
      </c>
      <c r="P691" s="849">
        <v>14.84</v>
      </c>
      <c r="Q691" s="849">
        <v>5428.38</v>
      </c>
      <c r="R691" s="837">
        <v>2.6594713764299538</v>
      </c>
      <c r="S691" s="850">
        <v>365.79380053908358</v>
      </c>
    </row>
    <row r="692" spans="1:19" ht="14.4" customHeight="1" x14ac:dyDescent="0.3">
      <c r="A692" s="831" t="s">
        <v>5082</v>
      </c>
      <c r="B692" s="832" t="s">
        <v>5083</v>
      </c>
      <c r="C692" s="832" t="s">
        <v>589</v>
      </c>
      <c r="D692" s="832" t="s">
        <v>2741</v>
      </c>
      <c r="E692" s="832" t="s">
        <v>5084</v>
      </c>
      <c r="F692" s="832" t="s">
        <v>5223</v>
      </c>
      <c r="G692" s="832" t="s">
        <v>5222</v>
      </c>
      <c r="H692" s="849">
        <v>0.82</v>
      </c>
      <c r="I692" s="849">
        <v>99.59</v>
      </c>
      <c r="J692" s="832"/>
      <c r="K692" s="832">
        <v>121.45121951219514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5082</v>
      </c>
      <c r="B693" s="832" t="s">
        <v>5083</v>
      </c>
      <c r="C693" s="832" t="s">
        <v>589</v>
      </c>
      <c r="D693" s="832" t="s">
        <v>2741</v>
      </c>
      <c r="E693" s="832" t="s">
        <v>5084</v>
      </c>
      <c r="F693" s="832" t="s">
        <v>5224</v>
      </c>
      <c r="G693" s="832" t="s">
        <v>2668</v>
      </c>
      <c r="H693" s="849">
        <v>24</v>
      </c>
      <c r="I693" s="849">
        <v>1075429.2</v>
      </c>
      <c r="J693" s="832">
        <v>1.0153257437481626</v>
      </c>
      <c r="K693" s="832">
        <v>44809.549999999996</v>
      </c>
      <c r="L693" s="849">
        <v>25</v>
      </c>
      <c r="M693" s="849">
        <v>1059196.23</v>
      </c>
      <c r="N693" s="832">
        <v>1</v>
      </c>
      <c r="O693" s="832">
        <v>42367.849199999997</v>
      </c>
      <c r="P693" s="849">
        <v>54</v>
      </c>
      <c r="Q693" s="849">
        <v>2248506.0599999996</v>
      </c>
      <c r="R693" s="837">
        <v>2.1228418269577864</v>
      </c>
      <c r="S693" s="850">
        <v>41639.001111111102</v>
      </c>
    </row>
    <row r="694" spans="1:19" ht="14.4" customHeight="1" x14ac:dyDescent="0.3">
      <c r="A694" s="831" t="s">
        <v>5082</v>
      </c>
      <c r="B694" s="832" t="s">
        <v>5083</v>
      </c>
      <c r="C694" s="832" t="s">
        <v>589</v>
      </c>
      <c r="D694" s="832" t="s">
        <v>2741</v>
      </c>
      <c r="E694" s="832" t="s">
        <v>5084</v>
      </c>
      <c r="F694" s="832" t="s">
        <v>5228</v>
      </c>
      <c r="G694" s="832" t="s">
        <v>2303</v>
      </c>
      <c r="H694" s="849">
        <v>12.48</v>
      </c>
      <c r="I694" s="849">
        <v>8794.43</v>
      </c>
      <c r="J694" s="832">
        <v>2.6794151519398453</v>
      </c>
      <c r="K694" s="832">
        <v>704.68189102564099</v>
      </c>
      <c r="L694" s="849">
        <v>13.95</v>
      </c>
      <c r="M694" s="849">
        <v>3282.2200000000003</v>
      </c>
      <c r="N694" s="832">
        <v>1</v>
      </c>
      <c r="O694" s="832">
        <v>235.28458781362011</v>
      </c>
      <c r="P694" s="849">
        <v>54.019999999999996</v>
      </c>
      <c r="Q694" s="849">
        <v>12710.2</v>
      </c>
      <c r="R694" s="837">
        <v>3.8724399948815131</v>
      </c>
      <c r="S694" s="850">
        <v>235.28693076638285</v>
      </c>
    </row>
    <row r="695" spans="1:19" ht="14.4" customHeight="1" x14ac:dyDescent="0.3">
      <c r="A695" s="831" t="s">
        <v>5082</v>
      </c>
      <c r="B695" s="832" t="s">
        <v>5083</v>
      </c>
      <c r="C695" s="832" t="s">
        <v>589</v>
      </c>
      <c r="D695" s="832" t="s">
        <v>2741</v>
      </c>
      <c r="E695" s="832" t="s">
        <v>5084</v>
      </c>
      <c r="F695" s="832" t="s">
        <v>5231</v>
      </c>
      <c r="G695" s="832"/>
      <c r="H695" s="849">
        <v>11.61</v>
      </c>
      <c r="I695" s="849">
        <v>15312.51</v>
      </c>
      <c r="J695" s="832"/>
      <c r="K695" s="832">
        <v>1318.9069767441861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5082</v>
      </c>
      <c r="B696" s="832" t="s">
        <v>5083</v>
      </c>
      <c r="C696" s="832" t="s">
        <v>589</v>
      </c>
      <c r="D696" s="832" t="s">
        <v>2741</v>
      </c>
      <c r="E696" s="832" t="s">
        <v>5084</v>
      </c>
      <c r="F696" s="832" t="s">
        <v>5233</v>
      </c>
      <c r="G696" s="832" t="s">
        <v>5234</v>
      </c>
      <c r="H696" s="849">
        <v>20</v>
      </c>
      <c r="I696" s="849">
        <v>21923.599999999999</v>
      </c>
      <c r="J696" s="832"/>
      <c r="K696" s="832">
        <v>1096.1799999999998</v>
      </c>
      <c r="L696" s="849"/>
      <c r="M696" s="849"/>
      <c r="N696" s="832"/>
      <c r="O696" s="832"/>
      <c r="P696" s="849">
        <v>11</v>
      </c>
      <c r="Q696" s="849">
        <v>4026.11</v>
      </c>
      <c r="R696" s="837"/>
      <c r="S696" s="850">
        <v>366.01</v>
      </c>
    </row>
    <row r="697" spans="1:19" ht="14.4" customHeight="1" x14ac:dyDescent="0.3">
      <c r="A697" s="831" t="s">
        <v>5082</v>
      </c>
      <c r="B697" s="832" t="s">
        <v>5083</v>
      </c>
      <c r="C697" s="832" t="s">
        <v>589</v>
      </c>
      <c r="D697" s="832" t="s">
        <v>2741</v>
      </c>
      <c r="E697" s="832" t="s">
        <v>5084</v>
      </c>
      <c r="F697" s="832" t="s">
        <v>5235</v>
      </c>
      <c r="G697" s="832" t="s">
        <v>5236</v>
      </c>
      <c r="H697" s="849"/>
      <c r="I697" s="849"/>
      <c r="J697" s="832"/>
      <c r="K697" s="832"/>
      <c r="L697" s="849">
        <v>27</v>
      </c>
      <c r="M697" s="849">
        <v>198523.71</v>
      </c>
      <c r="N697" s="832">
        <v>1</v>
      </c>
      <c r="O697" s="832">
        <v>7352.73</v>
      </c>
      <c r="P697" s="849">
        <v>99.63</v>
      </c>
      <c r="Q697" s="849">
        <v>732552.32000000007</v>
      </c>
      <c r="R697" s="837">
        <v>3.689999144182829</v>
      </c>
      <c r="S697" s="850">
        <v>7352.7282946903551</v>
      </c>
    </row>
    <row r="698" spans="1:19" ht="14.4" customHeight="1" x14ac:dyDescent="0.3">
      <c r="A698" s="831" t="s">
        <v>5082</v>
      </c>
      <c r="B698" s="832" t="s">
        <v>5083</v>
      </c>
      <c r="C698" s="832" t="s">
        <v>589</v>
      </c>
      <c r="D698" s="832" t="s">
        <v>2741</v>
      </c>
      <c r="E698" s="832" t="s">
        <v>5084</v>
      </c>
      <c r="F698" s="832" t="s">
        <v>5237</v>
      </c>
      <c r="G698" s="832" t="s">
        <v>5234</v>
      </c>
      <c r="H698" s="849">
        <v>16.22</v>
      </c>
      <c r="I698" s="849">
        <v>71120.31</v>
      </c>
      <c r="J698" s="832"/>
      <c r="K698" s="832">
        <v>4384.7293464858203</v>
      </c>
      <c r="L698" s="849"/>
      <c r="M698" s="849"/>
      <c r="N698" s="832"/>
      <c r="O698" s="832"/>
      <c r="P698" s="849">
        <v>4</v>
      </c>
      <c r="Q698" s="849">
        <v>5856.08</v>
      </c>
      <c r="R698" s="837"/>
      <c r="S698" s="850">
        <v>1464.02</v>
      </c>
    </row>
    <row r="699" spans="1:19" ht="14.4" customHeight="1" x14ac:dyDescent="0.3">
      <c r="A699" s="831" t="s">
        <v>5082</v>
      </c>
      <c r="B699" s="832" t="s">
        <v>5083</v>
      </c>
      <c r="C699" s="832" t="s">
        <v>589</v>
      </c>
      <c r="D699" s="832" t="s">
        <v>2741</v>
      </c>
      <c r="E699" s="832" t="s">
        <v>5084</v>
      </c>
      <c r="F699" s="832" t="s">
        <v>5238</v>
      </c>
      <c r="G699" s="832" t="s">
        <v>1909</v>
      </c>
      <c r="H699" s="849"/>
      <c r="I699" s="849"/>
      <c r="J699" s="832"/>
      <c r="K699" s="832"/>
      <c r="L699" s="849">
        <v>4</v>
      </c>
      <c r="M699" s="849">
        <v>173972.96</v>
      </c>
      <c r="N699" s="832">
        <v>1</v>
      </c>
      <c r="O699" s="832">
        <v>43493.24</v>
      </c>
      <c r="P699" s="849">
        <v>5</v>
      </c>
      <c r="Q699" s="849">
        <v>217466.2</v>
      </c>
      <c r="R699" s="837">
        <v>1.2500000000000002</v>
      </c>
      <c r="S699" s="850">
        <v>43493.240000000005</v>
      </c>
    </row>
    <row r="700" spans="1:19" ht="14.4" customHeight="1" x14ac:dyDescent="0.3">
      <c r="A700" s="831" t="s">
        <v>5082</v>
      </c>
      <c r="B700" s="832" t="s">
        <v>5083</v>
      </c>
      <c r="C700" s="832" t="s">
        <v>589</v>
      </c>
      <c r="D700" s="832" t="s">
        <v>2741</v>
      </c>
      <c r="E700" s="832" t="s">
        <v>5084</v>
      </c>
      <c r="F700" s="832" t="s">
        <v>5239</v>
      </c>
      <c r="G700" s="832" t="s">
        <v>3457</v>
      </c>
      <c r="H700" s="849"/>
      <c r="I700" s="849"/>
      <c r="J700" s="832"/>
      <c r="K700" s="832"/>
      <c r="L700" s="849"/>
      <c r="M700" s="849"/>
      <c r="N700" s="832"/>
      <c r="O700" s="832"/>
      <c r="P700" s="849">
        <v>0.6</v>
      </c>
      <c r="Q700" s="849">
        <v>34.47</v>
      </c>
      <c r="R700" s="837"/>
      <c r="S700" s="850">
        <v>57.45</v>
      </c>
    </row>
    <row r="701" spans="1:19" ht="14.4" customHeight="1" x14ac:dyDescent="0.3">
      <c r="A701" s="831" t="s">
        <v>5082</v>
      </c>
      <c r="B701" s="832" t="s">
        <v>5083</v>
      </c>
      <c r="C701" s="832" t="s">
        <v>589</v>
      </c>
      <c r="D701" s="832" t="s">
        <v>2741</v>
      </c>
      <c r="E701" s="832" t="s">
        <v>5084</v>
      </c>
      <c r="F701" s="832" t="s">
        <v>5240</v>
      </c>
      <c r="G701" s="832" t="s">
        <v>2684</v>
      </c>
      <c r="H701" s="849"/>
      <c r="I701" s="849"/>
      <c r="J701" s="832"/>
      <c r="K701" s="832"/>
      <c r="L701" s="849">
        <v>2.5</v>
      </c>
      <c r="M701" s="849">
        <v>198765</v>
      </c>
      <c r="N701" s="832">
        <v>1</v>
      </c>
      <c r="O701" s="832">
        <v>79506</v>
      </c>
      <c r="P701" s="849">
        <v>22.88</v>
      </c>
      <c r="Q701" s="849">
        <v>1762687.4</v>
      </c>
      <c r="R701" s="837">
        <v>8.8681981234120695</v>
      </c>
      <c r="S701" s="850">
        <v>77040.533216783209</v>
      </c>
    </row>
    <row r="702" spans="1:19" ht="14.4" customHeight="1" x14ac:dyDescent="0.3">
      <c r="A702" s="831" t="s">
        <v>5082</v>
      </c>
      <c r="B702" s="832" t="s">
        <v>5083</v>
      </c>
      <c r="C702" s="832" t="s">
        <v>589</v>
      </c>
      <c r="D702" s="832" t="s">
        <v>2741</v>
      </c>
      <c r="E702" s="832" t="s">
        <v>5084</v>
      </c>
      <c r="F702" s="832" t="s">
        <v>5241</v>
      </c>
      <c r="G702" s="832" t="s">
        <v>5242</v>
      </c>
      <c r="H702" s="849">
        <v>5.59</v>
      </c>
      <c r="I702" s="849">
        <v>3010.4300000000003</v>
      </c>
      <c r="J702" s="832">
        <v>0.2691368289303116</v>
      </c>
      <c r="K702" s="832">
        <v>538.53846153846166</v>
      </c>
      <c r="L702" s="849">
        <v>20.77</v>
      </c>
      <c r="M702" s="849">
        <v>11185.5</v>
      </c>
      <c r="N702" s="832">
        <v>1</v>
      </c>
      <c r="O702" s="832">
        <v>538.54116514203179</v>
      </c>
      <c r="P702" s="849">
        <v>20.98</v>
      </c>
      <c r="Q702" s="849">
        <v>11298.6</v>
      </c>
      <c r="R702" s="837">
        <v>1.0101113048142685</v>
      </c>
      <c r="S702" s="850">
        <v>538.54146806482368</v>
      </c>
    </row>
    <row r="703" spans="1:19" ht="14.4" customHeight="1" x14ac:dyDescent="0.3">
      <c r="A703" s="831" t="s">
        <v>5082</v>
      </c>
      <c r="B703" s="832" t="s">
        <v>5083</v>
      </c>
      <c r="C703" s="832" t="s">
        <v>589</v>
      </c>
      <c r="D703" s="832" t="s">
        <v>2741</v>
      </c>
      <c r="E703" s="832" t="s">
        <v>5084</v>
      </c>
      <c r="F703" s="832" t="s">
        <v>5243</v>
      </c>
      <c r="G703" s="832" t="s">
        <v>2684</v>
      </c>
      <c r="H703" s="849"/>
      <c r="I703" s="849"/>
      <c r="J703" s="832"/>
      <c r="K703" s="832"/>
      <c r="L703" s="849">
        <v>9.57</v>
      </c>
      <c r="M703" s="849">
        <v>479229.80999999994</v>
      </c>
      <c r="N703" s="832">
        <v>1</v>
      </c>
      <c r="O703" s="832">
        <v>50076.26018808777</v>
      </c>
      <c r="P703" s="849">
        <v>10.6</v>
      </c>
      <c r="Q703" s="849">
        <v>510394.14</v>
      </c>
      <c r="R703" s="837">
        <v>1.0650300322511241</v>
      </c>
      <c r="S703" s="850">
        <v>48150.390566037742</v>
      </c>
    </row>
    <row r="704" spans="1:19" ht="14.4" customHeight="1" x14ac:dyDescent="0.3">
      <c r="A704" s="831" t="s">
        <v>5082</v>
      </c>
      <c r="B704" s="832" t="s">
        <v>5083</v>
      </c>
      <c r="C704" s="832" t="s">
        <v>589</v>
      </c>
      <c r="D704" s="832" t="s">
        <v>2741</v>
      </c>
      <c r="E704" s="832" t="s">
        <v>5084</v>
      </c>
      <c r="F704" s="832" t="s">
        <v>5246</v>
      </c>
      <c r="G704" s="832" t="s">
        <v>3336</v>
      </c>
      <c r="H704" s="849"/>
      <c r="I704" s="849"/>
      <c r="J704" s="832"/>
      <c r="K704" s="832"/>
      <c r="L704" s="849">
        <v>23</v>
      </c>
      <c r="M704" s="849">
        <v>3414.58</v>
      </c>
      <c r="N704" s="832">
        <v>1</v>
      </c>
      <c r="O704" s="832">
        <v>148.46</v>
      </c>
      <c r="P704" s="849"/>
      <c r="Q704" s="849"/>
      <c r="R704" s="837"/>
      <c r="S704" s="850"/>
    </row>
    <row r="705" spans="1:19" ht="14.4" customHeight="1" x14ac:dyDescent="0.3">
      <c r="A705" s="831" t="s">
        <v>5082</v>
      </c>
      <c r="B705" s="832" t="s">
        <v>5083</v>
      </c>
      <c r="C705" s="832" t="s">
        <v>589</v>
      </c>
      <c r="D705" s="832" t="s">
        <v>2741</v>
      </c>
      <c r="E705" s="832" t="s">
        <v>5084</v>
      </c>
      <c r="F705" s="832" t="s">
        <v>5248</v>
      </c>
      <c r="G705" s="832" t="s">
        <v>5249</v>
      </c>
      <c r="H705" s="849">
        <v>1</v>
      </c>
      <c r="I705" s="849">
        <v>85433.04</v>
      </c>
      <c r="J705" s="832"/>
      <c r="K705" s="832">
        <v>85433.04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5082</v>
      </c>
      <c r="B706" s="832" t="s">
        <v>5083</v>
      </c>
      <c r="C706" s="832" t="s">
        <v>589</v>
      </c>
      <c r="D706" s="832" t="s">
        <v>2741</v>
      </c>
      <c r="E706" s="832" t="s">
        <v>5084</v>
      </c>
      <c r="F706" s="832" t="s">
        <v>5252</v>
      </c>
      <c r="G706" s="832" t="s">
        <v>2593</v>
      </c>
      <c r="H706" s="849">
        <v>6</v>
      </c>
      <c r="I706" s="849">
        <v>10494.48</v>
      </c>
      <c r="J706" s="832">
        <v>0.6</v>
      </c>
      <c r="K706" s="832">
        <v>1749.08</v>
      </c>
      <c r="L706" s="849">
        <v>10</v>
      </c>
      <c r="M706" s="849">
        <v>17490.8</v>
      </c>
      <c r="N706" s="832">
        <v>1</v>
      </c>
      <c r="O706" s="832">
        <v>1749.08</v>
      </c>
      <c r="P706" s="849">
        <v>4</v>
      </c>
      <c r="Q706" s="849">
        <v>6996.32</v>
      </c>
      <c r="R706" s="837">
        <v>0.4</v>
      </c>
      <c r="S706" s="850">
        <v>1749.08</v>
      </c>
    </row>
    <row r="707" spans="1:19" ht="14.4" customHeight="1" x14ac:dyDescent="0.3">
      <c r="A707" s="831" t="s">
        <v>5082</v>
      </c>
      <c r="B707" s="832" t="s">
        <v>5083</v>
      </c>
      <c r="C707" s="832" t="s">
        <v>589</v>
      </c>
      <c r="D707" s="832" t="s">
        <v>2741</v>
      </c>
      <c r="E707" s="832" t="s">
        <v>5084</v>
      </c>
      <c r="F707" s="832" t="s">
        <v>5253</v>
      </c>
      <c r="G707" s="832" t="s">
        <v>2457</v>
      </c>
      <c r="H707" s="849">
        <v>14.8</v>
      </c>
      <c r="I707" s="849">
        <v>4185.4399999999996</v>
      </c>
      <c r="J707" s="832">
        <v>1.1211580599709625</v>
      </c>
      <c r="K707" s="832">
        <v>282.79999999999995</v>
      </c>
      <c r="L707" s="849">
        <v>13.200000000000003</v>
      </c>
      <c r="M707" s="849">
        <v>3733.1400000000003</v>
      </c>
      <c r="N707" s="832">
        <v>1</v>
      </c>
      <c r="O707" s="832">
        <v>282.81363636363631</v>
      </c>
      <c r="P707" s="849">
        <v>14</v>
      </c>
      <c r="Q707" s="849">
        <v>3959.37</v>
      </c>
      <c r="R707" s="837">
        <v>1.0606004596666612</v>
      </c>
      <c r="S707" s="850">
        <v>282.81214285714287</v>
      </c>
    </row>
    <row r="708" spans="1:19" ht="14.4" customHeight="1" x14ac:dyDescent="0.3">
      <c r="A708" s="831" t="s">
        <v>5082</v>
      </c>
      <c r="B708" s="832" t="s">
        <v>5083</v>
      </c>
      <c r="C708" s="832" t="s">
        <v>589</v>
      </c>
      <c r="D708" s="832" t="s">
        <v>2741</v>
      </c>
      <c r="E708" s="832" t="s">
        <v>5084</v>
      </c>
      <c r="F708" s="832" t="s">
        <v>5254</v>
      </c>
      <c r="G708" s="832" t="s">
        <v>5157</v>
      </c>
      <c r="H708" s="849">
        <v>0.84</v>
      </c>
      <c r="I708" s="849">
        <v>537.01</v>
      </c>
      <c r="J708" s="832">
        <v>8.4012828535669577</v>
      </c>
      <c r="K708" s="832">
        <v>639.29761904761904</v>
      </c>
      <c r="L708" s="849">
        <v>0.1</v>
      </c>
      <c r="M708" s="849">
        <v>63.92</v>
      </c>
      <c r="N708" s="832">
        <v>1</v>
      </c>
      <c r="O708" s="832">
        <v>639.19999999999993</v>
      </c>
      <c r="P708" s="849"/>
      <c r="Q708" s="849"/>
      <c r="R708" s="837"/>
      <c r="S708" s="850"/>
    </row>
    <row r="709" spans="1:19" ht="14.4" customHeight="1" x14ac:dyDescent="0.3">
      <c r="A709" s="831" t="s">
        <v>5082</v>
      </c>
      <c r="B709" s="832" t="s">
        <v>5083</v>
      </c>
      <c r="C709" s="832" t="s">
        <v>589</v>
      </c>
      <c r="D709" s="832" t="s">
        <v>2741</v>
      </c>
      <c r="E709" s="832" t="s">
        <v>5084</v>
      </c>
      <c r="F709" s="832" t="s">
        <v>5255</v>
      </c>
      <c r="G709" s="832" t="s">
        <v>5256</v>
      </c>
      <c r="H709" s="849">
        <v>9.7899999999999991</v>
      </c>
      <c r="I709" s="849">
        <v>10731.6</v>
      </c>
      <c r="J709" s="832"/>
      <c r="K709" s="832">
        <v>1096.1797752808991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5082</v>
      </c>
      <c r="B710" s="832" t="s">
        <v>5083</v>
      </c>
      <c r="C710" s="832" t="s">
        <v>589</v>
      </c>
      <c r="D710" s="832" t="s">
        <v>2741</v>
      </c>
      <c r="E710" s="832" t="s">
        <v>5084</v>
      </c>
      <c r="F710" s="832" t="s">
        <v>5257</v>
      </c>
      <c r="G710" s="832" t="s">
        <v>2703</v>
      </c>
      <c r="H710" s="849"/>
      <c r="I710" s="849"/>
      <c r="J710" s="832"/>
      <c r="K710" s="832"/>
      <c r="L710" s="849"/>
      <c r="M710" s="849"/>
      <c r="N710" s="832"/>
      <c r="O710" s="832"/>
      <c r="P710" s="849">
        <v>4</v>
      </c>
      <c r="Q710" s="849">
        <v>674454.05</v>
      </c>
      <c r="R710" s="837"/>
      <c r="S710" s="850">
        <v>168613.51250000001</v>
      </c>
    </row>
    <row r="711" spans="1:19" ht="14.4" customHeight="1" x14ac:dyDescent="0.3">
      <c r="A711" s="831" t="s">
        <v>5082</v>
      </c>
      <c r="B711" s="832" t="s">
        <v>5083</v>
      </c>
      <c r="C711" s="832" t="s">
        <v>589</v>
      </c>
      <c r="D711" s="832" t="s">
        <v>2741</v>
      </c>
      <c r="E711" s="832" t="s">
        <v>5084</v>
      </c>
      <c r="F711" s="832" t="s">
        <v>5258</v>
      </c>
      <c r="G711" s="832" t="s">
        <v>5256</v>
      </c>
      <c r="H711" s="849">
        <v>24.96</v>
      </c>
      <c r="I711" s="849">
        <v>109442.82999999999</v>
      </c>
      <c r="J711" s="832"/>
      <c r="K711" s="832">
        <v>4384.7287660256407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5082</v>
      </c>
      <c r="B712" s="832" t="s">
        <v>5083</v>
      </c>
      <c r="C712" s="832" t="s">
        <v>589</v>
      </c>
      <c r="D712" s="832" t="s">
        <v>2741</v>
      </c>
      <c r="E712" s="832" t="s">
        <v>5084</v>
      </c>
      <c r="F712" s="832" t="s">
        <v>5259</v>
      </c>
      <c r="G712" s="832" t="s">
        <v>5260</v>
      </c>
      <c r="H712" s="849">
        <v>5</v>
      </c>
      <c r="I712" s="849">
        <v>702478.29</v>
      </c>
      <c r="J712" s="832">
        <v>0.58081301750592285</v>
      </c>
      <c r="K712" s="832">
        <v>140495.658</v>
      </c>
      <c r="L712" s="849">
        <v>9</v>
      </c>
      <c r="M712" s="849">
        <v>1209474.08</v>
      </c>
      <c r="N712" s="832">
        <v>1</v>
      </c>
      <c r="O712" s="832">
        <v>134386.0088888889</v>
      </c>
      <c r="P712" s="849">
        <v>10</v>
      </c>
      <c r="Q712" s="849">
        <v>1269195.96</v>
      </c>
      <c r="R712" s="837">
        <v>1.0493783876707798</v>
      </c>
      <c r="S712" s="850">
        <v>126919.59599999999</v>
      </c>
    </row>
    <row r="713" spans="1:19" ht="14.4" customHeight="1" x14ac:dyDescent="0.3">
      <c r="A713" s="831" t="s">
        <v>5082</v>
      </c>
      <c r="B713" s="832" t="s">
        <v>5083</v>
      </c>
      <c r="C713" s="832" t="s">
        <v>589</v>
      </c>
      <c r="D713" s="832" t="s">
        <v>2741</v>
      </c>
      <c r="E713" s="832" t="s">
        <v>5084</v>
      </c>
      <c r="F713" s="832" t="s">
        <v>5261</v>
      </c>
      <c r="G713" s="832"/>
      <c r="H713" s="849">
        <v>3</v>
      </c>
      <c r="I713" s="849">
        <v>791.34</v>
      </c>
      <c r="J713" s="832"/>
      <c r="K713" s="832">
        <v>263.78000000000003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5082</v>
      </c>
      <c r="B714" s="832" t="s">
        <v>5083</v>
      </c>
      <c r="C714" s="832" t="s">
        <v>589</v>
      </c>
      <c r="D714" s="832" t="s">
        <v>2741</v>
      </c>
      <c r="E714" s="832" t="s">
        <v>5084</v>
      </c>
      <c r="F714" s="832" t="s">
        <v>5268</v>
      </c>
      <c r="G714" s="832" t="s">
        <v>3631</v>
      </c>
      <c r="H714" s="849">
        <v>5</v>
      </c>
      <c r="I714" s="849">
        <v>78525</v>
      </c>
      <c r="J714" s="832">
        <v>1.6015031797562658</v>
      </c>
      <c r="K714" s="832">
        <v>15705</v>
      </c>
      <c r="L714" s="849">
        <v>3.85</v>
      </c>
      <c r="M714" s="849">
        <v>49032.06</v>
      </c>
      <c r="N714" s="832">
        <v>1</v>
      </c>
      <c r="O714" s="832">
        <v>12735.599999999999</v>
      </c>
      <c r="P714" s="849">
        <v>72.63</v>
      </c>
      <c r="Q714" s="849">
        <v>742212.25</v>
      </c>
      <c r="R714" s="837">
        <v>15.137284666399903</v>
      </c>
      <c r="S714" s="850">
        <v>10219.086465647804</v>
      </c>
    </row>
    <row r="715" spans="1:19" ht="14.4" customHeight="1" x14ac:dyDescent="0.3">
      <c r="A715" s="831" t="s">
        <v>5082</v>
      </c>
      <c r="B715" s="832" t="s">
        <v>5083</v>
      </c>
      <c r="C715" s="832" t="s">
        <v>589</v>
      </c>
      <c r="D715" s="832" t="s">
        <v>2741</v>
      </c>
      <c r="E715" s="832" t="s">
        <v>5084</v>
      </c>
      <c r="F715" s="832" t="s">
        <v>5276</v>
      </c>
      <c r="G715" s="832" t="s">
        <v>2664</v>
      </c>
      <c r="H715" s="849"/>
      <c r="I715" s="849"/>
      <c r="J715" s="832"/>
      <c r="K715" s="832"/>
      <c r="L715" s="849">
        <v>0.12</v>
      </c>
      <c r="M715" s="849">
        <v>458.28</v>
      </c>
      <c r="N715" s="832">
        <v>1</v>
      </c>
      <c r="O715" s="832">
        <v>3819</v>
      </c>
      <c r="P715" s="849"/>
      <c r="Q715" s="849"/>
      <c r="R715" s="837"/>
      <c r="S715" s="850"/>
    </row>
    <row r="716" spans="1:19" ht="14.4" customHeight="1" x14ac:dyDescent="0.3">
      <c r="A716" s="831" t="s">
        <v>5082</v>
      </c>
      <c r="B716" s="832" t="s">
        <v>5083</v>
      </c>
      <c r="C716" s="832" t="s">
        <v>589</v>
      </c>
      <c r="D716" s="832" t="s">
        <v>2741</v>
      </c>
      <c r="E716" s="832" t="s">
        <v>5084</v>
      </c>
      <c r="F716" s="832" t="s">
        <v>5277</v>
      </c>
      <c r="G716" s="832" t="s">
        <v>2664</v>
      </c>
      <c r="H716" s="849"/>
      <c r="I716" s="849"/>
      <c r="J716" s="832"/>
      <c r="K716" s="832"/>
      <c r="L716" s="849">
        <v>1.98</v>
      </c>
      <c r="M716" s="849">
        <v>71134.92</v>
      </c>
      <c r="N716" s="832">
        <v>1</v>
      </c>
      <c r="O716" s="832">
        <v>35926.727272727272</v>
      </c>
      <c r="P716" s="849"/>
      <c r="Q716" s="849"/>
      <c r="R716" s="837"/>
      <c r="S716" s="850"/>
    </row>
    <row r="717" spans="1:19" ht="14.4" customHeight="1" x14ac:dyDescent="0.3">
      <c r="A717" s="831" t="s">
        <v>5082</v>
      </c>
      <c r="B717" s="832" t="s">
        <v>5083</v>
      </c>
      <c r="C717" s="832" t="s">
        <v>589</v>
      </c>
      <c r="D717" s="832" t="s">
        <v>2741</v>
      </c>
      <c r="E717" s="832" t="s">
        <v>5084</v>
      </c>
      <c r="F717" s="832" t="s">
        <v>5280</v>
      </c>
      <c r="G717" s="832" t="s">
        <v>1005</v>
      </c>
      <c r="H717" s="849"/>
      <c r="I717" s="849"/>
      <c r="J717" s="832"/>
      <c r="K717" s="832"/>
      <c r="L717" s="849">
        <v>6.629999999999999</v>
      </c>
      <c r="M717" s="849">
        <v>2971.75</v>
      </c>
      <c r="N717" s="832">
        <v>1</v>
      </c>
      <c r="O717" s="832">
        <v>448.2277526395174</v>
      </c>
      <c r="P717" s="849">
        <v>4.46</v>
      </c>
      <c r="Q717" s="849">
        <v>1370.46</v>
      </c>
      <c r="R717" s="837">
        <v>0.46116261462101454</v>
      </c>
      <c r="S717" s="850">
        <v>307.27802690582962</v>
      </c>
    </row>
    <row r="718" spans="1:19" ht="14.4" customHeight="1" x14ac:dyDescent="0.3">
      <c r="A718" s="831" t="s">
        <v>5082</v>
      </c>
      <c r="B718" s="832" t="s">
        <v>5083</v>
      </c>
      <c r="C718" s="832" t="s">
        <v>589</v>
      </c>
      <c r="D718" s="832" t="s">
        <v>2741</v>
      </c>
      <c r="E718" s="832" t="s">
        <v>5084</v>
      </c>
      <c r="F718" s="832" t="s">
        <v>5281</v>
      </c>
      <c r="G718" s="832" t="s">
        <v>1005</v>
      </c>
      <c r="H718" s="849"/>
      <c r="I718" s="849"/>
      <c r="J718" s="832"/>
      <c r="K718" s="832"/>
      <c r="L718" s="849">
        <v>59.04</v>
      </c>
      <c r="M718" s="849">
        <v>65076.43</v>
      </c>
      <c r="N718" s="832">
        <v>1</v>
      </c>
      <c r="O718" s="832">
        <v>1102.2430555555557</v>
      </c>
      <c r="P718" s="849">
        <v>18.329999999999998</v>
      </c>
      <c r="Q718" s="849">
        <v>14081.1</v>
      </c>
      <c r="R718" s="837">
        <v>0.2163778805936343</v>
      </c>
      <c r="S718" s="850">
        <v>768.19967266775791</v>
      </c>
    </row>
    <row r="719" spans="1:19" ht="14.4" customHeight="1" x14ac:dyDescent="0.3">
      <c r="A719" s="831" t="s">
        <v>5082</v>
      </c>
      <c r="B719" s="832" t="s">
        <v>5083</v>
      </c>
      <c r="C719" s="832" t="s">
        <v>589</v>
      </c>
      <c r="D719" s="832" t="s">
        <v>2741</v>
      </c>
      <c r="E719" s="832" t="s">
        <v>5084</v>
      </c>
      <c r="F719" s="832" t="s">
        <v>5282</v>
      </c>
      <c r="G719" s="832" t="s">
        <v>3631</v>
      </c>
      <c r="H719" s="849"/>
      <c r="I719" s="849"/>
      <c r="J719" s="832"/>
      <c r="K719" s="832"/>
      <c r="L719" s="849">
        <v>11</v>
      </c>
      <c r="M719" s="849">
        <v>394862.12</v>
      </c>
      <c r="N719" s="832">
        <v>1</v>
      </c>
      <c r="O719" s="832">
        <v>35896.556363636366</v>
      </c>
      <c r="P719" s="849">
        <v>33.049999999999997</v>
      </c>
      <c r="Q719" s="849">
        <v>855362.08</v>
      </c>
      <c r="R719" s="837">
        <v>2.1662297715465844</v>
      </c>
      <c r="S719" s="850">
        <v>25880.849621785175</v>
      </c>
    </row>
    <row r="720" spans="1:19" ht="14.4" customHeight="1" x14ac:dyDescent="0.3">
      <c r="A720" s="831" t="s">
        <v>5082</v>
      </c>
      <c r="B720" s="832" t="s">
        <v>5083</v>
      </c>
      <c r="C720" s="832" t="s">
        <v>589</v>
      </c>
      <c r="D720" s="832" t="s">
        <v>2741</v>
      </c>
      <c r="E720" s="832" t="s">
        <v>5084</v>
      </c>
      <c r="F720" s="832" t="s">
        <v>5288</v>
      </c>
      <c r="G720" s="832" t="s">
        <v>2653</v>
      </c>
      <c r="H720" s="849"/>
      <c r="I720" s="849"/>
      <c r="J720" s="832"/>
      <c r="K720" s="832"/>
      <c r="L720" s="849">
        <v>7</v>
      </c>
      <c r="M720" s="849">
        <v>10083.220000000001</v>
      </c>
      <c r="N720" s="832">
        <v>1</v>
      </c>
      <c r="O720" s="832">
        <v>1440.4600000000003</v>
      </c>
      <c r="P720" s="849">
        <v>44</v>
      </c>
      <c r="Q720" s="849">
        <v>63380.240000000005</v>
      </c>
      <c r="R720" s="837">
        <v>6.2857142857142856</v>
      </c>
      <c r="S720" s="850">
        <v>1440.46</v>
      </c>
    </row>
    <row r="721" spans="1:19" ht="14.4" customHeight="1" x14ac:dyDescent="0.3">
      <c r="A721" s="831" t="s">
        <v>5082</v>
      </c>
      <c r="B721" s="832" t="s">
        <v>5083</v>
      </c>
      <c r="C721" s="832" t="s">
        <v>589</v>
      </c>
      <c r="D721" s="832" t="s">
        <v>2741</v>
      </c>
      <c r="E721" s="832" t="s">
        <v>5084</v>
      </c>
      <c r="F721" s="832" t="s">
        <v>5291</v>
      </c>
      <c r="G721" s="832" t="s">
        <v>2653</v>
      </c>
      <c r="H721" s="849"/>
      <c r="I721" s="849"/>
      <c r="J721" s="832"/>
      <c r="K721" s="832"/>
      <c r="L721" s="849"/>
      <c r="M721" s="849"/>
      <c r="N721" s="832"/>
      <c r="O721" s="832"/>
      <c r="P721" s="849">
        <v>6</v>
      </c>
      <c r="Q721" s="849">
        <v>27402.600000000002</v>
      </c>
      <c r="R721" s="837"/>
      <c r="S721" s="850">
        <v>4567.1000000000004</v>
      </c>
    </row>
    <row r="722" spans="1:19" ht="14.4" customHeight="1" x14ac:dyDescent="0.3">
      <c r="A722" s="831" t="s">
        <v>5082</v>
      </c>
      <c r="B722" s="832" t="s">
        <v>5083</v>
      </c>
      <c r="C722" s="832" t="s">
        <v>589</v>
      </c>
      <c r="D722" s="832" t="s">
        <v>2741</v>
      </c>
      <c r="E722" s="832" t="s">
        <v>5084</v>
      </c>
      <c r="F722" s="832" t="s">
        <v>5293</v>
      </c>
      <c r="G722" s="832" t="s">
        <v>1150</v>
      </c>
      <c r="H722" s="849"/>
      <c r="I722" s="849"/>
      <c r="J722" s="832"/>
      <c r="K722" s="832"/>
      <c r="L722" s="849"/>
      <c r="M722" s="849"/>
      <c r="N722" s="832"/>
      <c r="O722" s="832"/>
      <c r="P722" s="849">
        <v>9.07</v>
      </c>
      <c r="Q722" s="849">
        <v>7113.58</v>
      </c>
      <c r="R722" s="837"/>
      <c r="S722" s="850">
        <v>784.29768467475185</v>
      </c>
    </row>
    <row r="723" spans="1:19" ht="14.4" customHeight="1" x14ac:dyDescent="0.3">
      <c r="A723" s="831" t="s">
        <v>5082</v>
      </c>
      <c r="B723" s="832" t="s">
        <v>5083</v>
      </c>
      <c r="C723" s="832" t="s">
        <v>589</v>
      </c>
      <c r="D723" s="832" t="s">
        <v>2741</v>
      </c>
      <c r="E723" s="832" t="s">
        <v>5084</v>
      </c>
      <c r="F723" s="832" t="s">
        <v>5294</v>
      </c>
      <c r="G723" s="832" t="s">
        <v>1150</v>
      </c>
      <c r="H723" s="849"/>
      <c r="I723" s="849"/>
      <c r="J723" s="832"/>
      <c r="K723" s="832"/>
      <c r="L723" s="849"/>
      <c r="M723" s="849"/>
      <c r="N723" s="832"/>
      <c r="O723" s="832"/>
      <c r="P723" s="849">
        <v>11.24</v>
      </c>
      <c r="Q723" s="849">
        <v>2644.62</v>
      </c>
      <c r="R723" s="837"/>
      <c r="S723" s="850">
        <v>235.28647686832738</v>
      </c>
    </row>
    <row r="724" spans="1:19" ht="14.4" customHeight="1" x14ac:dyDescent="0.3">
      <c r="A724" s="831" t="s">
        <v>5082</v>
      </c>
      <c r="B724" s="832" t="s">
        <v>5083</v>
      </c>
      <c r="C724" s="832" t="s">
        <v>589</v>
      </c>
      <c r="D724" s="832" t="s">
        <v>2741</v>
      </c>
      <c r="E724" s="832" t="s">
        <v>5084</v>
      </c>
      <c r="F724" s="832" t="s">
        <v>5295</v>
      </c>
      <c r="G724" s="832" t="s">
        <v>1150</v>
      </c>
      <c r="H724" s="849"/>
      <c r="I724" s="849"/>
      <c r="J724" s="832"/>
      <c r="K724" s="832"/>
      <c r="L724" s="849"/>
      <c r="M724" s="849"/>
      <c r="N724" s="832"/>
      <c r="O724" s="832"/>
      <c r="P724" s="849">
        <v>5.49</v>
      </c>
      <c r="Q724" s="849">
        <v>12917.369999999999</v>
      </c>
      <c r="R724" s="837"/>
      <c r="S724" s="850">
        <v>2352.8907103825136</v>
      </c>
    </row>
    <row r="725" spans="1:19" ht="14.4" customHeight="1" x14ac:dyDescent="0.3">
      <c r="A725" s="831" t="s">
        <v>5082</v>
      </c>
      <c r="B725" s="832" t="s">
        <v>5083</v>
      </c>
      <c r="C725" s="832" t="s">
        <v>589</v>
      </c>
      <c r="D725" s="832" t="s">
        <v>2741</v>
      </c>
      <c r="E725" s="832" t="s">
        <v>5084</v>
      </c>
      <c r="F725" s="832" t="s">
        <v>5297</v>
      </c>
      <c r="G725" s="832" t="s">
        <v>835</v>
      </c>
      <c r="H725" s="849"/>
      <c r="I725" s="849"/>
      <c r="J725" s="832"/>
      <c r="K725" s="832"/>
      <c r="L725" s="849"/>
      <c r="M725" s="849"/>
      <c r="N725" s="832"/>
      <c r="O725" s="832"/>
      <c r="P725" s="849">
        <v>79.180000000000007</v>
      </c>
      <c r="Q725" s="849">
        <v>54448.83</v>
      </c>
      <c r="R725" s="837"/>
      <c r="S725" s="850">
        <v>687.65887850467288</v>
      </c>
    </row>
    <row r="726" spans="1:19" ht="14.4" customHeight="1" x14ac:dyDescent="0.3">
      <c r="A726" s="831" t="s">
        <v>5082</v>
      </c>
      <c r="B726" s="832" t="s">
        <v>5083</v>
      </c>
      <c r="C726" s="832" t="s">
        <v>589</v>
      </c>
      <c r="D726" s="832" t="s">
        <v>2741</v>
      </c>
      <c r="E726" s="832" t="s">
        <v>5084</v>
      </c>
      <c r="F726" s="832" t="s">
        <v>5298</v>
      </c>
      <c r="G726" s="832" t="s">
        <v>835</v>
      </c>
      <c r="H726" s="849"/>
      <c r="I726" s="849"/>
      <c r="J726" s="832"/>
      <c r="K726" s="832"/>
      <c r="L726" s="849"/>
      <c r="M726" s="849"/>
      <c r="N726" s="832"/>
      <c r="O726" s="832"/>
      <c r="P726" s="849">
        <v>20.810000000000002</v>
      </c>
      <c r="Q726" s="849">
        <v>2862.1500000000005</v>
      </c>
      <c r="R726" s="837"/>
      <c r="S726" s="850">
        <v>137.53724171071602</v>
      </c>
    </row>
    <row r="727" spans="1:19" ht="14.4" customHeight="1" x14ac:dyDescent="0.3">
      <c r="A727" s="831" t="s">
        <v>5082</v>
      </c>
      <c r="B727" s="832" t="s">
        <v>5083</v>
      </c>
      <c r="C727" s="832" t="s">
        <v>589</v>
      </c>
      <c r="D727" s="832" t="s">
        <v>2741</v>
      </c>
      <c r="E727" s="832" t="s">
        <v>5084</v>
      </c>
      <c r="F727" s="832" t="s">
        <v>5300</v>
      </c>
      <c r="G727" s="832" t="s">
        <v>1155</v>
      </c>
      <c r="H727" s="849"/>
      <c r="I727" s="849"/>
      <c r="J727" s="832"/>
      <c r="K727" s="832"/>
      <c r="L727" s="849"/>
      <c r="M727" s="849"/>
      <c r="N727" s="832"/>
      <c r="O727" s="832"/>
      <c r="P727" s="849">
        <v>17</v>
      </c>
      <c r="Q727" s="849">
        <v>2523.8199999999997</v>
      </c>
      <c r="R727" s="837"/>
      <c r="S727" s="850">
        <v>148.45999999999998</v>
      </c>
    </row>
    <row r="728" spans="1:19" ht="14.4" customHeight="1" x14ac:dyDescent="0.3">
      <c r="A728" s="831" t="s">
        <v>5082</v>
      </c>
      <c r="B728" s="832" t="s">
        <v>5083</v>
      </c>
      <c r="C728" s="832" t="s">
        <v>589</v>
      </c>
      <c r="D728" s="832" t="s">
        <v>2741</v>
      </c>
      <c r="E728" s="832" t="s">
        <v>5084</v>
      </c>
      <c r="F728" s="832" t="s">
        <v>5301</v>
      </c>
      <c r="G728" s="832" t="s">
        <v>1837</v>
      </c>
      <c r="H728" s="849"/>
      <c r="I728" s="849"/>
      <c r="J728" s="832"/>
      <c r="K728" s="832"/>
      <c r="L728" s="849"/>
      <c r="M728" s="849"/>
      <c r="N728" s="832"/>
      <c r="O728" s="832"/>
      <c r="P728" s="849">
        <v>5</v>
      </c>
      <c r="Q728" s="849">
        <v>631393.65</v>
      </c>
      <c r="R728" s="837"/>
      <c r="S728" s="850">
        <v>126278.73000000001</v>
      </c>
    </row>
    <row r="729" spans="1:19" ht="14.4" customHeight="1" x14ac:dyDescent="0.3">
      <c r="A729" s="831" t="s">
        <v>5082</v>
      </c>
      <c r="B729" s="832" t="s">
        <v>5083</v>
      </c>
      <c r="C729" s="832" t="s">
        <v>589</v>
      </c>
      <c r="D729" s="832" t="s">
        <v>2741</v>
      </c>
      <c r="E729" s="832" t="s">
        <v>5084</v>
      </c>
      <c r="F729" s="832" t="s">
        <v>5302</v>
      </c>
      <c r="G729" s="832" t="s">
        <v>1058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21594.16</v>
      </c>
      <c r="R729" s="837"/>
      <c r="S729" s="850">
        <v>21594.16</v>
      </c>
    </row>
    <row r="730" spans="1:19" ht="14.4" customHeight="1" x14ac:dyDescent="0.3">
      <c r="A730" s="831" t="s">
        <v>5082</v>
      </c>
      <c r="B730" s="832" t="s">
        <v>5083</v>
      </c>
      <c r="C730" s="832" t="s">
        <v>589</v>
      </c>
      <c r="D730" s="832" t="s">
        <v>2741</v>
      </c>
      <c r="E730" s="832" t="s">
        <v>5084</v>
      </c>
      <c r="F730" s="832" t="s">
        <v>5304</v>
      </c>
      <c r="G730" s="832" t="s">
        <v>1058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21594.16</v>
      </c>
      <c r="R730" s="837"/>
      <c r="S730" s="850">
        <v>21594.16</v>
      </c>
    </row>
    <row r="731" spans="1:19" ht="14.4" customHeight="1" x14ac:dyDescent="0.3">
      <c r="A731" s="831" t="s">
        <v>5082</v>
      </c>
      <c r="B731" s="832" t="s">
        <v>5083</v>
      </c>
      <c r="C731" s="832" t="s">
        <v>589</v>
      </c>
      <c r="D731" s="832" t="s">
        <v>2741</v>
      </c>
      <c r="E731" s="832" t="s">
        <v>5084</v>
      </c>
      <c r="F731" s="832" t="s">
        <v>5305</v>
      </c>
      <c r="G731" s="832" t="s">
        <v>717</v>
      </c>
      <c r="H731" s="849"/>
      <c r="I731" s="849"/>
      <c r="J731" s="832"/>
      <c r="K731" s="832"/>
      <c r="L731" s="849"/>
      <c r="M731" s="849"/>
      <c r="N731" s="832"/>
      <c r="O731" s="832"/>
      <c r="P731" s="849">
        <v>7.09</v>
      </c>
      <c r="Q731" s="849">
        <v>1463.9299999999998</v>
      </c>
      <c r="R731" s="837"/>
      <c r="S731" s="850">
        <v>206.47813822284905</v>
      </c>
    </row>
    <row r="732" spans="1:19" ht="14.4" customHeight="1" x14ac:dyDescent="0.3">
      <c r="A732" s="831" t="s">
        <v>5082</v>
      </c>
      <c r="B732" s="832" t="s">
        <v>5083</v>
      </c>
      <c r="C732" s="832" t="s">
        <v>589</v>
      </c>
      <c r="D732" s="832" t="s">
        <v>2741</v>
      </c>
      <c r="E732" s="832" t="s">
        <v>5084</v>
      </c>
      <c r="F732" s="832" t="s">
        <v>5307</v>
      </c>
      <c r="G732" s="832" t="s">
        <v>1001</v>
      </c>
      <c r="H732" s="849"/>
      <c r="I732" s="849"/>
      <c r="J732" s="832"/>
      <c r="K732" s="832"/>
      <c r="L732" s="849"/>
      <c r="M732" s="849"/>
      <c r="N732" s="832"/>
      <c r="O732" s="832"/>
      <c r="P732" s="849">
        <v>11.65</v>
      </c>
      <c r="Q732" s="849">
        <v>8949.52</v>
      </c>
      <c r="R732" s="837"/>
      <c r="S732" s="850">
        <v>768.19914163090129</v>
      </c>
    </row>
    <row r="733" spans="1:19" ht="14.4" customHeight="1" x14ac:dyDescent="0.3">
      <c r="A733" s="831" t="s">
        <v>5082</v>
      </c>
      <c r="B733" s="832" t="s">
        <v>5083</v>
      </c>
      <c r="C733" s="832" t="s">
        <v>589</v>
      </c>
      <c r="D733" s="832" t="s">
        <v>2741</v>
      </c>
      <c r="E733" s="832" t="s">
        <v>5084</v>
      </c>
      <c r="F733" s="832" t="s">
        <v>5310</v>
      </c>
      <c r="G733" s="832" t="s">
        <v>1001</v>
      </c>
      <c r="H733" s="849"/>
      <c r="I733" s="849"/>
      <c r="J733" s="832"/>
      <c r="K733" s="832"/>
      <c r="L733" s="849"/>
      <c r="M733" s="849"/>
      <c r="N733" s="832"/>
      <c r="O733" s="832"/>
      <c r="P733" s="849">
        <v>0.66</v>
      </c>
      <c r="Q733" s="849">
        <v>202.8</v>
      </c>
      <c r="R733" s="837"/>
      <c r="S733" s="850">
        <v>307.27272727272725</v>
      </c>
    </row>
    <row r="734" spans="1:19" ht="14.4" customHeight="1" x14ac:dyDescent="0.3">
      <c r="A734" s="831" t="s">
        <v>5082</v>
      </c>
      <c r="B734" s="832" t="s">
        <v>5083</v>
      </c>
      <c r="C734" s="832" t="s">
        <v>589</v>
      </c>
      <c r="D734" s="832" t="s">
        <v>2741</v>
      </c>
      <c r="E734" s="832" t="s">
        <v>5084</v>
      </c>
      <c r="F734" s="832" t="s">
        <v>5311</v>
      </c>
      <c r="G734" s="832" t="s">
        <v>1001</v>
      </c>
      <c r="H734" s="849"/>
      <c r="I734" s="849"/>
      <c r="J734" s="832"/>
      <c r="K734" s="832"/>
      <c r="L734" s="849"/>
      <c r="M734" s="849"/>
      <c r="N734" s="832"/>
      <c r="O734" s="832"/>
      <c r="P734" s="849">
        <v>4.92</v>
      </c>
      <c r="Q734" s="849">
        <v>11338.58</v>
      </c>
      <c r="R734" s="837"/>
      <c r="S734" s="850">
        <v>2304.5894308943089</v>
      </c>
    </row>
    <row r="735" spans="1:19" ht="14.4" customHeight="1" x14ac:dyDescent="0.3">
      <c r="A735" s="831" t="s">
        <v>5082</v>
      </c>
      <c r="B735" s="832" t="s">
        <v>5083</v>
      </c>
      <c r="C735" s="832" t="s">
        <v>589</v>
      </c>
      <c r="D735" s="832" t="s">
        <v>2741</v>
      </c>
      <c r="E735" s="832" t="s">
        <v>5084</v>
      </c>
      <c r="F735" s="832" t="s">
        <v>5313</v>
      </c>
      <c r="G735" s="832" t="s">
        <v>893</v>
      </c>
      <c r="H735" s="849"/>
      <c r="I735" s="849"/>
      <c r="J735" s="832"/>
      <c r="K735" s="832"/>
      <c r="L735" s="849"/>
      <c r="M735" s="849"/>
      <c r="N735" s="832"/>
      <c r="O735" s="832"/>
      <c r="P735" s="849">
        <v>3</v>
      </c>
      <c r="Q735" s="849">
        <v>445.38</v>
      </c>
      <c r="R735" s="837"/>
      <c r="S735" s="850">
        <v>148.46</v>
      </c>
    </row>
    <row r="736" spans="1:19" ht="14.4" customHeight="1" x14ac:dyDescent="0.3">
      <c r="A736" s="831" t="s">
        <v>5082</v>
      </c>
      <c r="B736" s="832" t="s">
        <v>5083</v>
      </c>
      <c r="C736" s="832" t="s">
        <v>589</v>
      </c>
      <c r="D736" s="832" t="s">
        <v>2741</v>
      </c>
      <c r="E736" s="832" t="s">
        <v>5315</v>
      </c>
      <c r="F736" s="832" t="s">
        <v>5318</v>
      </c>
      <c r="G736" s="832" t="s">
        <v>5319</v>
      </c>
      <c r="H736" s="849"/>
      <c r="I736" s="849"/>
      <c r="J736" s="832"/>
      <c r="K736" s="832"/>
      <c r="L736" s="849"/>
      <c r="M736" s="849"/>
      <c r="N736" s="832"/>
      <c r="O736" s="832"/>
      <c r="P736" s="849">
        <v>4</v>
      </c>
      <c r="Q736" s="849">
        <v>10360</v>
      </c>
      <c r="R736" s="837"/>
      <c r="S736" s="850">
        <v>2590</v>
      </c>
    </row>
    <row r="737" spans="1:19" ht="14.4" customHeight="1" x14ac:dyDescent="0.3">
      <c r="A737" s="831" t="s">
        <v>5082</v>
      </c>
      <c r="B737" s="832" t="s">
        <v>5083</v>
      </c>
      <c r="C737" s="832" t="s">
        <v>589</v>
      </c>
      <c r="D737" s="832" t="s">
        <v>2741</v>
      </c>
      <c r="E737" s="832" t="s">
        <v>5320</v>
      </c>
      <c r="F737" s="832" t="s">
        <v>5321</v>
      </c>
      <c r="G737" s="832" t="s">
        <v>5322</v>
      </c>
      <c r="H737" s="849">
        <v>5</v>
      </c>
      <c r="I737" s="849">
        <v>4335</v>
      </c>
      <c r="J737" s="832">
        <v>0.7142857142857143</v>
      </c>
      <c r="K737" s="832">
        <v>867</v>
      </c>
      <c r="L737" s="849">
        <v>7</v>
      </c>
      <c r="M737" s="849">
        <v>6069</v>
      </c>
      <c r="N737" s="832">
        <v>1</v>
      </c>
      <c r="O737" s="832">
        <v>867</v>
      </c>
      <c r="P737" s="849"/>
      <c r="Q737" s="849"/>
      <c r="R737" s="837"/>
      <c r="S737" s="850"/>
    </row>
    <row r="738" spans="1:19" ht="14.4" customHeight="1" x14ac:dyDescent="0.3">
      <c r="A738" s="831" t="s">
        <v>5082</v>
      </c>
      <c r="B738" s="832" t="s">
        <v>5083</v>
      </c>
      <c r="C738" s="832" t="s">
        <v>589</v>
      </c>
      <c r="D738" s="832" t="s">
        <v>2741</v>
      </c>
      <c r="E738" s="832" t="s">
        <v>5320</v>
      </c>
      <c r="F738" s="832" t="s">
        <v>5323</v>
      </c>
      <c r="G738" s="832" t="s">
        <v>5324</v>
      </c>
      <c r="H738" s="849">
        <v>19</v>
      </c>
      <c r="I738" s="849">
        <v>16473</v>
      </c>
      <c r="J738" s="832">
        <v>0.82608695652173914</v>
      </c>
      <c r="K738" s="832">
        <v>867</v>
      </c>
      <c r="L738" s="849">
        <v>23</v>
      </c>
      <c r="M738" s="849">
        <v>19941</v>
      </c>
      <c r="N738" s="832">
        <v>1</v>
      </c>
      <c r="O738" s="832">
        <v>867</v>
      </c>
      <c r="P738" s="849">
        <v>16</v>
      </c>
      <c r="Q738" s="849">
        <v>13872</v>
      </c>
      <c r="R738" s="837">
        <v>0.69565217391304346</v>
      </c>
      <c r="S738" s="850">
        <v>867</v>
      </c>
    </row>
    <row r="739" spans="1:19" ht="14.4" customHeight="1" x14ac:dyDescent="0.3">
      <c r="A739" s="831" t="s">
        <v>5082</v>
      </c>
      <c r="B739" s="832" t="s">
        <v>5083</v>
      </c>
      <c r="C739" s="832" t="s">
        <v>589</v>
      </c>
      <c r="D739" s="832" t="s">
        <v>2741</v>
      </c>
      <c r="E739" s="832" t="s">
        <v>5320</v>
      </c>
      <c r="F739" s="832" t="s">
        <v>5325</v>
      </c>
      <c r="G739" s="832" t="s">
        <v>5326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964</v>
      </c>
      <c r="R739" s="837"/>
      <c r="S739" s="850">
        <v>964</v>
      </c>
    </row>
    <row r="740" spans="1:19" ht="14.4" customHeight="1" x14ac:dyDescent="0.3">
      <c r="A740" s="831" t="s">
        <v>5082</v>
      </c>
      <c r="B740" s="832" t="s">
        <v>5083</v>
      </c>
      <c r="C740" s="832" t="s">
        <v>589</v>
      </c>
      <c r="D740" s="832" t="s">
        <v>2741</v>
      </c>
      <c r="E740" s="832" t="s">
        <v>5331</v>
      </c>
      <c r="F740" s="832" t="s">
        <v>5332</v>
      </c>
      <c r="G740" s="832" t="s">
        <v>5333</v>
      </c>
      <c r="H740" s="849">
        <v>1</v>
      </c>
      <c r="I740" s="849">
        <v>299</v>
      </c>
      <c r="J740" s="832">
        <v>6.6444444444444445E-2</v>
      </c>
      <c r="K740" s="832">
        <v>299</v>
      </c>
      <c r="L740" s="849">
        <v>15</v>
      </c>
      <c r="M740" s="849">
        <v>4500</v>
      </c>
      <c r="N740" s="832">
        <v>1</v>
      </c>
      <c r="O740" s="832">
        <v>300</v>
      </c>
      <c r="P740" s="849">
        <v>20</v>
      </c>
      <c r="Q740" s="849">
        <v>6000</v>
      </c>
      <c r="R740" s="837">
        <v>1.3333333333333333</v>
      </c>
      <c r="S740" s="850">
        <v>300</v>
      </c>
    </row>
    <row r="741" spans="1:19" ht="14.4" customHeight="1" x14ac:dyDescent="0.3">
      <c r="A741" s="831" t="s">
        <v>5082</v>
      </c>
      <c r="B741" s="832" t="s">
        <v>5083</v>
      </c>
      <c r="C741" s="832" t="s">
        <v>589</v>
      </c>
      <c r="D741" s="832" t="s">
        <v>2741</v>
      </c>
      <c r="E741" s="832" t="s">
        <v>5331</v>
      </c>
      <c r="F741" s="832" t="s">
        <v>5332</v>
      </c>
      <c r="G741" s="832" t="s">
        <v>5334</v>
      </c>
      <c r="H741" s="849">
        <v>1</v>
      </c>
      <c r="I741" s="849">
        <v>299</v>
      </c>
      <c r="J741" s="832">
        <v>0.9966666666666667</v>
      </c>
      <c r="K741" s="832">
        <v>299</v>
      </c>
      <c r="L741" s="849">
        <v>1</v>
      </c>
      <c r="M741" s="849">
        <v>300</v>
      </c>
      <c r="N741" s="832">
        <v>1</v>
      </c>
      <c r="O741" s="832">
        <v>300</v>
      </c>
      <c r="P741" s="849"/>
      <c r="Q741" s="849"/>
      <c r="R741" s="837"/>
      <c r="S741" s="850"/>
    </row>
    <row r="742" spans="1:19" ht="14.4" customHeight="1" x14ac:dyDescent="0.3">
      <c r="A742" s="831" t="s">
        <v>5082</v>
      </c>
      <c r="B742" s="832" t="s">
        <v>5083</v>
      </c>
      <c r="C742" s="832" t="s">
        <v>589</v>
      </c>
      <c r="D742" s="832" t="s">
        <v>2741</v>
      </c>
      <c r="E742" s="832" t="s">
        <v>5331</v>
      </c>
      <c r="F742" s="832" t="s">
        <v>5335</v>
      </c>
      <c r="G742" s="832" t="s">
        <v>5336</v>
      </c>
      <c r="H742" s="849">
        <v>2</v>
      </c>
      <c r="I742" s="849">
        <v>244</v>
      </c>
      <c r="J742" s="832">
        <v>0.66666666666666663</v>
      </c>
      <c r="K742" s="832">
        <v>122</v>
      </c>
      <c r="L742" s="849">
        <v>3</v>
      </c>
      <c r="M742" s="849">
        <v>366</v>
      </c>
      <c r="N742" s="832">
        <v>1</v>
      </c>
      <c r="O742" s="832">
        <v>122</v>
      </c>
      <c r="P742" s="849">
        <v>23</v>
      </c>
      <c r="Q742" s="849">
        <v>2806</v>
      </c>
      <c r="R742" s="837">
        <v>7.666666666666667</v>
      </c>
      <c r="S742" s="850">
        <v>122</v>
      </c>
    </row>
    <row r="743" spans="1:19" ht="14.4" customHeight="1" x14ac:dyDescent="0.3">
      <c r="A743" s="831" t="s">
        <v>5082</v>
      </c>
      <c r="B743" s="832" t="s">
        <v>5083</v>
      </c>
      <c r="C743" s="832" t="s">
        <v>589</v>
      </c>
      <c r="D743" s="832" t="s">
        <v>2741</v>
      </c>
      <c r="E743" s="832" t="s">
        <v>5331</v>
      </c>
      <c r="F743" s="832" t="s">
        <v>5335</v>
      </c>
      <c r="G743" s="832" t="s">
        <v>5337</v>
      </c>
      <c r="H743" s="849">
        <v>2</v>
      </c>
      <c r="I743" s="849">
        <v>244</v>
      </c>
      <c r="J743" s="832"/>
      <c r="K743" s="832">
        <v>122</v>
      </c>
      <c r="L743" s="849"/>
      <c r="M743" s="849"/>
      <c r="N743" s="832"/>
      <c r="O743" s="832"/>
      <c r="P743" s="849">
        <v>1</v>
      </c>
      <c r="Q743" s="849">
        <v>122</v>
      </c>
      <c r="R743" s="837"/>
      <c r="S743" s="850">
        <v>122</v>
      </c>
    </row>
    <row r="744" spans="1:19" ht="14.4" customHeight="1" x14ac:dyDescent="0.3">
      <c r="A744" s="831" t="s">
        <v>5082</v>
      </c>
      <c r="B744" s="832" t="s">
        <v>5083</v>
      </c>
      <c r="C744" s="832" t="s">
        <v>589</v>
      </c>
      <c r="D744" s="832" t="s">
        <v>2741</v>
      </c>
      <c r="E744" s="832" t="s">
        <v>5331</v>
      </c>
      <c r="F744" s="832" t="s">
        <v>5338</v>
      </c>
      <c r="G744" s="832" t="s">
        <v>5340</v>
      </c>
      <c r="H744" s="849">
        <v>6</v>
      </c>
      <c r="I744" s="849">
        <v>876</v>
      </c>
      <c r="J744" s="832">
        <v>1.489795918367347</v>
      </c>
      <c r="K744" s="832">
        <v>146</v>
      </c>
      <c r="L744" s="849">
        <v>4</v>
      </c>
      <c r="M744" s="849">
        <v>588</v>
      </c>
      <c r="N744" s="832">
        <v>1</v>
      </c>
      <c r="O744" s="832">
        <v>147</v>
      </c>
      <c r="P744" s="849">
        <v>77</v>
      </c>
      <c r="Q744" s="849">
        <v>11319</v>
      </c>
      <c r="R744" s="837">
        <v>19.25</v>
      </c>
      <c r="S744" s="850">
        <v>147</v>
      </c>
    </row>
    <row r="745" spans="1:19" ht="14.4" customHeight="1" x14ac:dyDescent="0.3">
      <c r="A745" s="831" t="s">
        <v>5082</v>
      </c>
      <c r="B745" s="832" t="s">
        <v>5083</v>
      </c>
      <c r="C745" s="832" t="s">
        <v>589</v>
      </c>
      <c r="D745" s="832" t="s">
        <v>2741</v>
      </c>
      <c r="E745" s="832" t="s">
        <v>5331</v>
      </c>
      <c r="F745" s="832" t="s">
        <v>5341</v>
      </c>
      <c r="G745" s="832" t="s">
        <v>5342</v>
      </c>
      <c r="H745" s="849"/>
      <c r="I745" s="849"/>
      <c r="J745" s="832"/>
      <c r="K745" s="832"/>
      <c r="L745" s="849"/>
      <c r="M745" s="849"/>
      <c r="N745" s="832"/>
      <c r="O745" s="832"/>
      <c r="P745" s="849">
        <v>2</v>
      </c>
      <c r="Q745" s="849">
        <v>392</v>
      </c>
      <c r="R745" s="837"/>
      <c r="S745" s="850">
        <v>196</v>
      </c>
    </row>
    <row r="746" spans="1:19" ht="14.4" customHeight="1" x14ac:dyDescent="0.3">
      <c r="A746" s="831" t="s">
        <v>5082</v>
      </c>
      <c r="B746" s="832" t="s">
        <v>5083</v>
      </c>
      <c r="C746" s="832" t="s">
        <v>589</v>
      </c>
      <c r="D746" s="832" t="s">
        <v>2741</v>
      </c>
      <c r="E746" s="832" t="s">
        <v>5331</v>
      </c>
      <c r="F746" s="832" t="s">
        <v>5344</v>
      </c>
      <c r="G746" s="832" t="s">
        <v>5345</v>
      </c>
      <c r="H746" s="849">
        <v>14</v>
      </c>
      <c r="I746" s="849">
        <v>518</v>
      </c>
      <c r="J746" s="832">
        <v>0.82352941176470584</v>
      </c>
      <c r="K746" s="832">
        <v>37</v>
      </c>
      <c r="L746" s="849">
        <v>17</v>
      </c>
      <c r="M746" s="849">
        <v>629</v>
      </c>
      <c r="N746" s="832">
        <v>1</v>
      </c>
      <c r="O746" s="832">
        <v>37</v>
      </c>
      <c r="P746" s="849">
        <v>50</v>
      </c>
      <c r="Q746" s="849">
        <v>1850</v>
      </c>
      <c r="R746" s="837">
        <v>2.9411764705882355</v>
      </c>
      <c r="S746" s="850">
        <v>37</v>
      </c>
    </row>
    <row r="747" spans="1:19" ht="14.4" customHeight="1" x14ac:dyDescent="0.3">
      <c r="A747" s="831" t="s">
        <v>5082</v>
      </c>
      <c r="B747" s="832" t="s">
        <v>5083</v>
      </c>
      <c r="C747" s="832" t="s">
        <v>589</v>
      </c>
      <c r="D747" s="832" t="s">
        <v>2741</v>
      </c>
      <c r="E747" s="832" t="s">
        <v>5331</v>
      </c>
      <c r="F747" s="832" t="s">
        <v>5347</v>
      </c>
      <c r="G747" s="832" t="s">
        <v>5348</v>
      </c>
      <c r="H747" s="849">
        <v>1</v>
      </c>
      <c r="I747" s="849">
        <v>5</v>
      </c>
      <c r="J747" s="832"/>
      <c r="K747" s="832">
        <v>5</v>
      </c>
      <c r="L747" s="849"/>
      <c r="M747" s="849"/>
      <c r="N747" s="832"/>
      <c r="O747" s="832"/>
      <c r="P747" s="849">
        <v>1</v>
      </c>
      <c r="Q747" s="849">
        <v>5</v>
      </c>
      <c r="R747" s="837"/>
      <c r="S747" s="850">
        <v>5</v>
      </c>
    </row>
    <row r="748" spans="1:19" ht="14.4" customHeight="1" x14ac:dyDescent="0.3">
      <c r="A748" s="831" t="s">
        <v>5082</v>
      </c>
      <c r="B748" s="832" t="s">
        <v>5083</v>
      </c>
      <c r="C748" s="832" t="s">
        <v>589</v>
      </c>
      <c r="D748" s="832" t="s">
        <v>2741</v>
      </c>
      <c r="E748" s="832" t="s">
        <v>5331</v>
      </c>
      <c r="F748" s="832" t="s">
        <v>5351</v>
      </c>
      <c r="G748" s="832" t="s">
        <v>5353</v>
      </c>
      <c r="H748" s="849">
        <v>982</v>
      </c>
      <c r="I748" s="849">
        <v>173814</v>
      </c>
      <c r="J748" s="832">
        <v>0.99594320486815413</v>
      </c>
      <c r="K748" s="832">
        <v>177</v>
      </c>
      <c r="L748" s="849">
        <v>986</v>
      </c>
      <c r="M748" s="849">
        <v>174522</v>
      </c>
      <c r="N748" s="832">
        <v>1</v>
      </c>
      <c r="O748" s="832">
        <v>177</v>
      </c>
      <c r="P748" s="849">
        <v>1154</v>
      </c>
      <c r="Q748" s="849">
        <v>205412</v>
      </c>
      <c r="R748" s="837">
        <v>1.1769977424049689</v>
      </c>
      <c r="S748" s="850">
        <v>178</v>
      </c>
    </row>
    <row r="749" spans="1:19" ht="14.4" customHeight="1" x14ac:dyDescent="0.3">
      <c r="A749" s="831" t="s">
        <v>5082</v>
      </c>
      <c r="B749" s="832" t="s">
        <v>5083</v>
      </c>
      <c r="C749" s="832" t="s">
        <v>589</v>
      </c>
      <c r="D749" s="832" t="s">
        <v>2741</v>
      </c>
      <c r="E749" s="832" t="s">
        <v>5331</v>
      </c>
      <c r="F749" s="832" t="s">
        <v>5354</v>
      </c>
      <c r="G749" s="832" t="s">
        <v>5355</v>
      </c>
      <c r="H749" s="849">
        <v>194</v>
      </c>
      <c r="I749" s="849">
        <v>0</v>
      </c>
      <c r="J749" s="832"/>
      <c r="K749" s="832">
        <v>0</v>
      </c>
      <c r="L749" s="849">
        <v>184</v>
      </c>
      <c r="M749" s="849">
        <v>0</v>
      </c>
      <c r="N749" s="832"/>
      <c r="O749" s="832">
        <v>0</v>
      </c>
      <c r="P749" s="849">
        <v>286</v>
      </c>
      <c r="Q749" s="849">
        <v>0</v>
      </c>
      <c r="R749" s="837"/>
      <c r="S749" s="850">
        <v>0</v>
      </c>
    </row>
    <row r="750" spans="1:19" ht="14.4" customHeight="1" x14ac:dyDescent="0.3">
      <c r="A750" s="831" t="s">
        <v>5082</v>
      </c>
      <c r="B750" s="832" t="s">
        <v>5083</v>
      </c>
      <c r="C750" s="832" t="s">
        <v>589</v>
      </c>
      <c r="D750" s="832" t="s">
        <v>2741</v>
      </c>
      <c r="E750" s="832" t="s">
        <v>5331</v>
      </c>
      <c r="F750" s="832" t="s">
        <v>5356</v>
      </c>
      <c r="G750" s="832" t="s">
        <v>5357</v>
      </c>
      <c r="H750" s="849"/>
      <c r="I750" s="849"/>
      <c r="J750" s="832"/>
      <c r="K750" s="832"/>
      <c r="L750" s="849"/>
      <c r="M750" s="849"/>
      <c r="N750" s="832"/>
      <c r="O750" s="832"/>
      <c r="P750" s="849">
        <v>51</v>
      </c>
      <c r="Q750" s="849">
        <v>0</v>
      </c>
      <c r="R750" s="837"/>
      <c r="S750" s="850">
        <v>0</v>
      </c>
    </row>
    <row r="751" spans="1:19" ht="14.4" customHeight="1" x14ac:dyDescent="0.3">
      <c r="A751" s="831" t="s">
        <v>5082</v>
      </c>
      <c r="B751" s="832" t="s">
        <v>5083</v>
      </c>
      <c r="C751" s="832" t="s">
        <v>589</v>
      </c>
      <c r="D751" s="832" t="s">
        <v>2741</v>
      </c>
      <c r="E751" s="832" t="s">
        <v>5331</v>
      </c>
      <c r="F751" s="832" t="s">
        <v>5358</v>
      </c>
      <c r="G751" s="832" t="s">
        <v>5360</v>
      </c>
      <c r="H751" s="849">
        <v>705</v>
      </c>
      <c r="I751" s="849">
        <v>77550</v>
      </c>
      <c r="J751" s="832">
        <v>0.51225650476586804</v>
      </c>
      <c r="K751" s="832">
        <v>110</v>
      </c>
      <c r="L751" s="849">
        <v>623</v>
      </c>
      <c r="M751" s="849">
        <v>151389</v>
      </c>
      <c r="N751" s="832">
        <v>1</v>
      </c>
      <c r="O751" s="832">
        <v>243</v>
      </c>
      <c r="P751" s="849">
        <v>799</v>
      </c>
      <c r="Q751" s="849">
        <v>194956</v>
      </c>
      <c r="R751" s="837">
        <v>1.2877818071326186</v>
      </c>
      <c r="S751" s="850">
        <v>244</v>
      </c>
    </row>
    <row r="752" spans="1:19" ht="14.4" customHeight="1" x14ac:dyDescent="0.3">
      <c r="A752" s="831" t="s">
        <v>5082</v>
      </c>
      <c r="B752" s="832" t="s">
        <v>5083</v>
      </c>
      <c r="C752" s="832" t="s">
        <v>589</v>
      </c>
      <c r="D752" s="832" t="s">
        <v>2741</v>
      </c>
      <c r="E752" s="832" t="s">
        <v>5331</v>
      </c>
      <c r="F752" s="832" t="s">
        <v>5361</v>
      </c>
      <c r="G752" s="832" t="s">
        <v>5362</v>
      </c>
      <c r="H752" s="849"/>
      <c r="I752" s="849"/>
      <c r="J752" s="832"/>
      <c r="K752" s="832"/>
      <c r="L752" s="849"/>
      <c r="M752" s="849"/>
      <c r="N752" s="832"/>
      <c r="O752" s="832"/>
      <c r="P752" s="849">
        <v>3</v>
      </c>
      <c r="Q752" s="849">
        <v>99.99</v>
      </c>
      <c r="R752" s="837"/>
      <c r="S752" s="850">
        <v>33.33</v>
      </c>
    </row>
    <row r="753" spans="1:19" ht="14.4" customHeight="1" x14ac:dyDescent="0.3">
      <c r="A753" s="831" t="s">
        <v>5082</v>
      </c>
      <c r="B753" s="832" t="s">
        <v>5083</v>
      </c>
      <c r="C753" s="832" t="s">
        <v>589</v>
      </c>
      <c r="D753" s="832" t="s">
        <v>2741</v>
      </c>
      <c r="E753" s="832" t="s">
        <v>5331</v>
      </c>
      <c r="F753" s="832" t="s">
        <v>5361</v>
      </c>
      <c r="G753" s="832" t="s">
        <v>5363</v>
      </c>
      <c r="H753" s="849">
        <v>612</v>
      </c>
      <c r="I753" s="849">
        <v>20400</v>
      </c>
      <c r="J753" s="832">
        <v>0.5387324892134665</v>
      </c>
      <c r="K753" s="832">
        <v>33.333333333333336</v>
      </c>
      <c r="L753" s="849">
        <v>1136</v>
      </c>
      <c r="M753" s="849">
        <v>37866.659999999996</v>
      </c>
      <c r="N753" s="832">
        <v>1</v>
      </c>
      <c r="O753" s="832">
        <v>33.333327464788731</v>
      </c>
      <c r="P753" s="849">
        <v>1277</v>
      </c>
      <c r="Q753" s="849">
        <v>42566.67</v>
      </c>
      <c r="R753" s="837">
        <v>1.1241200042464796</v>
      </c>
      <c r="S753" s="850">
        <v>33.333335943617854</v>
      </c>
    </row>
    <row r="754" spans="1:19" ht="14.4" customHeight="1" x14ac:dyDescent="0.3">
      <c r="A754" s="831" t="s">
        <v>5082</v>
      </c>
      <c r="B754" s="832" t="s">
        <v>5083</v>
      </c>
      <c r="C754" s="832" t="s">
        <v>589</v>
      </c>
      <c r="D754" s="832" t="s">
        <v>2741</v>
      </c>
      <c r="E754" s="832" t="s">
        <v>5331</v>
      </c>
      <c r="F754" s="832" t="s">
        <v>5364</v>
      </c>
      <c r="G754" s="832" t="s">
        <v>5365</v>
      </c>
      <c r="H754" s="849">
        <v>833</v>
      </c>
      <c r="I754" s="849">
        <v>30821</v>
      </c>
      <c r="J754" s="832">
        <v>0.8899572649572649</v>
      </c>
      <c r="K754" s="832">
        <v>37</v>
      </c>
      <c r="L754" s="849">
        <v>936</v>
      </c>
      <c r="M754" s="849">
        <v>34632</v>
      </c>
      <c r="N754" s="832">
        <v>1</v>
      </c>
      <c r="O754" s="832">
        <v>37</v>
      </c>
      <c r="P754" s="849">
        <v>1143</v>
      </c>
      <c r="Q754" s="849">
        <v>42291</v>
      </c>
      <c r="R754" s="837">
        <v>1.2211538461538463</v>
      </c>
      <c r="S754" s="850">
        <v>37</v>
      </c>
    </row>
    <row r="755" spans="1:19" ht="14.4" customHeight="1" x14ac:dyDescent="0.3">
      <c r="A755" s="831" t="s">
        <v>5082</v>
      </c>
      <c r="B755" s="832" t="s">
        <v>5083</v>
      </c>
      <c r="C755" s="832" t="s">
        <v>589</v>
      </c>
      <c r="D755" s="832" t="s">
        <v>2741</v>
      </c>
      <c r="E755" s="832" t="s">
        <v>5331</v>
      </c>
      <c r="F755" s="832" t="s">
        <v>5366</v>
      </c>
      <c r="G755" s="832" t="s">
        <v>5367</v>
      </c>
      <c r="H755" s="849">
        <v>1</v>
      </c>
      <c r="I755" s="849">
        <v>86</v>
      </c>
      <c r="J755" s="832">
        <v>7.1428571428571425E-2</v>
      </c>
      <c r="K755" s="832">
        <v>86</v>
      </c>
      <c r="L755" s="849">
        <v>14</v>
      </c>
      <c r="M755" s="849">
        <v>1204</v>
      </c>
      <c r="N755" s="832">
        <v>1</v>
      </c>
      <c r="O755" s="832">
        <v>86</v>
      </c>
      <c r="P755" s="849">
        <v>19</v>
      </c>
      <c r="Q755" s="849">
        <v>1634</v>
      </c>
      <c r="R755" s="837">
        <v>1.3571428571428572</v>
      </c>
      <c r="S755" s="850">
        <v>86</v>
      </c>
    </row>
    <row r="756" spans="1:19" ht="14.4" customHeight="1" x14ac:dyDescent="0.3">
      <c r="A756" s="831" t="s">
        <v>5082</v>
      </c>
      <c r="B756" s="832" t="s">
        <v>5083</v>
      </c>
      <c r="C756" s="832" t="s">
        <v>589</v>
      </c>
      <c r="D756" s="832" t="s">
        <v>2741</v>
      </c>
      <c r="E756" s="832" t="s">
        <v>5331</v>
      </c>
      <c r="F756" s="832" t="s">
        <v>5366</v>
      </c>
      <c r="G756" s="832" t="s">
        <v>5368</v>
      </c>
      <c r="H756" s="849">
        <v>1</v>
      </c>
      <c r="I756" s="849">
        <v>86</v>
      </c>
      <c r="J756" s="832">
        <v>1</v>
      </c>
      <c r="K756" s="832">
        <v>86</v>
      </c>
      <c r="L756" s="849">
        <v>1</v>
      </c>
      <c r="M756" s="849">
        <v>86</v>
      </c>
      <c r="N756" s="832">
        <v>1</v>
      </c>
      <c r="O756" s="832">
        <v>86</v>
      </c>
      <c r="P756" s="849"/>
      <c r="Q756" s="849"/>
      <c r="R756" s="837"/>
      <c r="S756" s="850"/>
    </row>
    <row r="757" spans="1:19" ht="14.4" customHeight="1" x14ac:dyDescent="0.3">
      <c r="A757" s="831" t="s">
        <v>5082</v>
      </c>
      <c r="B757" s="832" t="s">
        <v>5083</v>
      </c>
      <c r="C757" s="832" t="s">
        <v>589</v>
      </c>
      <c r="D757" s="832" t="s">
        <v>2741</v>
      </c>
      <c r="E757" s="832" t="s">
        <v>5331</v>
      </c>
      <c r="F757" s="832" t="s">
        <v>5369</v>
      </c>
      <c r="G757" s="832" t="s">
        <v>5371</v>
      </c>
      <c r="H757" s="849">
        <v>124</v>
      </c>
      <c r="I757" s="849">
        <v>3968</v>
      </c>
      <c r="J757" s="832">
        <v>0.96875</v>
      </c>
      <c r="K757" s="832">
        <v>32</v>
      </c>
      <c r="L757" s="849">
        <v>128</v>
      </c>
      <c r="M757" s="849">
        <v>4096</v>
      </c>
      <c r="N757" s="832">
        <v>1</v>
      </c>
      <c r="O757" s="832">
        <v>32</v>
      </c>
      <c r="P757" s="849">
        <v>178</v>
      </c>
      <c r="Q757" s="849">
        <v>5696</v>
      </c>
      <c r="R757" s="837">
        <v>1.390625</v>
      </c>
      <c r="S757" s="850">
        <v>32</v>
      </c>
    </row>
    <row r="758" spans="1:19" ht="14.4" customHeight="1" x14ac:dyDescent="0.3">
      <c r="A758" s="831" t="s">
        <v>5082</v>
      </c>
      <c r="B758" s="832" t="s">
        <v>5083</v>
      </c>
      <c r="C758" s="832" t="s">
        <v>589</v>
      </c>
      <c r="D758" s="832" t="s">
        <v>2741</v>
      </c>
      <c r="E758" s="832" t="s">
        <v>5331</v>
      </c>
      <c r="F758" s="832" t="s">
        <v>5374</v>
      </c>
      <c r="G758" s="832" t="s">
        <v>5375</v>
      </c>
      <c r="H758" s="849">
        <v>472</v>
      </c>
      <c r="I758" s="849">
        <v>61832</v>
      </c>
      <c r="J758" s="832">
        <v>1.0646005509641874</v>
      </c>
      <c r="K758" s="832">
        <v>131</v>
      </c>
      <c r="L758" s="849">
        <v>440</v>
      </c>
      <c r="M758" s="849">
        <v>58080</v>
      </c>
      <c r="N758" s="832">
        <v>1</v>
      </c>
      <c r="O758" s="832">
        <v>132</v>
      </c>
      <c r="P758" s="849">
        <v>430</v>
      </c>
      <c r="Q758" s="849">
        <v>56760</v>
      </c>
      <c r="R758" s="837">
        <v>0.97727272727272729</v>
      </c>
      <c r="S758" s="850">
        <v>132</v>
      </c>
    </row>
    <row r="759" spans="1:19" ht="14.4" customHeight="1" x14ac:dyDescent="0.3">
      <c r="A759" s="831" t="s">
        <v>5082</v>
      </c>
      <c r="B759" s="832" t="s">
        <v>5083</v>
      </c>
      <c r="C759" s="832" t="s">
        <v>589</v>
      </c>
      <c r="D759" s="832" t="s">
        <v>2741</v>
      </c>
      <c r="E759" s="832" t="s">
        <v>5331</v>
      </c>
      <c r="F759" s="832" t="s">
        <v>5378</v>
      </c>
      <c r="G759" s="832" t="s">
        <v>5379</v>
      </c>
      <c r="H759" s="849"/>
      <c r="I759" s="849"/>
      <c r="J759" s="832"/>
      <c r="K759" s="832"/>
      <c r="L759" s="849"/>
      <c r="M759" s="849"/>
      <c r="N759" s="832"/>
      <c r="O759" s="832"/>
      <c r="P759" s="849">
        <v>3</v>
      </c>
      <c r="Q759" s="849">
        <v>1065</v>
      </c>
      <c r="R759" s="837"/>
      <c r="S759" s="850">
        <v>355</v>
      </c>
    </row>
    <row r="760" spans="1:19" ht="14.4" customHeight="1" x14ac:dyDescent="0.3">
      <c r="A760" s="831" t="s">
        <v>5082</v>
      </c>
      <c r="B760" s="832" t="s">
        <v>5083</v>
      </c>
      <c r="C760" s="832" t="s">
        <v>589</v>
      </c>
      <c r="D760" s="832" t="s">
        <v>2741</v>
      </c>
      <c r="E760" s="832" t="s">
        <v>5331</v>
      </c>
      <c r="F760" s="832" t="s">
        <v>5378</v>
      </c>
      <c r="G760" s="832" t="s">
        <v>5380</v>
      </c>
      <c r="H760" s="849">
        <v>88</v>
      </c>
      <c r="I760" s="849">
        <v>31152</v>
      </c>
      <c r="J760" s="832">
        <v>0.79774647887323946</v>
      </c>
      <c r="K760" s="832">
        <v>354</v>
      </c>
      <c r="L760" s="849">
        <v>110</v>
      </c>
      <c r="M760" s="849">
        <v>39050</v>
      </c>
      <c r="N760" s="832">
        <v>1</v>
      </c>
      <c r="O760" s="832">
        <v>355</v>
      </c>
      <c r="P760" s="849">
        <v>153</v>
      </c>
      <c r="Q760" s="849">
        <v>54315</v>
      </c>
      <c r="R760" s="837">
        <v>1.3909090909090909</v>
      </c>
      <c r="S760" s="850">
        <v>355</v>
      </c>
    </row>
    <row r="761" spans="1:19" ht="14.4" customHeight="1" x14ac:dyDescent="0.3">
      <c r="A761" s="831" t="s">
        <v>5082</v>
      </c>
      <c r="B761" s="832" t="s">
        <v>5083</v>
      </c>
      <c r="C761" s="832" t="s">
        <v>589</v>
      </c>
      <c r="D761" s="832" t="s">
        <v>2741</v>
      </c>
      <c r="E761" s="832" t="s">
        <v>5331</v>
      </c>
      <c r="F761" s="832" t="s">
        <v>5381</v>
      </c>
      <c r="G761" s="832" t="s">
        <v>5382</v>
      </c>
      <c r="H761" s="849">
        <v>399</v>
      </c>
      <c r="I761" s="849">
        <v>23541</v>
      </c>
      <c r="J761" s="832">
        <v>0.9925373134328358</v>
      </c>
      <c r="K761" s="832">
        <v>59</v>
      </c>
      <c r="L761" s="849">
        <v>402</v>
      </c>
      <c r="M761" s="849">
        <v>23718</v>
      </c>
      <c r="N761" s="832">
        <v>1</v>
      </c>
      <c r="O761" s="832">
        <v>59</v>
      </c>
      <c r="P761" s="849">
        <v>408</v>
      </c>
      <c r="Q761" s="849">
        <v>24072</v>
      </c>
      <c r="R761" s="837">
        <v>1.0149253731343284</v>
      </c>
      <c r="S761" s="850">
        <v>59</v>
      </c>
    </row>
    <row r="762" spans="1:19" ht="14.4" customHeight="1" x14ac:dyDescent="0.3">
      <c r="A762" s="831" t="s">
        <v>5082</v>
      </c>
      <c r="B762" s="832" t="s">
        <v>5083</v>
      </c>
      <c r="C762" s="832" t="s">
        <v>589</v>
      </c>
      <c r="D762" s="832" t="s">
        <v>2741</v>
      </c>
      <c r="E762" s="832" t="s">
        <v>5331</v>
      </c>
      <c r="F762" s="832" t="s">
        <v>5383</v>
      </c>
      <c r="G762" s="832" t="s">
        <v>5384</v>
      </c>
      <c r="H762" s="849">
        <v>33</v>
      </c>
      <c r="I762" s="849">
        <v>23133</v>
      </c>
      <c r="J762" s="832">
        <v>0.76744186046511631</v>
      </c>
      <c r="K762" s="832">
        <v>701</v>
      </c>
      <c r="L762" s="849">
        <v>43</v>
      </c>
      <c r="M762" s="849">
        <v>30143</v>
      </c>
      <c r="N762" s="832">
        <v>1</v>
      </c>
      <c r="O762" s="832">
        <v>701</v>
      </c>
      <c r="P762" s="849">
        <v>52</v>
      </c>
      <c r="Q762" s="849">
        <v>36504</v>
      </c>
      <c r="R762" s="837">
        <v>1.2110274358889295</v>
      </c>
      <c r="S762" s="850">
        <v>702</v>
      </c>
    </row>
    <row r="763" spans="1:19" ht="14.4" customHeight="1" x14ac:dyDescent="0.3">
      <c r="A763" s="831" t="s">
        <v>5082</v>
      </c>
      <c r="B763" s="832" t="s">
        <v>5083</v>
      </c>
      <c r="C763" s="832" t="s">
        <v>589</v>
      </c>
      <c r="D763" s="832" t="s">
        <v>2741</v>
      </c>
      <c r="E763" s="832" t="s">
        <v>5331</v>
      </c>
      <c r="F763" s="832" t="s">
        <v>5386</v>
      </c>
      <c r="G763" s="832" t="s">
        <v>5387</v>
      </c>
      <c r="H763" s="849">
        <v>2</v>
      </c>
      <c r="I763" s="849">
        <v>118</v>
      </c>
      <c r="J763" s="832">
        <v>2</v>
      </c>
      <c r="K763" s="832">
        <v>59</v>
      </c>
      <c r="L763" s="849">
        <v>1</v>
      </c>
      <c r="M763" s="849">
        <v>59</v>
      </c>
      <c r="N763" s="832">
        <v>1</v>
      </c>
      <c r="O763" s="832">
        <v>59</v>
      </c>
      <c r="P763" s="849"/>
      <c r="Q763" s="849"/>
      <c r="R763" s="837"/>
      <c r="S763" s="850"/>
    </row>
    <row r="764" spans="1:19" ht="14.4" customHeight="1" x14ac:dyDescent="0.3">
      <c r="A764" s="831" t="s">
        <v>5082</v>
      </c>
      <c r="B764" s="832" t="s">
        <v>5083</v>
      </c>
      <c r="C764" s="832" t="s">
        <v>589</v>
      </c>
      <c r="D764" s="832" t="s">
        <v>2741</v>
      </c>
      <c r="E764" s="832" t="s">
        <v>5331</v>
      </c>
      <c r="F764" s="832" t="s">
        <v>5388</v>
      </c>
      <c r="G764" s="832" t="s">
        <v>5389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116</v>
      </c>
      <c r="R764" s="837"/>
      <c r="S764" s="850">
        <v>116</v>
      </c>
    </row>
    <row r="765" spans="1:19" ht="14.4" customHeight="1" x14ac:dyDescent="0.3">
      <c r="A765" s="831" t="s">
        <v>5082</v>
      </c>
      <c r="B765" s="832" t="s">
        <v>5083</v>
      </c>
      <c r="C765" s="832" t="s">
        <v>589</v>
      </c>
      <c r="D765" s="832" t="s">
        <v>2741</v>
      </c>
      <c r="E765" s="832" t="s">
        <v>5331</v>
      </c>
      <c r="F765" s="832" t="s">
        <v>5390</v>
      </c>
      <c r="G765" s="832" t="s">
        <v>5391</v>
      </c>
      <c r="H765" s="849"/>
      <c r="I765" s="849"/>
      <c r="J765" s="832"/>
      <c r="K765" s="832"/>
      <c r="L765" s="849"/>
      <c r="M765" s="849"/>
      <c r="N765" s="832"/>
      <c r="O765" s="832"/>
      <c r="P765" s="849">
        <v>16</v>
      </c>
      <c r="Q765" s="849">
        <v>0</v>
      </c>
      <c r="R765" s="837"/>
      <c r="S765" s="850">
        <v>0</v>
      </c>
    </row>
    <row r="766" spans="1:19" ht="14.4" customHeight="1" x14ac:dyDescent="0.3">
      <c r="A766" s="831" t="s">
        <v>5082</v>
      </c>
      <c r="B766" s="832" t="s">
        <v>5083</v>
      </c>
      <c r="C766" s="832" t="s">
        <v>589</v>
      </c>
      <c r="D766" s="832" t="s">
        <v>2742</v>
      </c>
      <c r="E766" s="832" t="s">
        <v>5084</v>
      </c>
      <c r="F766" s="832" t="s">
        <v>5264</v>
      </c>
      <c r="G766" s="832" t="s">
        <v>5265</v>
      </c>
      <c r="H766" s="849"/>
      <c r="I766" s="849"/>
      <c r="J766" s="832"/>
      <c r="K766" s="832"/>
      <c r="L766" s="849"/>
      <c r="M766" s="849"/>
      <c r="N766" s="832"/>
      <c r="O766" s="832"/>
      <c r="P766" s="849">
        <v>2.5</v>
      </c>
      <c r="Q766" s="849">
        <v>90500.55</v>
      </c>
      <c r="R766" s="837"/>
      <c r="S766" s="850">
        <v>36200.22</v>
      </c>
    </row>
    <row r="767" spans="1:19" ht="14.4" customHeight="1" x14ac:dyDescent="0.3">
      <c r="A767" s="831" t="s">
        <v>5082</v>
      </c>
      <c r="B767" s="832" t="s">
        <v>5083</v>
      </c>
      <c r="C767" s="832" t="s">
        <v>589</v>
      </c>
      <c r="D767" s="832" t="s">
        <v>2742</v>
      </c>
      <c r="E767" s="832" t="s">
        <v>5331</v>
      </c>
      <c r="F767" s="832" t="s">
        <v>5344</v>
      </c>
      <c r="G767" s="832" t="s">
        <v>5345</v>
      </c>
      <c r="H767" s="849">
        <v>97</v>
      </c>
      <c r="I767" s="849">
        <v>3589</v>
      </c>
      <c r="J767" s="832">
        <v>1.1686746987951808</v>
      </c>
      <c r="K767" s="832">
        <v>37</v>
      </c>
      <c r="L767" s="849">
        <v>83</v>
      </c>
      <c r="M767" s="849">
        <v>3071</v>
      </c>
      <c r="N767" s="832">
        <v>1</v>
      </c>
      <c r="O767" s="832">
        <v>37</v>
      </c>
      <c r="P767" s="849">
        <v>91</v>
      </c>
      <c r="Q767" s="849">
        <v>3367</v>
      </c>
      <c r="R767" s="837">
        <v>1.0963855421686748</v>
      </c>
      <c r="S767" s="850">
        <v>37</v>
      </c>
    </row>
    <row r="768" spans="1:19" ht="14.4" customHeight="1" x14ac:dyDescent="0.3">
      <c r="A768" s="831" t="s">
        <v>5082</v>
      </c>
      <c r="B768" s="832" t="s">
        <v>5083</v>
      </c>
      <c r="C768" s="832" t="s">
        <v>589</v>
      </c>
      <c r="D768" s="832" t="s">
        <v>2742</v>
      </c>
      <c r="E768" s="832" t="s">
        <v>5331</v>
      </c>
      <c r="F768" s="832" t="s">
        <v>5351</v>
      </c>
      <c r="G768" s="832" t="s">
        <v>5353</v>
      </c>
      <c r="H768" s="849"/>
      <c r="I768" s="849"/>
      <c r="J768" s="832"/>
      <c r="K768" s="832"/>
      <c r="L768" s="849">
        <v>1</v>
      </c>
      <c r="M768" s="849">
        <v>177</v>
      </c>
      <c r="N768" s="832">
        <v>1</v>
      </c>
      <c r="O768" s="832">
        <v>177</v>
      </c>
      <c r="P768" s="849"/>
      <c r="Q768" s="849"/>
      <c r="R768" s="837"/>
      <c r="S768" s="850"/>
    </row>
    <row r="769" spans="1:19" ht="14.4" customHeight="1" x14ac:dyDescent="0.3">
      <c r="A769" s="831" t="s">
        <v>5082</v>
      </c>
      <c r="B769" s="832" t="s">
        <v>5083</v>
      </c>
      <c r="C769" s="832" t="s">
        <v>589</v>
      </c>
      <c r="D769" s="832" t="s">
        <v>2742</v>
      </c>
      <c r="E769" s="832" t="s">
        <v>5331</v>
      </c>
      <c r="F769" s="832" t="s">
        <v>5354</v>
      </c>
      <c r="G769" s="832" t="s">
        <v>5355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0</v>
      </c>
      <c r="R769" s="837"/>
      <c r="S769" s="850">
        <v>0</v>
      </c>
    </row>
    <row r="770" spans="1:19" ht="14.4" customHeight="1" x14ac:dyDescent="0.3">
      <c r="A770" s="831" t="s">
        <v>5082</v>
      </c>
      <c r="B770" s="832" t="s">
        <v>5083</v>
      </c>
      <c r="C770" s="832" t="s">
        <v>589</v>
      </c>
      <c r="D770" s="832" t="s">
        <v>2742</v>
      </c>
      <c r="E770" s="832" t="s">
        <v>5331</v>
      </c>
      <c r="F770" s="832" t="s">
        <v>5361</v>
      </c>
      <c r="G770" s="832" t="s">
        <v>5362</v>
      </c>
      <c r="H770" s="849"/>
      <c r="I770" s="849"/>
      <c r="J770" s="832"/>
      <c r="K770" s="832"/>
      <c r="L770" s="849">
        <v>1</v>
      </c>
      <c r="M770" s="849">
        <v>33.33</v>
      </c>
      <c r="N770" s="832">
        <v>1</v>
      </c>
      <c r="O770" s="832">
        <v>33.33</v>
      </c>
      <c r="P770" s="849"/>
      <c r="Q770" s="849"/>
      <c r="R770" s="837"/>
      <c r="S770" s="850"/>
    </row>
    <row r="771" spans="1:19" ht="14.4" customHeight="1" x14ac:dyDescent="0.3">
      <c r="A771" s="831" t="s">
        <v>5082</v>
      </c>
      <c r="B771" s="832" t="s">
        <v>5083</v>
      </c>
      <c r="C771" s="832" t="s">
        <v>589</v>
      </c>
      <c r="D771" s="832" t="s">
        <v>2742</v>
      </c>
      <c r="E771" s="832" t="s">
        <v>5331</v>
      </c>
      <c r="F771" s="832" t="s">
        <v>5361</v>
      </c>
      <c r="G771" s="832" t="s">
        <v>5363</v>
      </c>
      <c r="H771" s="849">
        <v>111</v>
      </c>
      <c r="I771" s="849">
        <v>3699.99</v>
      </c>
      <c r="J771" s="832">
        <v>1.3373393381236718</v>
      </c>
      <c r="K771" s="832">
        <v>33.333243243243238</v>
      </c>
      <c r="L771" s="849">
        <v>83</v>
      </c>
      <c r="M771" s="849">
        <v>2766.68</v>
      </c>
      <c r="N771" s="832">
        <v>1</v>
      </c>
      <c r="O771" s="832">
        <v>33.333493975903615</v>
      </c>
      <c r="P771" s="849">
        <v>74</v>
      </c>
      <c r="Q771" s="849">
        <v>2466.66</v>
      </c>
      <c r="R771" s="837">
        <v>0.89155955874911441</v>
      </c>
      <c r="S771" s="850">
        <v>33.333243243243238</v>
      </c>
    </row>
    <row r="772" spans="1:19" ht="14.4" customHeight="1" x14ac:dyDescent="0.3">
      <c r="A772" s="831" t="s">
        <v>5082</v>
      </c>
      <c r="B772" s="832" t="s">
        <v>5083</v>
      </c>
      <c r="C772" s="832" t="s">
        <v>589</v>
      </c>
      <c r="D772" s="832" t="s">
        <v>2742</v>
      </c>
      <c r="E772" s="832" t="s">
        <v>5331</v>
      </c>
      <c r="F772" s="832" t="s">
        <v>5378</v>
      </c>
      <c r="G772" s="832" t="s">
        <v>5379</v>
      </c>
      <c r="H772" s="849"/>
      <c r="I772" s="849"/>
      <c r="J772" s="832"/>
      <c r="K772" s="832"/>
      <c r="L772" s="849">
        <v>1</v>
      </c>
      <c r="M772" s="849">
        <v>355</v>
      </c>
      <c r="N772" s="832">
        <v>1</v>
      </c>
      <c r="O772" s="832">
        <v>355</v>
      </c>
      <c r="P772" s="849"/>
      <c r="Q772" s="849"/>
      <c r="R772" s="837"/>
      <c r="S772" s="850"/>
    </row>
    <row r="773" spans="1:19" ht="14.4" customHeight="1" x14ac:dyDescent="0.3">
      <c r="A773" s="831" t="s">
        <v>5082</v>
      </c>
      <c r="B773" s="832" t="s">
        <v>5083</v>
      </c>
      <c r="C773" s="832" t="s">
        <v>589</v>
      </c>
      <c r="D773" s="832" t="s">
        <v>2742</v>
      </c>
      <c r="E773" s="832" t="s">
        <v>5331</v>
      </c>
      <c r="F773" s="832" t="s">
        <v>5378</v>
      </c>
      <c r="G773" s="832" t="s">
        <v>5380</v>
      </c>
      <c r="H773" s="849">
        <v>105</v>
      </c>
      <c r="I773" s="849">
        <v>37170</v>
      </c>
      <c r="J773" s="832">
        <v>1.2768807969769838</v>
      </c>
      <c r="K773" s="832">
        <v>354</v>
      </c>
      <c r="L773" s="849">
        <v>82</v>
      </c>
      <c r="M773" s="849">
        <v>29110</v>
      </c>
      <c r="N773" s="832">
        <v>1</v>
      </c>
      <c r="O773" s="832">
        <v>355</v>
      </c>
      <c r="P773" s="849">
        <v>74</v>
      </c>
      <c r="Q773" s="849">
        <v>26270</v>
      </c>
      <c r="R773" s="837">
        <v>0.90243902439024393</v>
      </c>
      <c r="S773" s="850">
        <v>355</v>
      </c>
    </row>
    <row r="774" spans="1:19" ht="14.4" customHeight="1" x14ac:dyDescent="0.3">
      <c r="A774" s="831" t="s">
        <v>5082</v>
      </c>
      <c r="B774" s="832" t="s">
        <v>5083</v>
      </c>
      <c r="C774" s="832" t="s">
        <v>589</v>
      </c>
      <c r="D774" s="832" t="s">
        <v>5076</v>
      </c>
      <c r="E774" s="832" t="s">
        <v>5084</v>
      </c>
      <c r="F774" s="832" t="s">
        <v>5088</v>
      </c>
      <c r="G774" s="832" t="s">
        <v>4543</v>
      </c>
      <c r="H774" s="849">
        <v>1.4</v>
      </c>
      <c r="I774" s="849">
        <v>151.58000000000001</v>
      </c>
      <c r="J774" s="832"/>
      <c r="K774" s="832">
        <v>108.27142857142859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5082</v>
      </c>
      <c r="B775" s="832" t="s">
        <v>5083</v>
      </c>
      <c r="C775" s="832" t="s">
        <v>589</v>
      </c>
      <c r="D775" s="832" t="s">
        <v>5076</v>
      </c>
      <c r="E775" s="832" t="s">
        <v>5084</v>
      </c>
      <c r="F775" s="832" t="s">
        <v>5122</v>
      </c>
      <c r="G775" s="832" t="s">
        <v>5123</v>
      </c>
      <c r="H775" s="849">
        <v>1</v>
      </c>
      <c r="I775" s="849">
        <v>23667.200000000001</v>
      </c>
      <c r="J775" s="832"/>
      <c r="K775" s="832">
        <v>23667.200000000001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5082</v>
      </c>
      <c r="B776" s="832" t="s">
        <v>5083</v>
      </c>
      <c r="C776" s="832" t="s">
        <v>589</v>
      </c>
      <c r="D776" s="832" t="s">
        <v>5076</v>
      </c>
      <c r="E776" s="832" t="s">
        <v>5084</v>
      </c>
      <c r="F776" s="832" t="s">
        <v>5133</v>
      </c>
      <c r="G776" s="832"/>
      <c r="H776" s="849">
        <v>5</v>
      </c>
      <c r="I776" s="849">
        <v>243.70000000000002</v>
      </c>
      <c r="J776" s="832"/>
      <c r="K776" s="832">
        <v>48.74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5082</v>
      </c>
      <c r="B777" s="832" t="s">
        <v>5083</v>
      </c>
      <c r="C777" s="832" t="s">
        <v>589</v>
      </c>
      <c r="D777" s="832" t="s">
        <v>5076</v>
      </c>
      <c r="E777" s="832" t="s">
        <v>5084</v>
      </c>
      <c r="F777" s="832" t="s">
        <v>5141</v>
      </c>
      <c r="G777" s="832" t="s">
        <v>793</v>
      </c>
      <c r="H777" s="849">
        <v>3.2</v>
      </c>
      <c r="I777" s="849">
        <v>226.4</v>
      </c>
      <c r="J777" s="832"/>
      <c r="K777" s="832">
        <v>70.75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5082</v>
      </c>
      <c r="B778" s="832" t="s">
        <v>5083</v>
      </c>
      <c r="C778" s="832" t="s">
        <v>589</v>
      </c>
      <c r="D778" s="832" t="s">
        <v>5076</v>
      </c>
      <c r="E778" s="832" t="s">
        <v>5084</v>
      </c>
      <c r="F778" s="832" t="s">
        <v>5146</v>
      </c>
      <c r="G778" s="832" t="s">
        <v>5147</v>
      </c>
      <c r="H778" s="849">
        <v>0.04</v>
      </c>
      <c r="I778" s="849">
        <v>10.24</v>
      </c>
      <c r="J778" s="832"/>
      <c r="K778" s="832">
        <v>256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5082</v>
      </c>
      <c r="B779" s="832" t="s">
        <v>5083</v>
      </c>
      <c r="C779" s="832" t="s">
        <v>589</v>
      </c>
      <c r="D779" s="832" t="s">
        <v>5076</v>
      </c>
      <c r="E779" s="832" t="s">
        <v>5084</v>
      </c>
      <c r="F779" s="832" t="s">
        <v>5149</v>
      </c>
      <c r="G779" s="832" t="s">
        <v>1191</v>
      </c>
      <c r="H779" s="849">
        <v>0.8</v>
      </c>
      <c r="I779" s="849">
        <v>71.599999999999994</v>
      </c>
      <c r="J779" s="832"/>
      <c r="K779" s="832">
        <v>89.499999999999986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5082</v>
      </c>
      <c r="B780" s="832" t="s">
        <v>5083</v>
      </c>
      <c r="C780" s="832" t="s">
        <v>589</v>
      </c>
      <c r="D780" s="832" t="s">
        <v>5076</v>
      </c>
      <c r="E780" s="832" t="s">
        <v>5084</v>
      </c>
      <c r="F780" s="832" t="s">
        <v>5172</v>
      </c>
      <c r="G780" s="832" t="s">
        <v>5173</v>
      </c>
      <c r="H780" s="849">
        <v>5.48</v>
      </c>
      <c r="I780" s="849">
        <v>1445.51</v>
      </c>
      <c r="J780" s="832"/>
      <c r="K780" s="832">
        <v>263.77919708029196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 t="s">
        <v>5082</v>
      </c>
      <c r="B781" s="832" t="s">
        <v>5083</v>
      </c>
      <c r="C781" s="832" t="s">
        <v>589</v>
      </c>
      <c r="D781" s="832" t="s">
        <v>5076</v>
      </c>
      <c r="E781" s="832" t="s">
        <v>5084</v>
      </c>
      <c r="F781" s="832" t="s">
        <v>5182</v>
      </c>
      <c r="G781" s="832" t="s">
        <v>5183</v>
      </c>
      <c r="H781" s="849">
        <v>2</v>
      </c>
      <c r="I781" s="849">
        <v>13423.24</v>
      </c>
      <c r="J781" s="832"/>
      <c r="K781" s="832">
        <v>6711.62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5082</v>
      </c>
      <c r="B782" s="832" t="s">
        <v>5083</v>
      </c>
      <c r="C782" s="832" t="s">
        <v>589</v>
      </c>
      <c r="D782" s="832" t="s">
        <v>5076</v>
      </c>
      <c r="E782" s="832" t="s">
        <v>5084</v>
      </c>
      <c r="F782" s="832" t="s">
        <v>5184</v>
      </c>
      <c r="G782" s="832" t="s">
        <v>5173</v>
      </c>
      <c r="H782" s="849">
        <v>3.99</v>
      </c>
      <c r="I782" s="849">
        <v>10524.98</v>
      </c>
      <c r="J782" s="832"/>
      <c r="K782" s="832">
        <v>2637.8395989974933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5082</v>
      </c>
      <c r="B783" s="832" t="s">
        <v>5083</v>
      </c>
      <c r="C783" s="832" t="s">
        <v>589</v>
      </c>
      <c r="D783" s="832" t="s">
        <v>5076</v>
      </c>
      <c r="E783" s="832" t="s">
        <v>5084</v>
      </c>
      <c r="F783" s="832" t="s">
        <v>5185</v>
      </c>
      <c r="G783" s="832" t="s">
        <v>5173</v>
      </c>
      <c r="H783" s="849">
        <v>4</v>
      </c>
      <c r="I783" s="849">
        <v>5275.64</v>
      </c>
      <c r="J783" s="832"/>
      <c r="K783" s="832">
        <v>1318.91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5082</v>
      </c>
      <c r="B784" s="832" t="s">
        <v>5083</v>
      </c>
      <c r="C784" s="832" t="s">
        <v>589</v>
      </c>
      <c r="D784" s="832" t="s">
        <v>5076</v>
      </c>
      <c r="E784" s="832" t="s">
        <v>5084</v>
      </c>
      <c r="F784" s="832" t="s">
        <v>5186</v>
      </c>
      <c r="G784" s="832" t="s">
        <v>1461</v>
      </c>
      <c r="H784" s="849">
        <v>10</v>
      </c>
      <c r="I784" s="849">
        <v>5530</v>
      </c>
      <c r="J784" s="832"/>
      <c r="K784" s="832">
        <v>553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5082</v>
      </c>
      <c r="B785" s="832" t="s">
        <v>5083</v>
      </c>
      <c r="C785" s="832" t="s">
        <v>589</v>
      </c>
      <c r="D785" s="832" t="s">
        <v>5076</v>
      </c>
      <c r="E785" s="832" t="s">
        <v>5084</v>
      </c>
      <c r="F785" s="832" t="s">
        <v>5188</v>
      </c>
      <c r="G785" s="832" t="s">
        <v>2583</v>
      </c>
      <c r="H785" s="849">
        <v>1</v>
      </c>
      <c r="I785" s="849">
        <v>7256.05</v>
      </c>
      <c r="J785" s="832"/>
      <c r="K785" s="832">
        <v>7256.05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5082</v>
      </c>
      <c r="B786" s="832" t="s">
        <v>5083</v>
      </c>
      <c r="C786" s="832" t="s">
        <v>589</v>
      </c>
      <c r="D786" s="832" t="s">
        <v>5076</v>
      </c>
      <c r="E786" s="832" t="s">
        <v>5084</v>
      </c>
      <c r="F786" s="832" t="s">
        <v>5205</v>
      </c>
      <c r="G786" s="832" t="s">
        <v>5206</v>
      </c>
      <c r="H786" s="849">
        <v>2.0299999999999998</v>
      </c>
      <c r="I786" s="849">
        <v>2200.71</v>
      </c>
      <c r="J786" s="832"/>
      <c r="K786" s="832">
        <v>1084.0935960591135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5082</v>
      </c>
      <c r="B787" s="832" t="s">
        <v>5083</v>
      </c>
      <c r="C787" s="832" t="s">
        <v>589</v>
      </c>
      <c r="D787" s="832" t="s">
        <v>5076</v>
      </c>
      <c r="E787" s="832" t="s">
        <v>5084</v>
      </c>
      <c r="F787" s="832" t="s">
        <v>5207</v>
      </c>
      <c r="G787" s="832" t="s">
        <v>5206</v>
      </c>
      <c r="H787" s="849">
        <v>9.9</v>
      </c>
      <c r="I787" s="849">
        <v>3577.56</v>
      </c>
      <c r="J787" s="832"/>
      <c r="K787" s="832">
        <v>361.36969696969697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" customHeight="1" x14ac:dyDescent="0.3">
      <c r="A788" s="831" t="s">
        <v>5082</v>
      </c>
      <c r="B788" s="832" t="s">
        <v>5083</v>
      </c>
      <c r="C788" s="832" t="s">
        <v>589</v>
      </c>
      <c r="D788" s="832" t="s">
        <v>5076</v>
      </c>
      <c r="E788" s="832" t="s">
        <v>5084</v>
      </c>
      <c r="F788" s="832" t="s">
        <v>5208</v>
      </c>
      <c r="G788" s="832" t="s">
        <v>5206</v>
      </c>
      <c r="H788" s="849">
        <v>3.96</v>
      </c>
      <c r="I788" s="849">
        <v>476.96999999999997</v>
      </c>
      <c r="J788" s="832"/>
      <c r="K788" s="832">
        <v>120.44696969696969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5082</v>
      </c>
      <c r="B789" s="832" t="s">
        <v>5083</v>
      </c>
      <c r="C789" s="832" t="s">
        <v>589</v>
      </c>
      <c r="D789" s="832" t="s">
        <v>5076</v>
      </c>
      <c r="E789" s="832" t="s">
        <v>5084</v>
      </c>
      <c r="F789" s="832" t="s">
        <v>5211</v>
      </c>
      <c r="G789" s="832" t="s">
        <v>5206</v>
      </c>
      <c r="H789" s="849">
        <v>3.97</v>
      </c>
      <c r="I789" s="849">
        <v>5738.49</v>
      </c>
      <c r="J789" s="832"/>
      <c r="K789" s="832">
        <v>1445.4634760705289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5082</v>
      </c>
      <c r="B790" s="832" t="s">
        <v>5083</v>
      </c>
      <c r="C790" s="832" t="s">
        <v>589</v>
      </c>
      <c r="D790" s="832" t="s">
        <v>5076</v>
      </c>
      <c r="E790" s="832" t="s">
        <v>5084</v>
      </c>
      <c r="F790" s="832" t="s">
        <v>5231</v>
      </c>
      <c r="G790" s="832"/>
      <c r="H790" s="849">
        <v>11.71</v>
      </c>
      <c r="I790" s="849">
        <v>15444.41</v>
      </c>
      <c r="J790" s="832"/>
      <c r="K790" s="832">
        <v>1318.9077711357813</v>
      </c>
      <c r="L790" s="849"/>
      <c r="M790" s="849"/>
      <c r="N790" s="832"/>
      <c r="O790" s="832"/>
      <c r="P790" s="849"/>
      <c r="Q790" s="849"/>
      <c r="R790" s="837"/>
      <c r="S790" s="850"/>
    </row>
    <row r="791" spans="1:19" ht="14.4" customHeight="1" x14ac:dyDescent="0.3">
      <c r="A791" s="831" t="s">
        <v>5082</v>
      </c>
      <c r="B791" s="832" t="s">
        <v>5083</v>
      </c>
      <c r="C791" s="832" t="s">
        <v>589</v>
      </c>
      <c r="D791" s="832" t="s">
        <v>5076</v>
      </c>
      <c r="E791" s="832" t="s">
        <v>5084</v>
      </c>
      <c r="F791" s="832" t="s">
        <v>5241</v>
      </c>
      <c r="G791" s="832" t="s">
        <v>5242</v>
      </c>
      <c r="H791" s="849">
        <v>4.43</v>
      </c>
      <c r="I791" s="849">
        <v>2385.75</v>
      </c>
      <c r="J791" s="832"/>
      <c r="K791" s="832">
        <v>538.54401805869077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5082</v>
      </c>
      <c r="B792" s="832" t="s">
        <v>5083</v>
      </c>
      <c r="C792" s="832" t="s">
        <v>589</v>
      </c>
      <c r="D792" s="832" t="s">
        <v>5076</v>
      </c>
      <c r="E792" s="832" t="s">
        <v>5084</v>
      </c>
      <c r="F792" s="832" t="s">
        <v>5245</v>
      </c>
      <c r="G792" s="832" t="s">
        <v>4430</v>
      </c>
      <c r="H792" s="849">
        <v>0.8</v>
      </c>
      <c r="I792" s="849">
        <v>56.56</v>
      </c>
      <c r="J792" s="832"/>
      <c r="K792" s="832">
        <v>70.7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5082</v>
      </c>
      <c r="B793" s="832" t="s">
        <v>5083</v>
      </c>
      <c r="C793" s="832" t="s">
        <v>589</v>
      </c>
      <c r="D793" s="832" t="s">
        <v>5076</v>
      </c>
      <c r="E793" s="832" t="s">
        <v>5084</v>
      </c>
      <c r="F793" s="832" t="s">
        <v>5246</v>
      </c>
      <c r="G793" s="832" t="s">
        <v>3336</v>
      </c>
      <c r="H793" s="849">
        <v>2</v>
      </c>
      <c r="I793" s="849">
        <v>296.92</v>
      </c>
      <c r="J793" s="832"/>
      <c r="K793" s="832">
        <v>148.46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5082</v>
      </c>
      <c r="B794" s="832" t="s">
        <v>5083</v>
      </c>
      <c r="C794" s="832" t="s">
        <v>589</v>
      </c>
      <c r="D794" s="832" t="s">
        <v>5076</v>
      </c>
      <c r="E794" s="832" t="s">
        <v>5084</v>
      </c>
      <c r="F794" s="832" t="s">
        <v>5250</v>
      </c>
      <c r="G794" s="832" t="s">
        <v>5251</v>
      </c>
      <c r="H794" s="849">
        <v>0.6</v>
      </c>
      <c r="I794" s="849">
        <v>254.67</v>
      </c>
      <c r="J794" s="832"/>
      <c r="K794" s="832">
        <v>424.45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5082</v>
      </c>
      <c r="B795" s="832" t="s">
        <v>5083</v>
      </c>
      <c r="C795" s="832" t="s">
        <v>589</v>
      </c>
      <c r="D795" s="832" t="s">
        <v>5076</v>
      </c>
      <c r="E795" s="832" t="s">
        <v>5084</v>
      </c>
      <c r="F795" s="832" t="s">
        <v>5253</v>
      </c>
      <c r="G795" s="832" t="s">
        <v>2457</v>
      </c>
      <c r="H795" s="849">
        <v>0.64999999999999991</v>
      </c>
      <c r="I795" s="849">
        <v>183.82</v>
      </c>
      <c r="J795" s="832"/>
      <c r="K795" s="832">
        <v>282.8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" customHeight="1" x14ac:dyDescent="0.3">
      <c r="A796" s="831" t="s">
        <v>5082</v>
      </c>
      <c r="B796" s="832" t="s">
        <v>5083</v>
      </c>
      <c r="C796" s="832" t="s">
        <v>589</v>
      </c>
      <c r="D796" s="832" t="s">
        <v>5076</v>
      </c>
      <c r="E796" s="832" t="s">
        <v>5331</v>
      </c>
      <c r="F796" s="832" t="s">
        <v>5335</v>
      </c>
      <c r="G796" s="832" t="s">
        <v>5336</v>
      </c>
      <c r="H796" s="849">
        <v>1</v>
      </c>
      <c r="I796" s="849">
        <v>122</v>
      </c>
      <c r="J796" s="832"/>
      <c r="K796" s="832">
        <v>122</v>
      </c>
      <c r="L796" s="849"/>
      <c r="M796" s="849"/>
      <c r="N796" s="832"/>
      <c r="O796" s="832"/>
      <c r="P796" s="849"/>
      <c r="Q796" s="849"/>
      <c r="R796" s="837"/>
      <c r="S796" s="850"/>
    </row>
    <row r="797" spans="1:19" ht="14.4" customHeight="1" x14ac:dyDescent="0.3">
      <c r="A797" s="831" t="s">
        <v>5082</v>
      </c>
      <c r="B797" s="832" t="s">
        <v>5083</v>
      </c>
      <c r="C797" s="832" t="s">
        <v>589</v>
      </c>
      <c r="D797" s="832" t="s">
        <v>5076</v>
      </c>
      <c r="E797" s="832" t="s">
        <v>5331</v>
      </c>
      <c r="F797" s="832" t="s">
        <v>5338</v>
      </c>
      <c r="G797" s="832" t="s">
        <v>5340</v>
      </c>
      <c r="H797" s="849">
        <v>1</v>
      </c>
      <c r="I797" s="849">
        <v>146</v>
      </c>
      <c r="J797" s="832"/>
      <c r="K797" s="832">
        <v>146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5082</v>
      </c>
      <c r="B798" s="832" t="s">
        <v>5083</v>
      </c>
      <c r="C798" s="832" t="s">
        <v>589</v>
      </c>
      <c r="D798" s="832" t="s">
        <v>5076</v>
      </c>
      <c r="E798" s="832" t="s">
        <v>5331</v>
      </c>
      <c r="F798" s="832" t="s">
        <v>5344</v>
      </c>
      <c r="G798" s="832" t="s">
        <v>5345</v>
      </c>
      <c r="H798" s="849">
        <v>192</v>
      </c>
      <c r="I798" s="849">
        <v>7104</v>
      </c>
      <c r="J798" s="832"/>
      <c r="K798" s="832">
        <v>37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" customHeight="1" x14ac:dyDescent="0.3">
      <c r="A799" s="831" t="s">
        <v>5082</v>
      </c>
      <c r="B799" s="832" t="s">
        <v>5083</v>
      </c>
      <c r="C799" s="832" t="s">
        <v>589</v>
      </c>
      <c r="D799" s="832" t="s">
        <v>5076</v>
      </c>
      <c r="E799" s="832" t="s">
        <v>5331</v>
      </c>
      <c r="F799" s="832" t="s">
        <v>5358</v>
      </c>
      <c r="G799" s="832" t="s">
        <v>5360</v>
      </c>
      <c r="H799" s="849">
        <v>30</v>
      </c>
      <c r="I799" s="849">
        <v>3300</v>
      </c>
      <c r="J799" s="832"/>
      <c r="K799" s="832">
        <v>110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5082</v>
      </c>
      <c r="B800" s="832" t="s">
        <v>5083</v>
      </c>
      <c r="C800" s="832" t="s">
        <v>589</v>
      </c>
      <c r="D800" s="832" t="s">
        <v>5076</v>
      </c>
      <c r="E800" s="832" t="s">
        <v>5331</v>
      </c>
      <c r="F800" s="832" t="s">
        <v>5361</v>
      </c>
      <c r="G800" s="832" t="s">
        <v>5363</v>
      </c>
      <c r="H800" s="849">
        <v>59</v>
      </c>
      <c r="I800" s="849">
        <v>1966.6599999999999</v>
      </c>
      <c r="J800" s="832"/>
      <c r="K800" s="832">
        <v>33.333220338983047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5082</v>
      </c>
      <c r="B801" s="832" t="s">
        <v>5083</v>
      </c>
      <c r="C801" s="832" t="s">
        <v>589</v>
      </c>
      <c r="D801" s="832" t="s">
        <v>5076</v>
      </c>
      <c r="E801" s="832" t="s">
        <v>5331</v>
      </c>
      <c r="F801" s="832" t="s">
        <v>5364</v>
      </c>
      <c r="G801" s="832" t="s">
        <v>5365</v>
      </c>
      <c r="H801" s="849">
        <v>146</v>
      </c>
      <c r="I801" s="849">
        <v>5402</v>
      </c>
      <c r="J801" s="832"/>
      <c r="K801" s="832">
        <v>37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" customHeight="1" x14ac:dyDescent="0.3">
      <c r="A802" s="831" t="s">
        <v>5082</v>
      </c>
      <c r="B802" s="832" t="s">
        <v>5083</v>
      </c>
      <c r="C802" s="832" t="s">
        <v>589</v>
      </c>
      <c r="D802" s="832" t="s">
        <v>5076</v>
      </c>
      <c r="E802" s="832" t="s">
        <v>5331</v>
      </c>
      <c r="F802" s="832" t="s">
        <v>5369</v>
      </c>
      <c r="G802" s="832" t="s">
        <v>5371</v>
      </c>
      <c r="H802" s="849">
        <v>9</v>
      </c>
      <c r="I802" s="849">
        <v>288</v>
      </c>
      <c r="J802" s="832"/>
      <c r="K802" s="832">
        <v>32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5082</v>
      </c>
      <c r="B803" s="832" t="s">
        <v>5083</v>
      </c>
      <c r="C803" s="832" t="s">
        <v>589</v>
      </c>
      <c r="D803" s="832" t="s">
        <v>5076</v>
      </c>
      <c r="E803" s="832" t="s">
        <v>5331</v>
      </c>
      <c r="F803" s="832" t="s">
        <v>5374</v>
      </c>
      <c r="G803" s="832" t="s">
        <v>5375</v>
      </c>
      <c r="H803" s="849">
        <v>31</v>
      </c>
      <c r="I803" s="849">
        <v>4061</v>
      </c>
      <c r="J803" s="832"/>
      <c r="K803" s="832">
        <v>131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 t="s">
        <v>5082</v>
      </c>
      <c r="B804" s="832" t="s">
        <v>5083</v>
      </c>
      <c r="C804" s="832" t="s">
        <v>589</v>
      </c>
      <c r="D804" s="832" t="s">
        <v>5076</v>
      </c>
      <c r="E804" s="832" t="s">
        <v>5331</v>
      </c>
      <c r="F804" s="832" t="s">
        <v>5378</v>
      </c>
      <c r="G804" s="832" t="s">
        <v>5380</v>
      </c>
      <c r="H804" s="849">
        <v>137</v>
      </c>
      <c r="I804" s="849">
        <v>48498</v>
      </c>
      <c r="J804" s="832"/>
      <c r="K804" s="832">
        <v>354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5082</v>
      </c>
      <c r="B805" s="832" t="s">
        <v>5083</v>
      </c>
      <c r="C805" s="832" t="s">
        <v>589</v>
      </c>
      <c r="D805" s="832" t="s">
        <v>5076</v>
      </c>
      <c r="E805" s="832" t="s">
        <v>5331</v>
      </c>
      <c r="F805" s="832" t="s">
        <v>5381</v>
      </c>
      <c r="G805" s="832" t="s">
        <v>5382</v>
      </c>
      <c r="H805" s="849">
        <v>1</v>
      </c>
      <c r="I805" s="849">
        <v>59</v>
      </c>
      <c r="J805" s="832"/>
      <c r="K805" s="832">
        <v>59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5082</v>
      </c>
      <c r="B806" s="832" t="s">
        <v>5083</v>
      </c>
      <c r="C806" s="832" t="s">
        <v>589</v>
      </c>
      <c r="D806" s="832" t="s">
        <v>2744</v>
      </c>
      <c r="E806" s="832" t="s">
        <v>5084</v>
      </c>
      <c r="F806" s="832" t="s">
        <v>5122</v>
      </c>
      <c r="G806" s="832" t="s">
        <v>5123</v>
      </c>
      <c r="H806" s="849"/>
      <c r="I806" s="849"/>
      <c r="J806" s="832"/>
      <c r="K806" s="832"/>
      <c r="L806" s="849">
        <v>6</v>
      </c>
      <c r="M806" s="849">
        <v>136013.88</v>
      </c>
      <c r="N806" s="832">
        <v>1</v>
      </c>
      <c r="O806" s="832">
        <v>22668.98</v>
      </c>
      <c r="P806" s="849"/>
      <c r="Q806" s="849"/>
      <c r="R806" s="837"/>
      <c r="S806" s="850"/>
    </row>
    <row r="807" spans="1:19" ht="14.4" customHeight="1" x14ac:dyDescent="0.3">
      <c r="A807" s="831" t="s">
        <v>5082</v>
      </c>
      <c r="B807" s="832" t="s">
        <v>5083</v>
      </c>
      <c r="C807" s="832" t="s">
        <v>589</v>
      </c>
      <c r="D807" s="832" t="s">
        <v>2744</v>
      </c>
      <c r="E807" s="832" t="s">
        <v>5084</v>
      </c>
      <c r="F807" s="832" t="s">
        <v>5188</v>
      </c>
      <c r="G807" s="832" t="s">
        <v>2583</v>
      </c>
      <c r="H807" s="849"/>
      <c r="I807" s="849"/>
      <c r="J807" s="832"/>
      <c r="K807" s="832"/>
      <c r="L807" s="849">
        <v>5.8</v>
      </c>
      <c r="M807" s="849">
        <v>39042.409999999996</v>
      </c>
      <c r="N807" s="832">
        <v>1</v>
      </c>
      <c r="O807" s="832">
        <v>6731.45</v>
      </c>
      <c r="P807" s="849">
        <v>0.60000000000000009</v>
      </c>
      <c r="Q807" s="849">
        <v>3578.31</v>
      </c>
      <c r="R807" s="837">
        <v>9.1651872924852745E-2</v>
      </c>
      <c r="S807" s="850">
        <v>5963.8499999999995</v>
      </c>
    </row>
    <row r="808" spans="1:19" ht="14.4" customHeight="1" x14ac:dyDescent="0.3">
      <c r="A808" s="831" t="s">
        <v>5082</v>
      </c>
      <c r="B808" s="832" t="s">
        <v>5083</v>
      </c>
      <c r="C808" s="832" t="s">
        <v>589</v>
      </c>
      <c r="D808" s="832" t="s">
        <v>2744</v>
      </c>
      <c r="E808" s="832" t="s">
        <v>5084</v>
      </c>
      <c r="F808" s="832" t="s">
        <v>5285</v>
      </c>
      <c r="G808" s="832" t="s">
        <v>5286</v>
      </c>
      <c r="H808" s="849"/>
      <c r="I808" s="849"/>
      <c r="J808" s="832"/>
      <c r="K808" s="832"/>
      <c r="L808" s="849">
        <v>0</v>
      </c>
      <c r="M808" s="849">
        <v>0</v>
      </c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5082</v>
      </c>
      <c r="B809" s="832" t="s">
        <v>5083</v>
      </c>
      <c r="C809" s="832" t="s">
        <v>589</v>
      </c>
      <c r="D809" s="832" t="s">
        <v>2744</v>
      </c>
      <c r="E809" s="832" t="s">
        <v>5084</v>
      </c>
      <c r="F809" s="832" t="s">
        <v>5304</v>
      </c>
      <c r="G809" s="832" t="s">
        <v>1058</v>
      </c>
      <c r="H809" s="849"/>
      <c r="I809" s="849"/>
      <c r="J809" s="832"/>
      <c r="K809" s="832"/>
      <c r="L809" s="849"/>
      <c r="M809" s="849"/>
      <c r="N809" s="832"/>
      <c r="O809" s="832"/>
      <c r="P809" s="849">
        <v>4</v>
      </c>
      <c r="Q809" s="849">
        <v>88154.78</v>
      </c>
      <c r="R809" s="837"/>
      <c r="S809" s="850">
        <v>22038.695</v>
      </c>
    </row>
    <row r="810" spans="1:19" ht="14.4" customHeight="1" x14ac:dyDescent="0.3">
      <c r="A810" s="831" t="s">
        <v>5082</v>
      </c>
      <c r="B810" s="832" t="s">
        <v>5083</v>
      </c>
      <c r="C810" s="832" t="s">
        <v>589</v>
      </c>
      <c r="D810" s="832" t="s">
        <v>2744</v>
      </c>
      <c r="E810" s="832" t="s">
        <v>5331</v>
      </c>
      <c r="F810" s="832" t="s">
        <v>5344</v>
      </c>
      <c r="G810" s="832" t="s">
        <v>5345</v>
      </c>
      <c r="H810" s="849"/>
      <c r="I810" s="849"/>
      <c r="J810" s="832"/>
      <c r="K810" s="832"/>
      <c r="L810" s="849">
        <v>69</v>
      </c>
      <c r="M810" s="849">
        <v>2553</v>
      </c>
      <c r="N810" s="832">
        <v>1</v>
      </c>
      <c r="O810" s="832">
        <v>37</v>
      </c>
      <c r="P810" s="849">
        <v>16</v>
      </c>
      <c r="Q810" s="849">
        <v>592</v>
      </c>
      <c r="R810" s="837">
        <v>0.2318840579710145</v>
      </c>
      <c r="S810" s="850">
        <v>37</v>
      </c>
    </row>
    <row r="811" spans="1:19" ht="14.4" customHeight="1" x14ac:dyDescent="0.3">
      <c r="A811" s="831" t="s">
        <v>5082</v>
      </c>
      <c r="B811" s="832" t="s">
        <v>5083</v>
      </c>
      <c r="C811" s="832" t="s">
        <v>589</v>
      </c>
      <c r="D811" s="832" t="s">
        <v>2744</v>
      </c>
      <c r="E811" s="832" t="s">
        <v>5331</v>
      </c>
      <c r="F811" s="832" t="s">
        <v>5344</v>
      </c>
      <c r="G811" s="832" t="s">
        <v>5346</v>
      </c>
      <c r="H811" s="849"/>
      <c r="I811" s="849"/>
      <c r="J811" s="832"/>
      <c r="K811" s="832"/>
      <c r="L811" s="849">
        <v>2</v>
      </c>
      <c r="M811" s="849">
        <v>74</v>
      </c>
      <c r="N811" s="832">
        <v>1</v>
      </c>
      <c r="O811" s="832">
        <v>37</v>
      </c>
      <c r="P811" s="849">
        <v>1</v>
      </c>
      <c r="Q811" s="849">
        <v>37</v>
      </c>
      <c r="R811" s="837">
        <v>0.5</v>
      </c>
      <c r="S811" s="850">
        <v>37</v>
      </c>
    </row>
    <row r="812" spans="1:19" ht="14.4" customHeight="1" x14ac:dyDescent="0.3">
      <c r="A812" s="831" t="s">
        <v>5082</v>
      </c>
      <c r="B812" s="832" t="s">
        <v>5083</v>
      </c>
      <c r="C812" s="832" t="s">
        <v>589</v>
      </c>
      <c r="D812" s="832" t="s">
        <v>2744</v>
      </c>
      <c r="E812" s="832" t="s">
        <v>5331</v>
      </c>
      <c r="F812" s="832" t="s">
        <v>5351</v>
      </c>
      <c r="G812" s="832" t="s">
        <v>5352</v>
      </c>
      <c r="H812" s="849"/>
      <c r="I812" s="849"/>
      <c r="J812" s="832"/>
      <c r="K812" s="832"/>
      <c r="L812" s="849">
        <v>1</v>
      </c>
      <c r="M812" s="849">
        <v>177</v>
      </c>
      <c r="N812" s="832">
        <v>1</v>
      </c>
      <c r="O812" s="832">
        <v>177</v>
      </c>
      <c r="P812" s="849"/>
      <c r="Q812" s="849"/>
      <c r="R812" s="837"/>
      <c r="S812" s="850"/>
    </row>
    <row r="813" spans="1:19" ht="14.4" customHeight="1" x14ac:dyDescent="0.3">
      <c r="A813" s="831" t="s">
        <v>5082</v>
      </c>
      <c r="B813" s="832" t="s">
        <v>5083</v>
      </c>
      <c r="C813" s="832" t="s">
        <v>589</v>
      </c>
      <c r="D813" s="832" t="s">
        <v>2744</v>
      </c>
      <c r="E813" s="832" t="s">
        <v>5331</v>
      </c>
      <c r="F813" s="832" t="s">
        <v>5351</v>
      </c>
      <c r="G813" s="832" t="s">
        <v>5353</v>
      </c>
      <c r="H813" s="849"/>
      <c r="I813" s="849"/>
      <c r="J813" s="832"/>
      <c r="K813" s="832"/>
      <c r="L813" s="849">
        <v>3</v>
      </c>
      <c r="M813" s="849">
        <v>531</v>
      </c>
      <c r="N813" s="832">
        <v>1</v>
      </c>
      <c r="O813" s="832">
        <v>177</v>
      </c>
      <c r="P813" s="849">
        <v>4</v>
      </c>
      <c r="Q813" s="849">
        <v>712</v>
      </c>
      <c r="R813" s="837">
        <v>1.3408662900188324</v>
      </c>
      <c r="S813" s="850">
        <v>178</v>
      </c>
    </row>
    <row r="814" spans="1:19" ht="14.4" customHeight="1" x14ac:dyDescent="0.3">
      <c r="A814" s="831" t="s">
        <v>5082</v>
      </c>
      <c r="B814" s="832" t="s">
        <v>5083</v>
      </c>
      <c r="C814" s="832" t="s">
        <v>589</v>
      </c>
      <c r="D814" s="832" t="s">
        <v>2744</v>
      </c>
      <c r="E814" s="832" t="s">
        <v>5331</v>
      </c>
      <c r="F814" s="832" t="s">
        <v>5361</v>
      </c>
      <c r="G814" s="832" t="s">
        <v>5362</v>
      </c>
      <c r="H814" s="849"/>
      <c r="I814" s="849"/>
      <c r="J814" s="832"/>
      <c r="K814" s="832"/>
      <c r="L814" s="849">
        <v>1</v>
      </c>
      <c r="M814" s="849">
        <v>33.33</v>
      </c>
      <c r="N814" s="832">
        <v>1</v>
      </c>
      <c r="O814" s="832">
        <v>33.33</v>
      </c>
      <c r="P814" s="849"/>
      <c r="Q814" s="849"/>
      <c r="R814" s="837"/>
      <c r="S814" s="850"/>
    </row>
    <row r="815" spans="1:19" ht="14.4" customHeight="1" x14ac:dyDescent="0.3">
      <c r="A815" s="831" t="s">
        <v>5082</v>
      </c>
      <c r="B815" s="832" t="s">
        <v>5083</v>
      </c>
      <c r="C815" s="832" t="s">
        <v>589</v>
      </c>
      <c r="D815" s="832" t="s">
        <v>2744</v>
      </c>
      <c r="E815" s="832" t="s">
        <v>5331</v>
      </c>
      <c r="F815" s="832" t="s">
        <v>5361</v>
      </c>
      <c r="G815" s="832" t="s">
        <v>5363</v>
      </c>
      <c r="H815" s="849"/>
      <c r="I815" s="849"/>
      <c r="J815" s="832"/>
      <c r="K815" s="832"/>
      <c r="L815" s="849">
        <v>5</v>
      </c>
      <c r="M815" s="849">
        <v>166.67000000000002</v>
      </c>
      <c r="N815" s="832">
        <v>1</v>
      </c>
      <c r="O815" s="832">
        <v>33.334000000000003</v>
      </c>
      <c r="P815" s="849">
        <v>4</v>
      </c>
      <c r="Q815" s="849">
        <v>133.32999999999998</v>
      </c>
      <c r="R815" s="837">
        <v>0.79996400071998541</v>
      </c>
      <c r="S815" s="850">
        <v>33.332499999999996</v>
      </c>
    </row>
    <row r="816" spans="1:19" ht="14.4" customHeight="1" x14ac:dyDescent="0.3">
      <c r="A816" s="831" t="s">
        <v>5082</v>
      </c>
      <c r="B816" s="832" t="s">
        <v>5083</v>
      </c>
      <c r="C816" s="832" t="s">
        <v>589</v>
      </c>
      <c r="D816" s="832" t="s">
        <v>2744</v>
      </c>
      <c r="E816" s="832" t="s">
        <v>5331</v>
      </c>
      <c r="F816" s="832" t="s">
        <v>5364</v>
      </c>
      <c r="G816" s="832" t="s">
        <v>5365</v>
      </c>
      <c r="H816" s="849"/>
      <c r="I816" s="849"/>
      <c r="J816" s="832"/>
      <c r="K816" s="832"/>
      <c r="L816" s="849">
        <v>8</v>
      </c>
      <c r="M816" s="849">
        <v>296</v>
      </c>
      <c r="N816" s="832">
        <v>1</v>
      </c>
      <c r="O816" s="832">
        <v>37</v>
      </c>
      <c r="P816" s="849">
        <v>4</v>
      </c>
      <c r="Q816" s="849">
        <v>148</v>
      </c>
      <c r="R816" s="837">
        <v>0.5</v>
      </c>
      <c r="S816" s="850">
        <v>37</v>
      </c>
    </row>
    <row r="817" spans="1:19" ht="14.4" customHeight="1" x14ac:dyDescent="0.3">
      <c r="A817" s="831" t="s">
        <v>5082</v>
      </c>
      <c r="B817" s="832" t="s">
        <v>5083</v>
      </c>
      <c r="C817" s="832" t="s">
        <v>589</v>
      </c>
      <c r="D817" s="832" t="s">
        <v>2744</v>
      </c>
      <c r="E817" s="832" t="s">
        <v>5331</v>
      </c>
      <c r="F817" s="832" t="s">
        <v>5369</v>
      </c>
      <c r="G817" s="832" t="s">
        <v>5370</v>
      </c>
      <c r="H817" s="849"/>
      <c r="I817" s="849"/>
      <c r="J817" s="832"/>
      <c r="K817" s="832"/>
      <c r="L817" s="849">
        <v>1</v>
      </c>
      <c r="M817" s="849">
        <v>32</v>
      </c>
      <c r="N817" s="832">
        <v>1</v>
      </c>
      <c r="O817" s="832">
        <v>32</v>
      </c>
      <c r="P817" s="849"/>
      <c r="Q817" s="849"/>
      <c r="R817" s="837"/>
      <c r="S817" s="850"/>
    </row>
    <row r="818" spans="1:19" ht="14.4" customHeight="1" x14ac:dyDescent="0.3">
      <c r="A818" s="831" t="s">
        <v>5082</v>
      </c>
      <c r="B818" s="832" t="s">
        <v>5083</v>
      </c>
      <c r="C818" s="832" t="s">
        <v>589</v>
      </c>
      <c r="D818" s="832" t="s">
        <v>2744</v>
      </c>
      <c r="E818" s="832" t="s">
        <v>5331</v>
      </c>
      <c r="F818" s="832" t="s">
        <v>5369</v>
      </c>
      <c r="G818" s="832" t="s">
        <v>5371</v>
      </c>
      <c r="H818" s="849"/>
      <c r="I818" s="849"/>
      <c r="J818" s="832"/>
      <c r="K818" s="832"/>
      <c r="L818" s="849">
        <v>32</v>
      </c>
      <c r="M818" s="849">
        <v>1024</v>
      </c>
      <c r="N818" s="832">
        <v>1</v>
      </c>
      <c r="O818" s="832">
        <v>32</v>
      </c>
      <c r="P818" s="849">
        <v>8</v>
      </c>
      <c r="Q818" s="849">
        <v>256</v>
      </c>
      <c r="R818" s="837">
        <v>0.25</v>
      </c>
      <c r="S818" s="850">
        <v>32</v>
      </c>
    </row>
    <row r="819" spans="1:19" ht="14.4" customHeight="1" x14ac:dyDescent="0.3">
      <c r="A819" s="831" t="s">
        <v>5082</v>
      </c>
      <c r="B819" s="832" t="s">
        <v>5083</v>
      </c>
      <c r="C819" s="832" t="s">
        <v>589</v>
      </c>
      <c r="D819" s="832" t="s">
        <v>2744</v>
      </c>
      <c r="E819" s="832" t="s">
        <v>5331</v>
      </c>
      <c r="F819" s="832" t="s">
        <v>5383</v>
      </c>
      <c r="G819" s="832" t="s">
        <v>5384</v>
      </c>
      <c r="H819" s="849"/>
      <c r="I819" s="849"/>
      <c r="J819" s="832"/>
      <c r="K819" s="832"/>
      <c r="L819" s="849">
        <v>2</v>
      </c>
      <c r="M819" s="849">
        <v>1402</v>
      </c>
      <c r="N819" s="832">
        <v>1</v>
      </c>
      <c r="O819" s="832">
        <v>701</v>
      </c>
      <c r="P819" s="849"/>
      <c r="Q819" s="849"/>
      <c r="R819" s="837"/>
      <c r="S819" s="850"/>
    </row>
    <row r="820" spans="1:19" ht="14.4" customHeight="1" x14ac:dyDescent="0.3">
      <c r="A820" s="831" t="s">
        <v>5082</v>
      </c>
      <c r="B820" s="832" t="s">
        <v>5083</v>
      </c>
      <c r="C820" s="832" t="s">
        <v>589</v>
      </c>
      <c r="D820" s="832" t="s">
        <v>2745</v>
      </c>
      <c r="E820" s="832" t="s">
        <v>5084</v>
      </c>
      <c r="F820" s="832" t="s">
        <v>5092</v>
      </c>
      <c r="G820" s="832" t="s">
        <v>5093</v>
      </c>
      <c r="H820" s="849"/>
      <c r="I820" s="849"/>
      <c r="J820" s="832"/>
      <c r="K820" s="832"/>
      <c r="L820" s="849"/>
      <c r="M820" s="849"/>
      <c r="N820" s="832"/>
      <c r="O820" s="832"/>
      <c r="P820" s="849">
        <v>0.1</v>
      </c>
      <c r="Q820" s="849">
        <v>20.54</v>
      </c>
      <c r="R820" s="837"/>
      <c r="S820" s="850">
        <v>205.39999999999998</v>
      </c>
    </row>
    <row r="821" spans="1:19" ht="14.4" customHeight="1" x14ac:dyDescent="0.3">
      <c r="A821" s="831" t="s">
        <v>5082</v>
      </c>
      <c r="B821" s="832" t="s">
        <v>5083</v>
      </c>
      <c r="C821" s="832" t="s">
        <v>589</v>
      </c>
      <c r="D821" s="832" t="s">
        <v>2745</v>
      </c>
      <c r="E821" s="832" t="s">
        <v>5084</v>
      </c>
      <c r="F821" s="832" t="s">
        <v>5097</v>
      </c>
      <c r="G821" s="832" t="s">
        <v>1226</v>
      </c>
      <c r="H821" s="849"/>
      <c r="I821" s="849"/>
      <c r="J821" s="832"/>
      <c r="K821" s="832"/>
      <c r="L821" s="849"/>
      <c r="M821" s="849"/>
      <c r="N821" s="832"/>
      <c r="O821" s="832"/>
      <c r="P821" s="849">
        <v>2</v>
      </c>
      <c r="Q821" s="849">
        <v>27.48</v>
      </c>
      <c r="R821" s="837"/>
      <c r="S821" s="850">
        <v>13.74</v>
      </c>
    </row>
    <row r="822" spans="1:19" ht="14.4" customHeight="1" x14ac:dyDescent="0.3">
      <c r="A822" s="831" t="s">
        <v>5082</v>
      </c>
      <c r="B822" s="832" t="s">
        <v>5083</v>
      </c>
      <c r="C822" s="832" t="s">
        <v>589</v>
      </c>
      <c r="D822" s="832" t="s">
        <v>2745</v>
      </c>
      <c r="E822" s="832" t="s">
        <v>5084</v>
      </c>
      <c r="F822" s="832" t="s">
        <v>5109</v>
      </c>
      <c r="G822" s="832" t="s">
        <v>2668</v>
      </c>
      <c r="H822" s="849"/>
      <c r="I822" s="849"/>
      <c r="J822" s="832"/>
      <c r="K822" s="832"/>
      <c r="L822" s="849"/>
      <c r="M822" s="849"/>
      <c r="N822" s="832"/>
      <c r="O822" s="832"/>
      <c r="P822" s="849">
        <v>20.190000000000001</v>
      </c>
      <c r="Q822" s="849">
        <v>281034.18999999994</v>
      </c>
      <c r="R822" s="837"/>
      <c r="S822" s="850">
        <v>13919.474492322928</v>
      </c>
    </row>
    <row r="823" spans="1:19" ht="14.4" customHeight="1" x14ac:dyDescent="0.3">
      <c r="A823" s="831" t="s">
        <v>5082</v>
      </c>
      <c r="B823" s="832" t="s">
        <v>5083</v>
      </c>
      <c r="C823" s="832" t="s">
        <v>589</v>
      </c>
      <c r="D823" s="832" t="s">
        <v>2745</v>
      </c>
      <c r="E823" s="832" t="s">
        <v>5084</v>
      </c>
      <c r="F823" s="832" t="s">
        <v>5110</v>
      </c>
      <c r="G823" s="832" t="s">
        <v>5111</v>
      </c>
      <c r="H823" s="849"/>
      <c r="I823" s="849"/>
      <c r="J823" s="832"/>
      <c r="K823" s="832"/>
      <c r="L823" s="849"/>
      <c r="M823" s="849"/>
      <c r="N823" s="832"/>
      <c r="O823" s="832"/>
      <c r="P823" s="849">
        <v>2</v>
      </c>
      <c r="Q823" s="849">
        <v>57089.94</v>
      </c>
      <c r="R823" s="837"/>
      <c r="S823" s="850">
        <v>28544.97</v>
      </c>
    </row>
    <row r="824" spans="1:19" ht="14.4" customHeight="1" x14ac:dyDescent="0.3">
      <c r="A824" s="831" t="s">
        <v>5082</v>
      </c>
      <c r="B824" s="832" t="s">
        <v>5083</v>
      </c>
      <c r="C824" s="832" t="s">
        <v>589</v>
      </c>
      <c r="D824" s="832" t="s">
        <v>2745</v>
      </c>
      <c r="E824" s="832" t="s">
        <v>5084</v>
      </c>
      <c r="F824" s="832" t="s">
        <v>5112</v>
      </c>
      <c r="G824" s="832" t="s">
        <v>5111</v>
      </c>
      <c r="H824" s="849"/>
      <c r="I824" s="849"/>
      <c r="J824" s="832"/>
      <c r="K824" s="832"/>
      <c r="L824" s="849"/>
      <c r="M824" s="849"/>
      <c r="N824" s="832"/>
      <c r="O824" s="832"/>
      <c r="P824" s="849">
        <v>2</v>
      </c>
      <c r="Q824" s="849">
        <v>115695.2</v>
      </c>
      <c r="R824" s="837"/>
      <c r="S824" s="850">
        <v>57847.6</v>
      </c>
    </row>
    <row r="825" spans="1:19" ht="14.4" customHeight="1" x14ac:dyDescent="0.3">
      <c r="A825" s="831" t="s">
        <v>5082</v>
      </c>
      <c r="B825" s="832" t="s">
        <v>5083</v>
      </c>
      <c r="C825" s="832" t="s">
        <v>589</v>
      </c>
      <c r="D825" s="832" t="s">
        <v>2745</v>
      </c>
      <c r="E825" s="832" t="s">
        <v>5084</v>
      </c>
      <c r="F825" s="832" t="s">
        <v>5113</v>
      </c>
      <c r="G825" s="832" t="s">
        <v>5111</v>
      </c>
      <c r="H825" s="849"/>
      <c r="I825" s="849"/>
      <c r="J825" s="832"/>
      <c r="K825" s="832"/>
      <c r="L825" s="849"/>
      <c r="M825" s="849"/>
      <c r="N825" s="832"/>
      <c r="O825" s="832"/>
      <c r="P825" s="849">
        <v>1</v>
      </c>
      <c r="Q825" s="849">
        <v>111446.53</v>
      </c>
      <c r="R825" s="837"/>
      <c r="S825" s="850">
        <v>111446.53</v>
      </c>
    </row>
    <row r="826" spans="1:19" ht="14.4" customHeight="1" x14ac:dyDescent="0.3">
      <c r="A826" s="831" t="s">
        <v>5082</v>
      </c>
      <c r="B826" s="832" t="s">
        <v>5083</v>
      </c>
      <c r="C826" s="832" t="s">
        <v>589</v>
      </c>
      <c r="D826" s="832" t="s">
        <v>2745</v>
      </c>
      <c r="E826" s="832" t="s">
        <v>5084</v>
      </c>
      <c r="F826" s="832" t="s">
        <v>5114</v>
      </c>
      <c r="G826" s="832" t="s">
        <v>5115</v>
      </c>
      <c r="H826" s="849"/>
      <c r="I826" s="849"/>
      <c r="J826" s="832"/>
      <c r="K826" s="832"/>
      <c r="L826" s="849"/>
      <c r="M826" s="849"/>
      <c r="N826" s="832"/>
      <c r="O826" s="832"/>
      <c r="P826" s="849">
        <v>3</v>
      </c>
      <c r="Q826" s="849">
        <v>236480.94</v>
      </c>
      <c r="R826" s="837"/>
      <c r="S826" s="850">
        <v>78826.98</v>
      </c>
    </row>
    <row r="827" spans="1:19" ht="14.4" customHeight="1" x14ac:dyDescent="0.3">
      <c r="A827" s="831" t="s">
        <v>5082</v>
      </c>
      <c r="B827" s="832" t="s">
        <v>5083</v>
      </c>
      <c r="C827" s="832" t="s">
        <v>589</v>
      </c>
      <c r="D827" s="832" t="s">
        <v>2745</v>
      </c>
      <c r="E827" s="832" t="s">
        <v>5084</v>
      </c>
      <c r="F827" s="832" t="s">
        <v>5118</v>
      </c>
      <c r="G827" s="832" t="s">
        <v>5119</v>
      </c>
      <c r="H827" s="849"/>
      <c r="I827" s="849"/>
      <c r="J827" s="832"/>
      <c r="K827" s="832"/>
      <c r="L827" s="849"/>
      <c r="M827" s="849"/>
      <c r="N827" s="832"/>
      <c r="O827" s="832"/>
      <c r="P827" s="849">
        <v>3</v>
      </c>
      <c r="Q827" s="849">
        <v>84940.72</v>
      </c>
      <c r="R827" s="837"/>
      <c r="S827" s="850">
        <v>28313.573333333334</v>
      </c>
    </row>
    <row r="828" spans="1:19" ht="14.4" customHeight="1" x14ac:dyDescent="0.3">
      <c r="A828" s="831" t="s">
        <v>5082</v>
      </c>
      <c r="B828" s="832" t="s">
        <v>5083</v>
      </c>
      <c r="C828" s="832" t="s">
        <v>589</v>
      </c>
      <c r="D828" s="832" t="s">
        <v>2745</v>
      </c>
      <c r="E828" s="832" t="s">
        <v>5084</v>
      </c>
      <c r="F828" s="832" t="s">
        <v>5129</v>
      </c>
      <c r="G828" s="832" t="s">
        <v>1777</v>
      </c>
      <c r="H828" s="849"/>
      <c r="I828" s="849"/>
      <c r="J828" s="832"/>
      <c r="K828" s="832"/>
      <c r="L828" s="849"/>
      <c r="M828" s="849"/>
      <c r="N828" s="832"/>
      <c r="O828" s="832"/>
      <c r="P828" s="849">
        <v>63.47</v>
      </c>
      <c r="Q828" s="849">
        <v>310405.74</v>
      </c>
      <c r="R828" s="837"/>
      <c r="S828" s="850">
        <v>4890.5898849850319</v>
      </c>
    </row>
    <row r="829" spans="1:19" ht="14.4" customHeight="1" x14ac:dyDescent="0.3">
      <c r="A829" s="831" t="s">
        <v>5082</v>
      </c>
      <c r="B829" s="832" t="s">
        <v>5083</v>
      </c>
      <c r="C829" s="832" t="s">
        <v>589</v>
      </c>
      <c r="D829" s="832" t="s">
        <v>2745</v>
      </c>
      <c r="E829" s="832" t="s">
        <v>5084</v>
      </c>
      <c r="F829" s="832" t="s">
        <v>5132</v>
      </c>
      <c r="G829" s="832" t="s">
        <v>2681</v>
      </c>
      <c r="H829" s="849"/>
      <c r="I829" s="849"/>
      <c r="J829" s="832"/>
      <c r="K829" s="832"/>
      <c r="L829" s="849"/>
      <c r="M829" s="849"/>
      <c r="N829" s="832"/>
      <c r="O829" s="832"/>
      <c r="P829" s="849">
        <v>32.9</v>
      </c>
      <c r="Q829" s="849">
        <v>336537.35</v>
      </c>
      <c r="R829" s="837"/>
      <c r="S829" s="850">
        <v>10229.098784194528</v>
      </c>
    </row>
    <row r="830" spans="1:19" ht="14.4" customHeight="1" x14ac:dyDescent="0.3">
      <c r="A830" s="831" t="s">
        <v>5082</v>
      </c>
      <c r="B830" s="832" t="s">
        <v>5083</v>
      </c>
      <c r="C830" s="832" t="s">
        <v>589</v>
      </c>
      <c r="D830" s="832" t="s">
        <v>2745</v>
      </c>
      <c r="E830" s="832" t="s">
        <v>5084</v>
      </c>
      <c r="F830" s="832" t="s">
        <v>5140</v>
      </c>
      <c r="G830" s="832" t="s">
        <v>1187</v>
      </c>
      <c r="H830" s="849"/>
      <c r="I830" s="849"/>
      <c r="J830" s="832"/>
      <c r="K830" s="832"/>
      <c r="L830" s="849"/>
      <c r="M830" s="849"/>
      <c r="N830" s="832"/>
      <c r="O830" s="832"/>
      <c r="P830" s="849">
        <v>0.2</v>
      </c>
      <c r="Q830" s="849">
        <v>36.43</v>
      </c>
      <c r="R830" s="837"/>
      <c r="S830" s="850">
        <v>182.14999999999998</v>
      </c>
    </row>
    <row r="831" spans="1:19" ht="14.4" customHeight="1" x14ac:dyDescent="0.3">
      <c r="A831" s="831" t="s">
        <v>5082</v>
      </c>
      <c r="B831" s="832" t="s">
        <v>5083</v>
      </c>
      <c r="C831" s="832" t="s">
        <v>589</v>
      </c>
      <c r="D831" s="832" t="s">
        <v>2745</v>
      </c>
      <c r="E831" s="832" t="s">
        <v>5084</v>
      </c>
      <c r="F831" s="832" t="s">
        <v>5148</v>
      </c>
      <c r="G831" s="832" t="s">
        <v>3432</v>
      </c>
      <c r="H831" s="849"/>
      <c r="I831" s="849"/>
      <c r="J831" s="832"/>
      <c r="K831" s="832"/>
      <c r="L831" s="849"/>
      <c r="M831" s="849"/>
      <c r="N831" s="832"/>
      <c r="O831" s="832"/>
      <c r="P831" s="849">
        <v>0.4</v>
      </c>
      <c r="Q831" s="849">
        <v>46.92</v>
      </c>
      <c r="R831" s="837"/>
      <c r="S831" s="850">
        <v>117.3</v>
      </c>
    </row>
    <row r="832" spans="1:19" ht="14.4" customHeight="1" x14ac:dyDescent="0.3">
      <c r="A832" s="831" t="s">
        <v>5082</v>
      </c>
      <c r="B832" s="832" t="s">
        <v>5083</v>
      </c>
      <c r="C832" s="832" t="s">
        <v>589</v>
      </c>
      <c r="D832" s="832" t="s">
        <v>2745</v>
      </c>
      <c r="E832" s="832" t="s">
        <v>5084</v>
      </c>
      <c r="F832" s="832" t="s">
        <v>5154</v>
      </c>
      <c r="G832" s="832" t="s">
        <v>2303</v>
      </c>
      <c r="H832" s="849"/>
      <c r="I832" s="849"/>
      <c r="J832" s="832"/>
      <c r="K832" s="832"/>
      <c r="L832" s="849"/>
      <c r="M832" s="849"/>
      <c r="N832" s="832"/>
      <c r="O832" s="832"/>
      <c r="P832" s="849">
        <v>0.56999999999999995</v>
      </c>
      <c r="Q832" s="849">
        <v>1341.15</v>
      </c>
      <c r="R832" s="837"/>
      <c r="S832" s="850">
        <v>2352.8947368421054</v>
      </c>
    </row>
    <row r="833" spans="1:19" ht="14.4" customHeight="1" x14ac:dyDescent="0.3">
      <c r="A833" s="831" t="s">
        <v>5082</v>
      </c>
      <c r="B833" s="832" t="s">
        <v>5083</v>
      </c>
      <c r="C833" s="832" t="s">
        <v>589</v>
      </c>
      <c r="D833" s="832" t="s">
        <v>2745</v>
      </c>
      <c r="E833" s="832" t="s">
        <v>5084</v>
      </c>
      <c r="F833" s="832" t="s">
        <v>5187</v>
      </c>
      <c r="G833" s="832" t="s">
        <v>2583</v>
      </c>
      <c r="H833" s="849"/>
      <c r="I833" s="849"/>
      <c r="J833" s="832"/>
      <c r="K833" s="832"/>
      <c r="L833" s="849"/>
      <c r="M833" s="849"/>
      <c r="N833" s="832"/>
      <c r="O833" s="832"/>
      <c r="P833" s="849">
        <v>0.4</v>
      </c>
      <c r="Q833" s="849">
        <v>1107.17</v>
      </c>
      <c r="R833" s="837"/>
      <c r="S833" s="850">
        <v>2767.9250000000002</v>
      </c>
    </row>
    <row r="834" spans="1:19" ht="14.4" customHeight="1" x14ac:dyDescent="0.3">
      <c r="A834" s="831" t="s">
        <v>5082</v>
      </c>
      <c r="B834" s="832" t="s">
        <v>5083</v>
      </c>
      <c r="C834" s="832" t="s">
        <v>589</v>
      </c>
      <c r="D834" s="832" t="s">
        <v>2745</v>
      </c>
      <c r="E834" s="832" t="s">
        <v>5084</v>
      </c>
      <c r="F834" s="832" t="s">
        <v>5188</v>
      </c>
      <c r="G834" s="832" t="s">
        <v>2583</v>
      </c>
      <c r="H834" s="849"/>
      <c r="I834" s="849"/>
      <c r="J834" s="832"/>
      <c r="K834" s="832"/>
      <c r="L834" s="849"/>
      <c r="M834" s="849"/>
      <c r="N834" s="832"/>
      <c r="O834" s="832"/>
      <c r="P834" s="849">
        <v>3.8</v>
      </c>
      <c r="Q834" s="849">
        <v>16828.95</v>
      </c>
      <c r="R834" s="837"/>
      <c r="S834" s="850">
        <v>4428.6710526315792</v>
      </c>
    </row>
    <row r="835" spans="1:19" ht="14.4" customHeight="1" x14ac:dyDescent="0.3">
      <c r="A835" s="831" t="s">
        <v>5082</v>
      </c>
      <c r="B835" s="832" t="s">
        <v>5083</v>
      </c>
      <c r="C835" s="832" t="s">
        <v>589</v>
      </c>
      <c r="D835" s="832" t="s">
        <v>2745</v>
      </c>
      <c r="E835" s="832" t="s">
        <v>5084</v>
      </c>
      <c r="F835" s="832" t="s">
        <v>5207</v>
      </c>
      <c r="G835" s="832" t="s">
        <v>5206</v>
      </c>
      <c r="H835" s="849"/>
      <c r="I835" s="849"/>
      <c r="J835" s="832"/>
      <c r="K835" s="832"/>
      <c r="L835" s="849"/>
      <c r="M835" s="849"/>
      <c r="N835" s="832"/>
      <c r="O835" s="832"/>
      <c r="P835" s="849">
        <v>1.05</v>
      </c>
      <c r="Q835" s="849">
        <v>370.55</v>
      </c>
      <c r="R835" s="837"/>
      <c r="S835" s="850">
        <v>352.90476190476193</v>
      </c>
    </row>
    <row r="836" spans="1:19" ht="14.4" customHeight="1" x14ac:dyDescent="0.3">
      <c r="A836" s="831" t="s">
        <v>5082</v>
      </c>
      <c r="B836" s="832" t="s">
        <v>5083</v>
      </c>
      <c r="C836" s="832" t="s">
        <v>589</v>
      </c>
      <c r="D836" s="832" t="s">
        <v>2745</v>
      </c>
      <c r="E836" s="832" t="s">
        <v>5084</v>
      </c>
      <c r="F836" s="832" t="s">
        <v>5215</v>
      </c>
      <c r="G836" s="832" t="s">
        <v>1857</v>
      </c>
      <c r="H836" s="849"/>
      <c r="I836" s="849"/>
      <c r="J836" s="832"/>
      <c r="K836" s="832"/>
      <c r="L836" s="849"/>
      <c r="M836" s="849"/>
      <c r="N836" s="832"/>
      <c r="O836" s="832"/>
      <c r="P836" s="849">
        <v>13.7</v>
      </c>
      <c r="Q836" s="849">
        <v>122868.34</v>
      </c>
      <c r="R836" s="837"/>
      <c r="S836" s="850">
        <v>8968.4919708029192</v>
      </c>
    </row>
    <row r="837" spans="1:19" ht="14.4" customHeight="1" x14ac:dyDescent="0.3">
      <c r="A837" s="831" t="s">
        <v>5082</v>
      </c>
      <c r="B837" s="832" t="s">
        <v>5083</v>
      </c>
      <c r="C837" s="832" t="s">
        <v>589</v>
      </c>
      <c r="D837" s="832" t="s">
        <v>2745</v>
      </c>
      <c r="E837" s="832" t="s">
        <v>5084</v>
      </c>
      <c r="F837" s="832" t="s">
        <v>5219</v>
      </c>
      <c r="G837" s="832" t="s">
        <v>5220</v>
      </c>
      <c r="H837" s="849"/>
      <c r="I837" s="849"/>
      <c r="J837" s="832"/>
      <c r="K837" s="832"/>
      <c r="L837" s="849"/>
      <c r="M837" s="849"/>
      <c r="N837" s="832"/>
      <c r="O837" s="832"/>
      <c r="P837" s="849">
        <v>1</v>
      </c>
      <c r="Q837" s="849">
        <v>77000</v>
      </c>
      <c r="R837" s="837"/>
      <c r="S837" s="850">
        <v>77000</v>
      </c>
    </row>
    <row r="838" spans="1:19" ht="14.4" customHeight="1" x14ac:dyDescent="0.3">
      <c r="A838" s="831" t="s">
        <v>5082</v>
      </c>
      <c r="B838" s="832" t="s">
        <v>5083</v>
      </c>
      <c r="C838" s="832" t="s">
        <v>589</v>
      </c>
      <c r="D838" s="832" t="s">
        <v>2745</v>
      </c>
      <c r="E838" s="832" t="s">
        <v>5084</v>
      </c>
      <c r="F838" s="832" t="s">
        <v>5224</v>
      </c>
      <c r="G838" s="832" t="s">
        <v>2668</v>
      </c>
      <c r="H838" s="849"/>
      <c r="I838" s="849"/>
      <c r="J838" s="832"/>
      <c r="K838" s="832"/>
      <c r="L838" s="849"/>
      <c r="M838" s="849"/>
      <c r="N838" s="832"/>
      <c r="O838" s="832"/>
      <c r="P838" s="849">
        <v>6</v>
      </c>
      <c r="Q838" s="849">
        <v>248040.28</v>
      </c>
      <c r="R838" s="837"/>
      <c r="S838" s="850">
        <v>41340.046666666669</v>
      </c>
    </row>
    <row r="839" spans="1:19" ht="14.4" customHeight="1" x14ac:dyDescent="0.3">
      <c r="A839" s="831" t="s">
        <v>5082</v>
      </c>
      <c r="B839" s="832" t="s">
        <v>5083</v>
      </c>
      <c r="C839" s="832" t="s">
        <v>589</v>
      </c>
      <c r="D839" s="832" t="s">
        <v>2745</v>
      </c>
      <c r="E839" s="832" t="s">
        <v>5084</v>
      </c>
      <c r="F839" s="832" t="s">
        <v>5243</v>
      </c>
      <c r="G839" s="832" t="s">
        <v>2684</v>
      </c>
      <c r="H839" s="849"/>
      <c r="I839" s="849"/>
      <c r="J839" s="832"/>
      <c r="K839" s="832"/>
      <c r="L839" s="849"/>
      <c r="M839" s="849"/>
      <c r="N839" s="832"/>
      <c r="O839" s="832"/>
      <c r="P839" s="849">
        <v>6</v>
      </c>
      <c r="Q839" s="849">
        <v>288902.34000000003</v>
      </c>
      <c r="R839" s="837"/>
      <c r="S839" s="850">
        <v>48150.390000000007</v>
      </c>
    </row>
    <row r="840" spans="1:19" ht="14.4" customHeight="1" x14ac:dyDescent="0.3">
      <c r="A840" s="831" t="s">
        <v>5082</v>
      </c>
      <c r="B840" s="832" t="s">
        <v>5083</v>
      </c>
      <c r="C840" s="832" t="s">
        <v>589</v>
      </c>
      <c r="D840" s="832" t="s">
        <v>2745</v>
      </c>
      <c r="E840" s="832" t="s">
        <v>5084</v>
      </c>
      <c r="F840" s="832" t="s">
        <v>5253</v>
      </c>
      <c r="G840" s="832" t="s">
        <v>2457</v>
      </c>
      <c r="H840" s="849"/>
      <c r="I840" s="849"/>
      <c r="J840" s="832"/>
      <c r="K840" s="832"/>
      <c r="L840" s="849"/>
      <c r="M840" s="849"/>
      <c r="N840" s="832"/>
      <c r="O840" s="832"/>
      <c r="P840" s="849">
        <v>0.05</v>
      </c>
      <c r="Q840" s="849">
        <v>14.14</v>
      </c>
      <c r="R840" s="837"/>
      <c r="S840" s="850">
        <v>282.8</v>
      </c>
    </row>
    <row r="841" spans="1:19" ht="14.4" customHeight="1" x14ac:dyDescent="0.3">
      <c r="A841" s="831" t="s">
        <v>5082</v>
      </c>
      <c r="B841" s="832" t="s">
        <v>5083</v>
      </c>
      <c r="C841" s="832" t="s">
        <v>589</v>
      </c>
      <c r="D841" s="832" t="s">
        <v>2745</v>
      </c>
      <c r="E841" s="832" t="s">
        <v>5084</v>
      </c>
      <c r="F841" s="832" t="s">
        <v>5259</v>
      </c>
      <c r="G841" s="832" t="s">
        <v>5260</v>
      </c>
      <c r="H841" s="849"/>
      <c r="I841" s="849"/>
      <c r="J841" s="832"/>
      <c r="K841" s="832"/>
      <c r="L841" s="849"/>
      <c r="M841" s="849"/>
      <c r="N841" s="832"/>
      <c r="O841" s="832"/>
      <c r="P841" s="849">
        <v>1</v>
      </c>
      <c r="Q841" s="849">
        <v>124491.36</v>
      </c>
      <c r="R841" s="837"/>
      <c r="S841" s="850">
        <v>124491.36</v>
      </c>
    </row>
    <row r="842" spans="1:19" ht="14.4" customHeight="1" x14ac:dyDescent="0.3">
      <c r="A842" s="831" t="s">
        <v>5082</v>
      </c>
      <c r="B842" s="832" t="s">
        <v>5083</v>
      </c>
      <c r="C842" s="832" t="s">
        <v>589</v>
      </c>
      <c r="D842" s="832" t="s">
        <v>2745</v>
      </c>
      <c r="E842" s="832" t="s">
        <v>5084</v>
      </c>
      <c r="F842" s="832" t="s">
        <v>5268</v>
      </c>
      <c r="G842" s="832" t="s">
        <v>3631</v>
      </c>
      <c r="H842" s="849"/>
      <c r="I842" s="849"/>
      <c r="J842" s="832"/>
      <c r="K842" s="832"/>
      <c r="L842" s="849"/>
      <c r="M842" s="849"/>
      <c r="N842" s="832"/>
      <c r="O842" s="832"/>
      <c r="P842" s="849">
        <v>12.52</v>
      </c>
      <c r="Q842" s="849">
        <v>122018.29</v>
      </c>
      <c r="R842" s="837"/>
      <c r="S842" s="850">
        <v>9745.8698083067084</v>
      </c>
    </row>
    <row r="843" spans="1:19" ht="14.4" customHeight="1" x14ac:dyDescent="0.3">
      <c r="A843" s="831" t="s">
        <v>5082</v>
      </c>
      <c r="B843" s="832" t="s">
        <v>5083</v>
      </c>
      <c r="C843" s="832" t="s">
        <v>589</v>
      </c>
      <c r="D843" s="832" t="s">
        <v>2745</v>
      </c>
      <c r="E843" s="832" t="s">
        <v>5084</v>
      </c>
      <c r="F843" s="832" t="s">
        <v>5282</v>
      </c>
      <c r="G843" s="832" t="s">
        <v>3631</v>
      </c>
      <c r="H843" s="849"/>
      <c r="I843" s="849"/>
      <c r="J843" s="832"/>
      <c r="K843" s="832"/>
      <c r="L843" s="849"/>
      <c r="M843" s="849"/>
      <c r="N843" s="832"/>
      <c r="O843" s="832"/>
      <c r="P843" s="849">
        <v>7</v>
      </c>
      <c r="Q843" s="849">
        <v>170484.44</v>
      </c>
      <c r="R843" s="837"/>
      <c r="S843" s="850">
        <v>24354.920000000002</v>
      </c>
    </row>
    <row r="844" spans="1:19" ht="14.4" customHeight="1" x14ac:dyDescent="0.3">
      <c r="A844" s="831" t="s">
        <v>5082</v>
      </c>
      <c r="B844" s="832" t="s">
        <v>5083</v>
      </c>
      <c r="C844" s="832" t="s">
        <v>589</v>
      </c>
      <c r="D844" s="832" t="s">
        <v>2745</v>
      </c>
      <c r="E844" s="832" t="s">
        <v>5084</v>
      </c>
      <c r="F844" s="832" t="s">
        <v>5296</v>
      </c>
      <c r="G844" s="832" t="s">
        <v>5198</v>
      </c>
      <c r="H844" s="849"/>
      <c r="I844" s="849"/>
      <c r="J844" s="832"/>
      <c r="K844" s="832"/>
      <c r="L844" s="849"/>
      <c r="M844" s="849"/>
      <c r="N844" s="832"/>
      <c r="O844" s="832"/>
      <c r="P844" s="849">
        <v>1</v>
      </c>
      <c r="Q844" s="849">
        <v>46599.44</v>
      </c>
      <c r="R844" s="837"/>
      <c r="S844" s="850">
        <v>46599.44</v>
      </c>
    </row>
    <row r="845" spans="1:19" ht="14.4" customHeight="1" x14ac:dyDescent="0.3">
      <c r="A845" s="831" t="s">
        <v>5082</v>
      </c>
      <c r="B845" s="832" t="s">
        <v>5083</v>
      </c>
      <c r="C845" s="832" t="s">
        <v>589</v>
      </c>
      <c r="D845" s="832" t="s">
        <v>2745</v>
      </c>
      <c r="E845" s="832" t="s">
        <v>5315</v>
      </c>
      <c r="F845" s="832" t="s">
        <v>5316</v>
      </c>
      <c r="G845" s="832" t="s">
        <v>5317</v>
      </c>
      <c r="H845" s="849"/>
      <c r="I845" s="849"/>
      <c r="J845" s="832"/>
      <c r="K845" s="832"/>
      <c r="L845" s="849"/>
      <c r="M845" s="849"/>
      <c r="N845" s="832"/>
      <c r="O845" s="832"/>
      <c r="P845" s="849">
        <v>4</v>
      </c>
      <c r="Q845" s="849">
        <v>8638.2800000000007</v>
      </c>
      <c r="R845" s="837"/>
      <c r="S845" s="850">
        <v>2159.5700000000002</v>
      </c>
    </row>
    <row r="846" spans="1:19" ht="14.4" customHeight="1" x14ac:dyDescent="0.3">
      <c r="A846" s="831" t="s">
        <v>5082</v>
      </c>
      <c r="B846" s="832" t="s">
        <v>5083</v>
      </c>
      <c r="C846" s="832" t="s">
        <v>589</v>
      </c>
      <c r="D846" s="832" t="s">
        <v>2745</v>
      </c>
      <c r="E846" s="832" t="s">
        <v>5315</v>
      </c>
      <c r="F846" s="832" t="s">
        <v>5318</v>
      </c>
      <c r="G846" s="832" t="s">
        <v>5319</v>
      </c>
      <c r="H846" s="849"/>
      <c r="I846" s="849"/>
      <c r="J846" s="832"/>
      <c r="K846" s="832"/>
      <c r="L846" s="849"/>
      <c r="M846" s="849"/>
      <c r="N846" s="832"/>
      <c r="O846" s="832"/>
      <c r="P846" s="849">
        <v>8</v>
      </c>
      <c r="Q846" s="849">
        <v>20720</v>
      </c>
      <c r="R846" s="837"/>
      <c r="S846" s="850">
        <v>2590</v>
      </c>
    </row>
    <row r="847" spans="1:19" ht="14.4" customHeight="1" x14ac:dyDescent="0.3">
      <c r="A847" s="831" t="s">
        <v>5082</v>
      </c>
      <c r="B847" s="832" t="s">
        <v>5083</v>
      </c>
      <c r="C847" s="832" t="s">
        <v>589</v>
      </c>
      <c r="D847" s="832" t="s">
        <v>2745</v>
      </c>
      <c r="E847" s="832" t="s">
        <v>5331</v>
      </c>
      <c r="F847" s="832" t="s">
        <v>5335</v>
      </c>
      <c r="G847" s="832" t="s">
        <v>5336</v>
      </c>
      <c r="H847" s="849"/>
      <c r="I847" s="849"/>
      <c r="J847" s="832"/>
      <c r="K847" s="832"/>
      <c r="L847" s="849"/>
      <c r="M847" s="849"/>
      <c r="N847" s="832"/>
      <c r="O847" s="832"/>
      <c r="P847" s="849">
        <v>1</v>
      </c>
      <c r="Q847" s="849">
        <v>122</v>
      </c>
      <c r="R847" s="837"/>
      <c r="S847" s="850">
        <v>122</v>
      </c>
    </row>
    <row r="848" spans="1:19" ht="14.4" customHeight="1" x14ac:dyDescent="0.3">
      <c r="A848" s="831" t="s">
        <v>5082</v>
      </c>
      <c r="B848" s="832" t="s">
        <v>5083</v>
      </c>
      <c r="C848" s="832" t="s">
        <v>589</v>
      </c>
      <c r="D848" s="832" t="s">
        <v>2745</v>
      </c>
      <c r="E848" s="832" t="s">
        <v>5331</v>
      </c>
      <c r="F848" s="832" t="s">
        <v>5335</v>
      </c>
      <c r="G848" s="832" t="s">
        <v>5337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122</v>
      </c>
      <c r="R848" s="837"/>
      <c r="S848" s="850">
        <v>122</v>
      </c>
    </row>
    <row r="849" spans="1:19" ht="14.4" customHeight="1" x14ac:dyDescent="0.3">
      <c r="A849" s="831" t="s">
        <v>5082</v>
      </c>
      <c r="B849" s="832" t="s">
        <v>5083</v>
      </c>
      <c r="C849" s="832" t="s">
        <v>589</v>
      </c>
      <c r="D849" s="832" t="s">
        <v>2745</v>
      </c>
      <c r="E849" s="832" t="s">
        <v>5331</v>
      </c>
      <c r="F849" s="832" t="s">
        <v>5338</v>
      </c>
      <c r="G849" s="832" t="s">
        <v>5340</v>
      </c>
      <c r="H849" s="849"/>
      <c r="I849" s="849"/>
      <c r="J849" s="832"/>
      <c r="K849" s="832"/>
      <c r="L849" s="849"/>
      <c r="M849" s="849"/>
      <c r="N849" s="832"/>
      <c r="O849" s="832"/>
      <c r="P849" s="849">
        <v>1</v>
      </c>
      <c r="Q849" s="849">
        <v>147</v>
      </c>
      <c r="R849" s="837"/>
      <c r="S849" s="850">
        <v>147</v>
      </c>
    </row>
    <row r="850" spans="1:19" ht="14.4" customHeight="1" x14ac:dyDescent="0.3">
      <c r="A850" s="831" t="s">
        <v>5082</v>
      </c>
      <c r="B850" s="832" t="s">
        <v>5083</v>
      </c>
      <c r="C850" s="832" t="s">
        <v>589</v>
      </c>
      <c r="D850" s="832" t="s">
        <v>2745</v>
      </c>
      <c r="E850" s="832" t="s">
        <v>5331</v>
      </c>
      <c r="F850" s="832" t="s">
        <v>5341</v>
      </c>
      <c r="G850" s="832" t="s">
        <v>5342</v>
      </c>
      <c r="H850" s="849"/>
      <c r="I850" s="849"/>
      <c r="J850" s="832"/>
      <c r="K850" s="832"/>
      <c r="L850" s="849"/>
      <c r="M850" s="849"/>
      <c r="N850" s="832"/>
      <c r="O850" s="832"/>
      <c r="P850" s="849">
        <v>9</v>
      </c>
      <c r="Q850" s="849">
        <v>1764</v>
      </c>
      <c r="R850" s="837"/>
      <c r="S850" s="850">
        <v>196</v>
      </c>
    </row>
    <row r="851" spans="1:19" ht="14.4" customHeight="1" x14ac:dyDescent="0.3">
      <c r="A851" s="831" t="s">
        <v>5082</v>
      </c>
      <c r="B851" s="832" t="s">
        <v>5083</v>
      </c>
      <c r="C851" s="832" t="s">
        <v>589</v>
      </c>
      <c r="D851" s="832" t="s">
        <v>2745</v>
      </c>
      <c r="E851" s="832" t="s">
        <v>5331</v>
      </c>
      <c r="F851" s="832" t="s">
        <v>5341</v>
      </c>
      <c r="G851" s="832" t="s">
        <v>5343</v>
      </c>
      <c r="H851" s="849"/>
      <c r="I851" s="849"/>
      <c r="J851" s="832"/>
      <c r="K851" s="832"/>
      <c r="L851" s="849"/>
      <c r="M851" s="849"/>
      <c r="N851" s="832"/>
      <c r="O851" s="832"/>
      <c r="P851" s="849">
        <v>2</v>
      </c>
      <c r="Q851" s="849">
        <v>392</v>
      </c>
      <c r="R851" s="837"/>
      <c r="S851" s="850">
        <v>196</v>
      </c>
    </row>
    <row r="852" spans="1:19" ht="14.4" customHeight="1" x14ac:dyDescent="0.3">
      <c r="A852" s="831" t="s">
        <v>5082</v>
      </c>
      <c r="B852" s="832" t="s">
        <v>5083</v>
      </c>
      <c r="C852" s="832" t="s">
        <v>589</v>
      </c>
      <c r="D852" s="832" t="s">
        <v>2745</v>
      </c>
      <c r="E852" s="832" t="s">
        <v>5331</v>
      </c>
      <c r="F852" s="832" t="s">
        <v>5344</v>
      </c>
      <c r="G852" s="832" t="s">
        <v>5345</v>
      </c>
      <c r="H852" s="849"/>
      <c r="I852" s="849"/>
      <c r="J852" s="832"/>
      <c r="K852" s="832"/>
      <c r="L852" s="849"/>
      <c r="M852" s="849"/>
      <c r="N852" s="832"/>
      <c r="O852" s="832"/>
      <c r="P852" s="849">
        <v>9</v>
      </c>
      <c r="Q852" s="849">
        <v>333</v>
      </c>
      <c r="R852" s="837"/>
      <c r="S852" s="850">
        <v>37</v>
      </c>
    </row>
    <row r="853" spans="1:19" ht="14.4" customHeight="1" x14ac:dyDescent="0.3">
      <c r="A853" s="831" t="s">
        <v>5082</v>
      </c>
      <c r="B853" s="832" t="s">
        <v>5083</v>
      </c>
      <c r="C853" s="832" t="s">
        <v>589</v>
      </c>
      <c r="D853" s="832" t="s">
        <v>2745</v>
      </c>
      <c r="E853" s="832" t="s">
        <v>5331</v>
      </c>
      <c r="F853" s="832" t="s">
        <v>5344</v>
      </c>
      <c r="G853" s="832" t="s">
        <v>5346</v>
      </c>
      <c r="H853" s="849"/>
      <c r="I853" s="849"/>
      <c r="J853" s="832"/>
      <c r="K853" s="832"/>
      <c r="L853" s="849"/>
      <c r="M853" s="849"/>
      <c r="N853" s="832"/>
      <c r="O853" s="832"/>
      <c r="P853" s="849">
        <v>3</v>
      </c>
      <c r="Q853" s="849">
        <v>111</v>
      </c>
      <c r="R853" s="837"/>
      <c r="S853" s="850">
        <v>37</v>
      </c>
    </row>
    <row r="854" spans="1:19" ht="14.4" customHeight="1" x14ac:dyDescent="0.3">
      <c r="A854" s="831" t="s">
        <v>5082</v>
      </c>
      <c r="B854" s="832" t="s">
        <v>5083</v>
      </c>
      <c r="C854" s="832" t="s">
        <v>589</v>
      </c>
      <c r="D854" s="832" t="s">
        <v>2745</v>
      </c>
      <c r="E854" s="832" t="s">
        <v>5331</v>
      </c>
      <c r="F854" s="832" t="s">
        <v>5351</v>
      </c>
      <c r="G854" s="832" t="s">
        <v>5353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178</v>
      </c>
      <c r="R854" s="837"/>
      <c r="S854" s="850">
        <v>178</v>
      </c>
    </row>
    <row r="855" spans="1:19" ht="14.4" customHeight="1" x14ac:dyDescent="0.3">
      <c r="A855" s="831" t="s">
        <v>5082</v>
      </c>
      <c r="B855" s="832" t="s">
        <v>5083</v>
      </c>
      <c r="C855" s="832" t="s">
        <v>589</v>
      </c>
      <c r="D855" s="832" t="s">
        <v>2745</v>
      </c>
      <c r="E855" s="832" t="s">
        <v>5331</v>
      </c>
      <c r="F855" s="832" t="s">
        <v>5354</v>
      </c>
      <c r="G855" s="832" t="s">
        <v>5355</v>
      </c>
      <c r="H855" s="849"/>
      <c r="I855" s="849"/>
      <c r="J855" s="832"/>
      <c r="K855" s="832"/>
      <c r="L855" s="849"/>
      <c r="M855" s="849"/>
      <c r="N855" s="832"/>
      <c r="O855" s="832"/>
      <c r="P855" s="849">
        <v>63</v>
      </c>
      <c r="Q855" s="849">
        <v>0</v>
      </c>
      <c r="R855" s="837"/>
      <c r="S855" s="850">
        <v>0</v>
      </c>
    </row>
    <row r="856" spans="1:19" ht="14.4" customHeight="1" x14ac:dyDescent="0.3">
      <c r="A856" s="831" t="s">
        <v>5082</v>
      </c>
      <c r="B856" s="832" t="s">
        <v>5083</v>
      </c>
      <c r="C856" s="832" t="s">
        <v>589</v>
      </c>
      <c r="D856" s="832" t="s">
        <v>2745</v>
      </c>
      <c r="E856" s="832" t="s">
        <v>5331</v>
      </c>
      <c r="F856" s="832" t="s">
        <v>5356</v>
      </c>
      <c r="G856" s="832" t="s">
        <v>5357</v>
      </c>
      <c r="H856" s="849"/>
      <c r="I856" s="849"/>
      <c r="J856" s="832"/>
      <c r="K856" s="832"/>
      <c r="L856" s="849"/>
      <c r="M856" s="849"/>
      <c r="N856" s="832"/>
      <c r="O856" s="832"/>
      <c r="P856" s="849">
        <v>8</v>
      </c>
      <c r="Q856" s="849">
        <v>0</v>
      </c>
      <c r="R856" s="837"/>
      <c r="S856" s="850">
        <v>0</v>
      </c>
    </row>
    <row r="857" spans="1:19" ht="14.4" customHeight="1" x14ac:dyDescent="0.3">
      <c r="A857" s="831" t="s">
        <v>5082</v>
      </c>
      <c r="B857" s="832" t="s">
        <v>5083</v>
      </c>
      <c r="C857" s="832" t="s">
        <v>589</v>
      </c>
      <c r="D857" s="832" t="s">
        <v>2745</v>
      </c>
      <c r="E857" s="832" t="s">
        <v>5331</v>
      </c>
      <c r="F857" s="832" t="s">
        <v>5358</v>
      </c>
      <c r="G857" s="832" t="s">
        <v>5360</v>
      </c>
      <c r="H857" s="849"/>
      <c r="I857" s="849"/>
      <c r="J857" s="832"/>
      <c r="K857" s="832"/>
      <c r="L857" s="849"/>
      <c r="M857" s="849"/>
      <c r="N857" s="832"/>
      <c r="O857" s="832"/>
      <c r="P857" s="849">
        <v>2</v>
      </c>
      <c r="Q857" s="849">
        <v>488</v>
      </c>
      <c r="R857" s="837"/>
      <c r="S857" s="850">
        <v>244</v>
      </c>
    </row>
    <row r="858" spans="1:19" ht="14.4" customHeight="1" x14ac:dyDescent="0.3">
      <c r="A858" s="831" t="s">
        <v>5082</v>
      </c>
      <c r="B858" s="832" t="s">
        <v>5083</v>
      </c>
      <c r="C858" s="832" t="s">
        <v>589</v>
      </c>
      <c r="D858" s="832" t="s">
        <v>2745</v>
      </c>
      <c r="E858" s="832" t="s">
        <v>5331</v>
      </c>
      <c r="F858" s="832" t="s">
        <v>5361</v>
      </c>
      <c r="G858" s="832" t="s">
        <v>5363</v>
      </c>
      <c r="H858" s="849"/>
      <c r="I858" s="849"/>
      <c r="J858" s="832"/>
      <c r="K858" s="832"/>
      <c r="L858" s="849"/>
      <c r="M858" s="849"/>
      <c r="N858" s="832"/>
      <c r="O858" s="832"/>
      <c r="P858" s="849">
        <v>1</v>
      </c>
      <c r="Q858" s="849">
        <v>33.33</v>
      </c>
      <c r="R858" s="837"/>
      <c r="S858" s="850">
        <v>33.33</v>
      </c>
    </row>
    <row r="859" spans="1:19" ht="14.4" customHeight="1" x14ac:dyDescent="0.3">
      <c r="A859" s="831" t="s">
        <v>5082</v>
      </c>
      <c r="B859" s="832" t="s">
        <v>5083</v>
      </c>
      <c r="C859" s="832" t="s">
        <v>589</v>
      </c>
      <c r="D859" s="832" t="s">
        <v>2745</v>
      </c>
      <c r="E859" s="832" t="s">
        <v>5331</v>
      </c>
      <c r="F859" s="832" t="s">
        <v>5364</v>
      </c>
      <c r="G859" s="832" t="s">
        <v>5365</v>
      </c>
      <c r="H859" s="849"/>
      <c r="I859" s="849"/>
      <c r="J859" s="832"/>
      <c r="K859" s="832"/>
      <c r="L859" s="849"/>
      <c r="M859" s="849"/>
      <c r="N859" s="832"/>
      <c r="O859" s="832"/>
      <c r="P859" s="849">
        <v>3</v>
      </c>
      <c r="Q859" s="849">
        <v>111</v>
      </c>
      <c r="R859" s="837"/>
      <c r="S859" s="850">
        <v>37</v>
      </c>
    </row>
    <row r="860" spans="1:19" ht="14.4" customHeight="1" x14ac:dyDescent="0.3">
      <c r="A860" s="831" t="s">
        <v>5082</v>
      </c>
      <c r="B860" s="832" t="s">
        <v>5083</v>
      </c>
      <c r="C860" s="832" t="s">
        <v>589</v>
      </c>
      <c r="D860" s="832" t="s">
        <v>2745</v>
      </c>
      <c r="E860" s="832" t="s">
        <v>5331</v>
      </c>
      <c r="F860" s="832" t="s">
        <v>5381</v>
      </c>
      <c r="G860" s="832" t="s">
        <v>5382</v>
      </c>
      <c r="H860" s="849"/>
      <c r="I860" s="849"/>
      <c r="J860" s="832"/>
      <c r="K860" s="832"/>
      <c r="L860" s="849"/>
      <c r="M860" s="849"/>
      <c r="N860" s="832"/>
      <c r="O860" s="832"/>
      <c r="P860" s="849">
        <v>4</v>
      </c>
      <c r="Q860" s="849">
        <v>236</v>
      </c>
      <c r="R860" s="837"/>
      <c r="S860" s="850">
        <v>59</v>
      </c>
    </row>
    <row r="861" spans="1:19" ht="14.4" customHeight="1" x14ac:dyDescent="0.3">
      <c r="A861" s="831" t="s">
        <v>5082</v>
      </c>
      <c r="B861" s="832" t="s">
        <v>5083</v>
      </c>
      <c r="C861" s="832" t="s">
        <v>589</v>
      </c>
      <c r="D861" s="832" t="s">
        <v>2746</v>
      </c>
      <c r="E861" s="832" t="s">
        <v>5084</v>
      </c>
      <c r="F861" s="832" t="s">
        <v>5109</v>
      </c>
      <c r="G861" s="832" t="s">
        <v>2668</v>
      </c>
      <c r="H861" s="849"/>
      <c r="I861" s="849"/>
      <c r="J861" s="832"/>
      <c r="K861" s="832"/>
      <c r="L861" s="849"/>
      <c r="M861" s="849"/>
      <c r="N861" s="832"/>
      <c r="O861" s="832"/>
      <c r="P861" s="849">
        <v>20.13</v>
      </c>
      <c r="Q861" s="849">
        <v>273063.36</v>
      </c>
      <c r="R861" s="837"/>
      <c r="S861" s="850">
        <v>13564.995529061103</v>
      </c>
    </row>
    <row r="862" spans="1:19" ht="14.4" customHeight="1" x14ac:dyDescent="0.3">
      <c r="A862" s="831" t="s">
        <v>5082</v>
      </c>
      <c r="B862" s="832" t="s">
        <v>5083</v>
      </c>
      <c r="C862" s="832" t="s">
        <v>589</v>
      </c>
      <c r="D862" s="832" t="s">
        <v>2746</v>
      </c>
      <c r="E862" s="832" t="s">
        <v>5084</v>
      </c>
      <c r="F862" s="832" t="s">
        <v>5113</v>
      </c>
      <c r="G862" s="832" t="s">
        <v>5111</v>
      </c>
      <c r="H862" s="849">
        <v>1</v>
      </c>
      <c r="I862" s="849">
        <v>111446.53</v>
      </c>
      <c r="J862" s="832"/>
      <c r="K862" s="832">
        <v>111446.53</v>
      </c>
      <c r="L862" s="849"/>
      <c r="M862" s="849"/>
      <c r="N862" s="832"/>
      <c r="O862" s="832"/>
      <c r="P862" s="849">
        <v>8</v>
      </c>
      <c r="Q862" s="849">
        <v>891572.24</v>
      </c>
      <c r="R862" s="837"/>
      <c r="S862" s="850">
        <v>111446.53</v>
      </c>
    </row>
    <row r="863" spans="1:19" ht="14.4" customHeight="1" x14ac:dyDescent="0.3">
      <c r="A863" s="831" t="s">
        <v>5082</v>
      </c>
      <c r="B863" s="832" t="s">
        <v>5083</v>
      </c>
      <c r="C863" s="832" t="s">
        <v>589</v>
      </c>
      <c r="D863" s="832" t="s">
        <v>2746</v>
      </c>
      <c r="E863" s="832" t="s">
        <v>5084</v>
      </c>
      <c r="F863" s="832" t="s">
        <v>5114</v>
      </c>
      <c r="G863" s="832" t="s">
        <v>5115</v>
      </c>
      <c r="H863" s="849"/>
      <c r="I863" s="849"/>
      <c r="J863" s="832"/>
      <c r="K863" s="832"/>
      <c r="L863" s="849"/>
      <c r="M863" s="849"/>
      <c r="N863" s="832"/>
      <c r="O863" s="832"/>
      <c r="P863" s="849">
        <v>1</v>
      </c>
      <c r="Q863" s="849">
        <v>78826.98</v>
      </c>
      <c r="R863" s="837"/>
      <c r="S863" s="850">
        <v>78826.98</v>
      </c>
    </row>
    <row r="864" spans="1:19" ht="14.4" customHeight="1" x14ac:dyDescent="0.3">
      <c r="A864" s="831" t="s">
        <v>5082</v>
      </c>
      <c r="B864" s="832" t="s">
        <v>5083</v>
      </c>
      <c r="C864" s="832" t="s">
        <v>589</v>
      </c>
      <c r="D864" s="832" t="s">
        <v>2746</v>
      </c>
      <c r="E864" s="832" t="s">
        <v>5084</v>
      </c>
      <c r="F864" s="832" t="s">
        <v>5118</v>
      </c>
      <c r="G864" s="832" t="s">
        <v>5119</v>
      </c>
      <c r="H864" s="849"/>
      <c r="I864" s="849"/>
      <c r="J864" s="832"/>
      <c r="K864" s="832"/>
      <c r="L864" s="849"/>
      <c r="M864" s="849"/>
      <c r="N864" s="832"/>
      <c r="O864" s="832"/>
      <c r="P864" s="849">
        <v>1</v>
      </c>
      <c r="Q864" s="849">
        <v>27666.75</v>
      </c>
      <c r="R864" s="837"/>
      <c r="S864" s="850">
        <v>27666.75</v>
      </c>
    </row>
    <row r="865" spans="1:19" ht="14.4" customHeight="1" x14ac:dyDescent="0.3">
      <c r="A865" s="831" t="s">
        <v>5082</v>
      </c>
      <c r="B865" s="832" t="s">
        <v>5083</v>
      </c>
      <c r="C865" s="832" t="s">
        <v>589</v>
      </c>
      <c r="D865" s="832" t="s">
        <v>2746</v>
      </c>
      <c r="E865" s="832" t="s">
        <v>5084</v>
      </c>
      <c r="F865" s="832" t="s">
        <v>5127</v>
      </c>
      <c r="G865" s="832" t="s">
        <v>1847</v>
      </c>
      <c r="H865" s="849"/>
      <c r="I865" s="849"/>
      <c r="J865" s="832"/>
      <c r="K865" s="832"/>
      <c r="L865" s="849"/>
      <c r="M865" s="849"/>
      <c r="N865" s="832"/>
      <c r="O865" s="832"/>
      <c r="P865" s="849">
        <v>14.52</v>
      </c>
      <c r="Q865" s="849">
        <v>100690.34</v>
      </c>
      <c r="R865" s="837"/>
      <c r="S865" s="850">
        <v>6934.5964187327827</v>
      </c>
    </row>
    <row r="866" spans="1:19" ht="14.4" customHeight="1" x14ac:dyDescent="0.3">
      <c r="A866" s="831" t="s">
        <v>5082</v>
      </c>
      <c r="B866" s="832" t="s">
        <v>5083</v>
      </c>
      <c r="C866" s="832" t="s">
        <v>589</v>
      </c>
      <c r="D866" s="832" t="s">
        <v>2746</v>
      </c>
      <c r="E866" s="832" t="s">
        <v>5084</v>
      </c>
      <c r="F866" s="832" t="s">
        <v>5128</v>
      </c>
      <c r="G866" s="832" t="s">
        <v>1847</v>
      </c>
      <c r="H866" s="849"/>
      <c r="I866" s="849"/>
      <c r="J866" s="832"/>
      <c r="K866" s="832"/>
      <c r="L866" s="849"/>
      <c r="M866" s="849"/>
      <c r="N866" s="832"/>
      <c r="O866" s="832"/>
      <c r="P866" s="849">
        <v>15.030000000000001</v>
      </c>
      <c r="Q866" s="849">
        <v>415680.03</v>
      </c>
      <c r="R866" s="837"/>
      <c r="S866" s="850">
        <v>27656.688622754489</v>
      </c>
    </row>
    <row r="867" spans="1:19" ht="14.4" customHeight="1" x14ac:dyDescent="0.3">
      <c r="A867" s="831" t="s">
        <v>5082</v>
      </c>
      <c r="B867" s="832" t="s">
        <v>5083</v>
      </c>
      <c r="C867" s="832" t="s">
        <v>589</v>
      </c>
      <c r="D867" s="832" t="s">
        <v>2746</v>
      </c>
      <c r="E867" s="832" t="s">
        <v>5084</v>
      </c>
      <c r="F867" s="832" t="s">
        <v>5129</v>
      </c>
      <c r="G867" s="832" t="s">
        <v>1777</v>
      </c>
      <c r="H867" s="849">
        <v>4.6899999999999995</v>
      </c>
      <c r="I867" s="849">
        <v>23492.21</v>
      </c>
      <c r="J867" s="832"/>
      <c r="K867" s="832">
        <v>5009</v>
      </c>
      <c r="L867" s="849"/>
      <c r="M867" s="849"/>
      <c r="N867" s="832"/>
      <c r="O867" s="832"/>
      <c r="P867" s="849">
        <v>325.05</v>
      </c>
      <c r="Q867" s="849">
        <v>1589686.28</v>
      </c>
      <c r="R867" s="837"/>
      <c r="S867" s="850">
        <v>4890.5900015382249</v>
      </c>
    </row>
    <row r="868" spans="1:19" ht="14.4" customHeight="1" x14ac:dyDescent="0.3">
      <c r="A868" s="831" t="s">
        <v>5082</v>
      </c>
      <c r="B868" s="832" t="s">
        <v>5083</v>
      </c>
      <c r="C868" s="832" t="s">
        <v>589</v>
      </c>
      <c r="D868" s="832" t="s">
        <v>2746</v>
      </c>
      <c r="E868" s="832" t="s">
        <v>5084</v>
      </c>
      <c r="F868" s="832" t="s">
        <v>5132</v>
      </c>
      <c r="G868" s="832" t="s">
        <v>2681</v>
      </c>
      <c r="H868" s="849"/>
      <c r="I868" s="849"/>
      <c r="J868" s="832"/>
      <c r="K868" s="832"/>
      <c r="L868" s="849"/>
      <c r="M868" s="849"/>
      <c r="N868" s="832"/>
      <c r="O868" s="832"/>
      <c r="P868" s="849">
        <v>33.04</v>
      </c>
      <c r="Q868" s="849">
        <v>337463.67000000004</v>
      </c>
      <c r="R868" s="837"/>
      <c r="S868" s="850">
        <v>10213.791464891043</v>
      </c>
    </row>
    <row r="869" spans="1:19" ht="14.4" customHeight="1" x14ac:dyDescent="0.3">
      <c r="A869" s="831" t="s">
        <v>5082</v>
      </c>
      <c r="B869" s="832" t="s">
        <v>5083</v>
      </c>
      <c r="C869" s="832" t="s">
        <v>589</v>
      </c>
      <c r="D869" s="832" t="s">
        <v>2746</v>
      </c>
      <c r="E869" s="832" t="s">
        <v>5084</v>
      </c>
      <c r="F869" s="832" t="s">
        <v>5148</v>
      </c>
      <c r="G869" s="832" t="s">
        <v>3432</v>
      </c>
      <c r="H869" s="849"/>
      <c r="I869" s="849"/>
      <c r="J869" s="832"/>
      <c r="K869" s="832"/>
      <c r="L869" s="849"/>
      <c r="M869" s="849"/>
      <c r="N869" s="832"/>
      <c r="O869" s="832"/>
      <c r="P869" s="849">
        <v>0.1</v>
      </c>
      <c r="Q869" s="849">
        <v>11.73</v>
      </c>
      <c r="R869" s="837"/>
      <c r="S869" s="850">
        <v>117.3</v>
      </c>
    </row>
    <row r="870" spans="1:19" ht="14.4" customHeight="1" x14ac:dyDescent="0.3">
      <c r="A870" s="831" t="s">
        <v>5082</v>
      </c>
      <c r="B870" s="832" t="s">
        <v>5083</v>
      </c>
      <c r="C870" s="832" t="s">
        <v>589</v>
      </c>
      <c r="D870" s="832" t="s">
        <v>2746</v>
      </c>
      <c r="E870" s="832" t="s">
        <v>5084</v>
      </c>
      <c r="F870" s="832" t="s">
        <v>5168</v>
      </c>
      <c r="G870" s="832" t="s">
        <v>2643</v>
      </c>
      <c r="H870" s="849"/>
      <c r="I870" s="849"/>
      <c r="J870" s="832"/>
      <c r="K870" s="832"/>
      <c r="L870" s="849"/>
      <c r="M870" s="849"/>
      <c r="N870" s="832"/>
      <c r="O870" s="832"/>
      <c r="P870" s="849">
        <v>3</v>
      </c>
      <c r="Q870" s="849">
        <v>250801.75</v>
      </c>
      <c r="R870" s="837"/>
      <c r="S870" s="850">
        <v>83600.583333333328</v>
      </c>
    </row>
    <row r="871" spans="1:19" ht="14.4" customHeight="1" x14ac:dyDescent="0.3">
      <c r="A871" s="831" t="s">
        <v>5082</v>
      </c>
      <c r="B871" s="832" t="s">
        <v>5083</v>
      </c>
      <c r="C871" s="832" t="s">
        <v>589</v>
      </c>
      <c r="D871" s="832" t="s">
        <v>2746</v>
      </c>
      <c r="E871" s="832" t="s">
        <v>5084</v>
      </c>
      <c r="F871" s="832" t="s">
        <v>5187</v>
      </c>
      <c r="G871" s="832" t="s">
        <v>2583</v>
      </c>
      <c r="H871" s="849"/>
      <c r="I871" s="849"/>
      <c r="J871" s="832"/>
      <c r="K871" s="832"/>
      <c r="L871" s="849"/>
      <c r="M871" s="849"/>
      <c r="N871" s="832"/>
      <c r="O871" s="832"/>
      <c r="P871" s="849">
        <v>0.4</v>
      </c>
      <c r="Q871" s="849">
        <v>1107.17</v>
      </c>
      <c r="R871" s="837"/>
      <c r="S871" s="850">
        <v>2767.9250000000002</v>
      </c>
    </row>
    <row r="872" spans="1:19" ht="14.4" customHeight="1" x14ac:dyDescent="0.3">
      <c r="A872" s="831" t="s">
        <v>5082</v>
      </c>
      <c r="B872" s="832" t="s">
        <v>5083</v>
      </c>
      <c r="C872" s="832" t="s">
        <v>589</v>
      </c>
      <c r="D872" s="832" t="s">
        <v>2746</v>
      </c>
      <c r="E872" s="832" t="s">
        <v>5084</v>
      </c>
      <c r="F872" s="832" t="s">
        <v>5215</v>
      </c>
      <c r="G872" s="832" t="s">
        <v>1857</v>
      </c>
      <c r="H872" s="849"/>
      <c r="I872" s="849"/>
      <c r="J872" s="832"/>
      <c r="K872" s="832"/>
      <c r="L872" s="849"/>
      <c r="M872" s="849"/>
      <c r="N872" s="832"/>
      <c r="O872" s="832"/>
      <c r="P872" s="849">
        <v>3</v>
      </c>
      <c r="Q872" s="849">
        <v>26611.53</v>
      </c>
      <c r="R872" s="837"/>
      <c r="S872" s="850">
        <v>8870.51</v>
      </c>
    </row>
    <row r="873" spans="1:19" ht="14.4" customHeight="1" x14ac:dyDescent="0.3">
      <c r="A873" s="831" t="s">
        <v>5082</v>
      </c>
      <c r="B873" s="832" t="s">
        <v>5083</v>
      </c>
      <c r="C873" s="832" t="s">
        <v>589</v>
      </c>
      <c r="D873" s="832" t="s">
        <v>2746</v>
      </c>
      <c r="E873" s="832" t="s">
        <v>5084</v>
      </c>
      <c r="F873" s="832" t="s">
        <v>5219</v>
      </c>
      <c r="G873" s="832" t="s">
        <v>5220</v>
      </c>
      <c r="H873" s="849"/>
      <c r="I873" s="849"/>
      <c r="J873" s="832"/>
      <c r="K873" s="832"/>
      <c r="L873" s="849"/>
      <c r="M873" s="849"/>
      <c r="N873" s="832"/>
      <c r="O873" s="832"/>
      <c r="P873" s="849">
        <v>3</v>
      </c>
      <c r="Q873" s="849">
        <v>231000</v>
      </c>
      <c r="R873" s="837"/>
      <c r="S873" s="850">
        <v>77000</v>
      </c>
    </row>
    <row r="874" spans="1:19" ht="14.4" customHeight="1" x14ac:dyDescent="0.3">
      <c r="A874" s="831" t="s">
        <v>5082</v>
      </c>
      <c r="B874" s="832" t="s">
        <v>5083</v>
      </c>
      <c r="C874" s="832" t="s">
        <v>589</v>
      </c>
      <c r="D874" s="832" t="s">
        <v>2746</v>
      </c>
      <c r="E874" s="832" t="s">
        <v>5084</v>
      </c>
      <c r="F874" s="832" t="s">
        <v>5224</v>
      </c>
      <c r="G874" s="832" t="s">
        <v>2668</v>
      </c>
      <c r="H874" s="849"/>
      <c r="I874" s="849"/>
      <c r="J874" s="832"/>
      <c r="K874" s="832"/>
      <c r="L874" s="849"/>
      <c r="M874" s="849"/>
      <c r="N874" s="832"/>
      <c r="O874" s="832"/>
      <c r="P874" s="849">
        <v>32</v>
      </c>
      <c r="Q874" s="849">
        <v>1332746.99</v>
      </c>
      <c r="R874" s="837"/>
      <c r="S874" s="850">
        <v>41648.3434375</v>
      </c>
    </row>
    <row r="875" spans="1:19" ht="14.4" customHeight="1" x14ac:dyDescent="0.3">
      <c r="A875" s="831" t="s">
        <v>5082</v>
      </c>
      <c r="B875" s="832" t="s">
        <v>5083</v>
      </c>
      <c r="C875" s="832" t="s">
        <v>589</v>
      </c>
      <c r="D875" s="832" t="s">
        <v>2746</v>
      </c>
      <c r="E875" s="832" t="s">
        <v>5084</v>
      </c>
      <c r="F875" s="832" t="s">
        <v>5229</v>
      </c>
      <c r="G875" s="832" t="s">
        <v>5230</v>
      </c>
      <c r="H875" s="849"/>
      <c r="I875" s="849"/>
      <c r="J875" s="832"/>
      <c r="K875" s="832"/>
      <c r="L875" s="849"/>
      <c r="M875" s="849"/>
      <c r="N875" s="832"/>
      <c r="O875" s="832"/>
      <c r="P875" s="849">
        <v>7.82</v>
      </c>
      <c r="Q875" s="849">
        <v>68658.81</v>
      </c>
      <c r="R875" s="837"/>
      <c r="S875" s="850">
        <v>8779.8989769820964</v>
      </c>
    </row>
    <row r="876" spans="1:19" ht="14.4" customHeight="1" x14ac:dyDescent="0.3">
      <c r="A876" s="831" t="s">
        <v>5082</v>
      </c>
      <c r="B876" s="832" t="s">
        <v>5083</v>
      </c>
      <c r="C876" s="832" t="s">
        <v>589</v>
      </c>
      <c r="D876" s="832" t="s">
        <v>2746</v>
      </c>
      <c r="E876" s="832" t="s">
        <v>5084</v>
      </c>
      <c r="F876" s="832" t="s">
        <v>5244</v>
      </c>
      <c r="G876" s="832" t="s">
        <v>5230</v>
      </c>
      <c r="H876" s="849"/>
      <c r="I876" s="849"/>
      <c r="J876" s="832"/>
      <c r="K876" s="832"/>
      <c r="L876" s="849"/>
      <c r="M876" s="849"/>
      <c r="N876" s="832"/>
      <c r="O876" s="832"/>
      <c r="P876" s="849">
        <v>10.81</v>
      </c>
      <c r="Q876" s="849">
        <v>189821.44</v>
      </c>
      <c r="R876" s="837"/>
      <c r="S876" s="850">
        <v>17559.800185013875</v>
      </c>
    </row>
    <row r="877" spans="1:19" ht="14.4" customHeight="1" x14ac:dyDescent="0.3">
      <c r="A877" s="831" t="s">
        <v>5082</v>
      </c>
      <c r="B877" s="832" t="s">
        <v>5083</v>
      </c>
      <c r="C877" s="832" t="s">
        <v>589</v>
      </c>
      <c r="D877" s="832" t="s">
        <v>2746</v>
      </c>
      <c r="E877" s="832" t="s">
        <v>5084</v>
      </c>
      <c r="F877" s="832" t="s">
        <v>5257</v>
      </c>
      <c r="G877" s="832" t="s">
        <v>2703</v>
      </c>
      <c r="H877" s="849"/>
      <c r="I877" s="849"/>
      <c r="J877" s="832"/>
      <c r="K877" s="832"/>
      <c r="L877" s="849"/>
      <c r="M877" s="849"/>
      <c r="N877" s="832"/>
      <c r="O877" s="832"/>
      <c r="P877" s="849">
        <v>1</v>
      </c>
      <c r="Q877" s="849">
        <v>168614.91</v>
      </c>
      <c r="R877" s="837"/>
      <c r="S877" s="850">
        <v>168614.91</v>
      </c>
    </row>
    <row r="878" spans="1:19" ht="14.4" customHeight="1" x14ac:dyDescent="0.3">
      <c r="A878" s="831" t="s">
        <v>5082</v>
      </c>
      <c r="B878" s="832" t="s">
        <v>5083</v>
      </c>
      <c r="C878" s="832" t="s">
        <v>589</v>
      </c>
      <c r="D878" s="832" t="s">
        <v>2746</v>
      </c>
      <c r="E878" s="832" t="s">
        <v>5084</v>
      </c>
      <c r="F878" s="832" t="s">
        <v>5262</v>
      </c>
      <c r="G878" s="832" t="s">
        <v>5263</v>
      </c>
      <c r="H878" s="849"/>
      <c r="I878" s="849"/>
      <c r="J878" s="832"/>
      <c r="K878" s="832"/>
      <c r="L878" s="849"/>
      <c r="M878" s="849"/>
      <c r="N878" s="832"/>
      <c r="O878" s="832"/>
      <c r="P878" s="849">
        <v>30.13</v>
      </c>
      <c r="Q878" s="849">
        <v>535099.14</v>
      </c>
      <c r="R878" s="837"/>
      <c r="S878" s="850">
        <v>17759.67938931298</v>
      </c>
    </row>
    <row r="879" spans="1:19" ht="14.4" customHeight="1" x14ac:dyDescent="0.3">
      <c r="A879" s="831" t="s">
        <v>5082</v>
      </c>
      <c r="B879" s="832" t="s">
        <v>5083</v>
      </c>
      <c r="C879" s="832" t="s">
        <v>589</v>
      </c>
      <c r="D879" s="832" t="s">
        <v>2746</v>
      </c>
      <c r="E879" s="832" t="s">
        <v>5084</v>
      </c>
      <c r="F879" s="832" t="s">
        <v>5264</v>
      </c>
      <c r="G879" s="832" t="s">
        <v>5265</v>
      </c>
      <c r="H879" s="849"/>
      <c r="I879" s="849"/>
      <c r="J879" s="832"/>
      <c r="K879" s="832"/>
      <c r="L879" s="849"/>
      <c r="M879" s="849"/>
      <c r="N879" s="832"/>
      <c r="O879" s="832"/>
      <c r="P879" s="849">
        <v>1</v>
      </c>
      <c r="Q879" s="849">
        <v>36200.22</v>
      </c>
      <c r="R879" s="837"/>
      <c r="S879" s="850">
        <v>36200.22</v>
      </c>
    </row>
    <row r="880" spans="1:19" ht="14.4" customHeight="1" x14ac:dyDescent="0.3">
      <c r="A880" s="831" t="s">
        <v>5082</v>
      </c>
      <c r="B880" s="832" t="s">
        <v>5083</v>
      </c>
      <c r="C880" s="832" t="s">
        <v>589</v>
      </c>
      <c r="D880" s="832" t="s">
        <v>2746</v>
      </c>
      <c r="E880" s="832" t="s">
        <v>5084</v>
      </c>
      <c r="F880" s="832" t="s">
        <v>5268</v>
      </c>
      <c r="G880" s="832" t="s">
        <v>3631</v>
      </c>
      <c r="H880" s="849"/>
      <c r="I880" s="849"/>
      <c r="J880" s="832"/>
      <c r="K880" s="832"/>
      <c r="L880" s="849"/>
      <c r="M880" s="849"/>
      <c r="N880" s="832"/>
      <c r="O880" s="832"/>
      <c r="P880" s="849">
        <v>11.34</v>
      </c>
      <c r="Q880" s="849">
        <v>125582.26</v>
      </c>
      <c r="R880" s="837"/>
      <c r="S880" s="850">
        <v>11074.273368606702</v>
      </c>
    </row>
    <row r="881" spans="1:19" ht="14.4" customHeight="1" x14ac:dyDescent="0.3">
      <c r="A881" s="831" t="s">
        <v>5082</v>
      </c>
      <c r="B881" s="832" t="s">
        <v>5083</v>
      </c>
      <c r="C881" s="832" t="s">
        <v>589</v>
      </c>
      <c r="D881" s="832" t="s">
        <v>2746</v>
      </c>
      <c r="E881" s="832" t="s">
        <v>5084</v>
      </c>
      <c r="F881" s="832" t="s">
        <v>5282</v>
      </c>
      <c r="G881" s="832" t="s">
        <v>3631</v>
      </c>
      <c r="H881" s="849"/>
      <c r="I881" s="849"/>
      <c r="J881" s="832"/>
      <c r="K881" s="832"/>
      <c r="L881" s="849"/>
      <c r="M881" s="849"/>
      <c r="N881" s="832"/>
      <c r="O881" s="832"/>
      <c r="P881" s="849">
        <v>20.85</v>
      </c>
      <c r="Q881" s="849">
        <v>570261.69999999995</v>
      </c>
      <c r="R881" s="837"/>
      <c r="S881" s="850">
        <v>27350.68105515587</v>
      </c>
    </row>
    <row r="882" spans="1:19" ht="14.4" customHeight="1" x14ac:dyDescent="0.3">
      <c r="A882" s="831" t="s">
        <v>5082</v>
      </c>
      <c r="B882" s="832" t="s">
        <v>5083</v>
      </c>
      <c r="C882" s="832" t="s">
        <v>589</v>
      </c>
      <c r="D882" s="832" t="s">
        <v>2746</v>
      </c>
      <c r="E882" s="832" t="s">
        <v>5084</v>
      </c>
      <c r="F882" s="832" t="s">
        <v>5296</v>
      </c>
      <c r="G882" s="832" t="s">
        <v>5198</v>
      </c>
      <c r="H882" s="849"/>
      <c r="I882" s="849"/>
      <c r="J882" s="832"/>
      <c r="K882" s="832"/>
      <c r="L882" s="849"/>
      <c r="M882" s="849"/>
      <c r="N882" s="832"/>
      <c r="O882" s="832"/>
      <c r="P882" s="849">
        <v>4</v>
      </c>
      <c r="Q882" s="849">
        <v>186397.76</v>
      </c>
      <c r="R882" s="837"/>
      <c r="S882" s="850">
        <v>46599.44</v>
      </c>
    </row>
    <row r="883" spans="1:19" ht="14.4" customHeight="1" x14ac:dyDescent="0.3">
      <c r="A883" s="831" t="s">
        <v>5082</v>
      </c>
      <c r="B883" s="832" t="s">
        <v>5083</v>
      </c>
      <c r="C883" s="832" t="s">
        <v>589</v>
      </c>
      <c r="D883" s="832" t="s">
        <v>2746</v>
      </c>
      <c r="E883" s="832" t="s">
        <v>5084</v>
      </c>
      <c r="F883" s="832" t="s">
        <v>5305</v>
      </c>
      <c r="G883" s="832" t="s">
        <v>717</v>
      </c>
      <c r="H883" s="849"/>
      <c r="I883" s="849"/>
      <c r="J883" s="832"/>
      <c r="K883" s="832"/>
      <c r="L883" s="849"/>
      <c r="M883" s="849"/>
      <c r="N883" s="832"/>
      <c r="O883" s="832"/>
      <c r="P883" s="849">
        <v>0.51</v>
      </c>
      <c r="Q883" s="849">
        <v>105.3</v>
      </c>
      <c r="R883" s="837"/>
      <c r="S883" s="850">
        <v>206.47058823529412</v>
      </c>
    </row>
    <row r="884" spans="1:19" ht="14.4" customHeight="1" x14ac:dyDescent="0.3">
      <c r="A884" s="831" t="s">
        <v>5082</v>
      </c>
      <c r="B884" s="832" t="s">
        <v>5083</v>
      </c>
      <c r="C884" s="832" t="s">
        <v>589</v>
      </c>
      <c r="D884" s="832" t="s">
        <v>2746</v>
      </c>
      <c r="E884" s="832" t="s">
        <v>5315</v>
      </c>
      <c r="F884" s="832" t="s">
        <v>5316</v>
      </c>
      <c r="G884" s="832" t="s">
        <v>5317</v>
      </c>
      <c r="H884" s="849"/>
      <c r="I884" s="849"/>
      <c r="J884" s="832"/>
      <c r="K884" s="832"/>
      <c r="L884" s="849"/>
      <c r="M884" s="849"/>
      <c r="N884" s="832"/>
      <c r="O884" s="832"/>
      <c r="P884" s="849">
        <v>12</v>
      </c>
      <c r="Q884" s="849">
        <v>25557.42</v>
      </c>
      <c r="R884" s="837"/>
      <c r="S884" s="850">
        <v>2129.7849999999999</v>
      </c>
    </row>
    <row r="885" spans="1:19" ht="14.4" customHeight="1" x14ac:dyDescent="0.3">
      <c r="A885" s="831" t="s">
        <v>5082</v>
      </c>
      <c r="B885" s="832" t="s">
        <v>5083</v>
      </c>
      <c r="C885" s="832" t="s">
        <v>589</v>
      </c>
      <c r="D885" s="832" t="s">
        <v>2746</v>
      </c>
      <c r="E885" s="832" t="s">
        <v>5315</v>
      </c>
      <c r="F885" s="832" t="s">
        <v>5318</v>
      </c>
      <c r="G885" s="832" t="s">
        <v>5319</v>
      </c>
      <c r="H885" s="849"/>
      <c r="I885" s="849"/>
      <c r="J885" s="832"/>
      <c r="K885" s="832"/>
      <c r="L885" s="849"/>
      <c r="M885" s="849"/>
      <c r="N885" s="832"/>
      <c r="O885" s="832"/>
      <c r="P885" s="849">
        <v>6</v>
      </c>
      <c r="Q885" s="849">
        <v>15846.900000000001</v>
      </c>
      <c r="R885" s="837"/>
      <c r="S885" s="850">
        <v>2641.15</v>
      </c>
    </row>
    <row r="886" spans="1:19" ht="14.4" customHeight="1" x14ac:dyDescent="0.3">
      <c r="A886" s="831" t="s">
        <v>5082</v>
      </c>
      <c r="B886" s="832" t="s">
        <v>5083</v>
      </c>
      <c r="C886" s="832" t="s">
        <v>589</v>
      </c>
      <c r="D886" s="832" t="s">
        <v>2746</v>
      </c>
      <c r="E886" s="832" t="s">
        <v>5331</v>
      </c>
      <c r="F886" s="832" t="s">
        <v>5341</v>
      </c>
      <c r="G886" s="832" t="s">
        <v>5342</v>
      </c>
      <c r="H886" s="849"/>
      <c r="I886" s="849"/>
      <c r="J886" s="832"/>
      <c r="K886" s="832"/>
      <c r="L886" s="849"/>
      <c r="M886" s="849"/>
      <c r="N886" s="832"/>
      <c r="O886" s="832"/>
      <c r="P886" s="849">
        <v>14</v>
      </c>
      <c r="Q886" s="849">
        <v>2744</v>
      </c>
      <c r="R886" s="837"/>
      <c r="S886" s="850">
        <v>196</v>
      </c>
    </row>
    <row r="887" spans="1:19" ht="14.4" customHeight="1" x14ac:dyDescent="0.3">
      <c r="A887" s="831" t="s">
        <v>5082</v>
      </c>
      <c r="B887" s="832" t="s">
        <v>5083</v>
      </c>
      <c r="C887" s="832" t="s">
        <v>589</v>
      </c>
      <c r="D887" s="832" t="s">
        <v>2746</v>
      </c>
      <c r="E887" s="832" t="s">
        <v>5331</v>
      </c>
      <c r="F887" s="832" t="s">
        <v>5341</v>
      </c>
      <c r="G887" s="832" t="s">
        <v>5343</v>
      </c>
      <c r="H887" s="849"/>
      <c r="I887" s="849"/>
      <c r="J887" s="832"/>
      <c r="K887" s="832"/>
      <c r="L887" s="849"/>
      <c r="M887" s="849"/>
      <c r="N887" s="832"/>
      <c r="O887" s="832"/>
      <c r="P887" s="849">
        <v>2</v>
      </c>
      <c r="Q887" s="849">
        <v>392</v>
      </c>
      <c r="R887" s="837"/>
      <c r="S887" s="850">
        <v>196</v>
      </c>
    </row>
    <row r="888" spans="1:19" ht="14.4" customHeight="1" x14ac:dyDescent="0.3">
      <c r="A888" s="831" t="s">
        <v>5082</v>
      </c>
      <c r="B888" s="832" t="s">
        <v>5083</v>
      </c>
      <c r="C888" s="832" t="s">
        <v>589</v>
      </c>
      <c r="D888" s="832" t="s">
        <v>2746</v>
      </c>
      <c r="E888" s="832" t="s">
        <v>5331</v>
      </c>
      <c r="F888" s="832" t="s">
        <v>5344</v>
      </c>
      <c r="G888" s="832" t="s">
        <v>5345</v>
      </c>
      <c r="H888" s="849"/>
      <c r="I888" s="849"/>
      <c r="J888" s="832"/>
      <c r="K888" s="832"/>
      <c r="L888" s="849"/>
      <c r="M888" s="849"/>
      <c r="N888" s="832"/>
      <c r="O888" s="832"/>
      <c r="P888" s="849">
        <v>1</v>
      </c>
      <c r="Q888" s="849">
        <v>37</v>
      </c>
      <c r="R888" s="837"/>
      <c r="S888" s="850">
        <v>37</v>
      </c>
    </row>
    <row r="889" spans="1:19" ht="14.4" customHeight="1" x14ac:dyDescent="0.3">
      <c r="A889" s="831" t="s">
        <v>5082</v>
      </c>
      <c r="B889" s="832" t="s">
        <v>5083</v>
      </c>
      <c r="C889" s="832" t="s">
        <v>589</v>
      </c>
      <c r="D889" s="832" t="s">
        <v>2746</v>
      </c>
      <c r="E889" s="832" t="s">
        <v>5331</v>
      </c>
      <c r="F889" s="832" t="s">
        <v>5354</v>
      </c>
      <c r="G889" s="832" t="s">
        <v>5355</v>
      </c>
      <c r="H889" s="849">
        <v>2</v>
      </c>
      <c r="I889" s="849">
        <v>0</v>
      </c>
      <c r="J889" s="832"/>
      <c r="K889" s="832">
        <v>0</v>
      </c>
      <c r="L889" s="849"/>
      <c r="M889" s="849"/>
      <c r="N889" s="832"/>
      <c r="O889" s="832"/>
      <c r="P889" s="849">
        <v>170</v>
      </c>
      <c r="Q889" s="849">
        <v>0</v>
      </c>
      <c r="R889" s="837"/>
      <c r="S889" s="850">
        <v>0</v>
      </c>
    </row>
    <row r="890" spans="1:19" ht="14.4" customHeight="1" x14ac:dyDescent="0.3">
      <c r="A890" s="831" t="s">
        <v>5082</v>
      </c>
      <c r="B890" s="832" t="s">
        <v>5083</v>
      </c>
      <c r="C890" s="832" t="s">
        <v>589</v>
      </c>
      <c r="D890" s="832" t="s">
        <v>2746</v>
      </c>
      <c r="E890" s="832" t="s">
        <v>5331</v>
      </c>
      <c r="F890" s="832" t="s">
        <v>5356</v>
      </c>
      <c r="G890" s="832" t="s">
        <v>5357</v>
      </c>
      <c r="H890" s="849"/>
      <c r="I890" s="849"/>
      <c r="J890" s="832"/>
      <c r="K890" s="832"/>
      <c r="L890" s="849"/>
      <c r="M890" s="849"/>
      <c r="N890" s="832"/>
      <c r="O890" s="832"/>
      <c r="P890" s="849">
        <v>1</v>
      </c>
      <c r="Q890" s="849">
        <v>0</v>
      </c>
      <c r="R890" s="837"/>
      <c r="S890" s="850">
        <v>0</v>
      </c>
    </row>
    <row r="891" spans="1:19" ht="14.4" customHeight="1" x14ac:dyDescent="0.3">
      <c r="A891" s="831" t="s">
        <v>5082</v>
      </c>
      <c r="B891" s="832" t="s">
        <v>5083</v>
      </c>
      <c r="C891" s="832" t="s">
        <v>589</v>
      </c>
      <c r="D891" s="832" t="s">
        <v>2746</v>
      </c>
      <c r="E891" s="832" t="s">
        <v>5331</v>
      </c>
      <c r="F891" s="832" t="s">
        <v>5381</v>
      </c>
      <c r="G891" s="832" t="s">
        <v>5382</v>
      </c>
      <c r="H891" s="849"/>
      <c r="I891" s="849"/>
      <c r="J891" s="832"/>
      <c r="K891" s="832"/>
      <c r="L891" s="849"/>
      <c r="M891" s="849"/>
      <c r="N891" s="832"/>
      <c r="O891" s="832"/>
      <c r="P891" s="849">
        <v>1</v>
      </c>
      <c r="Q891" s="849">
        <v>59</v>
      </c>
      <c r="R891" s="837"/>
      <c r="S891" s="850">
        <v>59</v>
      </c>
    </row>
    <row r="892" spans="1:19" ht="14.4" customHeight="1" x14ac:dyDescent="0.3">
      <c r="A892" s="831" t="s">
        <v>5082</v>
      </c>
      <c r="B892" s="832" t="s">
        <v>5083</v>
      </c>
      <c r="C892" s="832" t="s">
        <v>589</v>
      </c>
      <c r="D892" s="832" t="s">
        <v>2746</v>
      </c>
      <c r="E892" s="832" t="s">
        <v>5331</v>
      </c>
      <c r="F892" s="832" t="s">
        <v>5390</v>
      </c>
      <c r="G892" s="832" t="s">
        <v>5391</v>
      </c>
      <c r="H892" s="849"/>
      <c r="I892" s="849"/>
      <c r="J892" s="832"/>
      <c r="K892" s="832"/>
      <c r="L892" s="849"/>
      <c r="M892" s="849"/>
      <c r="N892" s="832"/>
      <c r="O892" s="832"/>
      <c r="P892" s="849">
        <v>3</v>
      </c>
      <c r="Q892" s="849">
        <v>0</v>
      </c>
      <c r="R892" s="837"/>
      <c r="S892" s="850">
        <v>0</v>
      </c>
    </row>
    <row r="893" spans="1:19" ht="14.4" customHeight="1" x14ac:dyDescent="0.3">
      <c r="A893" s="831" t="s">
        <v>5082</v>
      </c>
      <c r="B893" s="832" t="s">
        <v>5083</v>
      </c>
      <c r="C893" s="832" t="s">
        <v>589</v>
      </c>
      <c r="D893" s="832" t="s">
        <v>5077</v>
      </c>
      <c r="E893" s="832" t="s">
        <v>5331</v>
      </c>
      <c r="F893" s="832" t="s">
        <v>5344</v>
      </c>
      <c r="G893" s="832" t="s">
        <v>5345</v>
      </c>
      <c r="H893" s="849"/>
      <c r="I893" s="849"/>
      <c r="J893" s="832"/>
      <c r="K893" s="832"/>
      <c r="L893" s="849">
        <v>1</v>
      </c>
      <c r="M893" s="849">
        <v>37</v>
      </c>
      <c r="N893" s="832">
        <v>1</v>
      </c>
      <c r="O893" s="832">
        <v>37</v>
      </c>
      <c r="P893" s="849"/>
      <c r="Q893" s="849"/>
      <c r="R893" s="837"/>
      <c r="S893" s="850"/>
    </row>
    <row r="894" spans="1:19" ht="14.4" customHeight="1" x14ac:dyDescent="0.3">
      <c r="A894" s="831" t="s">
        <v>5082</v>
      </c>
      <c r="B894" s="832" t="s">
        <v>5083</v>
      </c>
      <c r="C894" s="832" t="s">
        <v>589</v>
      </c>
      <c r="D894" s="832" t="s">
        <v>5078</v>
      </c>
      <c r="E894" s="832" t="s">
        <v>5084</v>
      </c>
      <c r="F894" s="832" t="s">
        <v>5092</v>
      </c>
      <c r="G894" s="832" t="s">
        <v>5093</v>
      </c>
      <c r="H894" s="849">
        <v>0.6</v>
      </c>
      <c r="I894" s="849">
        <v>113.22000000000001</v>
      </c>
      <c r="J894" s="832"/>
      <c r="K894" s="832">
        <v>188.70000000000002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 t="s">
        <v>5082</v>
      </c>
      <c r="B895" s="832" t="s">
        <v>5083</v>
      </c>
      <c r="C895" s="832" t="s">
        <v>589</v>
      </c>
      <c r="D895" s="832" t="s">
        <v>5078</v>
      </c>
      <c r="E895" s="832" t="s">
        <v>5084</v>
      </c>
      <c r="F895" s="832" t="s">
        <v>5132</v>
      </c>
      <c r="G895" s="832" t="s">
        <v>2681</v>
      </c>
      <c r="H895" s="849">
        <v>7</v>
      </c>
      <c r="I895" s="849">
        <v>73762.429999999993</v>
      </c>
      <c r="J895" s="832"/>
      <c r="K895" s="832">
        <v>10537.49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 t="s">
        <v>5082</v>
      </c>
      <c r="B896" s="832" t="s">
        <v>5083</v>
      </c>
      <c r="C896" s="832" t="s">
        <v>589</v>
      </c>
      <c r="D896" s="832" t="s">
        <v>5078</v>
      </c>
      <c r="E896" s="832" t="s">
        <v>5084</v>
      </c>
      <c r="F896" s="832" t="s">
        <v>5137</v>
      </c>
      <c r="G896" s="832" t="s">
        <v>1820</v>
      </c>
      <c r="H896" s="849">
        <v>1</v>
      </c>
      <c r="I896" s="849">
        <v>2075.36</v>
      </c>
      <c r="J896" s="832"/>
      <c r="K896" s="832">
        <v>2075.36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" customHeight="1" x14ac:dyDescent="0.3">
      <c r="A897" s="831" t="s">
        <v>5082</v>
      </c>
      <c r="B897" s="832" t="s">
        <v>5083</v>
      </c>
      <c r="C897" s="832" t="s">
        <v>589</v>
      </c>
      <c r="D897" s="832" t="s">
        <v>5078</v>
      </c>
      <c r="E897" s="832" t="s">
        <v>5084</v>
      </c>
      <c r="F897" s="832" t="s">
        <v>5140</v>
      </c>
      <c r="G897" s="832" t="s">
        <v>1187</v>
      </c>
      <c r="H897" s="849">
        <v>1.2</v>
      </c>
      <c r="I897" s="849">
        <v>218.58</v>
      </c>
      <c r="J897" s="832"/>
      <c r="K897" s="832">
        <v>182.15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 t="s">
        <v>5082</v>
      </c>
      <c r="B898" s="832" t="s">
        <v>5083</v>
      </c>
      <c r="C898" s="832" t="s">
        <v>589</v>
      </c>
      <c r="D898" s="832" t="s">
        <v>5078</v>
      </c>
      <c r="E898" s="832" t="s">
        <v>5084</v>
      </c>
      <c r="F898" s="832" t="s">
        <v>5141</v>
      </c>
      <c r="G898" s="832" t="s">
        <v>793</v>
      </c>
      <c r="H898" s="849">
        <v>1.3</v>
      </c>
      <c r="I898" s="849">
        <v>91.97</v>
      </c>
      <c r="J898" s="832"/>
      <c r="K898" s="832">
        <v>70.746153846153845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5082</v>
      </c>
      <c r="B899" s="832" t="s">
        <v>5083</v>
      </c>
      <c r="C899" s="832" t="s">
        <v>589</v>
      </c>
      <c r="D899" s="832" t="s">
        <v>5078</v>
      </c>
      <c r="E899" s="832" t="s">
        <v>5084</v>
      </c>
      <c r="F899" s="832" t="s">
        <v>5146</v>
      </c>
      <c r="G899" s="832" t="s">
        <v>5147</v>
      </c>
      <c r="H899" s="849">
        <v>0.02</v>
      </c>
      <c r="I899" s="849">
        <v>5.12</v>
      </c>
      <c r="J899" s="832"/>
      <c r="K899" s="832">
        <v>256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5082</v>
      </c>
      <c r="B900" s="832" t="s">
        <v>5083</v>
      </c>
      <c r="C900" s="832" t="s">
        <v>589</v>
      </c>
      <c r="D900" s="832" t="s">
        <v>5078</v>
      </c>
      <c r="E900" s="832" t="s">
        <v>5084</v>
      </c>
      <c r="F900" s="832" t="s">
        <v>5148</v>
      </c>
      <c r="G900" s="832" t="s">
        <v>3432</v>
      </c>
      <c r="H900" s="849">
        <v>0.1</v>
      </c>
      <c r="I900" s="849">
        <v>11.73</v>
      </c>
      <c r="J900" s="832"/>
      <c r="K900" s="832">
        <v>117.3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5082</v>
      </c>
      <c r="B901" s="832" t="s">
        <v>5083</v>
      </c>
      <c r="C901" s="832" t="s">
        <v>589</v>
      </c>
      <c r="D901" s="832" t="s">
        <v>5078</v>
      </c>
      <c r="E901" s="832" t="s">
        <v>5084</v>
      </c>
      <c r="F901" s="832" t="s">
        <v>5153</v>
      </c>
      <c r="G901" s="832" t="s">
        <v>923</v>
      </c>
      <c r="H901" s="849">
        <v>7.0000000000000007E-2</v>
      </c>
      <c r="I901" s="849">
        <v>12.78</v>
      </c>
      <c r="J901" s="832"/>
      <c r="K901" s="832">
        <v>182.57142857142856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5082</v>
      </c>
      <c r="B902" s="832" t="s">
        <v>5083</v>
      </c>
      <c r="C902" s="832" t="s">
        <v>589</v>
      </c>
      <c r="D902" s="832" t="s">
        <v>5078</v>
      </c>
      <c r="E902" s="832" t="s">
        <v>5084</v>
      </c>
      <c r="F902" s="832" t="s">
        <v>5154</v>
      </c>
      <c r="G902" s="832" t="s">
        <v>2303</v>
      </c>
      <c r="H902" s="849">
        <v>2.04</v>
      </c>
      <c r="I902" s="849">
        <v>14375.68</v>
      </c>
      <c r="J902" s="832"/>
      <c r="K902" s="832">
        <v>7046.9019607843138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5082</v>
      </c>
      <c r="B903" s="832" t="s">
        <v>5083</v>
      </c>
      <c r="C903" s="832" t="s">
        <v>589</v>
      </c>
      <c r="D903" s="832" t="s">
        <v>5078</v>
      </c>
      <c r="E903" s="832" t="s">
        <v>5084</v>
      </c>
      <c r="F903" s="832" t="s">
        <v>5172</v>
      </c>
      <c r="G903" s="832" t="s">
        <v>5173</v>
      </c>
      <c r="H903" s="849">
        <v>3.34</v>
      </c>
      <c r="I903" s="849">
        <v>881.02</v>
      </c>
      <c r="J903" s="832"/>
      <c r="K903" s="832">
        <v>263.77844311377248</v>
      </c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 t="s">
        <v>5082</v>
      </c>
      <c r="B904" s="832" t="s">
        <v>5083</v>
      </c>
      <c r="C904" s="832" t="s">
        <v>589</v>
      </c>
      <c r="D904" s="832" t="s">
        <v>5078</v>
      </c>
      <c r="E904" s="832" t="s">
        <v>5084</v>
      </c>
      <c r="F904" s="832" t="s">
        <v>5185</v>
      </c>
      <c r="G904" s="832" t="s">
        <v>5173</v>
      </c>
      <c r="H904" s="849">
        <v>1</v>
      </c>
      <c r="I904" s="849">
        <v>1318.91</v>
      </c>
      <c r="J904" s="832"/>
      <c r="K904" s="832">
        <v>1318.91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 t="s">
        <v>5082</v>
      </c>
      <c r="B905" s="832" t="s">
        <v>5083</v>
      </c>
      <c r="C905" s="832" t="s">
        <v>589</v>
      </c>
      <c r="D905" s="832" t="s">
        <v>5078</v>
      </c>
      <c r="E905" s="832" t="s">
        <v>5084</v>
      </c>
      <c r="F905" s="832" t="s">
        <v>5187</v>
      </c>
      <c r="G905" s="832" t="s">
        <v>2583</v>
      </c>
      <c r="H905" s="849">
        <v>0.2</v>
      </c>
      <c r="I905" s="849">
        <v>907</v>
      </c>
      <c r="J905" s="832"/>
      <c r="K905" s="832">
        <v>4535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5082</v>
      </c>
      <c r="B906" s="832" t="s">
        <v>5083</v>
      </c>
      <c r="C906" s="832" t="s">
        <v>589</v>
      </c>
      <c r="D906" s="832" t="s">
        <v>5078</v>
      </c>
      <c r="E906" s="832" t="s">
        <v>5084</v>
      </c>
      <c r="F906" s="832" t="s">
        <v>5188</v>
      </c>
      <c r="G906" s="832" t="s">
        <v>2583</v>
      </c>
      <c r="H906" s="849">
        <v>0.4</v>
      </c>
      <c r="I906" s="849">
        <v>2692.58</v>
      </c>
      <c r="J906" s="832"/>
      <c r="K906" s="832">
        <v>6731.45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5082</v>
      </c>
      <c r="B907" s="832" t="s">
        <v>5083</v>
      </c>
      <c r="C907" s="832" t="s">
        <v>589</v>
      </c>
      <c r="D907" s="832" t="s">
        <v>5078</v>
      </c>
      <c r="E907" s="832" t="s">
        <v>5084</v>
      </c>
      <c r="F907" s="832" t="s">
        <v>5205</v>
      </c>
      <c r="G907" s="832" t="s">
        <v>5206</v>
      </c>
      <c r="H907" s="849">
        <v>1.29</v>
      </c>
      <c r="I907" s="849">
        <v>1398.48</v>
      </c>
      <c r="J907" s="832"/>
      <c r="K907" s="832">
        <v>1084.0930232558139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5082</v>
      </c>
      <c r="B908" s="832" t="s">
        <v>5083</v>
      </c>
      <c r="C908" s="832" t="s">
        <v>589</v>
      </c>
      <c r="D908" s="832" t="s">
        <v>5078</v>
      </c>
      <c r="E908" s="832" t="s">
        <v>5084</v>
      </c>
      <c r="F908" s="832" t="s">
        <v>5207</v>
      </c>
      <c r="G908" s="832" t="s">
        <v>5206</v>
      </c>
      <c r="H908" s="849">
        <v>3.85</v>
      </c>
      <c r="I908" s="849">
        <v>1391.2700000000002</v>
      </c>
      <c r="J908" s="832"/>
      <c r="K908" s="832">
        <v>361.36883116883121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5082</v>
      </c>
      <c r="B909" s="832" t="s">
        <v>5083</v>
      </c>
      <c r="C909" s="832" t="s">
        <v>589</v>
      </c>
      <c r="D909" s="832" t="s">
        <v>5078</v>
      </c>
      <c r="E909" s="832" t="s">
        <v>5084</v>
      </c>
      <c r="F909" s="832" t="s">
        <v>5208</v>
      </c>
      <c r="G909" s="832" t="s">
        <v>5206</v>
      </c>
      <c r="H909" s="849">
        <v>4.5999999999999996</v>
      </c>
      <c r="I909" s="849">
        <v>554.04999999999995</v>
      </c>
      <c r="J909" s="832"/>
      <c r="K909" s="832">
        <v>120.44565217391305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5082</v>
      </c>
      <c r="B910" s="832" t="s">
        <v>5083</v>
      </c>
      <c r="C910" s="832" t="s">
        <v>589</v>
      </c>
      <c r="D910" s="832" t="s">
        <v>5078</v>
      </c>
      <c r="E910" s="832" t="s">
        <v>5084</v>
      </c>
      <c r="F910" s="832" t="s">
        <v>5211</v>
      </c>
      <c r="G910" s="832" t="s">
        <v>5206</v>
      </c>
      <c r="H910" s="849">
        <v>0.16</v>
      </c>
      <c r="I910" s="849">
        <v>231.27</v>
      </c>
      <c r="J910" s="832"/>
      <c r="K910" s="832">
        <v>1445.4375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" customHeight="1" x14ac:dyDescent="0.3">
      <c r="A911" s="831" t="s">
        <v>5082</v>
      </c>
      <c r="B911" s="832" t="s">
        <v>5083</v>
      </c>
      <c r="C911" s="832" t="s">
        <v>589</v>
      </c>
      <c r="D911" s="832" t="s">
        <v>5078</v>
      </c>
      <c r="E911" s="832" t="s">
        <v>5084</v>
      </c>
      <c r="F911" s="832" t="s">
        <v>5216</v>
      </c>
      <c r="G911" s="832" t="s">
        <v>2303</v>
      </c>
      <c r="H911" s="849">
        <v>3.46</v>
      </c>
      <c r="I911" s="849">
        <v>8127.41</v>
      </c>
      <c r="J911" s="832"/>
      <c r="K911" s="832">
        <v>2348.9624277456646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5082</v>
      </c>
      <c r="B912" s="832" t="s">
        <v>5083</v>
      </c>
      <c r="C912" s="832" t="s">
        <v>589</v>
      </c>
      <c r="D912" s="832" t="s">
        <v>5078</v>
      </c>
      <c r="E912" s="832" t="s">
        <v>5084</v>
      </c>
      <c r="F912" s="832" t="s">
        <v>5253</v>
      </c>
      <c r="G912" s="832" t="s">
        <v>2457</v>
      </c>
      <c r="H912" s="849">
        <v>0.35</v>
      </c>
      <c r="I912" s="849">
        <v>98.98</v>
      </c>
      <c r="J912" s="832"/>
      <c r="K912" s="832">
        <v>282.8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5082</v>
      </c>
      <c r="B913" s="832" t="s">
        <v>5083</v>
      </c>
      <c r="C913" s="832" t="s">
        <v>589</v>
      </c>
      <c r="D913" s="832" t="s">
        <v>5078</v>
      </c>
      <c r="E913" s="832" t="s">
        <v>5331</v>
      </c>
      <c r="F913" s="832" t="s">
        <v>5338</v>
      </c>
      <c r="G913" s="832" t="s">
        <v>5340</v>
      </c>
      <c r="H913" s="849">
        <v>1</v>
      </c>
      <c r="I913" s="849">
        <v>146</v>
      </c>
      <c r="J913" s="832"/>
      <c r="K913" s="832">
        <v>146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5082</v>
      </c>
      <c r="B914" s="832" t="s">
        <v>5083</v>
      </c>
      <c r="C914" s="832" t="s">
        <v>589</v>
      </c>
      <c r="D914" s="832" t="s">
        <v>5078</v>
      </c>
      <c r="E914" s="832" t="s">
        <v>5331</v>
      </c>
      <c r="F914" s="832" t="s">
        <v>5344</v>
      </c>
      <c r="G914" s="832" t="s">
        <v>5345</v>
      </c>
      <c r="H914" s="849">
        <v>26</v>
      </c>
      <c r="I914" s="849">
        <v>962</v>
      </c>
      <c r="J914" s="832"/>
      <c r="K914" s="832">
        <v>37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5082</v>
      </c>
      <c r="B915" s="832" t="s">
        <v>5083</v>
      </c>
      <c r="C915" s="832" t="s">
        <v>589</v>
      </c>
      <c r="D915" s="832" t="s">
        <v>5078</v>
      </c>
      <c r="E915" s="832" t="s">
        <v>5331</v>
      </c>
      <c r="F915" s="832" t="s">
        <v>5354</v>
      </c>
      <c r="G915" s="832" t="s">
        <v>5355</v>
      </c>
      <c r="H915" s="849">
        <v>1</v>
      </c>
      <c r="I915" s="849">
        <v>0</v>
      </c>
      <c r="J915" s="832"/>
      <c r="K915" s="832">
        <v>0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5082</v>
      </c>
      <c r="B916" s="832" t="s">
        <v>5083</v>
      </c>
      <c r="C916" s="832" t="s">
        <v>589</v>
      </c>
      <c r="D916" s="832" t="s">
        <v>5078</v>
      </c>
      <c r="E916" s="832" t="s">
        <v>5331</v>
      </c>
      <c r="F916" s="832" t="s">
        <v>5358</v>
      </c>
      <c r="G916" s="832" t="s">
        <v>5360</v>
      </c>
      <c r="H916" s="849">
        <v>14</v>
      </c>
      <c r="I916" s="849">
        <v>1540</v>
      </c>
      <c r="J916" s="832"/>
      <c r="K916" s="832">
        <v>110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5082</v>
      </c>
      <c r="B917" s="832" t="s">
        <v>5083</v>
      </c>
      <c r="C917" s="832" t="s">
        <v>589</v>
      </c>
      <c r="D917" s="832" t="s">
        <v>5078</v>
      </c>
      <c r="E917" s="832" t="s">
        <v>5331</v>
      </c>
      <c r="F917" s="832" t="s">
        <v>5364</v>
      </c>
      <c r="G917" s="832" t="s">
        <v>5365</v>
      </c>
      <c r="H917" s="849">
        <v>13</v>
      </c>
      <c r="I917" s="849">
        <v>481</v>
      </c>
      <c r="J917" s="832"/>
      <c r="K917" s="832">
        <v>37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" customHeight="1" x14ac:dyDescent="0.3">
      <c r="A918" s="831" t="s">
        <v>5082</v>
      </c>
      <c r="B918" s="832" t="s">
        <v>5083</v>
      </c>
      <c r="C918" s="832" t="s">
        <v>589</v>
      </c>
      <c r="D918" s="832" t="s">
        <v>5078</v>
      </c>
      <c r="E918" s="832" t="s">
        <v>5331</v>
      </c>
      <c r="F918" s="832" t="s">
        <v>5369</v>
      </c>
      <c r="G918" s="832" t="s">
        <v>5370</v>
      </c>
      <c r="H918" s="849">
        <v>1</v>
      </c>
      <c r="I918" s="849">
        <v>32</v>
      </c>
      <c r="J918" s="832"/>
      <c r="K918" s="832">
        <v>32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 t="s">
        <v>5082</v>
      </c>
      <c r="B919" s="832" t="s">
        <v>5083</v>
      </c>
      <c r="C919" s="832" t="s">
        <v>589</v>
      </c>
      <c r="D919" s="832" t="s">
        <v>5078</v>
      </c>
      <c r="E919" s="832" t="s">
        <v>5331</v>
      </c>
      <c r="F919" s="832" t="s">
        <v>5369</v>
      </c>
      <c r="G919" s="832" t="s">
        <v>5371</v>
      </c>
      <c r="H919" s="849">
        <v>3</v>
      </c>
      <c r="I919" s="849">
        <v>96</v>
      </c>
      <c r="J919" s="832"/>
      <c r="K919" s="832">
        <v>32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5082</v>
      </c>
      <c r="B920" s="832" t="s">
        <v>5083</v>
      </c>
      <c r="C920" s="832" t="s">
        <v>589</v>
      </c>
      <c r="D920" s="832" t="s">
        <v>5078</v>
      </c>
      <c r="E920" s="832" t="s">
        <v>5331</v>
      </c>
      <c r="F920" s="832" t="s">
        <v>5374</v>
      </c>
      <c r="G920" s="832" t="s">
        <v>5375</v>
      </c>
      <c r="H920" s="849">
        <v>24</v>
      </c>
      <c r="I920" s="849">
        <v>3144</v>
      </c>
      <c r="J920" s="832"/>
      <c r="K920" s="832">
        <v>131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5082</v>
      </c>
      <c r="B921" s="832" t="s">
        <v>5083</v>
      </c>
      <c r="C921" s="832" t="s">
        <v>589</v>
      </c>
      <c r="D921" s="832" t="s">
        <v>5078</v>
      </c>
      <c r="E921" s="832" t="s">
        <v>5331</v>
      </c>
      <c r="F921" s="832" t="s">
        <v>5378</v>
      </c>
      <c r="G921" s="832" t="s">
        <v>5380</v>
      </c>
      <c r="H921" s="849">
        <v>9</v>
      </c>
      <c r="I921" s="849">
        <v>3186</v>
      </c>
      <c r="J921" s="832"/>
      <c r="K921" s="832">
        <v>354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5082</v>
      </c>
      <c r="B922" s="832" t="s">
        <v>5083</v>
      </c>
      <c r="C922" s="832" t="s">
        <v>589</v>
      </c>
      <c r="D922" s="832" t="s">
        <v>5078</v>
      </c>
      <c r="E922" s="832" t="s">
        <v>5331</v>
      </c>
      <c r="F922" s="832" t="s">
        <v>5381</v>
      </c>
      <c r="G922" s="832" t="s">
        <v>5382</v>
      </c>
      <c r="H922" s="849">
        <v>11</v>
      </c>
      <c r="I922" s="849">
        <v>649</v>
      </c>
      <c r="J922" s="832"/>
      <c r="K922" s="832">
        <v>59</v>
      </c>
      <c r="L922" s="849"/>
      <c r="M922" s="849"/>
      <c r="N922" s="832"/>
      <c r="O922" s="832"/>
      <c r="P922" s="849"/>
      <c r="Q922" s="849"/>
      <c r="R922" s="837"/>
      <c r="S922" s="850"/>
    </row>
    <row r="923" spans="1:19" ht="14.4" customHeight="1" x14ac:dyDescent="0.3">
      <c r="A923" s="831" t="s">
        <v>5082</v>
      </c>
      <c r="B923" s="832" t="s">
        <v>5083</v>
      </c>
      <c r="C923" s="832" t="s">
        <v>589</v>
      </c>
      <c r="D923" s="832" t="s">
        <v>2747</v>
      </c>
      <c r="E923" s="832" t="s">
        <v>5084</v>
      </c>
      <c r="F923" s="832" t="s">
        <v>5110</v>
      </c>
      <c r="G923" s="832" t="s">
        <v>5111</v>
      </c>
      <c r="H923" s="849"/>
      <c r="I923" s="849"/>
      <c r="J923" s="832"/>
      <c r="K923" s="832"/>
      <c r="L923" s="849"/>
      <c r="M923" s="849"/>
      <c r="N923" s="832"/>
      <c r="O923" s="832"/>
      <c r="P923" s="849">
        <v>1</v>
      </c>
      <c r="Q923" s="849">
        <v>28544.97</v>
      </c>
      <c r="R923" s="837"/>
      <c r="S923" s="850">
        <v>28544.97</v>
      </c>
    </row>
    <row r="924" spans="1:19" ht="14.4" customHeight="1" x14ac:dyDescent="0.3">
      <c r="A924" s="831" t="s">
        <v>5082</v>
      </c>
      <c r="B924" s="832" t="s">
        <v>5083</v>
      </c>
      <c r="C924" s="832" t="s">
        <v>589</v>
      </c>
      <c r="D924" s="832" t="s">
        <v>2747</v>
      </c>
      <c r="E924" s="832" t="s">
        <v>5084</v>
      </c>
      <c r="F924" s="832" t="s">
        <v>5112</v>
      </c>
      <c r="G924" s="832" t="s">
        <v>5111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57847.6</v>
      </c>
      <c r="R924" s="837"/>
      <c r="S924" s="850">
        <v>57847.6</v>
      </c>
    </row>
    <row r="925" spans="1:19" ht="14.4" customHeight="1" x14ac:dyDescent="0.3">
      <c r="A925" s="831" t="s">
        <v>5082</v>
      </c>
      <c r="B925" s="832" t="s">
        <v>5083</v>
      </c>
      <c r="C925" s="832" t="s">
        <v>589</v>
      </c>
      <c r="D925" s="832" t="s">
        <v>2747</v>
      </c>
      <c r="E925" s="832" t="s">
        <v>5331</v>
      </c>
      <c r="F925" s="832" t="s">
        <v>5354</v>
      </c>
      <c r="G925" s="832" t="s">
        <v>5355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0</v>
      </c>
      <c r="R925" s="837"/>
      <c r="S925" s="850">
        <v>0</v>
      </c>
    </row>
    <row r="926" spans="1:19" ht="14.4" customHeight="1" x14ac:dyDescent="0.3">
      <c r="A926" s="831" t="s">
        <v>5082</v>
      </c>
      <c r="B926" s="832" t="s">
        <v>5083</v>
      </c>
      <c r="C926" s="832" t="s">
        <v>589</v>
      </c>
      <c r="D926" s="832" t="s">
        <v>2748</v>
      </c>
      <c r="E926" s="832" t="s">
        <v>5084</v>
      </c>
      <c r="F926" s="832" t="s">
        <v>5088</v>
      </c>
      <c r="G926" s="832" t="s">
        <v>4543</v>
      </c>
      <c r="H926" s="849">
        <v>0.4</v>
      </c>
      <c r="I926" s="849">
        <v>43.3</v>
      </c>
      <c r="J926" s="832">
        <v>0.13330870354976754</v>
      </c>
      <c r="K926" s="832">
        <v>108.24999999999999</v>
      </c>
      <c r="L926" s="849">
        <v>3</v>
      </c>
      <c r="M926" s="849">
        <v>324.81</v>
      </c>
      <c r="N926" s="832">
        <v>1</v>
      </c>
      <c r="O926" s="832">
        <v>108.27</v>
      </c>
      <c r="P926" s="849"/>
      <c r="Q926" s="849"/>
      <c r="R926" s="837"/>
      <c r="S926" s="850"/>
    </row>
    <row r="927" spans="1:19" ht="14.4" customHeight="1" x14ac:dyDescent="0.3">
      <c r="A927" s="831" t="s">
        <v>5082</v>
      </c>
      <c r="B927" s="832" t="s">
        <v>5083</v>
      </c>
      <c r="C927" s="832" t="s">
        <v>589</v>
      </c>
      <c r="D927" s="832" t="s">
        <v>2748</v>
      </c>
      <c r="E927" s="832" t="s">
        <v>5084</v>
      </c>
      <c r="F927" s="832" t="s">
        <v>5090</v>
      </c>
      <c r="G927" s="832" t="s">
        <v>1103</v>
      </c>
      <c r="H927" s="849"/>
      <c r="I927" s="849"/>
      <c r="J927" s="832"/>
      <c r="K927" s="832"/>
      <c r="L927" s="849">
        <v>0.1</v>
      </c>
      <c r="M927" s="849">
        <v>5.31</v>
      </c>
      <c r="N927" s="832">
        <v>1</v>
      </c>
      <c r="O927" s="832">
        <v>53.099999999999994</v>
      </c>
      <c r="P927" s="849"/>
      <c r="Q927" s="849"/>
      <c r="R927" s="837"/>
      <c r="S927" s="850"/>
    </row>
    <row r="928" spans="1:19" ht="14.4" customHeight="1" x14ac:dyDescent="0.3">
      <c r="A928" s="831" t="s">
        <v>5082</v>
      </c>
      <c r="B928" s="832" t="s">
        <v>5083</v>
      </c>
      <c r="C928" s="832" t="s">
        <v>589</v>
      </c>
      <c r="D928" s="832" t="s">
        <v>2748</v>
      </c>
      <c r="E928" s="832" t="s">
        <v>5084</v>
      </c>
      <c r="F928" s="832" t="s">
        <v>5091</v>
      </c>
      <c r="G928" s="832" t="s">
        <v>2872</v>
      </c>
      <c r="H928" s="849">
        <v>0.2</v>
      </c>
      <c r="I928" s="849">
        <v>2.57</v>
      </c>
      <c r="J928" s="832">
        <v>8.3225388601036274E-2</v>
      </c>
      <c r="K928" s="832">
        <v>12.849999999999998</v>
      </c>
      <c r="L928" s="849">
        <v>2.4</v>
      </c>
      <c r="M928" s="849">
        <v>30.88</v>
      </c>
      <c r="N928" s="832">
        <v>1</v>
      </c>
      <c r="O928" s="832">
        <v>12.866666666666667</v>
      </c>
      <c r="P928" s="849"/>
      <c r="Q928" s="849"/>
      <c r="R928" s="837"/>
      <c r="S928" s="850"/>
    </row>
    <row r="929" spans="1:19" ht="14.4" customHeight="1" x14ac:dyDescent="0.3">
      <c r="A929" s="831" t="s">
        <v>5082</v>
      </c>
      <c r="B929" s="832" t="s">
        <v>5083</v>
      </c>
      <c r="C929" s="832" t="s">
        <v>589</v>
      </c>
      <c r="D929" s="832" t="s">
        <v>2748</v>
      </c>
      <c r="E929" s="832" t="s">
        <v>5084</v>
      </c>
      <c r="F929" s="832" t="s">
        <v>5092</v>
      </c>
      <c r="G929" s="832" t="s">
        <v>5093</v>
      </c>
      <c r="H929" s="849">
        <v>0.8</v>
      </c>
      <c r="I929" s="849">
        <v>155.97</v>
      </c>
      <c r="J929" s="832">
        <v>0.44667506730053269</v>
      </c>
      <c r="K929" s="832">
        <v>194.96249999999998</v>
      </c>
      <c r="L929" s="849">
        <v>1.7</v>
      </c>
      <c r="M929" s="849">
        <v>349.18</v>
      </c>
      <c r="N929" s="832">
        <v>1</v>
      </c>
      <c r="O929" s="832">
        <v>205.4</v>
      </c>
      <c r="P929" s="849"/>
      <c r="Q929" s="849"/>
      <c r="R929" s="837"/>
      <c r="S929" s="850"/>
    </row>
    <row r="930" spans="1:19" ht="14.4" customHeight="1" x14ac:dyDescent="0.3">
      <c r="A930" s="831" t="s">
        <v>5082</v>
      </c>
      <c r="B930" s="832" t="s">
        <v>5083</v>
      </c>
      <c r="C930" s="832" t="s">
        <v>589</v>
      </c>
      <c r="D930" s="832" t="s">
        <v>2748</v>
      </c>
      <c r="E930" s="832" t="s">
        <v>5084</v>
      </c>
      <c r="F930" s="832" t="s">
        <v>5094</v>
      </c>
      <c r="G930" s="832" t="s">
        <v>5095</v>
      </c>
      <c r="H930" s="849">
        <v>1</v>
      </c>
      <c r="I930" s="849">
        <v>6372.54</v>
      </c>
      <c r="J930" s="832">
        <v>0.33333333333333337</v>
      </c>
      <c r="K930" s="832">
        <v>6372.54</v>
      </c>
      <c r="L930" s="849">
        <v>3</v>
      </c>
      <c r="M930" s="849">
        <v>19117.62</v>
      </c>
      <c r="N930" s="832">
        <v>1</v>
      </c>
      <c r="O930" s="832">
        <v>6372.54</v>
      </c>
      <c r="P930" s="849">
        <v>1</v>
      </c>
      <c r="Q930" s="849">
        <v>4742.3999999999996</v>
      </c>
      <c r="R930" s="837">
        <v>0.24806435110646619</v>
      </c>
      <c r="S930" s="850">
        <v>4742.3999999999996</v>
      </c>
    </row>
    <row r="931" spans="1:19" ht="14.4" customHeight="1" x14ac:dyDescent="0.3">
      <c r="A931" s="831" t="s">
        <v>5082</v>
      </c>
      <c r="B931" s="832" t="s">
        <v>5083</v>
      </c>
      <c r="C931" s="832" t="s">
        <v>589</v>
      </c>
      <c r="D931" s="832" t="s">
        <v>2748</v>
      </c>
      <c r="E931" s="832" t="s">
        <v>5084</v>
      </c>
      <c r="F931" s="832" t="s">
        <v>5096</v>
      </c>
      <c r="G931" s="832" t="s">
        <v>2356</v>
      </c>
      <c r="H931" s="849"/>
      <c r="I931" s="849"/>
      <c r="J931" s="832"/>
      <c r="K931" s="832"/>
      <c r="L931" s="849">
        <v>0.1</v>
      </c>
      <c r="M931" s="849">
        <v>6.14</v>
      </c>
      <c r="N931" s="832">
        <v>1</v>
      </c>
      <c r="O931" s="832">
        <v>61.399999999999991</v>
      </c>
      <c r="P931" s="849"/>
      <c r="Q931" s="849"/>
      <c r="R931" s="837"/>
      <c r="S931" s="850"/>
    </row>
    <row r="932" spans="1:19" ht="14.4" customHeight="1" x14ac:dyDescent="0.3">
      <c r="A932" s="831" t="s">
        <v>5082</v>
      </c>
      <c r="B932" s="832" t="s">
        <v>5083</v>
      </c>
      <c r="C932" s="832" t="s">
        <v>589</v>
      </c>
      <c r="D932" s="832" t="s">
        <v>2748</v>
      </c>
      <c r="E932" s="832" t="s">
        <v>5084</v>
      </c>
      <c r="F932" s="832" t="s">
        <v>5097</v>
      </c>
      <c r="G932" s="832" t="s">
        <v>1226</v>
      </c>
      <c r="H932" s="849"/>
      <c r="I932" s="849"/>
      <c r="J932" s="832"/>
      <c r="K932" s="832"/>
      <c r="L932" s="849"/>
      <c r="M932" s="849"/>
      <c r="N932" s="832"/>
      <c r="O932" s="832"/>
      <c r="P932" s="849">
        <v>26</v>
      </c>
      <c r="Q932" s="849">
        <v>355.02</v>
      </c>
      <c r="R932" s="837"/>
      <c r="S932" s="850">
        <v>13.654615384615385</v>
      </c>
    </row>
    <row r="933" spans="1:19" ht="14.4" customHeight="1" x14ac:dyDescent="0.3">
      <c r="A933" s="831" t="s">
        <v>5082</v>
      </c>
      <c r="B933" s="832" t="s">
        <v>5083</v>
      </c>
      <c r="C933" s="832" t="s">
        <v>589</v>
      </c>
      <c r="D933" s="832" t="s">
        <v>2748</v>
      </c>
      <c r="E933" s="832" t="s">
        <v>5084</v>
      </c>
      <c r="F933" s="832" t="s">
        <v>5098</v>
      </c>
      <c r="G933" s="832" t="s">
        <v>1820</v>
      </c>
      <c r="H933" s="849">
        <v>3</v>
      </c>
      <c r="I933" s="849">
        <v>19863.449999999997</v>
      </c>
      <c r="J933" s="832">
        <v>1</v>
      </c>
      <c r="K933" s="832">
        <v>6621.1499999999987</v>
      </c>
      <c r="L933" s="849">
        <v>3</v>
      </c>
      <c r="M933" s="849">
        <v>19863.449999999997</v>
      </c>
      <c r="N933" s="832">
        <v>1</v>
      </c>
      <c r="O933" s="832">
        <v>6621.1499999999987</v>
      </c>
      <c r="P933" s="849"/>
      <c r="Q933" s="849"/>
      <c r="R933" s="837"/>
      <c r="S933" s="850"/>
    </row>
    <row r="934" spans="1:19" ht="14.4" customHeight="1" x14ac:dyDescent="0.3">
      <c r="A934" s="831" t="s">
        <v>5082</v>
      </c>
      <c r="B934" s="832" t="s">
        <v>5083</v>
      </c>
      <c r="C934" s="832" t="s">
        <v>589</v>
      </c>
      <c r="D934" s="832" t="s">
        <v>2748</v>
      </c>
      <c r="E934" s="832" t="s">
        <v>5084</v>
      </c>
      <c r="F934" s="832" t="s">
        <v>5099</v>
      </c>
      <c r="G934" s="832" t="s">
        <v>609</v>
      </c>
      <c r="H934" s="849"/>
      <c r="I934" s="849"/>
      <c r="J934" s="832"/>
      <c r="K934" s="832"/>
      <c r="L934" s="849">
        <v>9.9</v>
      </c>
      <c r="M934" s="849">
        <v>3621.37</v>
      </c>
      <c r="N934" s="832">
        <v>1</v>
      </c>
      <c r="O934" s="832">
        <v>365.79494949494949</v>
      </c>
      <c r="P934" s="849"/>
      <c r="Q934" s="849"/>
      <c r="R934" s="837"/>
      <c r="S934" s="850"/>
    </row>
    <row r="935" spans="1:19" ht="14.4" customHeight="1" x14ac:dyDescent="0.3">
      <c r="A935" s="831" t="s">
        <v>5082</v>
      </c>
      <c r="B935" s="832" t="s">
        <v>5083</v>
      </c>
      <c r="C935" s="832" t="s">
        <v>589</v>
      </c>
      <c r="D935" s="832" t="s">
        <v>2748</v>
      </c>
      <c r="E935" s="832" t="s">
        <v>5084</v>
      </c>
      <c r="F935" s="832" t="s">
        <v>5100</v>
      </c>
      <c r="G935" s="832" t="s">
        <v>1505</v>
      </c>
      <c r="H935" s="849"/>
      <c r="I935" s="849"/>
      <c r="J935" s="832"/>
      <c r="K935" s="832"/>
      <c r="L935" s="849"/>
      <c r="M935" s="849"/>
      <c r="N935" s="832"/>
      <c r="O935" s="832"/>
      <c r="P935" s="849">
        <v>2.7800000000000002</v>
      </c>
      <c r="Q935" s="849">
        <v>560.46</v>
      </c>
      <c r="R935" s="837"/>
      <c r="S935" s="850">
        <v>201.60431654676259</v>
      </c>
    </row>
    <row r="936" spans="1:19" ht="14.4" customHeight="1" x14ac:dyDescent="0.3">
      <c r="A936" s="831" t="s">
        <v>5082</v>
      </c>
      <c r="B936" s="832" t="s">
        <v>5083</v>
      </c>
      <c r="C936" s="832" t="s">
        <v>589</v>
      </c>
      <c r="D936" s="832" t="s">
        <v>2748</v>
      </c>
      <c r="E936" s="832" t="s">
        <v>5084</v>
      </c>
      <c r="F936" s="832" t="s">
        <v>5101</v>
      </c>
      <c r="G936" s="832" t="s">
        <v>1505</v>
      </c>
      <c r="H936" s="849"/>
      <c r="I936" s="849"/>
      <c r="J936" s="832"/>
      <c r="K936" s="832"/>
      <c r="L936" s="849"/>
      <c r="M936" s="849"/>
      <c r="N936" s="832"/>
      <c r="O936" s="832"/>
      <c r="P936" s="849">
        <v>2.4900000000000002</v>
      </c>
      <c r="Q936" s="849">
        <v>1003.98</v>
      </c>
      <c r="R936" s="837"/>
      <c r="S936" s="850">
        <v>403.20481927710841</v>
      </c>
    </row>
    <row r="937" spans="1:19" ht="14.4" customHeight="1" x14ac:dyDescent="0.3">
      <c r="A937" s="831" t="s">
        <v>5082</v>
      </c>
      <c r="B937" s="832" t="s">
        <v>5083</v>
      </c>
      <c r="C937" s="832" t="s">
        <v>589</v>
      </c>
      <c r="D937" s="832" t="s">
        <v>2748</v>
      </c>
      <c r="E937" s="832" t="s">
        <v>5084</v>
      </c>
      <c r="F937" s="832" t="s">
        <v>5102</v>
      </c>
      <c r="G937" s="832" t="s">
        <v>1505</v>
      </c>
      <c r="H937" s="849"/>
      <c r="I937" s="849"/>
      <c r="J937" s="832"/>
      <c r="K937" s="832"/>
      <c r="L937" s="849"/>
      <c r="M937" s="849"/>
      <c r="N937" s="832"/>
      <c r="O937" s="832"/>
      <c r="P937" s="849">
        <v>0.59</v>
      </c>
      <c r="Q937" s="849">
        <v>475.78</v>
      </c>
      <c r="R937" s="837"/>
      <c r="S937" s="850">
        <v>806.40677966101691</v>
      </c>
    </row>
    <row r="938" spans="1:19" ht="14.4" customHeight="1" x14ac:dyDescent="0.3">
      <c r="A938" s="831" t="s">
        <v>5082</v>
      </c>
      <c r="B938" s="832" t="s">
        <v>5083</v>
      </c>
      <c r="C938" s="832" t="s">
        <v>589</v>
      </c>
      <c r="D938" s="832" t="s">
        <v>2748</v>
      </c>
      <c r="E938" s="832" t="s">
        <v>5084</v>
      </c>
      <c r="F938" s="832" t="s">
        <v>5103</v>
      </c>
      <c r="G938" s="832" t="s">
        <v>5104</v>
      </c>
      <c r="H938" s="849"/>
      <c r="I938" s="849"/>
      <c r="J938" s="832"/>
      <c r="K938" s="832"/>
      <c r="L938" s="849"/>
      <c r="M938" s="849"/>
      <c r="N938" s="832"/>
      <c r="O938" s="832"/>
      <c r="P938" s="849">
        <v>1</v>
      </c>
      <c r="Q938" s="849">
        <v>20795.009999999998</v>
      </c>
      <c r="R938" s="837"/>
      <c r="S938" s="850">
        <v>20795.009999999998</v>
      </c>
    </row>
    <row r="939" spans="1:19" ht="14.4" customHeight="1" x14ac:dyDescent="0.3">
      <c r="A939" s="831" t="s">
        <v>5082</v>
      </c>
      <c r="B939" s="832" t="s">
        <v>5083</v>
      </c>
      <c r="C939" s="832" t="s">
        <v>589</v>
      </c>
      <c r="D939" s="832" t="s">
        <v>2748</v>
      </c>
      <c r="E939" s="832" t="s">
        <v>5084</v>
      </c>
      <c r="F939" s="832" t="s">
        <v>5109</v>
      </c>
      <c r="G939" s="832" t="s">
        <v>2668</v>
      </c>
      <c r="H939" s="849"/>
      <c r="I939" s="849"/>
      <c r="J939" s="832"/>
      <c r="K939" s="832"/>
      <c r="L939" s="849">
        <v>2.79</v>
      </c>
      <c r="M939" s="849">
        <v>39274.379999999997</v>
      </c>
      <c r="N939" s="832">
        <v>1</v>
      </c>
      <c r="O939" s="832">
        <v>14076.838709677419</v>
      </c>
      <c r="P939" s="849"/>
      <c r="Q939" s="849"/>
      <c r="R939" s="837"/>
      <c r="S939" s="850"/>
    </row>
    <row r="940" spans="1:19" ht="14.4" customHeight="1" x14ac:dyDescent="0.3">
      <c r="A940" s="831" t="s">
        <v>5082</v>
      </c>
      <c r="B940" s="832" t="s">
        <v>5083</v>
      </c>
      <c r="C940" s="832" t="s">
        <v>589</v>
      </c>
      <c r="D940" s="832" t="s">
        <v>2748</v>
      </c>
      <c r="E940" s="832" t="s">
        <v>5084</v>
      </c>
      <c r="F940" s="832" t="s">
        <v>5110</v>
      </c>
      <c r="G940" s="832" t="s">
        <v>5111</v>
      </c>
      <c r="H940" s="849"/>
      <c r="I940" s="849"/>
      <c r="J940" s="832"/>
      <c r="K940" s="832"/>
      <c r="L940" s="849">
        <v>5</v>
      </c>
      <c r="M940" s="849">
        <v>142724.88</v>
      </c>
      <c r="N940" s="832">
        <v>1</v>
      </c>
      <c r="O940" s="832">
        <v>28544.976000000002</v>
      </c>
      <c r="P940" s="849">
        <v>4</v>
      </c>
      <c r="Q940" s="849">
        <v>114179.88</v>
      </c>
      <c r="R940" s="837">
        <v>0.79999983184431478</v>
      </c>
      <c r="S940" s="850">
        <v>28544.97</v>
      </c>
    </row>
    <row r="941" spans="1:19" ht="14.4" customHeight="1" x14ac:dyDescent="0.3">
      <c r="A941" s="831" t="s">
        <v>5082</v>
      </c>
      <c r="B941" s="832" t="s">
        <v>5083</v>
      </c>
      <c r="C941" s="832" t="s">
        <v>589</v>
      </c>
      <c r="D941" s="832" t="s">
        <v>2748</v>
      </c>
      <c r="E941" s="832" t="s">
        <v>5084</v>
      </c>
      <c r="F941" s="832" t="s">
        <v>5112</v>
      </c>
      <c r="G941" s="832" t="s">
        <v>5111</v>
      </c>
      <c r="H941" s="849"/>
      <c r="I941" s="849"/>
      <c r="J941" s="832"/>
      <c r="K941" s="832"/>
      <c r="L941" s="849">
        <v>4.03</v>
      </c>
      <c r="M941" s="849">
        <v>233299.77</v>
      </c>
      <c r="N941" s="832">
        <v>1</v>
      </c>
      <c r="O941" s="832">
        <v>57890.761786600488</v>
      </c>
      <c r="P941" s="849">
        <v>3</v>
      </c>
      <c r="Q941" s="849">
        <v>173542.8</v>
      </c>
      <c r="R941" s="837">
        <v>0.74386185635759516</v>
      </c>
      <c r="S941" s="850">
        <v>57847.6</v>
      </c>
    </row>
    <row r="942" spans="1:19" ht="14.4" customHeight="1" x14ac:dyDescent="0.3">
      <c r="A942" s="831" t="s">
        <v>5082</v>
      </c>
      <c r="B942" s="832" t="s">
        <v>5083</v>
      </c>
      <c r="C942" s="832" t="s">
        <v>589</v>
      </c>
      <c r="D942" s="832" t="s">
        <v>2748</v>
      </c>
      <c r="E942" s="832" t="s">
        <v>5084</v>
      </c>
      <c r="F942" s="832" t="s">
        <v>5113</v>
      </c>
      <c r="G942" s="832" t="s">
        <v>5111</v>
      </c>
      <c r="H942" s="849">
        <v>1</v>
      </c>
      <c r="I942" s="849">
        <v>128982.27</v>
      </c>
      <c r="J942" s="832">
        <v>8.9026551139045271E-2</v>
      </c>
      <c r="K942" s="832">
        <v>128982.27</v>
      </c>
      <c r="L942" s="849">
        <v>13</v>
      </c>
      <c r="M942" s="849">
        <v>1448806.77</v>
      </c>
      <c r="N942" s="832">
        <v>1</v>
      </c>
      <c r="O942" s="832">
        <v>111446.67461538462</v>
      </c>
      <c r="P942" s="849">
        <v>10</v>
      </c>
      <c r="Q942" s="849">
        <v>1114465.3</v>
      </c>
      <c r="R942" s="837">
        <v>0.76922977106187873</v>
      </c>
      <c r="S942" s="850">
        <v>111446.53</v>
      </c>
    </row>
    <row r="943" spans="1:19" ht="14.4" customHeight="1" x14ac:dyDescent="0.3">
      <c r="A943" s="831" t="s">
        <v>5082</v>
      </c>
      <c r="B943" s="832" t="s">
        <v>5083</v>
      </c>
      <c r="C943" s="832" t="s">
        <v>589</v>
      </c>
      <c r="D943" s="832" t="s">
        <v>2748</v>
      </c>
      <c r="E943" s="832" t="s">
        <v>5084</v>
      </c>
      <c r="F943" s="832" t="s">
        <v>5120</v>
      </c>
      <c r="G943" s="832" t="s">
        <v>5121</v>
      </c>
      <c r="H943" s="849"/>
      <c r="I943" s="849"/>
      <c r="J943" s="832"/>
      <c r="K943" s="832"/>
      <c r="L943" s="849"/>
      <c r="M943" s="849"/>
      <c r="N943" s="832"/>
      <c r="O943" s="832"/>
      <c r="P943" s="849">
        <v>2</v>
      </c>
      <c r="Q943" s="849">
        <v>16589.14</v>
      </c>
      <c r="R943" s="837"/>
      <c r="S943" s="850">
        <v>8294.57</v>
      </c>
    </row>
    <row r="944" spans="1:19" ht="14.4" customHeight="1" x14ac:dyDescent="0.3">
      <c r="A944" s="831" t="s">
        <v>5082</v>
      </c>
      <c r="B944" s="832" t="s">
        <v>5083</v>
      </c>
      <c r="C944" s="832" t="s">
        <v>589</v>
      </c>
      <c r="D944" s="832" t="s">
        <v>2748</v>
      </c>
      <c r="E944" s="832" t="s">
        <v>5084</v>
      </c>
      <c r="F944" s="832" t="s">
        <v>5122</v>
      </c>
      <c r="G944" s="832" t="s">
        <v>5123</v>
      </c>
      <c r="H944" s="849"/>
      <c r="I944" s="849"/>
      <c r="J944" s="832"/>
      <c r="K944" s="832"/>
      <c r="L944" s="849">
        <v>1</v>
      </c>
      <c r="M944" s="849">
        <v>22668.98</v>
      </c>
      <c r="N944" s="832">
        <v>1</v>
      </c>
      <c r="O944" s="832">
        <v>22668.98</v>
      </c>
      <c r="P944" s="849"/>
      <c r="Q944" s="849"/>
      <c r="R944" s="837"/>
      <c r="S944" s="850"/>
    </row>
    <row r="945" spans="1:19" ht="14.4" customHeight="1" x14ac:dyDescent="0.3">
      <c r="A945" s="831" t="s">
        <v>5082</v>
      </c>
      <c r="B945" s="832" t="s">
        <v>5083</v>
      </c>
      <c r="C945" s="832" t="s">
        <v>589</v>
      </c>
      <c r="D945" s="832" t="s">
        <v>2748</v>
      </c>
      <c r="E945" s="832" t="s">
        <v>5084</v>
      </c>
      <c r="F945" s="832" t="s">
        <v>5128</v>
      </c>
      <c r="G945" s="832" t="s">
        <v>1847</v>
      </c>
      <c r="H945" s="849"/>
      <c r="I945" s="849"/>
      <c r="J945" s="832"/>
      <c r="K945" s="832"/>
      <c r="L945" s="849">
        <v>13.94</v>
      </c>
      <c r="M945" s="849">
        <v>399892.91</v>
      </c>
      <c r="N945" s="832">
        <v>1</v>
      </c>
      <c r="O945" s="832">
        <v>28686.72238163558</v>
      </c>
      <c r="P945" s="849">
        <v>11.8</v>
      </c>
      <c r="Q945" s="849">
        <v>334719.87</v>
      </c>
      <c r="R945" s="837">
        <v>0.83702376718807048</v>
      </c>
      <c r="S945" s="850">
        <v>28366.090677966098</v>
      </c>
    </row>
    <row r="946" spans="1:19" ht="14.4" customHeight="1" x14ac:dyDescent="0.3">
      <c r="A946" s="831" t="s">
        <v>5082</v>
      </c>
      <c r="B946" s="832" t="s">
        <v>5083</v>
      </c>
      <c r="C946" s="832" t="s">
        <v>589</v>
      </c>
      <c r="D946" s="832" t="s">
        <v>2748</v>
      </c>
      <c r="E946" s="832" t="s">
        <v>5084</v>
      </c>
      <c r="F946" s="832" t="s">
        <v>5133</v>
      </c>
      <c r="G946" s="832"/>
      <c r="H946" s="849">
        <v>4</v>
      </c>
      <c r="I946" s="849">
        <v>194.96</v>
      </c>
      <c r="J946" s="832">
        <v>0.4</v>
      </c>
      <c r="K946" s="832">
        <v>48.74</v>
      </c>
      <c r="L946" s="849">
        <v>10</v>
      </c>
      <c r="M946" s="849">
        <v>487.4</v>
      </c>
      <c r="N946" s="832">
        <v>1</v>
      </c>
      <c r="O946" s="832">
        <v>48.739999999999995</v>
      </c>
      <c r="P946" s="849"/>
      <c r="Q946" s="849"/>
      <c r="R946" s="837"/>
      <c r="S946" s="850"/>
    </row>
    <row r="947" spans="1:19" ht="14.4" customHeight="1" x14ac:dyDescent="0.3">
      <c r="A947" s="831" t="s">
        <v>5082</v>
      </c>
      <c r="B947" s="832" t="s">
        <v>5083</v>
      </c>
      <c r="C947" s="832" t="s">
        <v>589</v>
      </c>
      <c r="D947" s="832" t="s">
        <v>2748</v>
      </c>
      <c r="E947" s="832" t="s">
        <v>5084</v>
      </c>
      <c r="F947" s="832" t="s">
        <v>5137</v>
      </c>
      <c r="G947" s="832" t="s">
        <v>1820</v>
      </c>
      <c r="H947" s="849">
        <v>1</v>
      </c>
      <c r="I947" s="849">
        <v>2075.36</v>
      </c>
      <c r="J947" s="832">
        <v>0.25</v>
      </c>
      <c r="K947" s="832">
        <v>2075.36</v>
      </c>
      <c r="L947" s="849">
        <v>4</v>
      </c>
      <c r="M947" s="849">
        <v>8301.44</v>
      </c>
      <c r="N947" s="832">
        <v>1</v>
      </c>
      <c r="O947" s="832">
        <v>2075.36</v>
      </c>
      <c r="P947" s="849"/>
      <c r="Q947" s="849"/>
      <c r="R947" s="837"/>
      <c r="S947" s="850"/>
    </row>
    <row r="948" spans="1:19" ht="14.4" customHeight="1" x14ac:dyDescent="0.3">
      <c r="A948" s="831" t="s">
        <v>5082</v>
      </c>
      <c r="B948" s="832" t="s">
        <v>5083</v>
      </c>
      <c r="C948" s="832" t="s">
        <v>589</v>
      </c>
      <c r="D948" s="832" t="s">
        <v>2748</v>
      </c>
      <c r="E948" s="832" t="s">
        <v>5084</v>
      </c>
      <c r="F948" s="832" t="s">
        <v>5138</v>
      </c>
      <c r="G948" s="832" t="s">
        <v>638</v>
      </c>
      <c r="H948" s="849"/>
      <c r="I948" s="849"/>
      <c r="J948" s="832"/>
      <c r="K948" s="832"/>
      <c r="L948" s="849">
        <v>0.1</v>
      </c>
      <c r="M948" s="849">
        <v>7.8</v>
      </c>
      <c r="N948" s="832">
        <v>1</v>
      </c>
      <c r="O948" s="832">
        <v>78</v>
      </c>
      <c r="P948" s="849"/>
      <c r="Q948" s="849"/>
      <c r="R948" s="837"/>
      <c r="S948" s="850"/>
    </row>
    <row r="949" spans="1:19" ht="14.4" customHeight="1" x14ac:dyDescent="0.3">
      <c r="A949" s="831" t="s">
        <v>5082</v>
      </c>
      <c r="B949" s="832" t="s">
        <v>5083</v>
      </c>
      <c r="C949" s="832" t="s">
        <v>589</v>
      </c>
      <c r="D949" s="832" t="s">
        <v>2748</v>
      </c>
      <c r="E949" s="832" t="s">
        <v>5084</v>
      </c>
      <c r="F949" s="832" t="s">
        <v>5140</v>
      </c>
      <c r="G949" s="832" t="s">
        <v>1187</v>
      </c>
      <c r="H949" s="849">
        <v>0.8</v>
      </c>
      <c r="I949" s="849">
        <v>145.72</v>
      </c>
      <c r="J949" s="832">
        <v>0.25</v>
      </c>
      <c r="K949" s="832">
        <v>182.14999999999998</v>
      </c>
      <c r="L949" s="849">
        <v>3.2</v>
      </c>
      <c r="M949" s="849">
        <v>582.88</v>
      </c>
      <c r="N949" s="832">
        <v>1</v>
      </c>
      <c r="O949" s="832">
        <v>182.14999999999998</v>
      </c>
      <c r="P949" s="849"/>
      <c r="Q949" s="849"/>
      <c r="R949" s="837"/>
      <c r="S949" s="850"/>
    </row>
    <row r="950" spans="1:19" ht="14.4" customHeight="1" x14ac:dyDescent="0.3">
      <c r="A950" s="831" t="s">
        <v>5082</v>
      </c>
      <c r="B950" s="832" t="s">
        <v>5083</v>
      </c>
      <c r="C950" s="832" t="s">
        <v>589</v>
      </c>
      <c r="D950" s="832" t="s">
        <v>2748</v>
      </c>
      <c r="E950" s="832" t="s">
        <v>5084</v>
      </c>
      <c r="F950" s="832" t="s">
        <v>5141</v>
      </c>
      <c r="G950" s="832" t="s">
        <v>793</v>
      </c>
      <c r="H950" s="849">
        <v>3.2</v>
      </c>
      <c r="I950" s="849">
        <v>226.4</v>
      </c>
      <c r="J950" s="832">
        <v>0.29064766673085568</v>
      </c>
      <c r="K950" s="832">
        <v>70.75</v>
      </c>
      <c r="L950" s="849">
        <v>11.010000000000002</v>
      </c>
      <c r="M950" s="849">
        <v>778.94999999999993</v>
      </c>
      <c r="N950" s="832">
        <v>1</v>
      </c>
      <c r="O950" s="832">
        <v>70.749318801089899</v>
      </c>
      <c r="P950" s="849">
        <v>0.4</v>
      </c>
      <c r="Q950" s="849">
        <v>34.06</v>
      </c>
      <c r="R950" s="837">
        <v>4.3725527954297461E-2</v>
      </c>
      <c r="S950" s="850">
        <v>85.15</v>
      </c>
    </row>
    <row r="951" spans="1:19" ht="14.4" customHeight="1" x14ac:dyDescent="0.3">
      <c r="A951" s="831" t="s">
        <v>5082</v>
      </c>
      <c r="B951" s="832" t="s">
        <v>5083</v>
      </c>
      <c r="C951" s="832" t="s">
        <v>589</v>
      </c>
      <c r="D951" s="832" t="s">
        <v>2748</v>
      </c>
      <c r="E951" s="832" t="s">
        <v>5084</v>
      </c>
      <c r="F951" s="832" t="s">
        <v>5148</v>
      </c>
      <c r="G951" s="832" t="s">
        <v>3432</v>
      </c>
      <c r="H951" s="849"/>
      <c r="I951" s="849"/>
      <c r="J951" s="832"/>
      <c r="K951" s="832"/>
      <c r="L951" s="849"/>
      <c r="M951" s="849"/>
      <c r="N951" s="832"/>
      <c r="O951" s="832"/>
      <c r="P951" s="849">
        <v>0.1</v>
      </c>
      <c r="Q951" s="849">
        <v>11.73</v>
      </c>
      <c r="R951" s="837"/>
      <c r="S951" s="850">
        <v>117.3</v>
      </c>
    </row>
    <row r="952" spans="1:19" ht="14.4" customHeight="1" x14ac:dyDescent="0.3">
      <c r="A952" s="831" t="s">
        <v>5082</v>
      </c>
      <c r="B952" s="832" t="s">
        <v>5083</v>
      </c>
      <c r="C952" s="832" t="s">
        <v>589</v>
      </c>
      <c r="D952" s="832" t="s">
        <v>2748</v>
      </c>
      <c r="E952" s="832" t="s">
        <v>5084</v>
      </c>
      <c r="F952" s="832" t="s">
        <v>5149</v>
      </c>
      <c r="G952" s="832" t="s">
        <v>1191</v>
      </c>
      <c r="H952" s="849">
        <v>0.6</v>
      </c>
      <c r="I952" s="849">
        <v>53.7</v>
      </c>
      <c r="J952" s="832">
        <v>0.75000000000000011</v>
      </c>
      <c r="K952" s="832">
        <v>89.500000000000014</v>
      </c>
      <c r="L952" s="849">
        <v>0.8</v>
      </c>
      <c r="M952" s="849">
        <v>71.599999999999994</v>
      </c>
      <c r="N952" s="832">
        <v>1</v>
      </c>
      <c r="O952" s="832">
        <v>89.499999999999986</v>
      </c>
      <c r="P952" s="849"/>
      <c r="Q952" s="849"/>
      <c r="R952" s="837"/>
      <c r="S952" s="850"/>
    </row>
    <row r="953" spans="1:19" ht="14.4" customHeight="1" x14ac:dyDescent="0.3">
      <c r="A953" s="831" t="s">
        <v>5082</v>
      </c>
      <c r="B953" s="832" t="s">
        <v>5083</v>
      </c>
      <c r="C953" s="832" t="s">
        <v>589</v>
      </c>
      <c r="D953" s="832" t="s">
        <v>2748</v>
      </c>
      <c r="E953" s="832" t="s">
        <v>5084</v>
      </c>
      <c r="F953" s="832" t="s">
        <v>5153</v>
      </c>
      <c r="G953" s="832" t="s">
        <v>923</v>
      </c>
      <c r="H953" s="849"/>
      <c r="I953" s="849"/>
      <c r="J953" s="832"/>
      <c r="K953" s="832"/>
      <c r="L953" s="849">
        <v>0.12</v>
      </c>
      <c r="M953" s="849">
        <v>23.529999999999998</v>
      </c>
      <c r="N953" s="832">
        <v>1</v>
      </c>
      <c r="O953" s="832">
        <v>196.08333333333331</v>
      </c>
      <c r="P953" s="849">
        <v>0.15</v>
      </c>
      <c r="Q953" s="849">
        <v>30.1</v>
      </c>
      <c r="R953" s="837">
        <v>1.2792180195495115</v>
      </c>
      <c r="S953" s="850">
        <v>200.66666666666669</v>
      </c>
    </row>
    <row r="954" spans="1:19" ht="14.4" customHeight="1" x14ac:dyDescent="0.3">
      <c r="A954" s="831" t="s">
        <v>5082</v>
      </c>
      <c r="B954" s="832" t="s">
        <v>5083</v>
      </c>
      <c r="C954" s="832" t="s">
        <v>589</v>
      </c>
      <c r="D954" s="832" t="s">
        <v>2748</v>
      </c>
      <c r="E954" s="832" t="s">
        <v>5084</v>
      </c>
      <c r="F954" s="832" t="s">
        <v>5154</v>
      </c>
      <c r="G954" s="832" t="s">
        <v>2303</v>
      </c>
      <c r="H954" s="849">
        <v>2.89</v>
      </c>
      <c r="I954" s="849">
        <v>20365.550000000003</v>
      </c>
      <c r="J954" s="832">
        <v>0.86468923615165316</v>
      </c>
      <c r="K954" s="832">
        <v>7046.9031141868518</v>
      </c>
      <c r="L954" s="849">
        <v>10.010000000000002</v>
      </c>
      <c r="M954" s="849">
        <v>23552.45</v>
      </c>
      <c r="N954" s="832">
        <v>1</v>
      </c>
      <c r="O954" s="832">
        <v>2352.8921078921076</v>
      </c>
      <c r="P954" s="849"/>
      <c r="Q954" s="849"/>
      <c r="R954" s="837"/>
      <c r="S954" s="850"/>
    </row>
    <row r="955" spans="1:19" ht="14.4" customHeight="1" x14ac:dyDescent="0.3">
      <c r="A955" s="831" t="s">
        <v>5082</v>
      </c>
      <c r="B955" s="832" t="s">
        <v>5083</v>
      </c>
      <c r="C955" s="832" t="s">
        <v>589</v>
      </c>
      <c r="D955" s="832" t="s">
        <v>2748</v>
      </c>
      <c r="E955" s="832" t="s">
        <v>5084</v>
      </c>
      <c r="F955" s="832" t="s">
        <v>5155</v>
      </c>
      <c r="G955" s="832" t="s">
        <v>2318</v>
      </c>
      <c r="H955" s="849">
        <v>0.18</v>
      </c>
      <c r="I955" s="849">
        <v>414.82</v>
      </c>
      <c r="J955" s="832"/>
      <c r="K955" s="832">
        <v>2304.5555555555557</v>
      </c>
      <c r="L955" s="849"/>
      <c r="M955" s="849"/>
      <c r="N955" s="832"/>
      <c r="O955" s="832"/>
      <c r="P955" s="849"/>
      <c r="Q955" s="849"/>
      <c r="R955" s="837"/>
      <c r="S955" s="850"/>
    </row>
    <row r="956" spans="1:19" ht="14.4" customHeight="1" x14ac:dyDescent="0.3">
      <c r="A956" s="831" t="s">
        <v>5082</v>
      </c>
      <c r="B956" s="832" t="s">
        <v>5083</v>
      </c>
      <c r="C956" s="832" t="s">
        <v>589</v>
      </c>
      <c r="D956" s="832" t="s">
        <v>2748</v>
      </c>
      <c r="E956" s="832" t="s">
        <v>5084</v>
      </c>
      <c r="F956" s="832" t="s">
        <v>5156</v>
      </c>
      <c r="G956" s="832" t="s">
        <v>5157</v>
      </c>
      <c r="H956" s="849"/>
      <c r="I956" s="849"/>
      <c r="J956" s="832"/>
      <c r="K956" s="832"/>
      <c r="L956" s="849">
        <v>1.02</v>
      </c>
      <c r="M956" s="849">
        <v>507.72</v>
      </c>
      <c r="N956" s="832">
        <v>1</v>
      </c>
      <c r="O956" s="832">
        <v>497.76470588235298</v>
      </c>
      <c r="P956" s="849">
        <v>0.15</v>
      </c>
      <c r="Q956" s="849">
        <v>74.66</v>
      </c>
      <c r="R956" s="837">
        <v>0.1470495548727645</v>
      </c>
      <c r="S956" s="850">
        <v>497.73333333333335</v>
      </c>
    </row>
    <row r="957" spans="1:19" ht="14.4" customHeight="1" x14ac:dyDescent="0.3">
      <c r="A957" s="831" t="s">
        <v>5082</v>
      </c>
      <c r="B957" s="832" t="s">
        <v>5083</v>
      </c>
      <c r="C957" s="832" t="s">
        <v>589</v>
      </c>
      <c r="D957" s="832" t="s">
        <v>2748</v>
      </c>
      <c r="E957" s="832" t="s">
        <v>5084</v>
      </c>
      <c r="F957" s="832" t="s">
        <v>5158</v>
      </c>
      <c r="G957" s="832" t="s">
        <v>5157</v>
      </c>
      <c r="H957" s="849"/>
      <c r="I957" s="849"/>
      <c r="J957" s="832"/>
      <c r="K957" s="832"/>
      <c r="L957" s="849">
        <v>4.3</v>
      </c>
      <c r="M957" s="849">
        <v>713.44</v>
      </c>
      <c r="N957" s="832">
        <v>1</v>
      </c>
      <c r="O957" s="832">
        <v>165.91627906976746</v>
      </c>
      <c r="P957" s="849"/>
      <c r="Q957" s="849"/>
      <c r="R957" s="837"/>
      <c r="S957" s="850"/>
    </row>
    <row r="958" spans="1:19" ht="14.4" customHeight="1" x14ac:dyDescent="0.3">
      <c r="A958" s="831" t="s">
        <v>5082</v>
      </c>
      <c r="B958" s="832" t="s">
        <v>5083</v>
      </c>
      <c r="C958" s="832" t="s">
        <v>589</v>
      </c>
      <c r="D958" s="832" t="s">
        <v>2748</v>
      </c>
      <c r="E958" s="832" t="s">
        <v>5084</v>
      </c>
      <c r="F958" s="832" t="s">
        <v>5159</v>
      </c>
      <c r="G958" s="832" t="s">
        <v>2646</v>
      </c>
      <c r="H958" s="849">
        <v>3</v>
      </c>
      <c r="I958" s="849">
        <v>18563.73</v>
      </c>
      <c r="J958" s="832">
        <v>3</v>
      </c>
      <c r="K958" s="832">
        <v>6187.91</v>
      </c>
      <c r="L958" s="849">
        <v>1</v>
      </c>
      <c r="M958" s="849">
        <v>6187.91</v>
      </c>
      <c r="N958" s="832">
        <v>1</v>
      </c>
      <c r="O958" s="832">
        <v>6187.91</v>
      </c>
      <c r="P958" s="849">
        <v>2</v>
      </c>
      <c r="Q958" s="849">
        <v>9484.7999999999993</v>
      </c>
      <c r="R958" s="837">
        <v>1.5327954026480668</v>
      </c>
      <c r="S958" s="850">
        <v>4742.3999999999996</v>
      </c>
    </row>
    <row r="959" spans="1:19" ht="14.4" customHeight="1" x14ac:dyDescent="0.3">
      <c r="A959" s="831" t="s">
        <v>5082</v>
      </c>
      <c r="B959" s="832" t="s">
        <v>5083</v>
      </c>
      <c r="C959" s="832" t="s">
        <v>589</v>
      </c>
      <c r="D959" s="832" t="s">
        <v>2748</v>
      </c>
      <c r="E959" s="832" t="s">
        <v>5084</v>
      </c>
      <c r="F959" s="832" t="s">
        <v>5162</v>
      </c>
      <c r="G959" s="832" t="s">
        <v>5163</v>
      </c>
      <c r="H959" s="849"/>
      <c r="I959" s="849"/>
      <c r="J959" s="832"/>
      <c r="K959" s="832"/>
      <c r="L959" s="849">
        <v>4.3499999999999996</v>
      </c>
      <c r="M959" s="849">
        <v>3113.17</v>
      </c>
      <c r="N959" s="832">
        <v>1</v>
      </c>
      <c r="O959" s="832">
        <v>715.67126436781621</v>
      </c>
      <c r="P959" s="849"/>
      <c r="Q959" s="849"/>
      <c r="R959" s="837"/>
      <c r="S959" s="850"/>
    </row>
    <row r="960" spans="1:19" ht="14.4" customHeight="1" x14ac:dyDescent="0.3">
      <c r="A960" s="831" t="s">
        <v>5082</v>
      </c>
      <c r="B960" s="832" t="s">
        <v>5083</v>
      </c>
      <c r="C960" s="832" t="s">
        <v>589</v>
      </c>
      <c r="D960" s="832" t="s">
        <v>2748</v>
      </c>
      <c r="E960" s="832" t="s">
        <v>5084</v>
      </c>
      <c r="F960" s="832" t="s">
        <v>5164</v>
      </c>
      <c r="G960" s="832" t="s">
        <v>5163</v>
      </c>
      <c r="H960" s="849">
        <v>1.58</v>
      </c>
      <c r="I960" s="849">
        <v>2261.5300000000002</v>
      </c>
      <c r="J960" s="832">
        <v>5.5052037665172186E-2</v>
      </c>
      <c r="K960" s="832">
        <v>1431.3481012658228</v>
      </c>
      <c r="L960" s="849">
        <v>28.700000000000003</v>
      </c>
      <c r="M960" s="849">
        <v>41079.86</v>
      </c>
      <c r="N960" s="832">
        <v>1</v>
      </c>
      <c r="O960" s="832">
        <v>1431.354006968641</v>
      </c>
      <c r="P960" s="849"/>
      <c r="Q960" s="849"/>
      <c r="R960" s="837"/>
      <c r="S960" s="850"/>
    </row>
    <row r="961" spans="1:19" ht="14.4" customHeight="1" x14ac:dyDescent="0.3">
      <c r="A961" s="831" t="s">
        <v>5082</v>
      </c>
      <c r="B961" s="832" t="s">
        <v>5083</v>
      </c>
      <c r="C961" s="832" t="s">
        <v>589</v>
      </c>
      <c r="D961" s="832" t="s">
        <v>2748</v>
      </c>
      <c r="E961" s="832" t="s">
        <v>5084</v>
      </c>
      <c r="F961" s="832" t="s">
        <v>5168</v>
      </c>
      <c r="G961" s="832" t="s">
        <v>2643</v>
      </c>
      <c r="H961" s="849"/>
      <c r="I961" s="849"/>
      <c r="J961" s="832"/>
      <c r="K961" s="832"/>
      <c r="L961" s="849"/>
      <c r="M961" s="849"/>
      <c r="N961" s="832"/>
      <c r="O961" s="832"/>
      <c r="P961" s="849">
        <v>2</v>
      </c>
      <c r="Q961" s="849">
        <v>174924.06</v>
      </c>
      <c r="R961" s="837"/>
      <c r="S961" s="850">
        <v>87462.03</v>
      </c>
    </row>
    <row r="962" spans="1:19" ht="14.4" customHeight="1" x14ac:dyDescent="0.3">
      <c r="A962" s="831" t="s">
        <v>5082</v>
      </c>
      <c r="B962" s="832" t="s">
        <v>5083</v>
      </c>
      <c r="C962" s="832" t="s">
        <v>589</v>
      </c>
      <c r="D962" s="832" t="s">
        <v>2748</v>
      </c>
      <c r="E962" s="832" t="s">
        <v>5084</v>
      </c>
      <c r="F962" s="832" t="s">
        <v>5169</v>
      </c>
      <c r="G962" s="832" t="s">
        <v>5170</v>
      </c>
      <c r="H962" s="849"/>
      <c r="I962" s="849"/>
      <c r="J962" s="832"/>
      <c r="K962" s="832"/>
      <c r="L962" s="849"/>
      <c r="M962" s="849"/>
      <c r="N962" s="832"/>
      <c r="O962" s="832"/>
      <c r="P962" s="849">
        <v>3.68</v>
      </c>
      <c r="Q962" s="849">
        <v>14267.36</v>
      </c>
      <c r="R962" s="837"/>
      <c r="S962" s="850">
        <v>3877</v>
      </c>
    </row>
    <row r="963" spans="1:19" ht="14.4" customHeight="1" x14ac:dyDescent="0.3">
      <c r="A963" s="831" t="s">
        <v>5082</v>
      </c>
      <c r="B963" s="832" t="s">
        <v>5083</v>
      </c>
      <c r="C963" s="832" t="s">
        <v>589</v>
      </c>
      <c r="D963" s="832" t="s">
        <v>2748</v>
      </c>
      <c r="E963" s="832" t="s">
        <v>5084</v>
      </c>
      <c r="F963" s="832" t="s">
        <v>5171</v>
      </c>
      <c r="G963" s="832" t="s">
        <v>5170</v>
      </c>
      <c r="H963" s="849"/>
      <c r="I963" s="849"/>
      <c r="J963" s="832"/>
      <c r="K963" s="832"/>
      <c r="L963" s="849"/>
      <c r="M963" s="849"/>
      <c r="N963" s="832"/>
      <c r="O963" s="832"/>
      <c r="P963" s="849">
        <v>6</v>
      </c>
      <c r="Q963" s="849">
        <v>106284</v>
      </c>
      <c r="R963" s="837"/>
      <c r="S963" s="850">
        <v>17714</v>
      </c>
    </row>
    <row r="964" spans="1:19" ht="14.4" customHeight="1" x14ac:dyDescent="0.3">
      <c r="A964" s="831" t="s">
        <v>5082</v>
      </c>
      <c r="B964" s="832" t="s">
        <v>5083</v>
      </c>
      <c r="C964" s="832" t="s">
        <v>589</v>
      </c>
      <c r="D964" s="832" t="s">
        <v>2748</v>
      </c>
      <c r="E964" s="832" t="s">
        <v>5084</v>
      </c>
      <c r="F964" s="832" t="s">
        <v>5172</v>
      </c>
      <c r="G964" s="832" t="s">
        <v>5173</v>
      </c>
      <c r="H964" s="849">
        <v>8.0400000000000009</v>
      </c>
      <c r="I964" s="849">
        <v>2120.77</v>
      </c>
      <c r="J964" s="832">
        <v>0.63860148872615141</v>
      </c>
      <c r="K964" s="832">
        <v>263.77736318407955</v>
      </c>
      <c r="L964" s="849">
        <v>12.59</v>
      </c>
      <c r="M964" s="849">
        <v>3320.96</v>
      </c>
      <c r="N964" s="832">
        <v>1</v>
      </c>
      <c r="O964" s="832">
        <v>263.77760127084991</v>
      </c>
      <c r="P964" s="849"/>
      <c r="Q964" s="849"/>
      <c r="R964" s="837"/>
      <c r="S964" s="850"/>
    </row>
    <row r="965" spans="1:19" ht="14.4" customHeight="1" x14ac:dyDescent="0.3">
      <c r="A965" s="831" t="s">
        <v>5082</v>
      </c>
      <c r="B965" s="832" t="s">
        <v>5083</v>
      </c>
      <c r="C965" s="832" t="s">
        <v>589</v>
      </c>
      <c r="D965" s="832" t="s">
        <v>2748</v>
      </c>
      <c r="E965" s="832" t="s">
        <v>5084</v>
      </c>
      <c r="F965" s="832" t="s">
        <v>5181</v>
      </c>
      <c r="G965" s="832" t="s">
        <v>2691</v>
      </c>
      <c r="H965" s="849"/>
      <c r="I965" s="849"/>
      <c r="J965" s="832"/>
      <c r="K965" s="832"/>
      <c r="L965" s="849">
        <v>1</v>
      </c>
      <c r="M965" s="849">
        <v>70021.600000000006</v>
      </c>
      <c r="N965" s="832">
        <v>1</v>
      </c>
      <c r="O965" s="832">
        <v>70021.600000000006</v>
      </c>
      <c r="P965" s="849">
        <v>0</v>
      </c>
      <c r="Q965" s="849">
        <v>0</v>
      </c>
      <c r="R965" s="837">
        <v>0</v>
      </c>
      <c r="S965" s="850"/>
    </row>
    <row r="966" spans="1:19" ht="14.4" customHeight="1" x14ac:dyDescent="0.3">
      <c r="A966" s="831" t="s">
        <v>5082</v>
      </c>
      <c r="B966" s="832" t="s">
        <v>5083</v>
      </c>
      <c r="C966" s="832" t="s">
        <v>589</v>
      </c>
      <c r="D966" s="832" t="s">
        <v>2748</v>
      </c>
      <c r="E966" s="832" t="s">
        <v>5084</v>
      </c>
      <c r="F966" s="832" t="s">
        <v>5182</v>
      </c>
      <c r="G966" s="832" t="s">
        <v>5183</v>
      </c>
      <c r="H966" s="849">
        <v>12</v>
      </c>
      <c r="I966" s="849">
        <v>80539.44</v>
      </c>
      <c r="J966" s="832">
        <v>2.4000000000000004</v>
      </c>
      <c r="K966" s="832">
        <v>6711.62</v>
      </c>
      <c r="L966" s="849">
        <v>5</v>
      </c>
      <c r="M966" s="849">
        <v>33558.1</v>
      </c>
      <c r="N966" s="832">
        <v>1</v>
      </c>
      <c r="O966" s="832">
        <v>6711.62</v>
      </c>
      <c r="P966" s="849">
        <v>6</v>
      </c>
      <c r="Q966" s="849">
        <v>40269.72</v>
      </c>
      <c r="R966" s="837">
        <v>1.2000000000000002</v>
      </c>
      <c r="S966" s="850">
        <v>6711.62</v>
      </c>
    </row>
    <row r="967" spans="1:19" ht="14.4" customHeight="1" x14ac:dyDescent="0.3">
      <c r="A967" s="831" t="s">
        <v>5082</v>
      </c>
      <c r="B967" s="832" t="s">
        <v>5083</v>
      </c>
      <c r="C967" s="832" t="s">
        <v>589</v>
      </c>
      <c r="D967" s="832" t="s">
        <v>2748</v>
      </c>
      <c r="E967" s="832" t="s">
        <v>5084</v>
      </c>
      <c r="F967" s="832" t="s">
        <v>5184</v>
      </c>
      <c r="G967" s="832" t="s">
        <v>5173</v>
      </c>
      <c r="H967" s="849">
        <v>2.13</v>
      </c>
      <c r="I967" s="849">
        <v>5618.58</v>
      </c>
      <c r="J967" s="832">
        <v>0.11269813156640048</v>
      </c>
      <c r="K967" s="832">
        <v>2637.8309859154929</v>
      </c>
      <c r="L967" s="849">
        <v>18.899999999999999</v>
      </c>
      <c r="M967" s="849">
        <v>49855.130000000005</v>
      </c>
      <c r="N967" s="832">
        <v>1</v>
      </c>
      <c r="O967" s="832">
        <v>2637.8375661375667</v>
      </c>
      <c r="P967" s="849"/>
      <c r="Q967" s="849"/>
      <c r="R967" s="837"/>
      <c r="S967" s="850"/>
    </row>
    <row r="968" spans="1:19" ht="14.4" customHeight="1" x14ac:dyDescent="0.3">
      <c r="A968" s="831" t="s">
        <v>5082</v>
      </c>
      <c r="B968" s="832" t="s">
        <v>5083</v>
      </c>
      <c r="C968" s="832" t="s">
        <v>589</v>
      </c>
      <c r="D968" s="832" t="s">
        <v>2748</v>
      </c>
      <c r="E968" s="832" t="s">
        <v>5084</v>
      </c>
      <c r="F968" s="832" t="s">
        <v>5185</v>
      </c>
      <c r="G968" s="832" t="s">
        <v>5173</v>
      </c>
      <c r="H968" s="849">
        <v>5</v>
      </c>
      <c r="I968" s="849">
        <v>6594.54</v>
      </c>
      <c r="J968" s="832">
        <v>0.94161978467601459</v>
      </c>
      <c r="K968" s="832">
        <v>1318.9079999999999</v>
      </c>
      <c r="L968" s="849">
        <v>5.31</v>
      </c>
      <c r="M968" s="849">
        <v>7003.4</v>
      </c>
      <c r="N968" s="832">
        <v>1</v>
      </c>
      <c r="O968" s="832">
        <v>1318.9077212806026</v>
      </c>
      <c r="P968" s="849"/>
      <c r="Q968" s="849"/>
      <c r="R968" s="837"/>
      <c r="S968" s="850"/>
    </row>
    <row r="969" spans="1:19" ht="14.4" customHeight="1" x14ac:dyDescent="0.3">
      <c r="A969" s="831" t="s">
        <v>5082</v>
      </c>
      <c r="B969" s="832" t="s">
        <v>5083</v>
      </c>
      <c r="C969" s="832" t="s">
        <v>589</v>
      </c>
      <c r="D969" s="832" t="s">
        <v>2748</v>
      </c>
      <c r="E969" s="832" t="s">
        <v>5084</v>
      </c>
      <c r="F969" s="832" t="s">
        <v>5186</v>
      </c>
      <c r="G969" s="832" t="s">
        <v>1461</v>
      </c>
      <c r="H969" s="849">
        <v>8</v>
      </c>
      <c r="I969" s="849">
        <v>4424</v>
      </c>
      <c r="J969" s="832">
        <v>0.7006296798388425</v>
      </c>
      <c r="K969" s="832">
        <v>553</v>
      </c>
      <c r="L969" s="849">
        <v>8</v>
      </c>
      <c r="M969" s="849">
        <v>6314.32</v>
      </c>
      <c r="N969" s="832">
        <v>1</v>
      </c>
      <c r="O969" s="832">
        <v>789.29</v>
      </c>
      <c r="P969" s="849"/>
      <c r="Q969" s="849"/>
      <c r="R969" s="837"/>
      <c r="S969" s="850"/>
    </row>
    <row r="970" spans="1:19" ht="14.4" customHeight="1" x14ac:dyDescent="0.3">
      <c r="A970" s="831" t="s">
        <v>5082</v>
      </c>
      <c r="B970" s="832" t="s">
        <v>5083</v>
      </c>
      <c r="C970" s="832" t="s">
        <v>589</v>
      </c>
      <c r="D970" s="832" t="s">
        <v>2748</v>
      </c>
      <c r="E970" s="832" t="s">
        <v>5084</v>
      </c>
      <c r="F970" s="832" t="s">
        <v>5188</v>
      </c>
      <c r="G970" s="832" t="s">
        <v>2583</v>
      </c>
      <c r="H970" s="849"/>
      <c r="I970" s="849"/>
      <c r="J970" s="832"/>
      <c r="K970" s="832"/>
      <c r="L970" s="849">
        <v>0.60000000000000009</v>
      </c>
      <c r="M970" s="849">
        <v>4038.87</v>
      </c>
      <c r="N970" s="832">
        <v>1</v>
      </c>
      <c r="O970" s="832">
        <v>6731.4499999999989</v>
      </c>
      <c r="P970" s="849"/>
      <c r="Q970" s="849"/>
      <c r="R970" s="837"/>
      <c r="S970" s="850"/>
    </row>
    <row r="971" spans="1:19" ht="14.4" customHeight="1" x14ac:dyDescent="0.3">
      <c r="A971" s="831" t="s">
        <v>5082</v>
      </c>
      <c r="B971" s="832" t="s">
        <v>5083</v>
      </c>
      <c r="C971" s="832" t="s">
        <v>589</v>
      </c>
      <c r="D971" s="832" t="s">
        <v>2748</v>
      </c>
      <c r="E971" s="832" t="s">
        <v>5084</v>
      </c>
      <c r="F971" s="832" t="s">
        <v>5191</v>
      </c>
      <c r="G971" s="832" t="s">
        <v>5190</v>
      </c>
      <c r="H971" s="849"/>
      <c r="I971" s="849"/>
      <c r="J971" s="832"/>
      <c r="K971" s="832"/>
      <c r="L971" s="849">
        <v>1</v>
      </c>
      <c r="M971" s="849">
        <v>4992</v>
      </c>
      <c r="N971" s="832">
        <v>1</v>
      </c>
      <c r="O971" s="832">
        <v>4992</v>
      </c>
      <c r="P971" s="849"/>
      <c r="Q971" s="849"/>
      <c r="R971" s="837"/>
      <c r="S971" s="850"/>
    </row>
    <row r="972" spans="1:19" ht="14.4" customHeight="1" x14ac:dyDescent="0.3">
      <c r="A972" s="831" t="s">
        <v>5082</v>
      </c>
      <c r="B972" s="832" t="s">
        <v>5083</v>
      </c>
      <c r="C972" s="832" t="s">
        <v>589</v>
      </c>
      <c r="D972" s="832" t="s">
        <v>2748</v>
      </c>
      <c r="E972" s="832" t="s">
        <v>5084</v>
      </c>
      <c r="F972" s="832" t="s">
        <v>5194</v>
      </c>
      <c r="G972" s="832" t="s">
        <v>5195</v>
      </c>
      <c r="H972" s="849">
        <v>11</v>
      </c>
      <c r="I972" s="849">
        <v>41798.68</v>
      </c>
      <c r="J972" s="832">
        <v>1.2222222222222223</v>
      </c>
      <c r="K972" s="832">
        <v>3799.88</v>
      </c>
      <c r="L972" s="849">
        <v>9</v>
      </c>
      <c r="M972" s="849">
        <v>34198.92</v>
      </c>
      <c r="N972" s="832">
        <v>1</v>
      </c>
      <c r="O972" s="832">
        <v>3799.8799999999997</v>
      </c>
      <c r="P972" s="849">
        <v>18</v>
      </c>
      <c r="Q972" s="849">
        <v>68397.840000000011</v>
      </c>
      <c r="R972" s="837">
        <v>2.0000000000000004</v>
      </c>
      <c r="S972" s="850">
        <v>3799.8800000000006</v>
      </c>
    </row>
    <row r="973" spans="1:19" ht="14.4" customHeight="1" x14ac:dyDescent="0.3">
      <c r="A973" s="831" t="s">
        <v>5082</v>
      </c>
      <c r="B973" s="832" t="s">
        <v>5083</v>
      </c>
      <c r="C973" s="832" t="s">
        <v>589</v>
      </c>
      <c r="D973" s="832" t="s">
        <v>2748</v>
      </c>
      <c r="E973" s="832" t="s">
        <v>5084</v>
      </c>
      <c r="F973" s="832" t="s">
        <v>5196</v>
      </c>
      <c r="G973" s="832" t="s">
        <v>5195</v>
      </c>
      <c r="H973" s="849">
        <v>1</v>
      </c>
      <c r="I973" s="849">
        <v>7280.72</v>
      </c>
      <c r="J973" s="832"/>
      <c r="K973" s="832">
        <v>7280.72</v>
      </c>
      <c r="L973" s="849"/>
      <c r="M973" s="849"/>
      <c r="N973" s="832"/>
      <c r="O973" s="832"/>
      <c r="P973" s="849">
        <v>6</v>
      </c>
      <c r="Q973" s="849">
        <v>43684.32</v>
      </c>
      <c r="R973" s="837"/>
      <c r="S973" s="850">
        <v>7280.72</v>
      </c>
    </row>
    <row r="974" spans="1:19" ht="14.4" customHeight="1" x14ac:dyDescent="0.3">
      <c r="A974" s="831" t="s">
        <v>5082</v>
      </c>
      <c r="B974" s="832" t="s">
        <v>5083</v>
      </c>
      <c r="C974" s="832" t="s">
        <v>589</v>
      </c>
      <c r="D974" s="832" t="s">
        <v>2748</v>
      </c>
      <c r="E974" s="832" t="s">
        <v>5084</v>
      </c>
      <c r="F974" s="832" t="s">
        <v>5197</v>
      </c>
      <c r="G974" s="832" t="s">
        <v>5198</v>
      </c>
      <c r="H974" s="849">
        <v>16</v>
      </c>
      <c r="I974" s="849">
        <v>973043.85</v>
      </c>
      <c r="J974" s="832">
        <v>2.3200854792560799</v>
      </c>
      <c r="K974" s="832">
        <v>60815.240624999999</v>
      </c>
      <c r="L974" s="849">
        <v>9</v>
      </c>
      <c r="M974" s="849">
        <v>419400</v>
      </c>
      <c r="N974" s="832">
        <v>1</v>
      </c>
      <c r="O974" s="832">
        <v>46600</v>
      </c>
      <c r="P974" s="849"/>
      <c r="Q974" s="849"/>
      <c r="R974" s="837"/>
      <c r="S974" s="850"/>
    </row>
    <row r="975" spans="1:19" ht="14.4" customHeight="1" x14ac:dyDescent="0.3">
      <c r="A975" s="831" t="s">
        <v>5082</v>
      </c>
      <c r="B975" s="832" t="s">
        <v>5083</v>
      </c>
      <c r="C975" s="832" t="s">
        <v>589</v>
      </c>
      <c r="D975" s="832" t="s">
        <v>2748</v>
      </c>
      <c r="E975" s="832" t="s">
        <v>5084</v>
      </c>
      <c r="F975" s="832" t="s">
        <v>5202</v>
      </c>
      <c r="G975" s="832" t="s">
        <v>2697</v>
      </c>
      <c r="H975" s="849">
        <v>1</v>
      </c>
      <c r="I975" s="849">
        <v>76619.33</v>
      </c>
      <c r="J975" s="832"/>
      <c r="K975" s="832">
        <v>76619.33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5082</v>
      </c>
      <c r="B976" s="832" t="s">
        <v>5083</v>
      </c>
      <c r="C976" s="832" t="s">
        <v>589</v>
      </c>
      <c r="D976" s="832" t="s">
        <v>2748</v>
      </c>
      <c r="E976" s="832" t="s">
        <v>5084</v>
      </c>
      <c r="F976" s="832" t="s">
        <v>5203</v>
      </c>
      <c r="G976" s="832" t="s">
        <v>5204</v>
      </c>
      <c r="H976" s="849">
        <v>3</v>
      </c>
      <c r="I976" s="849">
        <v>268508.49</v>
      </c>
      <c r="J976" s="832">
        <v>3</v>
      </c>
      <c r="K976" s="832">
        <v>89502.83</v>
      </c>
      <c r="L976" s="849">
        <v>1</v>
      </c>
      <c r="M976" s="849">
        <v>89502.83</v>
      </c>
      <c r="N976" s="832">
        <v>1</v>
      </c>
      <c r="O976" s="832">
        <v>89502.83</v>
      </c>
      <c r="P976" s="849"/>
      <c r="Q976" s="849"/>
      <c r="R976" s="837"/>
      <c r="S976" s="850"/>
    </row>
    <row r="977" spans="1:19" ht="14.4" customHeight="1" x14ac:dyDescent="0.3">
      <c r="A977" s="831" t="s">
        <v>5082</v>
      </c>
      <c r="B977" s="832" t="s">
        <v>5083</v>
      </c>
      <c r="C977" s="832" t="s">
        <v>589</v>
      </c>
      <c r="D977" s="832" t="s">
        <v>2748</v>
      </c>
      <c r="E977" s="832" t="s">
        <v>5084</v>
      </c>
      <c r="F977" s="832" t="s">
        <v>5205</v>
      </c>
      <c r="G977" s="832" t="s">
        <v>5206</v>
      </c>
      <c r="H977" s="849">
        <v>1.47</v>
      </c>
      <c r="I977" s="849">
        <v>1593.62</v>
      </c>
      <c r="J977" s="832">
        <v>0.39096014150538372</v>
      </c>
      <c r="K977" s="832">
        <v>1084.0952380952381</v>
      </c>
      <c r="L977" s="849">
        <v>3.76</v>
      </c>
      <c r="M977" s="849">
        <v>4076.1699999999996</v>
      </c>
      <c r="N977" s="832">
        <v>1</v>
      </c>
      <c r="O977" s="832">
        <v>1084.0877659574467</v>
      </c>
      <c r="P977" s="849">
        <v>0.63</v>
      </c>
      <c r="Q977" s="849">
        <v>667</v>
      </c>
      <c r="R977" s="837">
        <v>0.16363399956331559</v>
      </c>
      <c r="S977" s="850">
        <v>1058.7301587301588</v>
      </c>
    </row>
    <row r="978" spans="1:19" ht="14.4" customHeight="1" x14ac:dyDescent="0.3">
      <c r="A978" s="831" t="s">
        <v>5082</v>
      </c>
      <c r="B978" s="832" t="s">
        <v>5083</v>
      </c>
      <c r="C978" s="832" t="s">
        <v>589</v>
      </c>
      <c r="D978" s="832" t="s">
        <v>2748</v>
      </c>
      <c r="E978" s="832" t="s">
        <v>5084</v>
      </c>
      <c r="F978" s="832" t="s">
        <v>5207</v>
      </c>
      <c r="G978" s="832" t="s">
        <v>5206</v>
      </c>
      <c r="H978" s="849">
        <v>4.49</v>
      </c>
      <c r="I978" s="849">
        <v>1622.54</v>
      </c>
      <c r="J978" s="832">
        <v>0.37385714285714283</v>
      </c>
      <c r="K978" s="832">
        <v>361.36748329621378</v>
      </c>
      <c r="L978" s="849">
        <v>12.01</v>
      </c>
      <c r="M978" s="849">
        <v>4340</v>
      </c>
      <c r="N978" s="832">
        <v>1</v>
      </c>
      <c r="O978" s="832">
        <v>361.3655287260616</v>
      </c>
      <c r="P978" s="849">
        <v>4.71</v>
      </c>
      <c r="Q978" s="849">
        <v>1662.2</v>
      </c>
      <c r="R978" s="837">
        <v>0.38299539170506913</v>
      </c>
      <c r="S978" s="850">
        <v>352.90870488322719</v>
      </c>
    </row>
    <row r="979" spans="1:19" ht="14.4" customHeight="1" x14ac:dyDescent="0.3">
      <c r="A979" s="831" t="s">
        <v>5082</v>
      </c>
      <c r="B979" s="832" t="s">
        <v>5083</v>
      </c>
      <c r="C979" s="832" t="s">
        <v>589</v>
      </c>
      <c r="D979" s="832" t="s">
        <v>2748</v>
      </c>
      <c r="E979" s="832" t="s">
        <v>5084</v>
      </c>
      <c r="F979" s="832" t="s">
        <v>5208</v>
      </c>
      <c r="G979" s="832" t="s">
        <v>5206</v>
      </c>
      <c r="H979" s="849">
        <v>3.6</v>
      </c>
      <c r="I979" s="849">
        <v>433.60999999999996</v>
      </c>
      <c r="J979" s="832">
        <v>0.90224515699452756</v>
      </c>
      <c r="K979" s="832">
        <v>120.44722222222221</v>
      </c>
      <c r="L979" s="849">
        <v>3.99</v>
      </c>
      <c r="M979" s="849">
        <v>480.59</v>
      </c>
      <c r="N979" s="832">
        <v>1</v>
      </c>
      <c r="O979" s="832">
        <v>120.44862155388469</v>
      </c>
      <c r="P979" s="849"/>
      <c r="Q979" s="849"/>
      <c r="R979" s="837"/>
      <c r="S979" s="850"/>
    </row>
    <row r="980" spans="1:19" ht="14.4" customHeight="1" x14ac:dyDescent="0.3">
      <c r="A980" s="831" t="s">
        <v>5082</v>
      </c>
      <c r="B980" s="832" t="s">
        <v>5083</v>
      </c>
      <c r="C980" s="832" t="s">
        <v>589</v>
      </c>
      <c r="D980" s="832" t="s">
        <v>2748</v>
      </c>
      <c r="E980" s="832" t="s">
        <v>5084</v>
      </c>
      <c r="F980" s="832" t="s">
        <v>5211</v>
      </c>
      <c r="G980" s="832" t="s">
        <v>5206</v>
      </c>
      <c r="H980" s="849">
        <v>0.59</v>
      </c>
      <c r="I980" s="849">
        <v>852.82</v>
      </c>
      <c r="J980" s="832">
        <v>0.43065409611723537</v>
      </c>
      <c r="K980" s="832">
        <v>1445.4576271186443</v>
      </c>
      <c r="L980" s="849">
        <v>1.37</v>
      </c>
      <c r="M980" s="849">
        <v>1980.29</v>
      </c>
      <c r="N980" s="832">
        <v>1</v>
      </c>
      <c r="O980" s="832">
        <v>1445.4671532846714</v>
      </c>
      <c r="P980" s="849"/>
      <c r="Q980" s="849"/>
      <c r="R980" s="837"/>
      <c r="S980" s="850"/>
    </row>
    <row r="981" spans="1:19" ht="14.4" customHeight="1" x14ac:dyDescent="0.3">
      <c r="A981" s="831" t="s">
        <v>5082</v>
      </c>
      <c r="B981" s="832" t="s">
        <v>5083</v>
      </c>
      <c r="C981" s="832" t="s">
        <v>589</v>
      </c>
      <c r="D981" s="832" t="s">
        <v>2748</v>
      </c>
      <c r="E981" s="832" t="s">
        <v>5084</v>
      </c>
      <c r="F981" s="832" t="s">
        <v>5215</v>
      </c>
      <c r="G981" s="832" t="s">
        <v>1857</v>
      </c>
      <c r="H981" s="849"/>
      <c r="I981" s="849"/>
      <c r="J981" s="832"/>
      <c r="K981" s="832"/>
      <c r="L981" s="849"/>
      <c r="M981" s="849"/>
      <c r="N981" s="832"/>
      <c r="O981" s="832"/>
      <c r="P981" s="849">
        <v>2.21</v>
      </c>
      <c r="Q981" s="849">
        <v>20150.16</v>
      </c>
      <c r="R981" s="837"/>
      <c r="S981" s="850">
        <v>9117.7194570135744</v>
      </c>
    </row>
    <row r="982" spans="1:19" ht="14.4" customHeight="1" x14ac:dyDescent="0.3">
      <c r="A982" s="831" t="s">
        <v>5082</v>
      </c>
      <c r="B982" s="832" t="s">
        <v>5083</v>
      </c>
      <c r="C982" s="832" t="s">
        <v>589</v>
      </c>
      <c r="D982" s="832" t="s">
        <v>2748</v>
      </c>
      <c r="E982" s="832" t="s">
        <v>5084</v>
      </c>
      <c r="F982" s="832" t="s">
        <v>5216</v>
      </c>
      <c r="G982" s="832" t="s">
        <v>2303</v>
      </c>
      <c r="H982" s="849">
        <v>2.56</v>
      </c>
      <c r="I982" s="849">
        <v>6013.35</v>
      </c>
      <c r="J982" s="832">
        <v>2.4733064615637725</v>
      </c>
      <c r="K982" s="832">
        <v>2348.96484375</v>
      </c>
      <c r="L982" s="849">
        <v>3.1</v>
      </c>
      <c r="M982" s="849">
        <v>2431.3000000000002</v>
      </c>
      <c r="N982" s="832">
        <v>1</v>
      </c>
      <c r="O982" s="832">
        <v>784.29032258064524</v>
      </c>
      <c r="P982" s="849"/>
      <c r="Q982" s="849"/>
      <c r="R982" s="837"/>
      <c r="S982" s="850"/>
    </row>
    <row r="983" spans="1:19" ht="14.4" customHeight="1" x14ac:dyDescent="0.3">
      <c r="A983" s="831" t="s">
        <v>5082</v>
      </c>
      <c r="B983" s="832" t="s">
        <v>5083</v>
      </c>
      <c r="C983" s="832" t="s">
        <v>589</v>
      </c>
      <c r="D983" s="832" t="s">
        <v>2748</v>
      </c>
      <c r="E983" s="832" t="s">
        <v>5084</v>
      </c>
      <c r="F983" s="832" t="s">
        <v>5217</v>
      </c>
      <c r="G983" s="832" t="s">
        <v>2318</v>
      </c>
      <c r="H983" s="849">
        <v>0.71</v>
      </c>
      <c r="I983" s="849">
        <v>218.16</v>
      </c>
      <c r="J983" s="832">
        <v>8.1606086790631915E-2</v>
      </c>
      <c r="K983" s="832">
        <v>307.26760563380282</v>
      </c>
      <c r="L983" s="849">
        <v>8.6999999999999993</v>
      </c>
      <c r="M983" s="849">
        <v>2673.33</v>
      </c>
      <c r="N983" s="832">
        <v>1</v>
      </c>
      <c r="O983" s="832">
        <v>307.27931034482759</v>
      </c>
      <c r="P983" s="849"/>
      <c r="Q983" s="849"/>
      <c r="R983" s="837"/>
      <c r="S983" s="850"/>
    </row>
    <row r="984" spans="1:19" ht="14.4" customHeight="1" x14ac:dyDescent="0.3">
      <c r="A984" s="831" t="s">
        <v>5082</v>
      </c>
      <c r="B984" s="832" t="s">
        <v>5083</v>
      </c>
      <c r="C984" s="832" t="s">
        <v>589</v>
      </c>
      <c r="D984" s="832" t="s">
        <v>2748</v>
      </c>
      <c r="E984" s="832" t="s">
        <v>5084</v>
      </c>
      <c r="F984" s="832" t="s">
        <v>5218</v>
      </c>
      <c r="G984" s="832" t="s">
        <v>2318</v>
      </c>
      <c r="H984" s="849">
        <v>4.87</v>
      </c>
      <c r="I984" s="849">
        <v>3741.13</v>
      </c>
      <c r="J984" s="832">
        <v>16.793688557705256</v>
      </c>
      <c r="K984" s="832">
        <v>768.19917864476383</v>
      </c>
      <c r="L984" s="849">
        <v>0.28999999999999998</v>
      </c>
      <c r="M984" s="849">
        <v>222.77</v>
      </c>
      <c r="N984" s="832">
        <v>1</v>
      </c>
      <c r="O984" s="832">
        <v>768.17241379310349</v>
      </c>
      <c r="P984" s="849"/>
      <c r="Q984" s="849"/>
      <c r="R984" s="837"/>
      <c r="S984" s="850"/>
    </row>
    <row r="985" spans="1:19" ht="14.4" customHeight="1" x14ac:dyDescent="0.3">
      <c r="A985" s="831" t="s">
        <v>5082</v>
      </c>
      <c r="B985" s="832" t="s">
        <v>5083</v>
      </c>
      <c r="C985" s="832" t="s">
        <v>589</v>
      </c>
      <c r="D985" s="832" t="s">
        <v>2748</v>
      </c>
      <c r="E985" s="832" t="s">
        <v>5084</v>
      </c>
      <c r="F985" s="832" t="s">
        <v>5221</v>
      </c>
      <c r="G985" s="832" t="s">
        <v>5222</v>
      </c>
      <c r="H985" s="849">
        <v>2.96</v>
      </c>
      <c r="I985" s="849">
        <v>1220.01</v>
      </c>
      <c r="J985" s="832">
        <v>0.87768609310590417</v>
      </c>
      <c r="K985" s="832">
        <v>412.16554054054052</v>
      </c>
      <c r="L985" s="849">
        <v>3.8</v>
      </c>
      <c r="M985" s="849">
        <v>1390.03</v>
      </c>
      <c r="N985" s="832">
        <v>1</v>
      </c>
      <c r="O985" s="832">
        <v>365.79736842105262</v>
      </c>
      <c r="P985" s="849">
        <v>8.7200000000000006</v>
      </c>
      <c r="Q985" s="849">
        <v>3189.71</v>
      </c>
      <c r="R985" s="837">
        <v>2.2947058696574896</v>
      </c>
      <c r="S985" s="850">
        <v>365.7924311926605</v>
      </c>
    </row>
    <row r="986" spans="1:19" ht="14.4" customHeight="1" x14ac:dyDescent="0.3">
      <c r="A986" s="831" t="s">
        <v>5082</v>
      </c>
      <c r="B986" s="832" t="s">
        <v>5083</v>
      </c>
      <c r="C986" s="832" t="s">
        <v>589</v>
      </c>
      <c r="D986" s="832" t="s">
        <v>2748</v>
      </c>
      <c r="E986" s="832" t="s">
        <v>5084</v>
      </c>
      <c r="F986" s="832" t="s">
        <v>5224</v>
      </c>
      <c r="G986" s="832" t="s">
        <v>2668</v>
      </c>
      <c r="H986" s="849">
        <v>3</v>
      </c>
      <c r="I986" s="849">
        <v>134428.65</v>
      </c>
      <c r="J986" s="832">
        <v>3.182487407706228</v>
      </c>
      <c r="K986" s="832">
        <v>44809.549999999996</v>
      </c>
      <c r="L986" s="849">
        <v>1</v>
      </c>
      <c r="M986" s="849">
        <v>42240.12</v>
      </c>
      <c r="N986" s="832">
        <v>1</v>
      </c>
      <c r="O986" s="832">
        <v>42240.12</v>
      </c>
      <c r="P986" s="849">
        <v>1</v>
      </c>
      <c r="Q986" s="849">
        <v>42236.91</v>
      </c>
      <c r="R986" s="837">
        <v>0.99992400589771058</v>
      </c>
      <c r="S986" s="850">
        <v>42236.91</v>
      </c>
    </row>
    <row r="987" spans="1:19" ht="14.4" customHeight="1" x14ac:dyDescent="0.3">
      <c r="A987" s="831" t="s">
        <v>5082</v>
      </c>
      <c r="B987" s="832" t="s">
        <v>5083</v>
      </c>
      <c r="C987" s="832" t="s">
        <v>589</v>
      </c>
      <c r="D987" s="832" t="s">
        <v>2748</v>
      </c>
      <c r="E987" s="832" t="s">
        <v>5084</v>
      </c>
      <c r="F987" s="832" t="s">
        <v>5228</v>
      </c>
      <c r="G987" s="832" t="s">
        <v>2303</v>
      </c>
      <c r="H987" s="849"/>
      <c r="I987" s="849"/>
      <c r="J987" s="832"/>
      <c r="K987" s="832"/>
      <c r="L987" s="849">
        <v>1.96</v>
      </c>
      <c r="M987" s="849">
        <v>461.15999999999997</v>
      </c>
      <c r="N987" s="832">
        <v>1</v>
      </c>
      <c r="O987" s="832">
        <v>235.28571428571428</v>
      </c>
      <c r="P987" s="849"/>
      <c r="Q987" s="849"/>
      <c r="R987" s="837"/>
      <c r="S987" s="850"/>
    </row>
    <row r="988" spans="1:19" ht="14.4" customHeight="1" x14ac:dyDescent="0.3">
      <c r="A988" s="831" t="s">
        <v>5082</v>
      </c>
      <c r="B988" s="832" t="s">
        <v>5083</v>
      </c>
      <c r="C988" s="832" t="s">
        <v>589</v>
      </c>
      <c r="D988" s="832" t="s">
        <v>2748</v>
      </c>
      <c r="E988" s="832" t="s">
        <v>5084</v>
      </c>
      <c r="F988" s="832" t="s">
        <v>5233</v>
      </c>
      <c r="G988" s="832" t="s">
        <v>5234</v>
      </c>
      <c r="H988" s="849">
        <v>7</v>
      </c>
      <c r="I988" s="849">
        <v>7673.26</v>
      </c>
      <c r="J988" s="832">
        <v>1.0482309226523865</v>
      </c>
      <c r="K988" s="832">
        <v>1096.18</v>
      </c>
      <c r="L988" s="849">
        <v>20</v>
      </c>
      <c r="M988" s="849">
        <v>7320.2000000000007</v>
      </c>
      <c r="N988" s="832">
        <v>1</v>
      </c>
      <c r="O988" s="832">
        <v>366.01000000000005</v>
      </c>
      <c r="P988" s="849">
        <v>10.38</v>
      </c>
      <c r="Q988" s="849">
        <v>3799.18</v>
      </c>
      <c r="R988" s="837">
        <v>0.51899948088850023</v>
      </c>
      <c r="S988" s="850">
        <v>366.00963391136798</v>
      </c>
    </row>
    <row r="989" spans="1:19" ht="14.4" customHeight="1" x14ac:dyDescent="0.3">
      <c r="A989" s="831" t="s">
        <v>5082</v>
      </c>
      <c r="B989" s="832" t="s">
        <v>5083</v>
      </c>
      <c r="C989" s="832" t="s">
        <v>589</v>
      </c>
      <c r="D989" s="832" t="s">
        <v>2748</v>
      </c>
      <c r="E989" s="832" t="s">
        <v>5084</v>
      </c>
      <c r="F989" s="832" t="s">
        <v>5235</v>
      </c>
      <c r="G989" s="832" t="s">
        <v>5236</v>
      </c>
      <c r="H989" s="849"/>
      <c r="I989" s="849"/>
      <c r="J989" s="832"/>
      <c r="K989" s="832"/>
      <c r="L989" s="849">
        <v>5</v>
      </c>
      <c r="M989" s="849">
        <v>36763.65</v>
      </c>
      <c r="N989" s="832">
        <v>1</v>
      </c>
      <c r="O989" s="832">
        <v>7352.7300000000005</v>
      </c>
      <c r="P989" s="849"/>
      <c r="Q989" s="849"/>
      <c r="R989" s="837"/>
      <c r="S989" s="850"/>
    </row>
    <row r="990" spans="1:19" ht="14.4" customHeight="1" x14ac:dyDescent="0.3">
      <c r="A990" s="831" t="s">
        <v>5082</v>
      </c>
      <c r="B990" s="832" t="s">
        <v>5083</v>
      </c>
      <c r="C990" s="832" t="s">
        <v>589</v>
      </c>
      <c r="D990" s="832" t="s">
        <v>2748</v>
      </c>
      <c r="E990" s="832" t="s">
        <v>5084</v>
      </c>
      <c r="F990" s="832" t="s">
        <v>5237</v>
      </c>
      <c r="G990" s="832" t="s">
        <v>5234</v>
      </c>
      <c r="H990" s="849">
        <v>10.77</v>
      </c>
      <c r="I990" s="849">
        <v>47223.519999999997</v>
      </c>
      <c r="J990" s="832">
        <v>1.1454568387553725</v>
      </c>
      <c r="K990" s="832">
        <v>4384.7279480037141</v>
      </c>
      <c r="L990" s="849">
        <v>28.16</v>
      </c>
      <c r="M990" s="849">
        <v>41226.800000000003</v>
      </c>
      <c r="N990" s="832">
        <v>1</v>
      </c>
      <c r="O990" s="832">
        <v>1464.0198863636365</v>
      </c>
      <c r="P990" s="849">
        <v>6</v>
      </c>
      <c r="Q990" s="849">
        <v>8784.1200000000008</v>
      </c>
      <c r="R990" s="837">
        <v>0.21306819835640894</v>
      </c>
      <c r="S990" s="850">
        <v>1464.0200000000002</v>
      </c>
    </row>
    <row r="991" spans="1:19" ht="14.4" customHeight="1" x14ac:dyDescent="0.3">
      <c r="A991" s="831" t="s">
        <v>5082</v>
      </c>
      <c r="B991" s="832" t="s">
        <v>5083</v>
      </c>
      <c r="C991" s="832" t="s">
        <v>589</v>
      </c>
      <c r="D991" s="832" t="s">
        <v>2748</v>
      </c>
      <c r="E991" s="832" t="s">
        <v>5084</v>
      </c>
      <c r="F991" s="832" t="s">
        <v>5238</v>
      </c>
      <c r="G991" s="832" t="s">
        <v>1909</v>
      </c>
      <c r="H991" s="849">
        <v>5</v>
      </c>
      <c r="I991" s="849">
        <v>256786.85</v>
      </c>
      <c r="J991" s="832">
        <v>0.95522446190265231</v>
      </c>
      <c r="K991" s="832">
        <v>51357.37</v>
      </c>
      <c r="L991" s="849">
        <v>6</v>
      </c>
      <c r="M991" s="849">
        <v>268823.57</v>
      </c>
      <c r="N991" s="832">
        <v>1</v>
      </c>
      <c r="O991" s="832">
        <v>44803.928333333337</v>
      </c>
      <c r="P991" s="849">
        <v>15</v>
      </c>
      <c r="Q991" s="849">
        <v>652398.6</v>
      </c>
      <c r="R991" s="837">
        <v>2.4268653228584083</v>
      </c>
      <c r="S991" s="850">
        <v>43493.24</v>
      </c>
    </row>
    <row r="992" spans="1:19" ht="14.4" customHeight="1" x14ac:dyDescent="0.3">
      <c r="A992" s="831" t="s">
        <v>5082</v>
      </c>
      <c r="B992" s="832" t="s">
        <v>5083</v>
      </c>
      <c r="C992" s="832" t="s">
        <v>589</v>
      </c>
      <c r="D992" s="832" t="s">
        <v>2748</v>
      </c>
      <c r="E992" s="832" t="s">
        <v>5084</v>
      </c>
      <c r="F992" s="832" t="s">
        <v>5241</v>
      </c>
      <c r="G992" s="832" t="s">
        <v>5242</v>
      </c>
      <c r="H992" s="849"/>
      <c r="I992" s="849"/>
      <c r="J992" s="832"/>
      <c r="K992" s="832"/>
      <c r="L992" s="849">
        <v>7.16</v>
      </c>
      <c r="M992" s="849">
        <v>3856</v>
      </c>
      <c r="N992" s="832">
        <v>1</v>
      </c>
      <c r="O992" s="832">
        <v>538.54748603351959</v>
      </c>
      <c r="P992" s="849">
        <v>1.55</v>
      </c>
      <c r="Q992" s="849">
        <v>834.75</v>
      </c>
      <c r="R992" s="837">
        <v>0.21648080912863071</v>
      </c>
      <c r="S992" s="850">
        <v>538.54838709677415</v>
      </c>
    </row>
    <row r="993" spans="1:19" ht="14.4" customHeight="1" x14ac:dyDescent="0.3">
      <c r="A993" s="831" t="s">
        <v>5082</v>
      </c>
      <c r="B993" s="832" t="s">
        <v>5083</v>
      </c>
      <c r="C993" s="832" t="s">
        <v>589</v>
      </c>
      <c r="D993" s="832" t="s">
        <v>2748</v>
      </c>
      <c r="E993" s="832" t="s">
        <v>5084</v>
      </c>
      <c r="F993" s="832" t="s">
        <v>5245</v>
      </c>
      <c r="G993" s="832" t="s">
        <v>4430</v>
      </c>
      <c r="H993" s="849">
        <v>3.8000000000000003</v>
      </c>
      <c r="I993" s="849">
        <v>268.65999999999997</v>
      </c>
      <c r="J993" s="832">
        <v>0.3454545454545454</v>
      </c>
      <c r="K993" s="832">
        <v>70.699999999999989</v>
      </c>
      <c r="L993" s="849">
        <v>11</v>
      </c>
      <c r="M993" s="849">
        <v>777.7</v>
      </c>
      <c r="N993" s="832">
        <v>1</v>
      </c>
      <c r="O993" s="832">
        <v>70.7</v>
      </c>
      <c r="P993" s="849">
        <v>0.6</v>
      </c>
      <c r="Q993" s="849">
        <v>42.42</v>
      </c>
      <c r="R993" s="837">
        <v>5.4545454545454543E-2</v>
      </c>
      <c r="S993" s="850">
        <v>70.7</v>
      </c>
    </row>
    <row r="994" spans="1:19" ht="14.4" customHeight="1" x14ac:dyDescent="0.3">
      <c r="A994" s="831" t="s">
        <v>5082</v>
      </c>
      <c r="B994" s="832" t="s">
        <v>5083</v>
      </c>
      <c r="C994" s="832" t="s">
        <v>589</v>
      </c>
      <c r="D994" s="832" t="s">
        <v>2748</v>
      </c>
      <c r="E994" s="832" t="s">
        <v>5084</v>
      </c>
      <c r="F994" s="832" t="s">
        <v>5246</v>
      </c>
      <c r="G994" s="832" t="s">
        <v>3336</v>
      </c>
      <c r="H994" s="849">
        <v>1</v>
      </c>
      <c r="I994" s="849">
        <v>148.46</v>
      </c>
      <c r="J994" s="832">
        <v>1</v>
      </c>
      <c r="K994" s="832">
        <v>148.46</v>
      </c>
      <c r="L994" s="849">
        <v>1</v>
      </c>
      <c r="M994" s="849">
        <v>148.46</v>
      </c>
      <c r="N994" s="832">
        <v>1</v>
      </c>
      <c r="O994" s="832">
        <v>148.46</v>
      </c>
      <c r="P994" s="849"/>
      <c r="Q994" s="849"/>
      <c r="R994" s="837"/>
      <c r="S994" s="850"/>
    </row>
    <row r="995" spans="1:19" ht="14.4" customHeight="1" x14ac:dyDescent="0.3">
      <c r="A995" s="831" t="s">
        <v>5082</v>
      </c>
      <c r="B995" s="832" t="s">
        <v>5083</v>
      </c>
      <c r="C995" s="832" t="s">
        <v>589</v>
      </c>
      <c r="D995" s="832" t="s">
        <v>2748</v>
      </c>
      <c r="E995" s="832" t="s">
        <v>5084</v>
      </c>
      <c r="F995" s="832" t="s">
        <v>5250</v>
      </c>
      <c r="G995" s="832" t="s">
        <v>5251</v>
      </c>
      <c r="H995" s="849">
        <v>0.2</v>
      </c>
      <c r="I995" s="849">
        <v>84.89</v>
      </c>
      <c r="J995" s="832"/>
      <c r="K995" s="832">
        <v>424.45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" customHeight="1" x14ac:dyDescent="0.3">
      <c r="A996" s="831" t="s">
        <v>5082</v>
      </c>
      <c r="B996" s="832" t="s">
        <v>5083</v>
      </c>
      <c r="C996" s="832" t="s">
        <v>589</v>
      </c>
      <c r="D996" s="832" t="s">
        <v>2748</v>
      </c>
      <c r="E996" s="832" t="s">
        <v>5084</v>
      </c>
      <c r="F996" s="832" t="s">
        <v>5252</v>
      </c>
      <c r="G996" s="832" t="s">
        <v>2593</v>
      </c>
      <c r="H996" s="849">
        <v>10</v>
      </c>
      <c r="I996" s="849">
        <v>17490.8</v>
      </c>
      <c r="J996" s="832">
        <v>0.55555555555555558</v>
      </c>
      <c r="K996" s="832">
        <v>1749.08</v>
      </c>
      <c r="L996" s="849">
        <v>18</v>
      </c>
      <c r="M996" s="849">
        <v>31483.439999999999</v>
      </c>
      <c r="N996" s="832">
        <v>1</v>
      </c>
      <c r="O996" s="832">
        <v>1749.08</v>
      </c>
      <c r="P996" s="849">
        <v>7</v>
      </c>
      <c r="Q996" s="849">
        <v>12243.56</v>
      </c>
      <c r="R996" s="837">
        <v>0.3888888888888889</v>
      </c>
      <c r="S996" s="850">
        <v>1749.08</v>
      </c>
    </row>
    <row r="997" spans="1:19" ht="14.4" customHeight="1" x14ac:dyDescent="0.3">
      <c r="A997" s="831" t="s">
        <v>5082</v>
      </c>
      <c r="B997" s="832" t="s">
        <v>5083</v>
      </c>
      <c r="C997" s="832" t="s">
        <v>589</v>
      </c>
      <c r="D997" s="832" t="s">
        <v>2748</v>
      </c>
      <c r="E997" s="832" t="s">
        <v>5084</v>
      </c>
      <c r="F997" s="832" t="s">
        <v>5253</v>
      </c>
      <c r="G997" s="832" t="s">
        <v>2457</v>
      </c>
      <c r="H997" s="849">
        <v>0.05</v>
      </c>
      <c r="I997" s="849">
        <v>14.14</v>
      </c>
      <c r="J997" s="832">
        <v>5.2631578947368432E-2</v>
      </c>
      <c r="K997" s="832">
        <v>282.8</v>
      </c>
      <c r="L997" s="849">
        <v>0.95</v>
      </c>
      <c r="M997" s="849">
        <v>268.65999999999997</v>
      </c>
      <c r="N997" s="832">
        <v>1</v>
      </c>
      <c r="O997" s="832">
        <v>282.79999999999995</v>
      </c>
      <c r="P997" s="849">
        <v>0.7</v>
      </c>
      <c r="Q997" s="849">
        <v>197.96</v>
      </c>
      <c r="R997" s="837">
        <v>0.73684210526315796</v>
      </c>
      <c r="S997" s="850">
        <v>282.8</v>
      </c>
    </row>
    <row r="998" spans="1:19" ht="14.4" customHeight="1" x14ac:dyDescent="0.3">
      <c r="A998" s="831" t="s">
        <v>5082</v>
      </c>
      <c r="B998" s="832" t="s">
        <v>5083</v>
      </c>
      <c r="C998" s="832" t="s">
        <v>589</v>
      </c>
      <c r="D998" s="832" t="s">
        <v>2748</v>
      </c>
      <c r="E998" s="832" t="s">
        <v>5084</v>
      </c>
      <c r="F998" s="832" t="s">
        <v>5254</v>
      </c>
      <c r="G998" s="832" t="s">
        <v>5157</v>
      </c>
      <c r="H998" s="849">
        <v>0.31</v>
      </c>
      <c r="I998" s="849">
        <v>198.18</v>
      </c>
      <c r="J998" s="832"/>
      <c r="K998" s="832">
        <v>639.29032258064524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 t="s">
        <v>5082</v>
      </c>
      <c r="B999" s="832" t="s">
        <v>5083</v>
      </c>
      <c r="C999" s="832" t="s">
        <v>589</v>
      </c>
      <c r="D999" s="832" t="s">
        <v>2748</v>
      </c>
      <c r="E999" s="832" t="s">
        <v>5084</v>
      </c>
      <c r="F999" s="832" t="s">
        <v>5266</v>
      </c>
      <c r="G999" s="832" t="s">
        <v>2649</v>
      </c>
      <c r="H999" s="849"/>
      <c r="I999" s="849"/>
      <c r="J999" s="832"/>
      <c r="K999" s="832"/>
      <c r="L999" s="849">
        <v>4</v>
      </c>
      <c r="M999" s="849">
        <v>20325.52</v>
      </c>
      <c r="N999" s="832">
        <v>1</v>
      </c>
      <c r="O999" s="832">
        <v>5081.38</v>
      </c>
      <c r="P999" s="849">
        <v>3</v>
      </c>
      <c r="Q999" s="849">
        <v>14227.199999999999</v>
      </c>
      <c r="R999" s="837">
        <v>0.69996733170910252</v>
      </c>
      <c r="S999" s="850">
        <v>4742.3999999999996</v>
      </c>
    </row>
    <row r="1000" spans="1:19" ht="14.4" customHeight="1" x14ac:dyDescent="0.3">
      <c r="A1000" s="831" t="s">
        <v>5082</v>
      </c>
      <c r="B1000" s="832" t="s">
        <v>5083</v>
      </c>
      <c r="C1000" s="832" t="s">
        <v>589</v>
      </c>
      <c r="D1000" s="832" t="s">
        <v>2748</v>
      </c>
      <c r="E1000" s="832" t="s">
        <v>5084</v>
      </c>
      <c r="F1000" s="832" t="s">
        <v>5268</v>
      </c>
      <c r="G1000" s="832" t="s">
        <v>3631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32.94</v>
      </c>
      <c r="Q1000" s="849">
        <v>343330.56</v>
      </c>
      <c r="R1000" s="837"/>
      <c r="S1000" s="850">
        <v>10422.907103825137</v>
      </c>
    </row>
    <row r="1001" spans="1:19" ht="14.4" customHeight="1" x14ac:dyDescent="0.3">
      <c r="A1001" s="831" t="s">
        <v>5082</v>
      </c>
      <c r="B1001" s="832" t="s">
        <v>5083</v>
      </c>
      <c r="C1001" s="832" t="s">
        <v>589</v>
      </c>
      <c r="D1001" s="832" t="s">
        <v>2748</v>
      </c>
      <c r="E1001" s="832" t="s">
        <v>5084</v>
      </c>
      <c r="F1001" s="832" t="s">
        <v>5280</v>
      </c>
      <c r="G1001" s="832" t="s">
        <v>1005</v>
      </c>
      <c r="H1001" s="849"/>
      <c r="I1001" s="849"/>
      <c r="J1001" s="832"/>
      <c r="K1001" s="832"/>
      <c r="L1001" s="849">
        <v>12.1</v>
      </c>
      <c r="M1001" s="849">
        <v>4173.1899999999996</v>
      </c>
      <c r="N1001" s="832">
        <v>1</v>
      </c>
      <c r="O1001" s="832">
        <v>344.89173553719007</v>
      </c>
      <c r="P1001" s="849">
        <v>2.74</v>
      </c>
      <c r="Q1001" s="849">
        <v>841.94</v>
      </c>
      <c r="R1001" s="837">
        <v>0.20174974060610712</v>
      </c>
      <c r="S1001" s="850">
        <v>307.27737226277372</v>
      </c>
    </row>
    <row r="1002" spans="1:19" ht="14.4" customHeight="1" x14ac:dyDescent="0.3">
      <c r="A1002" s="831" t="s">
        <v>5082</v>
      </c>
      <c r="B1002" s="832" t="s">
        <v>5083</v>
      </c>
      <c r="C1002" s="832" t="s">
        <v>589</v>
      </c>
      <c r="D1002" s="832" t="s">
        <v>2748</v>
      </c>
      <c r="E1002" s="832" t="s">
        <v>5084</v>
      </c>
      <c r="F1002" s="832" t="s">
        <v>5281</v>
      </c>
      <c r="G1002" s="832" t="s">
        <v>1005</v>
      </c>
      <c r="H1002" s="849"/>
      <c r="I1002" s="849"/>
      <c r="J1002" s="832"/>
      <c r="K1002" s="832"/>
      <c r="L1002" s="849">
        <v>26.29</v>
      </c>
      <c r="M1002" s="849">
        <v>25930.489999999998</v>
      </c>
      <c r="N1002" s="832">
        <v>1</v>
      </c>
      <c r="O1002" s="832">
        <v>986.32521871434005</v>
      </c>
      <c r="P1002" s="849">
        <v>4.43</v>
      </c>
      <c r="Q1002" s="849">
        <v>3403.12</v>
      </c>
      <c r="R1002" s="837">
        <v>0.13124009611850759</v>
      </c>
      <c r="S1002" s="850">
        <v>768.19864559819416</v>
      </c>
    </row>
    <row r="1003" spans="1:19" ht="14.4" customHeight="1" x14ac:dyDescent="0.3">
      <c r="A1003" s="831" t="s">
        <v>5082</v>
      </c>
      <c r="B1003" s="832" t="s">
        <v>5083</v>
      </c>
      <c r="C1003" s="832" t="s">
        <v>589</v>
      </c>
      <c r="D1003" s="832" t="s">
        <v>2748</v>
      </c>
      <c r="E1003" s="832" t="s">
        <v>5084</v>
      </c>
      <c r="F1003" s="832" t="s">
        <v>5282</v>
      </c>
      <c r="G1003" s="832" t="s">
        <v>3631</v>
      </c>
      <c r="H1003" s="849"/>
      <c r="I1003" s="849"/>
      <c r="J1003" s="832"/>
      <c r="K1003" s="832"/>
      <c r="L1003" s="849"/>
      <c r="M1003" s="849"/>
      <c r="N1003" s="832"/>
      <c r="O1003" s="832"/>
      <c r="P1003" s="849">
        <v>29.6</v>
      </c>
      <c r="Q1003" s="849">
        <v>741936.48</v>
      </c>
      <c r="R1003" s="837"/>
      <c r="S1003" s="850">
        <v>25065.421621621619</v>
      </c>
    </row>
    <row r="1004" spans="1:19" ht="14.4" customHeight="1" x14ac:dyDescent="0.3">
      <c r="A1004" s="831" t="s">
        <v>5082</v>
      </c>
      <c r="B1004" s="832" t="s">
        <v>5083</v>
      </c>
      <c r="C1004" s="832" t="s">
        <v>589</v>
      </c>
      <c r="D1004" s="832" t="s">
        <v>2748</v>
      </c>
      <c r="E1004" s="832" t="s">
        <v>5084</v>
      </c>
      <c r="F1004" s="832" t="s">
        <v>5284</v>
      </c>
      <c r="G1004" s="832" t="s">
        <v>1461</v>
      </c>
      <c r="H1004" s="849"/>
      <c r="I1004" s="849"/>
      <c r="J1004" s="832"/>
      <c r="K1004" s="832"/>
      <c r="L1004" s="849">
        <v>6</v>
      </c>
      <c r="M1004" s="849">
        <v>9100.3799999999992</v>
      </c>
      <c r="N1004" s="832">
        <v>1</v>
      </c>
      <c r="O1004" s="832">
        <v>1516.7299999999998</v>
      </c>
      <c r="P1004" s="849"/>
      <c r="Q1004" s="849"/>
      <c r="R1004" s="837"/>
      <c r="S1004" s="850"/>
    </row>
    <row r="1005" spans="1:19" ht="14.4" customHeight="1" x14ac:dyDescent="0.3">
      <c r="A1005" s="831" t="s">
        <v>5082</v>
      </c>
      <c r="B1005" s="832" t="s">
        <v>5083</v>
      </c>
      <c r="C1005" s="832" t="s">
        <v>589</v>
      </c>
      <c r="D1005" s="832" t="s">
        <v>2748</v>
      </c>
      <c r="E1005" s="832" t="s">
        <v>5084</v>
      </c>
      <c r="F1005" s="832" t="s">
        <v>5288</v>
      </c>
      <c r="G1005" s="832" t="s">
        <v>2653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1</v>
      </c>
      <c r="Q1005" s="849">
        <v>1440.46</v>
      </c>
      <c r="R1005" s="837"/>
      <c r="S1005" s="850">
        <v>1440.46</v>
      </c>
    </row>
    <row r="1006" spans="1:19" ht="14.4" customHeight="1" x14ac:dyDescent="0.3">
      <c r="A1006" s="831" t="s">
        <v>5082</v>
      </c>
      <c r="B1006" s="832" t="s">
        <v>5083</v>
      </c>
      <c r="C1006" s="832" t="s">
        <v>589</v>
      </c>
      <c r="D1006" s="832" t="s">
        <v>2748</v>
      </c>
      <c r="E1006" s="832" t="s">
        <v>5084</v>
      </c>
      <c r="F1006" s="832" t="s">
        <v>5291</v>
      </c>
      <c r="G1006" s="832" t="s">
        <v>2653</v>
      </c>
      <c r="H1006" s="849"/>
      <c r="I1006" s="849"/>
      <c r="J1006" s="832"/>
      <c r="K1006" s="832"/>
      <c r="L1006" s="849">
        <v>1</v>
      </c>
      <c r="M1006" s="849">
        <v>4567.1000000000004</v>
      </c>
      <c r="N1006" s="832">
        <v>1</v>
      </c>
      <c r="O1006" s="832">
        <v>4567.1000000000004</v>
      </c>
      <c r="P1006" s="849">
        <v>2</v>
      </c>
      <c r="Q1006" s="849">
        <v>9134.2000000000007</v>
      </c>
      <c r="R1006" s="837">
        <v>2</v>
      </c>
      <c r="S1006" s="850">
        <v>4567.1000000000004</v>
      </c>
    </row>
    <row r="1007" spans="1:19" ht="14.4" customHeight="1" x14ac:dyDescent="0.3">
      <c r="A1007" s="831" t="s">
        <v>5082</v>
      </c>
      <c r="B1007" s="832" t="s">
        <v>5083</v>
      </c>
      <c r="C1007" s="832" t="s">
        <v>589</v>
      </c>
      <c r="D1007" s="832" t="s">
        <v>2748</v>
      </c>
      <c r="E1007" s="832" t="s">
        <v>5084</v>
      </c>
      <c r="F1007" s="832" t="s">
        <v>5296</v>
      </c>
      <c r="G1007" s="832" t="s">
        <v>5198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24.02</v>
      </c>
      <c r="Q1007" s="849">
        <v>1119178.75</v>
      </c>
      <c r="R1007" s="837"/>
      <c r="S1007" s="850">
        <v>46593.619900083264</v>
      </c>
    </row>
    <row r="1008" spans="1:19" ht="14.4" customHeight="1" x14ac:dyDescent="0.3">
      <c r="A1008" s="831" t="s">
        <v>5082</v>
      </c>
      <c r="B1008" s="832" t="s">
        <v>5083</v>
      </c>
      <c r="C1008" s="832" t="s">
        <v>589</v>
      </c>
      <c r="D1008" s="832" t="s">
        <v>2748</v>
      </c>
      <c r="E1008" s="832" t="s">
        <v>5084</v>
      </c>
      <c r="F1008" s="832" t="s">
        <v>5305</v>
      </c>
      <c r="G1008" s="832" t="s">
        <v>717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5.27</v>
      </c>
      <c r="Q1008" s="849">
        <v>1088.1500000000001</v>
      </c>
      <c r="R1008" s="837"/>
      <c r="S1008" s="850">
        <v>206.48007590132832</v>
      </c>
    </row>
    <row r="1009" spans="1:19" ht="14.4" customHeight="1" x14ac:dyDescent="0.3">
      <c r="A1009" s="831" t="s">
        <v>5082</v>
      </c>
      <c r="B1009" s="832" t="s">
        <v>5083</v>
      </c>
      <c r="C1009" s="832" t="s">
        <v>589</v>
      </c>
      <c r="D1009" s="832" t="s">
        <v>2748</v>
      </c>
      <c r="E1009" s="832" t="s">
        <v>5084</v>
      </c>
      <c r="F1009" s="832" t="s">
        <v>5306</v>
      </c>
      <c r="G1009" s="832" t="s">
        <v>717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1.1200000000000001</v>
      </c>
      <c r="Q1009" s="849">
        <v>692.69</v>
      </c>
      <c r="R1009" s="837"/>
      <c r="S1009" s="850">
        <v>618.47321428571422</v>
      </c>
    </row>
    <row r="1010" spans="1:19" ht="14.4" customHeight="1" x14ac:dyDescent="0.3">
      <c r="A1010" s="831" t="s">
        <v>5082</v>
      </c>
      <c r="B1010" s="832" t="s">
        <v>5083</v>
      </c>
      <c r="C1010" s="832" t="s">
        <v>589</v>
      </c>
      <c r="D1010" s="832" t="s">
        <v>2748</v>
      </c>
      <c r="E1010" s="832" t="s">
        <v>5084</v>
      </c>
      <c r="F1010" s="832" t="s">
        <v>5307</v>
      </c>
      <c r="G1010" s="832" t="s">
        <v>1001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7.11</v>
      </c>
      <c r="Q1010" s="849">
        <v>5461.9</v>
      </c>
      <c r="R1010" s="837"/>
      <c r="S1010" s="850">
        <v>768.19971870604775</v>
      </c>
    </row>
    <row r="1011" spans="1:19" ht="14.4" customHeight="1" x14ac:dyDescent="0.3">
      <c r="A1011" s="831" t="s">
        <v>5082</v>
      </c>
      <c r="B1011" s="832" t="s">
        <v>5083</v>
      </c>
      <c r="C1011" s="832" t="s">
        <v>589</v>
      </c>
      <c r="D1011" s="832" t="s">
        <v>2748</v>
      </c>
      <c r="E1011" s="832" t="s">
        <v>5084</v>
      </c>
      <c r="F1011" s="832" t="s">
        <v>5310</v>
      </c>
      <c r="G1011" s="832" t="s">
        <v>1001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6.64</v>
      </c>
      <c r="Q1011" s="849">
        <v>2040.33</v>
      </c>
      <c r="R1011" s="837"/>
      <c r="S1011" s="850">
        <v>307.27861445783134</v>
      </c>
    </row>
    <row r="1012" spans="1:19" ht="14.4" customHeight="1" x14ac:dyDescent="0.3">
      <c r="A1012" s="831" t="s">
        <v>5082</v>
      </c>
      <c r="B1012" s="832" t="s">
        <v>5083</v>
      </c>
      <c r="C1012" s="832" t="s">
        <v>589</v>
      </c>
      <c r="D1012" s="832" t="s">
        <v>2748</v>
      </c>
      <c r="E1012" s="832" t="s">
        <v>5320</v>
      </c>
      <c r="F1012" s="832" t="s">
        <v>5323</v>
      </c>
      <c r="G1012" s="832" t="s">
        <v>5324</v>
      </c>
      <c r="H1012" s="849">
        <v>4</v>
      </c>
      <c r="I1012" s="849">
        <v>3468</v>
      </c>
      <c r="J1012" s="832">
        <v>0.19047619047619047</v>
      </c>
      <c r="K1012" s="832">
        <v>867</v>
      </c>
      <c r="L1012" s="849">
        <v>21</v>
      </c>
      <c r="M1012" s="849">
        <v>18207</v>
      </c>
      <c r="N1012" s="832">
        <v>1</v>
      </c>
      <c r="O1012" s="832">
        <v>867</v>
      </c>
      <c r="P1012" s="849">
        <v>12</v>
      </c>
      <c r="Q1012" s="849">
        <v>10404</v>
      </c>
      <c r="R1012" s="837">
        <v>0.5714285714285714</v>
      </c>
      <c r="S1012" s="850">
        <v>867</v>
      </c>
    </row>
    <row r="1013" spans="1:19" ht="14.4" customHeight="1" x14ac:dyDescent="0.3">
      <c r="A1013" s="831" t="s">
        <v>5082</v>
      </c>
      <c r="B1013" s="832" t="s">
        <v>5083</v>
      </c>
      <c r="C1013" s="832" t="s">
        <v>589</v>
      </c>
      <c r="D1013" s="832" t="s">
        <v>2748</v>
      </c>
      <c r="E1013" s="832" t="s">
        <v>5331</v>
      </c>
      <c r="F1013" s="832" t="s">
        <v>5332</v>
      </c>
      <c r="G1013" s="832" t="s">
        <v>5333</v>
      </c>
      <c r="H1013" s="849"/>
      <c r="I1013" s="849"/>
      <c r="J1013" s="832"/>
      <c r="K1013" s="832"/>
      <c r="L1013" s="849">
        <v>2</v>
      </c>
      <c r="M1013" s="849">
        <v>600</v>
      </c>
      <c r="N1013" s="832">
        <v>1</v>
      </c>
      <c r="O1013" s="832">
        <v>300</v>
      </c>
      <c r="P1013" s="849">
        <v>1</v>
      </c>
      <c r="Q1013" s="849">
        <v>300</v>
      </c>
      <c r="R1013" s="837">
        <v>0.5</v>
      </c>
      <c r="S1013" s="850">
        <v>300</v>
      </c>
    </row>
    <row r="1014" spans="1:19" ht="14.4" customHeight="1" x14ac:dyDescent="0.3">
      <c r="A1014" s="831" t="s">
        <v>5082</v>
      </c>
      <c r="B1014" s="832" t="s">
        <v>5083</v>
      </c>
      <c r="C1014" s="832" t="s">
        <v>589</v>
      </c>
      <c r="D1014" s="832" t="s">
        <v>2748</v>
      </c>
      <c r="E1014" s="832" t="s">
        <v>5331</v>
      </c>
      <c r="F1014" s="832" t="s">
        <v>5332</v>
      </c>
      <c r="G1014" s="832" t="s">
        <v>5334</v>
      </c>
      <c r="H1014" s="849">
        <v>1</v>
      </c>
      <c r="I1014" s="849">
        <v>299</v>
      </c>
      <c r="J1014" s="832"/>
      <c r="K1014" s="832">
        <v>299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 t="s">
        <v>5082</v>
      </c>
      <c r="B1015" s="832" t="s">
        <v>5083</v>
      </c>
      <c r="C1015" s="832" t="s">
        <v>589</v>
      </c>
      <c r="D1015" s="832" t="s">
        <v>2748</v>
      </c>
      <c r="E1015" s="832" t="s">
        <v>5331</v>
      </c>
      <c r="F1015" s="832" t="s">
        <v>5335</v>
      </c>
      <c r="G1015" s="832" t="s">
        <v>5336</v>
      </c>
      <c r="H1015" s="849">
        <v>12</v>
      </c>
      <c r="I1015" s="849">
        <v>1464</v>
      </c>
      <c r="J1015" s="832">
        <v>0.70588235294117652</v>
      </c>
      <c r="K1015" s="832">
        <v>122</v>
      </c>
      <c r="L1015" s="849">
        <v>17</v>
      </c>
      <c r="M1015" s="849">
        <v>2074</v>
      </c>
      <c r="N1015" s="832">
        <v>1</v>
      </c>
      <c r="O1015" s="832">
        <v>122</v>
      </c>
      <c r="P1015" s="849">
        <v>41</v>
      </c>
      <c r="Q1015" s="849">
        <v>5002</v>
      </c>
      <c r="R1015" s="837">
        <v>2.4117647058823528</v>
      </c>
      <c r="S1015" s="850">
        <v>122</v>
      </c>
    </row>
    <row r="1016" spans="1:19" ht="14.4" customHeight="1" x14ac:dyDescent="0.3">
      <c r="A1016" s="831" t="s">
        <v>5082</v>
      </c>
      <c r="B1016" s="832" t="s">
        <v>5083</v>
      </c>
      <c r="C1016" s="832" t="s">
        <v>589</v>
      </c>
      <c r="D1016" s="832" t="s">
        <v>2748</v>
      </c>
      <c r="E1016" s="832" t="s">
        <v>5331</v>
      </c>
      <c r="F1016" s="832" t="s">
        <v>5338</v>
      </c>
      <c r="G1016" s="832" t="s">
        <v>5340</v>
      </c>
      <c r="H1016" s="849">
        <v>51</v>
      </c>
      <c r="I1016" s="849">
        <v>7446</v>
      </c>
      <c r="J1016" s="832">
        <v>0.20759451321512212</v>
      </c>
      <c r="K1016" s="832">
        <v>146</v>
      </c>
      <c r="L1016" s="849">
        <v>244</v>
      </c>
      <c r="M1016" s="849">
        <v>35868</v>
      </c>
      <c r="N1016" s="832">
        <v>1</v>
      </c>
      <c r="O1016" s="832">
        <v>147</v>
      </c>
      <c r="P1016" s="849">
        <v>153</v>
      </c>
      <c r="Q1016" s="849">
        <v>22491</v>
      </c>
      <c r="R1016" s="837">
        <v>0.62704918032786883</v>
      </c>
      <c r="S1016" s="850">
        <v>147</v>
      </c>
    </row>
    <row r="1017" spans="1:19" ht="14.4" customHeight="1" x14ac:dyDescent="0.3">
      <c r="A1017" s="831" t="s">
        <v>5082</v>
      </c>
      <c r="B1017" s="832" t="s">
        <v>5083</v>
      </c>
      <c r="C1017" s="832" t="s">
        <v>589</v>
      </c>
      <c r="D1017" s="832" t="s">
        <v>2748</v>
      </c>
      <c r="E1017" s="832" t="s">
        <v>5331</v>
      </c>
      <c r="F1017" s="832" t="s">
        <v>5344</v>
      </c>
      <c r="G1017" s="832" t="s">
        <v>5345</v>
      </c>
      <c r="H1017" s="849">
        <v>70</v>
      </c>
      <c r="I1017" s="849">
        <v>2590</v>
      </c>
      <c r="J1017" s="832">
        <v>0.42944785276073622</v>
      </c>
      <c r="K1017" s="832">
        <v>37</v>
      </c>
      <c r="L1017" s="849">
        <v>163</v>
      </c>
      <c r="M1017" s="849">
        <v>6031</v>
      </c>
      <c r="N1017" s="832">
        <v>1</v>
      </c>
      <c r="O1017" s="832">
        <v>37</v>
      </c>
      <c r="P1017" s="849">
        <v>175</v>
      </c>
      <c r="Q1017" s="849">
        <v>6475</v>
      </c>
      <c r="R1017" s="837">
        <v>1.0736196319018405</v>
      </c>
      <c r="S1017" s="850">
        <v>37</v>
      </c>
    </row>
    <row r="1018" spans="1:19" ht="14.4" customHeight="1" x14ac:dyDescent="0.3">
      <c r="A1018" s="831" t="s">
        <v>5082</v>
      </c>
      <c r="B1018" s="832" t="s">
        <v>5083</v>
      </c>
      <c r="C1018" s="832" t="s">
        <v>589</v>
      </c>
      <c r="D1018" s="832" t="s">
        <v>2748</v>
      </c>
      <c r="E1018" s="832" t="s">
        <v>5331</v>
      </c>
      <c r="F1018" s="832" t="s">
        <v>5344</v>
      </c>
      <c r="G1018" s="832" t="s">
        <v>5346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1</v>
      </c>
      <c r="Q1018" s="849">
        <v>37</v>
      </c>
      <c r="R1018" s="837"/>
      <c r="S1018" s="850">
        <v>37</v>
      </c>
    </row>
    <row r="1019" spans="1:19" ht="14.4" customHeight="1" x14ac:dyDescent="0.3">
      <c r="A1019" s="831" t="s">
        <v>5082</v>
      </c>
      <c r="B1019" s="832" t="s">
        <v>5083</v>
      </c>
      <c r="C1019" s="832" t="s">
        <v>589</v>
      </c>
      <c r="D1019" s="832" t="s">
        <v>2748</v>
      </c>
      <c r="E1019" s="832" t="s">
        <v>5331</v>
      </c>
      <c r="F1019" s="832" t="s">
        <v>5351</v>
      </c>
      <c r="G1019" s="832" t="s">
        <v>5353</v>
      </c>
      <c r="H1019" s="849">
        <v>77</v>
      </c>
      <c r="I1019" s="849">
        <v>13629</v>
      </c>
      <c r="J1019" s="832">
        <v>0.22448979591836735</v>
      </c>
      <c r="K1019" s="832">
        <v>177</v>
      </c>
      <c r="L1019" s="849">
        <v>343</v>
      </c>
      <c r="M1019" s="849">
        <v>60711</v>
      </c>
      <c r="N1019" s="832">
        <v>1</v>
      </c>
      <c r="O1019" s="832">
        <v>177</v>
      </c>
      <c r="P1019" s="849">
        <v>252</v>
      </c>
      <c r="Q1019" s="849">
        <v>44856</v>
      </c>
      <c r="R1019" s="837">
        <v>0.73884469041854028</v>
      </c>
      <c r="S1019" s="850">
        <v>178</v>
      </c>
    </row>
    <row r="1020" spans="1:19" ht="14.4" customHeight="1" x14ac:dyDescent="0.3">
      <c r="A1020" s="831" t="s">
        <v>5082</v>
      </c>
      <c r="B1020" s="832" t="s">
        <v>5083</v>
      </c>
      <c r="C1020" s="832" t="s">
        <v>589</v>
      </c>
      <c r="D1020" s="832" t="s">
        <v>2748</v>
      </c>
      <c r="E1020" s="832" t="s">
        <v>5331</v>
      </c>
      <c r="F1020" s="832" t="s">
        <v>5354</v>
      </c>
      <c r="G1020" s="832" t="s">
        <v>5355</v>
      </c>
      <c r="H1020" s="849">
        <v>29</v>
      </c>
      <c r="I1020" s="849">
        <v>0</v>
      </c>
      <c r="J1020" s="832"/>
      <c r="K1020" s="832">
        <v>0</v>
      </c>
      <c r="L1020" s="849">
        <v>45</v>
      </c>
      <c r="M1020" s="849">
        <v>0</v>
      </c>
      <c r="N1020" s="832"/>
      <c r="O1020" s="832">
        <v>0</v>
      </c>
      <c r="P1020" s="849">
        <v>80</v>
      </c>
      <c r="Q1020" s="849">
        <v>0</v>
      </c>
      <c r="R1020" s="837"/>
      <c r="S1020" s="850">
        <v>0</v>
      </c>
    </row>
    <row r="1021" spans="1:19" ht="14.4" customHeight="1" x14ac:dyDescent="0.3">
      <c r="A1021" s="831" t="s">
        <v>5082</v>
      </c>
      <c r="B1021" s="832" t="s">
        <v>5083</v>
      </c>
      <c r="C1021" s="832" t="s">
        <v>589</v>
      </c>
      <c r="D1021" s="832" t="s">
        <v>2748</v>
      </c>
      <c r="E1021" s="832" t="s">
        <v>5331</v>
      </c>
      <c r="F1021" s="832" t="s">
        <v>5358</v>
      </c>
      <c r="G1021" s="832" t="s">
        <v>5359</v>
      </c>
      <c r="H1021" s="849">
        <v>7</v>
      </c>
      <c r="I1021" s="849">
        <v>770</v>
      </c>
      <c r="J1021" s="832"/>
      <c r="K1021" s="832">
        <v>110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5082</v>
      </c>
      <c r="B1022" s="832" t="s">
        <v>5083</v>
      </c>
      <c r="C1022" s="832" t="s">
        <v>589</v>
      </c>
      <c r="D1022" s="832" t="s">
        <v>2748</v>
      </c>
      <c r="E1022" s="832" t="s">
        <v>5331</v>
      </c>
      <c r="F1022" s="832" t="s">
        <v>5358</v>
      </c>
      <c r="G1022" s="832" t="s">
        <v>5360</v>
      </c>
      <c r="H1022" s="849">
        <v>63</v>
      </c>
      <c r="I1022" s="849">
        <v>6930</v>
      </c>
      <c r="J1022" s="832">
        <v>8.6158666219089186E-2</v>
      </c>
      <c r="K1022" s="832">
        <v>110</v>
      </c>
      <c r="L1022" s="849">
        <v>331</v>
      </c>
      <c r="M1022" s="849">
        <v>80433</v>
      </c>
      <c r="N1022" s="832">
        <v>1</v>
      </c>
      <c r="O1022" s="832">
        <v>243</v>
      </c>
      <c r="P1022" s="849">
        <v>161</v>
      </c>
      <c r="Q1022" s="849">
        <v>39284</v>
      </c>
      <c r="R1022" s="837">
        <v>0.48840649981972573</v>
      </c>
      <c r="S1022" s="850">
        <v>244</v>
      </c>
    </row>
    <row r="1023" spans="1:19" ht="14.4" customHeight="1" x14ac:dyDescent="0.3">
      <c r="A1023" s="831" t="s">
        <v>5082</v>
      </c>
      <c r="B1023" s="832" t="s">
        <v>5083</v>
      </c>
      <c r="C1023" s="832" t="s">
        <v>589</v>
      </c>
      <c r="D1023" s="832" t="s">
        <v>2748</v>
      </c>
      <c r="E1023" s="832" t="s">
        <v>5331</v>
      </c>
      <c r="F1023" s="832" t="s">
        <v>5361</v>
      </c>
      <c r="G1023" s="832" t="s">
        <v>5362</v>
      </c>
      <c r="H1023" s="849">
        <v>96</v>
      </c>
      <c r="I1023" s="849">
        <v>3199.99</v>
      </c>
      <c r="J1023" s="832">
        <v>96.009300930093005</v>
      </c>
      <c r="K1023" s="832">
        <v>33.333229166666662</v>
      </c>
      <c r="L1023" s="849">
        <v>1</v>
      </c>
      <c r="M1023" s="849">
        <v>33.33</v>
      </c>
      <c r="N1023" s="832">
        <v>1</v>
      </c>
      <c r="O1023" s="832">
        <v>33.33</v>
      </c>
      <c r="P1023" s="849">
        <v>1</v>
      </c>
      <c r="Q1023" s="849">
        <v>33.33</v>
      </c>
      <c r="R1023" s="837">
        <v>1</v>
      </c>
      <c r="S1023" s="850">
        <v>33.33</v>
      </c>
    </row>
    <row r="1024" spans="1:19" ht="14.4" customHeight="1" x14ac:dyDescent="0.3">
      <c r="A1024" s="831" t="s">
        <v>5082</v>
      </c>
      <c r="B1024" s="832" t="s">
        <v>5083</v>
      </c>
      <c r="C1024" s="832" t="s">
        <v>589</v>
      </c>
      <c r="D1024" s="832" t="s">
        <v>2748</v>
      </c>
      <c r="E1024" s="832" t="s">
        <v>5331</v>
      </c>
      <c r="F1024" s="832" t="s">
        <v>5361</v>
      </c>
      <c r="G1024" s="832" t="s">
        <v>5363</v>
      </c>
      <c r="H1024" s="849"/>
      <c r="I1024" s="849"/>
      <c r="J1024" s="832"/>
      <c r="K1024" s="832"/>
      <c r="L1024" s="849">
        <v>502</v>
      </c>
      <c r="M1024" s="849">
        <v>16733.330000000002</v>
      </c>
      <c r="N1024" s="832">
        <v>1</v>
      </c>
      <c r="O1024" s="832">
        <v>33.333326693227093</v>
      </c>
      <c r="P1024" s="849">
        <v>291</v>
      </c>
      <c r="Q1024" s="849">
        <v>9700</v>
      </c>
      <c r="R1024" s="837">
        <v>0.57968139037477895</v>
      </c>
      <c r="S1024" s="850">
        <v>33.333333333333336</v>
      </c>
    </row>
    <row r="1025" spans="1:19" ht="14.4" customHeight="1" x14ac:dyDescent="0.3">
      <c r="A1025" s="831" t="s">
        <v>5082</v>
      </c>
      <c r="B1025" s="832" t="s">
        <v>5083</v>
      </c>
      <c r="C1025" s="832" t="s">
        <v>589</v>
      </c>
      <c r="D1025" s="832" t="s">
        <v>2748</v>
      </c>
      <c r="E1025" s="832" t="s">
        <v>5331</v>
      </c>
      <c r="F1025" s="832" t="s">
        <v>5364</v>
      </c>
      <c r="G1025" s="832" t="s">
        <v>5365</v>
      </c>
      <c r="H1025" s="849">
        <v>26</v>
      </c>
      <c r="I1025" s="849">
        <v>962</v>
      </c>
      <c r="J1025" s="832">
        <v>0.33333333333333331</v>
      </c>
      <c r="K1025" s="832">
        <v>37</v>
      </c>
      <c r="L1025" s="849">
        <v>78</v>
      </c>
      <c r="M1025" s="849">
        <v>2886</v>
      </c>
      <c r="N1025" s="832">
        <v>1</v>
      </c>
      <c r="O1025" s="832">
        <v>37</v>
      </c>
      <c r="P1025" s="849">
        <v>53</v>
      </c>
      <c r="Q1025" s="849">
        <v>1961</v>
      </c>
      <c r="R1025" s="837">
        <v>0.67948717948717952</v>
      </c>
      <c r="S1025" s="850">
        <v>37</v>
      </c>
    </row>
    <row r="1026" spans="1:19" ht="14.4" customHeight="1" x14ac:dyDescent="0.3">
      <c r="A1026" s="831" t="s">
        <v>5082</v>
      </c>
      <c r="B1026" s="832" t="s">
        <v>5083</v>
      </c>
      <c r="C1026" s="832" t="s">
        <v>589</v>
      </c>
      <c r="D1026" s="832" t="s">
        <v>2748</v>
      </c>
      <c r="E1026" s="832" t="s">
        <v>5331</v>
      </c>
      <c r="F1026" s="832" t="s">
        <v>5369</v>
      </c>
      <c r="G1026" s="832" t="s">
        <v>5371</v>
      </c>
      <c r="H1026" s="849">
        <v>36</v>
      </c>
      <c r="I1026" s="849">
        <v>1152</v>
      </c>
      <c r="J1026" s="832">
        <v>0.61016949152542377</v>
      </c>
      <c r="K1026" s="832">
        <v>32</v>
      </c>
      <c r="L1026" s="849">
        <v>59</v>
      </c>
      <c r="M1026" s="849">
        <v>1888</v>
      </c>
      <c r="N1026" s="832">
        <v>1</v>
      </c>
      <c r="O1026" s="832">
        <v>32</v>
      </c>
      <c r="P1026" s="849">
        <v>63</v>
      </c>
      <c r="Q1026" s="849">
        <v>2016</v>
      </c>
      <c r="R1026" s="837">
        <v>1.0677966101694916</v>
      </c>
      <c r="S1026" s="850">
        <v>32</v>
      </c>
    </row>
    <row r="1027" spans="1:19" ht="14.4" customHeight="1" x14ac:dyDescent="0.3">
      <c r="A1027" s="831" t="s">
        <v>5082</v>
      </c>
      <c r="B1027" s="832" t="s">
        <v>5083</v>
      </c>
      <c r="C1027" s="832" t="s">
        <v>589</v>
      </c>
      <c r="D1027" s="832" t="s">
        <v>2748</v>
      </c>
      <c r="E1027" s="832" t="s">
        <v>5331</v>
      </c>
      <c r="F1027" s="832" t="s">
        <v>5374</v>
      </c>
      <c r="G1027" s="832" t="s">
        <v>5375</v>
      </c>
      <c r="H1027" s="849">
        <v>10</v>
      </c>
      <c r="I1027" s="849">
        <v>1310</v>
      </c>
      <c r="J1027" s="832">
        <v>3.308080808080808</v>
      </c>
      <c r="K1027" s="832">
        <v>131</v>
      </c>
      <c r="L1027" s="849">
        <v>3</v>
      </c>
      <c r="M1027" s="849">
        <v>396</v>
      </c>
      <c r="N1027" s="832">
        <v>1</v>
      </c>
      <c r="O1027" s="832">
        <v>132</v>
      </c>
      <c r="P1027" s="849">
        <v>4</v>
      </c>
      <c r="Q1027" s="849">
        <v>528</v>
      </c>
      <c r="R1027" s="837">
        <v>1.3333333333333333</v>
      </c>
      <c r="S1027" s="850">
        <v>132</v>
      </c>
    </row>
    <row r="1028" spans="1:19" ht="14.4" customHeight="1" x14ac:dyDescent="0.3">
      <c r="A1028" s="831" t="s">
        <v>5082</v>
      </c>
      <c r="B1028" s="832" t="s">
        <v>5083</v>
      </c>
      <c r="C1028" s="832" t="s">
        <v>589</v>
      </c>
      <c r="D1028" s="832" t="s">
        <v>2748</v>
      </c>
      <c r="E1028" s="832" t="s">
        <v>5331</v>
      </c>
      <c r="F1028" s="832" t="s">
        <v>5376</v>
      </c>
      <c r="G1028" s="832" t="s">
        <v>5377</v>
      </c>
      <c r="H1028" s="849"/>
      <c r="I1028" s="849"/>
      <c r="J1028" s="832"/>
      <c r="K1028" s="832"/>
      <c r="L1028" s="849">
        <v>0</v>
      </c>
      <c r="M1028" s="849">
        <v>0</v>
      </c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5082</v>
      </c>
      <c r="B1029" s="832" t="s">
        <v>5083</v>
      </c>
      <c r="C1029" s="832" t="s">
        <v>589</v>
      </c>
      <c r="D1029" s="832" t="s">
        <v>2748</v>
      </c>
      <c r="E1029" s="832" t="s">
        <v>5331</v>
      </c>
      <c r="F1029" s="832" t="s">
        <v>5378</v>
      </c>
      <c r="G1029" s="832" t="s">
        <v>5379</v>
      </c>
      <c r="H1029" s="849"/>
      <c r="I1029" s="849"/>
      <c r="J1029" s="832"/>
      <c r="K1029" s="832"/>
      <c r="L1029" s="849">
        <v>1</v>
      </c>
      <c r="M1029" s="849">
        <v>355</v>
      </c>
      <c r="N1029" s="832">
        <v>1</v>
      </c>
      <c r="O1029" s="832">
        <v>355</v>
      </c>
      <c r="P1029" s="849">
        <v>1</v>
      </c>
      <c r="Q1029" s="849">
        <v>355</v>
      </c>
      <c r="R1029" s="837">
        <v>1</v>
      </c>
      <c r="S1029" s="850">
        <v>355</v>
      </c>
    </row>
    <row r="1030" spans="1:19" ht="14.4" customHeight="1" x14ac:dyDescent="0.3">
      <c r="A1030" s="831" t="s">
        <v>5082</v>
      </c>
      <c r="B1030" s="832" t="s">
        <v>5083</v>
      </c>
      <c r="C1030" s="832" t="s">
        <v>589</v>
      </c>
      <c r="D1030" s="832" t="s">
        <v>2748</v>
      </c>
      <c r="E1030" s="832" t="s">
        <v>5331</v>
      </c>
      <c r="F1030" s="832" t="s">
        <v>5378</v>
      </c>
      <c r="G1030" s="832" t="s">
        <v>5380</v>
      </c>
      <c r="H1030" s="849">
        <v>50</v>
      </c>
      <c r="I1030" s="849">
        <v>17700</v>
      </c>
      <c r="J1030" s="832">
        <v>0.37488086413216137</v>
      </c>
      <c r="K1030" s="832">
        <v>354</v>
      </c>
      <c r="L1030" s="849">
        <v>133</v>
      </c>
      <c r="M1030" s="849">
        <v>47215</v>
      </c>
      <c r="N1030" s="832">
        <v>1</v>
      </c>
      <c r="O1030" s="832">
        <v>355</v>
      </c>
      <c r="P1030" s="849">
        <v>51</v>
      </c>
      <c r="Q1030" s="849">
        <v>18105</v>
      </c>
      <c r="R1030" s="837">
        <v>0.38345864661654133</v>
      </c>
      <c r="S1030" s="850">
        <v>355</v>
      </c>
    </row>
    <row r="1031" spans="1:19" ht="14.4" customHeight="1" x14ac:dyDescent="0.3">
      <c r="A1031" s="831" t="s">
        <v>5082</v>
      </c>
      <c r="B1031" s="832" t="s">
        <v>5083</v>
      </c>
      <c r="C1031" s="832" t="s">
        <v>589</v>
      </c>
      <c r="D1031" s="832" t="s">
        <v>2748</v>
      </c>
      <c r="E1031" s="832" t="s">
        <v>5331</v>
      </c>
      <c r="F1031" s="832" t="s">
        <v>5381</v>
      </c>
      <c r="G1031" s="832" t="s">
        <v>5382</v>
      </c>
      <c r="H1031" s="849">
        <v>32</v>
      </c>
      <c r="I1031" s="849">
        <v>1888</v>
      </c>
      <c r="J1031" s="832"/>
      <c r="K1031" s="832">
        <v>59</v>
      </c>
      <c r="L1031" s="849"/>
      <c r="M1031" s="849"/>
      <c r="N1031" s="832"/>
      <c r="O1031" s="832"/>
      <c r="P1031" s="849">
        <v>1</v>
      </c>
      <c r="Q1031" s="849">
        <v>59</v>
      </c>
      <c r="R1031" s="837"/>
      <c r="S1031" s="850">
        <v>59</v>
      </c>
    </row>
    <row r="1032" spans="1:19" ht="14.4" customHeight="1" x14ac:dyDescent="0.3">
      <c r="A1032" s="831" t="s">
        <v>5082</v>
      </c>
      <c r="B1032" s="832" t="s">
        <v>5083</v>
      </c>
      <c r="C1032" s="832" t="s">
        <v>589</v>
      </c>
      <c r="D1032" s="832" t="s">
        <v>2748</v>
      </c>
      <c r="E1032" s="832" t="s">
        <v>5331</v>
      </c>
      <c r="F1032" s="832" t="s">
        <v>5383</v>
      </c>
      <c r="G1032" s="832" t="s">
        <v>5384</v>
      </c>
      <c r="H1032" s="849">
        <v>32</v>
      </c>
      <c r="I1032" s="849">
        <v>22432</v>
      </c>
      <c r="J1032" s="832">
        <v>1.0666666666666667</v>
      </c>
      <c r="K1032" s="832">
        <v>701</v>
      </c>
      <c r="L1032" s="849">
        <v>30</v>
      </c>
      <c r="M1032" s="849">
        <v>21030</v>
      </c>
      <c r="N1032" s="832">
        <v>1</v>
      </c>
      <c r="O1032" s="832">
        <v>701</v>
      </c>
      <c r="P1032" s="849"/>
      <c r="Q1032" s="849"/>
      <c r="R1032" s="837"/>
      <c r="S1032" s="850"/>
    </row>
    <row r="1033" spans="1:19" ht="14.4" customHeight="1" x14ac:dyDescent="0.3">
      <c r="A1033" s="831" t="s">
        <v>5082</v>
      </c>
      <c r="B1033" s="832" t="s">
        <v>5083</v>
      </c>
      <c r="C1033" s="832" t="s">
        <v>589</v>
      </c>
      <c r="D1033" s="832" t="s">
        <v>2748</v>
      </c>
      <c r="E1033" s="832" t="s">
        <v>5331</v>
      </c>
      <c r="F1033" s="832" t="s">
        <v>5383</v>
      </c>
      <c r="G1033" s="832" t="s">
        <v>5385</v>
      </c>
      <c r="H1033" s="849">
        <v>1</v>
      </c>
      <c r="I1033" s="849">
        <v>701</v>
      </c>
      <c r="J1033" s="832"/>
      <c r="K1033" s="832">
        <v>701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" customHeight="1" x14ac:dyDescent="0.3">
      <c r="A1034" s="831" t="s">
        <v>5082</v>
      </c>
      <c r="B1034" s="832" t="s">
        <v>5083</v>
      </c>
      <c r="C1034" s="832" t="s">
        <v>589</v>
      </c>
      <c r="D1034" s="832" t="s">
        <v>2749</v>
      </c>
      <c r="E1034" s="832" t="s">
        <v>5084</v>
      </c>
      <c r="F1034" s="832" t="s">
        <v>5087</v>
      </c>
      <c r="G1034" s="832" t="s">
        <v>4276</v>
      </c>
      <c r="H1034" s="849">
        <v>3.8</v>
      </c>
      <c r="I1034" s="849">
        <v>205.57999999999998</v>
      </c>
      <c r="J1034" s="832">
        <v>0.79166666666666663</v>
      </c>
      <c r="K1034" s="832">
        <v>54.1</v>
      </c>
      <c r="L1034" s="849">
        <v>4.8</v>
      </c>
      <c r="M1034" s="849">
        <v>259.68</v>
      </c>
      <c r="N1034" s="832">
        <v>1</v>
      </c>
      <c r="O1034" s="832">
        <v>54.1</v>
      </c>
      <c r="P1034" s="849">
        <v>0.6</v>
      </c>
      <c r="Q1034" s="849">
        <v>32.46</v>
      </c>
      <c r="R1034" s="837">
        <v>0.125</v>
      </c>
      <c r="S1034" s="850">
        <v>54.1</v>
      </c>
    </row>
    <row r="1035" spans="1:19" ht="14.4" customHeight="1" x14ac:dyDescent="0.3">
      <c r="A1035" s="831" t="s">
        <v>5082</v>
      </c>
      <c r="B1035" s="832" t="s">
        <v>5083</v>
      </c>
      <c r="C1035" s="832" t="s">
        <v>589</v>
      </c>
      <c r="D1035" s="832" t="s">
        <v>2749</v>
      </c>
      <c r="E1035" s="832" t="s">
        <v>5084</v>
      </c>
      <c r="F1035" s="832" t="s">
        <v>5088</v>
      </c>
      <c r="G1035" s="832" t="s">
        <v>4543</v>
      </c>
      <c r="H1035" s="849">
        <v>3.2</v>
      </c>
      <c r="I1035" s="849">
        <v>346.4</v>
      </c>
      <c r="J1035" s="832">
        <v>1.0665681384321695</v>
      </c>
      <c r="K1035" s="832">
        <v>108.24999999999999</v>
      </c>
      <c r="L1035" s="849">
        <v>3</v>
      </c>
      <c r="M1035" s="849">
        <v>324.77999999999997</v>
      </c>
      <c r="N1035" s="832">
        <v>1</v>
      </c>
      <c r="O1035" s="832">
        <v>108.25999999999999</v>
      </c>
      <c r="P1035" s="849">
        <v>4.2</v>
      </c>
      <c r="Q1035" s="849">
        <v>454.66</v>
      </c>
      <c r="R1035" s="837">
        <v>1.3999014717655029</v>
      </c>
      <c r="S1035" s="850">
        <v>108.25238095238096</v>
      </c>
    </row>
    <row r="1036" spans="1:19" ht="14.4" customHeight="1" x14ac:dyDescent="0.3">
      <c r="A1036" s="831" t="s">
        <v>5082</v>
      </c>
      <c r="B1036" s="832" t="s">
        <v>5083</v>
      </c>
      <c r="C1036" s="832" t="s">
        <v>589</v>
      </c>
      <c r="D1036" s="832" t="s">
        <v>2749</v>
      </c>
      <c r="E1036" s="832" t="s">
        <v>5084</v>
      </c>
      <c r="F1036" s="832" t="s">
        <v>5091</v>
      </c>
      <c r="G1036" s="832" t="s">
        <v>2872</v>
      </c>
      <c r="H1036" s="849"/>
      <c r="I1036" s="849"/>
      <c r="J1036" s="832"/>
      <c r="K1036" s="832"/>
      <c r="L1036" s="849">
        <v>2.6</v>
      </c>
      <c r="M1036" s="849">
        <v>33.44</v>
      </c>
      <c r="N1036" s="832">
        <v>1</v>
      </c>
      <c r="O1036" s="832">
        <v>12.86153846153846</v>
      </c>
      <c r="P1036" s="849"/>
      <c r="Q1036" s="849"/>
      <c r="R1036" s="837"/>
      <c r="S1036" s="850"/>
    </row>
    <row r="1037" spans="1:19" ht="14.4" customHeight="1" x14ac:dyDescent="0.3">
      <c r="A1037" s="831" t="s">
        <v>5082</v>
      </c>
      <c r="B1037" s="832" t="s">
        <v>5083</v>
      </c>
      <c r="C1037" s="832" t="s">
        <v>589</v>
      </c>
      <c r="D1037" s="832" t="s">
        <v>2749</v>
      </c>
      <c r="E1037" s="832" t="s">
        <v>5084</v>
      </c>
      <c r="F1037" s="832" t="s">
        <v>5092</v>
      </c>
      <c r="G1037" s="832" t="s">
        <v>5093</v>
      </c>
      <c r="H1037" s="849">
        <v>2.9</v>
      </c>
      <c r="I1037" s="849">
        <v>550.57000000000005</v>
      </c>
      <c r="J1037" s="832">
        <v>0.33092310096529509</v>
      </c>
      <c r="K1037" s="832">
        <v>189.85172413793106</v>
      </c>
      <c r="L1037" s="849">
        <v>8.1</v>
      </c>
      <c r="M1037" s="849">
        <v>1663.74</v>
      </c>
      <c r="N1037" s="832">
        <v>1</v>
      </c>
      <c r="O1037" s="832">
        <v>205.4</v>
      </c>
      <c r="P1037" s="849">
        <v>3.9</v>
      </c>
      <c r="Q1037" s="849">
        <v>801.06</v>
      </c>
      <c r="R1037" s="837">
        <v>0.48148148148148145</v>
      </c>
      <c r="S1037" s="850">
        <v>205.39999999999998</v>
      </c>
    </row>
    <row r="1038" spans="1:19" ht="14.4" customHeight="1" x14ac:dyDescent="0.3">
      <c r="A1038" s="831" t="s">
        <v>5082</v>
      </c>
      <c r="B1038" s="832" t="s">
        <v>5083</v>
      </c>
      <c r="C1038" s="832" t="s">
        <v>589</v>
      </c>
      <c r="D1038" s="832" t="s">
        <v>2749</v>
      </c>
      <c r="E1038" s="832" t="s">
        <v>5084</v>
      </c>
      <c r="F1038" s="832" t="s">
        <v>5097</v>
      </c>
      <c r="G1038" s="832" t="s">
        <v>1226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135</v>
      </c>
      <c r="Q1038" s="849">
        <v>1846.76</v>
      </c>
      <c r="R1038" s="837"/>
      <c r="S1038" s="850">
        <v>13.679703703703703</v>
      </c>
    </row>
    <row r="1039" spans="1:19" ht="14.4" customHeight="1" x14ac:dyDescent="0.3">
      <c r="A1039" s="831" t="s">
        <v>5082</v>
      </c>
      <c r="B1039" s="832" t="s">
        <v>5083</v>
      </c>
      <c r="C1039" s="832" t="s">
        <v>589</v>
      </c>
      <c r="D1039" s="832" t="s">
        <v>2749</v>
      </c>
      <c r="E1039" s="832" t="s">
        <v>5084</v>
      </c>
      <c r="F1039" s="832" t="s">
        <v>5098</v>
      </c>
      <c r="G1039" s="832" t="s">
        <v>1820</v>
      </c>
      <c r="H1039" s="849">
        <v>1</v>
      </c>
      <c r="I1039" s="849">
        <v>6621.15</v>
      </c>
      <c r="J1039" s="832"/>
      <c r="K1039" s="832">
        <v>6621.15</v>
      </c>
      <c r="L1039" s="849"/>
      <c r="M1039" s="849"/>
      <c r="N1039" s="832"/>
      <c r="O1039" s="832"/>
      <c r="P1039" s="849"/>
      <c r="Q1039" s="849"/>
      <c r="R1039" s="837"/>
      <c r="S1039" s="850"/>
    </row>
    <row r="1040" spans="1:19" ht="14.4" customHeight="1" x14ac:dyDescent="0.3">
      <c r="A1040" s="831" t="s">
        <v>5082</v>
      </c>
      <c r="B1040" s="832" t="s">
        <v>5083</v>
      </c>
      <c r="C1040" s="832" t="s">
        <v>589</v>
      </c>
      <c r="D1040" s="832" t="s">
        <v>2749</v>
      </c>
      <c r="E1040" s="832" t="s">
        <v>5084</v>
      </c>
      <c r="F1040" s="832" t="s">
        <v>5099</v>
      </c>
      <c r="G1040" s="832" t="s">
        <v>609</v>
      </c>
      <c r="H1040" s="849"/>
      <c r="I1040" s="849"/>
      <c r="J1040" s="832"/>
      <c r="K1040" s="832"/>
      <c r="L1040" s="849">
        <v>20.509999999999998</v>
      </c>
      <c r="M1040" s="849">
        <v>7502.49</v>
      </c>
      <c r="N1040" s="832">
        <v>1</v>
      </c>
      <c r="O1040" s="832">
        <v>365.79668454412484</v>
      </c>
      <c r="P1040" s="849"/>
      <c r="Q1040" s="849"/>
      <c r="R1040" s="837"/>
      <c r="S1040" s="850"/>
    </row>
    <row r="1041" spans="1:19" ht="14.4" customHeight="1" x14ac:dyDescent="0.3">
      <c r="A1041" s="831" t="s">
        <v>5082</v>
      </c>
      <c r="B1041" s="832" t="s">
        <v>5083</v>
      </c>
      <c r="C1041" s="832" t="s">
        <v>589</v>
      </c>
      <c r="D1041" s="832" t="s">
        <v>2749</v>
      </c>
      <c r="E1041" s="832" t="s">
        <v>5084</v>
      </c>
      <c r="F1041" s="832" t="s">
        <v>5103</v>
      </c>
      <c r="G1041" s="832" t="s">
        <v>5104</v>
      </c>
      <c r="H1041" s="849">
        <v>24</v>
      </c>
      <c r="I1041" s="849">
        <v>686962.32000000007</v>
      </c>
      <c r="J1041" s="832">
        <v>0.8</v>
      </c>
      <c r="K1041" s="832">
        <v>28623.430000000004</v>
      </c>
      <c r="L1041" s="849">
        <v>30</v>
      </c>
      <c r="M1041" s="849">
        <v>858702.9</v>
      </c>
      <c r="N1041" s="832">
        <v>1</v>
      </c>
      <c r="O1041" s="832">
        <v>28623.43</v>
      </c>
      <c r="P1041" s="849">
        <v>35</v>
      </c>
      <c r="Q1041" s="849">
        <v>813937.97</v>
      </c>
      <c r="R1041" s="837">
        <v>0.94786912912486954</v>
      </c>
      <c r="S1041" s="850">
        <v>23255.370571428572</v>
      </c>
    </row>
    <row r="1042" spans="1:19" ht="14.4" customHeight="1" x14ac:dyDescent="0.3">
      <c r="A1042" s="831" t="s">
        <v>5082</v>
      </c>
      <c r="B1042" s="832" t="s">
        <v>5083</v>
      </c>
      <c r="C1042" s="832" t="s">
        <v>589</v>
      </c>
      <c r="D1042" s="832" t="s">
        <v>2749</v>
      </c>
      <c r="E1042" s="832" t="s">
        <v>5084</v>
      </c>
      <c r="F1042" s="832" t="s">
        <v>5105</v>
      </c>
      <c r="G1042" s="832"/>
      <c r="H1042" s="849">
        <v>29</v>
      </c>
      <c r="I1042" s="849">
        <v>830098.9</v>
      </c>
      <c r="J1042" s="832">
        <v>0.60416666666666663</v>
      </c>
      <c r="K1042" s="832">
        <v>28624.100000000002</v>
      </c>
      <c r="L1042" s="849">
        <v>48</v>
      </c>
      <c r="M1042" s="849">
        <v>1373956.8</v>
      </c>
      <c r="N1042" s="832">
        <v>1</v>
      </c>
      <c r="O1042" s="832">
        <v>28624.100000000002</v>
      </c>
      <c r="P1042" s="849"/>
      <c r="Q1042" s="849"/>
      <c r="R1042" s="837"/>
      <c r="S1042" s="850"/>
    </row>
    <row r="1043" spans="1:19" ht="14.4" customHeight="1" x14ac:dyDescent="0.3">
      <c r="A1043" s="831" t="s">
        <v>5082</v>
      </c>
      <c r="B1043" s="832" t="s">
        <v>5083</v>
      </c>
      <c r="C1043" s="832" t="s">
        <v>589</v>
      </c>
      <c r="D1043" s="832" t="s">
        <v>2749</v>
      </c>
      <c r="E1043" s="832" t="s">
        <v>5084</v>
      </c>
      <c r="F1043" s="832" t="s">
        <v>5106</v>
      </c>
      <c r="G1043" s="832"/>
      <c r="H1043" s="849">
        <v>2</v>
      </c>
      <c r="I1043" s="849">
        <v>47738.26</v>
      </c>
      <c r="J1043" s="832"/>
      <c r="K1043" s="832">
        <v>23869.13</v>
      </c>
      <c r="L1043" s="849"/>
      <c r="M1043" s="849"/>
      <c r="N1043" s="832"/>
      <c r="O1043" s="832"/>
      <c r="P1043" s="849"/>
      <c r="Q1043" s="849"/>
      <c r="R1043" s="837"/>
      <c r="S1043" s="850"/>
    </row>
    <row r="1044" spans="1:19" ht="14.4" customHeight="1" x14ac:dyDescent="0.3">
      <c r="A1044" s="831" t="s">
        <v>5082</v>
      </c>
      <c r="B1044" s="832" t="s">
        <v>5083</v>
      </c>
      <c r="C1044" s="832" t="s">
        <v>589</v>
      </c>
      <c r="D1044" s="832" t="s">
        <v>2749</v>
      </c>
      <c r="E1044" s="832" t="s">
        <v>5084</v>
      </c>
      <c r="F1044" s="832" t="s">
        <v>5109</v>
      </c>
      <c r="G1044" s="832" t="s">
        <v>2668</v>
      </c>
      <c r="H1044" s="849">
        <v>31.810000000000002</v>
      </c>
      <c r="I1044" s="849">
        <v>475129.37</v>
      </c>
      <c r="J1044" s="832">
        <v>1.4061063147169184</v>
      </c>
      <c r="K1044" s="832">
        <v>14936.478151524676</v>
      </c>
      <c r="L1044" s="849">
        <v>23.97</v>
      </c>
      <c r="M1044" s="849">
        <v>337904.3</v>
      </c>
      <c r="N1044" s="832">
        <v>1</v>
      </c>
      <c r="O1044" s="832">
        <v>14096.967042136004</v>
      </c>
      <c r="P1044" s="849"/>
      <c r="Q1044" s="849"/>
      <c r="R1044" s="837"/>
      <c r="S1044" s="850"/>
    </row>
    <row r="1045" spans="1:19" ht="14.4" customHeight="1" x14ac:dyDescent="0.3">
      <c r="A1045" s="831" t="s">
        <v>5082</v>
      </c>
      <c r="B1045" s="832" t="s">
        <v>5083</v>
      </c>
      <c r="C1045" s="832" t="s">
        <v>589</v>
      </c>
      <c r="D1045" s="832" t="s">
        <v>2749</v>
      </c>
      <c r="E1045" s="832" t="s">
        <v>5084</v>
      </c>
      <c r="F1045" s="832" t="s">
        <v>5110</v>
      </c>
      <c r="G1045" s="832" t="s">
        <v>5111</v>
      </c>
      <c r="H1045" s="849">
        <v>2</v>
      </c>
      <c r="I1045" s="849">
        <v>57089.94</v>
      </c>
      <c r="J1045" s="832"/>
      <c r="K1045" s="832">
        <v>28544.97</v>
      </c>
      <c r="L1045" s="849"/>
      <c r="M1045" s="849"/>
      <c r="N1045" s="832"/>
      <c r="O1045" s="832"/>
      <c r="P1045" s="849">
        <v>2</v>
      </c>
      <c r="Q1045" s="849">
        <v>57089.94</v>
      </c>
      <c r="R1045" s="837"/>
      <c r="S1045" s="850">
        <v>28544.97</v>
      </c>
    </row>
    <row r="1046" spans="1:19" ht="14.4" customHeight="1" x14ac:dyDescent="0.3">
      <c r="A1046" s="831" t="s">
        <v>5082</v>
      </c>
      <c r="B1046" s="832" t="s">
        <v>5083</v>
      </c>
      <c r="C1046" s="832" t="s">
        <v>589</v>
      </c>
      <c r="D1046" s="832" t="s">
        <v>2749</v>
      </c>
      <c r="E1046" s="832" t="s">
        <v>5084</v>
      </c>
      <c r="F1046" s="832" t="s">
        <v>5112</v>
      </c>
      <c r="G1046" s="832" t="s">
        <v>5111</v>
      </c>
      <c r="H1046" s="849">
        <v>2</v>
      </c>
      <c r="I1046" s="849">
        <v>115695.2</v>
      </c>
      <c r="J1046" s="832"/>
      <c r="K1046" s="832">
        <v>57847.6</v>
      </c>
      <c r="L1046" s="849"/>
      <c r="M1046" s="849"/>
      <c r="N1046" s="832"/>
      <c r="O1046" s="832"/>
      <c r="P1046" s="849">
        <v>1</v>
      </c>
      <c r="Q1046" s="849">
        <v>57847.6</v>
      </c>
      <c r="R1046" s="837"/>
      <c r="S1046" s="850">
        <v>57847.6</v>
      </c>
    </row>
    <row r="1047" spans="1:19" ht="14.4" customHeight="1" x14ac:dyDescent="0.3">
      <c r="A1047" s="831" t="s">
        <v>5082</v>
      </c>
      <c r="B1047" s="832" t="s">
        <v>5083</v>
      </c>
      <c r="C1047" s="832" t="s">
        <v>589</v>
      </c>
      <c r="D1047" s="832" t="s">
        <v>2749</v>
      </c>
      <c r="E1047" s="832" t="s">
        <v>5084</v>
      </c>
      <c r="F1047" s="832" t="s">
        <v>5113</v>
      </c>
      <c r="G1047" s="832" t="s">
        <v>5111</v>
      </c>
      <c r="H1047" s="849">
        <v>7</v>
      </c>
      <c r="I1047" s="849">
        <v>885340.14999999991</v>
      </c>
      <c r="J1047" s="832"/>
      <c r="K1047" s="832">
        <v>126477.16428571427</v>
      </c>
      <c r="L1047" s="849"/>
      <c r="M1047" s="849"/>
      <c r="N1047" s="832"/>
      <c r="O1047" s="832"/>
      <c r="P1047" s="849">
        <v>8</v>
      </c>
      <c r="Q1047" s="849">
        <v>891572.24</v>
      </c>
      <c r="R1047" s="837"/>
      <c r="S1047" s="850">
        <v>111446.53</v>
      </c>
    </row>
    <row r="1048" spans="1:19" ht="14.4" customHeight="1" x14ac:dyDescent="0.3">
      <c r="A1048" s="831" t="s">
        <v>5082</v>
      </c>
      <c r="B1048" s="832" t="s">
        <v>5083</v>
      </c>
      <c r="C1048" s="832" t="s">
        <v>589</v>
      </c>
      <c r="D1048" s="832" t="s">
        <v>2749</v>
      </c>
      <c r="E1048" s="832" t="s">
        <v>5084</v>
      </c>
      <c r="F1048" s="832" t="s">
        <v>5114</v>
      </c>
      <c r="G1048" s="832" t="s">
        <v>5115</v>
      </c>
      <c r="H1048" s="849">
        <v>9</v>
      </c>
      <c r="I1048" s="849">
        <v>711807.6</v>
      </c>
      <c r="J1048" s="832">
        <v>1.8059999254062504</v>
      </c>
      <c r="K1048" s="832">
        <v>79089.733333333337</v>
      </c>
      <c r="L1048" s="849">
        <v>5</v>
      </c>
      <c r="M1048" s="849">
        <v>394134.9</v>
      </c>
      <c r="N1048" s="832">
        <v>1</v>
      </c>
      <c r="O1048" s="832">
        <v>78826.98000000001</v>
      </c>
      <c r="P1048" s="849">
        <v>37</v>
      </c>
      <c r="Q1048" s="849">
        <v>2916598.26</v>
      </c>
      <c r="R1048" s="837">
        <v>7.3999999999999986</v>
      </c>
      <c r="S1048" s="850">
        <v>78826.98</v>
      </c>
    </row>
    <row r="1049" spans="1:19" ht="14.4" customHeight="1" x14ac:dyDescent="0.3">
      <c r="A1049" s="831" t="s">
        <v>5082</v>
      </c>
      <c r="B1049" s="832" t="s">
        <v>5083</v>
      </c>
      <c r="C1049" s="832" t="s">
        <v>589</v>
      </c>
      <c r="D1049" s="832" t="s">
        <v>2749</v>
      </c>
      <c r="E1049" s="832" t="s">
        <v>5084</v>
      </c>
      <c r="F1049" s="832" t="s">
        <v>5116</v>
      </c>
      <c r="G1049" s="832" t="s">
        <v>5117</v>
      </c>
      <c r="H1049" s="849">
        <v>1</v>
      </c>
      <c r="I1049" s="849">
        <v>1749.08</v>
      </c>
      <c r="J1049" s="832"/>
      <c r="K1049" s="832">
        <v>1749.08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" customHeight="1" x14ac:dyDescent="0.3">
      <c r="A1050" s="831" t="s">
        <v>5082</v>
      </c>
      <c r="B1050" s="832" t="s">
        <v>5083</v>
      </c>
      <c r="C1050" s="832" t="s">
        <v>589</v>
      </c>
      <c r="D1050" s="832" t="s">
        <v>2749</v>
      </c>
      <c r="E1050" s="832" t="s">
        <v>5084</v>
      </c>
      <c r="F1050" s="832" t="s">
        <v>5118</v>
      </c>
      <c r="G1050" s="832" t="s">
        <v>5119</v>
      </c>
      <c r="H1050" s="849">
        <v>20</v>
      </c>
      <c r="I1050" s="849">
        <v>1130483.8</v>
      </c>
      <c r="J1050" s="832">
        <v>0.84681563544442773</v>
      </c>
      <c r="K1050" s="832">
        <v>56524.19</v>
      </c>
      <c r="L1050" s="849">
        <v>24</v>
      </c>
      <c r="M1050" s="849">
        <v>1334982.2</v>
      </c>
      <c r="N1050" s="832">
        <v>1</v>
      </c>
      <c r="O1050" s="832">
        <v>55624.258333333331</v>
      </c>
      <c r="P1050" s="849">
        <v>41</v>
      </c>
      <c r="Q1050" s="849">
        <v>1383786.0399999998</v>
      </c>
      <c r="R1050" s="837">
        <v>1.0365576709562119</v>
      </c>
      <c r="S1050" s="850">
        <v>33750.87902439024</v>
      </c>
    </row>
    <row r="1051" spans="1:19" ht="14.4" customHeight="1" x14ac:dyDescent="0.3">
      <c r="A1051" s="831" t="s">
        <v>5082</v>
      </c>
      <c r="B1051" s="832" t="s">
        <v>5083</v>
      </c>
      <c r="C1051" s="832" t="s">
        <v>589</v>
      </c>
      <c r="D1051" s="832" t="s">
        <v>2749</v>
      </c>
      <c r="E1051" s="832" t="s">
        <v>5084</v>
      </c>
      <c r="F1051" s="832" t="s">
        <v>5120</v>
      </c>
      <c r="G1051" s="832" t="s">
        <v>5121</v>
      </c>
      <c r="H1051" s="849"/>
      <c r="I1051" s="849"/>
      <c r="J1051" s="832"/>
      <c r="K1051" s="832"/>
      <c r="L1051" s="849">
        <v>4</v>
      </c>
      <c r="M1051" s="849">
        <v>33178.28</v>
      </c>
      <c r="N1051" s="832">
        <v>1</v>
      </c>
      <c r="O1051" s="832">
        <v>8294.57</v>
      </c>
      <c r="P1051" s="849"/>
      <c r="Q1051" s="849"/>
      <c r="R1051" s="837"/>
      <c r="S1051" s="850"/>
    </row>
    <row r="1052" spans="1:19" ht="14.4" customHeight="1" x14ac:dyDescent="0.3">
      <c r="A1052" s="831" t="s">
        <v>5082</v>
      </c>
      <c r="B1052" s="832" t="s">
        <v>5083</v>
      </c>
      <c r="C1052" s="832" t="s">
        <v>589</v>
      </c>
      <c r="D1052" s="832" t="s">
        <v>2749</v>
      </c>
      <c r="E1052" s="832" t="s">
        <v>5084</v>
      </c>
      <c r="F1052" s="832" t="s">
        <v>5122</v>
      </c>
      <c r="G1052" s="832" t="s">
        <v>5123</v>
      </c>
      <c r="H1052" s="849">
        <v>2</v>
      </c>
      <c r="I1052" s="849">
        <v>46906.06</v>
      </c>
      <c r="J1052" s="832"/>
      <c r="K1052" s="832">
        <v>23453.03</v>
      </c>
      <c r="L1052" s="849"/>
      <c r="M1052" s="849"/>
      <c r="N1052" s="832"/>
      <c r="O1052" s="832"/>
      <c r="P1052" s="849"/>
      <c r="Q1052" s="849"/>
      <c r="R1052" s="837"/>
      <c r="S1052" s="850"/>
    </row>
    <row r="1053" spans="1:19" ht="14.4" customHeight="1" x14ac:dyDescent="0.3">
      <c r="A1053" s="831" t="s">
        <v>5082</v>
      </c>
      <c r="B1053" s="832" t="s">
        <v>5083</v>
      </c>
      <c r="C1053" s="832" t="s">
        <v>589</v>
      </c>
      <c r="D1053" s="832" t="s">
        <v>2749</v>
      </c>
      <c r="E1053" s="832" t="s">
        <v>5084</v>
      </c>
      <c r="F1053" s="832" t="s">
        <v>5126</v>
      </c>
      <c r="G1053" s="832" t="s">
        <v>5119</v>
      </c>
      <c r="H1053" s="849">
        <v>8</v>
      </c>
      <c r="I1053" s="849">
        <v>1356580.64</v>
      </c>
      <c r="J1053" s="832">
        <v>0.80399999677589384</v>
      </c>
      <c r="K1053" s="832">
        <v>169572.58</v>
      </c>
      <c r="L1053" s="849">
        <v>10</v>
      </c>
      <c r="M1053" s="849">
        <v>1687289.3599999999</v>
      </c>
      <c r="N1053" s="832">
        <v>1</v>
      </c>
      <c r="O1053" s="832">
        <v>168728.93599999999</v>
      </c>
      <c r="P1053" s="849">
        <v>5</v>
      </c>
      <c r="Q1053" s="849">
        <v>504962.6</v>
      </c>
      <c r="R1053" s="837">
        <v>0.29927445284192394</v>
      </c>
      <c r="S1053" s="850">
        <v>100992.51999999999</v>
      </c>
    </row>
    <row r="1054" spans="1:19" ht="14.4" customHeight="1" x14ac:dyDescent="0.3">
      <c r="A1054" s="831" t="s">
        <v>5082</v>
      </c>
      <c r="B1054" s="832" t="s">
        <v>5083</v>
      </c>
      <c r="C1054" s="832" t="s">
        <v>589</v>
      </c>
      <c r="D1054" s="832" t="s">
        <v>2749</v>
      </c>
      <c r="E1054" s="832" t="s">
        <v>5084</v>
      </c>
      <c r="F1054" s="832" t="s">
        <v>5127</v>
      </c>
      <c r="G1054" s="832" t="s">
        <v>1847</v>
      </c>
      <c r="H1054" s="849">
        <v>0.94</v>
      </c>
      <c r="I1054" s="849">
        <v>7309.07</v>
      </c>
      <c r="J1054" s="832"/>
      <c r="K1054" s="832">
        <v>7775.6063829787236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" customHeight="1" x14ac:dyDescent="0.3">
      <c r="A1055" s="831" t="s">
        <v>5082</v>
      </c>
      <c r="B1055" s="832" t="s">
        <v>5083</v>
      </c>
      <c r="C1055" s="832" t="s">
        <v>589</v>
      </c>
      <c r="D1055" s="832" t="s">
        <v>2749</v>
      </c>
      <c r="E1055" s="832" t="s">
        <v>5084</v>
      </c>
      <c r="F1055" s="832" t="s">
        <v>5128</v>
      </c>
      <c r="G1055" s="832" t="s">
        <v>1847</v>
      </c>
      <c r="H1055" s="849">
        <v>1</v>
      </c>
      <c r="I1055" s="849">
        <v>30040</v>
      </c>
      <c r="J1055" s="832"/>
      <c r="K1055" s="832">
        <v>30040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 t="s">
        <v>5082</v>
      </c>
      <c r="B1056" s="832" t="s">
        <v>5083</v>
      </c>
      <c r="C1056" s="832" t="s">
        <v>589</v>
      </c>
      <c r="D1056" s="832" t="s">
        <v>2749</v>
      </c>
      <c r="E1056" s="832" t="s">
        <v>5084</v>
      </c>
      <c r="F1056" s="832" t="s">
        <v>5129</v>
      </c>
      <c r="G1056" s="832" t="s">
        <v>1777</v>
      </c>
      <c r="H1056" s="849">
        <v>14.309999999999999</v>
      </c>
      <c r="I1056" s="849">
        <v>76300.45</v>
      </c>
      <c r="J1056" s="832">
        <v>0.71652556455167027</v>
      </c>
      <c r="K1056" s="832">
        <v>5331.967155835081</v>
      </c>
      <c r="L1056" s="849">
        <v>21.37</v>
      </c>
      <c r="M1056" s="849">
        <v>106486.71</v>
      </c>
      <c r="N1056" s="832">
        <v>1</v>
      </c>
      <c r="O1056" s="832">
        <v>4983</v>
      </c>
      <c r="P1056" s="849"/>
      <c r="Q1056" s="849"/>
      <c r="R1056" s="837"/>
      <c r="S1056" s="850"/>
    </row>
    <row r="1057" spans="1:19" ht="14.4" customHeight="1" x14ac:dyDescent="0.3">
      <c r="A1057" s="831" t="s">
        <v>5082</v>
      </c>
      <c r="B1057" s="832" t="s">
        <v>5083</v>
      </c>
      <c r="C1057" s="832" t="s">
        <v>589</v>
      </c>
      <c r="D1057" s="832" t="s">
        <v>2749</v>
      </c>
      <c r="E1057" s="832" t="s">
        <v>5084</v>
      </c>
      <c r="F1057" s="832" t="s">
        <v>5132</v>
      </c>
      <c r="G1057" s="832" t="s">
        <v>2681</v>
      </c>
      <c r="H1057" s="849">
        <v>19.53</v>
      </c>
      <c r="I1057" s="849">
        <v>222884.94</v>
      </c>
      <c r="J1057" s="832">
        <v>0.68363821445557282</v>
      </c>
      <c r="K1057" s="832">
        <v>11412.439324116744</v>
      </c>
      <c r="L1057" s="849">
        <v>30.94</v>
      </c>
      <c r="M1057" s="849">
        <v>326027.62</v>
      </c>
      <c r="N1057" s="832">
        <v>1</v>
      </c>
      <c r="O1057" s="832">
        <v>10537.414996767937</v>
      </c>
      <c r="P1057" s="849">
        <v>9.2799999999999994</v>
      </c>
      <c r="Q1057" s="849">
        <v>97787.9</v>
      </c>
      <c r="R1057" s="837">
        <v>0.29993747155532402</v>
      </c>
      <c r="S1057" s="850">
        <v>10537.489224137931</v>
      </c>
    </row>
    <row r="1058" spans="1:19" ht="14.4" customHeight="1" x14ac:dyDescent="0.3">
      <c r="A1058" s="831" t="s">
        <v>5082</v>
      </c>
      <c r="B1058" s="832" t="s">
        <v>5083</v>
      </c>
      <c r="C1058" s="832" t="s">
        <v>589</v>
      </c>
      <c r="D1058" s="832" t="s">
        <v>2749</v>
      </c>
      <c r="E1058" s="832" t="s">
        <v>5084</v>
      </c>
      <c r="F1058" s="832" t="s">
        <v>5133</v>
      </c>
      <c r="G1058" s="832"/>
      <c r="H1058" s="849">
        <v>10</v>
      </c>
      <c r="I1058" s="849">
        <v>487.40000000000003</v>
      </c>
      <c r="J1058" s="832">
        <v>1.4285714285714286</v>
      </c>
      <c r="K1058" s="832">
        <v>48.74</v>
      </c>
      <c r="L1058" s="849">
        <v>7</v>
      </c>
      <c r="M1058" s="849">
        <v>341.18</v>
      </c>
      <c r="N1058" s="832">
        <v>1</v>
      </c>
      <c r="O1058" s="832">
        <v>48.74</v>
      </c>
      <c r="P1058" s="849">
        <v>3</v>
      </c>
      <c r="Q1058" s="849">
        <v>146.22</v>
      </c>
      <c r="R1058" s="837">
        <v>0.42857142857142855</v>
      </c>
      <c r="S1058" s="850">
        <v>48.74</v>
      </c>
    </row>
    <row r="1059" spans="1:19" ht="14.4" customHeight="1" x14ac:dyDescent="0.3">
      <c r="A1059" s="831" t="s">
        <v>5082</v>
      </c>
      <c r="B1059" s="832" t="s">
        <v>5083</v>
      </c>
      <c r="C1059" s="832" t="s">
        <v>589</v>
      </c>
      <c r="D1059" s="832" t="s">
        <v>2749</v>
      </c>
      <c r="E1059" s="832" t="s">
        <v>5084</v>
      </c>
      <c r="F1059" s="832" t="s">
        <v>5134</v>
      </c>
      <c r="G1059" s="832" t="s">
        <v>5135</v>
      </c>
      <c r="H1059" s="849">
        <v>42.010000000000005</v>
      </c>
      <c r="I1059" s="849">
        <v>4444.1799999999994</v>
      </c>
      <c r="J1059" s="832">
        <v>0.8826100685762629</v>
      </c>
      <c r="K1059" s="832">
        <v>105.78862175672457</v>
      </c>
      <c r="L1059" s="849">
        <v>36.61</v>
      </c>
      <c r="M1059" s="849">
        <v>5035.2700000000004</v>
      </c>
      <c r="N1059" s="832">
        <v>1</v>
      </c>
      <c r="O1059" s="832">
        <v>137.53810434307567</v>
      </c>
      <c r="P1059" s="849"/>
      <c r="Q1059" s="849"/>
      <c r="R1059" s="837"/>
      <c r="S1059" s="850"/>
    </row>
    <row r="1060" spans="1:19" ht="14.4" customHeight="1" x14ac:dyDescent="0.3">
      <c r="A1060" s="831" t="s">
        <v>5082</v>
      </c>
      <c r="B1060" s="832" t="s">
        <v>5083</v>
      </c>
      <c r="C1060" s="832" t="s">
        <v>589</v>
      </c>
      <c r="D1060" s="832" t="s">
        <v>2749</v>
      </c>
      <c r="E1060" s="832" t="s">
        <v>5084</v>
      </c>
      <c r="F1060" s="832" t="s">
        <v>5136</v>
      </c>
      <c r="G1060" s="832" t="s">
        <v>5135</v>
      </c>
      <c r="H1060" s="849">
        <v>12.53</v>
      </c>
      <c r="I1060" s="849">
        <v>6628.04</v>
      </c>
      <c r="J1060" s="832">
        <v>0.79657814783478198</v>
      </c>
      <c r="K1060" s="832">
        <v>528.97366320830008</v>
      </c>
      <c r="L1060" s="849">
        <v>12.100000000000001</v>
      </c>
      <c r="M1060" s="849">
        <v>8320.64</v>
      </c>
      <c r="N1060" s="832">
        <v>1</v>
      </c>
      <c r="O1060" s="832">
        <v>687.65619834710731</v>
      </c>
      <c r="P1060" s="849"/>
      <c r="Q1060" s="849"/>
      <c r="R1060" s="837"/>
      <c r="S1060" s="850"/>
    </row>
    <row r="1061" spans="1:19" ht="14.4" customHeight="1" x14ac:dyDescent="0.3">
      <c r="A1061" s="831" t="s">
        <v>5082</v>
      </c>
      <c r="B1061" s="832" t="s">
        <v>5083</v>
      </c>
      <c r="C1061" s="832" t="s">
        <v>589</v>
      </c>
      <c r="D1061" s="832" t="s">
        <v>2749</v>
      </c>
      <c r="E1061" s="832" t="s">
        <v>5084</v>
      </c>
      <c r="F1061" s="832" t="s">
        <v>5137</v>
      </c>
      <c r="G1061" s="832" t="s">
        <v>1820</v>
      </c>
      <c r="H1061" s="849">
        <v>6</v>
      </c>
      <c r="I1061" s="849">
        <v>12452.16</v>
      </c>
      <c r="J1061" s="832">
        <v>1</v>
      </c>
      <c r="K1061" s="832">
        <v>2075.36</v>
      </c>
      <c r="L1061" s="849">
        <v>6</v>
      </c>
      <c r="M1061" s="849">
        <v>12452.16</v>
      </c>
      <c r="N1061" s="832">
        <v>1</v>
      </c>
      <c r="O1061" s="832">
        <v>2075.36</v>
      </c>
      <c r="P1061" s="849"/>
      <c r="Q1061" s="849"/>
      <c r="R1061" s="837"/>
      <c r="S1061" s="850"/>
    </row>
    <row r="1062" spans="1:19" ht="14.4" customHeight="1" x14ac:dyDescent="0.3">
      <c r="A1062" s="831" t="s">
        <v>5082</v>
      </c>
      <c r="B1062" s="832" t="s">
        <v>5083</v>
      </c>
      <c r="C1062" s="832" t="s">
        <v>589</v>
      </c>
      <c r="D1062" s="832" t="s">
        <v>2749</v>
      </c>
      <c r="E1062" s="832" t="s">
        <v>5084</v>
      </c>
      <c r="F1062" s="832" t="s">
        <v>5138</v>
      </c>
      <c r="G1062" s="832" t="s">
        <v>638</v>
      </c>
      <c r="H1062" s="849">
        <v>0.1</v>
      </c>
      <c r="I1062" s="849">
        <v>7.8</v>
      </c>
      <c r="J1062" s="832">
        <v>0.33333333333333337</v>
      </c>
      <c r="K1062" s="832">
        <v>78</v>
      </c>
      <c r="L1062" s="849">
        <v>0.30000000000000004</v>
      </c>
      <c r="M1062" s="849">
        <v>23.4</v>
      </c>
      <c r="N1062" s="832">
        <v>1</v>
      </c>
      <c r="O1062" s="832">
        <v>77.999999999999986</v>
      </c>
      <c r="P1062" s="849"/>
      <c r="Q1062" s="849"/>
      <c r="R1062" s="837"/>
      <c r="S1062" s="850"/>
    </row>
    <row r="1063" spans="1:19" ht="14.4" customHeight="1" x14ac:dyDescent="0.3">
      <c r="A1063" s="831" t="s">
        <v>5082</v>
      </c>
      <c r="B1063" s="832" t="s">
        <v>5083</v>
      </c>
      <c r="C1063" s="832" t="s">
        <v>589</v>
      </c>
      <c r="D1063" s="832" t="s">
        <v>2749</v>
      </c>
      <c r="E1063" s="832" t="s">
        <v>5084</v>
      </c>
      <c r="F1063" s="832" t="s">
        <v>5140</v>
      </c>
      <c r="G1063" s="832" t="s">
        <v>1187</v>
      </c>
      <c r="H1063" s="849">
        <v>6.8000000000000007</v>
      </c>
      <c r="I1063" s="849">
        <v>1238.6199999999999</v>
      </c>
      <c r="J1063" s="832">
        <v>0.35789473684210527</v>
      </c>
      <c r="K1063" s="832">
        <v>182.14999999999998</v>
      </c>
      <c r="L1063" s="849">
        <v>19</v>
      </c>
      <c r="M1063" s="849">
        <v>3460.85</v>
      </c>
      <c r="N1063" s="832">
        <v>1</v>
      </c>
      <c r="O1063" s="832">
        <v>182.15</v>
      </c>
      <c r="P1063" s="849">
        <v>5.8</v>
      </c>
      <c r="Q1063" s="849">
        <v>1056.47</v>
      </c>
      <c r="R1063" s="837">
        <v>0.30526315789473685</v>
      </c>
      <c r="S1063" s="850">
        <v>182.15</v>
      </c>
    </row>
    <row r="1064" spans="1:19" ht="14.4" customHeight="1" x14ac:dyDescent="0.3">
      <c r="A1064" s="831" t="s">
        <v>5082</v>
      </c>
      <c r="B1064" s="832" t="s">
        <v>5083</v>
      </c>
      <c r="C1064" s="832" t="s">
        <v>589</v>
      </c>
      <c r="D1064" s="832" t="s">
        <v>2749</v>
      </c>
      <c r="E1064" s="832" t="s">
        <v>5084</v>
      </c>
      <c r="F1064" s="832" t="s">
        <v>5141</v>
      </c>
      <c r="G1064" s="832" t="s">
        <v>793</v>
      </c>
      <c r="H1064" s="849">
        <v>28.4</v>
      </c>
      <c r="I1064" s="849">
        <v>2009.2999999999997</v>
      </c>
      <c r="J1064" s="832">
        <v>0.65437788018433174</v>
      </c>
      <c r="K1064" s="832">
        <v>70.75</v>
      </c>
      <c r="L1064" s="849">
        <v>43.4</v>
      </c>
      <c r="M1064" s="849">
        <v>3070.5499999999997</v>
      </c>
      <c r="N1064" s="832">
        <v>1</v>
      </c>
      <c r="O1064" s="832">
        <v>70.75</v>
      </c>
      <c r="P1064" s="849">
        <v>4.5999999999999996</v>
      </c>
      <c r="Q1064" s="849">
        <v>391.69000000000005</v>
      </c>
      <c r="R1064" s="837">
        <v>0.12756346582859751</v>
      </c>
      <c r="S1064" s="850">
        <v>85.15000000000002</v>
      </c>
    </row>
    <row r="1065" spans="1:19" ht="14.4" customHeight="1" x14ac:dyDescent="0.3">
      <c r="A1065" s="831" t="s">
        <v>5082</v>
      </c>
      <c r="B1065" s="832" t="s">
        <v>5083</v>
      </c>
      <c r="C1065" s="832" t="s">
        <v>589</v>
      </c>
      <c r="D1065" s="832" t="s">
        <v>2749</v>
      </c>
      <c r="E1065" s="832" t="s">
        <v>5084</v>
      </c>
      <c r="F1065" s="832" t="s">
        <v>5142</v>
      </c>
      <c r="G1065" s="832" t="s">
        <v>3404</v>
      </c>
      <c r="H1065" s="849">
        <v>0.6100000000000001</v>
      </c>
      <c r="I1065" s="849">
        <v>296.73</v>
      </c>
      <c r="J1065" s="832">
        <v>2.0332328354118134</v>
      </c>
      <c r="K1065" s="832">
        <v>486.44262295081961</v>
      </c>
      <c r="L1065" s="849">
        <v>0.3</v>
      </c>
      <c r="M1065" s="849">
        <v>145.94</v>
      </c>
      <c r="N1065" s="832">
        <v>1</v>
      </c>
      <c r="O1065" s="832">
        <v>486.4666666666667</v>
      </c>
      <c r="P1065" s="849">
        <v>2.9400000000000004</v>
      </c>
      <c r="Q1065" s="849">
        <v>2017.35</v>
      </c>
      <c r="R1065" s="837">
        <v>13.823146498561051</v>
      </c>
      <c r="S1065" s="850">
        <v>686.17346938775495</v>
      </c>
    </row>
    <row r="1066" spans="1:19" ht="14.4" customHeight="1" x14ac:dyDescent="0.3">
      <c r="A1066" s="831" t="s">
        <v>5082</v>
      </c>
      <c r="B1066" s="832" t="s">
        <v>5083</v>
      </c>
      <c r="C1066" s="832" t="s">
        <v>589</v>
      </c>
      <c r="D1066" s="832" t="s">
        <v>2749</v>
      </c>
      <c r="E1066" s="832" t="s">
        <v>5084</v>
      </c>
      <c r="F1066" s="832" t="s">
        <v>5143</v>
      </c>
      <c r="G1066" s="832" t="s">
        <v>3404</v>
      </c>
      <c r="H1066" s="849">
        <v>2</v>
      </c>
      <c r="I1066" s="849">
        <v>243.22</v>
      </c>
      <c r="J1066" s="832">
        <v>2</v>
      </c>
      <c r="K1066" s="832">
        <v>121.61</v>
      </c>
      <c r="L1066" s="849">
        <v>1</v>
      </c>
      <c r="M1066" s="849">
        <v>121.61</v>
      </c>
      <c r="N1066" s="832">
        <v>1</v>
      </c>
      <c r="O1066" s="832">
        <v>121.61</v>
      </c>
      <c r="P1066" s="849">
        <v>4.6500000000000004</v>
      </c>
      <c r="Q1066" s="849">
        <v>797.7</v>
      </c>
      <c r="R1066" s="837">
        <v>6.5594934627086596</v>
      </c>
      <c r="S1066" s="850">
        <v>171.54838709677418</v>
      </c>
    </row>
    <row r="1067" spans="1:19" ht="14.4" customHeight="1" x14ac:dyDescent="0.3">
      <c r="A1067" s="831" t="s">
        <v>5082</v>
      </c>
      <c r="B1067" s="832" t="s">
        <v>5083</v>
      </c>
      <c r="C1067" s="832" t="s">
        <v>589</v>
      </c>
      <c r="D1067" s="832" t="s">
        <v>2749</v>
      </c>
      <c r="E1067" s="832" t="s">
        <v>5084</v>
      </c>
      <c r="F1067" s="832" t="s">
        <v>5144</v>
      </c>
      <c r="G1067" s="832" t="s">
        <v>3404</v>
      </c>
      <c r="H1067" s="849">
        <v>1.43</v>
      </c>
      <c r="I1067" s="849">
        <v>347.83000000000004</v>
      </c>
      <c r="J1067" s="832"/>
      <c r="K1067" s="832">
        <v>243.23776223776227</v>
      </c>
      <c r="L1067" s="849"/>
      <c r="M1067" s="849"/>
      <c r="N1067" s="832"/>
      <c r="O1067" s="832"/>
      <c r="P1067" s="849">
        <v>1.28</v>
      </c>
      <c r="Q1067" s="849">
        <v>439.15</v>
      </c>
      <c r="R1067" s="837"/>
      <c r="S1067" s="850">
        <v>343.0859375</v>
      </c>
    </row>
    <row r="1068" spans="1:19" ht="14.4" customHeight="1" x14ac:dyDescent="0.3">
      <c r="A1068" s="831" t="s">
        <v>5082</v>
      </c>
      <c r="B1068" s="832" t="s">
        <v>5083</v>
      </c>
      <c r="C1068" s="832" t="s">
        <v>589</v>
      </c>
      <c r="D1068" s="832" t="s">
        <v>2749</v>
      </c>
      <c r="E1068" s="832" t="s">
        <v>5084</v>
      </c>
      <c r="F1068" s="832" t="s">
        <v>5145</v>
      </c>
      <c r="G1068" s="832" t="s">
        <v>1258</v>
      </c>
      <c r="H1068" s="849">
        <v>0.8</v>
      </c>
      <c r="I1068" s="849">
        <v>47.96</v>
      </c>
      <c r="J1068" s="832">
        <v>0.79986657771847913</v>
      </c>
      <c r="K1068" s="832">
        <v>59.949999999999996</v>
      </c>
      <c r="L1068" s="849">
        <v>1</v>
      </c>
      <c r="M1068" s="849">
        <v>59.959999999999994</v>
      </c>
      <c r="N1068" s="832">
        <v>1</v>
      </c>
      <c r="O1068" s="832">
        <v>59.959999999999994</v>
      </c>
      <c r="P1068" s="849">
        <v>0.60000000000000009</v>
      </c>
      <c r="Q1068" s="849">
        <v>35.979999999999997</v>
      </c>
      <c r="R1068" s="837">
        <v>0.60006671114076049</v>
      </c>
      <c r="S1068" s="850">
        <v>59.966666666666654</v>
      </c>
    </row>
    <row r="1069" spans="1:19" ht="14.4" customHeight="1" x14ac:dyDescent="0.3">
      <c r="A1069" s="831" t="s">
        <v>5082</v>
      </c>
      <c r="B1069" s="832" t="s">
        <v>5083</v>
      </c>
      <c r="C1069" s="832" t="s">
        <v>589</v>
      </c>
      <c r="D1069" s="832" t="s">
        <v>2749</v>
      </c>
      <c r="E1069" s="832" t="s">
        <v>5084</v>
      </c>
      <c r="F1069" s="832" t="s">
        <v>5146</v>
      </c>
      <c r="G1069" s="832" t="s">
        <v>5147</v>
      </c>
      <c r="H1069" s="849">
        <v>0.12000000000000001</v>
      </c>
      <c r="I1069" s="849">
        <v>30.720000000000002</v>
      </c>
      <c r="J1069" s="832">
        <v>0.6</v>
      </c>
      <c r="K1069" s="832">
        <v>256</v>
      </c>
      <c r="L1069" s="849">
        <v>0.2</v>
      </c>
      <c r="M1069" s="849">
        <v>51.2</v>
      </c>
      <c r="N1069" s="832">
        <v>1</v>
      </c>
      <c r="O1069" s="832">
        <v>256</v>
      </c>
      <c r="P1069" s="849">
        <v>0.02</v>
      </c>
      <c r="Q1069" s="849">
        <v>5.53</v>
      </c>
      <c r="R1069" s="837">
        <v>0.10800781249999999</v>
      </c>
      <c r="S1069" s="850">
        <v>276.5</v>
      </c>
    </row>
    <row r="1070" spans="1:19" ht="14.4" customHeight="1" x14ac:dyDescent="0.3">
      <c r="A1070" s="831" t="s">
        <v>5082</v>
      </c>
      <c r="B1070" s="832" t="s">
        <v>5083</v>
      </c>
      <c r="C1070" s="832" t="s">
        <v>589</v>
      </c>
      <c r="D1070" s="832" t="s">
        <v>2749</v>
      </c>
      <c r="E1070" s="832" t="s">
        <v>5084</v>
      </c>
      <c r="F1070" s="832" t="s">
        <v>5148</v>
      </c>
      <c r="G1070" s="832" t="s">
        <v>3432</v>
      </c>
      <c r="H1070" s="849">
        <v>4.1000000000000005</v>
      </c>
      <c r="I1070" s="849">
        <v>480.93</v>
      </c>
      <c r="J1070" s="832">
        <v>2.1578947368421053</v>
      </c>
      <c r="K1070" s="832">
        <v>117.29999999999998</v>
      </c>
      <c r="L1070" s="849">
        <v>1.9000000000000001</v>
      </c>
      <c r="M1070" s="849">
        <v>222.87</v>
      </c>
      <c r="N1070" s="832">
        <v>1</v>
      </c>
      <c r="O1070" s="832">
        <v>117.3</v>
      </c>
      <c r="P1070" s="849">
        <v>4.5999999999999996</v>
      </c>
      <c r="Q1070" s="849">
        <v>539.57999999999993</v>
      </c>
      <c r="R1070" s="837">
        <v>2.4210526315789469</v>
      </c>
      <c r="S1070" s="850">
        <v>117.3</v>
      </c>
    </row>
    <row r="1071" spans="1:19" ht="14.4" customHeight="1" x14ac:dyDescent="0.3">
      <c r="A1071" s="831" t="s">
        <v>5082</v>
      </c>
      <c r="B1071" s="832" t="s">
        <v>5083</v>
      </c>
      <c r="C1071" s="832" t="s">
        <v>589</v>
      </c>
      <c r="D1071" s="832" t="s">
        <v>2749</v>
      </c>
      <c r="E1071" s="832" t="s">
        <v>5084</v>
      </c>
      <c r="F1071" s="832" t="s">
        <v>5149</v>
      </c>
      <c r="G1071" s="832" t="s">
        <v>1191</v>
      </c>
      <c r="H1071" s="849">
        <v>0.60000000000000009</v>
      </c>
      <c r="I1071" s="849">
        <v>53.699999999999996</v>
      </c>
      <c r="J1071" s="832">
        <v>3</v>
      </c>
      <c r="K1071" s="832">
        <v>89.499999999999986</v>
      </c>
      <c r="L1071" s="849">
        <v>0.2</v>
      </c>
      <c r="M1071" s="849">
        <v>17.899999999999999</v>
      </c>
      <c r="N1071" s="832">
        <v>1</v>
      </c>
      <c r="O1071" s="832">
        <v>89.499999999999986</v>
      </c>
      <c r="P1071" s="849">
        <v>2.6</v>
      </c>
      <c r="Q1071" s="849">
        <v>232.7</v>
      </c>
      <c r="R1071" s="837">
        <v>13</v>
      </c>
      <c r="S1071" s="850">
        <v>89.499999999999986</v>
      </c>
    </row>
    <row r="1072" spans="1:19" ht="14.4" customHeight="1" x14ac:dyDescent="0.3">
      <c r="A1072" s="831" t="s">
        <v>5082</v>
      </c>
      <c r="B1072" s="832" t="s">
        <v>5083</v>
      </c>
      <c r="C1072" s="832" t="s">
        <v>589</v>
      </c>
      <c r="D1072" s="832" t="s">
        <v>2749</v>
      </c>
      <c r="E1072" s="832" t="s">
        <v>5084</v>
      </c>
      <c r="F1072" s="832" t="s">
        <v>5153</v>
      </c>
      <c r="G1072" s="832" t="s">
        <v>923</v>
      </c>
      <c r="H1072" s="849"/>
      <c r="I1072" s="849"/>
      <c r="J1072" s="832"/>
      <c r="K1072" s="832"/>
      <c r="L1072" s="849">
        <v>1.5100000000000002</v>
      </c>
      <c r="M1072" s="849">
        <v>283.90000000000003</v>
      </c>
      <c r="N1072" s="832">
        <v>1</v>
      </c>
      <c r="O1072" s="832">
        <v>188.01324503311258</v>
      </c>
      <c r="P1072" s="849">
        <v>0.51</v>
      </c>
      <c r="Q1072" s="849">
        <v>102.34</v>
      </c>
      <c r="R1072" s="837">
        <v>0.36047904191616764</v>
      </c>
      <c r="S1072" s="850">
        <v>200.66666666666666</v>
      </c>
    </row>
    <row r="1073" spans="1:19" ht="14.4" customHeight="1" x14ac:dyDescent="0.3">
      <c r="A1073" s="831" t="s">
        <v>5082</v>
      </c>
      <c r="B1073" s="832" t="s">
        <v>5083</v>
      </c>
      <c r="C1073" s="832" t="s">
        <v>589</v>
      </c>
      <c r="D1073" s="832" t="s">
        <v>2749</v>
      </c>
      <c r="E1073" s="832" t="s">
        <v>5084</v>
      </c>
      <c r="F1073" s="832" t="s">
        <v>5154</v>
      </c>
      <c r="G1073" s="832" t="s">
        <v>2303</v>
      </c>
      <c r="H1073" s="849">
        <v>12.98</v>
      </c>
      <c r="I1073" s="849">
        <v>91468.79</v>
      </c>
      <c r="J1073" s="832">
        <v>1.1712882176732275</v>
      </c>
      <c r="K1073" s="832">
        <v>7046.9021571648682</v>
      </c>
      <c r="L1073" s="849">
        <v>33.19</v>
      </c>
      <c r="M1073" s="849">
        <v>78092.47</v>
      </c>
      <c r="N1073" s="832">
        <v>1</v>
      </c>
      <c r="O1073" s="832">
        <v>2352.8915335944562</v>
      </c>
      <c r="P1073" s="849">
        <v>11.489999999999998</v>
      </c>
      <c r="Q1073" s="849">
        <v>27034.730000000003</v>
      </c>
      <c r="R1073" s="837">
        <v>0.3461886914320933</v>
      </c>
      <c r="S1073" s="850">
        <v>2352.8920800696264</v>
      </c>
    </row>
    <row r="1074" spans="1:19" ht="14.4" customHeight="1" x14ac:dyDescent="0.3">
      <c r="A1074" s="831" t="s">
        <v>5082</v>
      </c>
      <c r="B1074" s="832" t="s">
        <v>5083</v>
      </c>
      <c r="C1074" s="832" t="s">
        <v>589</v>
      </c>
      <c r="D1074" s="832" t="s">
        <v>2749</v>
      </c>
      <c r="E1074" s="832" t="s">
        <v>5084</v>
      </c>
      <c r="F1074" s="832" t="s">
        <v>5155</v>
      </c>
      <c r="G1074" s="832" t="s">
        <v>2318</v>
      </c>
      <c r="H1074" s="849">
        <v>10.58</v>
      </c>
      <c r="I1074" s="849">
        <v>24382.49</v>
      </c>
      <c r="J1074" s="832"/>
      <c r="K1074" s="832">
        <v>2304.5831758034028</v>
      </c>
      <c r="L1074" s="849"/>
      <c r="M1074" s="849"/>
      <c r="N1074" s="832"/>
      <c r="O1074" s="832"/>
      <c r="P1074" s="849">
        <v>1</v>
      </c>
      <c r="Q1074" s="849">
        <v>2304.59</v>
      </c>
      <c r="R1074" s="837"/>
      <c r="S1074" s="850">
        <v>2304.59</v>
      </c>
    </row>
    <row r="1075" spans="1:19" ht="14.4" customHeight="1" x14ac:dyDescent="0.3">
      <c r="A1075" s="831" t="s">
        <v>5082</v>
      </c>
      <c r="B1075" s="832" t="s">
        <v>5083</v>
      </c>
      <c r="C1075" s="832" t="s">
        <v>589</v>
      </c>
      <c r="D1075" s="832" t="s">
        <v>2749</v>
      </c>
      <c r="E1075" s="832" t="s">
        <v>5084</v>
      </c>
      <c r="F1075" s="832" t="s">
        <v>5156</v>
      </c>
      <c r="G1075" s="832" t="s">
        <v>5157</v>
      </c>
      <c r="H1075" s="849">
        <v>2.56</v>
      </c>
      <c r="I1075" s="849">
        <v>1692.6</v>
      </c>
      <c r="J1075" s="832">
        <v>1.3387539448394776</v>
      </c>
      <c r="K1075" s="832">
        <v>661.171875</v>
      </c>
      <c r="L1075" s="849">
        <v>2.54</v>
      </c>
      <c r="M1075" s="849">
        <v>1264.31</v>
      </c>
      <c r="N1075" s="832">
        <v>1</v>
      </c>
      <c r="O1075" s="832">
        <v>497.75984251968504</v>
      </c>
      <c r="P1075" s="849">
        <v>0.60000000000000009</v>
      </c>
      <c r="Q1075" s="849">
        <v>298.65999999999997</v>
      </c>
      <c r="R1075" s="837">
        <v>0.23622371095696465</v>
      </c>
      <c r="S1075" s="850">
        <v>497.76666666666654</v>
      </c>
    </row>
    <row r="1076" spans="1:19" ht="14.4" customHeight="1" x14ac:dyDescent="0.3">
      <c r="A1076" s="831" t="s">
        <v>5082</v>
      </c>
      <c r="B1076" s="832" t="s">
        <v>5083</v>
      </c>
      <c r="C1076" s="832" t="s">
        <v>589</v>
      </c>
      <c r="D1076" s="832" t="s">
        <v>2749</v>
      </c>
      <c r="E1076" s="832" t="s">
        <v>5084</v>
      </c>
      <c r="F1076" s="832" t="s">
        <v>5158</v>
      </c>
      <c r="G1076" s="832" t="s">
        <v>5157</v>
      </c>
      <c r="H1076" s="849">
        <v>5.86</v>
      </c>
      <c r="I1076" s="849">
        <v>1291.49</v>
      </c>
      <c r="J1076" s="832">
        <v>0.39392109316618623</v>
      </c>
      <c r="K1076" s="832">
        <v>220.39078498293514</v>
      </c>
      <c r="L1076" s="849">
        <v>19.760000000000002</v>
      </c>
      <c r="M1076" s="849">
        <v>3278.55</v>
      </c>
      <c r="N1076" s="832">
        <v>1</v>
      </c>
      <c r="O1076" s="832">
        <v>165.91852226720647</v>
      </c>
      <c r="P1076" s="849"/>
      <c r="Q1076" s="849"/>
      <c r="R1076" s="837"/>
      <c r="S1076" s="850"/>
    </row>
    <row r="1077" spans="1:19" ht="14.4" customHeight="1" x14ac:dyDescent="0.3">
      <c r="A1077" s="831" t="s">
        <v>5082</v>
      </c>
      <c r="B1077" s="832" t="s">
        <v>5083</v>
      </c>
      <c r="C1077" s="832" t="s">
        <v>589</v>
      </c>
      <c r="D1077" s="832" t="s">
        <v>2749</v>
      </c>
      <c r="E1077" s="832" t="s">
        <v>5084</v>
      </c>
      <c r="F1077" s="832" t="s">
        <v>5160</v>
      </c>
      <c r="G1077" s="832" t="s">
        <v>5161</v>
      </c>
      <c r="H1077" s="849">
        <v>5</v>
      </c>
      <c r="I1077" s="849">
        <v>5480.9</v>
      </c>
      <c r="J1077" s="832"/>
      <c r="K1077" s="832">
        <v>1096.1799999999998</v>
      </c>
      <c r="L1077" s="849"/>
      <c r="M1077" s="849"/>
      <c r="N1077" s="832"/>
      <c r="O1077" s="832"/>
      <c r="P1077" s="849"/>
      <c r="Q1077" s="849"/>
      <c r="R1077" s="837"/>
      <c r="S1077" s="850"/>
    </row>
    <row r="1078" spans="1:19" ht="14.4" customHeight="1" x14ac:dyDescent="0.3">
      <c r="A1078" s="831" t="s">
        <v>5082</v>
      </c>
      <c r="B1078" s="832" t="s">
        <v>5083</v>
      </c>
      <c r="C1078" s="832" t="s">
        <v>589</v>
      </c>
      <c r="D1078" s="832" t="s">
        <v>2749</v>
      </c>
      <c r="E1078" s="832" t="s">
        <v>5084</v>
      </c>
      <c r="F1078" s="832" t="s">
        <v>5162</v>
      </c>
      <c r="G1078" s="832" t="s">
        <v>5163</v>
      </c>
      <c r="H1078" s="849">
        <v>14.26</v>
      </c>
      <c r="I1078" s="849">
        <v>10205.52</v>
      </c>
      <c r="J1078" s="832">
        <v>0.75609830184751237</v>
      </c>
      <c r="K1078" s="832">
        <v>715.67461430575042</v>
      </c>
      <c r="L1078" s="849">
        <v>18.86</v>
      </c>
      <c r="M1078" s="849">
        <v>13497.609999999999</v>
      </c>
      <c r="N1078" s="832">
        <v>1</v>
      </c>
      <c r="O1078" s="832">
        <v>715.67391304347825</v>
      </c>
      <c r="P1078" s="849"/>
      <c r="Q1078" s="849"/>
      <c r="R1078" s="837"/>
      <c r="S1078" s="850"/>
    </row>
    <row r="1079" spans="1:19" ht="14.4" customHeight="1" x14ac:dyDescent="0.3">
      <c r="A1079" s="831" t="s">
        <v>5082</v>
      </c>
      <c r="B1079" s="832" t="s">
        <v>5083</v>
      </c>
      <c r="C1079" s="832" t="s">
        <v>589</v>
      </c>
      <c r="D1079" s="832" t="s">
        <v>2749</v>
      </c>
      <c r="E1079" s="832" t="s">
        <v>5084</v>
      </c>
      <c r="F1079" s="832" t="s">
        <v>5164</v>
      </c>
      <c r="G1079" s="832" t="s">
        <v>5163</v>
      </c>
      <c r="H1079" s="849">
        <v>35.019999999999996</v>
      </c>
      <c r="I1079" s="849">
        <v>50125.78</v>
      </c>
      <c r="J1079" s="832">
        <v>0.74828624589923121</v>
      </c>
      <c r="K1079" s="832">
        <v>1431.3472301541976</v>
      </c>
      <c r="L1079" s="849">
        <v>46.8</v>
      </c>
      <c r="M1079" s="849">
        <v>66987.44</v>
      </c>
      <c r="N1079" s="832">
        <v>1</v>
      </c>
      <c r="O1079" s="832">
        <v>1431.3555555555556</v>
      </c>
      <c r="P1079" s="849"/>
      <c r="Q1079" s="849"/>
      <c r="R1079" s="837"/>
      <c r="S1079" s="850"/>
    </row>
    <row r="1080" spans="1:19" ht="14.4" customHeight="1" x14ac:dyDescent="0.3">
      <c r="A1080" s="831" t="s">
        <v>5082</v>
      </c>
      <c r="B1080" s="832" t="s">
        <v>5083</v>
      </c>
      <c r="C1080" s="832" t="s">
        <v>589</v>
      </c>
      <c r="D1080" s="832" t="s">
        <v>2749</v>
      </c>
      <c r="E1080" s="832" t="s">
        <v>5084</v>
      </c>
      <c r="F1080" s="832" t="s">
        <v>5165</v>
      </c>
      <c r="G1080" s="832" t="s">
        <v>5166</v>
      </c>
      <c r="H1080" s="849">
        <v>0.47</v>
      </c>
      <c r="I1080" s="849">
        <v>156.32</v>
      </c>
      <c r="J1080" s="832"/>
      <c r="K1080" s="832">
        <v>332.59574468085106</v>
      </c>
      <c r="L1080" s="849"/>
      <c r="M1080" s="849"/>
      <c r="N1080" s="832"/>
      <c r="O1080" s="832"/>
      <c r="P1080" s="849"/>
      <c r="Q1080" s="849"/>
      <c r="R1080" s="837"/>
      <c r="S1080" s="850"/>
    </row>
    <row r="1081" spans="1:19" ht="14.4" customHeight="1" x14ac:dyDescent="0.3">
      <c r="A1081" s="831" t="s">
        <v>5082</v>
      </c>
      <c r="B1081" s="832" t="s">
        <v>5083</v>
      </c>
      <c r="C1081" s="832" t="s">
        <v>589</v>
      </c>
      <c r="D1081" s="832" t="s">
        <v>2749</v>
      </c>
      <c r="E1081" s="832" t="s">
        <v>5084</v>
      </c>
      <c r="F1081" s="832" t="s">
        <v>5167</v>
      </c>
      <c r="G1081" s="832" t="s">
        <v>2643</v>
      </c>
      <c r="H1081" s="849"/>
      <c r="I1081" s="849"/>
      <c r="J1081" s="832"/>
      <c r="K1081" s="832"/>
      <c r="L1081" s="849">
        <v>1</v>
      </c>
      <c r="M1081" s="849">
        <v>44386.99</v>
      </c>
      <c r="N1081" s="832">
        <v>1</v>
      </c>
      <c r="O1081" s="832">
        <v>44386.99</v>
      </c>
      <c r="P1081" s="849"/>
      <c r="Q1081" s="849"/>
      <c r="R1081" s="837"/>
      <c r="S1081" s="850"/>
    </row>
    <row r="1082" spans="1:19" ht="14.4" customHeight="1" x14ac:dyDescent="0.3">
      <c r="A1082" s="831" t="s">
        <v>5082</v>
      </c>
      <c r="B1082" s="832" t="s">
        <v>5083</v>
      </c>
      <c r="C1082" s="832" t="s">
        <v>589</v>
      </c>
      <c r="D1082" s="832" t="s">
        <v>2749</v>
      </c>
      <c r="E1082" s="832" t="s">
        <v>5084</v>
      </c>
      <c r="F1082" s="832" t="s">
        <v>5168</v>
      </c>
      <c r="G1082" s="832" t="s">
        <v>2643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4</v>
      </c>
      <c r="Q1082" s="849">
        <v>348156.55</v>
      </c>
      <c r="R1082" s="837"/>
      <c r="S1082" s="850">
        <v>87039.137499999997</v>
      </c>
    </row>
    <row r="1083" spans="1:19" ht="14.4" customHeight="1" x14ac:dyDescent="0.3">
      <c r="A1083" s="831" t="s">
        <v>5082</v>
      </c>
      <c r="B1083" s="832" t="s">
        <v>5083</v>
      </c>
      <c r="C1083" s="832" t="s">
        <v>589</v>
      </c>
      <c r="D1083" s="832" t="s">
        <v>2749</v>
      </c>
      <c r="E1083" s="832" t="s">
        <v>5084</v>
      </c>
      <c r="F1083" s="832" t="s">
        <v>5172</v>
      </c>
      <c r="G1083" s="832" t="s">
        <v>5173</v>
      </c>
      <c r="H1083" s="849">
        <v>150.95000000000002</v>
      </c>
      <c r="I1083" s="849">
        <v>39817.43</v>
      </c>
      <c r="J1083" s="832">
        <v>0.63970052628484164</v>
      </c>
      <c r="K1083" s="832">
        <v>263.77893342166277</v>
      </c>
      <c r="L1083" s="849">
        <v>235.97</v>
      </c>
      <c r="M1083" s="849">
        <v>62243.86</v>
      </c>
      <c r="N1083" s="832">
        <v>1</v>
      </c>
      <c r="O1083" s="832">
        <v>263.77870068229015</v>
      </c>
      <c r="P1083" s="849">
        <v>140.94999999999999</v>
      </c>
      <c r="Q1083" s="849">
        <v>37179.61</v>
      </c>
      <c r="R1083" s="837">
        <v>0.59732172779772974</v>
      </c>
      <c r="S1083" s="850">
        <v>263.7787158566868</v>
      </c>
    </row>
    <row r="1084" spans="1:19" ht="14.4" customHeight="1" x14ac:dyDescent="0.3">
      <c r="A1084" s="831" t="s">
        <v>5082</v>
      </c>
      <c r="B1084" s="832" t="s">
        <v>5083</v>
      </c>
      <c r="C1084" s="832" t="s">
        <v>589</v>
      </c>
      <c r="D1084" s="832" t="s">
        <v>2749</v>
      </c>
      <c r="E1084" s="832" t="s">
        <v>5084</v>
      </c>
      <c r="F1084" s="832" t="s">
        <v>5174</v>
      </c>
      <c r="G1084" s="832" t="s">
        <v>5104</v>
      </c>
      <c r="H1084" s="849">
        <v>6</v>
      </c>
      <c r="I1084" s="849">
        <v>117225.4</v>
      </c>
      <c r="J1084" s="832">
        <v>1.2012448430419749</v>
      </c>
      <c r="K1084" s="832">
        <v>19537.566666666666</v>
      </c>
      <c r="L1084" s="849">
        <v>5</v>
      </c>
      <c r="M1084" s="849">
        <v>97586.6</v>
      </c>
      <c r="N1084" s="832">
        <v>1</v>
      </c>
      <c r="O1084" s="832">
        <v>19517.32</v>
      </c>
      <c r="P1084" s="849">
        <v>6</v>
      </c>
      <c r="Q1084" s="849">
        <v>80624.679999999993</v>
      </c>
      <c r="R1084" s="837">
        <v>0.82618597225438728</v>
      </c>
      <c r="S1084" s="850">
        <v>13437.446666666665</v>
      </c>
    </row>
    <row r="1085" spans="1:19" ht="14.4" customHeight="1" x14ac:dyDescent="0.3">
      <c r="A1085" s="831" t="s">
        <v>5082</v>
      </c>
      <c r="B1085" s="832" t="s">
        <v>5083</v>
      </c>
      <c r="C1085" s="832" t="s">
        <v>589</v>
      </c>
      <c r="D1085" s="832" t="s">
        <v>2749</v>
      </c>
      <c r="E1085" s="832" t="s">
        <v>5084</v>
      </c>
      <c r="F1085" s="832" t="s">
        <v>5175</v>
      </c>
      <c r="G1085" s="832" t="s">
        <v>5176</v>
      </c>
      <c r="H1085" s="849">
        <v>22.830000000000002</v>
      </c>
      <c r="I1085" s="849">
        <v>54346.09</v>
      </c>
      <c r="J1085" s="832">
        <v>5.3717806534769341</v>
      </c>
      <c r="K1085" s="832">
        <v>2380.4682435392024</v>
      </c>
      <c r="L1085" s="849">
        <v>4.25</v>
      </c>
      <c r="M1085" s="849">
        <v>10116.959999999999</v>
      </c>
      <c r="N1085" s="832">
        <v>1</v>
      </c>
      <c r="O1085" s="832">
        <v>2380.4611764705878</v>
      </c>
      <c r="P1085" s="849"/>
      <c r="Q1085" s="849"/>
      <c r="R1085" s="837"/>
      <c r="S1085" s="850"/>
    </row>
    <row r="1086" spans="1:19" ht="14.4" customHeight="1" x14ac:dyDescent="0.3">
      <c r="A1086" s="831" t="s">
        <v>5082</v>
      </c>
      <c r="B1086" s="832" t="s">
        <v>5083</v>
      </c>
      <c r="C1086" s="832" t="s">
        <v>589</v>
      </c>
      <c r="D1086" s="832" t="s">
        <v>2749</v>
      </c>
      <c r="E1086" s="832" t="s">
        <v>5084</v>
      </c>
      <c r="F1086" s="832" t="s">
        <v>5177</v>
      </c>
      <c r="G1086" s="832"/>
      <c r="H1086" s="849">
        <v>1</v>
      </c>
      <c r="I1086" s="849">
        <v>153.22999999999999</v>
      </c>
      <c r="J1086" s="832"/>
      <c r="K1086" s="832">
        <v>153.22999999999999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5082</v>
      </c>
      <c r="B1087" s="832" t="s">
        <v>5083</v>
      </c>
      <c r="C1087" s="832" t="s">
        <v>589</v>
      </c>
      <c r="D1087" s="832" t="s">
        <v>2749</v>
      </c>
      <c r="E1087" s="832" t="s">
        <v>5084</v>
      </c>
      <c r="F1087" s="832" t="s">
        <v>5182</v>
      </c>
      <c r="G1087" s="832" t="s">
        <v>5183</v>
      </c>
      <c r="H1087" s="849">
        <v>14</v>
      </c>
      <c r="I1087" s="849">
        <v>93962.68</v>
      </c>
      <c r="J1087" s="832">
        <v>1.5555555555555554</v>
      </c>
      <c r="K1087" s="832">
        <v>6711.62</v>
      </c>
      <c r="L1087" s="849">
        <v>9</v>
      </c>
      <c r="M1087" s="849">
        <v>60404.58</v>
      </c>
      <c r="N1087" s="832">
        <v>1</v>
      </c>
      <c r="O1087" s="832">
        <v>6711.62</v>
      </c>
      <c r="P1087" s="849">
        <v>20</v>
      </c>
      <c r="Q1087" s="849">
        <v>134232.4</v>
      </c>
      <c r="R1087" s="837">
        <v>2.2222222222222219</v>
      </c>
      <c r="S1087" s="850">
        <v>6711.62</v>
      </c>
    </row>
    <row r="1088" spans="1:19" ht="14.4" customHeight="1" x14ac:dyDescent="0.3">
      <c r="A1088" s="831" t="s">
        <v>5082</v>
      </c>
      <c r="B1088" s="832" t="s">
        <v>5083</v>
      </c>
      <c r="C1088" s="832" t="s">
        <v>589</v>
      </c>
      <c r="D1088" s="832" t="s">
        <v>2749</v>
      </c>
      <c r="E1088" s="832" t="s">
        <v>5084</v>
      </c>
      <c r="F1088" s="832" t="s">
        <v>5184</v>
      </c>
      <c r="G1088" s="832" t="s">
        <v>5173</v>
      </c>
      <c r="H1088" s="849">
        <v>19.100000000000001</v>
      </c>
      <c r="I1088" s="849">
        <v>50382.600000000006</v>
      </c>
      <c r="J1088" s="832">
        <v>0.395608827290795</v>
      </c>
      <c r="K1088" s="832">
        <v>2637.8324607329846</v>
      </c>
      <c r="L1088" s="849">
        <v>48.28</v>
      </c>
      <c r="M1088" s="849">
        <v>127354.59</v>
      </c>
      <c r="N1088" s="832">
        <v>1</v>
      </c>
      <c r="O1088" s="832">
        <v>2637.8332642916321</v>
      </c>
      <c r="P1088" s="849">
        <v>32.76</v>
      </c>
      <c r="Q1088" s="849">
        <v>86415.430000000008</v>
      </c>
      <c r="R1088" s="837">
        <v>0.67854193555175368</v>
      </c>
      <c r="S1088" s="850">
        <v>2637.8336385836392</v>
      </c>
    </row>
    <row r="1089" spans="1:19" ht="14.4" customHeight="1" x14ac:dyDescent="0.3">
      <c r="A1089" s="831" t="s">
        <v>5082</v>
      </c>
      <c r="B1089" s="832" t="s">
        <v>5083</v>
      </c>
      <c r="C1089" s="832" t="s">
        <v>589</v>
      </c>
      <c r="D1089" s="832" t="s">
        <v>2749</v>
      </c>
      <c r="E1089" s="832" t="s">
        <v>5084</v>
      </c>
      <c r="F1089" s="832" t="s">
        <v>5185</v>
      </c>
      <c r="G1089" s="832" t="s">
        <v>5173</v>
      </c>
      <c r="H1089" s="849">
        <v>60.49</v>
      </c>
      <c r="I1089" s="849">
        <v>79780.830000000016</v>
      </c>
      <c r="J1089" s="832">
        <v>0.6565724165588509</v>
      </c>
      <c r="K1089" s="832">
        <v>1318.9094065134736</v>
      </c>
      <c r="L1089" s="849">
        <v>92.130000000000024</v>
      </c>
      <c r="M1089" s="849">
        <v>121511.09</v>
      </c>
      <c r="N1089" s="832">
        <v>1</v>
      </c>
      <c r="O1089" s="832">
        <v>1318.9090415716919</v>
      </c>
      <c r="P1089" s="849">
        <v>44</v>
      </c>
      <c r="Q1089" s="849">
        <v>58032.040000000008</v>
      </c>
      <c r="R1089" s="837">
        <v>0.47758636680816552</v>
      </c>
      <c r="S1089" s="850">
        <v>1318.91</v>
      </c>
    </row>
    <row r="1090" spans="1:19" ht="14.4" customHeight="1" x14ac:dyDescent="0.3">
      <c r="A1090" s="831" t="s">
        <v>5082</v>
      </c>
      <c r="B1090" s="832" t="s">
        <v>5083</v>
      </c>
      <c r="C1090" s="832" t="s">
        <v>589</v>
      </c>
      <c r="D1090" s="832" t="s">
        <v>2749</v>
      </c>
      <c r="E1090" s="832" t="s">
        <v>5084</v>
      </c>
      <c r="F1090" s="832" t="s">
        <v>5188</v>
      </c>
      <c r="G1090" s="832" t="s">
        <v>2583</v>
      </c>
      <c r="H1090" s="849"/>
      <c r="I1090" s="849"/>
      <c r="J1090" s="832"/>
      <c r="K1090" s="832"/>
      <c r="L1090" s="849"/>
      <c r="M1090" s="849"/>
      <c r="N1090" s="832"/>
      <c r="O1090" s="832"/>
      <c r="P1090" s="849">
        <v>0.6</v>
      </c>
      <c r="Q1090" s="849">
        <v>2657.2</v>
      </c>
      <c r="R1090" s="837"/>
      <c r="S1090" s="850">
        <v>4428.666666666667</v>
      </c>
    </row>
    <row r="1091" spans="1:19" ht="14.4" customHeight="1" x14ac:dyDescent="0.3">
      <c r="A1091" s="831" t="s">
        <v>5082</v>
      </c>
      <c r="B1091" s="832" t="s">
        <v>5083</v>
      </c>
      <c r="C1091" s="832" t="s">
        <v>589</v>
      </c>
      <c r="D1091" s="832" t="s">
        <v>2749</v>
      </c>
      <c r="E1091" s="832" t="s">
        <v>5084</v>
      </c>
      <c r="F1091" s="832" t="s">
        <v>5189</v>
      </c>
      <c r="G1091" s="832" t="s">
        <v>5190</v>
      </c>
      <c r="H1091" s="849">
        <v>1</v>
      </c>
      <c r="I1091" s="849">
        <v>154000</v>
      </c>
      <c r="J1091" s="832"/>
      <c r="K1091" s="832">
        <v>154000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5082</v>
      </c>
      <c r="B1092" s="832" t="s">
        <v>5083</v>
      </c>
      <c r="C1092" s="832" t="s">
        <v>589</v>
      </c>
      <c r="D1092" s="832" t="s">
        <v>2749</v>
      </c>
      <c r="E1092" s="832" t="s">
        <v>5084</v>
      </c>
      <c r="F1092" s="832" t="s">
        <v>5205</v>
      </c>
      <c r="G1092" s="832" t="s">
        <v>5206</v>
      </c>
      <c r="H1092" s="849">
        <v>5.6899999999999995</v>
      </c>
      <c r="I1092" s="849">
        <v>6168.4699999999993</v>
      </c>
      <c r="J1092" s="832">
        <v>0.523939438982439</v>
      </c>
      <c r="K1092" s="832">
        <v>1084.0896309314587</v>
      </c>
      <c r="L1092" s="849">
        <v>10.86</v>
      </c>
      <c r="M1092" s="849">
        <v>11773.25</v>
      </c>
      <c r="N1092" s="832">
        <v>1</v>
      </c>
      <c r="O1092" s="832">
        <v>1084.0930018416207</v>
      </c>
      <c r="P1092" s="849">
        <v>0.88</v>
      </c>
      <c r="Q1092" s="849">
        <v>931.68</v>
      </c>
      <c r="R1092" s="837">
        <v>7.913532796806319E-2</v>
      </c>
      <c r="S1092" s="850">
        <v>1058.7272727272727</v>
      </c>
    </row>
    <row r="1093" spans="1:19" ht="14.4" customHeight="1" x14ac:dyDescent="0.3">
      <c r="A1093" s="831" t="s">
        <v>5082</v>
      </c>
      <c r="B1093" s="832" t="s">
        <v>5083</v>
      </c>
      <c r="C1093" s="832" t="s">
        <v>589</v>
      </c>
      <c r="D1093" s="832" t="s">
        <v>2749</v>
      </c>
      <c r="E1093" s="832" t="s">
        <v>5084</v>
      </c>
      <c r="F1093" s="832" t="s">
        <v>5207</v>
      </c>
      <c r="G1093" s="832" t="s">
        <v>5206</v>
      </c>
      <c r="H1093" s="849">
        <v>13.629999999999999</v>
      </c>
      <c r="I1093" s="849">
        <v>4925.42</v>
      </c>
      <c r="J1093" s="832">
        <v>0.73955699433630229</v>
      </c>
      <c r="K1093" s="832">
        <v>361.36610418195158</v>
      </c>
      <c r="L1093" s="849">
        <v>18.43</v>
      </c>
      <c r="M1093" s="849">
        <v>6659.96</v>
      </c>
      <c r="N1093" s="832">
        <v>1</v>
      </c>
      <c r="O1093" s="832">
        <v>361.36516549104721</v>
      </c>
      <c r="P1093" s="849">
        <v>23.310000000000002</v>
      </c>
      <c r="Q1093" s="849">
        <v>8268.5499999999993</v>
      </c>
      <c r="R1093" s="837">
        <v>1.2415314806695534</v>
      </c>
      <c r="S1093" s="850">
        <v>354.72114972114963</v>
      </c>
    </row>
    <row r="1094" spans="1:19" ht="14.4" customHeight="1" x14ac:dyDescent="0.3">
      <c r="A1094" s="831" t="s">
        <v>5082</v>
      </c>
      <c r="B1094" s="832" t="s">
        <v>5083</v>
      </c>
      <c r="C1094" s="832" t="s">
        <v>589</v>
      </c>
      <c r="D1094" s="832" t="s">
        <v>2749</v>
      </c>
      <c r="E1094" s="832" t="s">
        <v>5084</v>
      </c>
      <c r="F1094" s="832" t="s">
        <v>5208</v>
      </c>
      <c r="G1094" s="832" t="s">
        <v>5206</v>
      </c>
      <c r="H1094" s="849">
        <v>17.419999999999998</v>
      </c>
      <c r="I1094" s="849">
        <v>2098.1999999999998</v>
      </c>
      <c r="J1094" s="832">
        <v>1.0295488670153778</v>
      </c>
      <c r="K1094" s="832">
        <v>120.44776119402985</v>
      </c>
      <c r="L1094" s="849">
        <v>16.920000000000002</v>
      </c>
      <c r="M1094" s="849">
        <v>2037.98</v>
      </c>
      <c r="N1094" s="832">
        <v>1</v>
      </c>
      <c r="O1094" s="832">
        <v>120.44799054373522</v>
      </c>
      <c r="P1094" s="849">
        <v>21.63</v>
      </c>
      <c r="Q1094" s="849">
        <v>2575.3200000000002</v>
      </c>
      <c r="R1094" s="837">
        <v>1.2636630388914514</v>
      </c>
      <c r="S1094" s="850">
        <v>119.06241331484051</v>
      </c>
    </row>
    <row r="1095" spans="1:19" ht="14.4" customHeight="1" x14ac:dyDescent="0.3">
      <c r="A1095" s="831" t="s">
        <v>5082</v>
      </c>
      <c r="B1095" s="832" t="s">
        <v>5083</v>
      </c>
      <c r="C1095" s="832" t="s">
        <v>589</v>
      </c>
      <c r="D1095" s="832" t="s">
        <v>2749</v>
      </c>
      <c r="E1095" s="832" t="s">
        <v>5084</v>
      </c>
      <c r="F1095" s="832" t="s">
        <v>5211</v>
      </c>
      <c r="G1095" s="832" t="s">
        <v>5206</v>
      </c>
      <c r="H1095" s="849">
        <v>5.41</v>
      </c>
      <c r="I1095" s="849">
        <v>7819.97</v>
      </c>
      <c r="J1095" s="832">
        <v>2.1383448818983766</v>
      </c>
      <c r="K1095" s="832">
        <v>1445.4658040665433</v>
      </c>
      <c r="L1095" s="849">
        <v>2.5300000000000002</v>
      </c>
      <c r="M1095" s="849">
        <v>3657.02</v>
      </c>
      <c r="N1095" s="832">
        <v>1</v>
      </c>
      <c r="O1095" s="832">
        <v>1445.4624505928853</v>
      </c>
      <c r="P1095" s="849">
        <v>0.72</v>
      </c>
      <c r="Q1095" s="849">
        <v>1016.39</v>
      </c>
      <c r="R1095" s="837">
        <v>0.27792847728478376</v>
      </c>
      <c r="S1095" s="850">
        <v>1411.6527777777778</v>
      </c>
    </row>
    <row r="1096" spans="1:19" ht="14.4" customHeight="1" x14ac:dyDescent="0.3">
      <c r="A1096" s="831" t="s">
        <v>5082</v>
      </c>
      <c r="B1096" s="832" t="s">
        <v>5083</v>
      </c>
      <c r="C1096" s="832" t="s">
        <v>589</v>
      </c>
      <c r="D1096" s="832" t="s">
        <v>2749</v>
      </c>
      <c r="E1096" s="832" t="s">
        <v>5084</v>
      </c>
      <c r="F1096" s="832" t="s">
        <v>5212</v>
      </c>
      <c r="G1096" s="832" t="s">
        <v>5213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6.5600000000000005</v>
      </c>
      <c r="Q1096" s="849">
        <v>4694.83</v>
      </c>
      <c r="R1096" s="837"/>
      <c r="S1096" s="850">
        <v>715.67530487804868</v>
      </c>
    </row>
    <row r="1097" spans="1:19" ht="14.4" customHeight="1" x14ac:dyDescent="0.3">
      <c r="A1097" s="831" t="s">
        <v>5082</v>
      </c>
      <c r="B1097" s="832" t="s">
        <v>5083</v>
      </c>
      <c r="C1097" s="832" t="s">
        <v>589</v>
      </c>
      <c r="D1097" s="832" t="s">
        <v>2749</v>
      </c>
      <c r="E1097" s="832" t="s">
        <v>5084</v>
      </c>
      <c r="F1097" s="832" t="s">
        <v>5214</v>
      </c>
      <c r="G1097" s="832" t="s">
        <v>5213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28.9</v>
      </c>
      <c r="Q1097" s="849">
        <v>41366.22</v>
      </c>
      <c r="R1097" s="837"/>
      <c r="S1097" s="850">
        <v>1431.3570934256056</v>
      </c>
    </row>
    <row r="1098" spans="1:19" ht="14.4" customHeight="1" x14ac:dyDescent="0.3">
      <c r="A1098" s="831" t="s">
        <v>5082</v>
      </c>
      <c r="B1098" s="832" t="s">
        <v>5083</v>
      </c>
      <c r="C1098" s="832" t="s">
        <v>589</v>
      </c>
      <c r="D1098" s="832" t="s">
        <v>2749</v>
      </c>
      <c r="E1098" s="832" t="s">
        <v>5084</v>
      </c>
      <c r="F1098" s="832" t="s">
        <v>5215</v>
      </c>
      <c r="G1098" s="832" t="s">
        <v>1857</v>
      </c>
      <c r="H1098" s="849">
        <v>4</v>
      </c>
      <c r="I1098" s="849">
        <v>42896.28</v>
      </c>
      <c r="J1098" s="832">
        <v>3.00873450349822</v>
      </c>
      <c r="K1098" s="832">
        <v>10724.07</v>
      </c>
      <c r="L1098" s="849">
        <v>1.5699999999999998</v>
      </c>
      <c r="M1098" s="849">
        <v>14257.25</v>
      </c>
      <c r="N1098" s="832">
        <v>1</v>
      </c>
      <c r="O1098" s="832">
        <v>9081.0509554140135</v>
      </c>
      <c r="P1098" s="849"/>
      <c r="Q1098" s="849"/>
      <c r="R1098" s="837"/>
      <c r="S1098" s="850"/>
    </row>
    <row r="1099" spans="1:19" ht="14.4" customHeight="1" x14ac:dyDescent="0.3">
      <c r="A1099" s="831" t="s">
        <v>5082</v>
      </c>
      <c r="B1099" s="832" t="s">
        <v>5083</v>
      </c>
      <c r="C1099" s="832" t="s">
        <v>589</v>
      </c>
      <c r="D1099" s="832" t="s">
        <v>2749</v>
      </c>
      <c r="E1099" s="832" t="s">
        <v>5084</v>
      </c>
      <c r="F1099" s="832" t="s">
        <v>5216</v>
      </c>
      <c r="G1099" s="832" t="s">
        <v>2303</v>
      </c>
      <c r="H1099" s="849">
        <v>4.1500000000000004</v>
      </c>
      <c r="I1099" s="849">
        <v>9748.2000000000007</v>
      </c>
      <c r="J1099" s="832">
        <v>0.55290114003743407</v>
      </c>
      <c r="K1099" s="832">
        <v>2348.9638554216867</v>
      </c>
      <c r="L1099" s="849">
        <v>22.479999999999997</v>
      </c>
      <c r="M1099" s="849">
        <v>17631</v>
      </c>
      <c r="N1099" s="832">
        <v>1</v>
      </c>
      <c r="O1099" s="832">
        <v>784.29715302491115</v>
      </c>
      <c r="P1099" s="849">
        <v>17.02</v>
      </c>
      <c r="Q1099" s="849">
        <v>13348.76</v>
      </c>
      <c r="R1099" s="837">
        <v>0.75711871136067155</v>
      </c>
      <c r="S1099" s="850">
        <v>784.29847238542891</v>
      </c>
    </row>
    <row r="1100" spans="1:19" ht="14.4" customHeight="1" x14ac:dyDescent="0.3">
      <c r="A1100" s="831" t="s">
        <v>5082</v>
      </c>
      <c r="B1100" s="832" t="s">
        <v>5083</v>
      </c>
      <c r="C1100" s="832" t="s">
        <v>589</v>
      </c>
      <c r="D1100" s="832" t="s">
        <v>2749</v>
      </c>
      <c r="E1100" s="832" t="s">
        <v>5084</v>
      </c>
      <c r="F1100" s="832" t="s">
        <v>5217</v>
      </c>
      <c r="G1100" s="832" t="s">
        <v>2318</v>
      </c>
      <c r="H1100" s="849">
        <v>0.73</v>
      </c>
      <c r="I1100" s="849">
        <v>224.31</v>
      </c>
      <c r="J1100" s="832">
        <v>1.3272781065088757</v>
      </c>
      <c r="K1100" s="832">
        <v>307.27397260273972</v>
      </c>
      <c r="L1100" s="849">
        <v>0.55000000000000004</v>
      </c>
      <c r="M1100" s="849">
        <v>169</v>
      </c>
      <c r="N1100" s="832">
        <v>1</v>
      </c>
      <c r="O1100" s="832">
        <v>307.27272727272725</v>
      </c>
      <c r="P1100" s="849"/>
      <c r="Q1100" s="849"/>
      <c r="R1100" s="837"/>
      <c r="S1100" s="850"/>
    </row>
    <row r="1101" spans="1:19" ht="14.4" customHeight="1" x14ac:dyDescent="0.3">
      <c r="A1101" s="831" t="s">
        <v>5082</v>
      </c>
      <c r="B1101" s="832" t="s">
        <v>5083</v>
      </c>
      <c r="C1101" s="832" t="s">
        <v>589</v>
      </c>
      <c r="D1101" s="832" t="s">
        <v>2749</v>
      </c>
      <c r="E1101" s="832" t="s">
        <v>5084</v>
      </c>
      <c r="F1101" s="832" t="s">
        <v>5218</v>
      </c>
      <c r="G1101" s="832" t="s">
        <v>2318</v>
      </c>
      <c r="H1101" s="849">
        <v>21.990000000000002</v>
      </c>
      <c r="I1101" s="849">
        <v>16892.68</v>
      </c>
      <c r="J1101" s="832">
        <v>10.994975266857589</v>
      </c>
      <c r="K1101" s="832">
        <v>768.19827194179163</v>
      </c>
      <c r="L1101" s="849">
        <v>2</v>
      </c>
      <c r="M1101" s="849">
        <v>1536.4</v>
      </c>
      <c r="N1101" s="832">
        <v>1</v>
      </c>
      <c r="O1101" s="832">
        <v>768.2</v>
      </c>
      <c r="P1101" s="849"/>
      <c r="Q1101" s="849"/>
      <c r="R1101" s="837"/>
      <c r="S1101" s="850"/>
    </row>
    <row r="1102" spans="1:19" ht="14.4" customHeight="1" x14ac:dyDescent="0.3">
      <c r="A1102" s="831" t="s">
        <v>5082</v>
      </c>
      <c r="B1102" s="832" t="s">
        <v>5083</v>
      </c>
      <c r="C1102" s="832" t="s">
        <v>589</v>
      </c>
      <c r="D1102" s="832" t="s">
        <v>2749</v>
      </c>
      <c r="E1102" s="832" t="s">
        <v>5084</v>
      </c>
      <c r="F1102" s="832" t="s">
        <v>5219</v>
      </c>
      <c r="G1102" s="832" t="s">
        <v>5220</v>
      </c>
      <c r="H1102" s="849">
        <v>10</v>
      </c>
      <c r="I1102" s="849">
        <v>800361.8</v>
      </c>
      <c r="J1102" s="832">
        <v>3.3354673452830226</v>
      </c>
      <c r="K1102" s="832">
        <v>80036.180000000008</v>
      </c>
      <c r="L1102" s="849">
        <v>3</v>
      </c>
      <c r="M1102" s="849">
        <v>239954.91999999998</v>
      </c>
      <c r="N1102" s="832">
        <v>1</v>
      </c>
      <c r="O1102" s="832">
        <v>79984.973333333328</v>
      </c>
      <c r="P1102" s="849"/>
      <c r="Q1102" s="849"/>
      <c r="R1102" s="837"/>
      <c r="S1102" s="850"/>
    </row>
    <row r="1103" spans="1:19" ht="14.4" customHeight="1" x14ac:dyDescent="0.3">
      <c r="A1103" s="831" t="s">
        <v>5082</v>
      </c>
      <c r="B1103" s="832" t="s">
        <v>5083</v>
      </c>
      <c r="C1103" s="832" t="s">
        <v>589</v>
      </c>
      <c r="D1103" s="832" t="s">
        <v>2749</v>
      </c>
      <c r="E1103" s="832" t="s">
        <v>5084</v>
      </c>
      <c r="F1103" s="832" t="s">
        <v>5221</v>
      </c>
      <c r="G1103" s="832" t="s">
        <v>5222</v>
      </c>
      <c r="H1103" s="849">
        <v>32.9</v>
      </c>
      <c r="I1103" s="849">
        <v>13559.94</v>
      </c>
      <c r="J1103" s="832">
        <v>4.8648142500941756</v>
      </c>
      <c r="K1103" s="832">
        <v>412.15623100303952</v>
      </c>
      <c r="L1103" s="849">
        <v>7.62</v>
      </c>
      <c r="M1103" s="849">
        <v>2787.35</v>
      </c>
      <c r="N1103" s="832">
        <v>1</v>
      </c>
      <c r="O1103" s="832">
        <v>365.79396325459317</v>
      </c>
      <c r="P1103" s="849">
        <v>23.46</v>
      </c>
      <c r="Q1103" s="849">
        <v>8581.56</v>
      </c>
      <c r="R1103" s="837">
        <v>3.0787522198503954</v>
      </c>
      <c r="S1103" s="850">
        <v>365.79539641943728</v>
      </c>
    </row>
    <row r="1104" spans="1:19" ht="14.4" customHeight="1" x14ac:dyDescent="0.3">
      <c r="A1104" s="831" t="s">
        <v>5082</v>
      </c>
      <c r="B1104" s="832" t="s">
        <v>5083</v>
      </c>
      <c r="C1104" s="832" t="s">
        <v>589</v>
      </c>
      <c r="D1104" s="832" t="s">
        <v>2749</v>
      </c>
      <c r="E1104" s="832" t="s">
        <v>5084</v>
      </c>
      <c r="F1104" s="832" t="s">
        <v>5223</v>
      </c>
      <c r="G1104" s="832" t="s">
        <v>5222</v>
      </c>
      <c r="H1104" s="849">
        <v>1.1299999999999999</v>
      </c>
      <c r="I1104" s="849">
        <v>137.24</v>
      </c>
      <c r="J1104" s="832"/>
      <c r="K1104" s="832">
        <v>121.45132743362834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5082</v>
      </c>
      <c r="B1105" s="832" t="s">
        <v>5083</v>
      </c>
      <c r="C1105" s="832" t="s">
        <v>589</v>
      </c>
      <c r="D1105" s="832" t="s">
        <v>2749</v>
      </c>
      <c r="E1105" s="832" t="s">
        <v>5084</v>
      </c>
      <c r="F1105" s="832" t="s">
        <v>5224</v>
      </c>
      <c r="G1105" s="832" t="s">
        <v>2668</v>
      </c>
      <c r="H1105" s="849">
        <v>1</v>
      </c>
      <c r="I1105" s="849">
        <v>44809.55</v>
      </c>
      <c r="J1105" s="832">
        <v>0.21162986004990755</v>
      </c>
      <c r="K1105" s="832">
        <v>44809.55</v>
      </c>
      <c r="L1105" s="849">
        <v>5</v>
      </c>
      <c r="M1105" s="849">
        <v>211735.48</v>
      </c>
      <c r="N1105" s="832">
        <v>1</v>
      </c>
      <c r="O1105" s="832">
        <v>42347.096000000005</v>
      </c>
      <c r="P1105" s="849">
        <v>7</v>
      </c>
      <c r="Q1105" s="849">
        <v>290277.19</v>
      </c>
      <c r="R1105" s="837">
        <v>1.3709426025340674</v>
      </c>
      <c r="S1105" s="850">
        <v>41468.17</v>
      </c>
    </row>
    <row r="1106" spans="1:19" ht="14.4" customHeight="1" x14ac:dyDescent="0.3">
      <c r="A1106" s="831" t="s">
        <v>5082</v>
      </c>
      <c r="B1106" s="832" t="s">
        <v>5083</v>
      </c>
      <c r="C1106" s="832" t="s">
        <v>589</v>
      </c>
      <c r="D1106" s="832" t="s">
        <v>2749</v>
      </c>
      <c r="E1106" s="832" t="s">
        <v>5084</v>
      </c>
      <c r="F1106" s="832" t="s">
        <v>5225</v>
      </c>
      <c r="G1106" s="832" t="s">
        <v>5222</v>
      </c>
      <c r="H1106" s="849">
        <v>3.86</v>
      </c>
      <c r="I1106" s="849">
        <v>291.79999999999995</v>
      </c>
      <c r="J1106" s="832"/>
      <c r="K1106" s="832">
        <v>75.595854922279784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" customHeight="1" x14ac:dyDescent="0.3">
      <c r="A1107" s="831" t="s">
        <v>5082</v>
      </c>
      <c r="B1107" s="832" t="s">
        <v>5083</v>
      </c>
      <c r="C1107" s="832" t="s">
        <v>589</v>
      </c>
      <c r="D1107" s="832" t="s">
        <v>2749</v>
      </c>
      <c r="E1107" s="832" t="s">
        <v>5084</v>
      </c>
      <c r="F1107" s="832" t="s">
        <v>5228</v>
      </c>
      <c r="G1107" s="832" t="s">
        <v>2303</v>
      </c>
      <c r="H1107" s="849"/>
      <c r="I1107" s="849"/>
      <c r="J1107" s="832"/>
      <c r="K1107" s="832"/>
      <c r="L1107" s="849">
        <v>12.45</v>
      </c>
      <c r="M1107" s="849">
        <v>2929.32</v>
      </c>
      <c r="N1107" s="832">
        <v>1</v>
      </c>
      <c r="O1107" s="832">
        <v>235.28674698795183</v>
      </c>
      <c r="P1107" s="849">
        <v>20.04</v>
      </c>
      <c r="Q1107" s="849">
        <v>4715.1400000000003</v>
      </c>
      <c r="R1107" s="837">
        <v>1.6096363661190993</v>
      </c>
      <c r="S1107" s="850">
        <v>235.28642714570861</v>
      </c>
    </row>
    <row r="1108" spans="1:19" ht="14.4" customHeight="1" x14ac:dyDescent="0.3">
      <c r="A1108" s="831" t="s">
        <v>5082</v>
      </c>
      <c r="B1108" s="832" t="s">
        <v>5083</v>
      </c>
      <c r="C1108" s="832" t="s">
        <v>589</v>
      </c>
      <c r="D1108" s="832" t="s">
        <v>2749</v>
      </c>
      <c r="E1108" s="832" t="s">
        <v>5084</v>
      </c>
      <c r="F1108" s="832" t="s">
        <v>5231</v>
      </c>
      <c r="G1108" s="832"/>
      <c r="H1108" s="849">
        <v>38.32</v>
      </c>
      <c r="I1108" s="849">
        <v>50540.53</v>
      </c>
      <c r="J1108" s="832"/>
      <c r="K1108" s="832">
        <v>1318.9073590814196</v>
      </c>
      <c r="L1108" s="849"/>
      <c r="M1108" s="849"/>
      <c r="N1108" s="832"/>
      <c r="O1108" s="832"/>
      <c r="P1108" s="849"/>
      <c r="Q1108" s="849"/>
      <c r="R1108" s="837"/>
      <c r="S1108" s="850"/>
    </row>
    <row r="1109" spans="1:19" ht="14.4" customHeight="1" x14ac:dyDescent="0.3">
      <c r="A1109" s="831" t="s">
        <v>5082</v>
      </c>
      <c r="B1109" s="832" t="s">
        <v>5083</v>
      </c>
      <c r="C1109" s="832" t="s">
        <v>589</v>
      </c>
      <c r="D1109" s="832" t="s">
        <v>2749</v>
      </c>
      <c r="E1109" s="832" t="s">
        <v>5084</v>
      </c>
      <c r="F1109" s="832" t="s">
        <v>5233</v>
      </c>
      <c r="G1109" s="832" t="s">
        <v>5234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8</v>
      </c>
      <c r="Q1109" s="849">
        <v>2928.08</v>
      </c>
      <c r="R1109" s="837"/>
      <c r="S1109" s="850">
        <v>366.01</v>
      </c>
    </row>
    <row r="1110" spans="1:19" ht="14.4" customHeight="1" x14ac:dyDescent="0.3">
      <c r="A1110" s="831" t="s">
        <v>5082</v>
      </c>
      <c r="B1110" s="832" t="s">
        <v>5083</v>
      </c>
      <c r="C1110" s="832" t="s">
        <v>589</v>
      </c>
      <c r="D1110" s="832" t="s">
        <v>2749</v>
      </c>
      <c r="E1110" s="832" t="s">
        <v>5084</v>
      </c>
      <c r="F1110" s="832" t="s">
        <v>5235</v>
      </c>
      <c r="G1110" s="832" t="s">
        <v>5236</v>
      </c>
      <c r="H1110" s="849"/>
      <c r="I1110" s="849"/>
      <c r="J1110" s="832"/>
      <c r="K1110" s="832"/>
      <c r="L1110" s="849">
        <v>30</v>
      </c>
      <c r="M1110" s="849">
        <v>220581.90000000002</v>
      </c>
      <c r="N1110" s="832">
        <v>1</v>
      </c>
      <c r="O1110" s="832">
        <v>7352.7300000000005</v>
      </c>
      <c r="P1110" s="849">
        <v>45.58</v>
      </c>
      <c r="Q1110" s="849">
        <v>335137.34999999998</v>
      </c>
      <c r="R1110" s="837">
        <v>1.5193329552424744</v>
      </c>
      <c r="S1110" s="850">
        <v>7352.7281702501095</v>
      </c>
    </row>
    <row r="1111" spans="1:19" ht="14.4" customHeight="1" x14ac:dyDescent="0.3">
      <c r="A1111" s="831" t="s">
        <v>5082</v>
      </c>
      <c r="B1111" s="832" t="s">
        <v>5083</v>
      </c>
      <c r="C1111" s="832" t="s">
        <v>589</v>
      </c>
      <c r="D1111" s="832" t="s">
        <v>2749</v>
      </c>
      <c r="E1111" s="832" t="s">
        <v>5084</v>
      </c>
      <c r="F1111" s="832" t="s">
        <v>5237</v>
      </c>
      <c r="G1111" s="832" t="s">
        <v>5234</v>
      </c>
      <c r="H1111" s="849"/>
      <c r="I1111" s="849"/>
      <c r="J1111" s="832"/>
      <c r="K1111" s="832"/>
      <c r="L1111" s="849"/>
      <c r="M1111" s="849"/>
      <c r="N1111" s="832"/>
      <c r="O1111" s="832"/>
      <c r="P1111" s="849">
        <v>7</v>
      </c>
      <c r="Q1111" s="849">
        <v>10248.14</v>
      </c>
      <c r="R1111" s="837"/>
      <c r="S1111" s="850">
        <v>1464.02</v>
      </c>
    </row>
    <row r="1112" spans="1:19" ht="14.4" customHeight="1" x14ac:dyDescent="0.3">
      <c r="A1112" s="831" t="s">
        <v>5082</v>
      </c>
      <c r="B1112" s="832" t="s">
        <v>5083</v>
      </c>
      <c r="C1112" s="832" t="s">
        <v>589</v>
      </c>
      <c r="D1112" s="832" t="s">
        <v>2749</v>
      </c>
      <c r="E1112" s="832" t="s">
        <v>5084</v>
      </c>
      <c r="F1112" s="832" t="s">
        <v>5241</v>
      </c>
      <c r="G1112" s="832" t="s">
        <v>5242</v>
      </c>
      <c r="H1112" s="849">
        <v>12.41</v>
      </c>
      <c r="I1112" s="849">
        <v>6683.32</v>
      </c>
      <c r="J1112" s="832">
        <v>0.61314187366744577</v>
      </c>
      <c r="K1112" s="832">
        <v>538.54311039484287</v>
      </c>
      <c r="L1112" s="849">
        <v>20.240000000000002</v>
      </c>
      <c r="M1112" s="849">
        <v>10900.12</v>
      </c>
      <c r="N1112" s="832">
        <v>1</v>
      </c>
      <c r="O1112" s="832">
        <v>538.54347826086951</v>
      </c>
      <c r="P1112" s="849">
        <v>4.51</v>
      </c>
      <c r="Q1112" s="849">
        <v>2428.84</v>
      </c>
      <c r="R1112" s="837">
        <v>0.22282690465793037</v>
      </c>
      <c r="S1112" s="850">
        <v>538.54545454545462</v>
      </c>
    </row>
    <row r="1113" spans="1:19" ht="14.4" customHeight="1" x14ac:dyDescent="0.3">
      <c r="A1113" s="831" t="s">
        <v>5082</v>
      </c>
      <c r="B1113" s="832" t="s">
        <v>5083</v>
      </c>
      <c r="C1113" s="832" t="s">
        <v>589</v>
      </c>
      <c r="D1113" s="832" t="s">
        <v>2749</v>
      </c>
      <c r="E1113" s="832" t="s">
        <v>5084</v>
      </c>
      <c r="F1113" s="832" t="s">
        <v>5245</v>
      </c>
      <c r="G1113" s="832" t="s">
        <v>4430</v>
      </c>
      <c r="H1113" s="849">
        <v>20.6</v>
      </c>
      <c r="I1113" s="849">
        <v>1456.44</v>
      </c>
      <c r="J1113" s="832">
        <v>103.001414427157</v>
      </c>
      <c r="K1113" s="832">
        <v>70.700970873786403</v>
      </c>
      <c r="L1113" s="849">
        <v>0.2</v>
      </c>
      <c r="M1113" s="849">
        <v>14.14</v>
      </c>
      <c r="N1113" s="832">
        <v>1</v>
      </c>
      <c r="O1113" s="832">
        <v>70.7</v>
      </c>
      <c r="P1113" s="849"/>
      <c r="Q1113" s="849"/>
      <c r="R1113" s="837"/>
      <c r="S1113" s="850"/>
    </row>
    <row r="1114" spans="1:19" ht="14.4" customHeight="1" x14ac:dyDescent="0.3">
      <c r="A1114" s="831" t="s">
        <v>5082</v>
      </c>
      <c r="B1114" s="832" t="s">
        <v>5083</v>
      </c>
      <c r="C1114" s="832" t="s">
        <v>589</v>
      </c>
      <c r="D1114" s="832" t="s">
        <v>2749</v>
      </c>
      <c r="E1114" s="832" t="s">
        <v>5084</v>
      </c>
      <c r="F1114" s="832" t="s">
        <v>5246</v>
      </c>
      <c r="G1114" s="832" t="s">
        <v>3336</v>
      </c>
      <c r="H1114" s="849"/>
      <c r="I1114" s="849"/>
      <c r="J1114" s="832"/>
      <c r="K1114" s="832"/>
      <c r="L1114" s="849">
        <v>28</v>
      </c>
      <c r="M1114" s="849">
        <v>4156.88</v>
      </c>
      <c r="N1114" s="832">
        <v>1</v>
      </c>
      <c r="O1114" s="832">
        <v>148.46</v>
      </c>
      <c r="P1114" s="849"/>
      <c r="Q1114" s="849"/>
      <c r="R1114" s="837"/>
      <c r="S1114" s="850"/>
    </row>
    <row r="1115" spans="1:19" ht="14.4" customHeight="1" x14ac:dyDescent="0.3">
      <c r="A1115" s="831" t="s">
        <v>5082</v>
      </c>
      <c r="B1115" s="832" t="s">
        <v>5083</v>
      </c>
      <c r="C1115" s="832" t="s">
        <v>589</v>
      </c>
      <c r="D1115" s="832" t="s">
        <v>2749</v>
      </c>
      <c r="E1115" s="832" t="s">
        <v>5084</v>
      </c>
      <c r="F1115" s="832" t="s">
        <v>5248</v>
      </c>
      <c r="G1115" s="832" t="s">
        <v>5249</v>
      </c>
      <c r="H1115" s="849">
        <v>3</v>
      </c>
      <c r="I1115" s="849">
        <v>260108.19999999998</v>
      </c>
      <c r="J1115" s="832">
        <v>0.58460119543467159</v>
      </c>
      <c r="K1115" s="832">
        <v>86702.733333333323</v>
      </c>
      <c r="L1115" s="849">
        <v>6</v>
      </c>
      <c r="M1115" s="849">
        <v>444932.72</v>
      </c>
      <c r="N1115" s="832">
        <v>1</v>
      </c>
      <c r="O1115" s="832">
        <v>74155.453333333324</v>
      </c>
      <c r="P1115" s="849"/>
      <c r="Q1115" s="849"/>
      <c r="R1115" s="837"/>
      <c r="S1115" s="850"/>
    </row>
    <row r="1116" spans="1:19" ht="14.4" customHeight="1" x14ac:dyDescent="0.3">
      <c r="A1116" s="831" t="s">
        <v>5082</v>
      </c>
      <c r="B1116" s="832" t="s">
        <v>5083</v>
      </c>
      <c r="C1116" s="832" t="s">
        <v>589</v>
      </c>
      <c r="D1116" s="832" t="s">
        <v>2749</v>
      </c>
      <c r="E1116" s="832" t="s">
        <v>5084</v>
      </c>
      <c r="F1116" s="832" t="s">
        <v>5252</v>
      </c>
      <c r="G1116" s="832" t="s">
        <v>2593</v>
      </c>
      <c r="H1116" s="849">
        <v>6</v>
      </c>
      <c r="I1116" s="849">
        <v>10494.48</v>
      </c>
      <c r="J1116" s="832">
        <v>0.17647058823529413</v>
      </c>
      <c r="K1116" s="832">
        <v>1749.08</v>
      </c>
      <c r="L1116" s="849">
        <v>34</v>
      </c>
      <c r="M1116" s="849">
        <v>59468.719999999994</v>
      </c>
      <c r="N1116" s="832">
        <v>1</v>
      </c>
      <c r="O1116" s="832">
        <v>1749.08</v>
      </c>
      <c r="P1116" s="849">
        <v>30</v>
      </c>
      <c r="Q1116" s="849">
        <v>52472.399999999994</v>
      </c>
      <c r="R1116" s="837">
        <v>0.88235294117647056</v>
      </c>
      <c r="S1116" s="850">
        <v>1749.0799999999997</v>
      </c>
    </row>
    <row r="1117" spans="1:19" ht="14.4" customHeight="1" x14ac:dyDescent="0.3">
      <c r="A1117" s="831" t="s">
        <v>5082</v>
      </c>
      <c r="B1117" s="832" t="s">
        <v>5083</v>
      </c>
      <c r="C1117" s="832" t="s">
        <v>589</v>
      </c>
      <c r="D1117" s="832" t="s">
        <v>2749</v>
      </c>
      <c r="E1117" s="832" t="s">
        <v>5084</v>
      </c>
      <c r="F1117" s="832" t="s">
        <v>5253</v>
      </c>
      <c r="G1117" s="832" t="s">
        <v>2457</v>
      </c>
      <c r="H1117" s="849">
        <v>4.8</v>
      </c>
      <c r="I1117" s="849">
        <v>1357.4399999999998</v>
      </c>
      <c r="J1117" s="832">
        <v>0.38709677419354832</v>
      </c>
      <c r="K1117" s="832">
        <v>282.79999999999995</v>
      </c>
      <c r="L1117" s="849">
        <v>12.4</v>
      </c>
      <c r="M1117" s="849">
        <v>3506.7200000000003</v>
      </c>
      <c r="N1117" s="832">
        <v>1</v>
      </c>
      <c r="O1117" s="832">
        <v>282.8</v>
      </c>
      <c r="P1117" s="849">
        <v>8.25</v>
      </c>
      <c r="Q1117" s="849">
        <v>2333.1</v>
      </c>
      <c r="R1117" s="837">
        <v>0.66532258064516125</v>
      </c>
      <c r="S1117" s="850">
        <v>282.8</v>
      </c>
    </row>
    <row r="1118" spans="1:19" ht="14.4" customHeight="1" x14ac:dyDescent="0.3">
      <c r="A1118" s="831" t="s">
        <v>5082</v>
      </c>
      <c r="B1118" s="832" t="s">
        <v>5083</v>
      </c>
      <c r="C1118" s="832" t="s">
        <v>589</v>
      </c>
      <c r="D1118" s="832" t="s">
        <v>2749</v>
      </c>
      <c r="E1118" s="832" t="s">
        <v>5084</v>
      </c>
      <c r="F1118" s="832" t="s">
        <v>5254</v>
      </c>
      <c r="G1118" s="832" t="s">
        <v>5157</v>
      </c>
      <c r="H1118" s="849">
        <v>4.47</v>
      </c>
      <c r="I1118" s="849">
        <v>2857.55</v>
      </c>
      <c r="J1118" s="832"/>
      <c r="K1118" s="832">
        <v>639.2729306487696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5082</v>
      </c>
      <c r="B1119" s="832" t="s">
        <v>5083</v>
      </c>
      <c r="C1119" s="832" t="s">
        <v>589</v>
      </c>
      <c r="D1119" s="832" t="s">
        <v>2749</v>
      </c>
      <c r="E1119" s="832" t="s">
        <v>5084</v>
      </c>
      <c r="F1119" s="832" t="s">
        <v>5258</v>
      </c>
      <c r="G1119" s="832" t="s">
        <v>5256</v>
      </c>
      <c r="H1119" s="849">
        <v>2.68</v>
      </c>
      <c r="I1119" s="849">
        <v>11751.06</v>
      </c>
      <c r="J1119" s="832"/>
      <c r="K1119" s="832">
        <v>4384.7238805970146</v>
      </c>
      <c r="L1119" s="849"/>
      <c r="M1119" s="849"/>
      <c r="N1119" s="832"/>
      <c r="O1119" s="832"/>
      <c r="P1119" s="849"/>
      <c r="Q1119" s="849"/>
      <c r="R1119" s="837"/>
      <c r="S1119" s="850"/>
    </row>
    <row r="1120" spans="1:19" ht="14.4" customHeight="1" x14ac:dyDescent="0.3">
      <c r="A1120" s="831" t="s">
        <v>5082</v>
      </c>
      <c r="B1120" s="832" t="s">
        <v>5083</v>
      </c>
      <c r="C1120" s="832" t="s">
        <v>589</v>
      </c>
      <c r="D1120" s="832" t="s">
        <v>2749</v>
      </c>
      <c r="E1120" s="832" t="s">
        <v>5084</v>
      </c>
      <c r="F1120" s="832" t="s">
        <v>5264</v>
      </c>
      <c r="G1120" s="832" t="s">
        <v>5265</v>
      </c>
      <c r="H1120" s="849">
        <v>2</v>
      </c>
      <c r="I1120" s="849">
        <v>308000</v>
      </c>
      <c r="J1120" s="832">
        <v>2</v>
      </c>
      <c r="K1120" s="832">
        <v>154000</v>
      </c>
      <c r="L1120" s="849">
        <v>1</v>
      </c>
      <c r="M1120" s="849">
        <v>154000</v>
      </c>
      <c r="N1120" s="832">
        <v>1</v>
      </c>
      <c r="O1120" s="832">
        <v>154000</v>
      </c>
      <c r="P1120" s="849">
        <v>2</v>
      </c>
      <c r="Q1120" s="849">
        <v>320936</v>
      </c>
      <c r="R1120" s="837">
        <v>2.0840000000000001</v>
      </c>
      <c r="S1120" s="850">
        <v>160468</v>
      </c>
    </row>
    <row r="1121" spans="1:19" ht="14.4" customHeight="1" x14ac:dyDescent="0.3">
      <c r="A1121" s="831" t="s">
        <v>5082</v>
      </c>
      <c r="B1121" s="832" t="s">
        <v>5083</v>
      </c>
      <c r="C1121" s="832" t="s">
        <v>589</v>
      </c>
      <c r="D1121" s="832" t="s">
        <v>2749</v>
      </c>
      <c r="E1121" s="832" t="s">
        <v>5084</v>
      </c>
      <c r="F1121" s="832" t="s">
        <v>5269</v>
      </c>
      <c r="G1121" s="832" t="s">
        <v>5270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5</v>
      </c>
      <c r="Q1121" s="849">
        <v>545484.17000000004</v>
      </c>
      <c r="R1121" s="837"/>
      <c r="S1121" s="850">
        <v>109096.834</v>
      </c>
    </row>
    <row r="1122" spans="1:19" ht="14.4" customHeight="1" x14ac:dyDescent="0.3">
      <c r="A1122" s="831" t="s">
        <v>5082</v>
      </c>
      <c r="B1122" s="832" t="s">
        <v>5083</v>
      </c>
      <c r="C1122" s="832" t="s">
        <v>589</v>
      </c>
      <c r="D1122" s="832" t="s">
        <v>2749</v>
      </c>
      <c r="E1122" s="832" t="s">
        <v>5084</v>
      </c>
      <c r="F1122" s="832" t="s">
        <v>5269</v>
      </c>
      <c r="G1122" s="832" t="s">
        <v>5271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1</v>
      </c>
      <c r="Q1122" s="849">
        <v>109096.84</v>
      </c>
      <c r="R1122" s="837"/>
      <c r="S1122" s="850">
        <v>109096.84</v>
      </c>
    </row>
    <row r="1123" spans="1:19" ht="14.4" customHeight="1" x14ac:dyDescent="0.3">
      <c r="A1123" s="831" t="s">
        <v>5082</v>
      </c>
      <c r="B1123" s="832" t="s">
        <v>5083</v>
      </c>
      <c r="C1123" s="832" t="s">
        <v>589</v>
      </c>
      <c r="D1123" s="832" t="s">
        <v>2749</v>
      </c>
      <c r="E1123" s="832" t="s">
        <v>5084</v>
      </c>
      <c r="F1123" s="832" t="s">
        <v>5272</v>
      </c>
      <c r="G1123" s="832" t="s">
        <v>5273</v>
      </c>
      <c r="H1123" s="849"/>
      <c r="I1123" s="849"/>
      <c r="J1123" s="832"/>
      <c r="K1123" s="832"/>
      <c r="L1123" s="849">
        <v>3</v>
      </c>
      <c r="M1123" s="849">
        <v>462000</v>
      </c>
      <c r="N1123" s="832">
        <v>1</v>
      </c>
      <c r="O1123" s="832">
        <v>154000</v>
      </c>
      <c r="P1123" s="849">
        <v>5</v>
      </c>
      <c r="Q1123" s="849">
        <v>802340</v>
      </c>
      <c r="R1123" s="837">
        <v>1.7366666666666666</v>
      </c>
      <c r="S1123" s="850">
        <v>160468</v>
      </c>
    </row>
    <row r="1124" spans="1:19" ht="14.4" customHeight="1" x14ac:dyDescent="0.3">
      <c r="A1124" s="831" t="s">
        <v>5082</v>
      </c>
      <c r="B1124" s="832" t="s">
        <v>5083</v>
      </c>
      <c r="C1124" s="832" t="s">
        <v>589</v>
      </c>
      <c r="D1124" s="832" t="s">
        <v>2749</v>
      </c>
      <c r="E1124" s="832" t="s">
        <v>5084</v>
      </c>
      <c r="F1124" s="832" t="s">
        <v>5280</v>
      </c>
      <c r="G1124" s="832" t="s">
        <v>1005</v>
      </c>
      <c r="H1124" s="849"/>
      <c r="I1124" s="849"/>
      <c r="J1124" s="832"/>
      <c r="K1124" s="832"/>
      <c r="L1124" s="849">
        <v>6.93</v>
      </c>
      <c r="M1124" s="849">
        <v>3324.89</v>
      </c>
      <c r="N1124" s="832">
        <v>1</v>
      </c>
      <c r="O1124" s="832">
        <v>479.78210678210678</v>
      </c>
      <c r="P1124" s="849">
        <v>14.370000000000001</v>
      </c>
      <c r="Q1124" s="849">
        <v>4415.5999999999995</v>
      </c>
      <c r="R1124" s="837">
        <v>1.3280439352880846</v>
      </c>
      <c r="S1124" s="850">
        <v>307.27905358385522</v>
      </c>
    </row>
    <row r="1125" spans="1:19" ht="14.4" customHeight="1" x14ac:dyDescent="0.3">
      <c r="A1125" s="831" t="s">
        <v>5082</v>
      </c>
      <c r="B1125" s="832" t="s">
        <v>5083</v>
      </c>
      <c r="C1125" s="832" t="s">
        <v>589</v>
      </c>
      <c r="D1125" s="832" t="s">
        <v>2749</v>
      </c>
      <c r="E1125" s="832" t="s">
        <v>5084</v>
      </c>
      <c r="F1125" s="832" t="s">
        <v>5281</v>
      </c>
      <c r="G1125" s="832" t="s">
        <v>1005</v>
      </c>
      <c r="H1125" s="849"/>
      <c r="I1125" s="849"/>
      <c r="J1125" s="832"/>
      <c r="K1125" s="832"/>
      <c r="L1125" s="849">
        <v>30.62</v>
      </c>
      <c r="M1125" s="849">
        <v>34778.93</v>
      </c>
      <c r="N1125" s="832">
        <v>1</v>
      </c>
      <c r="O1125" s="832">
        <v>1135.8239712606139</v>
      </c>
      <c r="P1125" s="849">
        <v>14.879999999999999</v>
      </c>
      <c r="Q1125" s="849">
        <v>11430.810000000001</v>
      </c>
      <c r="R1125" s="837">
        <v>0.32867054851888777</v>
      </c>
      <c r="S1125" s="850">
        <v>768.19959677419365</v>
      </c>
    </row>
    <row r="1126" spans="1:19" ht="14.4" customHeight="1" x14ac:dyDescent="0.3">
      <c r="A1126" s="831" t="s">
        <v>5082</v>
      </c>
      <c r="B1126" s="832" t="s">
        <v>5083</v>
      </c>
      <c r="C1126" s="832" t="s">
        <v>589</v>
      </c>
      <c r="D1126" s="832" t="s">
        <v>2749</v>
      </c>
      <c r="E1126" s="832" t="s">
        <v>5084</v>
      </c>
      <c r="F1126" s="832" t="s">
        <v>5282</v>
      </c>
      <c r="G1126" s="832" t="s">
        <v>3631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29.22</v>
      </c>
      <c r="Q1126" s="849">
        <v>748749.2</v>
      </c>
      <c r="R1126" s="837"/>
      <c r="S1126" s="850">
        <v>25624.544832306638</v>
      </c>
    </row>
    <row r="1127" spans="1:19" ht="14.4" customHeight="1" x14ac:dyDescent="0.3">
      <c r="A1127" s="831" t="s">
        <v>5082</v>
      </c>
      <c r="B1127" s="832" t="s">
        <v>5083</v>
      </c>
      <c r="C1127" s="832" t="s">
        <v>589</v>
      </c>
      <c r="D1127" s="832" t="s">
        <v>2749</v>
      </c>
      <c r="E1127" s="832" t="s">
        <v>5084</v>
      </c>
      <c r="F1127" s="832" t="s">
        <v>5289</v>
      </c>
      <c r="G1127" s="832" t="s">
        <v>5290</v>
      </c>
      <c r="H1127" s="849"/>
      <c r="I1127" s="849"/>
      <c r="J1127" s="832"/>
      <c r="K1127" s="832"/>
      <c r="L1127" s="849">
        <v>2</v>
      </c>
      <c r="M1127" s="849">
        <v>3498.16</v>
      </c>
      <c r="N1127" s="832">
        <v>1</v>
      </c>
      <c r="O1127" s="832">
        <v>1749.08</v>
      </c>
      <c r="P1127" s="849"/>
      <c r="Q1127" s="849"/>
      <c r="R1127" s="837"/>
      <c r="S1127" s="850"/>
    </row>
    <row r="1128" spans="1:19" ht="14.4" customHeight="1" x14ac:dyDescent="0.3">
      <c r="A1128" s="831" t="s">
        <v>5082</v>
      </c>
      <c r="B1128" s="832" t="s">
        <v>5083</v>
      </c>
      <c r="C1128" s="832" t="s">
        <v>589</v>
      </c>
      <c r="D1128" s="832" t="s">
        <v>2749</v>
      </c>
      <c r="E1128" s="832" t="s">
        <v>5084</v>
      </c>
      <c r="F1128" s="832" t="s">
        <v>5292</v>
      </c>
      <c r="G1128" s="832" t="s">
        <v>2639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61</v>
      </c>
      <c r="Q1128" s="849">
        <v>1464240.5</v>
      </c>
      <c r="R1128" s="837"/>
      <c r="S1128" s="850">
        <v>24003.942622950821</v>
      </c>
    </row>
    <row r="1129" spans="1:19" ht="14.4" customHeight="1" x14ac:dyDescent="0.3">
      <c r="A1129" s="831" t="s">
        <v>5082</v>
      </c>
      <c r="B1129" s="832" t="s">
        <v>5083</v>
      </c>
      <c r="C1129" s="832" t="s">
        <v>589</v>
      </c>
      <c r="D1129" s="832" t="s">
        <v>2749</v>
      </c>
      <c r="E1129" s="832" t="s">
        <v>5084</v>
      </c>
      <c r="F1129" s="832" t="s">
        <v>5293</v>
      </c>
      <c r="G1129" s="832" t="s">
        <v>1150</v>
      </c>
      <c r="H1129" s="849"/>
      <c r="I1129" s="849"/>
      <c r="J1129" s="832"/>
      <c r="K1129" s="832"/>
      <c r="L1129" s="849"/>
      <c r="M1129" s="849"/>
      <c r="N1129" s="832"/>
      <c r="O1129" s="832"/>
      <c r="P1129" s="849">
        <v>1</v>
      </c>
      <c r="Q1129" s="849">
        <v>784.3</v>
      </c>
      <c r="R1129" s="837"/>
      <c r="S1129" s="850">
        <v>784.3</v>
      </c>
    </row>
    <row r="1130" spans="1:19" ht="14.4" customHeight="1" x14ac:dyDescent="0.3">
      <c r="A1130" s="831" t="s">
        <v>5082</v>
      </c>
      <c r="B1130" s="832" t="s">
        <v>5083</v>
      </c>
      <c r="C1130" s="832" t="s">
        <v>589</v>
      </c>
      <c r="D1130" s="832" t="s">
        <v>2749</v>
      </c>
      <c r="E1130" s="832" t="s">
        <v>5084</v>
      </c>
      <c r="F1130" s="832" t="s">
        <v>5294</v>
      </c>
      <c r="G1130" s="832" t="s">
        <v>1150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6.8</v>
      </c>
      <c r="Q1130" s="849">
        <v>1599.97</v>
      </c>
      <c r="R1130" s="837"/>
      <c r="S1130" s="850">
        <v>235.28970588235296</v>
      </c>
    </row>
    <row r="1131" spans="1:19" ht="14.4" customHeight="1" x14ac:dyDescent="0.3">
      <c r="A1131" s="831" t="s">
        <v>5082</v>
      </c>
      <c r="B1131" s="832" t="s">
        <v>5083</v>
      </c>
      <c r="C1131" s="832" t="s">
        <v>589</v>
      </c>
      <c r="D1131" s="832" t="s">
        <v>2749</v>
      </c>
      <c r="E1131" s="832" t="s">
        <v>5084</v>
      </c>
      <c r="F1131" s="832" t="s">
        <v>5295</v>
      </c>
      <c r="G1131" s="832" t="s">
        <v>1150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1.1000000000000001</v>
      </c>
      <c r="Q1131" s="849">
        <v>2588.19</v>
      </c>
      <c r="R1131" s="837"/>
      <c r="S1131" s="850">
        <v>2352.8999999999996</v>
      </c>
    </row>
    <row r="1132" spans="1:19" ht="14.4" customHeight="1" x14ac:dyDescent="0.3">
      <c r="A1132" s="831" t="s">
        <v>5082</v>
      </c>
      <c r="B1132" s="832" t="s">
        <v>5083</v>
      </c>
      <c r="C1132" s="832" t="s">
        <v>589</v>
      </c>
      <c r="D1132" s="832" t="s">
        <v>2749</v>
      </c>
      <c r="E1132" s="832" t="s">
        <v>5084</v>
      </c>
      <c r="F1132" s="832" t="s">
        <v>5296</v>
      </c>
      <c r="G1132" s="832" t="s">
        <v>5198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2</v>
      </c>
      <c r="Q1132" s="849">
        <v>93198.88</v>
      </c>
      <c r="R1132" s="837"/>
      <c r="S1132" s="850">
        <v>46599.44</v>
      </c>
    </row>
    <row r="1133" spans="1:19" ht="14.4" customHeight="1" x14ac:dyDescent="0.3">
      <c r="A1133" s="831" t="s">
        <v>5082</v>
      </c>
      <c r="B1133" s="832" t="s">
        <v>5083</v>
      </c>
      <c r="C1133" s="832" t="s">
        <v>589</v>
      </c>
      <c r="D1133" s="832" t="s">
        <v>2749</v>
      </c>
      <c r="E1133" s="832" t="s">
        <v>5084</v>
      </c>
      <c r="F1133" s="832" t="s">
        <v>5297</v>
      </c>
      <c r="G1133" s="832" t="s">
        <v>835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28.189999999999998</v>
      </c>
      <c r="Q1133" s="849">
        <v>19385.11</v>
      </c>
      <c r="R1133" s="837"/>
      <c r="S1133" s="850">
        <v>687.65909897126653</v>
      </c>
    </row>
    <row r="1134" spans="1:19" ht="14.4" customHeight="1" x14ac:dyDescent="0.3">
      <c r="A1134" s="831" t="s">
        <v>5082</v>
      </c>
      <c r="B1134" s="832" t="s">
        <v>5083</v>
      </c>
      <c r="C1134" s="832" t="s">
        <v>589</v>
      </c>
      <c r="D1134" s="832" t="s">
        <v>2749</v>
      </c>
      <c r="E1134" s="832" t="s">
        <v>5084</v>
      </c>
      <c r="F1134" s="832" t="s">
        <v>5298</v>
      </c>
      <c r="G1134" s="832" t="s">
        <v>835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36.25</v>
      </c>
      <c r="Q1134" s="849">
        <v>4985.8</v>
      </c>
      <c r="R1134" s="837"/>
      <c r="S1134" s="850">
        <v>137.53931034482758</v>
      </c>
    </row>
    <row r="1135" spans="1:19" ht="14.4" customHeight="1" x14ac:dyDescent="0.3">
      <c r="A1135" s="831" t="s">
        <v>5082</v>
      </c>
      <c r="B1135" s="832" t="s">
        <v>5083</v>
      </c>
      <c r="C1135" s="832" t="s">
        <v>589</v>
      </c>
      <c r="D1135" s="832" t="s">
        <v>2749</v>
      </c>
      <c r="E1135" s="832" t="s">
        <v>5084</v>
      </c>
      <c r="F1135" s="832" t="s">
        <v>5299</v>
      </c>
      <c r="G1135" s="832" t="s">
        <v>1780</v>
      </c>
      <c r="H1135" s="849"/>
      <c r="I1135" s="849"/>
      <c r="J1135" s="832"/>
      <c r="K1135" s="832"/>
      <c r="L1135" s="849"/>
      <c r="M1135" s="849"/>
      <c r="N1135" s="832"/>
      <c r="O1135" s="832"/>
      <c r="P1135" s="849">
        <v>2.79</v>
      </c>
      <c r="Q1135" s="849">
        <v>9016.1</v>
      </c>
      <c r="R1135" s="837"/>
      <c r="S1135" s="850">
        <v>3231.5770609318997</v>
      </c>
    </row>
    <row r="1136" spans="1:19" ht="14.4" customHeight="1" x14ac:dyDescent="0.3">
      <c r="A1136" s="831" t="s">
        <v>5082</v>
      </c>
      <c r="B1136" s="832" t="s">
        <v>5083</v>
      </c>
      <c r="C1136" s="832" t="s">
        <v>589</v>
      </c>
      <c r="D1136" s="832" t="s">
        <v>2749</v>
      </c>
      <c r="E1136" s="832" t="s">
        <v>5084</v>
      </c>
      <c r="F1136" s="832" t="s">
        <v>5300</v>
      </c>
      <c r="G1136" s="832" t="s">
        <v>1155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5</v>
      </c>
      <c r="Q1136" s="849">
        <v>742.3</v>
      </c>
      <c r="R1136" s="837"/>
      <c r="S1136" s="850">
        <v>148.45999999999998</v>
      </c>
    </row>
    <row r="1137" spans="1:19" ht="14.4" customHeight="1" x14ac:dyDescent="0.3">
      <c r="A1137" s="831" t="s">
        <v>5082</v>
      </c>
      <c r="B1137" s="832" t="s">
        <v>5083</v>
      </c>
      <c r="C1137" s="832" t="s">
        <v>589</v>
      </c>
      <c r="D1137" s="832" t="s">
        <v>2749</v>
      </c>
      <c r="E1137" s="832" t="s">
        <v>5084</v>
      </c>
      <c r="F1137" s="832" t="s">
        <v>5305</v>
      </c>
      <c r="G1137" s="832" t="s">
        <v>717</v>
      </c>
      <c r="H1137" s="849"/>
      <c r="I1137" s="849"/>
      <c r="J1137" s="832"/>
      <c r="K1137" s="832"/>
      <c r="L1137" s="849"/>
      <c r="M1137" s="849"/>
      <c r="N1137" s="832"/>
      <c r="O1137" s="832"/>
      <c r="P1137" s="849">
        <v>17.989999999999998</v>
      </c>
      <c r="Q1137" s="849">
        <v>3714.5400000000004</v>
      </c>
      <c r="R1137" s="837"/>
      <c r="S1137" s="850">
        <v>206.47804335742083</v>
      </c>
    </row>
    <row r="1138" spans="1:19" ht="14.4" customHeight="1" x14ac:dyDescent="0.3">
      <c r="A1138" s="831" t="s">
        <v>5082</v>
      </c>
      <c r="B1138" s="832" t="s">
        <v>5083</v>
      </c>
      <c r="C1138" s="832" t="s">
        <v>589</v>
      </c>
      <c r="D1138" s="832" t="s">
        <v>2749</v>
      </c>
      <c r="E1138" s="832" t="s">
        <v>5084</v>
      </c>
      <c r="F1138" s="832" t="s">
        <v>5306</v>
      </c>
      <c r="G1138" s="832" t="s">
        <v>717</v>
      </c>
      <c r="H1138" s="849"/>
      <c r="I1138" s="849"/>
      <c r="J1138" s="832"/>
      <c r="K1138" s="832"/>
      <c r="L1138" s="849"/>
      <c r="M1138" s="849"/>
      <c r="N1138" s="832"/>
      <c r="O1138" s="832"/>
      <c r="P1138" s="849">
        <v>0.17</v>
      </c>
      <c r="Q1138" s="849">
        <v>105.13</v>
      </c>
      <c r="R1138" s="837"/>
      <c r="S1138" s="850">
        <v>618.41176470588232</v>
      </c>
    </row>
    <row r="1139" spans="1:19" ht="14.4" customHeight="1" x14ac:dyDescent="0.3">
      <c r="A1139" s="831" t="s">
        <v>5082</v>
      </c>
      <c r="B1139" s="832" t="s">
        <v>5083</v>
      </c>
      <c r="C1139" s="832" t="s">
        <v>589</v>
      </c>
      <c r="D1139" s="832" t="s">
        <v>2749</v>
      </c>
      <c r="E1139" s="832" t="s">
        <v>5084</v>
      </c>
      <c r="F1139" s="832" t="s">
        <v>5307</v>
      </c>
      <c r="G1139" s="832" t="s">
        <v>1001</v>
      </c>
      <c r="H1139" s="849"/>
      <c r="I1139" s="849"/>
      <c r="J1139" s="832"/>
      <c r="K1139" s="832"/>
      <c r="L1139" s="849"/>
      <c r="M1139" s="849"/>
      <c r="N1139" s="832"/>
      <c r="O1139" s="832"/>
      <c r="P1139" s="849">
        <v>15.29</v>
      </c>
      <c r="Q1139" s="849">
        <v>11745.77</v>
      </c>
      <c r="R1139" s="837"/>
      <c r="S1139" s="850">
        <v>768.1994767822107</v>
      </c>
    </row>
    <row r="1140" spans="1:19" ht="14.4" customHeight="1" x14ac:dyDescent="0.3">
      <c r="A1140" s="831" t="s">
        <v>5082</v>
      </c>
      <c r="B1140" s="832" t="s">
        <v>5083</v>
      </c>
      <c r="C1140" s="832" t="s">
        <v>589</v>
      </c>
      <c r="D1140" s="832" t="s">
        <v>2749</v>
      </c>
      <c r="E1140" s="832" t="s">
        <v>5084</v>
      </c>
      <c r="F1140" s="832" t="s">
        <v>5310</v>
      </c>
      <c r="G1140" s="832" t="s">
        <v>1001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9.1</v>
      </c>
      <c r="Q1140" s="849">
        <v>2796.2200000000003</v>
      </c>
      <c r="R1140" s="837"/>
      <c r="S1140" s="850">
        <v>307.27692307692314</v>
      </c>
    </row>
    <row r="1141" spans="1:19" ht="14.4" customHeight="1" x14ac:dyDescent="0.3">
      <c r="A1141" s="831" t="s">
        <v>5082</v>
      </c>
      <c r="B1141" s="832" t="s">
        <v>5083</v>
      </c>
      <c r="C1141" s="832" t="s">
        <v>589</v>
      </c>
      <c r="D1141" s="832" t="s">
        <v>2749</v>
      </c>
      <c r="E1141" s="832" t="s">
        <v>5084</v>
      </c>
      <c r="F1141" s="832" t="s">
        <v>5311</v>
      </c>
      <c r="G1141" s="832" t="s">
        <v>1001</v>
      </c>
      <c r="H1141" s="849"/>
      <c r="I1141" s="849"/>
      <c r="J1141" s="832"/>
      <c r="K1141" s="832"/>
      <c r="L1141" s="849"/>
      <c r="M1141" s="849"/>
      <c r="N1141" s="832"/>
      <c r="O1141" s="832"/>
      <c r="P1141" s="849">
        <v>10.649999999999999</v>
      </c>
      <c r="Q1141" s="849">
        <v>24543.84</v>
      </c>
      <c r="R1141" s="837"/>
      <c r="S1141" s="850">
        <v>2304.5859154929581</v>
      </c>
    </row>
    <row r="1142" spans="1:19" ht="14.4" customHeight="1" x14ac:dyDescent="0.3">
      <c r="A1142" s="831" t="s">
        <v>5082</v>
      </c>
      <c r="B1142" s="832" t="s">
        <v>5083</v>
      </c>
      <c r="C1142" s="832" t="s">
        <v>589</v>
      </c>
      <c r="D1142" s="832" t="s">
        <v>2749</v>
      </c>
      <c r="E1142" s="832" t="s">
        <v>5315</v>
      </c>
      <c r="F1142" s="832" t="s">
        <v>5316</v>
      </c>
      <c r="G1142" s="832" t="s">
        <v>5317</v>
      </c>
      <c r="H1142" s="849"/>
      <c r="I1142" s="849"/>
      <c r="J1142" s="832"/>
      <c r="K1142" s="832"/>
      <c r="L1142" s="849">
        <v>4</v>
      </c>
      <c r="M1142" s="849">
        <v>8400</v>
      </c>
      <c r="N1142" s="832">
        <v>1</v>
      </c>
      <c r="O1142" s="832">
        <v>2100</v>
      </c>
      <c r="P1142" s="849">
        <v>4</v>
      </c>
      <c r="Q1142" s="849">
        <v>8519.14</v>
      </c>
      <c r="R1142" s="837">
        <v>1.0141833333333332</v>
      </c>
      <c r="S1142" s="850">
        <v>2129.7849999999999</v>
      </c>
    </row>
    <row r="1143" spans="1:19" ht="14.4" customHeight="1" x14ac:dyDescent="0.3">
      <c r="A1143" s="831" t="s">
        <v>5082</v>
      </c>
      <c r="B1143" s="832" t="s">
        <v>5083</v>
      </c>
      <c r="C1143" s="832" t="s">
        <v>589</v>
      </c>
      <c r="D1143" s="832" t="s">
        <v>2749</v>
      </c>
      <c r="E1143" s="832" t="s">
        <v>5315</v>
      </c>
      <c r="F1143" s="832" t="s">
        <v>5318</v>
      </c>
      <c r="G1143" s="832" t="s">
        <v>5319</v>
      </c>
      <c r="H1143" s="849"/>
      <c r="I1143" s="849"/>
      <c r="J1143" s="832"/>
      <c r="K1143" s="832"/>
      <c r="L1143" s="849"/>
      <c r="M1143" s="849"/>
      <c r="N1143" s="832"/>
      <c r="O1143" s="832"/>
      <c r="P1143" s="849">
        <v>2</v>
      </c>
      <c r="Q1143" s="849">
        <v>5180</v>
      </c>
      <c r="R1143" s="837"/>
      <c r="S1143" s="850">
        <v>2590</v>
      </c>
    </row>
    <row r="1144" spans="1:19" ht="14.4" customHeight="1" x14ac:dyDescent="0.3">
      <c r="A1144" s="831" t="s">
        <v>5082</v>
      </c>
      <c r="B1144" s="832" t="s">
        <v>5083</v>
      </c>
      <c r="C1144" s="832" t="s">
        <v>589</v>
      </c>
      <c r="D1144" s="832" t="s">
        <v>2749</v>
      </c>
      <c r="E1144" s="832" t="s">
        <v>5320</v>
      </c>
      <c r="F1144" s="832" t="s">
        <v>5323</v>
      </c>
      <c r="G1144" s="832" t="s">
        <v>5324</v>
      </c>
      <c r="H1144" s="849">
        <v>43</v>
      </c>
      <c r="I1144" s="849">
        <v>37281</v>
      </c>
      <c r="J1144" s="832">
        <v>1.0238095238095237</v>
      </c>
      <c r="K1144" s="832">
        <v>867</v>
      </c>
      <c r="L1144" s="849">
        <v>42</v>
      </c>
      <c r="M1144" s="849">
        <v>36414</v>
      </c>
      <c r="N1144" s="832">
        <v>1</v>
      </c>
      <c r="O1144" s="832">
        <v>867</v>
      </c>
      <c r="P1144" s="849">
        <v>29</v>
      </c>
      <c r="Q1144" s="849">
        <v>25143</v>
      </c>
      <c r="R1144" s="837">
        <v>0.69047619047619047</v>
      </c>
      <c r="S1144" s="850">
        <v>867</v>
      </c>
    </row>
    <row r="1145" spans="1:19" ht="14.4" customHeight="1" x14ac:dyDescent="0.3">
      <c r="A1145" s="831" t="s">
        <v>5082</v>
      </c>
      <c r="B1145" s="832" t="s">
        <v>5083</v>
      </c>
      <c r="C1145" s="832" t="s">
        <v>589</v>
      </c>
      <c r="D1145" s="832" t="s">
        <v>2749</v>
      </c>
      <c r="E1145" s="832" t="s">
        <v>5320</v>
      </c>
      <c r="F1145" s="832" t="s">
        <v>5329</v>
      </c>
      <c r="G1145" s="832" t="s">
        <v>5330</v>
      </c>
      <c r="H1145" s="849"/>
      <c r="I1145" s="849"/>
      <c r="J1145" s="832"/>
      <c r="K1145" s="832"/>
      <c r="L1145" s="849"/>
      <c r="M1145" s="849"/>
      <c r="N1145" s="832"/>
      <c r="O1145" s="832"/>
      <c r="P1145" s="849">
        <v>1</v>
      </c>
      <c r="Q1145" s="849">
        <v>5420</v>
      </c>
      <c r="R1145" s="837"/>
      <c r="S1145" s="850">
        <v>5420</v>
      </c>
    </row>
    <row r="1146" spans="1:19" ht="14.4" customHeight="1" x14ac:dyDescent="0.3">
      <c r="A1146" s="831" t="s">
        <v>5082</v>
      </c>
      <c r="B1146" s="832" t="s">
        <v>5083</v>
      </c>
      <c r="C1146" s="832" t="s">
        <v>589</v>
      </c>
      <c r="D1146" s="832" t="s">
        <v>2749</v>
      </c>
      <c r="E1146" s="832" t="s">
        <v>5331</v>
      </c>
      <c r="F1146" s="832" t="s">
        <v>5335</v>
      </c>
      <c r="G1146" s="832" t="s">
        <v>5336</v>
      </c>
      <c r="H1146" s="849">
        <v>13</v>
      </c>
      <c r="I1146" s="849">
        <v>1586</v>
      </c>
      <c r="J1146" s="832">
        <v>0.72222222222222221</v>
      </c>
      <c r="K1146" s="832">
        <v>122</v>
      </c>
      <c r="L1146" s="849">
        <v>18</v>
      </c>
      <c r="M1146" s="849">
        <v>2196</v>
      </c>
      <c r="N1146" s="832">
        <v>1</v>
      </c>
      <c r="O1146" s="832">
        <v>122</v>
      </c>
      <c r="P1146" s="849">
        <v>37</v>
      </c>
      <c r="Q1146" s="849">
        <v>4514</v>
      </c>
      <c r="R1146" s="837">
        <v>2.0555555555555554</v>
      </c>
      <c r="S1146" s="850">
        <v>122</v>
      </c>
    </row>
    <row r="1147" spans="1:19" ht="14.4" customHeight="1" x14ac:dyDescent="0.3">
      <c r="A1147" s="831" t="s">
        <v>5082</v>
      </c>
      <c r="B1147" s="832" t="s">
        <v>5083</v>
      </c>
      <c r="C1147" s="832" t="s">
        <v>589</v>
      </c>
      <c r="D1147" s="832" t="s">
        <v>2749</v>
      </c>
      <c r="E1147" s="832" t="s">
        <v>5331</v>
      </c>
      <c r="F1147" s="832" t="s">
        <v>5335</v>
      </c>
      <c r="G1147" s="832" t="s">
        <v>5337</v>
      </c>
      <c r="H1147" s="849"/>
      <c r="I1147" s="849"/>
      <c r="J1147" s="832"/>
      <c r="K1147" s="832"/>
      <c r="L1147" s="849">
        <v>1</v>
      </c>
      <c r="M1147" s="849">
        <v>122</v>
      </c>
      <c r="N1147" s="832">
        <v>1</v>
      </c>
      <c r="O1147" s="832">
        <v>122</v>
      </c>
      <c r="P1147" s="849"/>
      <c r="Q1147" s="849"/>
      <c r="R1147" s="837"/>
      <c r="S1147" s="850"/>
    </row>
    <row r="1148" spans="1:19" ht="14.4" customHeight="1" x14ac:dyDescent="0.3">
      <c r="A1148" s="831" t="s">
        <v>5082</v>
      </c>
      <c r="B1148" s="832" t="s">
        <v>5083</v>
      </c>
      <c r="C1148" s="832" t="s">
        <v>589</v>
      </c>
      <c r="D1148" s="832" t="s">
        <v>2749</v>
      </c>
      <c r="E1148" s="832" t="s">
        <v>5331</v>
      </c>
      <c r="F1148" s="832" t="s">
        <v>5338</v>
      </c>
      <c r="G1148" s="832" t="s">
        <v>5339</v>
      </c>
      <c r="H1148" s="849">
        <v>2</v>
      </c>
      <c r="I1148" s="849">
        <v>292</v>
      </c>
      <c r="J1148" s="832"/>
      <c r="K1148" s="832">
        <v>146</v>
      </c>
      <c r="L1148" s="849"/>
      <c r="M1148" s="849"/>
      <c r="N1148" s="832"/>
      <c r="O1148" s="832"/>
      <c r="P1148" s="849"/>
      <c r="Q1148" s="849"/>
      <c r="R1148" s="837"/>
      <c r="S1148" s="850"/>
    </row>
    <row r="1149" spans="1:19" ht="14.4" customHeight="1" x14ac:dyDescent="0.3">
      <c r="A1149" s="831" t="s">
        <v>5082</v>
      </c>
      <c r="B1149" s="832" t="s">
        <v>5083</v>
      </c>
      <c r="C1149" s="832" t="s">
        <v>589</v>
      </c>
      <c r="D1149" s="832" t="s">
        <v>2749</v>
      </c>
      <c r="E1149" s="832" t="s">
        <v>5331</v>
      </c>
      <c r="F1149" s="832" t="s">
        <v>5338</v>
      </c>
      <c r="G1149" s="832" t="s">
        <v>5340</v>
      </c>
      <c r="H1149" s="849">
        <v>15</v>
      </c>
      <c r="I1149" s="849">
        <v>2190</v>
      </c>
      <c r="J1149" s="832">
        <v>0.93112244897959184</v>
      </c>
      <c r="K1149" s="832">
        <v>146</v>
      </c>
      <c r="L1149" s="849">
        <v>16</v>
      </c>
      <c r="M1149" s="849">
        <v>2352</v>
      </c>
      <c r="N1149" s="832">
        <v>1</v>
      </c>
      <c r="O1149" s="832">
        <v>147</v>
      </c>
      <c r="P1149" s="849">
        <v>57</v>
      </c>
      <c r="Q1149" s="849">
        <v>8379</v>
      </c>
      <c r="R1149" s="837">
        <v>3.5625</v>
      </c>
      <c r="S1149" s="850">
        <v>147</v>
      </c>
    </row>
    <row r="1150" spans="1:19" ht="14.4" customHeight="1" x14ac:dyDescent="0.3">
      <c r="A1150" s="831" t="s">
        <v>5082</v>
      </c>
      <c r="B1150" s="832" t="s">
        <v>5083</v>
      </c>
      <c r="C1150" s="832" t="s">
        <v>589</v>
      </c>
      <c r="D1150" s="832" t="s">
        <v>2749</v>
      </c>
      <c r="E1150" s="832" t="s">
        <v>5331</v>
      </c>
      <c r="F1150" s="832" t="s">
        <v>5341</v>
      </c>
      <c r="G1150" s="832" t="s">
        <v>5342</v>
      </c>
      <c r="H1150" s="849"/>
      <c r="I1150" s="849"/>
      <c r="J1150" s="832"/>
      <c r="K1150" s="832"/>
      <c r="L1150" s="849">
        <v>2</v>
      </c>
      <c r="M1150" s="849">
        <v>392</v>
      </c>
      <c r="N1150" s="832">
        <v>1</v>
      </c>
      <c r="O1150" s="832">
        <v>196</v>
      </c>
      <c r="P1150" s="849">
        <v>4</v>
      </c>
      <c r="Q1150" s="849">
        <v>784</v>
      </c>
      <c r="R1150" s="837">
        <v>2</v>
      </c>
      <c r="S1150" s="850">
        <v>196</v>
      </c>
    </row>
    <row r="1151" spans="1:19" ht="14.4" customHeight="1" x14ac:dyDescent="0.3">
      <c r="A1151" s="831" t="s">
        <v>5082</v>
      </c>
      <c r="B1151" s="832" t="s">
        <v>5083</v>
      </c>
      <c r="C1151" s="832" t="s">
        <v>589</v>
      </c>
      <c r="D1151" s="832" t="s">
        <v>2749</v>
      </c>
      <c r="E1151" s="832" t="s">
        <v>5331</v>
      </c>
      <c r="F1151" s="832" t="s">
        <v>5344</v>
      </c>
      <c r="G1151" s="832" t="s">
        <v>5345</v>
      </c>
      <c r="H1151" s="849">
        <v>790</v>
      </c>
      <c r="I1151" s="849">
        <v>29230</v>
      </c>
      <c r="J1151" s="832">
        <v>0.95873786407766992</v>
      </c>
      <c r="K1151" s="832">
        <v>37</v>
      </c>
      <c r="L1151" s="849">
        <v>824</v>
      </c>
      <c r="M1151" s="849">
        <v>30488</v>
      </c>
      <c r="N1151" s="832">
        <v>1</v>
      </c>
      <c r="O1151" s="832">
        <v>37</v>
      </c>
      <c r="P1151" s="849">
        <v>731</v>
      </c>
      <c r="Q1151" s="849">
        <v>27047</v>
      </c>
      <c r="R1151" s="837">
        <v>0.88713592233009708</v>
      </c>
      <c r="S1151" s="850">
        <v>37</v>
      </c>
    </row>
    <row r="1152" spans="1:19" ht="14.4" customHeight="1" x14ac:dyDescent="0.3">
      <c r="A1152" s="831" t="s">
        <v>5082</v>
      </c>
      <c r="B1152" s="832" t="s">
        <v>5083</v>
      </c>
      <c r="C1152" s="832" t="s">
        <v>589</v>
      </c>
      <c r="D1152" s="832" t="s">
        <v>2749</v>
      </c>
      <c r="E1152" s="832" t="s">
        <v>5331</v>
      </c>
      <c r="F1152" s="832" t="s">
        <v>5344</v>
      </c>
      <c r="G1152" s="832" t="s">
        <v>5346</v>
      </c>
      <c r="H1152" s="849"/>
      <c r="I1152" s="849"/>
      <c r="J1152" s="832"/>
      <c r="K1152" s="832"/>
      <c r="L1152" s="849">
        <v>2</v>
      </c>
      <c r="M1152" s="849">
        <v>74</v>
      </c>
      <c r="N1152" s="832">
        <v>1</v>
      </c>
      <c r="O1152" s="832">
        <v>37</v>
      </c>
      <c r="P1152" s="849"/>
      <c r="Q1152" s="849"/>
      <c r="R1152" s="837"/>
      <c r="S1152" s="850"/>
    </row>
    <row r="1153" spans="1:19" ht="14.4" customHeight="1" x14ac:dyDescent="0.3">
      <c r="A1153" s="831" t="s">
        <v>5082</v>
      </c>
      <c r="B1153" s="832" t="s">
        <v>5083</v>
      </c>
      <c r="C1153" s="832" t="s">
        <v>589</v>
      </c>
      <c r="D1153" s="832" t="s">
        <v>2749</v>
      </c>
      <c r="E1153" s="832" t="s">
        <v>5331</v>
      </c>
      <c r="F1153" s="832" t="s">
        <v>5351</v>
      </c>
      <c r="G1153" s="832" t="s">
        <v>5353</v>
      </c>
      <c r="H1153" s="849">
        <v>835</v>
      </c>
      <c r="I1153" s="849">
        <v>147795</v>
      </c>
      <c r="J1153" s="832">
        <v>0.93400447427293065</v>
      </c>
      <c r="K1153" s="832">
        <v>177</v>
      </c>
      <c r="L1153" s="849">
        <v>894</v>
      </c>
      <c r="M1153" s="849">
        <v>158238</v>
      </c>
      <c r="N1153" s="832">
        <v>1</v>
      </c>
      <c r="O1153" s="832">
        <v>177</v>
      </c>
      <c r="P1153" s="849">
        <v>781</v>
      </c>
      <c r="Q1153" s="849">
        <v>139018</v>
      </c>
      <c r="R1153" s="837">
        <v>0.87853739304086254</v>
      </c>
      <c r="S1153" s="850">
        <v>178</v>
      </c>
    </row>
    <row r="1154" spans="1:19" ht="14.4" customHeight="1" x14ac:dyDescent="0.3">
      <c r="A1154" s="831" t="s">
        <v>5082</v>
      </c>
      <c r="B1154" s="832" t="s">
        <v>5083</v>
      </c>
      <c r="C1154" s="832" t="s">
        <v>589</v>
      </c>
      <c r="D1154" s="832" t="s">
        <v>2749</v>
      </c>
      <c r="E1154" s="832" t="s">
        <v>5331</v>
      </c>
      <c r="F1154" s="832" t="s">
        <v>5354</v>
      </c>
      <c r="G1154" s="832" t="s">
        <v>5355</v>
      </c>
      <c r="H1154" s="849">
        <v>73</v>
      </c>
      <c r="I1154" s="849">
        <v>0</v>
      </c>
      <c r="J1154" s="832"/>
      <c r="K1154" s="832">
        <v>0</v>
      </c>
      <c r="L1154" s="849">
        <v>75</v>
      </c>
      <c r="M1154" s="849">
        <v>0</v>
      </c>
      <c r="N1154" s="832"/>
      <c r="O1154" s="832">
        <v>0</v>
      </c>
      <c r="P1154" s="849">
        <v>125</v>
      </c>
      <c r="Q1154" s="849">
        <v>0</v>
      </c>
      <c r="R1154" s="837"/>
      <c r="S1154" s="850">
        <v>0</v>
      </c>
    </row>
    <row r="1155" spans="1:19" ht="14.4" customHeight="1" x14ac:dyDescent="0.3">
      <c r="A1155" s="831" t="s">
        <v>5082</v>
      </c>
      <c r="B1155" s="832" t="s">
        <v>5083</v>
      </c>
      <c r="C1155" s="832" t="s">
        <v>589</v>
      </c>
      <c r="D1155" s="832" t="s">
        <v>2749</v>
      </c>
      <c r="E1155" s="832" t="s">
        <v>5331</v>
      </c>
      <c r="F1155" s="832" t="s">
        <v>5356</v>
      </c>
      <c r="G1155" s="832" t="s">
        <v>5357</v>
      </c>
      <c r="H1155" s="849"/>
      <c r="I1155" s="849"/>
      <c r="J1155" s="832"/>
      <c r="K1155" s="832"/>
      <c r="L1155" s="849"/>
      <c r="M1155" s="849"/>
      <c r="N1155" s="832"/>
      <c r="O1155" s="832"/>
      <c r="P1155" s="849">
        <v>1</v>
      </c>
      <c r="Q1155" s="849">
        <v>0</v>
      </c>
      <c r="R1155" s="837"/>
      <c r="S1155" s="850">
        <v>0</v>
      </c>
    </row>
    <row r="1156" spans="1:19" ht="14.4" customHeight="1" x14ac:dyDescent="0.3">
      <c r="A1156" s="831" t="s">
        <v>5082</v>
      </c>
      <c r="B1156" s="832" t="s">
        <v>5083</v>
      </c>
      <c r="C1156" s="832" t="s">
        <v>589</v>
      </c>
      <c r="D1156" s="832" t="s">
        <v>2749</v>
      </c>
      <c r="E1156" s="832" t="s">
        <v>5331</v>
      </c>
      <c r="F1156" s="832" t="s">
        <v>5358</v>
      </c>
      <c r="G1156" s="832" t="s">
        <v>5359</v>
      </c>
      <c r="H1156" s="849">
        <v>1</v>
      </c>
      <c r="I1156" s="849">
        <v>110</v>
      </c>
      <c r="J1156" s="832"/>
      <c r="K1156" s="832">
        <v>110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5082</v>
      </c>
      <c r="B1157" s="832" t="s">
        <v>5083</v>
      </c>
      <c r="C1157" s="832" t="s">
        <v>589</v>
      </c>
      <c r="D1157" s="832" t="s">
        <v>2749</v>
      </c>
      <c r="E1157" s="832" t="s">
        <v>5331</v>
      </c>
      <c r="F1157" s="832" t="s">
        <v>5358</v>
      </c>
      <c r="G1157" s="832" t="s">
        <v>5360</v>
      </c>
      <c r="H1157" s="849">
        <v>366</v>
      </c>
      <c r="I1157" s="849">
        <v>40260</v>
      </c>
      <c r="J1157" s="832">
        <v>0.34588520322688732</v>
      </c>
      <c r="K1157" s="832">
        <v>110</v>
      </c>
      <c r="L1157" s="849">
        <v>479</v>
      </c>
      <c r="M1157" s="849">
        <v>116397</v>
      </c>
      <c r="N1157" s="832">
        <v>1</v>
      </c>
      <c r="O1157" s="832">
        <v>243</v>
      </c>
      <c r="P1157" s="849">
        <v>368</v>
      </c>
      <c r="Q1157" s="849">
        <v>89792</v>
      </c>
      <c r="R1157" s="837">
        <v>0.77142881689390619</v>
      </c>
      <c r="S1157" s="850">
        <v>244</v>
      </c>
    </row>
    <row r="1158" spans="1:19" ht="14.4" customHeight="1" x14ac:dyDescent="0.3">
      <c r="A1158" s="831" t="s">
        <v>5082</v>
      </c>
      <c r="B1158" s="832" t="s">
        <v>5083</v>
      </c>
      <c r="C1158" s="832" t="s">
        <v>589</v>
      </c>
      <c r="D1158" s="832" t="s">
        <v>2749</v>
      </c>
      <c r="E1158" s="832" t="s">
        <v>5331</v>
      </c>
      <c r="F1158" s="832" t="s">
        <v>5361</v>
      </c>
      <c r="G1158" s="832" t="s">
        <v>5362</v>
      </c>
      <c r="H1158" s="849"/>
      <c r="I1158" s="849"/>
      <c r="J1158" s="832"/>
      <c r="K1158" s="832"/>
      <c r="L1158" s="849">
        <v>4</v>
      </c>
      <c r="M1158" s="849">
        <v>133.32</v>
      </c>
      <c r="N1158" s="832">
        <v>1</v>
      </c>
      <c r="O1158" s="832">
        <v>33.33</v>
      </c>
      <c r="P1158" s="849"/>
      <c r="Q1158" s="849"/>
      <c r="R1158" s="837"/>
      <c r="S1158" s="850"/>
    </row>
    <row r="1159" spans="1:19" ht="14.4" customHeight="1" x14ac:dyDescent="0.3">
      <c r="A1159" s="831" t="s">
        <v>5082</v>
      </c>
      <c r="B1159" s="832" t="s">
        <v>5083</v>
      </c>
      <c r="C1159" s="832" t="s">
        <v>589</v>
      </c>
      <c r="D1159" s="832" t="s">
        <v>2749</v>
      </c>
      <c r="E1159" s="832" t="s">
        <v>5331</v>
      </c>
      <c r="F1159" s="832" t="s">
        <v>5361</v>
      </c>
      <c r="G1159" s="832" t="s">
        <v>5363</v>
      </c>
      <c r="H1159" s="849">
        <v>646</v>
      </c>
      <c r="I1159" s="849">
        <v>21533.310000000005</v>
      </c>
      <c r="J1159" s="832">
        <v>0.5646856406492281</v>
      </c>
      <c r="K1159" s="832">
        <v>33.333297213622302</v>
      </c>
      <c r="L1159" s="849">
        <v>1144</v>
      </c>
      <c r="M1159" s="849">
        <v>38133.270000000026</v>
      </c>
      <c r="N1159" s="832">
        <v>1</v>
      </c>
      <c r="O1159" s="832">
        <v>33.333277972027993</v>
      </c>
      <c r="P1159" s="849">
        <v>1012</v>
      </c>
      <c r="Q1159" s="849">
        <v>33733.29</v>
      </c>
      <c r="R1159" s="837">
        <v>0.88461571745617351</v>
      </c>
      <c r="S1159" s="850">
        <v>33.333290513833994</v>
      </c>
    </row>
    <row r="1160" spans="1:19" ht="14.4" customHeight="1" x14ac:dyDescent="0.3">
      <c r="A1160" s="831" t="s">
        <v>5082</v>
      </c>
      <c r="B1160" s="832" t="s">
        <v>5083</v>
      </c>
      <c r="C1160" s="832" t="s">
        <v>589</v>
      </c>
      <c r="D1160" s="832" t="s">
        <v>2749</v>
      </c>
      <c r="E1160" s="832" t="s">
        <v>5331</v>
      </c>
      <c r="F1160" s="832" t="s">
        <v>5364</v>
      </c>
      <c r="G1160" s="832" t="s">
        <v>5365</v>
      </c>
      <c r="H1160" s="849">
        <v>169</v>
      </c>
      <c r="I1160" s="849">
        <v>6253</v>
      </c>
      <c r="J1160" s="832">
        <v>1.1045751633986929</v>
      </c>
      <c r="K1160" s="832">
        <v>37</v>
      </c>
      <c r="L1160" s="849">
        <v>153</v>
      </c>
      <c r="M1160" s="849">
        <v>5661</v>
      </c>
      <c r="N1160" s="832">
        <v>1</v>
      </c>
      <c r="O1160" s="832">
        <v>37</v>
      </c>
      <c r="P1160" s="849">
        <v>109</v>
      </c>
      <c r="Q1160" s="849">
        <v>4033</v>
      </c>
      <c r="R1160" s="837">
        <v>0.71241830065359479</v>
      </c>
      <c r="S1160" s="850">
        <v>37</v>
      </c>
    </row>
    <row r="1161" spans="1:19" ht="14.4" customHeight="1" x14ac:dyDescent="0.3">
      <c r="A1161" s="831" t="s">
        <v>5082</v>
      </c>
      <c r="B1161" s="832" t="s">
        <v>5083</v>
      </c>
      <c r="C1161" s="832" t="s">
        <v>589</v>
      </c>
      <c r="D1161" s="832" t="s">
        <v>2749</v>
      </c>
      <c r="E1161" s="832" t="s">
        <v>5331</v>
      </c>
      <c r="F1161" s="832" t="s">
        <v>5369</v>
      </c>
      <c r="G1161" s="832" t="s">
        <v>5371</v>
      </c>
      <c r="H1161" s="849">
        <v>91</v>
      </c>
      <c r="I1161" s="849">
        <v>2912</v>
      </c>
      <c r="J1161" s="832">
        <v>0.8125</v>
      </c>
      <c r="K1161" s="832">
        <v>32</v>
      </c>
      <c r="L1161" s="849">
        <v>112</v>
      </c>
      <c r="M1161" s="849">
        <v>3584</v>
      </c>
      <c r="N1161" s="832">
        <v>1</v>
      </c>
      <c r="O1161" s="832">
        <v>32</v>
      </c>
      <c r="P1161" s="849">
        <v>132</v>
      </c>
      <c r="Q1161" s="849">
        <v>4224</v>
      </c>
      <c r="R1161" s="837">
        <v>1.1785714285714286</v>
      </c>
      <c r="S1161" s="850">
        <v>32</v>
      </c>
    </row>
    <row r="1162" spans="1:19" ht="14.4" customHeight="1" x14ac:dyDescent="0.3">
      <c r="A1162" s="831" t="s">
        <v>5082</v>
      </c>
      <c r="B1162" s="832" t="s">
        <v>5083</v>
      </c>
      <c r="C1162" s="832" t="s">
        <v>589</v>
      </c>
      <c r="D1162" s="832" t="s">
        <v>2749</v>
      </c>
      <c r="E1162" s="832" t="s">
        <v>5331</v>
      </c>
      <c r="F1162" s="832" t="s">
        <v>5374</v>
      </c>
      <c r="G1162" s="832" t="s">
        <v>5375</v>
      </c>
      <c r="H1162" s="849">
        <v>259</v>
      </c>
      <c r="I1162" s="849">
        <v>33929</v>
      </c>
      <c r="J1162" s="832">
        <v>0.77188552188552184</v>
      </c>
      <c r="K1162" s="832">
        <v>131</v>
      </c>
      <c r="L1162" s="849">
        <v>333</v>
      </c>
      <c r="M1162" s="849">
        <v>43956</v>
      </c>
      <c r="N1162" s="832">
        <v>1</v>
      </c>
      <c r="O1162" s="832">
        <v>132</v>
      </c>
      <c r="P1162" s="849">
        <v>167</v>
      </c>
      <c r="Q1162" s="849">
        <v>22044</v>
      </c>
      <c r="R1162" s="837">
        <v>0.50150150150150152</v>
      </c>
      <c r="S1162" s="850">
        <v>132</v>
      </c>
    </row>
    <row r="1163" spans="1:19" ht="14.4" customHeight="1" x14ac:dyDescent="0.3">
      <c r="A1163" s="831" t="s">
        <v>5082</v>
      </c>
      <c r="B1163" s="832" t="s">
        <v>5083</v>
      </c>
      <c r="C1163" s="832" t="s">
        <v>589</v>
      </c>
      <c r="D1163" s="832" t="s">
        <v>2749</v>
      </c>
      <c r="E1163" s="832" t="s">
        <v>5331</v>
      </c>
      <c r="F1163" s="832" t="s">
        <v>5378</v>
      </c>
      <c r="G1163" s="832" t="s">
        <v>5379</v>
      </c>
      <c r="H1163" s="849"/>
      <c r="I1163" s="849"/>
      <c r="J1163" s="832"/>
      <c r="K1163" s="832"/>
      <c r="L1163" s="849">
        <v>6</v>
      </c>
      <c r="M1163" s="849">
        <v>2130</v>
      </c>
      <c r="N1163" s="832">
        <v>1</v>
      </c>
      <c r="O1163" s="832">
        <v>355</v>
      </c>
      <c r="P1163" s="849"/>
      <c r="Q1163" s="849"/>
      <c r="R1163" s="837"/>
      <c r="S1163" s="850"/>
    </row>
    <row r="1164" spans="1:19" ht="14.4" customHeight="1" x14ac:dyDescent="0.3">
      <c r="A1164" s="831" t="s">
        <v>5082</v>
      </c>
      <c r="B1164" s="832" t="s">
        <v>5083</v>
      </c>
      <c r="C1164" s="832" t="s">
        <v>589</v>
      </c>
      <c r="D1164" s="832" t="s">
        <v>2749</v>
      </c>
      <c r="E1164" s="832" t="s">
        <v>5331</v>
      </c>
      <c r="F1164" s="832" t="s">
        <v>5378</v>
      </c>
      <c r="G1164" s="832" t="s">
        <v>5380</v>
      </c>
      <c r="H1164" s="849">
        <v>226</v>
      </c>
      <c r="I1164" s="849">
        <v>80004</v>
      </c>
      <c r="J1164" s="832">
        <v>1.1156602984242086</v>
      </c>
      <c r="K1164" s="832">
        <v>354</v>
      </c>
      <c r="L1164" s="849">
        <v>202</v>
      </c>
      <c r="M1164" s="849">
        <v>71710</v>
      </c>
      <c r="N1164" s="832">
        <v>1</v>
      </c>
      <c r="O1164" s="832">
        <v>355</v>
      </c>
      <c r="P1164" s="849">
        <v>221</v>
      </c>
      <c r="Q1164" s="849">
        <v>78455</v>
      </c>
      <c r="R1164" s="837">
        <v>1.0940594059405941</v>
      </c>
      <c r="S1164" s="850">
        <v>355</v>
      </c>
    </row>
    <row r="1165" spans="1:19" ht="14.4" customHeight="1" x14ac:dyDescent="0.3">
      <c r="A1165" s="831" t="s">
        <v>5082</v>
      </c>
      <c r="B1165" s="832" t="s">
        <v>5083</v>
      </c>
      <c r="C1165" s="832" t="s">
        <v>589</v>
      </c>
      <c r="D1165" s="832" t="s">
        <v>2749</v>
      </c>
      <c r="E1165" s="832" t="s">
        <v>5331</v>
      </c>
      <c r="F1165" s="832" t="s">
        <v>5381</v>
      </c>
      <c r="G1165" s="832" t="s">
        <v>5382</v>
      </c>
      <c r="H1165" s="849">
        <v>55</v>
      </c>
      <c r="I1165" s="849">
        <v>3245</v>
      </c>
      <c r="J1165" s="832">
        <v>1.7741935483870968</v>
      </c>
      <c r="K1165" s="832">
        <v>59</v>
      </c>
      <c r="L1165" s="849">
        <v>31</v>
      </c>
      <c r="M1165" s="849">
        <v>1829</v>
      </c>
      <c r="N1165" s="832">
        <v>1</v>
      </c>
      <c r="O1165" s="832">
        <v>59</v>
      </c>
      <c r="P1165" s="849">
        <v>155</v>
      </c>
      <c r="Q1165" s="849">
        <v>9145</v>
      </c>
      <c r="R1165" s="837">
        <v>5</v>
      </c>
      <c r="S1165" s="850">
        <v>59</v>
      </c>
    </row>
    <row r="1166" spans="1:19" ht="14.4" customHeight="1" x14ac:dyDescent="0.3">
      <c r="A1166" s="831" t="s">
        <v>5082</v>
      </c>
      <c r="B1166" s="832" t="s">
        <v>5083</v>
      </c>
      <c r="C1166" s="832" t="s">
        <v>589</v>
      </c>
      <c r="D1166" s="832" t="s">
        <v>2749</v>
      </c>
      <c r="E1166" s="832" t="s">
        <v>5331</v>
      </c>
      <c r="F1166" s="832" t="s">
        <v>5383</v>
      </c>
      <c r="G1166" s="832" t="s">
        <v>5384</v>
      </c>
      <c r="H1166" s="849">
        <v>42</v>
      </c>
      <c r="I1166" s="849">
        <v>29442</v>
      </c>
      <c r="J1166" s="832">
        <v>0.77777777777777779</v>
      </c>
      <c r="K1166" s="832">
        <v>701</v>
      </c>
      <c r="L1166" s="849">
        <v>54</v>
      </c>
      <c r="M1166" s="849">
        <v>37854</v>
      </c>
      <c r="N1166" s="832">
        <v>1</v>
      </c>
      <c r="O1166" s="832">
        <v>701</v>
      </c>
      <c r="P1166" s="849">
        <v>23</v>
      </c>
      <c r="Q1166" s="849">
        <v>16146</v>
      </c>
      <c r="R1166" s="837">
        <v>0.42653352353780316</v>
      </c>
      <c r="S1166" s="850">
        <v>702</v>
      </c>
    </row>
    <row r="1167" spans="1:19" ht="14.4" customHeight="1" x14ac:dyDescent="0.3">
      <c r="A1167" s="831" t="s">
        <v>5082</v>
      </c>
      <c r="B1167" s="832" t="s">
        <v>5083</v>
      </c>
      <c r="C1167" s="832" t="s">
        <v>589</v>
      </c>
      <c r="D1167" s="832" t="s">
        <v>2749</v>
      </c>
      <c r="E1167" s="832" t="s">
        <v>5331</v>
      </c>
      <c r="F1167" s="832" t="s">
        <v>5383</v>
      </c>
      <c r="G1167" s="832" t="s">
        <v>5385</v>
      </c>
      <c r="H1167" s="849"/>
      <c r="I1167" s="849"/>
      <c r="J1167" s="832"/>
      <c r="K1167" s="832"/>
      <c r="L1167" s="849">
        <v>1</v>
      </c>
      <c r="M1167" s="849">
        <v>701</v>
      </c>
      <c r="N1167" s="832">
        <v>1</v>
      </c>
      <c r="O1167" s="832">
        <v>701</v>
      </c>
      <c r="P1167" s="849"/>
      <c r="Q1167" s="849"/>
      <c r="R1167" s="837"/>
      <c r="S1167" s="850"/>
    </row>
    <row r="1168" spans="1:19" ht="14.4" customHeight="1" x14ac:dyDescent="0.3">
      <c r="A1168" s="831" t="s">
        <v>5082</v>
      </c>
      <c r="B1168" s="832" t="s">
        <v>5083</v>
      </c>
      <c r="C1168" s="832" t="s">
        <v>589</v>
      </c>
      <c r="D1168" s="832" t="s">
        <v>2749</v>
      </c>
      <c r="E1168" s="832" t="s">
        <v>5331</v>
      </c>
      <c r="F1168" s="832" t="s">
        <v>5386</v>
      </c>
      <c r="G1168" s="832" t="s">
        <v>5387</v>
      </c>
      <c r="H1168" s="849">
        <v>2</v>
      </c>
      <c r="I1168" s="849">
        <v>118</v>
      </c>
      <c r="J1168" s="832"/>
      <c r="K1168" s="832">
        <v>59</v>
      </c>
      <c r="L1168" s="849"/>
      <c r="M1168" s="849"/>
      <c r="N1168" s="832"/>
      <c r="O1168" s="832"/>
      <c r="P1168" s="849"/>
      <c r="Q1168" s="849"/>
      <c r="R1168" s="837"/>
      <c r="S1168" s="850"/>
    </row>
    <row r="1169" spans="1:19" ht="14.4" customHeight="1" x14ac:dyDescent="0.3">
      <c r="A1169" s="831" t="s">
        <v>5082</v>
      </c>
      <c r="B1169" s="832" t="s">
        <v>5083</v>
      </c>
      <c r="C1169" s="832" t="s">
        <v>589</v>
      </c>
      <c r="D1169" s="832" t="s">
        <v>2749</v>
      </c>
      <c r="E1169" s="832" t="s">
        <v>5331</v>
      </c>
      <c r="F1169" s="832" t="s">
        <v>5388</v>
      </c>
      <c r="G1169" s="832" t="s">
        <v>5389</v>
      </c>
      <c r="H1169" s="849">
        <v>78</v>
      </c>
      <c r="I1169" s="849">
        <v>9516</v>
      </c>
      <c r="J1169" s="832">
        <v>1.0653828929690998</v>
      </c>
      <c r="K1169" s="832">
        <v>122</v>
      </c>
      <c r="L1169" s="849">
        <v>77</v>
      </c>
      <c r="M1169" s="849">
        <v>8932</v>
      </c>
      <c r="N1169" s="832">
        <v>1</v>
      </c>
      <c r="O1169" s="832">
        <v>116</v>
      </c>
      <c r="P1169" s="849">
        <v>176</v>
      </c>
      <c r="Q1169" s="849">
        <v>20416</v>
      </c>
      <c r="R1169" s="837">
        <v>2.2857142857142856</v>
      </c>
      <c r="S1169" s="850">
        <v>116</v>
      </c>
    </row>
    <row r="1170" spans="1:19" ht="14.4" customHeight="1" x14ac:dyDescent="0.3">
      <c r="A1170" s="831" t="s">
        <v>5082</v>
      </c>
      <c r="B1170" s="832" t="s">
        <v>5083</v>
      </c>
      <c r="C1170" s="832" t="s">
        <v>589</v>
      </c>
      <c r="D1170" s="832" t="s">
        <v>2749</v>
      </c>
      <c r="E1170" s="832" t="s">
        <v>5331</v>
      </c>
      <c r="F1170" s="832" t="s">
        <v>5390</v>
      </c>
      <c r="G1170" s="832" t="s">
        <v>5391</v>
      </c>
      <c r="H1170" s="849"/>
      <c r="I1170" s="849"/>
      <c r="J1170" s="832"/>
      <c r="K1170" s="832"/>
      <c r="L1170" s="849"/>
      <c r="M1170" s="849"/>
      <c r="N1170" s="832"/>
      <c r="O1170" s="832"/>
      <c r="P1170" s="849">
        <v>10</v>
      </c>
      <c r="Q1170" s="849">
        <v>0</v>
      </c>
      <c r="R1170" s="837"/>
      <c r="S1170" s="850">
        <v>0</v>
      </c>
    </row>
    <row r="1171" spans="1:19" ht="14.4" customHeight="1" x14ac:dyDescent="0.3">
      <c r="A1171" s="831" t="s">
        <v>5082</v>
      </c>
      <c r="B1171" s="832" t="s">
        <v>5083</v>
      </c>
      <c r="C1171" s="832" t="s">
        <v>589</v>
      </c>
      <c r="D1171" s="832" t="s">
        <v>2750</v>
      </c>
      <c r="E1171" s="832" t="s">
        <v>5084</v>
      </c>
      <c r="F1171" s="832" t="s">
        <v>5087</v>
      </c>
      <c r="G1171" s="832" t="s">
        <v>4276</v>
      </c>
      <c r="H1171" s="849">
        <v>2</v>
      </c>
      <c r="I1171" s="849">
        <v>108.21</v>
      </c>
      <c r="J1171" s="832"/>
      <c r="K1171" s="832">
        <v>54.104999999999997</v>
      </c>
      <c r="L1171" s="849"/>
      <c r="M1171" s="849"/>
      <c r="N1171" s="832"/>
      <c r="O1171" s="832"/>
      <c r="P1171" s="849">
        <v>0.2</v>
      </c>
      <c r="Q1171" s="849">
        <v>10.82</v>
      </c>
      <c r="R1171" s="837"/>
      <c r="S1171" s="850">
        <v>54.1</v>
      </c>
    </row>
    <row r="1172" spans="1:19" ht="14.4" customHeight="1" x14ac:dyDescent="0.3">
      <c r="A1172" s="831" t="s">
        <v>5082</v>
      </c>
      <c r="B1172" s="832" t="s">
        <v>5083</v>
      </c>
      <c r="C1172" s="832" t="s">
        <v>589</v>
      </c>
      <c r="D1172" s="832" t="s">
        <v>2750</v>
      </c>
      <c r="E1172" s="832" t="s">
        <v>5084</v>
      </c>
      <c r="F1172" s="832" t="s">
        <v>5088</v>
      </c>
      <c r="G1172" s="832" t="s">
        <v>4543</v>
      </c>
      <c r="H1172" s="849">
        <v>2</v>
      </c>
      <c r="I1172" s="849">
        <v>216.54000000000002</v>
      </c>
      <c r="J1172" s="832">
        <v>2.0000000000000004</v>
      </c>
      <c r="K1172" s="832">
        <v>108.27000000000001</v>
      </c>
      <c r="L1172" s="849">
        <v>1</v>
      </c>
      <c r="M1172" s="849">
        <v>108.27</v>
      </c>
      <c r="N1172" s="832">
        <v>1</v>
      </c>
      <c r="O1172" s="832">
        <v>108.27</v>
      </c>
      <c r="P1172" s="849">
        <v>3.6</v>
      </c>
      <c r="Q1172" s="849">
        <v>389.75</v>
      </c>
      <c r="R1172" s="837">
        <v>3.5997968042855826</v>
      </c>
      <c r="S1172" s="850">
        <v>108.26388888888889</v>
      </c>
    </row>
    <row r="1173" spans="1:19" ht="14.4" customHeight="1" x14ac:dyDescent="0.3">
      <c r="A1173" s="831" t="s">
        <v>5082</v>
      </c>
      <c r="B1173" s="832" t="s">
        <v>5083</v>
      </c>
      <c r="C1173" s="832" t="s">
        <v>589</v>
      </c>
      <c r="D1173" s="832" t="s">
        <v>2750</v>
      </c>
      <c r="E1173" s="832" t="s">
        <v>5084</v>
      </c>
      <c r="F1173" s="832" t="s">
        <v>5089</v>
      </c>
      <c r="G1173" s="832" t="s">
        <v>3375</v>
      </c>
      <c r="H1173" s="849"/>
      <c r="I1173" s="849"/>
      <c r="J1173" s="832"/>
      <c r="K1173" s="832"/>
      <c r="L1173" s="849">
        <v>0.1</v>
      </c>
      <c r="M1173" s="849">
        <v>15.1</v>
      </c>
      <c r="N1173" s="832">
        <v>1</v>
      </c>
      <c r="O1173" s="832">
        <v>151</v>
      </c>
      <c r="P1173" s="849"/>
      <c r="Q1173" s="849"/>
      <c r="R1173" s="837"/>
      <c r="S1173" s="850"/>
    </row>
    <row r="1174" spans="1:19" ht="14.4" customHeight="1" x14ac:dyDescent="0.3">
      <c r="A1174" s="831" t="s">
        <v>5082</v>
      </c>
      <c r="B1174" s="832" t="s">
        <v>5083</v>
      </c>
      <c r="C1174" s="832" t="s">
        <v>589</v>
      </c>
      <c r="D1174" s="832" t="s">
        <v>2750</v>
      </c>
      <c r="E1174" s="832" t="s">
        <v>5084</v>
      </c>
      <c r="F1174" s="832" t="s">
        <v>5091</v>
      </c>
      <c r="G1174" s="832" t="s">
        <v>2872</v>
      </c>
      <c r="H1174" s="849">
        <v>4.8000000000000007</v>
      </c>
      <c r="I1174" s="849">
        <v>61.779999999999994</v>
      </c>
      <c r="J1174" s="832">
        <v>8.0025906735751295</v>
      </c>
      <c r="K1174" s="832">
        <v>12.87083333333333</v>
      </c>
      <c r="L1174" s="849">
        <v>0.6</v>
      </c>
      <c r="M1174" s="849">
        <v>7.72</v>
      </c>
      <c r="N1174" s="832">
        <v>1</v>
      </c>
      <c r="O1174" s="832">
        <v>12.866666666666667</v>
      </c>
      <c r="P1174" s="849">
        <v>3</v>
      </c>
      <c r="Q1174" s="849">
        <v>38.590000000000003</v>
      </c>
      <c r="R1174" s="837">
        <v>4.9987046632124361</v>
      </c>
      <c r="S1174" s="850">
        <v>12.863333333333335</v>
      </c>
    </row>
    <row r="1175" spans="1:19" ht="14.4" customHeight="1" x14ac:dyDescent="0.3">
      <c r="A1175" s="831" t="s">
        <v>5082</v>
      </c>
      <c r="B1175" s="832" t="s">
        <v>5083</v>
      </c>
      <c r="C1175" s="832" t="s">
        <v>589</v>
      </c>
      <c r="D1175" s="832" t="s">
        <v>2750</v>
      </c>
      <c r="E1175" s="832" t="s">
        <v>5084</v>
      </c>
      <c r="F1175" s="832" t="s">
        <v>5092</v>
      </c>
      <c r="G1175" s="832" t="s">
        <v>5093</v>
      </c>
      <c r="H1175" s="849">
        <v>3.1999999999999997</v>
      </c>
      <c r="I1175" s="849">
        <v>603.84</v>
      </c>
      <c r="J1175" s="832">
        <v>0.79454722492697183</v>
      </c>
      <c r="K1175" s="832">
        <v>188.70000000000002</v>
      </c>
      <c r="L1175" s="849">
        <v>3.7</v>
      </c>
      <c r="M1175" s="849">
        <v>759.98</v>
      </c>
      <c r="N1175" s="832">
        <v>1</v>
      </c>
      <c r="O1175" s="832">
        <v>205.4</v>
      </c>
      <c r="P1175" s="849">
        <v>0.9</v>
      </c>
      <c r="Q1175" s="849">
        <v>184.85999999999999</v>
      </c>
      <c r="R1175" s="837">
        <v>0.24324324324324323</v>
      </c>
      <c r="S1175" s="850">
        <v>205.39999999999998</v>
      </c>
    </row>
    <row r="1176" spans="1:19" ht="14.4" customHeight="1" x14ac:dyDescent="0.3">
      <c r="A1176" s="831" t="s">
        <v>5082</v>
      </c>
      <c r="B1176" s="832" t="s">
        <v>5083</v>
      </c>
      <c r="C1176" s="832" t="s">
        <v>589</v>
      </c>
      <c r="D1176" s="832" t="s">
        <v>2750</v>
      </c>
      <c r="E1176" s="832" t="s">
        <v>5084</v>
      </c>
      <c r="F1176" s="832" t="s">
        <v>5094</v>
      </c>
      <c r="G1176" s="832" t="s">
        <v>5095</v>
      </c>
      <c r="H1176" s="849">
        <v>1</v>
      </c>
      <c r="I1176" s="849">
        <v>6372.54</v>
      </c>
      <c r="J1176" s="832">
        <v>0.5</v>
      </c>
      <c r="K1176" s="832">
        <v>6372.54</v>
      </c>
      <c r="L1176" s="849">
        <v>2</v>
      </c>
      <c r="M1176" s="849">
        <v>12745.08</v>
      </c>
      <c r="N1176" s="832">
        <v>1</v>
      </c>
      <c r="O1176" s="832">
        <v>6372.54</v>
      </c>
      <c r="P1176" s="849">
        <v>7</v>
      </c>
      <c r="Q1176" s="849">
        <v>33196.800000000003</v>
      </c>
      <c r="R1176" s="837">
        <v>2.6046756866178953</v>
      </c>
      <c r="S1176" s="850">
        <v>4742.4000000000005</v>
      </c>
    </row>
    <row r="1177" spans="1:19" ht="14.4" customHeight="1" x14ac:dyDescent="0.3">
      <c r="A1177" s="831" t="s">
        <v>5082</v>
      </c>
      <c r="B1177" s="832" t="s">
        <v>5083</v>
      </c>
      <c r="C1177" s="832" t="s">
        <v>589</v>
      </c>
      <c r="D1177" s="832" t="s">
        <v>2750</v>
      </c>
      <c r="E1177" s="832" t="s">
        <v>5084</v>
      </c>
      <c r="F1177" s="832" t="s">
        <v>5096</v>
      </c>
      <c r="G1177" s="832" t="s">
        <v>2356</v>
      </c>
      <c r="H1177" s="849"/>
      <c r="I1177" s="849"/>
      <c r="J1177" s="832"/>
      <c r="K1177" s="832"/>
      <c r="L1177" s="849">
        <v>0.1</v>
      </c>
      <c r="M1177" s="849">
        <v>6.14</v>
      </c>
      <c r="N1177" s="832">
        <v>1</v>
      </c>
      <c r="O1177" s="832">
        <v>61.399999999999991</v>
      </c>
      <c r="P1177" s="849"/>
      <c r="Q1177" s="849"/>
      <c r="R1177" s="837"/>
      <c r="S1177" s="850"/>
    </row>
    <row r="1178" spans="1:19" ht="14.4" customHeight="1" x14ac:dyDescent="0.3">
      <c r="A1178" s="831" t="s">
        <v>5082</v>
      </c>
      <c r="B1178" s="832" t="s">
        <v>5083</v>
      </c>
      <c r="C1178" s="832" t="s">
        <v>589</v>
      </c>
      <c r="D1178" s="832" t="s">
        <v>2750</v>
      </c>
      <c r="E1178" s="832" t="s">
        <v>5084</v>
      </c>
      <c r="F1178" s="832" t="s">
        <v>5097</v>
      </c>
      <c r="G1178" s="832" t="s">
        <v>1226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50</v>
      </c>
      <c r="Q1178" s="849">
        <v>682.56000000000006</v>
      </c>
      <c r="R1178" s="837"/>
      <c r="S1178" s="850">
        <v>13.651200000000001</v>
      </c>
    </row>
    <row r="1179" spans="1:19" ht="14.4" customHeight="1" x14ac:dyDescent="0.3">
      <c r="A1179" s="831" t="s">
        <v>5082</v>
      </c>
      <c r="B1179" s="832" t="s">
        <v>5083</v>
      </c>
      <c r="C1179" s="832" t="s">
        <v>589</v>
      </c>
      <c r="D1179" s="832" t="s">
        <v>2750</v>
      </c>
      <c r="E1179" s="832" t="s">
        <v>5084</v>
      </c>
      <c r="F1179" s="832" t="s">
        <v>5098</v>
      </c>
      <c r="G1179" s="832" t="s">
        <v>1820</v>
      </c>
      <c r="H1179" s="849">
        <v>4</v>
      </c>
      <c r="I1179" s="849">
        <v>26484.6</v>
      </c>
      <c r="J1179" s="832">
        <v>0.36363636363636365</v>
      </c>
      <c r="K1179" s="832">
        <v>6621.15</v>
      </c>
      <c r="L1179" s="849">
        <v>11</v>
      </c>
      <c r="M1179" s="849">
        <v>72832.649999999994</v>
      </c>
      <c r="N1179" s="832">
        <v>1</v>
      </c>
      <c r="O1179" s="832">
        <v>6621.15</v>
      </c>
      <c r="P1179" s="849">
        <v>1</v>
      </c>
      <c r="Q1179" s="849">
        <v>4742.3999999999996</v>
      </c>
      <c r="R1179" s="837">
        <v>6.5113654384400407E-2</v>
      </c>
      <c r="S1179" s="850">
        <v>4742.3999999999996</v>
      </c>
    </row>
    <row r="1180" spans="1:19" ht="14.4" customHeight="1" x14ac:dyDescent="0.3">
      <c r="A1180" s="831" t="s">
        <v>5082</v>
      </c>
      <c r="B1180" s="832" t="s">
        <v>5083</v>
      </c>
      <c r="C1180" s="832" t="s">
        <v>589</v>
      </c>
      <c r="D1180" s="832" t="s">
        <v>2750</v>
      </c>
      <c r="E1180" s="832" t="s">
        <v>5084</v>
      </c>
      <c r="F1180" s="832" t="s">
        <v>5099</v>
      </c>
      <c r="G1180" s="832" t="s">
        <v>609</v>
      </c>
      <c r="H1180" s="849">
        <v>1.44</v>
      </c>
      <c r="I1180" s="849">
        <v>737.2</v>
      </c>
      <c r="J1180" s="832">
        <v>2.7991039222386758</v>
      </c>
      <c r="K1180" s="832">
        <v>511.94444444444451</v>
      </c>
      <c r="L1180" s="849">
        <v>0.72</v>
      </c>
      <c r="M1180" s="849">
        <v>263.37</v>
      </c>
      <c r="N1180" s="832">
        <v>1</v>
      </c>
      <c r="O1180" s="832">
        <v>365.79166666666669</v>
      </c>
      <c r="P1180" s="849"/>
      <c r="Q1180" s="849"/>
      <c r="R1180" s="837"/>
      <c r="S1180" s="850"/>
    </row>
    <row r="1181" spans="1:19" ht="14.4" customHeight="1" x14ac:dyDescent="0.3">
      <c r="A1181" s="831" t="s">
        <v>5082</v>
      </c>
      <c r="B1181" s="832" t="s">
        <v>5083</v>
      </c>
      <c r="C1181" s="832" t="s">
        <v>589</v>
      </c>
      <c r="D1181" s="832" t="s">
        <v>2750</v>
      </c>
      <c r="E1181" s="832" t="s">
        <v>5084</v>
      </c>
      <c r="F1181" s="832" t="s">
        <v>5100</v>
      </c>
      <c r="G1181" s="832" t="s">
        <v>1505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1.25</v>
      </c>
      <c r="Q1181" s="849">
        <v>252</v>
      </c>
      <c r="R1181" s="837"/>
      <c r="S1181" s="850">
        <v>201.6</v>
      </c>
    </row>
    <row r="1182" spans="1:19" ht="14.4" customHeight="1" x14ac:dyDescent="0.3">
      <c r="A1182" s="831" t="s">
        <v>5082</v>
      </c>
      <c r="B1182" s="832" t="s">
        <v>5083</v>
      </c>
      <c r="C1182" s="832" t="s">
        <v>589</v>
      </c>
      <c r="D1182" s="832" t="s">
        <v>2750</v>
      </c>
      <c r="E1182" s="832" t="s">
        <v>5084</v>
      </c>
      <c r="F1182" s="832" t="s">
        <v>5101</v>
      </c>
      <c r="G1182" s="832" t="s">
        <v>1505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3.87</v>
      </c>
      <c r="Q1182" s="849">
        <v>1560.41</v>
      </c>
      <c r="R1182" s="837"/>
      <c r="S1182" s="850">
        <v>403.20671834625324</v>
      </c>
    </row>
    <row r="1183" spans="1:19" ht="14.4" customHeight="1" x14ac:dyDescent="0.3">
      <c r="A1183" s="831" t="s">
        <v>5082</v>
      </c>
      <c r="B1183" s="832" t="s">
        <v>5083</v>
      </c>
      <c r="C1183" s="832" t="s">
        <v>589</v>
      </c>
      <c r="D1183" s="832" t="s">
        <v>2750</v>
      </c>
      <c r="E1183" s="832" t="s">
        <v>5084</v>
      </c>
      <c r="F1183" s="832" t="s">
        <v>5102</v>
      </c>
      <c r="G1183" s="832" t="s">
        <v>1505</v>
      </c>
      <c r="H1183" s="849"/>
      <c r="I1183" s="849"/>
      <c r="J1183" s="832"/>
      <c r="K1183" s="832"/>
      <c r="L1183" s="849"/>
      <c r="M1183" s="849"/>
      <c r="N1183" s="832"/>
      <c r="O1183" s="832"/>
      <c r="P1183" s="849">
        <v>0.49</v>
      </c>
      <c r="Q1183" s="849">
        <v>395.15</v>
      </c>
      <c r="R1183" s="837"/>
      <c r="S1183" s="850">
        <v>806.42857142857144</v>
      </c>
    </row>
    <row r="1184" spans="1:19" ht="14.4" customHeight="1" x14ac:dyDescent="0.3">
      <c r="A1184" s="831" t="s">
        <v>5082</v>
      </c>
      <c r="B1184" s="832" t="s">
        <v>5083</v>
      </c>
      <c r="C1184" s="832" t="s">
        <v>589</v>
      </c>
      <c r="D1184" s="832" t="s">
        <v>2750</v>
      </c>
      <c r="E1184" s="832" t="s">
        <v>5084</v>
      </c>
      <c r="F1184" s="832" t="s">
        <v>5103</v>
      </c>
      <c r="G1184" s="832" t="s">
        <v>5104</v>
      </c>
      <c r="H1184" s="849"/>
      <c r="I1184" s="849"/>
      <c r="J1184" s="832"/>
      <c r="K1184" s="832"/>
      <c r="L1184" s="849"/>
      <c r="M1184" s="849"/>
      <c r="N1184" s="832"/>
      <c r="O1184" s="832"/>
      <c r="P1184" s="849">
        <v>4</v>
      </c>
      <c r="Q1184" s="849">
        <v>98836.88</v>
      </c>
      <c r="R1184" s="837"/>
      <c r="S1184" s="850">
        <v>24709.22</v>
      </c>
    </row>
    <row r="1185" spans="1:19" ht="14.4" customHeight="1" x14ac:dyDescent="0.3">
      <c r="A1185" s="831" t="s">
        <v>5082</v>
      </c>
      <c r="B1185" s="832" t="s">
        <v>5083</v>
      </c>
      <c r="C1185" s="832" t="s">
        <v>589</v>
      </c>
      <c r="D1185" s="832" t="s">
        <v>2750</v>
      </c>
      <c r="E1185" s="832" t="s">
        <v>5084</v>
      </c>
      <c r="F1185" s="832" t="s">
        <v>5109</v>
      </c>
      <c r="G1185" s="832" t="s">
        <v>2668</v>
      </c>
      <c r="H1185" s="849">
        <v>11.49</v>
      </c>
      <c r="I1185" s="849">
        <v>171620.14</v>
      </c>
      <c r="J1185" s="832">
        <v>0.6004191035276395</v>
      </c>
      <c r="K1185" s="832">
        <v>14936.478677110532</v>
      </c>
      <c r="L1185" s="849">
        <v>20.27</v>
      </c>
      <c r="M1185" s="849">
        <v>285833.91000000003</v>
      </c>
      <c r="N1185" s="832">
        <v>1</v>
      </c>
      <c r="O1185" s="832">
        <v>14101.327577701039</v>
      </c>
      <c r="P1185" s="849">
        <v>35.299999999999997</v>
      </c>
      <c r="Q1185" s="849">
        <v>495756.16000000003</v>
      </c>
      <c r="R1185" s="837">
        <v>1.7344203842014405</v>
      </c>
      <c r="S1185" s="850">
        <v>14044.083852691219</v>
      </c>
    </row>
    <row r="1186" spans="1:19" ht="14.4" customHeight="1" x14ac:dyDescent="0.3">
      <c r="A1186" s="831" t="s">
        <v>5082</v>
      </c>
      <c r="B1186" s="832" t="s">
        <v>5083</v>
      </c>
      <c r="C1186" s="832" t="s">
        <v>589</v>
      </c>
      <c r="D1186" s="832" t="s">
        <v>2750</v>
      </c>
      <c r="E1186" s="832" t="s">
        <v>5084</v>
      </c>
      <c r="F1186" s="832" t="s">
        <v>5110</v>
      </c>
      <c r="G1186" s="832" t="s">
        <v>5111</v>
      </c>
      <c r="H1186" s="849"/>
      <c r="I1186" s="849"/>
      <c r="J1186" s="832"/>
      <c r="K1186" s="832"/>
      <c r="L1186" s="849">
        <v>6</v>
      </c>
      <c r="M1186" s="849">
        <v>171269.91</v>
      </c>
      <c r="N1186" s="832">
        <v>1</v>
      </c>
      <c r="O1186" s="832">
        <v>28544.985000000001</v>
      </c>
      <c r="P1186" s="849">
        <v>2</v>
      </c>
      <c r="Q1186" s="849">
        <v>57089.94</v>
      </c>
      <c r="R1186" s="837">
        <v>0.33333315817121645</v>
      </c>
      <c r="S1186" s="850">
        <v>28544.97</v>
      </c>
    </row>
    <row r="1187" spans="1:19" ht="14.4" customHeight="1" x14ac:dyDescent="0.3">
      <c r="A1187" s="831" t="s">
        <v>5082</v>
      </c>
      <c r="B1187" s="832" t="s">
        <v>5083</v>
      </c>
      <c r="C1187" s="832" t="s">
        <v>589</v>
      </c>
      <c r="D1187" s="832" t="s">
        <v>2750</v>
      </c>
      <c r="E1187" s="832" t="s">
        <v>5084</v>
      </c>
      <c r="F1187" s="832" t="s">
        <v>5112</v>
      </c>
      <c r="G1187" s="832" t="s">
        <v>5111</v>
      </c>
      <c r="H1187" s="849"/>
      <c r="I1187" s="849"/>
      <c r="J1187" s="832"/>
      <c r="K1187" s="832"/>
      <c r="L1187" s="849">
        <v>6</v>
      </c>
      <c r="M1187" s="849">
        <v>347086.80000000005</v>
      </c>
      <c r="N1187" s="832">
        <v>1</v>
      </c>
      <c r="O1187" s="832">
        <v>57847.80000000001</v>
      </c>
      <c r="P1187" s="849">
        <v>3</v>
      </c>
      <c r="Q1187" s="849">
        <v>173542.8</v>
      </c>
      <c r="R1187" s="837">
        <v>0.49999827132578928</v>
      </c>
      <c r="S1187" s="850">
        <v>57847.6</v>
      </c>
    </row>
    <row r="1188" spans="1:19" ht="14.4" customHeight="1" x14ac:dyDescent="0.3">
      <c r="A1188" s="831" t="s">
        <v>5082</v>
      </c>
      <c r="B1188" s="832" t="s">
        <v>5083</v>
      </c>
      <c r="C1188" s="832" t="s">
        <v>589</v>
      </c>
      <c r="D1188" s="832" t="s">
        <v>2750</v>
      </c>
      <c r="E1188" s="832" t="s">
        <v>5084</v>
      </c>
      <c r="F1188" s="832" t="s">
        <v>5113</v>
      </c>
      <c r="G1188" s="832" t="s">
        <v>5111</v>
      </c>
      <c r="H1188" s="849">
        <v>2</v>
      </c>
      <c r="I1188" s="849">
        <v>240428.79999999999</v>
      </c>
      <c r="J1188" s="832">
        <v>0.3081920095922886</v>
      </c>
      <c r="K1188" s="832">
        <v>120214.39999999999</v>
      </c>
      <c r="L1188" s="849">
        <v>7</v>
      </c>
      <c r="M1188" s="849">
        <v>780126.65</v>
      </c>
      <c r="N1188" s="832">
        <v>1</v>
      </c>
      <c r="O1188" s="832">
        <v>111446.66428571429</v>
      </c>
      <c r="P1188" s="849">
        <v>13</v>
      </c>
      <c r="Q1188" s="849">
        <v>1448804.89</v>
      </c>
      <c r="R1188" s="837">
        <v>1.8571406194109634</v>
      </c>
      <c r="S1188" s="850">
        <v>111446.53</v>
      </c>
    </row>
    <row r="1189" spans="1:19" ht="14.4" customHeight="1" x14ac:dyDescent="0.3">
      <c r="A1189" s="831" t="s">
        <v>5082</v>
      </c>
      <c r="B1189" s="832" t="s">
        <v>5083</v>
      </c>
      <c r="C1189" s="832" t="s">
        <v>589</v>
      </c>
      <c r="D1189" s="832" t="s">
        <v>2750</v>
      </c>
      <c r="E1189" s="832" t="s">
        <v>5084</v>
      </c>
      <c r="F1189" s="832" t="s">
        <v>5120</v>
      </c>
      <c r="G1189" s="832" t="s">
        <v>5121</v>
      </c>
      <c r="H1189" s="849"/>
      <c r="I1189" s="849"/>
      <c r="J1189" s="832"/>
      <c r="K1189" s="832"/>
      <c r="L1189" s="849">
        <v>2</v>
      </c>
      <c r="M1189" s="849">
        <v>16589.14</v>
      </c>
      <c r="N1189" s="832">
        <v>1</v>
      </c>
      <c r="O1189" s="832">
        <v>8294.57</v>
      </c>
      <c r="P1189" s="849">
        <v>8</v>
      </c>
      <c r="Q1189" s="849">
        <v>66356.56</v>
      </c>
      <c r="R1189" s="837">
        <v>4</v>
      </c>
      <c r="S1189" s="850">
        <v>8294.57</v>
      </c>
    </row>
    <row r="1190" spans="1:19" ht="14.4" customHeight="1" x14ac:dyDescent="0.3">
      <c r="A1190" s="831" t="s">
        <v>5082</v>
      </c>
      <c r="B1190" s="832" t="s">
        <v>5083</v>
      </c>
      <c r="C1190" s="832" t="s">
        <v>589</v>
      </c>
      <c r="D1190" s="832" t="s">
        <v>2750</v>
      </c>
      <c r="E1190" s="832" t="s">
        <v>5084</v>
      </c>
      <c r="F1190" s="832" t="s">
        <v>5128</v>
      </c>
      <c r="G1190" s="832" t="s">
        <v>1847</v>
      </c>
      <c r="H1190" s="849"/>
      <c r="I1190" s="849"/>
      <c r="J1190" s="832"/>
      <c r="K1190" s="832"/>
      <c r="L1190" s="849">
        <v>6.92</v>
      </c>
      <c r="M1190" s="849">
        <v>198512.74</v>
      </c>
      <c r="N1190" s="832">
        <v>1</v>
      </c>
      <c r="O1190" s="832">
        <v>28686.812138728321</v>
      </c>
      <c r="P1190" s="849">
        <v>1.46</v>
      </c>
      <c r="Q1190" s="849">
        <v>41881.269999999997</v>
      </c>
      <c r="R1190" s="837">
        <v>0.21097522506615948</v>
      </c>
      <c r="S1190" s="850">
        <v>28685.801369863013</v>
      </c>
    </row>
    <row r="1191" spans="1:19" ht="14.4" customHeight="1" x14ac:dyDescent="0.3">
      <c r="A1191" s="831" t="s">
        <v>5082</v>
      </c>
      <c r="B1191" s="832" t="s">
        <v>5083</v>
      </c>
      <c r="C1191" s="832" t="s">
        <v>589</v>
      </c>
      <c r="D1191" s="832" t="s">
        <v>2750</v>
      </c>
      <c r="E1191" s="832" t="s">
        <v>5084</v>
      </c>
      <c r="F1191" s="832" t="s">
        <v>5130</v>
      </c>
      <c r="G1191" s="832" t="s">
        <v>5131</v>
      </c>
      <c r="H1191" s="849"/>
      <c r="I1191" s="849"/>
      <c r="J1191" s="832"/>
      <c r="K1191" s="832"/>
      <c r="L1191" s="849"/>
      <c r="M1191" s="849"/>
      <c r="N1191" s="832"/>
      <c r="O1191" s="832"/>
      <c r="P1191" s="849">
        <v>1</v>
      </c>
      <c r="Q1191" s="849">
        <v>20957.23</v>
      </c>
      <c r="R1191" s="837"/>
      <c r="S1191" s="850">
        <v>20957.23</v>
      </c>
    </row>
    <row r="1192" spans="1:19" ht="14.4" customHeight="1" x14ac:dyDescent="0.3">
      <c r="A1192" s="831" t="s">
        <v>5082</v>
      </c>
      <c r="B1192" s="832" t="s">
        <v>5083</v>
      </c>
      <c r="C1192" s="832" t="s">
        <v>589</v>
      </c>
      <c r="D1192" s="832" t="s">
        <v>2750</v>
      </c>
      <c r="E1192" s="832" t="s">
        <v>5084</v>
      </c>
      <c r="F1192" s="832" t="s">
        <v>5133</v>
      </c>
      <c r="G1192" s="832"/>
      <c r="H1192" s="849"/>
      <c r="I1192" s="849"/>
      <c r="J1192" s="832"/>
      <c r="K1192" s="832"/>
      <c r="L1192" s="849">
        <v>5</v>
      </c>
      <c r="M1192" s="849">
        <v>243.70000000000002</v>
      </c>
      <c r="N1192" s="832">
        <v>1</v>
      </c>
      <c r="O1192" s="832">
        <v>48.74</v>
      </c>
      <c r="P1192" s="849"/>
      <c r="Q1192" s="849"/>
      <c r="R1192" s="837"/>
      <c r="S1192" s="850"/>
    </row>
    <row r="1193" spans="1:19" ht="14.4" customHeight="1" x14ac:dyDescent="0.3">
      <c r="A1193" s="831" t="s">
        <v>5082</v>
      </c>
      <c r="B1193" s="832" t="s">
        <v>5083</v>
      </c>
      <c r="C1193" s="832" t="s">
        <v>589</v>
      </c>
      <c r="D1193" s="832" t="s">
        <v>2750</v>
      </c>
      <c r="E1193" s="832" t="s">
        <v>5084</v>
      </c>
      <c r="F1193" s="832" t="s">
        <v>5134</v>
      </c>
      <c r="G1193" s="832" t="s">
        <v>5135</v>
      </c>
      <c r="H1193" s="849"/>
      <c r="I1193" s="849"/>
      <c r="J1193" s="832"/>
      <c r="K1193" s="832"/>
      <c r="L1193" s="849">
        <v>3</v>
      </c>
      <c r="M1193" s="849">
        <v>412.62</v>
      </c>
      <c r="N1193" s="832">
        <v>1</v>
      </c>
      <c r="O1193" s="832">
        <v>137.54</v>
      </c>
      <c r="P1193" s="849"/>
      <c r="Q1193" s="849"/>
      <c r="R1193" s="837"/>
      <c r="S1193" s="850"/>
    </row>
    <row r="1194" spans="1:19" ht="14.4" customHeight="1" x14ac:dyDescent="0.3">
      <c r="A1194" s="831" t="s">
        <v>5082</v>
      </c>
      <c r="B1194" s="832" t="s">
        <v>5083</v>
      </c>
      <c r="C1194" s="832" t="s">
        <v>589</v>
      </c>
      <c r="D1194" s="832" t="s">
        <v>2750</v>
      </c>
      <c r="E1194" s="832" t="s">
        <v>5084</v>
      </c>
      <c r="F1194" s="832" t="s">
        <v>5136</v>
      </c>
      <c r="G1194" s="832" t="s">
        <v>5135</v>
      </c>
      <c r="H1194" s="849"/>
      <c r="I1194" s="849"/>
      <c r="J1194" s="832"/>
      <c r="K1194" s="832"/>
      <c r="L1194" s="849">
        <v>4.26</v>
      </c>
      <c r="M1194" s="849">
        <v>2929.41</v>
      </c>
      <c r="N1194" s="832">
        <v>1</v>
      </c>
      <c r="O1194" s="832">
        <v>687.65492957746483</v>
      </c>
      <c r="P1194" s="849"/>
      <c r="Q1194" s="849"/>
      <c r="R1194" s="837"/>
      <c r="S1194" s="850"/>
    </row>
    <row r="1195" spans="1:19" ht="14.4" customHeight="1" x14ac:dyDescent="0.3">
      <c r="A1195" s="831" t="s">
        <v>5082</v>
      </c>
      <c r="B1195" s="832" t="s">
        <v>5083</v>
      </c>
      <c r="C1195" s="832" t="s">
        <v>589</v>
      </c>
      <c r="D1195" s="832" t="s">
        <v>2750</v>
      </c>
      <c r="E1195" s="832" t="s">
        <v>5084</v>
      </c>
      <c r="F1195" s="832" t="s">
        <v>5137</v>
      </c>
      <c r="G1195" s="832" t="s">
        <v>1820</v>
      </c>
      <c r="H1195" s="849">
        <v>8</v>
      </c>
      <c r="I1195" s="849">
        <v>16602.88</v>
      </c>
      <c r="J1195" s="832">
        <v>0.72727272727272729</v>
      </c>
      <c r="K1195" s="832">
        <v>2075.36</v>
      </c>
      <c r="L1195" s="849">
        <v>11</v>
      </c>
      <c r="M1195" s="849">
        <v>22828.959999999999</v>
      </c>
      <c r="N1195" s="832">
        <v>1</v>
      </c>
      <c r="O1195" s="832">
        <v>2075.36</v>
      </c>
      <c r="P1195" s="849"/>
      <c r="Q1195" s="849"/>
      <c r="R1195" s="837"/>
      <c r="S1195" s="850"/>
    </row>
    <row r="1196" spans="1:19" ht="14.4" customHeight="1" x14ac:dyDescent="0.3">
      <c r="A1196" s="831" t="s">
        <v>5082</v>
      </c>
      <c r="B1196" s="832" t="s">
        <v>5083</v>
      </c>
      <c r="C1196" s="832" t="s">
        <v>589</v>
      </c>
      <c r="D1196" s="832" t="s">
        <v>2750</v>
      </c>
      <c r="E1196" s="832" t="s">
        <v>5084</v>
      </c>
      <c r="F1196" s="832" t="s">
        <v>5138</v>
      </c>
      <c r="G1196" s="832" t="s">
        <v>638</v>
      </c>
      <c r="H1196" s="849">
        <v>0.1</v>
      </c>
      <c r="I1196" s="849">
        <v>7.8</v>
      </c>
      <c r="J1196" s="832">
        <v>1</v>
      </c>
      <c r="K1196" s="832">
        <v>78</v>
      </c>
      <c r="L1196" s="849">
        <v>0.1</v>
      </c>
      <c r="M1196" s="849">
        <v>7.8</v>
      </c>
      <c r="N1196" s="832">
        <v>1</v>
      </c>
      <c r="O1196" s="832">
        <v>78</v>
      </c>
      <c r="P1196" s="849">
        <v>0.2</v>
      </c>
      <c r="Q1196" s="849">
        <v>15.6</v>
      </c>
      <c r="R1196" s="837">
        <v>2</v>
      </c>
      <c r="S1196" s="850">
        <v>78</v>
      </c>
    </row>
    <row r="1197" spans="1:19" ht="14.4" customHeight="1" x14ac:dyDescent="0.3">
      <c r="A1197" s="831" t="s">
        <v>5082</v>
      </c>
      <c r="B1197" s="832" t="s">
        <v>5083</v>
      </c>
      <c r="C1197" s="832" t="s">
        <v>589</v>
      </c>
      <c r="D1197" s="832" t="s">
        <v>2750</v>
      </c>
      <c r="E1197" s="832" t="s">
        <v>5084</v>
      </c>
      <c r="F1197" s="832" t="s">
        <v>5140</v>
      </c>
      <c r="G1197" s="832" t="s">
        <v>1187</v>
      </c>
      <c r="H1197" s="849">
        <v>1.6</v>
      </c>
      <c r="I1197" s="849">
        <v>291.44</v>
      </c>
      <c r="J1197" s="832">
        <v>0.50000000000000011</v>
      </c>
      <c r="K1197" s="832">
        <v>182.14999999999998</v>
      </c>
      <c r="L1197" s="849">
        <v>3.2</v>
      </c>
      <c r="M1197" s="849">
        <v>582.87999999999988</v>
      </c>
      <c r="N1197" s="832">
        <v>1</v>
      </c>
      <c r="O1197" s="832">
        <v>182.14999999999995</v>
      </c>
      <c r="P1197" s="849">
        <v>2.2000000000000002</v>
      </c>
      <c r="Q1197" s="849">
        <v>400.73</v>
      </c>
      <c r="R1197" s="837">
        <v>0.68750000000000022</v>
      </c>
      <c r="S1197" s="850">
        <v>182.15</v>
      </c>
    </row>
    <row r="1198" spans="1:19" ht="14.4" customHeight="1" x14ac:dyDescent="0.3">
      <c r="A1198" s="831" t="s">
        <v>5082</v>
      </c>
      <c r="B1198" s="832" t="s">
        <v>5083</v>
      </c>
      <c r="C1198" s="832" t="s">
        <v>589</v>
      </c>
      <c r="D1198" s="832" t="s">
        <v>2750</v>
      </c>
      <c r="E1198" s="832" t="s">
        <v>5084</v>
      </c>
      <c r="F1198" s="832" t="s">
        <v>5141</v>
      </c>
      <c r="G1198" s="832" t="s">
        <v>793</v>
      </c>
      <c r="H1198" s="849">
        <v>8.4</v>
      </c>
      <c r="I1198" s="849">
        <v>594.30000000000007</v>
      </c>
      <c r="J1198" s="832">
        <v>0.74336748095613348</v>
      </c>
      <c r="K1198" s="832">
        <v>70.75</v>
      </c>
      <c r="L1198" s="849">
        <v>11.3</v>
      </c>
      <c r="M1198" s="849">
        <v>799.47</v>
      </c>
      <c r="N1198" s="832">
        <v>1</v>
      </c>
      <c r="O1198" s="832">
        <v>70.749557522123894</v>
      </c>
      <c r="P1198" s="849">
        <v>1.8</v>
      </c>
      <c r="Q1198" s="849">
        <v>153.27000000000001</v>
      </c>
      <c r="R1198" s="837">
        <v>0.19171451086344704</v>
      </c>
      <c r="S1198" s="850">
        <v>85.15</v>
      </c>
    </row>
    <row r="1199" spans="1:19" ht="14.4" customHeight="1" x14ac:dyDescent="0.3">
      <c r="A1199" s="831" t="s">
        <v>5082</v>
      </c>
      <c r="B1199" s="832" t="s">
        <v>5083</v>
      </c>
      <c r="C1199" s="832" t="s">
        <v>589</v>
      </c>
      <c r="D1199" s="832" t="s">
        <v>2750</v>
      </c>
      <c r="E1199" s="832" t="s">
        <v>5084</v>
      </c>
      <c r="F1199" s="832" t="s">
        <v>5142</v>
      </c>
      <c r="G1199" s="832" t="s">
        <v>3404</v>
      </c>
      <c r="H1199" s="849"/>
      <c r="I1199" s="849"/>
      <c r="J1199" s="832"/>
      <c r="K1199" s="832"/>
      <c r="L1199" s="849">
        <v>0.1</v>
      </c>
      <c r="M1199" s="849">
        <v>48.64</v>
      </c>
      <c r="N1199" s="832">
        <v>1</v>
      </c>
      <c r="O1199" s="832">
        <v>486.4</v>
      </c>
      <c r="P1199" s="849"/>
      <c r="Q1199" s="849"/>
      <c r="R1199" s="837"/>
      <c r="S1199" s="850"/>
    </row>
    <row r="1200" spans="1:19" ht="14.4" customHeight="1" x14ac:dyDescent="0.3">
      <c r="A1200" s="831" t="s">
        <v>5082</v>
      </c>
      <c r="B1200" s="832" t="s">
        <v>5083</v>
      </c>
      <c r="C1200" s="832" t="s">
        <v>589</v>
      </c>
      <c r="D1200" s="832" t="s">
        <v>2750</v>
      </c>
      <c r="E1200" s="832" t="s">
        <v>5084</v>
      </c>
      <c r="F1200" s="832" t="s">
        <v>5144</v>
      </c>
      <c r="G1200" s="832" t="s">
        <v>3404</v>
      </c>
      <c r="H1200" s="849"/>
      <c r="I1200" s="849"/>
      <c r="J1200" s="832"/>
      <c r="K1200" s="832"/>
      <c r="L1200" s="849">
        <v>1</v>
      </c>
      <c r="M1200" s="849">
        <v>243.24</v>
      </c>
      <c r="N1200" s="832">
        <v>1</v>
      </c>
      <c r="O1200" s="832">
        <v>243.24</v>
      </c>
      <c r="P1200" s="849"/>
      <c r="Q1200" s="849"/>
      <c r="R1200" s="837"/>
      <c r="S1200" s="850"/>
    </row>
    <row r="1201" spans="1:19" ht="14.4" customHeight="1" x14ac:dyDescent="0.3">
      <c r="A1201" s="831" t="s">
        <v>5082</v>
      </c>
      <c r="B1201" s="832" t="s">
        <v>5083</v>
      </c>
      <c r="C1201" s="832" t="s">
        <v>589</v>
      </c>
      <c r="D1201" s="832" t="s">
        <v>2750</v>
      </c>
      <c r="E1201" s="832" t="s">
        <v>5084</v>
      </c>
      <c r="F1201" s="832" t="s">
        <v>5146</v>
      </c>
      <c r="G1201" s="832" t="s">
        <v>5147</v>
      </c>
      <c r="H1201" s="849"/>
      <c r="I1201" s="849"/>
      <c r="J1201" s="832"/>
      <c r="K1201" s="832"/>
      <c r="L1201" s="849">
        <v>0.02</v>
      </c>
      <c r="M1201" s="849">
        <v>5.12</v>
      </c>
      <c r="N1201" s="832">
        <v>1</v>
      </c>
      <c r="O1201" s="832">
        <v>256</v>
      </c>
      <c r="P1201" s="849">
        <v>0.04</v>
      </c>
      <c r="Q1201" s="849">
        <v>11.06</v>
      </c>
      <c r="R1201" s="837">
        <v>2.16015625</v>
      </c>
      <c r="S1201" s="850">
        <v>276.5</v>
      </c>
    </row>
    <row r="1202" spans="1:19" ht="14.4" customHeight="1" x14ac:dyDescent="0.3">
      <c r="A1202" s="831" t="s">
        <v>5082</v>
      </c>
      <c r="B1202" s="832" t="s">
        <v>5083</v>
      </c>
      <c r="C1202" s="832" t="s">
        <v>589</v>
      </c>
      <c r="D1202" s="832" t="s">
        <v>2750</v>
      </c>
      <c r="E1202" s="832" t="s">
        <v>5084</v>
      </c>
      <c r="F1202" s="832" t="s">
        <v>5148</v>
      </c>
      <c r="G1202" s="832" t="s">
        <v>3432</v>
      </c>
      <c r="H1202" s="849">
        <v>0.60000000000000009</v>
      </c>
      <c r="I1202" s="849">
        <v>70.38</v>
      </c>
      <c r="J1202" s="832">
        <v>0.54545454545454541</v>
      </c>
      <c r="K1202" s="832">
        <v>117.29999999999997</v>
      </c>
      <c r="L1202" s="849">
        <v>1.1000000000000001</v>
      </c>
      <c r="M1202" s="849">
        <v>129.03</v>
      </c>
      <c r="N1202" s="832">
        <v>1</v>
      </c>
      <c r="O1202" s="832">
        <v>117.3</v>
      </c>
      <c r="P1202" s="849">
        <v>1.3</v>
      </c>
      <c r="Q1202" s="849">
        <v>152.49</v>
      </c>
      <c r="R1202" s="837">
        <v>1.1818181818181819</v>
      </c>
      <c r="S1202" s="850">
        <v>117.3</v>
      </c>
    </row>
    <row r="1203" spans="1:19" ht="14.4" customHeight="1" x14ac:dyDescent="0.3">
      <c r="A1203" s="831" t="s">
        <v>5082</v>
      </c>
      <c r="B1203" s="832" t="s">
        <v>5083</v>
      </c>
      <c r="C1203" s="832" t="s">
        <v>589</v>
      </c>
      <c r="D1203" s="832" t="s">
        <v>2750</v>
      </c>
      <c r="E1203" s="832" t="s">
        <v>5084</v>
      </c>
      <c r="F1203" s="832" t="s">
        <v>5149</v>
      </c>
      <c r="G1203" s="832" t="s">
        <v>1191</v>
      </c>
      <c r="H1203" s="849">
        <v>1.6</v>
      </c>
      <c r="I1203" s="849">
        <v>143.19999999999999</v>
      </c>
      <c r="J1203" s="832">
        <v>0.94117647058823539</v>
      </c>
      <c r="K1203" s="832">
        <v>89.499999999999986</v>
      </c>
      <c r="L1203" s="849">
        <v>1.7000000000000002</v>
      </c>
      <c r="M1203" s="849">
        <v>152.14999999999998</v>
      </c>
      <c r="N1203" s="832">
        <v>1</v>
      </c>
      <c r="O1203" s="832">
        <v>89.499999999999972</v>
      </c>
      <c r="P1203" s="849">
        <v>0.2</v>
      </c>
      <c r="Q1203" s="849">
        <v>17.899999999999999</v>
      </c>
      <c r="R1203" s="837">
        <v>0.11764705882352942</v>
      </c>
      <c r="S1203" s="850">
        <v>89.499999999999986</v>
      </c>
    </row>
    <row r="1204" spans="1:19" ht="14.4" customHeight="1" x14ac:dyDescent="0.3">
      <c r="A1204" s="831" t="s">
        <v>5082</v>
      </c>
      <c r="B1204" s="832" t="s">
        <v>5083</v>
      </c>
      <c r="C1204" s="832" t="s">
        <v>589</v>
      </c>
      <c r="D1204" s="832" t="s">
        <v>2750</v>
      </c>
      <c r="E1204" s="832" t="s">
        <v>5084</v>
      </c>
      <c r="F1204" s="832" t="s">
        <v>5150</v>
      </c>
      <c r="G1204" s="832" t="s">
        <v>1226</v>
      </c>
      <c r="H1204" s="849"/>
      <c r="I1204" s="849"/>
      <c r="J1204" s="832"/>
      <c r="K1204" s="832"/>
      <c r="L1204" s="849">
        <v>5</v>
      </c>
      <c r="M1204" s="849">
        <v>429.25</v>
      </c>
      <c r="N1204" s="832">
        <v>1</v>
      </c>
      <c r="O1204" s="832">
        <v>85.85</v>
      </c>
      <c r="P1204" s="849"/>
      <c r="Q1204" s="849"/>
      <c r="R1204" s="837"/>
      <c r="S1204" s="850"/>
    </row>
    <row r="1205" spans="1:19" ht="14.4" customHeight="1" x14ac:dyDescent="0.3">
      <c r="A1205" s="831" t="s">
        <v>5082</v>
      </c>
      <c r="B1205" s="832" t="s">
        <v>5083</v>
      </c>
      <c r="C1205" s="832" t="s">
        <v>589</v>
      </c>
      <c r="D1205" s="832" t="s">
        <v>2750</v>
      </c>
      <c r="E1205" s="832" t="s">
        <v>5084</v>
      </c>
      <c r="F1205" s="832" t="s">
        <v>5153</v>
      </c>
      <c r="G1205" s="832" t="s">
        <v>923</v>
      </c>
      <c r="H1205" s="849"/>
      <c r="I1205" s="849"/>
      <c r="J1205" s="832"/>
      <c r="K1205" s="832"/>
      <c r="L1205" s="849">
        <v>0.15</v>
      </c>
      <c r="M1205" s="849">
        <v>29.549999999999997</v>
      </c>
      <c r="N1205" s="832">
        <v>1</v>
      </c>
      <c r="O1205" s="832">
        <v>197</v>
      </c>
      <c r="P1205" s="849">
        <v>0.15</v>
      </c>
      <c r="Q1205" s="849">
        <v>30.099999999999998</v>
      </c>
      <c r="R1205" s="837">
        <v>1.0186125211505923</v>
      </c>
      <c r="S1205" s="850">
        <v>200.66666666666666</v>
      </c>
    </row>
    <row r="1206" spans="1:19" ht="14.4" customHeight="1" x14ac:dyDescent="0.3">
      <c r="A1206" s="831" t="s">
        <v>5082</v>
      </c>
      <c r="B1206" s="832" t="s">
        <v>5083</v>
      </c>
      <c r="C1206" s="832" t="s">
        <v>589</v>
      </c>
      <c r="D1206" s="832" t="s">
        <v>2750</v>
      </c>
      <c r="E1206" s="832" t="s">
        <v>5084</v>
      </c>
      <c r="F1206" s="832" t="s">
        <v>5154</v>
      </c>
      <c r="G1206" s="832" t="s">
        <v>2303</v>
      </c>
      <c r="H1206" s="849">
        <v>4.38</v>
      </c>
      <c r="I1206" s="849">
        <v>30865.42</v>
      </c>
      <c r="J1206" s="832">
        <v>0.91927715687661482</v>
      </c>
      <c r="K1206" s="832">
        <v>7046.8995433789951</v>
      </c>
      <c r="L1206" s="849">
        <v>14.27</v>
      </c>
      <c r="M1206" s="849">
        <v>33575.75</v>
      </c>
      <c r="N1206" s="832">
        <v>1</v>
      </c>
      <c r="O1206" s="832">
        <v>2352.8906797477225</v>
      </c>
      <c r="P1206" s="849">
        <v>4.42</v>
      </c>
      <c r="Q1206" s="849">
        <v>10399.780000000001</v>
      </c>
      <c r="R1206" s="837">
        <v>0.30974080995956904</v>
      </c>
      <c r="S1206" s="850">
        <v>2352.8914027149322</v>
      </c>
    </row>
    <row r="1207" spans="1:19" ht="14.4" customHeight="1" x14ac:dyDescent="0.3">
      <c r="A1207" s="831" t="s">
        <v>5082</v>
      </c>
      <c r="B1207" s="832" t="s">
        <v>5083</v>
      </c>
      <c r="C1207" s="832" t="s">
        <v>589</v>
      </c>
      <c r="D1207" s="832" t="s">
        <v>2750</v>
      </c>
      <c r="E1207" s="832" t="s">
        <v>5084</v>
      </c>
      <c r="F1207" s="832" t="s">
        <v>5155</v>
      </c>
      <c r="G1207" s="832" t="s">
        <v>2318</v>
      </c>
      <c r="H1207" s="849">
        <v>0.1</v>
      </c>
      <c r="I1207" s="849">
        <v>230.45</v>
      </c>
      <c r="J1207" s="832"/>
      <c r="K1207" s="832">
        <v>2304.4999999999995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5082</v>
      </c>
      <c r="B1208" s="832" t="s">
        <v>5083</v>
      </c>
      <c r="C1208" s="832" t="s">
        <v>589</v>
      </c>
      <c r="D1208" s="832" t="s">
        <v>2750</v>
      </c>
      <c r="E1208" s="832" t="s">
        <v>5084</v>
      </c>
      <c r="F1208" s="832" t="s">
        <v>5156</v>
      </c>
      <c r="G1208" s="832" t="s">
        <v>5157</v>
      </c>
      <c r="H1208" s="849">
        <v>0.27</v>
      </c>
      <c r="I1208" s="849">
        <v>178.51</v>
      </c>
      <c r="J1208" s="832">
        <v>2.3909724082507369</v>
      </c>
      <c r="K1208" s="832">
        <v>661.14814814814804</v>
      </c>
      <c r="L1208" s="849">
        <v>0.15</v>
      </c>
      <c r="M1208" s="849">
        <v>74.66</v>
      </c>
      <c r="N1208" s="832">
        <v>1</v>
      </c>
      <c r="O1208" s="832">
        <v>497.73333333333335</v>
      </c>
      <c r="P1208" s="849"/>
      <c r="Q1208" s="849"/>
      <c r="R1208" s="837"/>
      <c r="S1208" s="850"/>
    </row>
    <row r="1209" spans="1:19" ht="14.4" customHeight="1" x14ac:dyDescent="0.3">
      <c r="A1209" s="831" t="s">
        <v>5082</v>
      </c>
      <c r="B1209" s="832" t="s">
        <v>5083</v>
      </c>
      <c r="C1209" s="832" t="s">
        <v>589</v>
      </c>
      <c r="D1209" s="832" t="s">
        <v>2750</v>
      </c>
      <c r="E1209" s="832" t="s">
        <v>5084</v>
      </c>
      <c r="F1209" s="832" t="s">
        <v>5158</v>
      </c>
      <c r="G1209" s="832" t="s">
        <v>5157</v>
      </c>
      <c r="H1209" s="849">
        <v>0.5</v>
      </c>
      <c r="I1209" s="849">
        <v>110.2</v>
      </c>
      <c r="J1209" s="832">
        <v>0.44278367084538733</v>
      </c>
      <c r="K1209" s="832">
        <v>220.4</v>
      </c>
      <c r="L1209" s="849">
        <v>1.5</v>
      </c>
      <c r="M1209" s="849">
        <v>248.88</v>
      </c>
      <c r="N1209" s="832">
        <v>1</v>
      </c>
      <c r="O1209" s="832">
        <v>165.92</v>
      </c>
      <c r="P1209" s="849"/>
      <c r="Q1209" s="849"/>
      <c r="R1209" s="837"/>
      <c r="S1209" s="850"/>
    </row>
    <row r="1210" spans="1:19" ht="14.4" customHeight="1" x14ac:dyDescent="0.3">
      <c r="A1210" s="831" t="s">
        <v>5082</v>
      </c>
      <c r="B1210" s="832" t="s">
        <v>5083</v>
      </c>
      <c r="C1210" s="832" t="s">
        <v>589</v>
      </c>
      <c r="D1210" s="832" t="s">
        <v>2750</v>
      </c>
      <c r="E1210" s="832" t="s">
        <v>5084</v>
      </c>
      <c r="F1210" s="832" t="s">
        <v>5159</v>
      </c>
      <c r="G1210" s="832" t="s">
        <v>2646</v>
      </c>
      <c r="H1210" s="849">
        <v>2</v>
      </c>
      <c r="I1210" s="849">
        <v>12375.82</v>
      </c>
      <c r="J1210" s="832"/>
      <c r="K1210" s="832">
        <v>6187.91</v>
      </c>
      <c r="L1210" s="849"/>
      <c r="M1210" s="849"/>
      <c r="N1210" s="832"/>
      <c r="O1210" s="832"/>
      <c r="P1210" s="849">
        <v>9</v>
      </c>
      <c r="Q1210" s="849">
        <v>42681.600000000006</v>
      </c>
      <c r="R1210" s="837"/>
      <c r="S1210" s="850">
        <v>4742.4000000000005</v>
      </c>
    </row>
    <row r="1211" spans="1:19" ht="14.4" customHeight="1" x14ac:dyDescent="0.3">
      <c r="A1211" s="831" t="s">
        <v>5082</v>
      </c>
      <c r="B1211" s="832" t="s">
        <v>5083</v>
      </c>
      <c r="C1211" s="832" t="s">
        <v>589</v>
      </c>
      <c r="D1211" s="832" t="s">
        <v>2750</v>
      </c>
      <c r="E1211" s="832" t="s">
        <v>5084</v>
      </c>
      <c r="F1211" s="832" t="s">
        <v>5162</v>
      </c>
      <c r="G1211" s="832" t="s">
        <v>5163</v>
      </c>
      <c r="H1211" s="849"/>
      <c r="I1211" s="849"/>
      <c r="J1211" s="832"/>
      <c r="K1211" s="832"/>
      <c r="L1211" s="849">
        <v>0.28999999999999998</v>
      </c>
      <c r="M1211" s="849">
        <v>207.54</v>
      </c>
      <c r="N1211" s="832">
        <v>1</v>
      </c>
      <c r="O1211" s="832">
        <v>715.65517241379314</v>
      </c>
      <c r="P1211" s="849"/>
      <c r="Q1211" s="849"/>
      <c r="R1211" s="837"/>
      <c r="S1211" s="850"/>
    </row>
    <row r="1212" spans="1:19" ht="14.4" customHeight="1" x14ac:dyDescent="0.3">
      <c r="A1212" s="831" t="s">
        <v>5082</v>
      </c>
      <c r="B1212" s="832" t="s">
        <v>5083</v>
      </c>
      <c r="C1212" s="832" t="s">
        <v>589</v>
      </c>
      <c r="D1212" s="832" t="s">
        <v>2750</v>
      </c>
      <c r="E1212" s="832" t="s">
        <v>5084</v>
      </c>
      <c r="F1212" s="832" t="s">
        <v>5164</v>
      </c>
      <c r="G1212" s="832" t="s">
        <v>5163</v>
      </c>
      <c r="H1212" s="849"/>
      <c r="I1212" s="849"/>
      <c r="J1212" s="832"/>
      <c r="K1212" s="832"/>
      <c r="L1212" s="849">
        <v>5.37</v>
      </c>
      <c r="M1212" s="849">
        <v>7686.4</v>
      </c>
      <c r="N1212" s="832">
        <v>1</v>
      </c>
      <c r="O1212" s="832">
        <v>1431.3594040968342</v>
      </c>
      <c r="P1212" s="849"/>
      <c r="Q1212" s="849"/>
      <c r="R1212" s="837"/>
      <c r="S1212" s="850"/>
    </row>
    <row r="1213" spans="1:19" ht="14.4" customHeight="1" x14ac:dyDescent="0.3">
      <c r="A1213" s="831" t="s">
        <v>5082</v>
      </c>
      <c r="B1213" s="832" t="s">
        <v>5083</v>
      </c>
      <c r="C1213" s="832" t="s">
        <v>589</v>
      </c>
      <c r="D1213" s="832" t="s">
        <v>2750</v>
      </c>
      <c r="E1213" s="832" t="s">
        <v>5084</v>
      </c>
      <c r="F1213" s="832" t="s">
        <v>5165</v>
      </c>
      <c r="G1213" s="832" t="s">
        <v>5166</v>
      </c>
      <c r="H1213" s="849"/>
      <c r="I1213" s="849"/>
      <c r="J1213" s="832"/>
      <c r="K1213" s="832"/>
      <c r="L1213" s="849">
        <v>1</v>
      </c>
      <c r="M1213" s="849">
        <v>235.46</v>
      </c>
      <c r="N1213" s="832">
        <v>1</v>
      </c>
      <c r="O1213" s="832">
        <v>235.46</v>
      </c>
      <c r="P1213" s="849"/>
      <c r="Q1213" s="849"/>
      <c r="R1213" s="837"/>
      <c r="S1213" s="850"/>
    </row>
    <row r="1214" spans="1:19" ht="14.4" customHeight="1" x14ac:dyDescent="0.3">
      <c r="A1214" s="831" t="s">
        <v>5082</v>
      </c>
      <c r="B1214" s="832" t="s">
        <v>5083</v>
      </c>
      <c r="C1214" s="832" t="s">
        <v>589</v>
      </c>
      <c r="D1214" s="832" t="s">
        <v>2750</v>
      </c>
      <c r="E1214" s="832" t="s">
        <v>5084</v>
      </c>
      <c r="F1214" s="832" t="s">
        <v>5172</v>
      </c>
      <c r="G1214" s="832" t="s">
        <v>5173</v>
      </c>
      <c r="H1214" s="849"/>
      <c r="I1214" s="849"/>
      <c r="J1214" s="832"/>
      <c r="K1214" s="832"/>
      <c r="L1214" s="849">
        <v>11.75</v>
      </c>
      <c r="M1214" s="849">
        <v>3099.3900000000003</v>
      </c>
      <c r="N1214" s="832">
        <v>1</v>
      </c>
      <c r="O1214" s="832">
        <v>263.77787234042557</v>
      </c>
      <c r="P1214" s="849">
        <v>32.090000000000003</v>
      </c>
      <c r="Q1214" s="849">
        <v>8464.67</v>
      </c>
      <c r="R1214" s="837">
        <v>2.7310761149774629</v>
      </c>
      <c r="S1214" s="850">
        <v>263.77905889685258</v>
      </c>
    </row>
    <row r="1215" spans="1:19" ht="14.4" customHeight="1" x14ac:dyDescent="0.3">
      <c r="A1215" s="831" t="s">
        <v>5082</v>
      </c>
      <c r="B1215" s="832" t="s">
        <v>5083</v>
      </c>
      <c r="C1215" s="832" t="s">
        <v>589</v>
      </c>
      <c r="D1215" s="832" t="s">
        <v>2750</v>
      </c>
      <c r="E1215" s="832" t="s">
        <v>5084</v>
      </c>
      <c r="F1215" s="832" t="s">
        <v>5180</v>
      </c>
      <c r="G1215" s="832" t="s">
        <v>2691</v>
      </c>
      <c r="H1215" s="849"/>
      <c r="I1215" s="849"/>
      <c r="J1215" s="832"/>
      <c r="K1215" s="832"/>
      <c r="L1215" s="849"/>
      <c r="M1215" s="849"/>
      <c r="N1215" s="832"/>
      <c r="O1215" s="832"/>
      <c r="P1215" s="849">
        <v>18</v>
      </c>
      <c r="Q1215" s="849">
        <v>315080.7</v>
      </c>
      <c r="R1215" s="837"/>
      <c r="S1215" s="850">
        <v>17504.483333333334</v>
      </c>
    </row>
    <row r="1216" spans="1:19" ht="14.4" customHeight="1" x14ac:dyDescent="0.3">
      <c r="A1216" s="831" t="s">
        <v>5082</v>
      </c>
      <c r="B1216" s="832" t="s">
        <v>5083</v>
      </c>
      <c r="C1216" s="832" t="s">
        <v>589</v>
      </c>
      <c r="D1216" s="832" t="s">
        <v>2750</v>
      </c>
      <c r="E1216" s="832" t="s">
        <v>5084</v>
      </c>
      <c r="F1216" s="832" t="s">
        <v>5181</v>
      </c>
      <c r="G1216" s="832" t="s">
        <v>2691</v>
      </c>
      <c r="H1216" s="849"/>
      <c r="I1216" s="849"/>
      <c r="J1216" s="832"/>
      <c r="K1216" s="832"/>
      <c r="L1216" s="849">
        <v>3</v>
      </c>
      <c r="M1216" s="849">
        <v>210064.80000000002</v>
      </c>
      <c r="N1216" s="832">
        <v>1</v>
      </c>
      <c r="O1216" s="832">
        <v>70021.600000000006</v>
      </c>
      <c r="P1216" s="849">
        <v>15</v>
      </c>
      <c r="Q1216" s="849">
        <v>1050313</v>
      </c>
      <c r="R1216" s="837">
        <v>4.9999476352058982</v>
      </c>
      <c r="S1216" s="850">
        <v>70020.866666666669</v>
      </c>
    </row>
    <row r="1217" spans="1:19" ht="14.4" customHeight="1" x14ac:dyDescent="0.3">
      <c r="A1217" s="831" t="s">
        <v>5082</v>
      </c>
      <c r="B1217" s="832" t="s">
        <v>5083</v>
      </c>
      <c r="C1217" s="832" t="s">
        <v>589</v>
      </c>
      <c r="D1217" s="832" t="s">
        <v>2750</v>
      </c>
      <c r="E1217" s="832" t="s">
        <v>5084</v>
      </c>
      <c r="F1217" s="832" t="s">
        <v>5182</v>
      </c>
      <c r="G1217" s="832" t="s">
        <v>5183</v>
      </c>
      <c r="H1217" s="849">
        <v>19</v>
      </c>
      <c r="I1217" s="849">
        <v>127520.78</v>
      </c>
      <c r="J1217" s="832">
        <v>2.7142857142857144</v>
      </c>
      <c r="K1217" s="832">
        <v>6711.62</v>
      </c>
      <c r="L1217" s="849">
        <v>7</v>
      </c>
      <c r="M1217" s="849">
        <v>46981.34</v>
      </c>
      <c r="N1217" s="832">
        <v>1</v>
      </c>
      <c r="O1217" s="832">
        <v>6711.62</v>
      </c>
      <c r="P1217" s="849">
        <v>40</v>
      </c>
      <c r="Q1217" s="849">
        <v>268464.8</v>
      </c>
      <c r="R1217" s="837">
        <v>5.7142857142857144</v>
      </c>
      <c r="S1217" s="850">
        <v>6711.62</v>
      </c>
    </row>
    <row r="1218" spans="1:19" ht="14.4" customHeight="1" x14ac:dyDescent="0.3">
      <c r="A1218" s="831" t="s">
        <v>5082</v>
      </c>
      <c r="B1218" s="832" t="s">
        <v>5083</v>
      </c>
      <c r="C1218" s="832" t="s">
        <v>589</v>
      </c>
      <c r="D1218" s="832" t="s">
        <v>2750</v>
      </c>
      <c r="E1218" s="832" t="s">
        <v>5084</v>
      </c>
      <c r="F1218" s="832" t="s">
        <v>5184</v>
      </c>
      <c r="G1218" s="832" t="s">
        <v>5173</v>
      </c>
      <c r="H1218" s="849"/>
      <c r="I1218" s="849"/>
      <c r="J1218" s="832"/>
      <c r="K1218" s="832"/>
      <c r="L1218" s="849">
        <v>6.98</v>
      </c>
      <c r="M1218" s="849">
        <v>18412.11</v>
      </c>
      <c r="N1218" s="832">
        <v>1</v>
      </c>
      <c r="O1218" s="832">
        <v>2637.8381088825213</v>
      </c>
      <c r="P1218" s="849">
        <v>14.07</v>
      </c>
      <c r="Q1218" s="849">
        <v>37114.369999999995</v>
      </c>
      <c r="R1218" s="837">
        <v>2.0157586501492766</v>
      </c>
      <c r="S1218" s="850">
        <v>2637.8372423596302</v>
      </c>
    </row>
    <row r="1219" spans="1:19" ht="14.4" customHeight="1" x14ac:dyDescent="0.3">
      <c r="A1219" s="831" t="s">
        <v>5082</v>
      </c>
      <c r="B1219" s="832" t="s">
        <v>5083</v>
      </c>
      <c r="C1219" s="832" t="s">
        <v>589</v>
      </c>
      <c r="D1219" s="832" t="s">
        <v>2750</v>
      </c>
      <c r="E1219" s="832" t="s">
        <v>5084</v>
      </c>
      <c r="F1219" s="832" t="s">
        <v>5185</v>
      </c>
      <c r="G1219" s="832" t="s">
        <v>5173</v>
      </c>
      <c r="H1219" s="849">
        <v>2</v>
      </c>
      <c r="I1219" s="849">
        <v>2637.82</v>
      </c>
      <c r="J1219" s="832">
        <v>0.66666666666666663</v>
      </c>
      <c r="K1219" s="832">
        <v>1318.91</v>
      </c>
      <c r="L1219" s="849">
        <v>3</v>
      </c>
      <c r="M1219" s="849">
        <v>3956.7300000000005</v>
      </c>
      <c r="N1219" s="832">
        <v>1</v>
      </c>
      <c r="O1219" s="832">
        <v>1318.91</v>
      </c>
      <c r="P1219" s="849">
        <v>5.92</v>
      </c>
      <c r="Q1219" s="849">
        <v>7807.94</v>
      </c>
      <c r="R1219" s="837">
        <v>1.9733315136488967</v>
      </c>
      <c r="S1219" s="850">
        <v>1318.9087837837837</v>
      </c>
    </row>
    <row r="1220" spans="1:19" ht="14.4" customHeight="1" x14ac:dyDescent="0.3">
      <c r="A1220" s="831" t="s">
        <v>5082</v>
      </c>
      <c r="B1220" s="832" t="s">
        <v>5083</v>
      </c>
      <c r="C1220" s="832" t="s">
        <v>589</v>
      </c>
      <c r="D1220" s="832" t="s">
        <v>2750</v>
      </c>
      <c r="E1220" s="832" t="s">
        <v>5084</v>
      </c>
      <c r="F1220" s="832" t="s">
        <v>5186</v>
      </c>
      <c r="G1220" s="832" t="s">
        <v>1461</v>
      </c>
      <c r="H1220" s="849"/>
      <c r="I1220" s="849"/>
      <c r="J1220" s="832"/>
      <c r="K1220" s="832"/>
      <c r="L1220" s="849">
        <v>8</v>
      </c>
      <c r="M1220" s="849">
        <v>6314.32</v>
      </c>
      <c r="N1220" s="832">
        <v>1</v>
      </c>
      <c r="O1220" s="832">
        <v>789.29</v>
      </c>
      <c r="P1220" s="849"/>
      <c r="Q1220" s="849"/>
      <c r="R1220" s="837"/>
      <c r="S1220" s="850"/>
    </row>
    <row r="1221" spans="1:19" ht="14.4" customHeight="1" x14ac:dyDescent="0.3">
      <c r="A1221" s="831" t="s">
        <v>5082</v>
      </c>
      <c r="B1221" s="832" t="s">
        <v>5083</v>
      </c>
      <c r="C1221" s="832" t="s">
        <v>589</v>
      </c>
      <c r="D1221" s="832" t="s">
        <v>2750</v>
      </c>
      <c r="E1221" s="832" t="s">
        <v>5084</v>
      </c>
      <c r="F1221" s="832" t="s">
        <v>5188</v>
      </c>
      <c r="G1221" s="832" t="s">
        <v>2583</v>
      </c>
      <c r="H1221" s="849">
        <v>1</v>
      </c>
      <c r="I1221" s="849">
        <v>7256.05</v>
      </c>
      <c r="J1221" s="832"/>
      <c r="K1221" s="832">
        <v>7256.05</v>
      </c>
      <c r="L1221" s="849"/>
      <c r="M1221" s="849"/>
      <c r="N1221" s="832"/>
      <c r="O1221" s="832"/>
      <c r="P1221" s="849">
        <v>4.5999999999999996</v>
      </c>
      <c r="Q1221" s="849">
        <v>24977.46</v>
      </c>
      <c r="R1221" s="837"/>
      <c r="S1221" s="850">
        <v>5429.8826086956524</v>
      </c>
    </row>
    <row r="1222" spans="1:19" ht="14.4" customHeight="1" x14ac:dyDescent="0.3">
      <c r="A1222" s="831" t="s">
        <v>5082</v>
      </c>
      <c r="B1222" s="832" t="s">
        <v>5083</v>
      </c>
      <c r="C1222" s="832" t="s">
        <v>589</v>
      </c>
      <c r="D1222" s="832" t="s">
        <v>2750</v>
      </c>
      <c r="E1222" s="832" t="s">
        <v>5084</v>
      </c>
      <c r="F1222" s="832" t="s">
        <v>5194</v>
      </c>
      <c r="G1222" s="832" t="s">
        <v>5195</v>
      </c>
      <c r="H1222" s="849">
        <v>32</v>
      </c>
      <c r="I1222" s="849">
        <v>121596.16</v>
      </c>
      <c r="J1222" s="832">
        <v>0.96969696969696972</v>
      </c>
      <c r="K1222" s="832">
        <v>3799.88</v>
      </c>
      <c r="L1222" s="849">
        <v>33</v>
      </c>
      <c r="M1222" s="849">
        <v>125396.04</v>
      </c>
      <c r="N1222" s="832">
        <v>1</v>
      </c>
      <c r="O1222" s="832">
        <v>3799.8799999999997</v>
      </c>
      <c r="P1222" s="849">
        <v>56</v>
      </c>
      <c r="Q1222" s="849">
        <v>212793.28000000003</v>
      </c>
      <c r="R1222" s="837">
        <v>1.6969696969696972</v>
      </c>
      <c r="S1222" s="850">
        <v>3799.8800000000006</v>
      </c>
    </row>
    <row r="1223" spans="1:19" ht="14.4" customHeight="1" x14ac:dyDescent="0.3">
      <c r="A1223" s="831" t="s">
        <v>5082</v>
      </c>
      <c r="B1223" s="832" t="s">
        <v>5083</v>
      </c>
      <c r="C1223" s="832" t="s">
        <v>589</v>
      </c>
      <c r="D1223" s="832" t="s">
        <v>2750</v>
      </c>
      <c r="E1223" s="832" t="s">
        <v>5084</v>
      </c>
      <c r="F1223" s="832" t="s">
        <v>5196</v>
      </c>
      <c r="G1223" s="832" t="s">
        <v>5195</v>
      </c>
      <c r="H1223" s="849"/>
      <c r="I1223" s="849"/>
      <c r="J1223" s="832"/>
      <c r="K1223" s="832"/>
      <c r="L1223" s="849">
        <v>1</v>
      </c>
      <c r="M1223" s="849">
        <v>7280.72</v>
      </c>
      <c r="N1223" s="832">
        <v>1</v>
      </c>
      <c r="O1223" s="832">
        <v>7280.72</v>
      </c>
      <c r="P1223" s="849"/>
      <c r="Q1223" s="849"/>
      <c r="R1223" s="837"/>
      <c r="S1223" s="850"/>
    </row>
    <row r="1224" spans="1:19" ht="14.4" customHeight="1" x14ac:dyDescent="0.3">
      <c r="A1224" s="831" t="s">
        <v>5082</v>
      </c>
      <c r="B1224" s="832" t="s">
        <v>5083</v>
      </c>
      <c r="C1224" s="832" t="s">
        <v>589</v>
      </c>
      <c r="D1224" s="832" t="s">
        <v>2750</v>
      </c>
      <c r="E1224" s="832" t="s">
        <v>5084</v>
      </c>
      <c r="F1224" s="832" t="s">
        <v>5197</v>
      </c>
      <c r="G1224" s="832" t="s">
        <v>5198</v>
      </c>
      <c r="H1224" s="849">
        <v>29</v>
      </c>
      <c r="I1224" s="849">
        <v>1954895.58</v>
      </c>
      <c r="J1224" s="832">
        <v>1.9976451870018395</v>
      </c>
      <c r="K1224" s="832">
        <v>67410.192413793106</v>
      </c>
      <c r="L1224" s="849">
        <v>21</v>
      </c>
      <c r="M1224" s="849">
        <v>978600</v>
      </c>
      <c r="N1224" s="832">
        <v>1</v>
      </c>
      <c r="O1224" s="832">
        <v>46600</v>
      </c>
      <c r="P1224" s="849"/>
      <c r="Q1224" s="849"/>
      <c r="R1224" s="837"/>
      <c r="S1224" s="850"/>
    </row>
    <row r="1225" spans="1:19" ht="14.4" customHeight="1" x14ac:dyDescent="0.3">
      <c r="A1225" s="831" t="s">
        <v>5082</v>
      </c>
      <c r="B1225" s="832" t="s">
        <v>5083</v>
      </c>
      <c r="C1225" s="832" t="s">
        <v>589</v>
      </c>
      <c r="D1225" s="832" t="s">
        <v>2750</v>
      </c>
      <c r="E1225" s="832" t="s">
        <v>5084</v>
      </c>
      <c r="F1225" s="832" t="s">
        <v>5202</v>
      </c>
      <c r="G1225" s="832" t="s">
        <v>2697</v>
      </c>
      <c r="H1225" s="849"/>
      <c r="I1225" s="849"/>
      <c r="J1225" s="832"/>
      <c r="K1225" s="832"/>
      <c r="L1225" s="849">
        <v>4</v>
      </c>
      <c r="M1225" s="849">
        <v>306476.99</v>
      </c>
      <c r="N1225" s="832">
        <v>1</v>
      </c>
      <c r="O1225" s="832">
        <v>76619.247499999998</v>
      </c>
      <c r="P1225" s="849"/>
      <c r="Q1225" s="849"/>
      <c r="R1225" s="837"/>
      <c r="S1225" s="850"/>
    </row>
    <row r="1226" spans="1:19" ht="14.4" customHeight="1" x14ac:dyDescent="0.3">
      <c r="A1226" s="831" t="s">
        <v>5082</v>
      </c>
      <c r="B1226" s="832" t="s">
        <v>5083</v>
      </c>
      <c r="C1226" s="832" t="s">
        <v>589</v>
      </c>
      <c r="D1226" s="832" t="s">
        <v>2750</v>
      </c>
      <c r="E1226" s="832" t="s">
        <v>5084</v>
      </c>
      <c r="F1226" s="832" t="s">
        <v>5203</v>
      </c>
      <c r="G1226" s="832" t="s">
        <v>5204</v>
      </c>
      <c r="H1226" s="849">
        <v>11</v>
      </c>
      <c r="I1226" s="849">
        <v>1131956.6599999999</v>
      </c>
      <c r="J1226" s="832"/>
      <c r="K1226" s="832">
        <v>102905.15090909089</v>
      </c>
      <c r="L1226" s="849"/>
      <c r="M1226" s="849"/>
      <c r="N1226" s="832"/>
      <c r="O1226" s="832"/>
      <c r="P1226" s="849">
        <v>5</v>
      </c>
      <c r="Q1226" s="849">
        <v>447513.97</v>
      </c>
      <c r="R1226" s="837"/>
      <c r="S1226" s="850">
        <v>89502.793999999994</v>
      </c>
    </row>
    <row r="1227" spans="1:19" ht="14.4" customHeight="1" x14ac:dyDescent="0.3">
      <c r="A1227" s="831" t="s">
        <v>5082</v>
      </c>
      <c r="B1227" s="832" t="s">
        <v>5083</v>
      </c>
      <c r="C1227" s="832" t="s">
        <v>589</v>
      </c>
      <c r="D1227" s="832" t="s">
        <v>2750</v>
      </c>
      <c r="E1227" s="832" t="s">
        <v>5084</v>
      </c>
      <c r="F1227" s="832" t="s">
        <v>5205</v>
      </c>
      <c r="G1227" s="832" t="s">
        <v>5206</v>
      </c>
      <c r="H1227" s="849">
        <v>1.32</v>
      </c>
      <c r="I1227" s="849">
        <v>1431.01</v>
      </c>
      <c r="J1227" s="832">
        <v>0.1883034256246143</v>
      </c>
      <c r="K1227" s="832">
        <v>1084.0984848484848</v>
      </c>
      <c r="L1227" s="849">
        <v>7.01</v>
      </c>
      <c r="M1227" s="849">
        <v>7599.49</v>
      </c>
      <c r="N1227" s="832">
        <v>1</v>
      </c>
      <c r="O1227" s="832">
        <v>1084.09272467903</v>
      </c>
      <c r="P1227" s="849">
        <v>1.9300000000000002</v>
      </c>
      <c r="Q1227" s="849">
        <v>2045.6299999999999</v>
      </c>
      <c r="R1227" s="837">
        <v>0.26917990549365811</v>
      </c>
      <c r="S1227" s="850">
        <v>1059.9119170984454</v>
      </c>
    </row>
    <row r="1228" spans="1:19" ht="14.4" customHeight="1" x14ac:dyDescent="0.3">
      <c r="A1228" s="831" t="s">
        <v>5082</v>
      </c>
      <c r="B1228" s="832" t="s">
        <v>5083</v>
      </c>
      <c r="C1228" s="832" t="s">
        <v>589</v>
      </c>
      <c r="D1228" s="832" t="s">
        <v>2750</v>
      </c>
      <c r="E1228" s="832" t="s">
        <v>5084</v>
      </c>
      <c r="F1228" s="832" t="s">
        <v>5207</v>
      </c>
      <c r="G1228" s="832" t="s">
        <v>5206</v>
      </c>
      <c r="H1228" s="849">
        <v>8.33</v>
      </c>
      <c r="I1228" s="849">
        <v>3010.2</v>
      </c>
      <c r="J1228" s="832">
        <v>0.7162572453767595</v>
      </c>
      <c r="K1228" s="832">
        <v>361.36854741896758</v>
      </c>
      <c r="L1228" s="849">
        <v>11.629999999999999</v>
      </c>
      <c r="M1228" s="849">
        <v>4202.68</v>
      </c>
      <c r="N1228" s="832">
        <v>1</v>
      </c>
      <c r="O1228" s="832">
        <v>361.36543422184013</v>
      </c>
      <c r="P1228" s="849">
        <v>5.0999999999999996</v>
      </c>
      <c r="Q1228" s="849">
        <v>1833.83</v>
      </c>
      <c r="R1228" s="837">
        <v>0.43634775904898776</v>
      </c>
      <c r="S1228" s="850">
        <v>359.57450980392156</v>
      </c>
    </row>
    <row r="1229" spans="1:19" ht="14.4" customHeight="1" x14ac:dyDescent="0.3">
      <c r="A1229" s="831" t="s">
        <v>5082</v>
      </c>
      <c r="B1229" s="832" t="s">
        <v>5083</v>
      </c>
      <c r="C1229" s="832" t="s">
        <v>589</v>
      </c>
      <c r="D1229" s="832" t="s">
        <v>2750</v>
      </c>
      <c r="E1229" s="832" t="s">
        <v>5084</v>
      </c>
      <c r="F1229" s="832" t="s">
        <v>5208</v>
      </c>
      <c r="G1229" s="832" t="s">
        <v>5206</v>
      </c>
      <c r="H1229" s="849">
        <v>8.52</v>
      </c>
      <c r="I1229" s="849">
        <v>1026.21</v>
      </c>
      <c r="J1229" s="832">
        <v>0.78816156309762442</v>
      </c>
      <c r="K1229" s="832">
        <v>120.44718309859157</v>
      </c>
      <c r="L1229" s="849">
        <v>10.809999999999999</v>
      </c>
      <c r="M1229" s="849">
        <v>1302.0300000000002</v>
      </c>
      <c r="N1229" s="832">
        <v>1</v>
      </c>
      <c r="O1229" s="832">
        <v>120.44680851063833</v>
      </c>
      <c r="P1229" s="849">
        <v>0.67</v>
      </c>
      <c r="Q1229" s="849">
        <v>80.69</v>
      </c>
      <c r="R1229" s="837">
        <v>6.1972458391895718E-2</v>
      </c>
      <c r="S1229" s="850">
        <v>120.43283582089551</v>
      </c>
    </row>
    <row r="1230" spans="1:19" ht="14.4" customHeight="1" x14ac:dyDescent="0.3">
      <c r="A1230" s="831" t="s">
        <v>5082</v>
      </c>
      <c r="B1230" s="832" t="s">
        <v>5083</v>
      </c>
      <c r="C1230" s="832" t="s">
        <v>589</v>
      </c>
      <c r="D1230" s="832" t="s">
        <v>2750</v>
      </c>
      <c r="E1230" s="832" t="s">
        <v>5084</v>
      </c>
      <c r="F1230" s="832" t="s">
        <v>5211</v>
      </c>
      <c r="G1230" s="832" t="s">
        <v>5206</v>
      </c>
      <c r="H1230" s="849">
        <v>0.05</v>
      </c>
      <c r="I1230" s="849">
        <v>72.27</v>
      </c>
      <c r="J1230" s="832">
        <v>0.11904526586281873</v>
      </c>
      <c r="K1230" s="832">
        <v>1445.3999999999999</v>
      </c>
      <c r="L1230" s="849">
        <v>0.42</v>
      </c>
      <c r="M1230" s="849">
        <v>607.08000000000004</v>
      </c>
      <c r="N1230" s="832">
        <v>1</v>
      </c>
      <c r="O1230" s="832">
        <v>1445.4285714285716</v>
      </c>
      <c r="P1230" s="849">
        <v>0.59</v>
      </c>
      <c r="Q1230" s="849">
        <v>832.87</v>
      </c>
      <c r="R1230" s="837">
        <v>1.3719279172431968</v>
      </c>
      <c r="S1230" s="850">
        <v>1411.6440677966102</v>
      </c>
    </row>
    <row r="1231" spans="1:19" ht="14.4" customHeight="1" x14ac:dyDescent="0.3">
      <c r="A1231" s="831" t="s">
        <v>5082</v>
      </c>
      <c r="B1231" s="832" t="s">
        <v>5083</v>
      </c>
      <c r="C1231" s="832" t="s">
        <v>589</v>
      </c>
      <c r="D1231" s="832" t="s">
        <v>2750</v>
      </c>
      <c r="E1231" s="832" t="s">
        <v>5084</v>
      </c>
      <c r="F1231" s="832" t="s">
        <v>5212</v>
      </c>
      <c r="G1231" s="832" t="s">
        <v>5213</v>
      </c>
      <c r="H1231" s="849"/>
      <c r="I1231" s="849"/>
      <c r="J1231" s="832"/>
      <c r="K1231" s="832"/>
      <c r="L1231" s="849"/>
      <c r="M1231" s="849"/>
      <c r="N1231" s="832"/>
      <c r="O1231" s="832"/>
      <c r="P1231" s="849">
        <v>1.48</v>
      </c>
      <c r="Q1231" s="849">
        <v>1059.19</v>
      </c>
      <c r="R1231" s="837"/>
      <c r="S1231" s="850">
        <v>715.66891891891896</v>
      </c>
    </row>
    <row r="1232" spans="1:19" ht="14.4" customHeight="1" x14ac:dyDescent="0.3">
      <c r="A1232" s="831" t="s">
        <v>5082</v>
      </c>
      <c r="B1232" s="832" t="s">
        <v>5083</v>
      </c>
      <c r="C1232" s="832" t="s">
        <v>589</v>
      </c>
      <c r="D1232" s="832" t="s">
        <v>2750</v>
      </c>
      <c r="E1232" s="832" t="s">
        <v>5084</v>
      </c>
      <c r="F1232" s="832" t="s">
        <v>5214</v>
      </c>
      <c r="G1232" s="832" t="s">
        <v>5213</v>
      </c>
      <c r="H1232" s="849"/>
      <c r="I1232" s="849"/>
      <c r="J1232" s="832"/>
      <c r="K1232" s="832"/>
      <c r="L1232" s="849"/>
      <c r="M1232" s="849"/>
      <c r="N1232" s="832"/>
      <c r="O1232" s="832"/>
      <c r="P1232" s="849">
        <v>5</v>
      </c>
      <c r="Q1232" s="849">
        <v>7156.7999999999993</v>
      </c>
      <c r="R1232" s="837"/>
      <c r="S1232" s="850">
        <v>1431.36</v>
      </c>
    </row>
    <row r="1233" spans="1:19" ht="14.4" customHeight="1" x14ac:dyDescent="0.3">
      <c r="A1233" s="831" t="s">
        <v>5082</v>
      </c>
      <c r="B1233" s="832" t="s">
        <v>5083</v>
      </c>
      <c r="C1233" s="832" t="s">
        <v>589</v>
      </c>
      <c r="D1233" s="832" t="s">
        <v>2750</v>
      </c>
      <c r="E1233" s="832" t="s">
        <v>5084</v>
      </c>
      <c r="F1233" s="832" t="s">
        <v>5215</v>
      </c>
      <c r="G1233" s="832" t="s">
        <v>1857</v>
      </c>
      <c r="H1233" s="849"/>
      <c r="I1233" s="849"/>
      <c r="J1233" s="832"/>
      <c r="K1233" s="832"/>
      <c r="L1233" s="849"/>
      <c r="M1233" s="849"/>
      <c r="N1233" s="832"/>
      <c r="O1233" s="832"/>
      <c r="P1233" s="849">
        <v>18.52</v>
      </c>
      <c r="Q1233" s="849">
        <v>166840.47</v>
      </c>
      <c r="R1233" s="837"/>
      <c r="S1233" s="850">
        <v>9008.6646868250536</v>
      </c>
    </row>
    <row r="1234" spans="1:19" ht="14.4" customHeight="1" x14ac:dyDescent="0.3">
      <c r="A1234" s="831" t="s">
        <v>5082</v>
      </c>
      <c r="B1234" s="832" t="s">
        <v>5083</v>
      </c>
      <c r="C1234" s="832" t="s">
        <v>589</v>
      </c>
      <c r="D1234" s="832" t="s">
        <v>2750</v>
      </c>
      <c r="E1234" s="832" t="s">
        <v>5084</v>
      </c>
      <c r="F1234" s="832" t="s">
        <v>5216</v>
      </c>
      <c r="G1234" s="832" t="s">
        <v>2303</v>
      </c>
      <c r="H1234" s="849">
        <v>3.85</v>
      </c>
      <c r="I1234" s="849">
        <v>9043.52</v>
      </c>
      <c r="J1234" s="832">
        <v>0.85160447068993594</v>
      </c>
      <c r="K1234" s="832">
        <v>2348.9662337662339</v>
      </c>
      <c r="L1234" s="849">
        <v>13.540000000000001</v>
      </c>
      <c r="M1234" s="849">
        <v>10619.390000000001</v>
      </c>
      <c r="N1234" s="832">
        <v>1</v>
      </c>
      <c r="O1234" s="832">
        <v>784.29763663220092</v>
      </c>
      <c r="P1234" s="849">
        <v>1.2200000000000002</v>
      </c>
      <c r="Q1234" s="849">
        <v>956.84</v>
      </c>
      <c r="R1234" s="837">
        <v>9.0103103850597818E-2</v>
      </c>
      <c r="S1234" s="850">
        <v>784.29508196721304</v>
      </c>
    </row>
    <row r="1235" spans="1:19" ht="14.4" customHeight="1" x14ac:dyDescent="0.3">
      <c r="A1235" s="831" t="s">
        <v>5082</v>
      </c>
      <c r="B1235" s="832" t="s">
        <v>5083</v>
      </c>
      <c r="C1235" s="832" t="s">
        <v>589</v>
      </c>
      <c r="D1235" s="832" t="s">
        <v>2750</v>
      </c>
      <c r="E1235" s="832" t="s">
        <v>5084</v>
      </c>
      <c r="F1235" s="832" t="s">
        <v>5218</v>
      </c>
      <c r="G1235" s="832" t="s">
        <v>2318</v>
      </c>
      <c r="H1235" s="849">
        <v>4.37</v>
      </c>
      <c r="I1235" s="849">
        <v>3357.03</v>
      </c>
      <c r="J1235" s="832"/>
      <c r="K1235" s="832">
        <v>768.1990846681922</v>
      </c>
      <c r="L1235" s="849"/>
      <c r="M1235" s="849"/>
      <c r="N1235" s="832"/>
      <c r="O1235" s="832"/>
      <c r="P1235" s="849"/>
      <c r="Q1235" s="849"/>
      <c r="R1235" s="837"/>
      <c r="S1235" s="850"/>
    </row>
    <row r="1236" spans="1:19" ht="14.4" customHeight="1" x14ac:dyDescent="0.3">
      <c r="A1236" s="831" t="s">
        <v>5082</v>
      </c>
      <c r="B1236" s="832" t="s">
        <v>5083</v>
      </c>
      <c r="C1236" s="832" t="s">
        <v>589</v>
      </c>
      <c r="D1236" s="832" t="s">
        <v>2750</v>
      </c>
      <c r="E1236" s="832" t="s">
        <v>5084</v>
      </c>
      <c r="F1236" s="832" t="s">
        <v>5219</v>
      </c>
      <c r="G1236" s="832" t="s">
        <v>5220</v>
      </c>
      <c r="H1236" s="849">
        <v>4</v>
      </c>
      <c r="I1236" s="849">
        <v>321500.68</v>
      </c>
      <c r="J1236" s="832">
        <v>4.0195121585297242</v>
      </c>
      <c r="K1236" s="832">
        <v>80375.17</v>
      </c>
      <c r="L1236" s="849">
        <v>1</v>
      </c>
      <c r="M1236" s="849">
        <v>79985</v>
      </c>
      <c r="N1236" s="832">
        <v>1</v>
      </c>
      <c r="O1236" s="832">
        <v>79985</v>
      </c>
      <c r="P1236" s="849">
        <v>5</v>
      </c>
      <c r="Q1236" s="849">
        <v>385000</v>
      </c>
      <c r="R1236" s="837">
        <v>4.8134025129711819</v>
      </c>
      <c r="S1236" s="850">
        <v>77000</v>
      </c>
    </row>
    <row r="1237" spans="1:19" ht="14.4" customHeight="1" x14ac:dyDescent="0.3">
      <c r="A1237" s="831" t="s">
        <v>5082</v>
      </c>
      <c r="B1237" s="832" t="s">
        <v>5083</v>
      </c>
      <c r="C1237" s="832" t="s">
        <v>589</v>
      </c>
      <c r="D1237" s="832" t="s">
        <v>2750</v>
      </c>
      <c r="E1237" s="832" t="s">
        <v>5084</v>
      </c>
      <c r="F1237" s="832" t="s">
        <v>5221</v>
      </c>
      <c r="G1237" s="832" t="s">
        <v>5222</v>
      </c>
      <c r="H1237" s="849">
        <v>0.72</v>
      </c>
      <c r="I1237" s="849">
        <v>296.76</v>
      </c>
      <c r="J1237" s="832">
        <v>0.33113144387413523</v>
      </c>
      <c r="K1237" s="832">
        <v>412.16666666666669</v>
      </c>
      <c r="L1237" s="849">
        <v>2.4500000000000002</v>
      </c>
      <c r="M1237" s="849">
        <v>896.2</v>
      </c>
      <c r="N1237" s="832">
        <v>1</v>
      </c>
      <c r="O1237" s="832">
        <v>365.79591836734693</v>
      </c>
      <c r="P1237" s="849">
        <v>2.2000000000000002</v>
      </c>
      <c r="Q1237" s="849">
        <v>804.75</v>
      </c>
      <c r="R1237" s="837">
        <v>0.89795804507922339</v>
      </c>
      <c r="S1237" s="850">
        <v>365.7954545454545</v>
      </c>
    </row>
    <row r="1238" spans="1:19" ht="14.4" customHeight="1" x14ac:dyDescent="0.3">
      <c r="A1238" s="831" t="s">
        <v>5082</v>
      </c>
      <c r="B1238" s="832" t="s">
        <v>5083</v>
      </c>
      <c r="C1238" s="832" t="s">
        <v>589</v>
      </c>
      <c r="D1238" s="832" t="s">
        <v>2750</v>
      </c>
      <c r="E1238" s="832" t="s">
        <v>5084</v>
      </c>
      <c r="F1238" s="832" t="s">
        <v>5224</v>
      </c>
      <c r="G1238" s="832" t="s">
        <v>2668</v>
      </c>
      <c r="H1238" s="849">
        <v>1</v>
      </c>
      <c r="I1238" s="849">
        <v>44809.55</v>
      </c>
      <c r="J1238" s="832">
        <v>0.17643695979173538</v>
      </c>
      <c r="K1238" s="832">
        <v>44809.55</v>
      </c>
      <c r="L1238" s="849">
        <v>6</v>
      </c>
      <c r="M1238" s="849">
        <v>253969.18</v>
      </c>
      <c r="N1238" s="832">
        <v>1</v>
      </c>
      <c r="O1238" s="832">
        <v>42328.196666666663</v>
      </c>
      <c r="P1238" s="849">
        <v>6</v>
      </c>
      <c r="Q1238" s="849">
        <v>248040.28</v>
      </c>
      <c r="R1238" s="837">
        <v>0.97665504137155545</v>
      </c>
      <c r="S1238" s="850">
        <v>41340.046666666669</v>
      </c>
    </row>
    <row r="1239" spans="1:19" ht="14.4" customHeight="1" x14ac:dyDescent="0.3">
      <c r="A1239" s="831" t="s">
        <v>5082</v>
      </c>
      <c r="B1239" s="832" t="s">
        <v>5083</v>
      </c>
      <c r="C1239" s="832" t="s">
        <v>589</v>
      </c>
      <c r="D1239" s="832" t="s">
        <v>2750</v>
      </c>
      <c r="E1239" s="832" t="s">
        <v>5084</v>
      </c>
      <c r="F1239" s="832" t="s">
        <v>5228</v>
      </c>
      <c r="G1239" s="832" t="s">
        <v>2303</v>
      </c>
      <c r="H1239" s="849">
        <v>1.44</v>
      </c>
      <c r="I1239" s="849">
        <v>1014.75</v>
      </c>
      <c r="J1239" s="832">
        <v>0.62055870158143855</v>
      </c>
      <c r="K1239" s="832">
        <v>704.6875</v>
      </c>
      <c r="L1239" s="849">
        <v>6.9499999999999993</v>
      </c>
      <c r="M1239" s="849">
        <v>1635.22</v>
      </c>
      <c r="N1239" s="832">
        <v>1</v>
      </c>
      <c r="O1239" s="832">
        <v>235.2834532374101</v>
      </c>
      <c r="P1239" s="849">
        <v>3.04</v>
      </c>
      <c r="Q1239" s="849">
        <v>715.26</v>
      </c>
      <c r="R1239" s="837">
        <v>0.43740903364684874</v>
      </c>
      <c r="S1239" s="850">
        <v>235.28289473684211</v>
      </c>
    </row>
    <row r="1240" spans="1:19" ht="14.4" customHeight="1" x14ac:dyDescent="0.3">
      <c r="A1240" s="831" t="s">
        <v>5082</v>
      </c>
      <c r="B1240" s="832" t="s">
        <v>5083</v>
      </c>
      <c r="C1240" s="832" t="s">
        <v>589</v>
      </c>
      <c r="D1240" s="832" t="s">
        <v>2750</v>
      </c>
      <c r="E1240" s="832" t="s">
        <v>5084</v>
      </c>
      <c r="F1240" s="832" t="s">
        <v>5231</v>
      </c>
      <c r="G1240" s="832"/>
      <c r="H1240" s="849">
        <v>6.43</v>
      </c>
      <c r="I1240" s="849">
        <v>8480.57</v>
      </c>
      <c r="J1240" s="832"/>
      <c r="K1240" s="832">
        <v>1318.9066874027994</v>
      </c>
      <c r="L1240" s="849"/>
      <c r="M1240" s="849"/>
      <c r="N1240" s="832"/>
      <c r="O1240" s="832"/>
      <c r="P1240" s="849"/>
      <c r="Q1240" s="849"/>
      <c r="R1240" s="837"/>
      <c r="S1240" s="850"/>
    </row>
    <row r="1241" spans="1:19" ht="14.4" customHeight="1" x14ac:dyDescent="0.3">
      <c r="A1241" s="831" t="s">
        <v>5082</v>
      </c>
      <c r="B1241" s="832" t="s">
        <v>5083</v>
      </c>
      <c r="C1241" s="832" t="s">
        <v>589</v>
      </c>
      <c r="D1241" s="832" t="s">
        <v>2750</v>
      </c>
      <c r="E1241" s="832" t="s">
        <v>5084</v>
      </c>
      <c r="F1241" s="832" t="s">
        <v>5232</v>
      </c>
      <c r="G1241" s="832" t="s">
        <v>2697</v>
      </c>
      <c r="H1241" s="849"/>
      <c r="I1241" s="849"/>
      <c r="J1241" s="832"/>
      <c r="K1241" s="832"/>
      <c r="L1241" s="849"/>
      <c r="M1241" s="849"/>
      <c r="N1241" s="832"/>
      <c r="O1241" s="832"/>
      <c r="P1241" s="849">
        <v>4</v>
      </c>
      <c r="Q1241" s="849">
        <v>78611.44</v>
      </c>
      <c r="R1241" s="837"/>
      <c r="S1241" s="850">
        <v>19652.86</v>
      </c>
    </row>
    <row r="1242" spans="1:19" ht="14.4" customHeight="1" x14ac:dyDescent="0.3">
      <c r="A1242" s="831" t="s">
        <v>5082</v>
      </c>
      <c r="B1242" s="832" t="s">
        <v>5083</v>
      </c>
      <c r="C1242" s="832" t="s">
        <v>589</v>
      </c>
      <c r="D1242" s="832" t="s">
        <v>2750</v>
      </c>
      <c r="E1242" s="832" t="s">
        <v>5084</v>
      </c>
      <c r="F1242" s="832" t="s">
        <v>5233</v>
      </c>
      <c r="G1242" s="832" t="s">
        <v>5234</v>
      </c>
      <c r="H1242" s="849"/>
      <c r="I1242" s="849"/>
      <c r="J1242" s="832"/>
      <c r="K1242" s="832"/>
      <c r="L1242" s="849">
        <v>15</v>
      </c>
      <c r="M1242" s="849">
        <v>5490.15</v>
      </c>
      <c r="N1242" s="832">
        <v>1</v>
      </c>
      <c r="O1242" s="832">
        <v>366.01</v>
      </c>
      <c r="P1242" s="849">
        <v>13</v>
      </c>
      <c r="Q1242" s="849">
        <v>4758.13</v>
      </c>
      <c r="R1242" s="837">
        <v>0.8666666666666667</v>
      </c>
      <c r="S1242" s="850">
        <v>366.01</v>
      </c>
    </row>
    <row r="1243" spans="1:19" ht="14.4" customHeight="1" x14ac:dyDescent="0.3">
      <c r="A1243" s="831" t="s">
        <v>5082</v>
      </c>
      <c r="B1243" s="832" t="s">
        <v>5083</v>
      </c>
      <c r="C1243" s="832" t="s">
        <v>589</v>
      </c>
      <c r="D1243" s="832" t="s">
        <v>2750</v>
      </c>
      <c r="E1243" s="832" t="s">
        <v>5084</v>
      </c>
      <c r="F1243" s="832" t="s">
        <v>5235</v>
      </c>
      <c r="G1243" s="832" t="s">
        <v>5236</v>
      </c>
      <c r="H1243" s="849"/>
      <c r="I1243" s="849"/>
      <c r="J1243" s="832"/>
      <c r="K1243" s="832"/>
      <c r="L1243" s="849">
        <v>2.5</v>
      </c>
      <c r="M1243" s="849">
        <v>18381.82</v>
      </c>
      <c r="N1243" s="832">
        <v>1</v>
      </c>
      <c r="O1243" s="832">
        <v>7352.7280000000001</v>
      </c>
      <c r="P1243" s="849">
        <v>19.5</v>
      </c>
      <c r="Q1243" s="849">
        <v>143378.23000000001</v>
      </c>
      <c r="R1243" s="837">
        <v>7.8000018496536256</v>
      </c>
      <c r="S1243" s="850">
        <v>7352.7297435897444</v>
      </c>
    </row>
    <row r="1244" spans="1:19" ht="14.4" customHeight="1" x14ac:dyDescent="0.3">
      <c r="A1244" s="831" t="s">
        <v>5082</v>
      </c>
      <c r="B1244" s="832" t="s">
        <v>5083</v>
      </c>
      <c r="C1244" s="832" t="s">
        <v>589</v>
      </c>
      <c r="D1244" s="832" t="s">
        <v>2750</v>
      </c>
      <c r="E1244" s="832" t="s">
        <v>5084</v>
      </c>
      <c r="F1244" s="832" t="s">
        <v>5237</v>
      </c>
      <c r="G1244" s="832" t="s">
        <v>5234</v>
      </c>
      <c r="H1244" s="849"/>
      <c r="I1244" s="849"/>
      <c r="J1244" s="832"/>
      <c r="K1244" s="832"/>
      <c r="L1244" s="849">
        <v>47.72</v>
      </c>
      <c r="M1244" s="849">
        <v>69863.03</v>
      </c>
      <c r="N1244" s="832">
        <v>1</v>
      </c>
      <c r="O1244" s="832">
        <v>1464.0199077954735</v>
      </c>
      <c r="P1244" s="849">
        <v>30.91</v>
      </c>
      <c r="Q1244" s="849">
        <v>45252.85</v>
      </c>
      <c r="R1244" s="837">
        <v>0.64773672141045124</v>
      </c>
      <c r="S1244" s="850">
        <v>1464.0197347136848</v>
      </c>
    </row>
    <row r="1245" spans="1:19" ht="14.4" customHeight="1" x14ac:dyDescent="0.3">
      <c r="A1245" s="831" t="s">
        <v>5082</v>
      </c>
      <c r="B1245" s="832" t="s">
        <v>5083</v>
      </c>
      <c r="C1245" s="832" t="s">
        <v>589</v>
      </c>
      <c r="D1245" s="832" t="s">
        <v>2750</v>
      </c>
      <c r="E1245" s="832" t="s">
        <v>5084</v>
      </c>
      <c r="F1245" s="832" t="s">
        <v>5238</v>
      </c>
      <c r="G1245" s="832" t="s">
        <v>1909</v>
      </c>
      <c r="H1245" s="849">
        <v>9</v>
      </c>
      <c r="I1245" s="849">
        <v>691950.45</v>
      </c>
      <c r="J1245" s="832">
        <v>1.0939966980119691</v>
      </c>
      <c r="K1245" s="832">
        <v>76883.383333333331</v>
      </c>
      <c r="L1245" s="849">
        <v>14</v>
      </c>
      <c r="M1245" s="849">
        <v>632497.75</v>
      </c>
      <c r="N1245" s="832">
        <v>1</v>
      </c>
      <c r="O1245" s="832">
        <v>45178.410714285717</v>
      </c>
      <c r="P1245" s="849">
        <v>40</v>
      </c>
      <c r="Q1245" s="849">
        <v>1739729.5999999999</v>
      </c>
      <c r="R1245" s="837">
        <v>2.7505704170489143</v>
      </c>
      <c r="S1245" s="850">
        <v>43493.24</v>
      </c>
    </row>
    <row r="1246" spans="1:19" ht="14.4" customHeight="1" x14ac:dyDescent="0.3">
      <c r="A1246" s="831" t="s">
        <v>5082</v>
      </c>
      <c r="B1246" s="832" t="s">
        <v>5083</v>
      </c>
      <c r="C1246" s="832" t="s">
        <v>589</v>
      </c>
      <c r="D1246" s="832" t="s">
        <v>2750</v>
      </c>
      <c r="E1246" s="832" t="s">
        <v>5084</v>
      </c>
      <c r="F1246" s="832" t="s">
        <v>5241</v>
      </c>
      <c r="G1246" s="832" t="s">
        <v>5242</v>
      </c>
      <c r="H1246" s="849">
        <v>2.6100000000000003</v>
      </c>
      <c r="I1246" s="849">
        <v>1405.61</v>
      </c>
      <c r="J1246" s="832">
        <v>0.85574347360218195</v>
      </c>
      <c r="K1246" s="832">
        <v>538.54789272030644</v>
      </c>
      <c r="L1246" s="849">
        <v>3.05</v>
      </c>
      <c r="M1246" s="849">
        <v>1642.56</v>
      </c>
      <c r="N1246" s="832">
        <v>1</v>
      </c>
      <c r="O1246" s="832">
        <v>538.54426229508204</v>
      </c>
      <c r="P1246" s="849">
        <v>8.0399999999999991</v>
      </c>
      <c r="Q1246" s="849">
        <v>4329.92</v>
      </c>
      <c r="R1246" s="837">
        <v>2.6360802649522697</v>
      </c>
      <c r="S1246" s="850">
        <v>538.54726368159209</v>
      </c>
    </row>
    <row r="1247" spans="1:19" ht="14.4" customHeight="1" x14ac:dyDescent="0.3">
      <c r="A1247" s="831" t="s">
        <v>5082</v>
      </c>
      <c r="B1247" s="832" t="s">
        <v>5083</v>
      </c>
      <c r="C1247" s="832" t="s">
        <v>589</v>
      </c>
      <c r="D1247" s="832" t="s">
        <v>2750</v>
      </c>
      <c r="E1247" s="832" t="s">
        <v>5084</v>
      </c>
      <c r="F1247" s="832" t="s">
        <v>5245</v>
      </c>
      <c r="G1247" s="832" t="s">
        <v>4430</v>
      </c>
      <c r="H1247" s="849">
        <v>9.1999999999999993</v>
      </c>
      <c r="I1247" s="849">
        <v>650.43999999999994</v>
      </c>
      <c r="J1247" s="832">
        <v>0.85185185185185186</v>
      </c>
      <c r="K1247" s="832">
        <v>70.7</v>
      </c>
      <c r="L1247" s="849">
        <v>10.8</v>
      </c>
      <c r="M1247" s="849">
        <v>763.56</v>
      </c>
      <c r="N1247" s="832">
        <v>1</v>
      </c>
      <c r="O1247" s="832">
        <v>70.699999999999989</v>
      </c>
      <c r="P1247" s="849">
        <v>3.2</v>
      </c>
      <c r="Q1247" s="849">
        <v>226.24</v>
      </c>
      <c r="R1247" s="837">
        <v>0.29629629629629634</v>
      </c>
      <c r="S1247" s="850">
        <v>70.7</v>
      </c>
    </row>
    <row r="1248" spans="1:19" ht="14.4" customHeight="1" x14ac:dyDescent="0.3">
      <c r="A1248" s="831" t="s">
        <v>5082</v>
      </c>
      <c r="B1248" s="832" t="s">
        <v>5083</v>
      </c>
      <c r="C1248" s="832" t="s">
        <v>589</v>
      </c>
      <c r="D1248" s="832" t="s">
        <v>2750</v>
      </c>
      <c r="E1248" s="832" t="s">
        <v>5084</v>
      </c>
      <c r="F1248" s="832" t="s">
        <v>5247</v>
      </c>
      <c r="G1248" s="832" t="s">
        <v>5234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9</v>
      </c>
      <c r="Q1248" s="849">
        <v>26352.45</v>
      </c>
      <c r="R1248" s="837"/>
      <c r="S1248" s="850">
        <v>2928.05</v>
      </c>
    </row>
    <row r="1249" spans="1:19" ht="14.4" customHeight="1" x14ac:dyDescent="0.3">
      <c r="A1249" s="831" t="s">
        <v>5082</v>
      </c>
      <c r="B1249" s="832" t="s">
        <v>5083</v>
      </c>
      <c r="C1249" s="832" t="s">
        <v>589</v>
      </c>
      <c r="D1249" s="832" t="s">
        <v>2750</v>
      </c>
      <c r="E1249" s="832" t="s">
        <v>5084</v>
      </c>
      <c r="F1249" s="832" t="s">
        <v>5250</v>
      </c>
      <c r="G1249" s="832" t="s">
        <v>5251</v>
      </c>
      <c r="H1249" s="849"/>
      <c r="I1249" s="849"/>
      <c r="J1249" s="832"/>
      <c r="K1249" s="832"/>
      <c r="L1249" s="849">
        <v>0.4</v>
      </c>
      <c r="M1249" s="849">
        <v>169.78</v>
      </c>
      <c r="N1249" s="832">
        <v>1</v>
      </c>
      <c r="O1249" s="832">
        <v>424.45</v>
      </c>
      <c r="P1249" s="849"/>
      <c r="Q1249" s="849"/>
      <c r="R1249" s="837"/>
      <c r="S1249" s="850"/>
    </row>
    <row r="1250" spans="1:19" ht="14.4" customHeight="1" x14ac:dyDescent="0.3">
      <c r="A1250" s="831" t="s">
        <v>5082</v>
      </c>
      <c r="B1250" s="832" t="s">
        <v>5083</v>
      </c>
      <c r="C1250" s="832" t="s">
        <v>589</v>
      </c>
      <c r="D1250" s="832" t="s">
        <v>2750</v>
      </c>
      <c r="E1250" s="832" t="s">
        <v>5084</v>
      </c>
      <c r="F1250" s="832" t="s">
        <v>5252</v>
      </c>
      <c r="G1250" s="832" t="s">
        <v>2593</v>
      </c>
      <c r="H1250" s="849">
        <v>20</v>
      </c>
      <c r="I1250" s="849">
        <v>34981.599999999999</v>
      </c>
      <c r="J1250" s="832">
        <v>0.64516129032258063</v>
      </c>
      <c r="K1250" s="832">
        <v>1749.08</v>
      </c>
      <c r="L1250" s="849">
        <v>31</v>
      </c>
      <c r="M1250" s="849">
        <v>54221.479999999996</v>
      </c>
      <c r="N1250" s="832">
        <v>1</v>
      </c>
      <c r="O1250" s="832">
        <v>1749.08</v>
      </c>
      <c r="P1250" s="849">
        <v>34</v>
      </c>
      <c r="Q1250" s="849">
        <v>59468.72</v>
      </c>
      <c r="R1250" s="837">
        <v>1.0967741935483872</v>
      </c>
      <c r="S1250" s="850">
        <v>1749.08</v>
      </c>
    </row>
    <row r="1251" spans="1:19" ht="14.4" customHeight="1" x14ac:dyDescent="0.3">
      <c r="A1251" s="831" t="s">
        <v>5082</v>
      </c>
      <c r="B1251" s="832" t="s">
        <v>5083</v>
      </c>
      <c r="C1251" s="832" t="s">
        <v>589</v>
      </c>
      <c r="D1251" s="832" t="s">
        <v>2750</v>
      </c>
      <c r="E1251" s="832" t="s">
        <v>5084</v>
      </c>
      <c r="F1251" s="832" t="s">
        <v>5253</v>
      </c>
      <c r="G1251" s="832" t="s">
        <v>2457</v>
      </c>
      <c r="H1251" s="849"/>
      <c r="I1251" s="849"/>
      <c r="J1251" s="832"/>
      <c r="K1251" s="832"/>
      <c r="L1251" s="849">
        <v>1.55</v>
      </c>
      <c r="M1251" s="849">
        <v>438.34</v>
      </c>
      <c r="N1251" s="832">
        <v>1</v>
      </c>
      <c r="O1251" s="832">
        <v>282.79999999999995</v>
      </c>
      <c r="P1251" s="849">
        <v>1.6</v>
      </c>
      <c r="Q1251" s="849">
        <v>452.48</v>
      </c>
      <c r="R1251" s="837">
        <v>1.0322580645161292</v>
      </c>
      <c r="S1251" s="850">
        <v>282.8</v>
      </c>
    </row>
    <row r="1252" spans="1:19" ht="14.4" customHeight="1" x14ac:dyDescent="0.3">
      <c r="A1252" s="831" t="s">
        <v>5082</v>
      </c>
      <c r="B1252" s="832" t="s">
        <v>5083</v>
      </c>
      <c r="C1252" s="832" t="s">
        <v>589</v>
      </c>
      <c r="D1252" s="832" t="s">
        <v>2750</v>
      </c>
      <c r="E1252" s="832" t="s">
        <v>5084</v>
      </c>
      <c r="F1252" s="832" t="s">
        <v>5258</v>
      </c>
      <c r="G1252" s="832" t="s">
        <v>5256</v>
      </c>
      <c r="H1252" s="849">
        <v>12.74</v>
      </c>
      <c r="I1252" s="849">
        <v>55861.439999999995</v>
      </c>
      <c r="J1252" s="832"/>
      <c r="K1252" s="832">
        <v>4384.7284144426994</v>
      </c>
      <c r="L1252" s="849"/>
      <c r="M1252" s="849"/>
      <c r="N1252" s="832"/>
      <c r="O1252" s="832"/>
      <c r="P1252" s="849"/>
      <c r="Q1252" s="849"/>
      <c r="R1252" s="837"/>
      <c r="S1252" s="850"/>
    </row>
    <row r="1253" spans="1:19" ht="14.4" customHeight="1" x14ac:dyDescent="0.3">
      <c r="A1253" s="831" t="s">
        <v>5082</v>
      </c>
      <c r="B1253" s="832" t="s">
        <v>5083</v>
      </c>
      <c r="C1253" s="832" t="s">
        <v>589</v>
      </c>
      <c r="D1253" s="832" t="s">
        <v>2750</v>
      </c>
      <c r="E1253" s="832" t="s">
        <v>5084</v>
      </c>
      <c r="F1253" s="832" t="s">
        <v>5264</v>
      </c>
      <c r="G1253" s="832" t="s">
        <v>5265</v>
      </c>
      <c r="H1253" s="849"/>
      <c r="I1253" s="849"/>
      <c r="J1253" s="832"/>
      <c r="K1253" s="832"/>
      <c r="L1253" s="849">
        <v>4.53</v>
      </c>
      <c r="M1253" s="849">
        <v>167313.59</v>
      </c>
      <c r="N1253" s="832">
        <v>1</v>
      </c>
      <c r="O1253" s="832">
        <v>36934.567328918318</v>
      </c>
      <c r="P1253" s="849"/>
      <c r="Q1253" s="849"/>
      <c r="R1253" s="837"/>
      <c r="S1253" s="850"/>
    </row>
    <row r="1254" spans="1:19" ht="14.4" customHeight="1" x14ac:dyDescent="0.3">
      <c r="A1254" s="831" t="s">
        <v>5082</v>
      </c>
      <c r="B1254" s="832" t="s">
        <v>5083</v>
      </c>
      <c r="C1254" s="832" t="s">
        <v>589</v>
      </c>
      <c r="D1254" s="832" t="s">
        <v>2750</v>
      </c>
      <c r="E1254" s="832" t="s">
        <v>5084</v>
      </c>
      <c r="F1254" s="832" t="s">
        <v>5266</v>
      </c>
      <c r="G1254" s="832" t="s">
        <v>2649</v>
      </c>
      <c r="H1254" s="849"/>
      <c r="I1254" s="849"/>
      <c r="J1254" s="832"/>
      <c r="K1254" s="832"/>
      <c r="L1254" s="849">
        <v>14</v>
      </c>
      <c r="M1254" s="849">
        <v>71139.320000000007</v>
      </c>
      <c r="N1254" s="832">
        <v>1</v>
      </c>
      <c r="O1254" s="832">
        <v>5081.38</v>
      </c>
      <c r="P1254" s="849">
        <v>17</v>
      </c>
      <c r="Q1254" s="849">
        <v>80620.800000000003</v>
      </c>
      <c r="R1254" s="837">
        <v>1.1332804418147375</v>
      </c>
      <c r="S1254" s="850">
        <v>4742.4000000000005</v>
      </c>
    </row>
    <row r="1255" spans="1:19" ht="14.4" customHeight="1" x14ac:dyDescent="0.3">
      <c r="A1255" s="831" t="s">
        <v>5082</v>
      </c>
      <c r="B1255" s="832" t="s">
        <v>5083</v>
      </c>
      <c r="C1255" s="832" t="s">
        <v>589</v>
      </c>
      <c r="D1255" s="832" t="s">
        <v>2750</v>
      </c>
      <c r="E1255" s="832" t="s">
        <v>5084</v>
      </c>
      <c r="F1255" s="832" t="s">
        <v>5267</v>
      </c>
      <c r="G1255" s="832" t="s">
        <v>5095</v>
      </c>
      <c r="H1255" s="849"/>
      <c r="I1255" s="849"/>
      <c r="J1255" s="832"/>
      <c r="K1255" s="832"/>
      <c r="L1255" s="849"/>
      <c r="M1255" s="849"/>
      <c r="N1255" s="832"/>
      <c r="O1255" s="832"/>
      <c r="P1255" s="849">
        <v>2</v>
      </c>
      <c r="Q1255" s="849">
        <v>9484.7999999999993</v>
      </c>
      <c r="R1255" s="837"/>
      <c r="S1255" s="850">
        <v>4742.3999999999996</v>
      </c>
    </row>
    <row r="1256" spans="1:19" ht="14.4" customHeight="1" x14ac:dyDescent="0.3">
      <c r="A1256" s="831" t="s">
        <v>5082</v>
      </c>
      <c r="B1256" s="832" t="s">
        <v>5083</v>
      </c>
      <c r="C1256" s="832" t="s">
        <v>589</v>
      </c>
      <c r="D1256" s="832" t="s">
        <v>2750</v>
      </c>
      <c r="E1256" s="832" t="s">
        <v>5084</v>
      </c>
      <c r="F1256" s="832" t="s">
        <v>5268</v>
      </c>
      <c r="G1256" s="832" t="s">
        <v>3631</v>
      </c>
      <c r="H1256" s="849"/>
      <c r="I1256" s="849"/>
      <c r="J1256" s="832"/>
      <c r="K1256" s="832"/>
      <c r="L1256" s="849"/>
      <c r="M1256" s="849"/>
      <c r="N1256" s="832"/>
      <c r="O1256" s="832"/>
      <c r="P1256" s="849">
        <v>7.46</v>
      </c>
      <c r="Q1256" s="849">
        <v>76440.75999999998</v>
      </c>
      <c r="R1256" s="837"/>
      <c r="S1256" s="850">
        <v>10246.750670241285</v>
      </c>
    </row>
    <row r="1257" spans="1:19" ht="14.4" customHeight="1" x14ac:dyDescent="0.3">
      <c r="A1257" s="831" t="s">
        <v>5082</v>
      </c>
      <c r="B1257" s="832" t="s">
        <v>5083</v>
      </c>
      <c r="C1257" s="832" t="s">
        <v>589</v>
      </c>
      <c r="D1257" s="832" t="s">
        <v>2750</v>
      </c>
      <c r="E1257" s="832" t="s">
        <v>5084</v>
      </c>
      <c r="F1257" s="832" t="s">
        <v>5280</v>
      </c>
      <c r="G1257" s="832" t="s">
        <v>1005</v>
      </c>
      <c r="H1257" s="849"/>
      <c r="I1257" s="849"/>
      <c r="J1257" s="832"/>
      <c r="K1257" s="832"/>
      <c r="L1257" s="849">
        <v>2.84</v>
      </c>
      <c r="M1257" s="849">
        <v>1151.81</v>
      </c>
      <c r="N1257" s="832">
        <v>1</v>
      </c>
      <c r="O1257" s="832">
        <v>405.56690140845069</v>
      </c>
      <c r="P1257" s="849"/>
      <c r="Q1257" s="849"/>
      <c r="R1257" s="837"/>
      <c r="S1257" s="850"/>
    </row>
    <row r="1258" spans="1:19" ht="14.4" customHeight="1" x14ac:dyDescent="0.3">
      <c r="A1258" s="831" t="s">
        <v>5082</v>
      </c>
      <c r="B1258" s="832" t="s">
        <v>5083</v>
      </c>
      <c r="C1258" s="832" t="s">
        <v>589</v>
      </c>
      <c r="D1258" s="832" t="s">
        <v>2750</v>
      </c>
      <c r="E1258" s="832" t="s">
        <v>5084</v>
      </c>
      <c r="F1258" s="832" t="s">
        <v>5281</v>
      </c>
      <c r="G1258" s="832" t="s">
        <v>1005</v>
      </c>
      <c r="H1258" s="849"/>
      <c r="I1258" s="849"/>
      <c r="J1258" s="832"/>
      <c r="K1258" s="832"/>
      <c r="L1258" s="849">
        <v>6.2</v>
      </c>
      <c r="M1258" s="849">
        <v>6583.32</v>
      </c>
      <c r="N1258" s="832">
        <v>1</v>
      </c>
      <c r="O1258" s="832">
        <v>1061.8258064516128</v>
      </c>
      <c r="P1258" s="849"/>
      <c r="Q1258" s="849"/>
      <c r="R1258" s="837"/>
      <c r="S1258" s="850"/>
    </row>
    <row r="1259" spans="1:19" ht="14.4" customHeight="1" x14ac:dyDescent="0.3">
      <c r="A1259" s="831" t="s">
        <v>5082</v>
      </c>
      <c r="B1259" s="832" t="s">
        <v>5083</v>
      </c>
      <c r="C1259" s="832" t="s">
        <v>589</v>
      </c>
      <c r="D1259" s="832" t="s">
        <v>2750</v>
      </c>
      <c r="E1259" s="832" t="s">
        <v>5084</v>
      </c>
      <c r="F1259" s="832" t="s">
        <v>5282</v>
      </c>
      <c r="G1259" s="832" t="s">
        <v>3631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44.85</v>
      </c>
      <c r="Q1259" s="849">
        <v>1163823.05</v>
      </c>
      <c r="R1259" s="837"/>
      <c r="S1259" s="850">
        <v>25949.231884057972</v>
      </c>
    </row>
    <row r="1260" spans="1:19" ht="14.4" customHeight="1" x14ac:dyDescent="0.3">
      <c r="A1260" s="831" t="s">
        <v>5082</v>
      </c>
      <c r="B1260" s="832" t="s">
        <v>5083</v>
      </c>
      <c r="C1260" s="832" t="s">
        <v>589</v>
      </c>
      <c r="D1260" s="832" t="s">
        <v>2750</v>
      </c>
      <c r="E1260" s="832" t="s">
        <v>5084</v>
      </c>
      <c r="F1260" s="832" t="s">
        <v>5284</v>
      </c>
      <c r="G1260" s="832" t="s">
        <v>1461</v>
      </c>
      <c r="H1260" s="849"/>
      <c r="I1260" s="849"/>
      <c r="J1260" s="832"/>
      <c r="K1260" s="832"/>
      <c r="L1260" s="849">
        <v>1</v>
      </c>
      <c r="M1260" s="849">
        <v>1516.73</v>
      </c>
      <c r="N1260" s="832">
        <v>1</v>
      </c>
      <c r="O1260" s="832">
        <v>1516.73</v>
      </c>
      <c r="P1260" s="849">
        <v>1</v>
      </c>
      <c r="Q1260" s="849">
        <v>1516.73</v>
      </c>
      <c r="R1260" s="837">
        <v>1</v>
      </c>
      <c r="S1260" s="850">
        <v>1516.73</v>
      </c>
    </row>
    <row r="1261" spans="1:19" ht="14.4" customHeight="1" x14ac:dyDescent="0.3">
      <c r="A1261" s="831" t="s">
        <v>5082</v>
      </c>
      <c r="B1261" s="832" t="s">
        <v>5083</v>
      </c>
      <c r="C1261" s="832" t="s">
        <v>589</v>
      </c>
      <c r="D1261" s="832" t="s">
        <v>2750</v>
      </c>
      <c r="E1261" s="832" t="s">
        <v>5084</v>
      </c>
      <c r="F1261" s="832" t="s">
        <v>5288</v>
      </c>
      <c r="G1261" s="832" t="s">
        <v>2653</v>
      </c>
      <c r="H1261" s="849"/>
      <c r="I1261" s="849"/>
      <c r="J1261" s="832"/>
      <c r="K1261" s="832"/>
      <c r="L1261" s="849">
        <v>3</v>
      </c>
      <c r="M1261" s="849">
        <v>4321.38</v>
      </c>
      <c r="N1261" s="832">
        <v>1</v>
      </c>
      <c r="O1261" s="832">
        <v>1440.46</v>
      </c>
      <c r="P1261" s="849">
        <v>22</v>
      </c>
      <c r="Q1261" s="849">
        <v>31690.12</v>
      </c>
      <c r="R1261" s="837">
        <v>7.333333333333333</v>
      </c>
      <c r="S1261" s="850">
        <v>1440.46</v>
      </c>
    </row>
    <row r="1262" spans="1:19" ht="14.4" customHeight="1" x14ac:dyDescent="0.3">
      <c r="A1262" s="831" t="s">
        <v>5082</v>
      </c>
      <c r="B1262" s="832" t="s">
        <v>5083</v>
      </c>
      <c r="C1262" s="832" t="s">
        <v>589</v>
      </c>
      <c r="D1262" s="832" t="s">
        <v>2750</v>
      </c>
      <c r="E1262" s="832" t="s">
        <v>5084</v>
      </c>
      <c r="F1262" s="832" t="s">
        <v>5289</v>
      </c>
      <c r="G1262" s="832" t="s">
        <v>5290</v>
      </c>
      <c r="H1262" s="849"/>
      <c r="I1262" s="849"/>
      <c r="J1262" s="832"/>
      <c r="K1262" s="832"/>
      <c r="L1262" s="849">
        <v>1</v>
      </c>
      <c r="M1262" s="849">
        <v>1749.08</v>
      </c>
      <c r="N1262" s="832">
        <v>1</v>
      </c>
      <c r="O1262" s="832">
        <v>1749.08</v>
      </c>
      <c r="P1262" s="849"/>
      <c r="Q1262" s="849"/>
      <c r="R1262" s="837"/>
      <c r="S1262" s="850"/>
    </row>
    <row r="1263" spans="1:19" ht="14.4" customHeight="1" x14ac:dyDescent="0.3">
      <c r="A1263" s="831" t="s">
        <v>5082</v>
      </c>
      <c r="B1263" s="832" t="s">
        <v>5083</v>
      </c>
      <c r="C1263" s="832" t="s">
        <v>589</v>
      </c>
      <c r="D1263" s="832" t="s">
        <v>2750</v>
      </c>
      <c r="E1263" s="832" t="s">
        <v>5084</v>
      </c>
      <c r="F1263" s="832" t="s">
        <v>5291</v>
      </c>
      <c r="G1263" s="832" t="s">
        <v>2653</v>
      </c>
      <c r="H1263" s="849"/>
      <c r="I1263" s="849"/>
      <c r="J1263" s="832"/>
      <c r="K1263" s="832"/>
      <c r="L1263" s="849"/>
      <c r="M1263" s="849"/>
      <c r="N1263" s="832"/>
      <c r="O1263" s="832"/>
      <c r="P1263" s="849">
        <v>9</v>
      </c>
      <c r="Q1263" s="849">
        <v>41103.9</v>
      </c>
      <c r="R1263" s="837"/>
      <c r="S1263" s="850">
        <v>4567.1000000000004</v>
      </c>
    </row>
    <row r="1264" spans="1:19" ht="14.4" customHeight="1" x14ac:dyDescent="0.3">
      <c r="A1264" s="831" t="s">
        <v>5082</v>
      </c>
      <c r="B1264" s="832" t="s">
        <v>5083</v>
      </c>
      <c r="C1264" s="832" t="s">
        <v>589</v>
      </c>
      <c r="D1264" s="832" t="s">
        <v>2750</v>
      </c>
      <c r="E1264" s="832" t="s">
        <v>5084</v>
      </c>
      <c r="F1264" s="832" t="s">
        <v>5294</v>
      </c>
      <c r="G1264" s="832" t="s">
        <v>1150</v>
      </c>
      <c r="H1264" s="849"/>
      <c r="I1264" s="849"/>
      <c r="J1264" s="832"/>
      <c r="K1264" s="832"/>
      <c r="L1264" s="849"/>
      <c r="M1264" s="849"/>
      <c r="N1264" s="832"/>
      <c r="O1264" s="832"/>
      <c r="P1264" s="849">
        <v>5.36</v>
      </c>
      <c r="Q1264" s="849">
        <v>1261.1500000000001</v>
      </c>
      <c r="R1264" s="837"/>
      <c r="S1264" s="850">
        <v>235.28917910447763</v>
      </c>
    </row>
    <row r="1265" spans="1:19" ht="14.4" customHeight="1" x14ac:dyDescent="0.3">
      <c r="A1265" s="831" t="s">
        <v>5082</v>
      </c>
      <c r="B1265" s="832" t="s">
        <v>5083</v>
      </c>
      <c r="C1265" s="832" t="s">
        <v>589</v>
      </c>
      <c r="D1265" s="832" t="s">
        <v>2750</v>
      </c>
      <c r="E1265" s="832" t="s">
        <v>5084</v>
      </c>
      <c r="F1265" s="832" t="s">
        <v>5295</v>
      </c>
      <c r="G1265" s="832" t="s">
        <v>1150</v>
      </c>
      <c r="H1265" s="849"/>
      <c r="I1265" s="849"/>
      <c r="J1265" s="832"/>
      <c r="K1265" s="832"/>
      <c r="L1265" s="849"/>
      <c r="M1265" s="849"/>
      <c r="N1265" s="832"/>
      <c r="O1265" s="832"/>
      <c r="P1265" s="849">
        <v>0.55000000000000004</v>
      </c>
      <c r="Q1265" s="849">
        <v>1294.0899999999999</v>
      </c>
      <c r="R1265" s="837"/>
      <c r="S1265" s="850">
        <v>2352.8909090909087</v>
      </c>
    </row>
    <row r="1266" spans="1:19" ht="14.4" customHeight="1" x14ac:dyDescent="0.3">
      <c r="A1266" s="831" t="s">
        <v>5082</v>
      </c>
      <c r="B1266" s="832" t="s">
        <v>5083</v>
      </c>
      <c r="C1266" s="832" t="s">
        <v>589</v>
      </c>
      <c r="D1266" s="832" t="s">
        <v>2750</v>
      </c>
      <c r="E1266" s="832" t="s">
        <v>5084</v>
      </c>
      <c r="F1266" s="832" t="s">
        <v>5296</v>
      </c>
      <c r="G1266" s="832" t="s">
        <v>5198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79</v>
      </c>
      <c r="Q1266" s="849">
        <v>3681355.76</v>
      </c>
      <c r="R1266" s="837"/>
      <c r="S1266" s="850">
        <v>46599.439999999995</v>
      </c>
    </row>
    <row r="1267" spans="1:19" ht="14.4" customHeight="1" x14ac:dyDescent="0.3">
      <c r="A1267" s="831" t="s">
        <v>5082</v>
      </c>
      <c r="B1267" s="832" t="s">
        <v>5083</v>
      </c>
      <c r="C1267" s="832" t="s">
        <v>589</v>
      </c>
      <c r="D1267" s="832" t="s">
        <v>2750</v>
      </c>
      <c r="E1267" s="832" t="s">
        <v>5084</v>
      </c>
      <c r="F1267" s="832" t="s">
        <v>5297</v>
      </c>
      <c r="G1267" s="832" t="s">
        <v>835</v>
      </c>
      <c r="H1267" s="849"/>
      <c r="I1267" s="849"/>
      <c r="J1267" s="832"/>
      <c r="K1267" s="832"/>
      <c r="L1267" s="849"/>
      <c r="M1267" s="849"/>
      <c r="N1267" s="832"/>
      <c r="O1267" s="832"/>
      <c r="P1267" s="849">
        <v>1.17</v>
      </c>
      <c r="Q1267" s="849">
        <v>804.55</v>
      </c>
      <c r="R1267" s="837"/>
      <c r="S1267" s="850">
        <v>687.64957264957263</v>
      </c>
    </row>
    <row r="1268" spans="1:19" ht="14.4" customHeight="1" x14ac:dyDescent="0.3">
      <c r="A1268" s="831" t="s">
        <v>5082</v>
      </c>
      <c r="B1268" s="832" t="s">
        <v>5083</v>
      </c>
      <c r="C1268" s="832" t="s">
        <v>589</v>
      </c>
      <c r="D1268" s="832" t="s">
        <v>2750</v>
      </c>
      <c r="E1268" s="832" t="s">
        <v>5084</v>
      </c>
      <c r="F1268" s="832" t="s">
        <v>5298</v>
      </c>
      <c r="G1268" s="832" t="s">
        <v>835</v>
      </c>
      <c r="H1268" s="849"/>
      <c r="I1268" s="849"/>
      <c r="J1268" s="832"/>
      <c r="K1268" s="832"/>
      <c r="L1268" s="849"/>
      <c r="M1268" s="849"/>
      <c r="N1268" s="832"/>
      <c r="O1268" s="832"/>
      <c r="P1268" s="849">
        <v>10.17</v>
      </c>
      <c r="Q1268" s="849">
        <v>1398.76</v>
      </c>
      <c r="R1268" s="837"/>
      <c r="S1268" s="850">
        <v>137.53785644051132</v>
      </c>
    </row>
    <row r="1269" spans="1:19" ht="14.4" customHeight="1" x14ac:dyDescent="0.3">
      <c r="A1269" s="831" t="s">
        <v>5082</v>
      </c>
      <c r="B1269" s="832" t="s">
        <v>5083</v>
      </c>
      <c r="C1269" s="832" t="s">
        <v>589</v>
      </c>
      <c r="D1269" s="832" t="s">
        <v>2750</v>
      </c>
      <c r="E1269" s="832" t="s">
        <v>5084</v>
      </c>
      <c r="F1269" s="832" t="s">
        <v>5305</v>
      </c>
      <c r="G1269" s="832" t="s">
        <v>717</v>
      </c>
      <c r="H1269" s="849"/>
      <c r="I1269" s="849"/>
      <c r="J1269" s="832"/>
      <c r="K1269" s="832"/>
      <c r="L1269" s="849"/>
      <c r="M1269" s="849"/>
      <c r="N1269" s="832"/>
      <c r="O1269" s="832"/>
      <c r="P1269" s="849">
        <v>1.02</v>
      </c>
      <c r="Q1269" s="849">
        <v>210.6</v>
      </c>
      <c r="R1269" s="837"/>
      <c r="S1269" s="850">
        <v>206.47058823529412</v>
      </c>
    </row>
    <row r="1270" spans="1:19" ht="14.4" customHeight="1" x14ac:dyDescent="0.3">
      <c r="A1270" s="831" t="s">
        <v>5082</v>
      </c>
      <c r="B1270" s="832" t="s">
        <v>5083</v>
      </c>
      <c r="C1270" s="832" t="s">
        <v>589</v>
      </c>
      <c r="D1270" s="832" t="s">
        <v>2750</v>
      </c>
      <c r="E1270" s="832" t="s">
        <v>5315</v>
      </c>
      <c r="F1270" s="832" t="s">
        <v>5316</v>
      </c>
      <c r="G1270" s="832" t="s">
        <v>5317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6</v>
      </c>
      <c r="Q1270" s="849">
        <v>12719.14</v>
      </c>
      <c r="R1270" s="837"/>
      <c r="S1270" s="850">
        <v>2119.8566666666666</v>
      </c>
    </row>
    <row r="1271" spans="1:19" ht="14.4" customHeight="1" x14ac:dyDescent="0.3">
      <c r="A1271" s="831" t="s">
        <v>5082</v>
      </c>
      <c r="B1271" s="832" t="s">
        <v>5083</v>
      </c>
      <c r="C1271" s="832" t="s">
        <v>589</v>
      </c>
      <c r="D1271" s="832" t="s">
        <v>2750</v>
      </c>
      <c r="E1271" s="832" t="s">
        <v>5315</v>
      </c>
      <c r="F1271" s="832" t="s">
        <v>5318</v>
      </c>
      <c r="G1271" s="832" t="s">
        <v>5319</v>
      </c>
      <c r="H1271" s="849"/>
      <c r="I1271" s="849"/>
      <c r="J1271" s="832"/>
      <c r="K1271" s="832"/>
      <c r="L1271" s="849"/>
      <c r="M1271" s="849"/>
      <c r="N1271" s="832"/>
      <c r="O1271" s="832"/>
      <c r="P1271" s="849">
        <v>1</v>
      </c>
      <c r="Q1271" s="849">
        <v>2590</v>
      </c>
      <c r="R1271" s="837"/>
      <c r="S1271" s="850">
        <v>2590</v>
      </c>
    </row>
    <row r="1272" spans="1:19" ht="14.4" customHeight="1" x14ac:dyDescent="0.3">
      <c r="A1272" s="831" t="s">
        <v>5082</v>
      </c>
      <c r="B1272" s="832" t="s">
        <v>5083</v>
      </c>
      <c r="C1272" s="832" t="s">
        <v>589</v>
      </c>
      <c r="D1272" s="832" t="s">
        <v>2750</v>
      </c>
      <c r="E1272" s="832" t="s">
        <v>5320</v>
      </c>
      <c r="F1272" s="832" t="s">
        <v>5321</v>
      </c>
      <c r="G1272" s="832" t="s">
        <v>5322</v>
      </c>
      <c r="H1272" s="849">
        <v>2</v>
      </c>
      <c r="I1272" s="849">
        <v>1734</v>
      </c>
      <c r="J1272" s="832"/>
      <c r="K1272" s="832">
        <v>867</v>
      </c>
      <c r="L1272" s="849"/>
      <c r="M1272" s="849"/>
      <c r="N1272" s="832"/>
      <c r="O1272" s="832"/>
      <c r="P1272" s="849"/>
      <c r="Q1272" s="849"/>
      <c r="R1272" s="837"/>
      <c r="S1272" s="850"/>
    </row>
    <row r="1273" spans="1:19" ht="14.4" customHeight="1" x14ac:dyDescent="0.3">
      <c r="A1273" s="831" t="s">
        <v>5082</v>
      </c>
      <c r="B1273" s="832" t="s">
        <v>5083</v>
      </c>
      <c r="C1273" s="832" t="s">
        <v>589</v>
      </c>
      <c r="D1273" s="832" t="s">
        <v>2750</v>
      </c>
      <c r="E1273" s="832" t="s">
        <v>5320</v>
      </c>
      <c r="F1273" s="832" t="s">
        <v>5323</v>
      </c>
      <c r="G1273" s="832" t="s">
        <v>5324</v>
      </c>
      <c r="H1273" s="849">
        <v>5</v>
      </c>
      <c r="I1273" s="849">
        <v>4335</v>
      </c>
      <c r="J1273" s="832">
        <v>0.33333333333333331</v>
      </c>
      <c r="K1273" s="832">
        <v>867</v>
      </c>
      <c r="L1273" s="849">
        <v>15</v>
      </c>
      <c r="M1273" s="849">
        <v>13005</v>
      </c>
      <c r="N1273" s="832">
        <v>1</v>
      </c>
      <c r="O1273" s="832">
        <v>867</v>
      </c>
      <c r="P1273" s="849">
        <v>4</v>
      </c>
      <c r="Q1273" s="849">
        <v>3468</v>
      </c>
      <c r="R1273" s="837">
        <v>0.26666666666666666</v>
      </c>
      <c r="S1273" s="850">
        <v>867</v>
      </c>
    </row>
    <row r="1274" spans="1:19" ht="14.4" customHeight="1" x14ac:dyDescent="0.3">
      <c r="A1274" s="831" t="s">
        <v>5082</v>
      </c>
      <c r="B1274" s="832" t="s">
        <v>5083</v>
      </c>
      <c r="C1274" s="832" t="s">
        <v>589</v>
      </c>
      <c r="D1274" s="832" t="s">
        <v>2750</v>
      </c>
      <c r="E1274" s="832" t="s">
        <v>5320</v>
      </c>
      <c r="F1274" s="832" t="s">
        <v>5327</v>
      </c>
      <c r="G1274" s="832" t="s">
        <v>5328</v>
      </c>
      <c r="H1274" s="849">
        <v>1</v>
      </c>
      <c r="I1274" s="849">
        <v>2143.6999999999998</v>
      </c>
      <c r="J1274" s="832"/>
      <c r="K1274" s="832">
        <v>2143.6999999999998</v>
      </c>
      <c r="L1274" s="849"/>
      <c r="M1274" s="849"/>
      <c r="N1274" s="832"/>
      <c r="O1274" s="832"/>
      <c r="P1274" s="849"/>
      <c r="Q1274" s="849"/>
      <c r="R1274" s="837"/>
      <c r="S1274" s="850"/>
    </row>
    <row r="1275" spans="1:19" ht="14.4" customHeight="1" x14ac:dyDescent="0.3">
      <c r="A1275" s="831" t="s">
        <v>5082</v>
      </c>
      <c r="B1275" s="832" t="s">
        <v>5083</v>
      </c>
      <c r="C1275" s="832" t="s">
        <v>589</v>
      </c>
      <c r="D1275" s="832" t="s">
        <v>2750</v>
      </c>
      <c r="E1275" s="832" t="s">
        <v>5331</v>
      </c>
      <c r="F1275" s="832" t="s">
        <v>5332</v>
      </c>
      <c r="G1275" s="832" t="s">
        <v>5333</v>
      </c>
      <c r="H1275" s="849">
        <v>5</v>
      </c>
      <c r="I1275" s="849">
        <v>1495</v>
      </c>
      <c r="J1275" s="832">
        <v>1.6611111111111112</v>
      </c>
      <c r="K1275" s="832">
        <v>299</v>
      </c>
      <c r="L1275" s="849">
        <v>3</v>
      </c>
      <c r="M1275" s="849">
        <v>900</v>
      </c>
      <c r="N1275" s="832">
        <v>1</v>
      </c>
      <c r="O1275" s="832">
        <v>300</v>
      </c>
      <c r="P1275" s="849">
        <v>1</v>
      </c>
      <c r="Q1275" s="849">
        <v>300</v>
      </c>
      <c r="R1275" s="837">
        <v>0.33333333333333331</v>
      </c>
      <c r="S1275" s="850">
        <v>300</v>
      </c>
    </row>
    <row r="1276" spans="1:19" ht="14.4" customHeight="1" x14ac:dyDescent="0.3">
      <c r="A1276" s="831" t="s">
        <v>5082</v>
      </c>
      <c r="B1276" s="832" t="s">
        <v>5083</v>
      </c>
      <c r="C1276" s="832" t="s">
        <v>589</v>
      </c>
      <c r="D1276" s="832" t="s">
        <v>2750</v>
      </c>
      <c r="E1276" s="832" t="s">
        <v>5331</v>
      </c>
      <c r="F1276" s="832" t="s">
        <v>5335</v>
      </c>
      <c r="G1276" s="832" t="s">
        <v>5336</v>
      </c>
      <c r="H1276" s="849">
        <v>8</v>
      </c>
      <c r="I1276" s="849">
        <v>976</v>
      </c>
      <c r="J1276" s="832">
        <v>0.17391304347826086</v>
      </c>
      <c r="K1276" s="832">
        <v>122</v>
      </c>
      <c r="L1276" s="849">
        <v>46</v>
      </c>
      <c r="M1276" s="849">
        <v>5612</v>
      </c>
      <c r="N1276" s="832">
        <v>1</v>
      </c>
      <c r="O1276" s="832">
        <v>122</v>
      </c>
      <c r="P1276" s="849">
        <v>70</v>
      </c>
      <c r="Q1276" s="849">
        <v>8540</v>
      </c>
      <c r="R1276" s="837">
        <v>1.5217391304347827</v>
      </c>
      <c r="S1276" s="850">
        <v>122</v>
      </c>
    </row>
    <row r="1277" spans="1:19" ht="14.4" customHeight="1" x14ac:dyDescent="0.3">
      <c r="A1277" s="831" t="s">
        <v>5082</v>
      </c>
      <c r="B1277" s="832" t="s">
        <v>5083</v>
      </c>
      <c r="C1277" s="832" t="s">
        <v>589</v>
      </c>
      <c r="D1277" s="832" t="s">
        <v>2750</v>
      </c>
      <c r="E1277" s="832" t="s">
        <v>5331</v>
      </c>
      <c r="F1277" s="832" t="s">
        <v>5335</v>
      </c>
      <c r="G1277" s="832" t="s">
        <v>5337</v>
      </c>
      <c r="H1277" s="849"/>
      <c r="I1277" s="849"/>
      <c r="J1277" s="832"/>
      <c r="K1277" s="832"/>
      <c r="L1277" s="849">
        <v>1</v>
      </c>
      <c r="M1277" s="849">
        <v>122</v>
      </c>
      <c r="N1277" s="832">
        <v>1</v>
      </c>
      <c r="O1277" s="832">
        <v>122</v>
      </c>
      <c r="P1277" s="849">
        <v>1</v>
      </c>
      <c r="Q1277" s="849">
        <v>122</v>
      </c>
      <c r="R1277" s="837">
        <v>1</v>
      </c>
      <c r="S1277" s="850">
        <v>122</v>
      </c>
    </row>
    <row r="1278" spans="1:19" ht="14.4" customHeight="1" x14ac:dyDescent="0.3">
      <c r="A1278" s="831" t="s">
        <v>5082</v>
      </c>
      <c r="B1278" s="832" t="s">
        <v>5083</v>
      </c>
      <c r="C1278" s="832" t="s">
        <v>589</v>
      </c>
      <c r="D1278" s="832" t="s">
        <v>2750</v>
      </c>
      <c r="E1278" s="832" t="s">
        <v>5331</v>
      </c>
      <c r="F1278" s="832" t="s">
        <v>5338</v>
      </c>
      <c r="G1278" s="832" t="s">
        <v>5340</v>
      </c>
      <c r="H1278" s="849">
        <v>150</v>
      </c>
      <c r="I1278" s="849">
        <v>21900</v>
      </c>
      <c r="J1278" s="832">
        <v>0.37526345550814783</v>
      </c>
      <c r="K1278" s="832">
        <v>146</v>
      </c>
      <c r="L1278" s="849">
        <v>397</v>
      </c>
      <c r="M1278" s="849">
        <v>58359</v>
      </c>
      <c r="N1278" s="832">
        <v>1</v>
      </c>
      <c r="O1278" s="832">
        <v>147</v>
      </c>
      <c r="P1278" s="849">
        <v>400</v>
      </c>
      <c r="Q1278" s="849">
        <v>58800</v>
      </c>
      <c r="R1278" s="837">
        <v>1.0075566750629723</v>
      </c>
      <c r="S1278" s="850">
        <v>147</v>
      </c>
    </row>
    <row r="1279" spans="1:19" ht="14.4" customHeight="1" x14ac:dyDescent="0.3">
      <c r="A1279" s="831" t="s">
        <v>5082</v>
      </c>
      <c r="B1279" s="832" t="s">
        <v>5083</v>
      </c>
      <c r="C1279" s="832" t="s">
        <v>589</v>
      </c>
      <c r="D1279" s="832" t="s">
        <v>2750</v>
      </c>
      <c r="E1279" s="832" t="s">
        <v>5331</v>
      </c>
      <c r="F1279" s="832" t="s">
        <v>5341</v>
      </c>
      <c r="G1279" s="832" t="s">
        <v>5342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4</v>
      </c>
      <c r="Q1279" s="849">
        <v>784</v>
      </c>
      <c r="R1279" s="837"/>
      <c r="S1279" s="850">
        <v>196</v>
      </c>
    </row>
    <row r="1280" spans="1:19" ht="14.4" customHeight="1" x14ac:dyDescent="0.3">
      <c r="A1280" s="831" t="s">
        <v>5082</v>
      </c>
      <c r="B1280" s="832" t="s">
        <v>5083</v>
      </c>
      <c r="C1280" s="832" t="s">
        <v>589</v>
      </c>
      <c r="D1280" s="832" t="s">
        <v>2750</v>
      </c>
      <c r="E1280" s="832" t="s">
        <v>5331</v>
      </c>
      <c r="F1280" s="832" t="s">
        <v>5344</v>
      </c>
      <c r="G1280" s="832" t="s">
        <v>5345</v>
      </c>
      <c r="H1280" s="849">
        <v>326</v>
      </c>
      <c r="I1280" s="849">
        <v>12062</v>
      </c>
      <c r="J1280" s="832">
        <v>0.5249597423510467</v>
      </c>
      <c r="K1280" s="832">
        <v>37</v>
      </c>
      <c r="L1280" s="849">
        <v>621</v>
      </c>
      <c r="M1280" s="849">
        <v>22977</v>
      </c>
      <c r="N1280" s="832">
        <v>1</v>
      </c>
      <c r="O1280" s="832">
        <v>37</v>
      </c>
      <c r="P1280" s="849">
        <v>774</v>
      </c>
      <c r="Q1280" s="849">
        <v>28638</v>
      </c>
      <c r="R1280" s="837">
        <v>1.2463768115942029</v>
      </c>
      <c r="S1280" s="850">
        <v>37</v>
      </c>
    </row>
    <row r="1281" spans="1:19" ht="14.4" customHeight="1" x14ac:dyDescent="0.3">
      <c r="A1281" s="831" t="s">
        <v>5082</v>
      </c>
      <c r="B1281" s="832" t="s">
        <v>5083</v>
      </c>
      <c r="C1281" s="832" t="s">
        <v>589</v>
      </c>
      <c r="D1281" s="832" t="s">
        <v>2750</v>
      </c>
      <c r="E1281" s="832" t="s">
        <v>5331</v>
      </c>
      <c r="F1281" s="832" t="s">
        <v>5351</v>
      </c>
      <c r="G1281" s="832" t="s">
        <v>5352</v>
      </c>
      <c r="H1281" s="849"/>
      <c r="I1281" s="849"/>
      <c r="J1281" s="832"/>
      <c r="K1281" s="832"/>
      <c r="L1281" s="849">
        <v>1</v>
      </c>
      <c r="M1281" s="849">
        <v>177</v>
      </c>
      <c r="N1281" s="832">
        <v>1</v>
      </c>
      <c r="O1281" s="832">
        <v>177</v>
      </c>
      <c r="P1281" s="849"/>
      <c r="Q1281" s="849"/>
      <c r="R1281" s="837"/>
      <c r="S1281" s="850"/>
    </row>
    <row r="1282" spans="1:19" ht="14.4" customHeight="1" x14ac:dyDescent="0.3">
      <c r="A1282" s="831" t="s">
        <v>5082</v>
      </c>
      <c r="B1282" s="832" t="s">
        <v>5083</v>
      </c>
      <c r="C1282" s="832" t="s">
        <v>589</v>
      </c>
      <c r="D1282" s="832" t="s">
        <v>2750</v>
      </c>
      <c r="E1282" s="832" t="s">
        <v>5331</v>
      </c>
      <c r="F1282" s="832" t="s">
        <v>5351</v>
      </c>
      <c r="G1282" s="832" t="s">
        <v>5353</v>
      </c>
      <c r="H1282" s="849">
        <v>236</v>
      </c>
      <c r="I1282" s="849">
        <v>41772</v>
      </c>
      <c r="J1282" s="832">
        <v>0.53636363636363638</v>
      </c>
      <c r="K1282" s="832">
        <v>177</v>
      </c>
      <c r="L1282" s="849">
        <v>440</v>
      </c>
      <c r="M1282" s="849">
        <v>77880</v>
      </c>
      <c r="N1282" s="832">
        <v>1</v>
      </c>
      <c r="O1282" s="832">
        <v>177</v>
      </c>
      <c r="P1282" s="849">
        <v>640</v>
      </c>
      <c r="Q1282" s="849">
        <v>113920</v>
      </c>
      <c r="R1282" s="837">
        <v>1.46276322547509</v>
      </c>
      <c r="S1282" s="850">
        <v>178</v>
      </c>
    </row>
    <row r="1283" spans="1:19" ht="14.4" customHeight="1" x14ac:dyDescent="0.3">
      <c r="A1283" s="831" t="s">
        <v>5082</v>
      </c>
      <c r="B1283" s="832" t="s">
        <v>5083</v>
      </c>
      <c r="C1283" s="832" t="s">
        <v>589</v>
      </c>
      <c r="D1283" s="832" t="s">
        <v>2750</v>
      </c>
      <c r="E1283" s="832" t="s">
        <v>5331</v>
      </c>
      <c r="F1283" s="832" t="s">
        <v>5354</v>
      </c>
      <c r="G1283" s="832" t="s">
        <v>5355</v>
      </c>
      <c r="H1283" s="849">
        <v>56</v>
      </c>
      <c r="I1283" s="849">
        <v>0</v>
      </c>
      <c r="J1283" s="832"/>
      <c r="K1283" s="832">
        <v>0</v>
      </c>
      <c r="L1283" s="849">
        <v>73</v>
      </c>
      <c r="M1283" s="849">
        <v>0</v>
      </c>
      <c r="N1283" s="832"/>
      <c r="O1283" s="832">
        <v>0</v>
      </c>
      <c r="P1283" s="849">
        <v>201</v>
      </c>
      <c r="Q1283" s="849">
        <v>0</v>
      </c>
      <c r="R1283" s="837"/>
      <c r="S1283" s="850">
        <v>0</v>
      </c>
    </row>
    <row r="1284" spans="1:19" ht="14.4" customHeight="1" x14ac:dyDescent="0.3">
      <c r="A1284" s="831" t="s">
        <v>5082</v>
      </c>
      <c r="B1284" s="832" t="s">
        <v>5083</v>
      </c>
      <c r="C1284" s="832" t="s">
        <v>589</v>
      </c>
      <c r="D1284" s="832" t="s">
        <v>2750</v>
      </c>
      <c r="E1284" s="832" t="s">
        <v>5331</v>
      </c>
      <c r="F1284" s="832" t="s">
        <v>5356</v>
      </c>
      <c r="G1284" s="832" t="s">
        <v>5357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5</v>
      </c>
      <c r="Q1284" s="849">
        <v>0</v>
      </c>
      <c r="R1284" s="837"/>
      <c r="S1284" s="850">
        <v>0</v>
      </c>
    </row>
    <row r="1285" spans="1:19" ht="14.4" customHeight="1" x14ac:dyDescent="0.3">
      <c r="A1285" s="831" t="s">
        <v>5082</v>
      </c>
      <c r="B1285" s="832" t="s">
        <v>5083</v>
      </c>
      <c r="C1285" s="832" t="s">
        <v>589</v>
      </c>
      <c r="D1285" s="832" t="s">
        <v>2750</v>
      </c>
      <c r="E1285" s="832" t="s">
        <v>5331</v>
      </c>
      <c r="F1285" s="832" t="s">
        <v>5358</v>
      </c>
      <c r="G1285" s="832" t="s">
        <v>5360</v>
      </c>
      <c r="H1285" s="849">
        <v>160</v>
      </c>
      <c r="I1285" s="849">
        <v>17600</v>
      </c>
      <c r="J1285" s="832">
        <v>0.20118884316415181</v>
      </c>
      <c r="K1285" s="832">
        <v>110</v>
      </c>
      <c r="L1285" s="849">
        <v>360</v>
      </c>
      <c r="M1285" s="849">
        <v>87480</v>
      </c>
      <c r="N1285" s="832">
        <v>1</v>
      </c>
      <c r="O1285" s="832">
        <v>243</v>
      </c>
      <c r="P1285" s="849">
        <v>352</v>
      </c>
      <c r="Q1285" s="849">
        <v>85888</v>
      </c>
      <c r="R1285" s="837">
        <v>0.98180155464106078</v>
      </c>
      <c r="S1285" s="850">
        <v>244</v>
      </c>
    </row>
    <row r="1286" spans="1:19" ht="14.4" customHeight="1" x14ac:dyDescent="0.3">
      <c r="A1286" s="831" t="s">
        <v>5082</v>
      </c>
      <c r="B1286" s="832" t="s">
        <v>5083</v>
      </c>
      <c r="C1286" s="832" t="s">
        <v>589</v>
      </c>
      <c r="D1286" s="832" t="s">
        <v>2750</v>
      </c>
      <c r="E1286" s="832" t="s">
        <v>5331</v>
      </c>
      <c r="F1286" s="832" t="s">
        <v>5361</v>
      </c>
      <c r="G1286" s="832" t="s">
        <v>5362</v>
      </c>
      <c r="H1286" s="849"/>
      <c r="I1286" s="849"/>
      <c r="J1286" s="832"/>
      <c r="K1286" s="832"/>
      <c r="L1286" s="849">
        <v>2</v>
      </c>
      <c r="M1286" s="849">
        <v>66.66</v>
      </c>
      <c r="N1286" s="832">
        <v>1</v>
      </c>
      <c r="O1286" s="832">
        <v>33.33</v>
      </c>
      <c r="P1286" s="849">
        <v>2</v>
      </c>
      <c r="Q1286" s="849">
        <v>66.66</v>
      </c>
      <c r="R1286" s="837">
        <v>1</v>
      </c>
      <c r="S1286" s="850">
        <v>33.33</v>
      </c>
    </row>
    <row r="1287" spans="1:19" ht="14.4" customHeight="1" x14ac:dyDescent="0.3">
      <c r="A1287" s="831" t="s">
        <v>5082</v>
      </c>
      <c r="B1287" s="832" t="s">
        <v>5083</v>
      </c>
      <c r="C1287" s="832" t="s">
        <v>589</v>
      </c>
      <c r="D1287" s="832" t="s">
        <v>2750</v>
      </c>
      <c r="E1287" s="832" t="s">
        <v>5331</v>
      </c>
      <c r="F1287" s="832" t="s">
        <v>5361</v>
      </c>
      <c r="G1287" s="832" t="s">
        <v>5363</v>
      </c>
      <c r="H1287" s="849">
        <v>205</v>
      </c>
      <c r="I1287" s="849">
        <v>6833.32</v>
      </c>
      <c r="J1287" s="832">
        <v>0.41922234308119205</v>
      </c>
      <c r="K1287" s="832">
        <v>33.333268292682924</v>
      </c>
      <c r="L1287" s="849">
        <v>489</v>
      </c>
      <c r="M1287" s="849">
        <v>16299.99</v>
      </c>
      <c r="N1287" s="832">
        <v>1</v>
      </c>
      <c r="O1287" s="832">
        <v>33.333312883435582</v>
      </c>
      <c r="P1287" s="849">
        <v>668</v>
      </c>
      <c r="Q1287" s="849">
        <v>22266.65</v>
      </c>
      <c r="R1287" s="837">
        <v>1.3660529853085801</v>
      </c>
      <c r="S1287" s="850">
        <v>33.333308383233536</v>
      </c>
    </row>
    <row r="1288" spans="1:19" ht="14.4" customHeight="1" x14ac:dyDescent="0.3">
      <c r="A1288" s="831" t="s">
        <v>5082</v>
      </c>
      <c r="B1288" s="832" t="s">
        <v>5083</v>
      </c>
      <c r="C1288" s="832" t="s">
        <v>589</v>
      </c>
      <c r="D1288" s="832" t="s">
        <v>2750</v>
      </c>
      <c r="E1288" s="832" t="s">
        <v>5331</v>
      </c>
      <c r="F1288" s="832" t="s">
        <v>5364</v>
      </c>
      <c r="G1288" s="832" t="s">
        <v>5365</v>
      </c>
      <c r="H1288" s="849">
        <v>450</v>
      </c>
      <c r="I1288" s="849">
        <v>16650</v>
      </c>
      <c r="J1288" s="832">
        <v>0.54086538461538458</v>
      </c>
      <c r="K1288" s="832">
        <v>37</v>
      </c>
      <c r="L1288" s="849">
        <v>832</v>
      </c>
      <c r="M1288" s="849">
        <v>30784</v>
      </c>
      <c r="N1288" s="832">
        <v>1</v>
      </c>
      <c r="O1288" s="832">
        <v>37</v>
      </c>
      <c r="P1288" s="849">
        <v>1128</v>
      </c>
      <c r="Q1288" s="849">
        <v>41736</v>
      </c>
      <c r="R1288" s="837">
        <v>1.3557692307692308</v>
      </c>
      <c r="S1288" s="850">
        <v>37</v>
      </c>
    </row>
    <row r="1289" spans="1:19" ht="14.4" customHeight="1" x14ac:dyDescent="0.3">
      <c r="A1289" s="831" t="s">
        <v>5082</v>
      </c>
      <c r="B1289" s="832" t="s">
        <v>5083</v>
      </c>
      <c r="C1289" s="832" t="s">
        <v>589</v>
      </c>
      <c r="D1289" s="832" t="s">
        <v>2750</v>
      </c>
      <c r="E1289" s="832" t="s">
        <v>5331</v>
      </c>
      <c r="F1289" s="832" t="s">
        <v>5366</v>
      </c>
      <c r="G1289" s="832" t="s">
        <v>5367</v>
      </c>
      <c r="H1289" s="849"/>
      <c r="I1289" s="849"/>
      <c r="J1289" s="832"/>
      <c r="K1289" s="832"/>
      <c r="L1289" s="849">
        <v>2</v>
      </c>
      <c r="M1289" s="849">
        <v>172</v>
      </c>
      <c r="N1289" s="832">
        <v>1</v>
      </c>
      <c r="O1289" s="832">
        <v>86</v>
      </c>
      <c r="P1289" s="849"/>
      <c r="Q1289" s="849"/>
      <c r="R1289" s="837"/>
      <c r="S1289" s="850"/>
    </row>
    <row r="1290" spans="1:19" ht="14.4" customHeight="1" x14ac:dyDescent="0.3">
      <c r="A1290" s="831" t="s">
        <v>5082</v>
      </c>
      <c r="B1290" s="832" t="s">
        <v>5083</v>
      </c>
      <c r="C1290" s="832" t="s">
        <v>589</v>
      </c>
      <c r="D1290" s="832" t="s">
        <v>2750</v>
      </c>
      <c r="E1290" s="832" t="s">
        <v>5331</v>
      </c>
      <c r="F1290" s="832" t="s">
        <v>5369</v>
      </c>
      <c r="G1290" s="832" t="s">
        <v>5371</v>
      </c>
      <c r="H1290" s="849">
        <v>98</v>
      </c>
      <c r="I1290" s="849">
        <v>3136</v>
      </c>
      <c r="J1290" s="832">
        <v>0.63225806451612898</v>
      </c>
      <c r="K1290" s="832">
        <v>32</v>
      </c>
      <c r="L1290" s="849">
        <v>155</v>
      </c>
      <c r="M1290" s="849">
        <v>4960</v>
      </c>
      <c r="N1290" s="832">
        <v>1</v>
      </c>
      <c r="O1290" s="832">
        <v>32</v>
      </c>
      <c r="P1290" s="849">
        <v>232</v>
      </c>
      <c r="Q1290" s="849">
        <v>7424</v>
      </c>
      <c r="R1290" s="837">
        <v>1.4967741935483871</v>
      </c>
      <c r="S1290" s="850">
        <v>32</v>
      </c>
    </row>
    <row r="1291" spans="1:19" ht="14.4" customHeight="1" x14ac:dyDescent="0.3">
      <c r="A1291" s="831" t="s">
        <v>5082</v>
      </c>
      <c r="B1291" s="832" t="s">
        <v>5083</v>
      </c>
      <c r="C1291" s="832" t="s">
        <v>589</v>
      </c>
      <c r="D1291" s="832" t="s">
        <v>2750</v>
      </c>
      <c r="E1291" s="832" t="s">
        <v>5331</v>
      </c>
      <c r="F1291" s="832" t="s">
        <v>5374</v>
      </c>
      <c r="G1291" s="832" t="s">
        <v>5375</v>
      </c>
      <c r="H1291" s="849">
        <v>10</v>
      </c>
      <c r="I1291" s="849">
        <v>1310</v>
      </c>
      <c r="J1291" s="832">
        <v>0.90220385674931125</v>
      </c>
      <c r="K1291" s="832">
        <v>131</v>
      </c>
      <c r="L1291" s="849">
        <v>11</v>
      </c>
      <c r="M1291" s="849">
        <v>1452</v>
      </c>
      <c r="N1291" s="832">
        <v>1</v>
      </c>
      <c r="O1291" s="832">
        <v>132</v>
      </c>
      <c r="P1291" s="849">
        <v>17</v>
      </c>
      <c r="Q1291" s="849">
        <v>2244</v>
      </c>
      <c r="R1291" s="837">
        <v>1.5454545454545454</v>
      </c>
      <c r="S1291" s="850">
        <v>132</v>
      </c>
    </row>
    <row r="1292" spans="1:19" ht="14.4" customHeight="1" x14ac:dyDescent="0.3">
      <c r="A1292" s="831" t="s">
        <v>5082</v>
      </c>
      <c r="B1292" s="832" t="s">
        <v>5083</v>
      </c>
      <c r="C1292" s="832" t="s">
        <v>589</v>
      </c>
      <c r="D1292" s="832" t="s">
        <v>2750</v>
      </c>
      <c r="E1292" s="832" t="s">
        <v>5331</v>
      </c>
      <c r="F1292" s="832" t="s">
        <v>5378</v>
      </c>
      <c r="G1292" s="832" t="s">
        <v>5379</v>
      </c>
      <c r="H1292" s="849"/>
      <c r="I1292" s="849"/>
      <c r="J1292" s="832"/>
      <c r="K1292" s="832"/>
      <c r="L1292" s="849">
        <v>4</v>
      </c>
      <c r="M1292" s="849">
        <v>1420</v>
      </c>
      <c r="N1292" s="832">
        <v>1</v>
      </c>
      <c r="O1292" s="832">
        <v>355</v>
      </c>
      <c r="P1292" s="849">
        <v>2</v>
      </c>
      <c r="Q1292" s="849">
        <v>710</v>
      </c>
      <c r="R1292" s="837">
        <v>0.5</v>
      </c>
      <c r="S1292" s="850">
        <v>355</v>
      </c>
    </row>
    <row r="1293" spans="1:19" ht="14.4" customHeight="1" x14ac:dyDescent="0.3">
      <c r="A1293" s="831" t="s">
        <v>5082</v>
      </c>
      <c r="B1293" s="832" t="s">
        <v>5083</v>
      </c>
      <c r="C1293" s="832" t="s">
        <v>589</v>
      </c>
      <c r="D1293" s="832" t="s">
        <v>2750</v>
      </c>
      <c r="E1293" s="832" t="s">
        <v>5331</v>
      </c>
      <c r="F1293" s="832" t="s">
        <v>5378</v>
      </c>
      <c r="G1293" s="832" t="s">
        <v>5380</v>
      </c>
      <c r="H1293" s="849">
        <v>17</v>
      </c>
      <c r="I1293" s="849">
        <v>6018</v>
      </c>
      <c r="J1293" s="832">
        <v>2.1190140845070422</v>
      </c>
      <c r="K1293" s="832">
        <v>354</v>
      </c>
      <c r="L1293" s="849">
        <v>8</v>
      </c>
      <c r="M1293" s="849">
        <v>2840</v>
      </c>
      <c r="N1293" s="832">
        <v>1</v>
      </c>
      <c r="O1293" s="832">
        <v>355</v>
      </c>
      <c r="P1293" s="849">
        <v>14</v>
      </c>
      <c r="Q1293" s="849">
        <v>4970</v>
      </c>
      <c r="R1293" s="837">
        <v>1.75</v>
      </c>
      <c r="S1293" s="850">
        <v>355</v>
      </c>
    </row>
    <row r="1294" spans="1:19" ht="14.4" customHeight="1" x14ac:dyDescent="0.3">
      <c r="A1294" s="831" t="s">
        <v>5082</v>
      </c>
      <c r="B1294" s="832" t="s">
        <v>5083</v>
      </c>
      <c r="C1294" s="832" t="s">
        <v>589</v>
      </c>
      <c r="D1294" s="832" t="s">
        <v>2750</v>
      </c>
      <c r="E1294" s="832" t="s">
        <v>5331</v>
      </c>
      <c r="F1294" s="832" t="s">
        <v>5381</v>
      </c>
      <c r="G1294" s="832" t="s">
        <v>5382</v>
      </c>
      <c r="H1294" s="849">
        <v>9</v>
      </c>
      <c r="I1294" s="849">
        <v>531</v>
      </c>
      <c r="J1294" s="832">
        <v>1.125</v>
      </c>
      <c r="K1294" s="832">
        <v>59</v>
      </c>
      <c r="L1294" s="849">
        <v>8</v>
      </c>
      <c r="M1294" s="849">
        <v>472</v>
      </c>
      <c r="N1294" s="832">
        <v>1</v>
      </c>
      <c r="O1294" s="832">
        <v>59</v>
      </c>
      <c r="P1294" s="849">
        <v>12</v>
      </c>
      <c r="Q1294" s="849">
        <v>708</v>
      </c>
      <c r="R1294" s="837">
        <v>1.5</v>
      </c>
      <c r="S1294" s="850">
        <v>59</v>
      </c>
    </row>
    <row r="1295" spans="1:19" ht="14.4" customHeight="1" x14ac:dyDescent="0.3">
      <c r="A1295" s="831" t="s">
        <v>5082</v>
      </c>
      <c r="B1295" s="832" t="s">
        <v>5083</v>
      </c>
      <c r="C1295" s="832" t="s">
        <v>589</v>
      </c>
      <c r="D1295" s="832" t="s">
        <v>2750</v>
      </c>
      <c r="E1295" s="832" t="s">
        <v>5331</v>
      </c>
      <c r="F1295" s="832" t="s">
        <v>5383</v>
      </c>
      <c r="G1295" s="832" t="s">
        <v>5384</v>
      </c>
      <c r="H1295" s="849">
        <v>15</v>
      </c>
      <c r="I1295" s="849">
        <v>10515</v>
      </c>
      <c r="J1295" s="832">
        <v>0.38461538461538464</v>
      </c>
      <c r="K1295" s="832">
        <v>701</v>
      </c>
      <c r="L1295" s="849">
        <v>39</v>
      </c>
      <c r="M1295" s="849">
        <v>27339</v>
      </c>
      <c r="N1295" s="832">
        <v>1</v>
      </c>
      <c r="O1295" s="832">
        <v>701</v>
      </c>
      <c r="P1295" s="849">
        <v>20</v>
      </c>
      <c r="Q1295" s="849">
        <v>14040</v>
      </c>
      <c r="R1295" s="837">
        <v>0.51355206847360912</v>
      </c>
      <c r="S1295" s="850">
        <v>702</v>
      </c>
    </row>
    <row r="1296" spans="1:19" ht="14.4" customHeight="1" x14ac:dyDescent="0.3">
      <c r="A1296" s="831" t="s">
        <v>5082</v>
      </c>
      <c r="B1296" s="832" t="s">
        <v>5083</v>
      </c>
      <c r="C1296" s="832" t="s">
        <v>589</v>
      </c>
      <c r="D1296" s="832" t="s">
        <v>2750</v>
      </c>
      <c r="E1296" s="832" t="s">
        <v>5331</v>
      </c>
      <c r="F1296" s="832" t="s">
        <v>5383</v>
      </c>
      <c r="G1296" s="832" t="s">
        <v>5385</v>
      </c>
      <c r="H1296" s="849"/>
      <c r="I1296" s="849"/>
      <c r="J1296" s="832"/>
      <c r="K1296" s="832"/>
      <c r="L1296" s="849"/>
      <c r="M1296" s="849"/>
      <c r="N1296" s="832"/>
      <c r="O1296" s="832"/>
      <c r="P1296" s="849">
        <v>1</v>
      </c>
      <c r="Q1296" s="849">
        <v>702</v>
      </c>
      <c r="R1296" s="837"/>
      <c r="S1296" s="850">
        <v>702</v>
      </c>
    </row>
    <row r="1297" spans="1:19" ht="14.4" customHeight="1" x14ac:dyDescent="0.3">
      <c r="A1297" s="831" t="s">
        <v>5082</v>
      </c>
      <c r="B1297" s="832" t="s">
        <v>5083</v>
      </c>
      <c r="C1297" s="832" t="s">
        <v>589</v>
      </c>
      <c r="D1297" s="832" t="s">
        <v>2750</v>
      </c>
      <c r="E1297" s="832" t="s">
        <v>5331</v>
      </c>
      <c r="F1297" s="832" t="s">
        <v>5386</v>
      </c>
      <c r="G1297" s="832" t="s">
        <v>5387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1</v>
      </c>
      <c r="Q1297" s="849">
        <v>59</v>
      </c>
      <c r="R1297" s="837"/>
      <c r="S1297" s="850">
        <v>59</v>
      </c>
    </row>
    <row r="1298" spans="1:19" ht="14.4" customHeight="1" x14ac:dyDescent="0.3">
      <c r="A1298" s="831" t="s">
        <v>5082</v>
      </c>
      <c r="B1298" s="832" t="s">
        <v>5083</v>
      </c>
      <c r="C1298" s="832" t="s">
        <v>589</v>
      </c>
      <c r="D1298" s="832" t="s">
        <v>2750</v>
      </c>
      <c r="E1298" s="832" t="s">
        <v>5331</v>
      </c>
      <c r="F1298" s="832" t="s">
        <v>5388</v>
      </c>
      <c r="G1298" s="832" t="s">
        <v>5389</v>
      </c>
      <c r="H1298" s="849"/>
      <c r="I1298" s="849"/>
      <c r="J1298" s="832"/>
      <c r="K1298" s="832"/>
      <c r="L1298" s="849">
        <v>1</v>
      </c>
      <c r="M1298" s="849">
        <v>116</v>
      </c>
      <c r="N1298" s="832">
        <v>1</v>
      </c>
      <c r="O1298" s="832">
        <v>116</v>
      </c>
      <c r="P1298" s="849"/>
      <c r="Q1298" s="849"/>
      <c r="R1298" s="837"/>
      <c r="S1298" s="850"/>
    </row>
    <row r="1299" spans="1:19" ht="14.4" customHeight="1" x14ac:dyDescent="0.3">
      <c r="A1299" s="831" t="s">
        <v>5082</v>
      </c>
      <c r="B1299" s="832" t="s">
        <v>5083</v>
      </c>
      <c r="C1299" s="832" t="s">
        <v>589</v>
      </c>
      <c r="D1299" s="832" t="s">
        <v>2750</v>
      </c>
      <c r="E1299" s="832" t="s">
        <v>5331</v>
      </c>
      <c r="F1299" s="832" t="s">
        <v>5390</v>
      </c>
      <c r="G1299" s="832" t="s">
        <v>5391</v>
      </c>
      <c r="H1299" s="849"/>
      <c r="I1299" s="849"/>
      <c r="J1299" s="832"/>
      <c r="K1299" s="832"/>
      <c r="L1299" s="849"/>
      <c r="M1299" s="849"/>
      <c r="N1299" s="832"/>
      <c r="O1299" s="832"/>
      <c r="P1299" s="849">
        <v>1</v>
      </c>
      <c r="Q1299" s="849">
        <v>0</v>
      </c>
      <c r="R1299" s="837"/>
      <c r="S1299" s="850">
        <v>0</v>
      </c>
    </row>
    <row r="1300" spans="1:19" ht="14.4" customHeight="1" x14ac:dyDescent="0.3">
      <c r="A1300" s="831" t="s">
        <v>5082</v>
      </c>
      <c r="B1300" s="832" t="s">
        <v>5083</v>
      </c>
      <c r="C1300" s="832" t="s">
        <v>589</v>
      </c>
      <c r="D1300" s="832" t="s">
        <v>2751</v>
      </c>
      <c r="E1300" s="832" t="s">
        <v>5084</v>
      </c>
      <c r="F1300" s="832" t="s">
        <v>5126</v>
      </c>
      <c r="G1300" s="832" t="s">
        <v>5119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1.81</v>
      </c>
      <c r="Q1300" s="849">
        <v>150230.43</v>
      </c>
      <c r="R1300" s="837"/>
      <c r="S1300" s="850">
        <v>83000.237569060773</v>
      </c>
    </row>
    <row r="1301" spans="1:19" ht="14.4" customHeight="1" x14ac:dyDescent="0.3">
      <c r="A1301" s="831" t="s">
        <v>5082</v>
      </c>
      <c r="B1301" s="832" t="s">
        <v>5083</v>
      </c>
      <c r="C1301" s="832" t="s">
        <v>589</v>
      </c>
      <c r="D1301" s="832" t="s">
        <v>2751</v>
      </c>
      <c r="E1301" s="832" t="s">
        <v>5084</v>
      </c>
      <c r="F1301" s="832" t="s">
        <v>5127</v>
      </c>
      <c r="G1301" s="832" t="s">
        <v>1847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3.89</v>
      </c>
      <c r="Q1301" s="849">
        <v>27544.18</v>
      </c>
      <c r="R1301" s="837"/>
      <c r="S1301" s="850">
        <v>7080.7660668380458</v>
      </c>
    </row>
    <row r="1302" spans="1:19" ht="14.4" customHeight="1" x14ac:dyDescent="0.3">
      <c r="A1302" s="831" t="s">
        <v>5082</v>
      </c>
      <c r="B1302" s="832" t="s">
        <v>5083</v>
      </c>
      <c r="C1302" s="832" t="s">
        <v>589</v>
      </c>
      <c r="D1302" s="832" t="s">
        <v>2751</v>
      </c>
      <c r="E1302" s="832" t="s">
        <v>5084</v>
      </c>
      <c r="F1302" s="832" t="s">
        <v>5128</v>
      </c>
      <c r="G1302" s="832" t="s">
        <v>1847</v>
      </c>
      <c r="H1302" s="849"/>
      <c r="I1302" s="849"/>
      <c r="J1302" s="832"/>
      <c r="K1302" s="832"/>
      <c r="L1302" s="849"/>
      <c r="M1302" s="849"/>
      <c r="N1302" s="832"/>
      <c r="O1302" s="832"/>
      <c r="P1302" s="849">
        <v>12.79</v>
      </c>
      <c r="Q1302" s="849">
        <v>353662.23</v>
      </c>
      <c r="R1302" s="837"/>
      <c r="S1302" s="850">
        <v>27651.464425332291</v>
      </c>
    </row>
    <row r="1303" spans="1:19" ht="14.4" customHeight="1" x14ac:dyDescent="0.3">
      <c r="A1303" s="831" t="s">
        <v>5082</v>
      </c>
      <c r="B1303" s="832" t="s">
        <v>5083</v>
      </c>
      <c r="C1303" s="832" t="s">
        <v>589</v>
      </c>
      <c r="D1303" s="832" t="s">
        <v>2751</v>
      </c>
      <c r="E1303" s="832" t="s">
        <v>5084</v>
      </c>
      <c r="F1303" s="832" t="s">
        <v>5129</v>
      </c>
      <c r="G1303" s="832" t="s">
        <v>1777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4.7699999999999996</v>
      </c>
      <c r="Q1303" s="849">
        <v>23328.11</v>
      </c>
      <c r="R1303" s="837"/>
      <c r="S1303" s="850">
        <v>4890.589098532495</v>
      </c>
    </row>
    <row r="1304" spans="1:19" ht="14.4" customHeight="1" x14ac:dyDescent="0.3">
      <c r="A1304" s="831" t="s">
        <v>5082</v>
      </c>
      <c r="B1304" s="832" t="s">
        <v>5083</v>
      </c>
      <c r="C1304" s="832" t="s">
        <v>589</v>
      </c>
      <c r="D1304" s="832" t="s">
        <v>2751</v>
      </c>
      <c r="E1304" s="832" t="s">
        <v>5315</v>
      </c>
      <c r="F1304" s="832" t="s">
        <v>5316</v>
      </c>
      <c r="G1304" s="832" t="s">
        <v>5317</v>
      </c>
      <c r="H1304" s="849"/>
      <c r="I1304" s="849"/>
      <c r="J1304" s="832"/>
      <c r="K1304" s="832"/>
      <c r="L1304" s="849">
        <v>2</v>
      </c>
      <c r="M1304" s="849">
        <v>4319.1400000000003</v>
      </c>
      <c r="N1304" s="832">
        <v>1</v>
      </c>
      <c r="O1304" s="832">
        <v>2159.5700000000002</v>
      </c>
      <c r="P1304" s="849"/>
      <c r="Q1304" s="849"/>
      <c r="R1304" s="837"/>
      <c r="S1304" s="850"/>
    </row>
    <row r="1305" spans="1:19" ht="14.4" customHeight="1" x14ac:dyDescent="0.3">
      <c r="A1305" s="831" t="s">
        <v>5082</v>
      </c>
      <c r="B1305" s="832" t="s">
        <v>5083</v>
      </c>
      <c r="C1305" s="832" t="s">
        <v>589</v>
      </c>
      <c r="D1305" s="832" t="s">
        <v>2751</v>
      </c>
      <c r="E1305" s="832" t="s">
        <v>5331</v>
      </c>
      <c r="F1305" s="832" t="s">
        <v>5341</v>
      </c>
      <c r="G1305" s="832" t="s">
        <v>5342</v>
      </c>
      <c r="H1305" s="849"/>
      <c r="I1305" s="849"/>
      <c r="J1305" s="832"/>
      <c r="K1305" s="832"/>
      <c r="L1305" s="849">
        <v>1</v>
      </c>
      <c r="M1305" s="849">
        <v>196</v>
      </c>
      <c r="N1305" s="832">
        <v>1</v>
      </c>
      <c r="O1305" s="832">
        <v>196</v>
      </c>
      <c r="P1305" s="849"/>
      <c r="Q1305" s="849"/>
      <c r="R1305" s="837"/>
      <c r="S1305" s="850"/>
    </row>
    <row r="1306" spans="1:19" ht="14.4" customHeight="1" x14ac:dyDescent="0.3">
      <c r="A1306" s="831" t="s">
        <v>5082</v>
      </c>
      <c r="B1306" s="832" t="s">
        <v>5083</v>
      </c>
      <c r="C1306" s="832" t="s">
        <v>589</v>
      </c>
      <c r="D1306" s="832" t="s">
        <v>2751</v>
      </c>
      <c r="E1306" s="832" t="s">
        <v>5331</v>
      </c>
      <c r="F1306" s="832" t="s">
        <v>5344</v>
      </c>
      <c r="G1306" s="832" t="s">
        <v>5345</v>
      </c>
      <c r="H1306" s="849"/>
      <c r="I1306" s="849"/>
      <c r="J1306" s="832"/>
      <c r="K1306" s="832"/>
      <c r="L1306" s="849">
        <v>1</v>
      </c>
      <c r="M1306" s="849">
        <v>37</v>
      </c>
      <c r="N1306" s="832">
        <v>1</v>
      </c>
      <c r="O1306" s="832">
        <v>37</v>
      </c>
      <c r="P1306" s="849"/>
      <c r="Q1306" s="849"/>
      <c r="R1306" s="837"/>
      <c r="S1306" s="850"/>
    </row>
    <row r="1307" spans="1:19" ht="14.4" customHeight="1" x14ac:dyDescent="0.3">
      <c r="A1307" s="831" t="s">
        <v>5082</v>
      </c>
      <c r="B1307" s="832" t="s">
        <v>5083</v>
      </c>
      <c r="C1307" s="832" t="s">
        <v>589</v>
      </c>
      <c r="D1307" s="832" t="s">
        <v>2751</v>
      </c>
      <c r="E1307" s="832" t="s">
        <v>5331</v>
      </c>
      <c r="F1307" s="832" t="s">
        <v>5354</v>
      </c>
      <c r="G1307" s="832" t="s">
        <v>5355</v>
      </c>
      <c r="H1307" s="849"/>
      <c r="I1307" s="849"/>
      <c r="J1307" s="832"/>
      <c r="K1307" s="832"/>
      <c r="L1307" s="849"/>
      <c r="M1307" s="849"/>
      <c r="N1307" s="832"/>
      <c r="O1307" s="832"/>
      <c r="P1307" s="849">
        <v>10</v>
      </c>
      <c r="Q1307" s="849">
        <v>0</v>
      </c>
      <c r="R1307" s="837"/>
      <c r="S1307" s="850">
        <v>0</v>
      </c>
    </row>
    <row r="1308" spans="1:19" ht="14.4" customHeight="1" x14ac:dyDescent="0.3">
      <c r="A1308" s="831" t="s">
        <v>5082</v>
      </c>
      <c r="B1308" s="832" t="s">
        <v>5083</v>
      </c>
      <c r="C1308" s="832" t="s">
        <v>589</v>
      </c>
      <c r="D1308" s="832" t="s">
        <v>5079</v>
      </c>
      <c r="E1308" s="832" t="s">
        <v>5331</v>
      </c>
      <c r="F1308" s="832" t="s">
        <v>5388</v>
      </c>
      <c r="G1308" s="832" t="s">
        <v>5389</v>
      </c>
      <c r="H1308" s="849"/>
      <c r="I1308" s="849"/>
      <c r="J1308" s="832"/>
      <c r="K1308" s="832"/>
      <c r="L1308" s="849">
        <v>1</v>
      </c>
      <c r="M1308" s="849">
        <v>116</v>
      </c>
      <c r="N1308" s="832">
        <v>1</v>
      </c>
      <c r="O1308" s="832">
        <v>116</v>
      </c>
      <c r="P1308" s="849"/>
      <c r="Q1308" s="849"/>
      <c r="R1308" s="837"/>
      <c r="S1308" s="850"/>
    </row>
    <row r="1309" spans="1:19" ht="14.4" customHeight="1" x14ac:dyDescent="0.3">
      <c r="A1309" s="831" t="s">
        <v>5082</v>
      </c>
      <c r="B1309" s="832" t="s">
        <v>5083</v>
      </c>
      <c r="C1309" s="832" t="s">
        <v>589</v>
      </c>
      <c r="D1309" s="832" t="s">
        <v>2752</v>
      </c>
      <c r="E1309" s="832" t="s">
        <v>5084</v>
      </c>
      <c r="F1309" s="832" t="s">
        <v>5092</v>
      </c>
      <c r="G1309" s="832" t="s">
        <v>5093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0.1</v>
      </c>
      <c r="Q1309" s="849">
        <v>20.54</v>
      </c>
      <c r="R1309" s="837"/>
      <c r="S1309" s="850">
        <v>205.39999999999998</v>
      </c>
    </row>
    <row r="1310" spans="1:19" ht="14.4" customHeight="1" x14ac:dyDescent="0.3">
      <c r="A1310" s="831" t="s">
        <v>5082</v>
      </c>
      <c r="B1310" s="832" t="s">
        <v>5083</v>
      </c>
      <c r="C1310" s="832" t="s">
        <v>589</v>
      </c>
      <c r="D1310" s="832" t="s">
        <v>2752</v>
      </c>
      <c r="E1310" s="832" t="s">
        <v>5084</v>
      </c>
      <c r="F1310" s="832" t="s">
        <v>5097</v>
      </c>
      <c r="G1310" s="832" t="s">
        <v>1226</v>
      </c>
      <c r="H1310" s="849"/>
      <c r="I1310" s="849"/>
      <c r="J1310" s="832"/>
      <c r="K1310" s="832"/>
      <c r="L1310" s="849"/>
      <c r="M1310" s="849"/>
      <c r="N1310" s="832"/>
      <c r="O1310" s="832"/>
      <c r="P1310" s="849">
        <v>2</v>
      </c>
      <c r="Q1310" s="849">
        <v>27.48</v>
      </c>
      <c r="R1310" s="837"/>
      <c r="S1310" s="850">
        <v>13.74</v>
      </c>
    </row>
    <row r="1311" spans="1:19" ht="14.4" customHeight="1" x14ac:dyDescent="0.3">
      <c r="A1311" s="831" t="s">
        <v>5082</v>
      </c>
      <c r="B1311" s="832" t="s">
        <v>5083</v>
      </c>
      <c r="C1311" s="832" t="s">
        <v>589</v>
      </c>
      <c r="D1311" s="832" t="s">
        <v>2752</v>
      </c>
      <c r="E1311" s="832" t="s">
        <v>5084</v>
      </c>
      <c r="F1311" s="832" t="s">
        <v>5107</v>
      </c>
      <c r="G1311" s="832" t="s">
        <v>5108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3</v>
      </c>
      <c r="Q1311" s="849">
        <v>147957.48000000001</v>
      </c>
      <c r="R1311" s="837"/>
      <c r="S1311" s="850">
        <v>49319.16</v>
      </c>
    </row>
    <row r="1312" spans="1:19" ht="14.4" customHeight="1" x14ac:dyDescent="0.3">
      <c r="A1312" s="831" t="s">
        <v>5082</v>
      </c>
      <c r="B1312" s="832" t="s">
        <v>5083</v>
      </c>
      <c r="C1312" s="832" t="s">
        <v>589</v>
      </c>
      <c r="D1312" s="832" t="s">
        <v>2752</v>
      </c>
      <c r="E1312" s="832" t="s">
        <v>5084</v>
      </c>
      <c r="F1312" s="832" t="s">
        <v>5109</v>
      </c>
      <c r="G1312" s="832" t="s">
        <v>2668</v>
      </c>
      <c r="H1312" s="849"/>
      <c r="I1312" s="849"/>
      <c r="J1312" s="832"/>
      <c r="K1312" s="832"/>
      <c r="L1312" s="849"/>
      <c r="M1312" s="849"/>
      <c r="N1312" s="832"/>
      <c r="O1312" s="832"/>
      <c r="P1312" s="849">
        <v>20.049999999999997</v>
      </c>
      <c r="Q1312" s="849">
        <v>285073.52999999997</v>
      </c>
      <c r="R1312" s="837"/>
      <c r="S1312" s="850">
        <v>14218.131172069827</v>
      </c>
    </row>
    <row r="1313" spans="1:19" ht="14.4" customHeight="1" x14ac:dyDescent="0.3">
      <c r="A1313" s="831" t="s">
        <v>5082</v>
      </c>
      <c r="B1313" s="832" t="s">
        <v>5083</v>
      </c>
      <c r="C1313" s="832" t="s">
        <v>589</v>
      </c>
      <c r="D1313" s="832" t="s">
        <v>2752</v>
      </c>
      <c r="E1313" s="832" t="s">
        <v>5084</v>
      </c>
      <c r="F1313" s="832" t="s">
        <v>5113</v>
      </c>
      <c r="G1313" s="832" t="s">
        <v>5111</v>
      </c>
      <c r="H1313" s="849"/>
      <c r="I1313" s="849"/>
      <c r="J1313" s="832"/>
      <c r="K1313" s="832"/>
      <c r="L1313" s="849"/>
      <c r="M1313" s="849"/>
      <c r="N1313" s="832"/>
      <c r="O1313" s="832"/>
      <c r="P1313" s="849">
        <v>4</v>
      </c>
      <c r="Q1313" s="849">
        <v>445786.12</v>
      </c>
      <c r="R1313" s="837"/>
      <c r="S1313" s="850">
        <v>111446.53</v>
      </c>
    </row>
    <row r="1314" spans="1:19" ht="14.4" customHeight="1" x14ac:dyDescent="0.3">
      <c r="A1314" s="831" t="s">
        <v>5082</v>
      </c>
      <c r="B1314" s="832" t="s">
        <v>5083</v>
      </c>
      <c r="C1314" s="832" t="s">
        <v>589</v>
      </c>
      <c r="D1314" s="832" t="s">
        <v>2752</v>
      </c>
      <c r="E1314" s="832" t="s">
        <v>5084</v>
      </c>
      <c r="F1314" s="832" t="s">
        <v>5114</v>
      </c>
      <c r="G1314" s="832" t="s">
        <v>5115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2</v>
      </c>
      <c r="Q1314" s="849">
        <v>157653.96</v>
      </c>
      <c r="R1314" s="837"/>
      <c r="S1314" s="850">
        <v>78826.98</v>
      </c>
    </row>
    <row r="1315" spans="1:19" ht="14.4" customHeight="1" x14ac:dyDescent="0.3">
      <c r="A1315" s="831" t="s">
        <v>5082</v>
      </c>
      <c r="B1315" s="832" t="s">
        <v>5083</v>
      </c>
      <c r="C1315" s="832" t="s">
        <v>589</v>
      </c>
      <c r="D1315" s="832" t="s">
        <v>2752</v>
      </c>
      <c r="E1315" s="832" t="s">
        <v>5084</v>
      </c>
      <c r="F1315" s="832" t="s">
        <v>5118</v>
      </c>
      <c r="G1315" s="832" t="s">
        <v>5119</v>
      </c>
      <c r="H1315" s="849"/>
      <c r="I1315" s="849"/>
      <c r="J1315" s="832"/>
      <c r="K1315" s="832"/>
      <c r="L1315" s="849"/>
      <c r="M1315" s="849"/>
      <c r="N1315" s="832"/>
      <c r="O1315" s="832"/>
      <c r="P1315" s="849">
        <v>5</v>
      </c>
      <c r="Q1315" s="849">
        <v>176556.22</v>
      </c>
      <c r="R1315" s="837"/>
      <c r="S1315" s="850">
        <v>35311.243999999999</v>
      </c>
    </row>
    <row r="1316" spans="1:19" ht="14.4" customHeight="1" x14ac:dyDescent="0.3">
      <c r="A1316" s="831" t="s">
        <v>5082</v>
      </c>
      <c r="B1316" s="832" t="s">
        <v>5083</v>
      </c>
      <c r="C1316" s="832" t="s">
        <v>589</v>
      </c>
      <c r="D1316" s="832" t="s">
        <v>2752</v>
      </c>
      <c r="E1316" s="832" t="s">
        <v>5084</v>
      </c>
      <c r="F1316" s="832" t="s">
        <v>5126</v>
      </c>
      <c r="G1316" s="832" t="s">
        <v>5119</v>
      </c>
      <c r="H1316" s="849"/>
      <c r="I1316" s="849"/>
      <c r="J1316" s="832"/>
      <c r="K1316" s="832"/>
      <c r="L1316" s="849"/>
      <c r="M1316" s="849"/>
      <c r="N1316" s="832"/>
      <c r="O1316" s="832"/>
      <c r="P1316" s="849">
        <v>3</v>
      </c>
      <c r="Q1316" s="849">
        <v>307594.05</v>
      </c>
      <c r="R1316" s="837"/>
      <c r="S1316" s="850">
        <v>102531.34999999999</v>
      </c>
    </row>
    <row r="1317" spans="1:19" ht="14.4" customHeight="1" x14ac:dyDescent="0.3">
      <c r="A1317" s="831" t="s">
        <v>5082</v>
      </c>
      <c r="B1317" s="832" t="s">
        <v>5083</v>
      </c>
      <c r="C1317" s="832" t="s">
        <v>589</v>
      </c>
      <c r="D1317" s="832" t="s">
        <v>2752</v>
      </c>
      <c r="E1317" s="832" t="s">
        <v>5084</v>
      </c>
      <c r="F1317" s="832" t="s">
        <v>5127</v>
      </c>
      <c r="G1317" s="832" t="s">
        <v>1847</v>
      </c>
      <c r="H1317" s="849"/>
      <c r="I1317" s="849"/>
      <c r="J1317" s="832"/>
      <c r="K1317" s="832"/>
      <c r="L1317" s="849"/>
      <c r="M1317" s="849"/>
      <c r="N1317" s="832"/>
      <c r="O1317" s="832"/>
      <c r="P1317" s="849">
        <v>11.16</v>
      </c>
      <c r="Q1317" s="849">
        <v>80027.25</v>
      </c>
      <c r="R1317" s="837"/>
      <c r="S1317" s="850">
        <v>7170.9005376344085</v>
      </c>
    </row>
    <row r="1318" spans="1:19" ht="14.4" customHeight="1" x14ac:dyDescent="0.3">
      <c r="A1318" s="831" t="s">
        <v>5082</v>
      </c>
      <c r="B1318" s="832" t="s">
        <v>5083</v>
      </c>
      <c r="C1318" s="832" t="s">
        <v>589</v>
      </c>
      <c r="D1318" s="832" t="s">
        <v>2752</v>
      </c>
      <c r="E1318" s="832" t="s">
        <v>5084</v>
      </c>
      <c r="F1318" s="832" t="s">
        <v>5128</v>
      </c>
      <c r="G1318" s="832" t="s">
        <v>1847</v>
      </c>
      <c r="H1318" s="849"/>
      <c r="I1318" s="849"/>
      <c r="J1318" s="832"/>
      <c r="K1318" s="832"/>
      <c r="L1318" s="849"/>
      <c r="M1318" s="849"/>
      <c r="N1318" s="832"/>
      <c r="O1318" s="832"/>
      <c r="P1318" s="849">
        <v>4.37</v>
      </c>
      <c r="Q1318" s="849">
        <v>125356.94</v>
      </c>
      <c r="R1318" s="837"/>
      <c r="S1318" s="850">
        <v>28685.798627002288</v>
      </c>
    </row>
    <row r="1319" spans="1:19" ht="14.4" customHeight="1" x14ac:dyDescent="0.3">
      <c r="A1319" s="831" t="s">
        <v>5082</v>
      </c>
      <c r="B1319" s="832" t="s">
        <v>5083</v>
      </c>
      <c r="C1319" s="832" t="s">
        <v>589</v>
      </c>
      <c r="D1319" s="832" t="s">
        <v>2752</v>
      </c>
      <c r="E1319" s="832" t="s">
        <v>5084</v>
      </c>
      <c r="F1319" s="832" t="s">
        <v>5129</v>
      </c>
      <c r="G1319" s="832" t="s">
        <v>1777</v>
      </c>
      <c r="H1319" s="849"/>
      <c r="I1319" s="849"/>
      <c r="J1319" s="832"/>
      <c r="K1319" s="832"/>
      <c r="L1319" s="849"/>
      <c r="M1319" s="849"/>
      <c r="N1319" s="832"/>
      <c r="O1319" s="832"/>
      <c r="P1319" s="849">
        <v>9.2199999999999989</v>
      </c>
      <c r="Q1319" s="849">
        <v>45091.240000000005</v>
      </c>
      <c r="R1319" s="837"/>
      <c r="S1319" s="850">
        <v>4890.5900216919754</v>
      </c>
    </row>
    <row r="1320" spans="1:19" ht="14.4" customHeight="1" x14ac:dyDescent="0.3">
      <c r="A1320" s="831" t="s">
        <v>5082</v>
      </c>
      <c r="B1320" s="832" t="s">
        <v>5083</v>
      </c>
      <c r="C1320" s="832" t="s">
        <v>589</v>
      </c>
      <c r="D1320" s="832" t="s">
        <v>2752</v>
      </c>
      <c r="E1320" s="832" t="s">
        <v>5084</v>
      </c>
      <c r="F1320" s="832" t="s">
        <v>5132</v>
      </c>
      <c r="G1320" s="832" t="s">
        <v>2681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52.620000000000005</v>
      </c>
      <c r="Q1320" s="849">
        <v>553585.37</v>
      </c>
      <c r="R1320" s="837"/>
      <c r="S1320" s="850">
        <v>10520.436526035726</v>
      </c>
    </row>
    <row r="1321" spans="1:19" ht="14.4" customHeight="1" x14ac:dyDescent="0.3">
      <c r="A1321" s="831" t="s">
        <v>5082</v>
      </c>
      <c r="B1321" s="832" t="s">
        <v>5083</v>
      </c>
      <c r="C1321" s="832" t="s">
        <v>589</v>
      </c>
      <c r="D1321" s="832" t="s">
        <v>2752</v>
      </c>
      <c r="E1321" s="832" t="s">
        <v>5084</v>
      </c>
      <c r="F1321" s="832" t="s">
        <v>5141</v>
      </c>
      <c r="G1321" s="832" t="s">
        <v>793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0.2</v>
      </c>
      <c r="Q1321" s="849">
        <v>17.03</v>
      </c>
      <c r="R1321" s="837"/>
      <c r="S1321" s="850">
        <v>85.15</v>
      </c>
    </row>
    <row r="1322" spans="1:19" ht="14.4" customHeight="1" x14ac:dyDescent="0.3">
      <c r="A1322" s="831" t="s">
        <v>5082</v>
      </c>
      <c r="B1322" s="832" t="s">
        <v>5083</v>
      </c>
      <c r="C1322" s="832" t="s">
        <v>589</v>
      </c>
      <c r="D1322" s="832" t="s">
        <v>2752</v>
      </c>
      <c r="E1322" s="832" t="s">
        <v>5084</v>
      </c>
      <c r="F1322" s="832" t="s">
        <v>5148</v>
      </c>
      <c r="G1322" s="832" t="s">
        <v>3432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0.1</v>
      </c>
      <c r="Q1322" s="849">
        <v>11.73</v>
      </c>
      <c r="R1322" s="837"/>
      <c r="S1322" s="850">
        <v>117.3</v>
      </c>
    </row>
    <row r="1323" spans="1:19" ht="14.4" customHeight="1" x14ac:dyDescent="0.3">
      <c r="A1323" s="831" t="s">
        <v>5082</v>
      </c>
      <c r="B1323" s="832" t="s">
        <v>5083</v>
      </c>
      <c r="C1323" s="832" t="s">
        <v>589</v>
      </c>
      <c r="D1323" s="832" t="s">
        <v>2752</v>
      </c>
      <c r="E1323" s="832" t="s">
        <v>5084</v>
      </c>
      <c r="F1323" s="832" t="s">
        <v>5149</v>
      </c>
      <c r="G1323" s="832" t="s">
        <v>1191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0.2</v>
      </c>
      <c r="Q1323" s="849">
        <v>17.899999999999999</v>
      </c>
      <c r="R1323" s="837"/>
      <c r="S1323" s="850">
        <v>89.499999999999986</v>
      </c>
    </row>
    <row r="1324" spans="1:19" ht="14.4" customHeight="1" x14ac:dyDescent="0.3">
      <c r="A1324" s="831" t="s">
        <v>5082</v>
      </c>
      <c r="B1324" s="832" t="s">
        <v>5083</v>
      </c>
      <c r="C1324" s="832" t="s">
        <v>589</v>
      </c>
      <c r="D1324" s="832" t="s">
        <v>2752</v>
      </c>
      <c r="E1324" s="832" t="s">
        <v>5084</v>
      </c>
      <c r="F1324" s="832" t="s">
        <v>5168</v>
      </c>
      <c r="G1324" s="832" t="s">
        <v>2643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5</v>
      </c>
      <c r="Q1324" s="849">
        <v>429826.41</v>
      </c>
      <c r="R1324" s="837"/>
      <c r="S1324" s="850">
        <v>85965.281999999992</v>
      </c>
    </row>
    <row r="1325" spans="1:19" ht="14.4" customHeight="1" x14ac:dyDescent="0.3">
      <c r="A1325" s="831" t="s">
        <v>5082</v>
      </c>
      <c r="B1325" s="832" t="s">
        <v>5083</v>
      </c>
      <c r="C1325" s="832" t="s">
        <v>589</v>
      </c>
      <c r="D1325" s="832" t="s">
        <v>2752</v>
      </c>
      <c r="E1325" s="832" t="s">
        <v>5084</v>
      </c>
      <c r="F1325" s="832" t="s">
        <v>5178</v>
      </c>
      <c r="G1325" s="832" t="s">
        <v>5179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1</v>
      </c>
      <c r="Q1325" s="849">
        <v>50749.34</v>
      </c>
      <c r="R1325" s="837"/>
      <c r="S1325" s="850">
        <v>50749.34</v>
      </c>
    </row>
    <row r="1326" spans="1:19" ht="14.4" customHeight="1" x14ac:dyDescent="0.3">
      <c r="A1326" s="831" t="s">
        <v>5082</v>
      </c>
      <c r="B1326" s="832" t="s">
        <v>5083</v>
      </c>
      <c r="C1326" s="832" t="s">
        <v>589</v>
      </c>
      <c r="D1326" s="832" t="s">
        <v>2752</v>
      </c>
      <c r="E1326" s="832" t="s">
        <v>5084</v>
      </c>
      <c r="F1326" s="832" t="s">
        <v>5182</v>
      </c>
      <c r="G1326" s="832" t="s">
        <v>5183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1</v>
      </c>
      <c r="Q1326" s="849">
        <v>6711.62</v>
      </c>
      <c r="R1326" s="837"/>
      <c r="S1326" s="850">
        <v>6711.62</v>
      </c>
    </row>
    <row r="1327" spans="1:19" ht="14.4" customHeight="1" x14ac:dyDescent="0.3">
      <c r="A1327" s="831" t="s">
        <v>5082</v>
      </c>
      <c r="B1327" s="832" t="s">
        <v>5083</v>
      </c>
      <c r="C1327" s="832" t="s">
        <v>589</v>
      </c>
      <c r="D1327" s="832" t="s">
        <v>2752</v>
      </c>
      <c r="E1327" s="832" t="s">
        <v>5084</v>
      </c>
      <c r="F1327" s="832" t="s">
        <v>5184</v>
      </c>
      <c r="G1327" s="832" t="s">
        <v>5173</v>
      </c>
      <c r="H1327" s="849"/>
      <c r="I1327" s="849"/>
      <c r="J1327" s="832"/>
      <c r="K1327" s="832"/>
      <c r="L1327" s="849"/>
      <c r="M1327" s="849"/>
      <c r="N1327" s="832"/>
      <c r="O1327" s="832"/>
      <c r="P1327" s="849">
        <v>0.92</v>
      </c>
      <c r="Q1327" s="849">
        <v>2426.81</v>
      </c>
      <c r="R1327" s="837"/>
      <c r="S1327" s="850">
        <v>2637.836956521739</v>
      </c>
    </row>
    <row r="1328" spans="1:19" ht="14.4" customHeight="1" x14ac:dyDescent="0.3">
      <c r="A1328" s="831" t="s">
        <v>5082</v>
      </c>
      <c r="B1328" s="832" t="s">
        <v>5083</v>
      </c>
      <c r="C1328" s="832" t="s">
        <v>589</v>
      </c>
      <c r="D1328" s="832" t="s">
        <v>2752</v>
      </c>
      <c r="E1328" s="832" t="s">
        <v>5084</v>
      </c>
      <c r="F1328" s="832" t="s">
        <v>5188</v>
      </c>
      <c r="G1328" s="832" t="s">
        <v>2583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1.4</v>
      </c>
      <c r="Q1328" s="849">
        <v>8502.92</v>
      </c>
      <c r="R1328" s="837"/>
      <c r="S1328" s="850">
        <v>6073.5142857142864</v>
      </c>
    </row>
    <row r="1329" spans="1:19" ht="14.4" customHeight="1" x14ac:dyDescent="0.3">
      <c r="A1329" s="831" t="s">
        <v>5082</v>
      </c>
      <c r="B1329" s="832" t="s">
        <v>5083</v>
      </c>
      <c r="C1329" s="832" t="s">
        <v>589</v>
      </c>
      <c r="D1329" s="832" t="s">
        <v>2752</v>
      </c>
      <c r="E1329" s="832" t="s">
        <v>5084</v>
      </c>
      <c r="F1329" s="832" t="s">
        <v>5201</v>
      </c>
      <c r="G1329" s="832" t="s">
        <v>5200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2</v>
      </c>
      <c r="Q1329" s="849">
        <v>145922.68</v>
      </c>
      <c r="R1329" s="837"/>
      <c r="S1329" s="850">
        <v>72961.34</v>
      </c>
    </row>
    <row r="1330" spans="1:19" ht="14.4" customHeight="1" x14ac:dyDescent="0.3">
      <c r="A1330" s="831" t="s">
        <v>5082</v>
      </c>
      <c r="B1330" s="832" t="s">
        <v>5083</v>
      </c>
      <c r="C1330" s="832" t="s">
        <v>589</v>
      </c>
      <c r="D1330" s="832" t="s">
        <v>2752</v>
      </c>
      <c r="E1330" s="832" t="s">
        <v>5084</v>
      </c>
      <c r="F1330" s="832" t="s">
        <v>5224</v>
      </c>
      <c r="G1330" s="832" t="s">
        <v>2668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13</v>
      </c>
      <c r="Q1330" s="849">
        <v>549079.83000000007</v>
      </c>
      <c r="R1330" s="837"/>
      <c r="S1330" s="850">
        <v>42236.91</v>
      </c>
    </row>
    <row r="1331" spans="1:19" ht="14.4" customHeight="1" x14ac:dyDescent="0.3">
      <c r="A1331" s="831" t="s">
        <v>5082</v>
      </c>
      <c r="B1331" s="832" t="s">
        <v>5083</v>
      </c>
      <c r="C1331" s="832" t="s">
        <v>589</v>
      </c>
      <c r="D1331" s="832" t="s">
        <v>2752</v>
      </c>
      <c r="E1331" s="832" t="s">
        <v>5084</v>
      </c>
      <c r="F1331" s="832" t="s">
        <v>5241</v>
      </c>
      <c r="G1331" s="832" t="s">
        <v>5242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0.47</v>
      </c>
      <c r="Q1331" s="849">
        <v>253.11</v>
      </c>
      <c r="R1331" s="837"/>
      <c r="S1331" s="850">
        <v>538.53191489361711</v>
      </c>
    </row>
    <row r="1332" spans="1:19" ht="14.4" customHeight="1" x14ac:dyDescent="0.3">
      <c r="A1332" s="831" t="s">
        <v>5082</v>
      </c>
      <c r="B1332" s="832" t="s">
        <v>5083</v>
      </c>
      <c r="C1332" s="832" t="s">
        <v>589</v>
      </c>
      <c r="D1332" s="832" t="s">
        <v>2752</v>
      </c>
      <c r="E1332" s="832" t="s">
        <v>5084</v>
      </c>
      <c r="F1332" s="832" t="s">
        <v>5253</v>
      </c>
      <c r="G1332" s="832" t="s">
        <v>2457</v>
      </c>
      <c r="H1332" s="849"/>
      <c r="I1332" s="849"/>
      <c r="J1332" s="832"/>
      <c r="K1332" s="832"/>
      <c r="L1332" s="849"/>
      <c r="M1332" s="849"/>
      <c r="N1332" s="832"/>
      <c r="O1332" s="832"/>
      <c r="P1332" s="849">
        <v>0.1</v>
      </c>
      <c r="Q1332" s="849">
        <v>28.28</v>
      </c>
      <c r="R1332" s="837"/>
      <c r="S1332" s="850">
        <v>282.8</v>
      </c>
    </row>
    <row r="1333" spans="1:19" ht="14.4" customHeight="1" x14ac:dyDescent="0.3">
      <c r="A1333" s="831" t="s">
        <v>5082</v>
      </c>
      <c r="B1333" s="832" t="s">
        <v>5083</v>
      </c>
      <c r="C1333" s="832" t="s">
        <v>589</v>
      </c>
      <c r="D1333" s="832" t="s">
        <v>2752</v>
      </c>
      <c r="E1333" s="832" t="s">
        <v>5084</v>
      </c>
      <c r="F1333" s="832" t="s">
        <v>5262</v>
      </c>
      <c r="G1333" s="832" t="s">
        <v>5263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12.82</v>
      </c>
      <c r="Q1333" s="849">
        <v>289522.17000000004</v>
      </c>
      <c r="R1333" s="837"/>
      <c r="S1333" s="850">
        <v>22583.632605304214</v>
      </c>
    </row>
    <row r="1334" spans="1:19" ht="14.4" customHeight="1" x14ac:dyDescent="0.3">
      <c r="A1334" s="831" t="s">
        <v>5082</v>
      </c>
      <c r="B1334" s="832" t="s">
        <v>5083</v>
      </c>
      <c r="C1334" s="832" t="s">
        <v>589</v>
      </c>
      <c r="D1334" s="832" t="s">
        <v>2752</v>
      </c>
      <c r="E1334" s="832" t="s">
        <v>5084</v>
      </c>
      <c r="F1334" s="832" t="s">
        <v>5264</v>
      </c>
      <c r="G1334" s="832" t="s">
        <v>5265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9.89</v>
      </c>
      <c r="Q1334" s="849">
        <v>358020.16</v>
      </c>
      <c r="R1334" s="837"/>
      <c r="S1334" s="850">
        <v>36200.21840242669</v>
      </c>
    </row>
    <row r="1335" spans="1:19" ht="14.4" customHeight="1" x14ac:dyDescent="0.3">
      <c r="A1335" s="831" t="s">
        <v>5082</v>
      </c>
      <c r="B1335" s="832" t="s">
        <v>5083</v>
      </c>
      <c r="C1335" s="832" t="s">
        <v>589</v>
      </c>
      <c r="D1335" s="832" t="s">
        <v>2752</v>
      </c>
      <c r="E1335" s="832" t="s">
        <v>5084</v>
      </c>
      <c r="F1335" s="832" t="s">
        <v>5268</v>
      </c>
      <c r="G1335" s="832" t="s">
        <v>3631</v>
      </c>
      <c r="H1335" s="849"/>
      <c r="I1335" s="849"/>
      <c r="J1335" s="832"/>
      <c r="K1335" s="832"/>
      <c r="L1335" s="849"/>
      <c r="M1335" s="849"/>
      <c r="N1335" s="832"/>
      <c r="O1335" s="832"/>
      <c r="P1335" s="849">
        <v>10.6</v>
      </c>
      <c r="Q1335" s="849">
        <v>106453.70999999999</v>
      </c>
      <c r="R1335" s="837"/>
      <c r="S1335" s="850">
        <v>10042.802830188679</v>
      </c>
    </row>
    <row r="1336" spans="1:19" ht="14.4" customHeight="1" x14ac:dyDescent="0.3">
      <c r="A1336" s="831" t="s">
        <v>5082</v>
      </c>
      <c r="B1336" s="832" t="s">
        <v>5083</v>
      </c>
      <c r="C1336" s="832" t="s">
        <v>589</v>
      </c>
      <c r="D1336" s="832" t="s">
        <v>2752</v>
      </c>
      <c r="E1336" s="832" t="s">
        <v>5084</v>
      </c>
      <c r="F1336" s="832" t="s">
        <v>5277</v>
      </c>
      <c r="G1336" s="832" t="s">
        <v>2664</v>
      </c>
      <c r="H1336" s="849"/>
      <c r="I1336" s="849"/>
      <c r="J1336" s="832"/>
      <c r="K1336" s="832"/>
      <c r="L1336" s="849"/>
      <c r="M1336" s="849"/>
      <c r="N1336" s="832"/>
      <c r="O1336" s="832"/>
      <c r="P1336" s="849">
        <v>0.98</v>
      </c>
      <c r="Q1336" s="849">
        <v>1919.95</v>
      </c>
      <c r="R1336" s="837"/>
      <c r="S1336" s="850">
        <v>1959.1326530612246</v>
      </c>
    </row>
    <row r="1337" spans="1:19" ht="14.4" customHeight="1" x14ac:dyDescent="0.3">
      <c r="A1337" s="831" t="s">
        <v>5082</v>
      </c>
      <c r="B1337" s="832" t="s">
        <v>5083</v>
      </c>
      <c r="C1337" s="832" t="s">
        <v>589</v>
      </c>
      <c r="D1337" s="832" t="s">
        <v>2752</v>
      </c>
      <c r="E1337" s="832" t="s">
        <v>5084</v>
      </c>
      <c r="F1337" s="832" t="s">
        <v>5282</v>
      </c>
      <c r="G1337" s="832" t="s">
        <v>3631</v>
      </c>
      <c r="H1337" s="849"/>
      <c r="I1337" s="849"/>
      <c r="J1337" s="832"/>
      <c r="K1337" s="832"/>
      <c r="L1337" s="849"/>
      <c r="M1337" s="849"/>
      <c r="N1337" s="832"/>
      <c r="O1337" s="832"/>
      <c r="P1337" s="849">
        <v>18.87</v>
      </c>
      <c r="Q1337" s="849">
        <v>484267.55999999994</v>
      </c>
      <c r="R1337" s="837"/>
      <c r="S1337" s="850">
        <v>25663.357710651824</v>
      </c>
    </row>
    <row r="1338" spans="1:19" ht="14.4" customHeight="1" x14ac:dyDescent="0.3">
      <c r="A1338" s="831" t="s">
        <v>5082</v>
      </c>
      <c r="B1338" s="832" t="s">
        <v>5083</v>
      </c>
      <c r="C1338" s="832" t="s">
        <v>589</v>
      </c>
      <c r="D1338" s="832" t="s">
        <v>2752</v>
      </c>
      <c r="E1338" s="832" t="s">
        <v>5084</v>
      </c>
      <c r="F1338" s="832" t="s">
        <v>5295</v>
      </c>
      <c r="G1338" s="832" t="s">
        <v>1150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0.32</v>
      </c>
      <c r="Q1338" s="849">
        <v>752.92</v>
      </c>
      <c r="R1338" s="837"/>
      <c r="S1338" s="850">
        <v>2352.875</v>
      </c>
    </row>
    <row r="1339" spans="1:19" ht="14.4" customHeight="1" x14ac:dyDescent="0.3">
      <c r="A1339" s="831" t="s">
        <v>5082</v>
      </c>
      <c r="B1339" s="832" t="s">
        <v>5083</v>
      </c>
      <c r="C1339" s="832" t="s">
        <v>589</v>
      </c>
      <c r="D1339" s="832" t="s">
        <v>2752</v>
      </c>
      <c r="E1339" s="832" t="s">
        <v>5084</v>
      </c>
      <c r="F1339" s="832" t="s">
        <v>5303</v>
      </c>
      <c r="G1339" s="832" t="s">
        <v>1828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5.66</v>
      </c>
      <c r="Q1339" s="849">
        <v>3507.1</v>
      </c>
      <c r="R1339" s="837"/>
      <c r="S1339" s="850">
        <v>619.62897526501763</v>
      </c>
    </row>
    <row r="1340" spans="1:19" ht="14.4" customHeight="1" x14ac:dyDescent="0.3">
      <c r="A1340" s="831" t="s">
        <v>5082</v>
      </c>
      <c r="B1340" s="832" t="s">
        <v>5083</v>
      </c>
      <c r="C1340" s="832" t="s">
        <v>589</v>
      </c>
      <c r="D1340" s="832" t="s">
        <v>2752</v>
      </c>
      <c r="E1340" s="832" t="s">
        <v>5315</v>
      </c>
      <c r="F1340" s="832" t="s">
        <v>5316</v>
      </c>
      <c r="G1340" s="832" t="s">
        <v>5317</v>
      </c>
      <c r="H1340" s="849"/>
      <c r="I1340" s="849"/>
      <c r="J1340" s="832"/>
      <c r="K1340" s="832"/>
      <c r="L1340" s="849">
        <v>2</v>
      </c>
      <c r="M1340" s="849">
        <v>4319.1400000000003</v>
      </c>
      <c r="N1340" s="832">
        <v>1</v>
      </c>
      <c r="O1340" s="832">
        <v>2159.5700000000002</v>
      </c>
      <c r="P1340" s="849">
        <v>4</v>
      </c>
      <c r="Q1340" s="849">
        <v>8638.2800000000007</v>
      </c>
      <c r="R1340" s="837">
        <v>2</v>
      </c>
      <c r="S1340" s="850">
        <v>2159.5700000000002</v>
      </c>
    </row>
    <row r="1341" spans="1:19" ht="14.4" customHeight="1" x14ac:dyDescent="0.3">
      <c r="A1341" s="831" t="s">
        <v>5082</v>
      </c>
      <c r="B1341" s="832" t="s">
        <v>5083</v>
      </c>
      <c r="C1341" s="832" t="s">
        <v>589</v>
      </c>
      <c r="D1341" s="832" t="s">
        <v>2752</v>
      </c>
      <c r="E1341" s="832" t="s">
        <v>5315</v>
      </c>
      <c r="F1341" s="832" t="s">
        <v>5318</v>
      </c>
      <c r="G1341" s="832" t="s">
        <v>5319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6</v>
      </c>
      <c r="Q1341" s="849">
        <v>15540</v>
      </c>
      <c r="R1341" s="837"/>
      <c r="S1341" s="850">
        <v>2590</v>
      </c>
    </row>
    <row r="1342" spans="1:19" ht="14.4" customHeight="1" x14ac:dyDescent="0.3">
      <c r="A1342" s="831" t="s">
        <v>5082</v>
      </c>
      <c r="B1342" s="832" t="s">
        <v>5083</v>
      </c>
      <c r="C1342" s="832" t="s">
        <v>589</v>
      </c>
      <c r="D1342" s="832" t="s">
        <v>2752</v>
      </c>
      <c r="E1342" s="832" t="s">
        <v>5331</v>
      </c>
      <c r="F1342" s="832" t="s">
        <v>5338</v>
      </c>
      <c r="G1342" s="832" t="s">
        <v>5340</v>
      </c>
      <c r="H1342" s="849"/>
      <c r="I1342" s="849"/>
      <c r="J1342" s="832"/>
      <c r="K1342" s="832"/>
      <c r="L1342" s="849"/>
      <c r="M1342" s="849"/>
      <c r="N1342" s="832"/>
      <c r="O1342" s="832"/>
      <c r="P1342" s="849">
        <v>3</v>
      </c>
      <c r="Q1342" s="849">
        <v>441</v>
      </c>
      <c r="R1342" s="837"/>
      <c r="S1342" s="850">
        <v>147</v>
      </c>
    </row>
    <row r="1343" spans="1:19" ht="14.4" customHeight="1" x14ac:dyDescent="0.3">
      <c r="A1343" s="831" t="s">
        <v>5082</v>
      </c>
      <c r="B1343" s="832" t="s">
        <v>5083</v>
      </c>
      <c r="C1343" s="832" t="s">
        <v>589</v>
      </c>
      <c r="D1343" s="832" t="s">
        <v>2752</v>
      </c>
      <c r="E1343" s="832" t="s">
        <v>5331</v>
      </c>
      <c r="F1343" s="832" t="s">
        <v>5341</v>
      </c>
      <c r="G1343" s="832" t="s">
        <v>5342</v>
      </c>
      <c r="H1343" s="849"/>
      <c r="I1343" s="849"/>
      <c r="J1343" s="832"/>
      <c r="K1343" s="832"/>
      <c r="L1343" s="849">
        <v>1</v>
      </c>
      <c r="M1343" s="849">
        <v>196</v>
      </c>
      <c r="N1343" s="832">
        <v>1</v>
      </c>
      <c r="O1343" s="832">
        <v>196</v>
      </c>
      <c r="P1343" s="849">
        <v>7</v>
      </c>
      <c r="Q1343" s="849">
        <v>1372</v>
      </c>
      <c r="R1343" s="837">
        <v>7</v>
      </c>
      <c r="S1343" s="850">
        <v>196</v>
      </c>
    </row>
    <row r="1344" spans="1:19" ht="14.4" customHeight="1" x14ac:dyDescent="0.3">
      <c r="A1344" s="831" t="s">
        <v>5082</v>
      </c>
      <c r="B1344" s="832" t="s">
        <v>5083</v>
      </c>
      <c r="C1344" s="832" t="s">
        <v>589</v>
      </c>
      <c r="D1344" s="832" t="s">
        <v>2752</v>
      </c>
      <c r="E1344" s="832" t="s">
        <v>5331</v>
      </c>
      <c r="F1344" s="832" t="s">
        <v>5344</v>
      </c>
      <c r="G1344" s="832" t="s">
        <v>5345</v>
      </c>
      <c r="H1344" s="849"/>
      <c r="I1344" s="849"/>
      <c r="J1344" s="832"/>
      <c r="K1344" s="832"/>
      <c r="L1344" s="849">
        <v>1</v>
      </c>
      <c r="M1344" s="849">
        <v>37</v>
      </c>
      <c r="N1344" s="832">
        <v>1</v>
      </c>
      <c r="O1344" s="832">
        <v>37</v>
      </c>
      <c r="P1344" s="849">
        <v>3</v>
      </c>
      <c r="Q1344" s="849">
        <v>111</v>
      </c>
      <c r="R1344" s="837">
        <v>3</v>
      </c>
      <c r="S1344" s="850">
        <v>37</v>
      </c>
    </row>
    <row r="1345" spans="1:19" ht="14.4" customHeight="1" x14ac:dyDescent="0.3">
      <c r="A1345" s="831" t="s">
        <v>5082</v>
      </c>
      <c r="B1345" s="832" t="s">
        <v>5083</v>
      </c>
      <c r="C1345" s="832" t="s">
        <v>589</v>
      </c>
      <c r="D1345" s="832" t="s">
        <v>2752</v>
      </c>
      <c r="E1345" s="832" t="s">
        <v>5331</v>
      </c>
      <c r="F1345" s="832" t="s">
        <v>5351</v>
      </c>
      <c r="G1345" s="832" t="s">
        <v>5353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1</v>
      </c>
      <c r="Q1345" s="849">
        <v>178</v>
      </c>
      <c r="R1345" s="837"/>
      <c r="S1345" s="850">
        <v>178</v>
      </c>
    </row>
    <row r="1346" spans="1:19" ht="14.4" customHeight="1" x14ac:dyDescent="0.3">
      <c r="A1346" s="831" t="s">
        <v>5082</v>
      </c>
      <c r="B1346" s="832" t="s">
        <v>5083</v>
      </c>
      <c r="C1346" s="832" t="s">
        <v>589</v>
      </c>
      <c r="D1346" s="832" t="s">
        <v>2752</v>
      </c>
      <c r="E1346" s="832" t="s">
        <v>5331</v>
      </c>
      <c r="F1346" s="832" t="s">
        <v>5354</v>
      </c>
      <c r="G1346" s="832" t="s">
        <v>5355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95</v>
      </c>
      <c r="Q1346" s="849">
        <v>0</v>
      </c>
      <c r="R1346" s="837"/>
      <c r="S1346" s="850">
        <v>0</v>
      </c>
    </row>
    <row r="1347" spans="1:19" ht="14.4" customHeight="1" x14ac:dyDescent="0.3">
      <c r="A1347" s="831" t="s">
        <v>5082</v>
      </c>
      <c r="B1347" s="832" t="s">
        <v>5083</v>
      </c>
      <c r="C1347" s="832" t="s">
        <v>589</v>
      </c>
      <c r="D1347" s="832" t="s">
        <v>2752</v>
      </c>
      <c r="E1347" s="832" t="s">
        <v>5331</v>
      </c>
      <c r="F1347" s="832" t="s">
        <v>5356</v>
      </c>
      <c r="G1347" s="832" t="s">
        <v>5357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3</v>
      </c>
      <c r="Q1347" s="849">
        <v>0</v>
      </c>
      <c r="R1347" s="837"/>
      <c r="S1347" s="850">
        <v>0</v>
      </c>
    </row>
    <row r="1348" spans="1:19" ht="14.4" customHeight="1" x14ac:dyDescent="0.3">
      <c r="A1348" s="831" t="s">
        <v>5082</v>
      </c>
      <c r="B1348" s="832" t="s">
        <v>5083</v>
      </c>
      <c r="C1348" s="832" t="s">
        <v>589</v>
      </c>
      <c r="D1348" s="832" t="s">
        <v>2752</v>
      </c>
      <c r="E1348" s="832" t="s">
        <v>5331</v>
      </c>
      <c r="F1348" s="832" t="s">
        <v>5358</v>
      </c>
      <c r="G1348" s="832" t="s">
        <v>5360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4</v>
      </c>
      <c r="Q1348" s="849">
        <v>976</v>
      </c>
      <c r="R1348" s="837"/>
      <c r="S1348" s="850">
        <v>244</v>
      </c>
    </row>
    <row r="1349" spans="1:19" ht="14.4" customHeight="1" x14ac:dyDescent="0.3">
      <c r="A1349" s="831" t="s">
        <v>5082</v>
      </c>
      <c r="B1349" s="832" t="s">
        <v>5083</v>
      </c>
      <c r="C1349" s="832" t="s">
        <v>589</v>
      </c>
      <c r="D1349" s="832" t="s">
        <v>2752</v>
      </c>
      <c r="E1349" s="832" t="s">
        <v>5331</v>
      </c>
      <c r="F1349" s="832" t="s">
        <v>5361</v>
      </c>
      <c r="G1349" s="832" t="s">
        <v>5363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</v>
      </c>
      <c r="Q1349" s="849">
        <v>33.33</v>
      </c>
      <c r="R1349" s="837"/>
      <c r="S1349" s="850">
        <v>33.33</v>
      </c>
    </row>
    <row r="1350" spans="1:19" ht="14.4" customHeight="1" x14ac:dyDescent="0.3">
      <c r="A1350" s="831" t="s">
        <v>5082</v>
      </c>
      <c r="B1350" s="832" t="s">
        <v>5083</v>
      </c>
      <c r="C1350" s="832" t="s">
        <v>589</v>
      </c>
      <c r="D1350" s="832" t="s">
        <v>2752</v>
      </c>
      <c r="E1350" s="832" t="s">
        <v>5331</v>
      </c>
      <c r="F1350" s="832" t="s">
        <v>5369</v>
      </c>
      <c r="G1350" s="832" t="s">
        <v>5371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1</v>
      </c>
      <c r="Q1350" s="849">
        <v>32</v>
      </c>
      <c r="R1350" s="837"/>
      <c r="S1350" s="850">
        <v>32</v>
      </c>
    </row>
    <row r="1351" spans="1:19" ht="14.4" customHeight="1" x14ac:dyDescent="0.3">
      <c r="A1351" s="831" t="s">
        <v>5082</v>
      </c>
      <c r="B1351" s="832" t="s">
        <v>5083</v>
      </c>
      <c r="C1351" s="832" t="s">
        <v>589</v>
      </c>
      <c r="D1351" s="832" t="s">
        <v>2752</v>
      </c>
      <c r="E1351" s="832" t="s">
        <v>5331</v>
      </c>
      <c r="F1351" s="832" t="s">
        <v>5381</v>
      </c>
      <c r="G1351" s="832" t="s">
        <v>5382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1</v>
      </c>
      <c r="Q1351" s="849">
        <v>59</v>
      </c>
      <c r="R1351" s="837"/>
      <c r="S1351" s="850">
        <v>59</v>
      </c>
    </row>
    <row r="1352" spans="1:19" ht="14.4" customHeight="1" x14ac:dyDescent="0.3">
      <c r="A1352" s="831" t="s">
        <v>5082</v>
      </c>
      <c r="B1352" s="832" t="s">
        <v>5083</v>
      </c>
      <c r="C1352" s="832" t="s">
        <v>589</v>
      </c>
      <c r="D1352" s="832" t="s">
        <v>2752</v>
      </c>
      <c r="E1352" s="832" t="s">
        <v>5331</v>
      </c>
      <c r="F1352" s="832" t="s">
        <v>5390</v>
      </c>
      <c r="G1352" s="832" t="s">
        <v>5391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2</v>
      </c>
      <c r="Q1352" s="849">
        <v>0</v>
      </c>
      <c r="R1352" s="837"/>
      <c r="S1352" s="850">
        <v>0</v>
      </c>
    </row>
    <row r="1353" spans="1:19" ht="14.4" customHeight="1" x14ac:dyDescent="0.3">
      <c r="A1353" s="831" t="s">
        <v>5082</v>
      </c>
      <c r="B1353" s="832" t="s">
        <v>5083</v>
      </c>
      <c r="C1353" s="832" t="s">
        <v>589</v>
      </c>
      <c r="D1353" s="832" t="s">
        <v>2753</v>
      </c>
      <c r="E1353" s="832" t="s">
        <v>5084</v>
      </c>
      <c r="F1353" s="832" t="s">
        <v>5087</v>
      </c>
      <c r="G1353" s="832" t="s">
        <v>4276</v>
      </c>
      <c r="H1353" s="849">
        <v>2.8</v>
      </c>
      <c r="I1353" s="849">
        <v>151.48000000000002</v>
      </c>
      <c r="J1353" s="832">
        <v>14.000000000000002</v>
      </c>
      <c r="K1353" s="832">
        <v>54.100000000000009</v>
      </c>
      <c r="L1353" s="849">
        <v>0.2</v>
      </c>
      <c r="M1353" s="849">
        <v>10.82</v>
      </c>
      <c r="N1353" s="832">
        <v>1</v>
      </c>
      <c r="O1353" s="832">
        <v>54.1</v>
      </c>
      <c r="P1353" s="849">
        <v>1.2</v>
      </c>
      <c r="Q1353" s="849">
        <v>64.92</v>
      </c>
      <c r="R1353" s="837">
        <v>6</v>
      </c>
      <c r="S1353" s="850">
        <v>54.1</v>
      </c>
    </row>
    <row r="1354" spans="1:19" ht="14.4" customHeight="1" x14ac:dyDescent="0.3">
      <c r="A1354" s="831" t="s">
        <v>5082</v>
      </c>
      <c r="B1354" s="832" t="s">
        <v>5083</v>
      </c>
      <c r="C1354" s="832" t="s">
        <v>589</v>
      </c>
      <c r="D1354" s="832" t="s">
        <v>2753</v>
      </c>
      <c r="E1354" s="832" t="s">
        <v>5084</v>
      </c>
      <c r="F1354" s="832" t="s">
        <v>5088</v>
      </c>
      <c r="G1354" s="832" t="s">
        <v>4543</v>
      </c>
      <c r="H1354" s="849">
        <v>1</v>
      </c>
      <c r="I1354" s="849">
        <v>108.26</v>
      </c>
      <c r="J1354" s="832">
        <v>1.2498268298314477</v>
      </c>
      <c r="K1354" s="832">
        <v>108.26</v>
      </c>
      <c r="L1354" s="849">
        <v>0.8</v>
      </c>
      <c r="M1354" s="849">
        <v>86.62</v>
      </c>
      <c r="N1354" s="832">
        <v>1</v>
      </c>
      <c r="O1354" s="832">
        <v>108.27500000000001</v>
      </c>
      <c r="P1354" s="849">
        <v>0.2</v>
      </c>
      <c r="Q1354" s="849">
        <v>21.65</v>
      </c>
      <c r="R1354" s="837">
        <v>0.24994227661048254</v>
      </c>
      <c r="S1354" s="850">
        <v>108.24999999999999</v>
      </c>
    </row>
    <row r="1355" spans="1:19" ht="14.4" customHeight="1" x14ac:dyDescent="0.3">
      <c r="A1355" s="831" t="s">
        <v>5082</v>
      </c>
      <c r="B1355" s="832" t="s">
        <v>5083</v>
      </c>
      <c r="C1355" s="832" t="s">
        <v>589</v>
      </c>
      <c r="D1355" s="832" t="s">
        <v>2753</v>
      </c>
      <c r="E1355" s="832" t="s">
        <v>5084</v>
      </c>
      <c r="F1355" s="832" t="s">
        <v>5091</v>
      </c>
      <c r="G1355" s="832" t="s">
        <v>2872</v>
      </c>
      <c r="H1355" s="849">
        <v>0.4</v>
      </c>
      <c r="I1355" s="849">
        <v>5.14</v>
      </c>
      <c r="J1355" s="832"/>
      <c r="K1355" s="832">
        <v>12.849999999999998</v>
      </c>
      <c r="L1355" s="849"/>
      <c r="M1355" s="849"/>
      <c r="N1355" s="832"/>
      <c r="O1355" s="832"/>
      <c r="P1355" s="849"/>
      <c r="Q1355" s="849"/>
      <c r="R1355" s="837"/>
      <c r="S1355" s="850"/>
    </row>
    <row r="1356" spans="1:19" ht="14.4" customHeight="1" x14ac:dyDescent="0.3">
      <c r="A1356" s="831" t="s">
        <v>5082</v>
      </c>
      <c r="B1356" s="832" t="s">
        <v>5083</v>
      </c>
      <c r="C1356" s="832" t="s">
        <v>589</v>
      </c>
      <c r="D1356" s="832" t="s">
        <v>2753</v>
      </c>
      <c r="E1356" s="832" t="s">
        <v>5084</v>
      </c>
      <c r="F1356" s="832" t="s">
        <v>5092</v>
      </c>
      <c r="G1356" s="832" t="s">
        <v>5093</v>
      </c>
      <c r="H1356" s="849">
        <v>9.6000000000000014</v>
      </c>
      <c r="I1356" s="849">
        <v>1839.91</v>
      </c>
      <c r="J1356" s="832">
        <v>0.79978700282547277</v>
      </c>
      <c r="K1356" s="832">
        <v>191.65729166666665</v>
      </c>
      <c r="L1356" s="849">
        <v>11.200000000000001</v>
      </c>
      <c r="M1356" s="849">
        <v>2300.5</v>
      </c>
      <c r="N1356" s="832">
        <v>1</v>
      </c>
      <c r="O1356" s="832">
        <v>205.40178571428569</v>
      </c>
      <c r="P1356" s="849">
        <v>15</v>
      </c>
      <c r="Q1356" s="849">
        <v>3081.04</v>
      </c>
      <c r="R1356" s="837">
        <v>1.3392914583786133</v>
      </c>
      <c r="S1356" s="850">
        <v>205.40266666666668</v>
      </c>
    </row>
    <row r="1357" spans="1:19" ht="14.4" customHeight="1" x14ac:dyDescent="0.3">
      <c r="A1357" s="831" t="s">
        <v>5082</v>
      </c>
      <c r="B1357" s="832" t="s">
        <v>5083</v>
      </c>
      <c r="C1357" s="832" t="s">
        <v>589</v>
      </c>
      <c r="D1357" s="832" t="s">
        <v>2753</v>
      </c>
      <c r="E1357" s="832" t="s">
        <v>5084</v>
      </c>
      <c r="F1357" s="832" t="s">
        <v>5094</v>
      </c>
      <c r="G1357" s="832" t="s">
        <v>5095</v>
      </c>
      <c r="H1357" s="849">
        <v>0.1</v>
      </c>
      <c r="I1357" s="849">
        <v>637.25</v>
      </c>
      <c r="J1357" s="832"/>
      <c r="K1357" s="832">
        <v>6372.5</v>
      </c>
      <c r="L1357" s="849"/>
      <c r="M1357" s="849"/>
      <c r="N1357" s="832"/>
      <c r="O1357" s="832"/>
      <c r="P1357" s="849"/>
      <c r="Q1357" s="849"/>
      <c r="R1357" s="837"/>
      <c r="S1357" s="850"/>
    </row>
    <row r="1358" spans="1:19" ht="14.4" customHeight="1" x14ac:dyDescent="0.3">
      <c r="A1358" s="831" t="s">
        <v>5082</v>
      </c>
      <c r="B1358" s="832" t="s">
        <v>5083</v>
      </c>
      <c r="C1358" s="832" t="s">
        <v>589</v>
      </c>
      <c r="D1358" s="832" t="s">
        <v>2753</v>
      </c>
      <c r="E1358" s="832" t="s">
        <v>5084</v>
      </c>
      <c r="F1358" s="832" t="s">
        <v>5097</v>
      </c>
      <c r="G1358" s="832" t="s">
        <v>1226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300</v>
      </c>
      <c r="Q1358" s="849">
        <v>4087.5899999999997</v>
      </c>
      <c r="R1358" s="837"/>
      <c r="S1358" s="850">
        <v>13.625299999999999</v>
      </c>
    </row>
    <row r="1359" spans="1:19" ht="14.4" customHeight="1" x14ac:dyDescent="0.3">
      <c r="A1359" s="831" t="s">
        <v>5082</v>
      </c>
      <c r="B1359" s="832" t="s">
        <v>5083</v>
      </c>
      <c r="C1359" s="832" t="s">
        <v>589</v>
      </c>
      <c r="D1359" s="832" t="s">
        <v>2753</v>
      </c>
      <c r="E1359" s="832" t="s">
        <v>5084</v>
      </c>
      <c r="F1359" s="832" t="s">
        <v>5098</v>
      </c>
      <c r="G1359" s="832" t="s">
        <v>1820</v>
      </c>
      <c r="H1359" s="849"/>
      <c r="I1359" s="849"/>
      <c r="J1359" s="832"/>
      <c r="K1359" s="832"/>
      <c r="L1359" s="849">
        <v>1</v>
      </c>
      <c r="M1359" s="849">
        <v>6621.15</v>
      </c>
      <c r="N1359" s="832">
        <v>1</v>
      </c>
      <c r="O1359" s="832">
        <v>6621.15</v>
      </c>
      <c r="P1359" s="849"/>
      <c r="Q1359" s="849"/>
      <c r="R1359" s="837"/>
      <c r="S1359" s="850"/>
    </row>
    <row r="1360" spans="1:19" ht="14.4" customHeight="1" x14ac:dyDescent="0.3">
      <c r="A1360" s="831" t="s">
        <v>5082</v>
      </c>
      <c r="B1360" s="832" t="s">
        <v>5083</v>
      </c>
      <c r="C1360" s="832" t="s">
        <v>589</v>
      </c>
      <c r="D1360" s="832" t="s">
        <v>2753</v>
      </c>
      <c r="E1360" s="832" t="s">
        <v>5084</v>
      </c>
      <c r="F1360" s="832" t="s">
        <v>5099</v>
      </c>
      <c r="G1360" s="832" t="s">
        <v>609</v>
      </c>
      <c r="H1360" s="849"/>
      <c r="I1360" s="849"/>
      <c r="J1360" s="832"/>
      <c r="K1360" s="832"/>
      <c r="L1360" s="849">
        <v>5.18</v>
      </c>
      <c r="M1360" s="849">
        <v>1894.8</v>
      </c>
      <c r="N1360" s="832">
        <v>1</v>
      </c>
      <c r="O1360" s="832">
        <v>365.79150579150581</v>
      </c>
      <c r="P1360" s="849"/>
      <c r="Q1360" s="849"/>
      <c r="R1360" s="837"/>
      <c r="S1360" s="850"/>
    </row>
    <row r="1361" spans="1:19" ht="14.4" customHeight="1" x14ac:dyDescent="0.3">
      <c r="A1361" s="831" t="s">
        <v>5082</v>
      </c>
      <c r="B1361" s="832" t="s">
        <v>5083</v>
      </c>
      <c r="C1361" s="832" t="s">
        <v>589</v>
      </c>
      <c r="D1361" s="832" t="s">
        <v>2753</v>
      </c>
      <c r="E1361" s="832" t="s">
        <v>5084</v>
      </c>
      <c r="F1361" s="832" t="s">
        <v>5105</v>
      </c>
      <c r="G1361" s="832"/>
      <c r="H1361" s="849">
        <v>9</v>
      </c>
      <c r="I1361" s="849">
        <v>257616.9</v>
      </c>
      <c r="J1361" s="832">
        <v>4.5</v>
      </c>
      <c r="K1361" s="832">
        <v>28624.1</v>
      </c>
      <c r="L1361" s="849">
        <v>2</v>
      </c>
      <c r="M1361" s="849">
        <v>57248.2</v>
      </c>
      <c r="N1361" s="832">
        <v>1</v>
      </c>
      <c r="O1361" s="832">
        <v>28624.1</v>
      </c>
      <c r="P1361" s="849"/>
      <c r="Q1361" s="849"/>
      <c r="R1361" s="837"/>
      <c r="S1361" s="850"/>
    </row>
    <row r="1362" spans="1:19" ht="14.4" customHeight="1" x14ac:dyDescent="0.3">
      <c r="A1362" s="831" t="s">
        <v>5082</v>
      </c>
      <c r="B1362" s="832" t="s">
        <v>5083</v>
      </c>
      <c r="C1362" s="832" t="s">
        <v>589</v>
      </c>
      <c r="D1362" s="832" t="s">
        <v>2753</v>
      </c>
      <c r="E1362" s="832" t="s">
        <v>5084</v>
      </c>
      <c r="F1362" s="832" t="s">
        <v>5109</v>
      </c>
      <c r="G1362" s="832" t="s">
        <v>2668</v>
      </c>
      <c r="H1362" s="849">
        <v>24.51</v>
      </c>
      <c r="I1362" s="849">
        <v>366093.03</v>
      </c>
      <c r="J1362" s="832">
        <v>1.1447579095803524</v>
      </c>
      <c r="K1362" s="832">
        <v>14936.476132190943</v>
      </c>
      <c r="L1362" s="849">
        <v>22.609999999999996</v>
      </c>
      <c r="M1362" s="849">
        <v>319799.51999999996</v>
      </c>
      <c r="N1362" s="832">
        <v>1</v>
      </c>
      <c r="O1362" s="832">
        <v>14144.162759840779</v>
      </c>
      <c r="P1362" s="849">
        <v>52.790000000000006</v>
      </c>
      <c r="Q1362" s="849">
        <v>740898.29</v>
      </c>
      <c r="R1362" s="837">
        <v>2.3167586055163563</v>
      </c>
      <c r="S1362" s="850">
        <v>14034.822693691985</v>
      </c>
    </row>
    <row r="1363" spans="1:19" ht="14.4" customHeight="1" x14ac:dyDescent="0.3">
      <c r="A1363" s="831" t="s">
        <v>5082</v>
      </c>
      <c r="B1363" s="832" t="s">
        <v>5083</v>
      </c>
      <c r="C1363" s="832" t="s">
        <v>589</v>
      </c>
      <c r="D1363" s="832" t="s">
        <v>2753</v>
      </c>
      <c r="E1363" s="832" t="s">
        <v>5084</v>
      </c>
      <c r="F1363" s="832" t="s">
        <v>5110</v>
      </c>
      <c r="G1363" s="832" t="s">
        <v>5111</v>
      </c>
      <c r="H1363" s="849"/>
      <c r="I1363" s="849"/>
      <c r="J1363" s="832"/>
      <c r="K1363" s="832"/>
      <c r="L1363" s="849">
        <v>2</v>
      </c>
      <c r="M1363" s="849">
        <v>57089.94</v>
      </c>
      <c r="N1363" s="832">
        <v>1</v>
      </c>
      <c r="O1363" s="832">
        <v>28544.97</v>
      </c>
      <c r="P1363" s="849">
        <v>13</v>
      </c>
      <c r="Q1363" s="849">
        <v>371084.61</v>
      </c>
      <c r="R1363" s="837">
        <v>6.4999999999999991</v>
      </c>
      <c r="S1363" s="850">
        <v>28544.969999999998</v>
      </c>
    </row>
    <row r="1364" spans="1:19" ht="14.4" customHeight="1" x14ac:dyDescent="0.3">
      <c r="A1364" s="831" t="s">
        <v>5082</v>
      </c>
      <c r="B1364" s="832" t="s">
        <v>5083</v>
      </c>
      <c r="C1364" s="832" t="s">
        <v>589</v>
      </c>
      <c r="D1364" s="832" t="s">
        <v>2753</v>
      </c>
      <c r="E1364" s="832" t="s">
        <v>5084</v>
      </c>
      <c r="F1364" s="832" t="s">
        <v>5112</v>
      </c>
      <c r="G1364" s="832" t="s">
        <v>5111</v>
      </c>
      <c r="H1364" s="849"/>
      <c r="I1364" s="849"/>
      <c r="J1364" s="832"/>
      <c r="K1364" s="832"/>
      <c r="L1364" s="849">
        <v>2</v>
      </c>
      <c r="M1364" s="849">
        <v>115695.2</v>
      </c>
      <c r="N1364" s="832">
        <v>1</v>
      </c>
      <c r="O1364" s="832">
        <v>57847.6</v>
      </c>
      <c r="P1364" s="849">
        <v>13</v>
      </c>
      <c r="Q1364" s="849">
        <v>752018.8</v>
      </c>
      <c r="R1364" s="837">
        <v>6.5000000000000009</v>
      </c>
      <c r="S1364" s="850">
        <v>57847.600000000006</v>
      </c>
    </row>
    <row r="1365" spans="1:19" ht="14.4" customHeight="1" x14ac:dyDescent="0.3">
      <c r="A1365" s="831" t="s">
        <v>5082</v>
      </c>
      <c r="B1365" s="832" t="s">
        <v>5083</v>
      </c>
      <c r="C1365" s="832" t="s">
        <v>589</v>
      </c>
      <c r="D1365" s="832" t="s">
        <v>2753</v>
      </c>
      <c r="E1365" s="832" t="s">
        <v>5084</v>
      </c>
      <c r="F1365" s="832" t="s">
        <v>5113</v>
      </c>
      <c r="G1365" s="832" t="s">
        <v>5111</v>
      </c>
      <c r="H1365" s="849">
        <v>15</v>
      </c>
      <c r="I1365" s="849">
        <v>1864591.09</v>
      </c>
      <c r="J1365" s="832">
        <v>4.1826989232672975</v>
      </c>
      <c r="K1365" s="832">
        <v>124306.07266666667</v>
      </c>
      <c r="L1365" s="849">
        <v>4</v>
      </c>
      <c r="M1365" s="849">
        <v>445786.58999999997</v>
      </c>
      <c r="N1365" s="832">
        <v>1</v>
      </c>
      <c r="O1365" s="832">
        <v>111446.64749999999</v>
      </c>
      <c r="P1365" s="849">
        <v>3</v>
      </c>
      <c r="Q1365" s="849">
        <v>334339.59000000003</v>
      </c>
      <c r="R1365" s="837">
        <v>0.74999920926288977</v>
      </c>
      <c r="S1365" s="850">
        <v>111446.53000000001</v>
      </c>
    </row>
    <row r="1366" spans="1:19" ht="14.4" customHeight="1" x14ac:dyDescent="0.3">
      <c r="A1366" s="831" t="s">
        <v>5082</v>
      </c>
      <c r="B1366" s="832" t="s">
        <v>5083</v>
      </c>
      <c r="C1366" s="832" t="s">
        <v>589</v>
      </c>
      <c r="D1366" s="832" t="s">
        <v>2753</v>
      </c>
      <c r="E1366" s="832" t="s">
        <v>5084</v>
      </c>
      <c r="F1366" s="832" t="s">
        <v>5114</v>
      </c>
      <c r="G1366" s="832" t="s">
        <v>5115</v>
      </c>
      <c r="H1366" s="849"/>
      <c r="I1366" s="849"/>
      <c r="J1366" s="832"/>
      <c r="K1366" s="832"/>
      <c r="L1366" s="849">
        <v>1</v>
      </c>
      <c r="M1366" s="849">
        <v>78826.98</v>
      </c>
      <c r="N1366" s="832">
        <v>1</v>
      </c>
      <c r="O1366" s="832">
        <v>78826.98</v>
      </c>
      <c r="P1366" s="849"/>
      <c r="Q1366" s="849"/>
      <c r="R1366" s="837"/>
      <c r="S1366" s="850"/>
    </row>
    <row r="1367" spans="1:19" ht="14.4" customHeight="1" x14ac:dyDescent="0.3">
      <c r="A1367" s="831" t="s">
        <v>5082</v>
      </c>
      <c r="B1367" s="832" t="s">
        <v>5083</v>
      </c>
      <c r="C1367" s="832" t="s">
        <v>589</v>
      </c>
      <c r="D1367" s="832" t="s">
        <v>2753</v>
      </c>
      <c r="E1367" s="832" t="s">
        <v>5084</v>
      </c>
      <c r="F1367" s="832" t="s">
        <v>5116</v>
      </c>
      <c r="G1367" s="832" t="s">
        <v>5117</v>
      </c>
      <c r="H1367" s="849">
        <v>1</v>
      </c>
      <c r="I1367" s="849">
        <v>1749.08</v>
      </c>
      <c r="J1367" s="832"/>
      <c r="K1367" s="832">
        <v>1749.08</v>
      </c>
      <c r="L1367" s="849"/>
      <c r="M1367" s="849"/>
      <c r="N1367" s="832"/>
      <c r="O1367" s="832"/>
      <c r="P1367" s="849"/>
      <c r="Q1367" s="849"/>
      <c r="R1367" s="837"/>
      <c r="S1367" s="850"/>
    </row>
    <row r="1368" spans="1:19" ht="14.4" customHeight="1" x14ac:dyDescent="0.3">
      <c r="A1368" s="831" t="s">
        <v>5082</v>
      </c>
      <c r="B1368" s="832" t="s">
        <v>5083</v>
      </c>
      <c r="C1368" s="832" t="s">
        <v>589</v>
      </c>
      <c r="D1368" s="832" t="s">
        <v>2753</v>
      </c>
      <c r="E1368" s="832" t="s">
        <v>5084</v>
      </c>
      <c r="F1368" s="832" t="s">
        <v>5118</v>
      </c>
      <c r="G1368" s="832" t="s">
        <v>5119</v>
      </c>
      <c r="H1368" s="849">
        <v>81</v>
      </c>
      <c r="I1368" s="849">
        <v>4578459.3900000006</v>
      </c>
      <c r="J1368" s="832">
        <v>1.5828938981873961</v>
      </c>
      <c r="K1368" s="832">
        <v>56524.19000000001</v>
      </c>
      <c r="L1368" s="849">
        <v>52</v>
      </c>
      <c r="M1368" s="849">
        <v>2892461.33</v>
      </c>
      <c r="N1368" s="832">
        <v>1</v>
      </c>
      <c r="O1368" s="832">
        <v>55624.256346153845</v>
      </c>
      <c r="P1368" s="849">
        <v>56</v>
      </c>
      <c r="Q1368" s="849">
        <v>1864858.6099999999</v>
      </c>
      <c r="R1368" s="837">
        <v>0.64473069722940768</v>
      </c>
      <c r="S1368" s="850">
        <v>33301.046607142853</v>
      </c>
    </row>
    <row r="1369" spans="1:19" ht="14.4" customHeight="1" x14ac:dyDescent="0.3">
      <c r="A1369" s="831" t="s">
        <v>5082</v>
      </c>
      <c r="B1369" s="832" t="s">
        <v>5083</v>
      </c>
      <c r="C1369" s="832" t="s">
        <v>589</v>
      </c>
      <c r="D1369" s="832" t="s">
        <v>2753</v>
      </c>
      <c r="E1369" s="832" t="s">
        <v>5084</v>
      </c>
      <c r="F1369" s="832" t="s">
        <v>5120</v>
      </c>
      <c r="G1369" s="832" t="s">
        <v>5121</v>
      </c>
      <c r="H1369" s="849">
        <v>4</v>
      </c>
      <c r="I1369" s="849">
        <v>33178.28</v>
      </c>
      <c r="J1369" s="832">
        <v>0.4</v>
      </c>
      <c r="K1369" s="832">
        <v>8294.57</v>
      </c>
      <c r="L1369" s="849">
        <v>10</v>
      </c>
      <c r="M1369" s="849">
        <v>82945.7</v>
      </c>
      <c r="N1369" s="832">
        <v>1</v>
      </c>
      <c r="O1369" s="832">
        <v>8294.57</v>
      </c>
      <c r="P1369" s="849"/>
      <c r="Q1369" s="849"/>
      <c r="R1369" s="837"/>
      <c r="S1369" s="850"/>
    </row>
    <row r="1370" spans="1:19" ht="14.4" customHeight="1" x14ac:dyDescent="0.3">
      <c r="A1370" s="831" t="s">
        <v>5082</v>
      </c>
      <c r="B1370" s="832" t="s">
        <v>5083</v>
      </c>
      <c r="C1370" s="832" t="s">
        <v>589</v>
      </c>
      <c r="D1370" s="832" t="s">
        <v>2753</v>
      </c>
      <c r="E1370" s="832" t="s">
        <v>5084</v>
      </c>
      <c r="F1370" s="832" t="s">
        <v>5122</v>
      </c>
      <c r="G1370" s="832" t="s">
        <v>5123</v>
      </c>
      <c r="H1370" s="849">
        <v>3</v>
      </c>
      <c r="I1370" s="849">
        <v>70359.09</v>
      </c>
      <c r="J1370" s="832"/>
      <c r="K1370" s="832">
        <v>23453.03</v>
      </c>
      <c r="L1370" s="849"/>
      <c r="M1370" s="849"/>
      <c r="N1370" s="832"/>
      <c r="O1370" s="832"/>
      <c r="P1370" s="849"/>
      <c r="Q1370" s="849"/>
      <c r="R1370" s="837"/>
      <c r="S1370" s="850"/>
    </row>
    <row r="1371" spans="1:19" ht="14.4" customHeight="1" x14ac:dyDescent="0.3">
      <c r="A1371" s="831" t="s">
        <v>5082</v>
      </c>
      <c r="B1371" s="832" t="s">
        <v>5083</v>
      </c>
      <c r="C1371" s="832" t="s">
        <v>589</v>
      </c>
      <c r="D1371" s="832" t="s">
        <v>2753</v>
      </c>
      <c r="E1371" s="832" t="s">
        <v>5084</v>
      </c>
      <c r="F1371" s="832" t="s">
        <v>5126</v>
      </c>
      <c r="G1371" s="832" t="s">
        <v>5119</v>
      </c>
      <c r="H1371" s="849">
        <v>22</v>
      </c>
      <c r="I1371" s="849">
        <v>3730596.76</v>
      </c>
      <c r="J1371" s="832">
        <v>1.1054999955668539</v>
      </c>
      <c r="K1371" s="832">
        <v>169572.58</v>
      </c>
      <c r="L1371" s="849">
        <v>20</v>
      </c>
      <c r="M1371" s="849">
        <v>3374578.72</v>
      </c>
      <c r="N1371" s="832">
        <v>1</v>
      </c>
      <c r="O1371" s="832">
        <v>168728.93600000002</v>
      </c>
      <c r="P1371" s="849">
        <v>21</v>
      </c>
      <c r="Q1371" s="849">
        <v>2035971.69</v>
      </c>
      <c r="R1371" s="837">
        <v>0.60332618051950493</v>
      </c>
      <c r="S1371" s="850">
        <v>96951.032857142854</v>
      </c>
    </row>
    <row r="1372" spans="1:19" ht="14.4" customHeight="1" x14ac:dyDescent="0.3">
      <c r="A1372" s="831" t="s">
        <v>5082</v>
      </c>
      <c r="B1372" s="832" t="s">
        <v>5083</v>
      </c>
      <c r="C1372" s="832" t="s">
        <v>589</v>
      </c>
      <c r="D1372" s="832" t="s">
        <v>2753</v>
      </c>
      <c r="E1372" s="832" t="s">
        <v>5084</v>
      </c>
      <c r="F1372" s="832" t="s">
        <v>5127</v>
      </c>
      <c r="G1372" s="832" t="s">
        <v>1847</v>
      </c>
      <c r="H1372" s="849">
        <v>3.88</v>
      </c>
      <c r="I1372" s="849">
        <v>30169.360000000001</v>
      </c>
      <c r="J1372" s="832"/>
      <c r="K1372" s="832">
        <v>7775.6082474226805</v>
      </c>
      <c r="L1372" s="849"/>
      <c r="M1372" s="849"/>
      <c r="N1372" s="832"/>
      <c r="O1372" s="832"/>
      <c r="P1372" s="849">
        <v>0.47</v>
      </c>
      <c r="Q1372" s="849">
        <v>3076.05</v>
      </c>
      <c r="R1372" s="837"/>
      <c r="S1372" s="850">
        <v>6544.7872340425538</v>
      </c>
    </row>
    <row r="1373" spans="1:19" ht="14.4" customHeight="1" x14ac:dyDescent="0.3">
      <c r="A1373" s="831" t="s">
        <v>5082</v>
      </c>
      <c r="B1373" s="832" t="s">
        <v>5083</v>
      </c>
      <c r="C1373" s="832" t="s">
        <v>589</v>
      </c>
      <c r="D1373" s="832" t="s">
        <v>2753</v>
      </c>
      <c r="E1373" s="832" t="s">
        <v>5084</v>
      </c>
      <c r="F1373" s="832" t="s">
        <v>5128</v>
      </c>
      <c r="G1373" s="832" t="s">
        <v>1847</v>
      </c>
      <c r="H1373" s="849">
        <v>3</v>
      </c>
      <c r="I1373" s="849">
        <v>93307.29</v>
      </c>
      <c r="J1373" s="832"/>
      <c r="K1373" s="832">
        <v>31102.429999999997</v>
      </c>
      <c r="L1373" s="849"/>
      <c r="M1373" s="849"/>
      <c r="N1373" s="832"/>
      <c r="O1373" s="832"/>
      <c r="P1373" s="849">
        <v>1.65</v>
      </c>
      <c r="Q1373" s="849">
        <v>43181.74</v>
      </c>
      <c r="R1373" s="837"/>
      <c r="S1373" s="850">
        <v>26170.751515151514</v>
      </c>
    </row>
    <row r="1374" spans="1:19" ht="14.4" customHeight="1" x14ac:dyDescent="0.3">
      <c r="A1374" s="831" t="s">
        <v>5082</v>
      </c>
      <c r="B1374" s="832" t="s">
        <v>5083</v>
      </c>
      <c r="C1374" s="832" t="s">
        <v>589</v>
      </c>
      <c r="D1374" s="832" t="s">
        <v>2753</v>
      </c>
      <c r="E1374" s="832" t="s">
        <v>5084</v>
      </c>
      <c r="F1374" s="832" t="s">
        <v>5129</v>
      </c>
      <c r="G1374" s="832" t="s">
        <v>1777</v>
      </c>
      <c r="H1374" s="849">
        <v>62.26</v>
      </c>
      <c r="I1374" s="849">
        <v>311860.34000000003</v>
      </c>
      <c r="J1374" s="832">
        <v>1.1991733380368133</v>
      </c>
      <c r="K1374" s="832">
        <v>5009.0000000000009</v>
      </c>
      <c r="L1374" s="849">
        <v>52.19</v>
      </c>
      <c r="M1374" s="849">
        <v>260062.77</v>
      </c>
      <c r="N1374" s="832">
        <v>1</v>
      </c>
      <c r="O1374" s="832">
        <v>4983</v>
      </c>
      <c r="P1374" s="849">
        <v>8.58</v>
      </c>
      <c r="Q1374" s="849">
        <v>41961.26</v>
      </c>
      <c r="R1374" s="837">
        <v>0.16135050780240479</v>
      </c>
      <c r="S1374" s="850">
        <v>4890.5897435897441</v>
      </c>
    </row>
    <row r="1375" spans="1:19" ht="14.4" customHeight="1" x14ac:dyDescent="0.3">
      <c r="A1375" s="831" t="s">
        <v>5082</v>
      </c>
      <c r="B1375" s="832" t="s">
        <v>5083</v>
      </c>
      <c r="C1375" s="832" t="s">
        <v>589</v>
      </c>
      <c r="D1375" s="832" t="s">
        <v>2753</v>
      </c>
      <c r="E1375" s="832" t="s">
        <v>5084</v>
      </c>
      <c r="F1375" s="832" t="s">
        <v>5132</v>
      </c>
      <c r="G1375" s="832" t="s">
        <v>2681</v>
      </c>
      <c r="H1375" s="849">
        <v>4.87</v>
      </c>
      <c r="I1375" s="849">
        <v>56846.97</v>
      </c>
      <c r="J1375" s="832"/>
      <c r="K1375" s="832">
        <v>11672.889117043122</v>
      </c>
      <c r="L1375" s="849"/>
      <c r="M1375" s="849"/>
      <c r="N1375" s="832"/>
      <c r="O1375" s="832"/>
      <c r="P1375" s="849">
        <v>38.19</v>
      </c>
      <c r="Q1375" s="849">
        <v>384839.6</v>
      </c>
      <c r="R1375" s="837"/>
      <c r="S1375" s="850">
        <v>10076.973029588898</v>
      </c>
    </row>
    <row r="1376" spans="1:19" ht="14.4" customHeight="1" x14ac:dyDescent="0.3">
      <c r="A1376" s="831" t="s">
        <v>5082</v>
      </c>
      <c r="B1376" s="832" t="s">
        <v>5083</v>
      </c>
      <c r="C1376" s="832" t="s">
        <v>589</v>
      </c>
      <c r="D1376" s="832" t="s">
        <v>2753</v>
      </c>
      <c r="E1376" s="832" t="s">
        <v>5084</v>
      </c>
      <c r="F1376" s="832" t="s">
        <v>5133</v>
      </c>
      <c r="G1376" s="832"/>
      <c r="H1376" s="849">
        <v>1</v>
      </c>
      <c r="I1376" s="849">
        <v>48.74</v>
      </c>
      <c r="J1376" s="832"/>
      <c r="K1376" s="832">
        <v>48.74</v>
      </c>
      <c r="L1376" s="849"/>
      <c r="M1376" s="849"/>
      <c r="N1376" s="832"/>
      <c r="O1376" s="832"/>
      <c r="P1376" s="849">
        <v>2</v>
      </c>
      <c r="Q1376" s="849">
        <v>97.48</v>
      </c>
      <c r="R1376" s="837"/>
      <c r="S1376" s="850">
        <v>48.74</v>
      </c>
    </row>
    <row r="1377" spans="1:19" ht="14.4" customHeight="1" x14ac:dyDescent="0.3">
      <c r="A1377" s="831" t="s">
        <v>5082</v>
      </c>
      <c r="B1377" s="832" t="s">
        <v>5083</v>
      </c>
      <c r="C1377" s="832" t="s">
        <v>589</v>
      </c>
      <c r="D1377" s="832" t="s">
        <v>2753</v>
      </c>
      <c r="E1377" s="832" t="s">
        <v>5084</v>
      </c>
      <c r="F1377" s="832" t="s">
        <v>5134</v>
      </c>
      <c r="G1377" s="832" t="s">
        <v>5135</v>
      </c>
      <c r="H1377" s="849">
        <v>25.77</v>
      </c>
      <c r="I1377" s="849">
        <v>2726.13</v>
      </c>
      <c r="J1377" s="832">
        <v>0.78281731879188854</v>
      </c>
      <c r="K1377" s="832">
        <v>105.78696158323633</v>
      </c>
      <c r="L1377" s="849">
        <v>25.32</v>
      </c>
      <c r="M1377" s="849">
        <v>3482.46</v>
      </c>
      <c r="N1377" s="832">
        <v>1</v>
      </c>
      <c r="O1377" s="832">
        <v>137.53791469194312</v>
      </c>
      <c r="P1377" s="849"/>
      <c r="Q1377" s="849"/>
      <c r="R1377" s="837"/>
      <c r="S1377" s="850"/>
    </row>
    <row r="1378" spans="1:19" ht="14.4" customHeight="1" x14ac:dyDescent="0.3">
      <c r="A1378" s="831" t="s">
        <v>5082</v>
      </c>
      <c r="B1378" s="832" t="s">
        <v>5083</v>
      </c>
      <c r="C1378" s="832" t="s">
        <v>589</v>
      </c>
      <c r="D1378" s="832" t="s">
        <v>2753</v>
      </c>
      <c r="E1378" s="832" t="s">
        <v>5084</v>
      </c>
      <c r="F1378" s="832" t="s">
        <v>5136</v>
      </c>
      <c r="G1378" s="832" t="s">
        <v>5135</v>
      </c>
      <c r="H1378" s="849">
        <v>72.759999999999991</v>
      </c>
      <c r="I1378" s="849">
        <v>38488.479999999996</v>
      </c>
      <c r="J1378" s="832">
        <v>1.1149472269336003</v>
      </c>
      <c r="K1378" s="832">
        <v>528.97855964815835</v>
      </c>
      <c r="L1378" s="849">
        <v>50.2</v>
      </c>
      <c r="M1378" s="849">
        <v>34520.449999999997</v>
      </c>
      <c r="N1378" s="832">
        <v>1</v>
      </c>
      <c r="O1378" s="832">
        <v>687.65836653386441</v>
      </c>
      <c r="P1378" s="849"/>
      <c r="Q1378" s="849"/>
      <c r="R1378" s="837"/>
      <c r="S1378" s="850"/>
    </row>
    <row r="1379" spans="1:19" ht="14.4" customHeight="1" x14ac:dyDescent="0.3">
      <c r="A1379" s="831" t="s">
        <v>5082</v>
      </c>
      <c r="B1379" s="832" t="s">
        <v>5083</v>
      </c>
      <c r="C1379" s="832" t="s">
        <v>589</v>
      </c>
      <c r="D1379" s="832" t="s">
        <v>2753</v>
      </c>
      <c r="E1379" s="832" t="s">
        <v>5084</v>
      </c>
      <c r="F1379" s="832" t="s">
        <v>5137</v>
      </c>
      <c r="G1379" s="832" t="s">
        <v>1820</v>
      </c>
      <c r="H1379" s="849">
        <v>17</v>
      </c>
      <c r="I1379" s="849">
        <v>35281.119999999995</v>
      </c>
      <c r="J1379" s="832">
        <v>0.73913043478260865</v>
      </c>
      <c r="K1379" s="832">
        <v>2075.3599999999997</v>
      </c>
      <c r="L1379" s="849">
        <v>23</v>
      </c>
      <c r="M1379" s="849">
        <v>47733.279999999999</v>
      </c>
      <c r="N1379" s="832">
        <v>1</v>
      </c>
      <c r="O1379" s="832">
        <v>2075.36</v>
      </c>
      <c r="P1379" s="849"/>
      <c r="Q1379" s="849"/>
      <c r="R1379" s="837"/>
      <c r="S1379" s="850"/>
    </row>
    <row r="1380" spans="1:19" ht="14.4" customHeight="1" x14ac:dyDescent="0.3">
      <c r="A1380" s="831" t="s">
        <v>5082</v>
      </c>
      <c r="B1380" s="832" t="s">
        <v>5083</v>
      </c>
      <c r="C1380" s="832" t="s">
        <v>589</v>
      </c>
      <c r="D1380" s="832" t="s">
        <v>2753</v>
      </c>
      <c r="E1380" s="832" t="s">
        <v>5084</v>
      </c>
      <c r="F1380" s="832" t="s">
        <v>5138</v>
      </c>
      <c r="G1380" s="832" t="s">
        <v>638</v>
      </c>
      <c r="H1380" s="849"/>
      <c r="I1380" s="849"/>
      <c r="J1380" s="832"/>
      <c r="K1380" s="832"/>
      <c r="L1380" s="849">
        <v>0.1</v>
      </c>
      <c r="M1380" s="849">
        <v>7.8</v>
      </c>
      <c r="N1380" s="832">
        <v>1</v>
      </c>
      <c r="O1380" s="832">
        <v>78</v>
      </c>
      <c r="P1380" s="849">
        <v>0.1</v>
      </c>
      <c r="Q1380" s="849">
        <v>7.8</v>
      </c>
      <c r="R1380" s="837">
        <v>1</v>
      </c>
      <c r="S1380" s="850">
        <v>78</v>
      </c>
    </row>
    <row r="1381" spans="1:19" ht="14.4" customHeight="1" x14ac:dyDescent="0.3">
      <c r="A1381" s="831" t="s">
        <v>5082</v>
      </c>
      <c r="B1381" s="832" t="s">
        <v>5083</v>
      </c>
      <c r="C1381" s="832" t="s">
        <v>589</v>
      </c>
      <c r="D1381" s="832" t="s">
        <v>2753</v>
      </c>
      <c r="E1381" s="832" t="s">
        <v>5084</v>
      </c>
      <c r="F1381" s="832" t="s">
        <v>5139</v>
      </c>
      <c r="G1381" s="832"/>
      <c r="H1381" s="849">
        <v>2</v>
      </c>
      <c r="I1381" s="849">
        <v>284.22000000000003</v>
      </c>
      <c r="J1381" s="832"/>
      <c r="K1381" s="832">
        <v>142.11000000000001</v>
      </c>
      <c r="L1381" s="849"/>
      <c r="M1381" s="849"/>
      <c r="N1381" s="832"/>
      <c r="O1381" s="832"/>
      <c r="P1381" s="849"/>
      <c r="Q1381" s="849"/>
      <c r="R1381" s="837"/>
      <c r="S1381" s="850"/>
    </row>
    <row r="1382" spans="1:19" ht="14.4" customHeight="1" x14ac:dyDescent="0.3">
      <c r="A1382" s="831" t="s">
        <v>5082</v>
      </c>
      <c r="B1382" s="832" t="s">
        <v>5083</v>
      </c>
      <c r="C1382" s="832" t="s">
        <v>589</v>
      </c>
      <c r="D1382" s="832" t="s">
        <v>2753</v>
      </c>
      <c r="E1382" s="832" t="s">
        <v>5084</v>
      </c>
      <c r="F1382" s="832" t="s">
        <v>5140</v>
      </c>
      <c r="G1382" s="832" t="s">
        <v>1187</v>
      </c>
      <c r="H1382" s="849">
        <v>15.6</v>
      </c>
      <c r="I1382" s="849">
        <v>2841.54</v>
      </c>
      <c r="J1382" s="832">
        <v>0.84782608695652162</v>
      </c>
      <c r="K1382" s="832">
        <v>182.15</v>
      </c>
      <c r="L1382" s="849">
        <v>18.399999999999999</v>
      </c>
      <c r="M1382" s="849">
        <v>3351.5600000000004</v>
      </c>
      <c r="N1382" s="832">
        <v>1</v>
      </c>
      <c r="O1382" s="832">
        <v>182.15000000000003</v>
      </c>
      <c r="P1382" s="849">
        <v>23.6</v>
      </c>
      <c r="Q1382" s="849">
        <v>4298.7400000000007</v>
      </c>
      <c r="R1382" s="837">
        <v>1.2826086956521741</v>
      </c>
      <c r="S1382" s="850">
        <v>182.15</v>
      </c>
    </row>
    <row r="1383" spans="1:19" ht="14.4" customHeight="1" x14ac:dyDescent="0.3">
      <c r="A1383" s="831" t="s">
        <v>5082</v>
      </c>
      <c r="B1383" s="832" t="s">
        <v>5083</v>
      </c>
      <c r="C1383" s="832" t="s">
        <v>589</v>
      </c>
      <c r="D1383" s="832" t="s">
        <v>2753</v>
      </c>
      <c r="E1383" s="832" t="s">
        <v>5084</v>
      </c>
      <c r="F1383" s="832" t="s">
        <v>5141</v>
      </c>
      <c r="G1383" s="832" t="s">
        <v>793</v>
      </c>
      <c r="H1383" s="849">
        <v>28.599999999999998</v>
      </c>
      <c r="I1383" s="849">
        <v>2023.45</v>
      </c>
      <c r="J1383" s="832">
        <v>1.0671641791044777</v>
      </c>
      <c r="K1383" s="832">
        <v>70.75</v>
      </c>
      <c r="L1383" s="849">
        <v>26.8</v>
      </c>
      <c r="M1383" s="849">
        <v>1896.1</v>
      </c>
      <c r="N1383" s="832">
        <v>1</v>
      </c>
      <c r="O1383" s="832">
        <v>70.75</v>
      </c>
      <c r="P1383" s="849">
        <v>7.8</v>
      </c>
      <c r="Q1383" s="849">
        <v>664.17</v>
      </c>
      <c r="R1383" s="837">
        <v>0.35028215811402352</v>
      </c>
      <c r="S1383" s="850">
        <v>85.149999999999991</v>
      </c>
    </row>
    <row r="1384" spans="1:19" ht="14.4" customHeight="1" x14ac:dyDescent="0.3">
      <c r="A1384" s="831" t="s">
        <v>5082</v>
      </c>
      <c r="B1384" s="832" t="s">
        <v>5083</v>
      </c>
      <c r="C1384" s="832" t="s">
        <v>589</v>
      </c>
      <c r="D1384" s="832" t="s">
        <v>2753</v>
      </c>
      <c r="E1384" s="832" t="s">
        <v>5084</v>
      </c>
      <c r="F1384" s="832" t="s">
        <v>5142</v>
      </c>
      <c r="G1384" s="832" t="s">
        <v>3404</v>
      </c>
      <c r="H1384" s="849">
        <v>4.13</v>
      </c>
      <c r="I1384" s="849">
        <v>2009.01</v>
      </c>
      <c r="J1384" s="832">
        <v>2.1623881946462591</v>
      </c>
      <c r="K1384" s="832">
        <v>486.44309927360774</v>
      </c>
      <c r="L1384" s="849">
        <v>1.9100000000000001</v>
      </c>
      <c r="M1384" s="849">
        <v>929.06999999999994</v>
      </c>
      <c r="N1384" s="832">
        <v>1</v>
      </c>
      <c r="O1384" s="832">
        <v>486.42408376963346</v>
      </c>
      <c r="P1384" s="849">
        <v>3.6100000000000003</v>
      </c>
      <c r="Q1384" s="849">
        <v>2476.96</v>
      </c>
      <c r="R1384" s="837">
        <v>2.6660639133757416</v>
      </c>
      <c r="S1384" s="850">
        <v>686.13850415512456</v>
      </c>
    </row>
    <row r="1385" spans="1:19" ht="14.4" customHeight="1" x14ac:dyDescent="0.3">
      <c r="A1385" s="831" t="s">
        <v>5082</v>
      </c>
      <c r="B1385" s="832" t="s">
        <v>5083</v>
      </c>
      <c r="C1385" s="832" t="s">
        <v>589</v>
      </c>
      <c r="D1385" s="832" t="s">
        <v>2753</v>
      </c>
      <c r="E1385" s="832" t="s">
        <v>5084</v>
      </c>
      <c r="F1385" s="832" t="s">
        <v>5143</v>
      </c>
      <c r="G1385" s="832" t="s">
        <v>3404</v>
      </c>
      <c r="H1385" s="849">
        <v>10.029999999999999</v>
      </c>
      <c r="I1385" s="849">
        <v>1219.74</v>
      </c>
      <c r="J1385" s="832">
        <v>2.219040515218222</v>
      </c>
      <c r="K1385" s="832">
        <v>121.60917248255235</v>
      </c>
      <c r="L1385" s="849">
        <v>4.5200000000000005</v>
      </c>
      <c r="M1385" s="849">
        <v>549.66999999999996</v>
      </c>
      <c r="N1385" s="832">
        <v>1</v>
      </c>
      <c r="O1385" s="832">
        <v>121.608407079646</v>
      </c>
      <c r="P1385" s="849">
        <v>8.34</v>
      </c>
      <c r="Q1385" s="849">
        <v>1430.71</v>
      </c>
      <c r="R1385" s="837">
        <v>2.6028526206633074</v>
      </c>
      <c r="S1385" s="850">
        <v>171.54796163069545</v>
      </c>
    </row>
    <row r="1386" spans="1:19" ht="14.4" customHeight="1" x14ac:dyDescent="0.3">
      <c r="A1386" s="831" t="s">
        <v>5082</v>
      </c>
      <c r="B1386" s="832" t="s">
        <v>5083</v>
      </c>
      <c r="C1386" s="832" t="s">
        <v>589</v>
      </c>
      <c r="D1386" s="832" t="s">
        <v>2753</v>
      </c>
      <c r="E1386" s="832" t="s">
        <v>5084</v>
      </c>
      <c r="F1386" s="832" t="s">
        <v>5144</v>
      </c>
      <c r="G1386" s="832" t="s">
        <v>3404</v>
      </c>
      <c r="H1386" s="849">
        <v>26.08</v>
      </c>
      <c r="I1386" s="849">
        <v>6343.66</v>
      </c>
      <c r="J1386" s="832">
        <v>1.2007389558841066</v>
      </c>
      <c r="K1386" s="832">
        <v>243.23849693251535</v>
      </c>
      <c r="L1386" s="849">
        <v>21.72</v>
      </c>
      <c r="M1386" s="849">
        <v>5283.13</v>
      </c>
      <c r="N1386" s="832">
        <v>1</v>
      </c>
      <c r="O1386" s="832">
        <v>243.23802946593003</v>
      </c>
      <c r="P1386" s="849">
        <v>33.51</v>
      </c>
      <c r="Q1386" s="849">
        <v>11496.869999999999</v>
      </c>
      <c r="R1386" s="837">
        <v>2.1761474731835104</v>
      </c>
      <c r="S1386" s="850">
        <v>343.08773500447626</v>
      </c>
    </row>
    <row r="1387" spans="1:19" ht="14.4" customHeight="1" x14ac:dyDescent="0.3">
      <c r="A1387" s="831" t="s">
        <v>5082</v>
      </c>
      <c r="B1387" s="832" t="s">
        <v>5083</v>
      </c>
      <c r="C1387" s="832" t="s">
        <v>589</v>
      </c>
      <c r="D1387" s="832" t="s">
        <v>2753</v>
      </c>
      <c r="E1387" s="832" t="s">
        <v>5084</v>
      </c>
      <c r="F1387" s="832" t="s">
        <v>5145</v>
      </c>
      <c r="G1387" s="832" t="s">
        <v>1258</v>
      </c>
      <c r="H1387" s="849"/>
      <c r="I1387" s="849"/>
      <c r="J1387" s="832"/>
      <c r="K1387" s="832"/>
      <c r="L1387" s="849">
        <v>0.4</v>
      </c>
      <c r="M1387" s="849">
        <v>23.98</v>
      </c>
      <c r="N1387" s="832">
        <v>1</v>
      </c>
      <c r="O1387" s="832">
        <v>59.949999999999996</v>
      </c>
      <c r="P1387" s="849"/>
      <c r="Q1387" s="849"/>
      <c r="R1387" s="837"/>
      <c r="S1387" s="850"/>
    </row>
    <row r="1388" spans="1:19" ht="14.4" customHeight="1" x14ac:dyDescent="0.3">
      <c r="A1388" s="831" t="s">
        <v>5082</v>
      </c>
      <c r="B1388" s="832" t="s">
        <v>5083</v>
      </c>
      <c r="C1388" s="832" t="s">
        <v>589</v>
      </c>
      <c r="D1388" s="832" t="s">
        <v>2753</v>
      </c>
      <c r="E1388" s="832" t="s">
        <v>5084</v>
      </c>
      <c r="F1388" s="832" t="s">
        <v>5146</v>
      </c>
      <c r="G1388" s="832" t="s">
        <v>5147</v>
      </c>
      <c r="H1388" s="849">
        <v>0.06</v>
      </c>
      <c r="I1388" s="849">
        <v>15.36</v>
      </c>
      <c r="J1388" s="832"/>
      <c r="K1388" s="832">
        <v>256</v>
      </c>
      <c r="L1388" s="849"/>
      <c r="M1388" s="849"/>
      <c r="N1388" s="832"/>
      <c r="O1388" s="832"/>
      <c r="P1388" s="849"/>
      <c r="Q1388" s="849"/>
      <c r="R1388" s="837"/>
      <c r="S1388" s="850"/>
    </row>
    <row r="1389" spans="1:19" ht="14.4" customHeight="1" x14ac:dyDescent="0.3">
      <c r="A1389" s="831" t="s">
        <v>5082</v>
      </c>
      <c r="B1389" s="832" t="s">
        <v>5083</v>
      </c>
      <c r="C1389" s="832" t="s">
        <v>589</v>
      </c>
      <c r="D1389" s="832" t="s">
        <v>2753</v>
      </c>
      <c r="E1389" s="832" t="s">
        <v>5084</v>
      </c>
      <c r="F1389" s="832" t="s">
        <v>5148</v>
      </c>
      <c r="G1389" s="832" t="s">
        <v>3432</v>
      </c>
      <c r="H1389" s="849">
        <v>1.7</v>
      </c>
      <c r="I1389" s="849">
        <v>199.41</v>
      </c>
      <c r="J1389" s="832">
        <v>0.56666666666666665</v>
      </c>
      <c r="K1389" s="832">
        <v>117.3</v>
      </c>
      <c r="L1389" s="849">
        <v>3</v>
      </c>
      <c r="M1389" s="849">
        <v>351.9</v>
      </c>
      <c r="N1389" s="832">
        <v>1</v>
      </c>
      <c r="O1389" s="832">
        <v>117.3</v>
      </c>
      <c r="P1389" s="849">
        <v>6.1</v>
      </c>
      <c r="Q1389" s="849">
        <v>715.53</v>
      </c>
      <c r="R1389" s="837">
        <v>2.0333333333333332</v>
      </c>
      <c r="S1389" s="850">
        <v>117.3</v>
      </c>
    </row>
    <row r="1390" spans="1:19" ht="14.4" customHeight="1" x14ac:dyDescent="0.3">
      <c r="A1390" s="831" t="s">
        <v>5082</v>
      </c>
      <c r="B1390" s="832" t="s">
        <v>5083</v>
      </c>
      <c r="C1390" s="832" t="s">
        <v>589</v>
      </c>
      <c r="D1390" s="832" t="s">
        <v>2753</v>
      </c>
      <c r="E1390" s="832" t="s">
        <v>5084</v>
      </c>
      <c r="F1390" s="832" t="s">
        <v>5149</v>
      </c>
      <c r="G1390" s="832" t="s">
        <v>1191</v>
      </c>
      <c r="H1390" s="849">
        <v>3.2</v>
      </c>
      <c r="I1390" s="849">
        <v>286.39999999999998</v>
      </c>
      <c r="J1390" s="832">
        <v>1.2307692307692308</v>
      </c>
      <c r="K1390" s="832">
        <v>89.499999999999986</v>
      </c>
      <c r="L1390" s="849">
        <v>2.6</v>
      </c>
      <c r="M1390" s="849">
        <v>232.7</v>
      </c>
      <c r="N1390" s="832">
        <v>1</v>
      </c>
      <c r="O1390" s="832">
        <v>89.499999999999986</v>
      </c>
      <c r="P1390" s="849">
        <v>3.4</v>
      </c>
      <c r="Q1390" s="849">
        <v>304.3</v>
      </c>
      <c r="R1390" s="837">
        <v>1.3076923076923077</v>
      </c>
      <c r="S1390" s="850">
        <v>89.5</v>
      </c>
    </row>
    <row r="1391" spans="1:19" ht="14.4" customHeight="1" x14ac:dyDescent="0.3">
      <c r="A1391" s="831" t="s">
        <v>5082</v>
      </c>
      <c r="B1391" s="832" t="s">
        <v>5083</v>
      </c>
      <c r="C1391" s="832" t="s">
        <v>589</v>
      </c>
      <c r="D1391" s="832" t="s">
        <v>2753</v>
      </c>
      <c r="E1391" s="832" t="s">
        <v>5084</v>
      </c>
      <c r="F1391" s="832" t="s">
        <v>5151</v>
      </c>
      <c r="G1391" s="832" t="s">
        <v>1802</v>
      </c>
      <c r="H1391" s="849">
        <v>4.3099999999999996</v>
      </c>
      <c r="I1391" s="849">
        <v>21105.449999999997</v>
      </c>
      <c r="J1391" s="832"/>
      <c r="K1391" s="832">
        <v>4896.8561484918791</v>
      </c>
      <c r="L1391" s="849"/>
      <c r="M1391" s="849"/>
      <c r="N1391" s="832"/>
      <c r="O1391" s="832"/>
      <c r="P1391" s="849"/>
      <c r="Q1391" s="849"/>
      <c r="R1391" s="837"/>
      <c r="S1391" s="850"/>
    </row>
    <row r="1392" spans="1:19" ht="14.4" customHeight="1" x14ac:dyDescent="0.3">
      <c r="A1392" s="831" t="s">
        <v>5082</v>
      </c>
      <c r="B1392" s="832" t="s">
        <v>5083</v>
      </c>
      <c r="C1392" s="832" t="s">
        <v>589</v>
      </c>
      <c r="D1392" s="832" t="s">
        <v>2753</v>
      </c>
      <c r="E1392" s="832" t="s">
        <v>5084</v>
      </c>
      <c r="F1392" s="832" t="s">
        <v>5152</v>
      </c>
      <c r="G1392" s="832" t="s">
        <v>1802</v>
      </c>
      <c r="H1392" s="849">
        <v>0.4</v>
      </c>
      <c r="I1392" s="849">
        <v>8171.76</v>
      </c>
      <c r="J1392" s="832"/>
      <c r="K1392" s="832">
        <v>20429.399999999998</v>
      </c>
      <c r="L1392" s="849"/>
      <c r="M1392" s="849"/>
      <c r="N1392" s="832"/>
      <c r="O1392" s="832"/>
      <c r="P1392" s="849"/>
      <c r="Q1392" s="849"/>
      <c r="R1392" s="837"/>
      <c r="S1392" s="850"/>
    </row>
    <row r="1393" spans="1:19" ht="14.4" customHeight="1" x14ac:dyDescent="0.3">
      <c r="A1393" s="831" t="s">
        <v>5082</v>
      </c>
      <c r="B1393" s="832" t="s">
        <v>5083</v>
      </c>
      <c r="C1393" s="832" t="s">
        <v>589</v>
      </c>
      <c r="D1393" s="832" t="s">
        <v>2753</v>
      </c>
      <c r="E1393" s="832" t="s">
        <v>5084</v>
      </c>
      <c r="F1393" s="832" t="s">
        <v>5153</v>
      </c>
      <c r="G1393" s="832" t="s">
        <v>923</v>
      </c>
      <c r="H1393" s="849"/>
      <c r="I1393" s="849"/>
      <c r="J1393" s="832"/>
      <c r="K1393" s="832"/>
      <c r="L1393" s="849">
        <v>0.18</v>
      </c>
      <c r="M1393" s="849">
        <v>36.119999999999997</v>
      </c>
      <c r="N1393" s="832">
        <v>1</v>
      </c>
      <c r="O1393" s="832">
        <v>200.66666666666666</v>
      </c>
      <c r="P1393" s="849">
        <v>0.06</v>
      </c>
      <c r="Q1393" s="849">
        <v>12.04</v>
      </c>
      <c r="R1393" s="837">
        <v>0.33333333333333331</v>
      </c>
      <c r="S1393" s="850">
        <v>200.66666666666666</v>
      </c>
    </row>
    <row r="1394" spans="1:19" ht="14.4" customHeight="1" x14ac:dyDescent="0.3">
      <c r="A1394" s="831" t="s">
        <v>5082</v>
      </c>
      <c r="B1394" s="832" t="s">
        <v>5083</v>
      </c>
      <c r="C1394" s="832" t="s">
        <v>589</v>
      </c>
      <c r="D1394" s="832" t="s">
        <v>2753</v>
      </c>
      <c r="E1394" s="832" t="s">
        <v>5084</v>
      </c>
      <c r="F1394" s="832" t="s">
        <v>5154</v>
      </c>
      <c r="G1394" s="832" t="s">
        <v>2303</v>
      </c>
      <c r="H1394" s="849">
        <v>32.54</v>
      </c>
      <c r="I1394" s="849">
        <v>229306.17</v>
      </c>
      <c r="J1394" s="832">
        <v>2.1618711438790714</v>
      </c>
      <c r="K1394" s="832">
        <v>7046.9013521819306</v>
      </c>
      <c r="L1394" s="849">
        <v>45.080000000000005</v>
      </c>
      <c r="M1394" s="849">
        <v>106068.37999999999</v>
      </c>
      <c r="N1394" s="832">
        <v>1</v>
      </c>
      <c r="O1394" s="832">
        <v>2352.8921916592717</v>
      </c>
      <c r="P1394" s="849">
        <v>40.33</v>
      </c>
      <c r="Q1394" s="849">
        <v>94892.11</v>
      </c>
      <c r="R1394" s="837">
        <v>0.8946314632126936</v>
      </c>
      <c r="S1394" s="850">
        <v>2352.8913959831393</v>
      </c>
    </row>
    <row r="1395" spans="1:19" ht="14.4" customHeight="1" x14ac:dyDescent="0.3">
      <c r="A1395" s="831" t="s">
        <v>5082</v>
      </c>
      <c r="B1395" s="832" t="s">
        <v>5083</v>
      </c>
      <c r="C1395" s="832" t="s">
        <v>589</v>
      </c>
      <c r="D1395" s="832" t="s">
        <v>2753</v>
      </c>
      <c r="E1395" s="832" t="s">
        <v>5084</v>
      </c>
      <c r="F1395" s="832" t="s">
        <v>5155</v>
      </c>
      <c r="G1395" s="832" t="s">
        <v>2318</v>
      </c>
      <c r="H1395" s="849">
        <v>11.34</v>
      </c>
      <c r="I1395" s="849">
        <v>26134.03</v>
      </c>
      <c r="J1395" s="832"/>
      <c r="K1395" s="832">
        <v>2304.5881834215165</v>
      </c>
      <c r="L1395" s="849"/>
      <c r="M1395" s="849"/>
      <c r="N1395" s="832"/>
      <c r="O1395" s="832"/>
      <c r="P1395" s="849"/>
      <c r="Q1395" s="849"/>
      <c r="R1395" s="837"/>
      <c r="S1395" s="850"/>
    </row>
    <row r="1396" spans="1:19" ht="14.4" customHeight="1" x14ac:dyDescent="0.3">
      <c r="A1396" s="831" t="s">
        <v>5082</v>
      </c>
      <c r="B1396" s="832" t="s">
        <v>5083</v>
      </c>
      <c r="C1396" s="832" t="s">
        <v>589</v>
      </c>
      <c r="D1396" s="832" t="s">
        <v>2753</v>
      </c>
      <c r="E1396" s="832" t="s">
        <v>5084</v>
      </c>
      <c r="F1396" s="832" t="s">
        <v>5156</v>
      </c>
      <c r="G1396" s="832" t="s">
        <v>5157</v>
      </c>
      <c r="H1396" s="849"/>
      <c r="I1396" s="849"/>
      <c r="J1396" s="832"/>
      <c r="K1396" s="832"/>
      <c r="L1396" s="849">
        <v>0.68</v>
      </c>
      <c r="M1396" s="849">
        <v>338.48</v>
      </c>
      <c r="N1396" s="832">
        <v>1</v>
      </c>
      <c r="O1396" s="832">
        <v>497.76470588235293</v>
      </c>
      <c r="P1396" s="849"/>
      <c r="Q1396" s="849"/>
      <c r="R1396" s="837"/>
      <c r="S1396" s="850"/>
    </row>
    <row r="1397" spans="1:19" ht="14.4" customHeight="1" x14ac:dyDescent="0.3">
      <c r="A1397" s="831" t="s">
        <v>5082</v>
      </c>
      <c r="B1397" s="832" t="s">
        <v>5083</v>
      </c>
      <c r="C1397" s="832" t="s">
        <v>589</v>
      </c>
      <c r="D1397" s="832" t="s">
        <v>2753</v>
      </c>
      <c r="E1397" s="832" t="s">
        <v>5084</v>
      </c>
      <c r="F1397" s="832" t="s">
        <v>5158</v>
      </c>
      <c r="G1397" s="832" t="s">
        <v>5157</v>
      </c>
      <c r="H1397" s="849">
        <v>2.52</v>
      </c>
      <c r="I1397" s="849">
        <v>555.39</v>
      </c>
      <c r="J1397" s="832">
        <v>0.37234014025019774</v>
      </c>
      <c r="K1397" s="832">
        <v>220.39285714285714</v>
      </c>
      <c r="L1397" s="849">
        <v>8.99</v>
      </c>
      <c r="M1397" s="849">
        <v>1491.6200000000001</v>
      </c>
      <c r="N1397" s="832">
        <v>1</v>
      </c>
      <c r="O1397" s="832">
        <v>165.91991101223581</v>
      </c>
      <c r="P1397" s="849"/>
      <c r="Q1397" s="849"/>
      <c r="R1397" s="837"/>
      <c r="S1397" s="850"/>
    </row>
    <row r="1398" spans="1:19" ht="14.4" customHeight="1" x14ac:dyDescent="0.3">
      <c r="A1398" s="831" t="s">
        <v>5082</v>
      </c>
      <c r="B1398" s="832" t="s">
        <v>5083</v>
      </c>
      <c r="C1398" s="832" t="s">
        <v>589</v>
      </c>
      <c r="D1398" s="832" t="s">
        <v>2753</v>
      </c>
      <c r="E1398" s="832" t="s">
        <v>5084</v>
      </c>
      <c r="F1398" s="832" t="s">
        <v>5159</v>
      </c>
      <c r="G1398" s="832" t="s">
        <v>2646</v>
      </c>
      <c r="H1398" s="849">
        <v>2</v>
      </c>
      <c r="I1398" s="849">
        <v>12375.82</v>
      </c>
      <c r="J1398" s="832"/>
      <c r="K1398" s="832">
        <v>6187.91</v>
      </c>
      <c r="L1398" s="849"/>
      <c r="M1398" s="849"/>
      <c r="N1398" s="832"/>
      <c r="O1398" s="832"/>
      <c r="P1398" s="849">
        <v>1</v>
      </c>
      <c r="Q1398" s="849">
        <v>4742.3999999999996</v>
      </c>
      <c r="R1398" s="837"/>
      <c r="S1398" s="850">
        <v>4742.3999999999996</v>
      </c>
    </row>
    <row r="1399" spans="1:19" ht="14.4" customHeight="1" x14ac:dyDescent="0.3">
      <c r="A1399" s="831" t="s">
        <v>5082</v>
      </c>
      <c r="B1399" s="832" t="s">
        <v>5083</v>
      </c>
      <c r="C1399" s="832" t="s">
        <v>589</v>
      </c>
      <c r="D1399" s="832" t="s">
        <v>2753</v>
      </c>
      <c r="E1399" s="832" t="s">
        <v>5084</v>
      </c>
      <c r="F1399" s="832" t="s">
        <v>5162</v>
      </c>
      <c r="G1399" s="832" t="s">
        <v>5163</v>
      </c>
      <c r="H1399" s="849">
        <v>4.9399999999999995</v>
      </c>
      <c r="I1399" s="849">
        <v>3535.4399999999996</v>
      </c>
      <c r="J1399" s="832">
        <v>2.0081223694598909</v>
      </c>
      <c r="K1399" s="832">
        <v>715.67611336032382</v>
      </c>
      <c r="L1399" s="849">
        <v>2.46</v>
      </c>
      <c r="M1399" s="849">
        <v>1760.57</v>
      </c>
      <c r="N1399" s="832">
        <v>1</v>
      </c>
      <c r="O1399" s="832">
        <v>715.67886178861784</v>
      </c>
      <c r="P1399" s="849"/>
      <c r="Q1399" s="849"/>
      <c r="R1399" s="837"/>
      <c r="S1399" s="850"/>
    </row>
    <row r="1400" spans="1:19" ht="14.4" customHeight="1" x14ac:dyDescent="0.3">
      <c r="A1400" s="831" t="s">
        <v>5082</v>
      </c>
      <c r="B1400" s="832" t="s">
        <v>5083</v>
      </c>
      <c r="C1400" s="832" t="s">
        <v>589</v>
      </c>
      <c r="D1400" s="832" t="s">
        <v>2753</v>
      </c>
      <c r="E1400" s="832" t="s">
        <v>5084</v>
      </c>
      <c r="F1400" s="832" t="s">
        <v>5164</v>
      </c>
      <c r="G1400" s="832" t="s">
        <v>5163</v>
      </c>
      <c r="H1400" s="849">
        <v>13.09</v>
      </c>
      <c r="I1400" s="849">
        <v>18736.330000000002</v>
      </c>
      <c r="J1400" s="832">
        <v>5.9771681048920939</v>
      </c>
      <c r="K1400" s="832">
        <v>1431.3468296409474</v>
      </c>
      <c r="L1400" s="849">
        <v>2.19</v>
      </c>
      <c r="M1400" s="849">
        <v>3134.65</v>
      </c>
      <c r="N1400" s="832">
        <v>1</v>
      </c>
      <c r="O1400" s="832">
        <v>1431.3470319634705</v>
      </c>
      <c r="P1400" s="849"/>
      <c r="Q1400" s="849"/>
      <c r="R1400" s="837"/>
      <c r="S1400" s="850"/>
    </row>
    <row r="1401" spans="1:19" ht="14.4" customHeight="1" x14ac:dyDescent="0.3">
      <c r="A1401" s="831" t="s">
        <v>5082</v>
      </c>
      <c r="B1401" s="832" t="s">
        <v>5083</v>
      </c>
      <c r="C1401" s="832" t="s">
        <v>589</v>
      </c>
      <c r="D1401" s="832" t="s">
        <v>2753</v>
      </c>
      <c r="E1401" s="832" t="s">
        <v>5084</v>
      </c>
      <c r="F1401" s="832" t="s">
        <v>5168</v>
      </c>
      <c r="G1401" s="832" t="s">
        <v>2643</v>
      </c>
      <c r="H1401" s="849">
        <v>1</v>
      </c>
      <c r="I1401" s="849">
        <v>89784.75</v>
      </c>
      <c r="J1401" s="832"/>
      <c r="K1401" s="832">
        <v>89784.75</v>
      </c>
      <c r="L1401" s="849"/>
      <c r="M1401" s="849"/>
      <c r="N1401" s="832"/>
      <c r="O1401" s="832"/>
      <c r="P1401" s="849">
        <v>1</v>
      </c>
      <c r="Q1401" s="849">
        <v>81669.86</v>
      </c>
      <c r="R1401" s="837"/>
      <c r="S1401" s="850">
        <v>81669.86</v>
      </c>
    </row>
    <row r="1402" spans="1:19" ht="14.4" customHeight="1" x14ac:dyDescent="0.3">
      <c r="A1402" s="831" t="s">
        <v>5082</v>
      </c>
      <c r="B1402" s="832" t="s">
        <v>5083</v>
      </c>
      <c r="C1402" s="832" t="s">
        <v>589</v>
      </c>
      <c r="D1402" s="832" t="s">
        <v>2753</v>
      </c>
      <c r="E1402" s="832" t="s">
        <v>5084</v>
      </c>
      <c r="F1402" s="832" t="s">
        <v>5172</v>
      </c>
      <c r="G1402" s="832" t="s">
        <v>5173</v>
      </c>
      <c r="H1402" s="849">
        <v>4.49</v>
      </c>
      <c r="I1402" s="849">
        <v>1184.3699999999999</v>
      </c>
      <c r="J1402" s="832">
        <v>1.2902336728579988</v>
      </c>
      <c r="K1402" s="832">
        <v>263.77951002227167</v>
      </c>
      <c r="L1402" s="849">
        <v>3.48</v>
      </c>
      <c r="M1402" s="849">
        <v>917.94999999999993</v>
      </c>
      <c r="N1402" s="832">
        <v>1</v>
      </c>
      <c r="O1402" s="832">
        <v>263.7787356321839</v>
      </c>
      <c r="P1402" s="849">
        <v>4</v>
      </c>
      <c r="Q1402" s="849">
        <v>1055.1199999999999</v>
      </c>
      <c r="R1402" s="837">
        <v>1.1494307968843618</v>
      </c>
      <c r="S1402" s="850">
        <v>263.77999999999997</v>
      </c>
    </row>
    <row r="1403" spans="1:19" ht="14.4" customHeight="1" x14ac:dyDescent="0.3">
      <c r="A1403" s="831" t="s">
        <v>5082</v>
      </c>
      <c r="B1403" s="832" t="s">
        <v>5083</v>
      </c>
      <c r="C1403" s="832" t="s">
        <v>589</v>
      </c>
      <c r="D1403" s="832" t="s">
        <v>2753</v>
      </c>
      <c r="E1403" s="832" t="s">
        <v>5084</v>
      </c>
      <c r="F1403" s="832" t="s">
        <v>5182</v>
      </c>
      <c r="G1403" s="832" t="s">
        <v>5183</v>
      </c>
      <c r="H1403" s="849">
        <v>12</v>
      </c>
      <c r="I1403" s="849">
        <v>80539.44</v>
      </c>
      <c r="J1403" s="832">
        <v>0.54545454545454541</v>
      </c>
      <c r="K1403" s="832">
        <v>6711.62</v>
      </c>
      <c r="L1403" s="849">
        <v>22</v>
      </c>
      <c r="M1403" s="849">
        <v>147655.64000000001</v>
      </c>
      <c r="N1403" s="832">
        <v>1</v>
      </c>
      <c r="O1403" s="832">
        <v>6711.6200000000008</v>
      </c>
      <c r="P1403" s="849">
        <v>27</v>
      </c>
      <c r="Q1403" s="849">
        <v>181213.74000000002</v>
      </c>
      <c r="R1403" s="837">
        <v>1.2272727272727273</v>
      </c>
      <c r="S1403" s="850">
        <v>6711.6200000000008</v>
      </c>
    </row>
    <row r="1404" spans="1:19" ht="14.4" customHeight="1" x14ac:dyDescent="0.3">
      <c r="A1404" s="831" t="s">
        <v>5082</v>
      </c>
      <c r="B1404" s="832" t="s">
        <v>5083</v>
      </c>
      <c r="C1404" s="832" t="s">
        <v>589</v>
      </c>
      <c r="D1404" s="832" t="s">
        <v>2753</v>
      </c>
      <c r="E1404" s="832" t="s">
        <v>5084</v>
      </c>
      <c r="F1404" s="832" t="s">
        <v>5184</v>
      </c>
      <c r="G1404" s="832" t="s">
        <v>5173</v>
      </c>
      <c r="H1404" s="849"/>
      <c r="I1404" s="849"/>
      <c r="J1404" s="832"/>
      <c r="K1404" s="832"/>
      <c r="L1404" s="849">
        <v>2</v>
      </c>
      <c r="M1404" s="849">
        <v>5275.68</v>
      </c>
      <c r="N1404" s="832">
        <v>1</v>
      </c>
      <c r="O1404" s="832">
        <v>2637.84</v>
      </c>
      <c r="P1404" s="849">
        <v>2.14</v>
      </c>
      <c r="Q1404" s="849">
        <v>5644.96</v>
      </c>
      <c r="R1404" s="837">
        <v>1.0699966639371608</v>
      </c>
      <c r="S1404" s="850">
        <v>2637.8317757009345</v>
      </c>
    </row>
    <row r="1405" spans="1:19" ht="14.4" customHeight="1" x14ac:dyDescent="0.3">
      <c r="A1405" s="831" t="s">
        <v>5082</v>
      </c>
      <c r="B1405" s="832" t="s">
        <v>5083</v>
      </c>
      <c r="C1405" s="832" t="s">
        <v>589</v>
      </c>
      <c r="D1405" s="832" t="s">
        <v>2753</v>
      </c>
      <c r="E1405" s="832" t="s">
        <v>5084</v>
      </c>
      <c r="F1405" s="832" t="s">
        <v>5185</v>
      </c>
      <c r="G1405" s="832" t="s">
        <v>5173</v>
      </c>
      <c r="H1405" s="849">
        <v>2.2800000000000002</v>
      </c>
      <c r="I1405" s="849">
        <v>3007.11</v>
      </c>
      <c r="J1405" s="832">
        <v>1.1399981803155637</v>
      </c>
      <c r="K1405" s="832">
        <v>1318.9078947368421</v>
      </c>
      <c r="L1405" s="849">
        <v>2</v>
      </c>
      <c r="M1405" s="849">
        <v>2637.82</v>
      </c>
      <c r="N1405" s="832">
        <v>1</v>
      </c>
      <c r="O1405" s="832">
        <v>1318.91</v>
      </c>
      <c r="P1405" s="849">
        <v>2</v>
      </c>
      <c r="Q1405" s="849">
        <v>2637.82</v>
      </c>
      <c r="R1405" s="837">
        <v>1</v>
      </c>
      <c r="S1405" s="850">
        <v>1318.91</v>
      </c>
    </row>
    <row r="1406" spans="1:19" ht="14.4" customHeight="1" x14ac:dyDescent="0.3">
      <c r="A1406" s="831" t="s">
        <v>5082</v>
      </c>
      <c r="B1406" s="832" t="s">
        <v>5083</v>
      </c>
      <c r="C1406" s="832" t="s">
        <v>589</v>
      </c>
      <c r="D1406" s="832" t="s">
        <v>2753</v>
      </c>
      <c r="E1406" s="832" t="s">
        <v>5084</v>
      </c>
      <c r="F1406" s="832" t="s">
        <v>5187</v>
      </c>
      <c r="G1406" s="832" t="s">
        <v>2583</v>
      </c>
      <c r="H1406" s="849">
        <v>0.2</v>
      </c>
      <c r="I1406" s="849">
        <v>907</v>
      </c>
      <c r="J1406" s="832"/>
      <c r="K1406" s="832">
        <v>4535</v>
      </c>
      <c r="L1406" s="849"/>
      <c r="M1406" s="849"/>
      <c r="N1406" s="832"/>
      <c r="O1406" s="832"/>
      <c r="P1406" s="849"/>
      <c r="Q1406" s="849"/>
      <c r="R1406" s="837"/>
      <c r="S1406" s="850"/>
    </row>
    <row r="1407" spans="1:19" ht="14.4" customHeight="1" x14ac:dyDescent="0.3">
      <c r="A1407" s="831" t="s">
        <v>5082</v>
      </c>
      <c r="B1407" s="832" t="s">
        <v>5083</v>
      </c>
      <c r="C1407" s="832" t="s">
        <v>589</v>
      </c>
      <c r="D1407" s="832" t="s">
        <v>2753</v>
      </c>
      <c r="E1407" s="832" t="s">
        <v>5084</v>
      </c>
      <c r="F1407" s="832" t="s">
        <v>5188</v>
      </c>
      <c r="G1407" s="832" t="s">
        <v>2583</v>
      </c>
      <c r="H1407" s="849">
        <v>3</v>
      </c>
      <c r="I1407" s="849">
        <v>20299.269999999997</v>
      </c>
      <c r="J1407" s="832">
        <v>0.44346860850275671</v>
      </c>
      <c r="K1407" s="832">
        <v>6766.4233333333323</v>
      </c>
      <c r="L1407" s="849">
        <v>6.8000000000000007</v>
      </c>
      <c r="M1407" s="849">
        <v>45773.86</v>
      </c>
      <c r="N1407" s="832">
        <v>1</v>
      </c>
      <c r="O1407" s="832">
        <v>6731.45</v>
      </c>
      <c r="P1407" s="849">
        <v>8.6</v>
      </c>
      <c r="Q1407" s="849">
        <v>40389.39</v>
      </c>
      <c r="R1407" s="837">
        <v>0.88236801528208453</v>
      </c>
      <c r="S1407" s="850">
        <v>4696.4406976744185</v>
      </c>
    </row>
    <row r="1408" spans="1:19" ht="14.4" customHeight="1" x14ac:dyDescent="0.3">
      <c r="A1408" s="831" t="s">
        <v>5082</v>
      </c>
      <c r="B1408" s="832" t="s">
        <v>5083</v>
      </c>
      <c r="C1408" s="832" t="s">
        <v>589</v>
      </c>
      <c r="D1408" s="832" t="s">
        <v>2753</v>
      </c>
      <c r="E1408" s="832" t="s">
        <v>5084</v>
      </c>
      <c r="F1408" s="832" t="s">
        <v>5194</v>
      </c>
      <c r="G1408" s="832" t="s">
        <v>5195</v>
      </c>
      <c r="H1408" s="849">
        <v>1</v>
      </c>
      <c r="I1408" s="849">
        <v>3799.88</v>
      </c>
      <c r="J1408" s="832"/>
      <c r="K1408" s="832">
        <v>3799.88</v>
      </c>
      <c r="L1408" s="849"/>
      <c r="M1408" s="849"/>
      <c r="N1408" s="832"/>
      <c r="O1408" s="832"/>
      <c r="P1408" s="849">
        <v>1</v>
      </c>
      <c r="Q1408" s="849">
        <v>3799.88</v>
      </c>
      <c r="R1408" s="837"/>
      <c r="S1408" s="850">
        <v>3799.88</v>
      </c>
    </row>
    <row r="1409" spans="1:19" ht="14.4" customHeight="1" x14ac:dyDescent="0.3">
      <c r="A1409" s="831" t="s">
        <v>5082</v>
      </c>
      <c r="B1409" s="832" t="s">
        <v>5083</v>
      </c>
      <c r="C1409" s="832" t="s">
        <v>589</v>
      </c>
      <c r="D1409" s="832" t="s">
        <v>2753</v>
      </c>
      <c r="E1409" s="832" t="s">
        <v>5084</v>
      </c>
      <c r="F1409" s="832" t="s">
        <v>5199</v>
      </c>
      <c r="G1409" s="832" t="s">
        <v>5200</v>
      </c>
      <c r="H1409" s="849">
        <v>2</v>
      </c>
      <c r="I1409" s="849">
        <v>586608</v>
      </c>
      <c r="J1409" s="832"/>
      <c r="K1409" s="832">
        <v>293304</v>
      </c>
      <c r="L1409" s="849"/>
      <c r="M1409" s="849"/>
      <c r="N1409" s="832"/>
      <c r="O1409" s="832"/>
      <c r="P1409" s="849"/>
      <c r="Q1409" s="849"/>
      <c r="R1409" s="837"/>
      <c r="S1409" s="850"/>
    </row>
    <row r="1410" spans="1:19" ht="14.4" customHeight="1" x14ac:dyDescent="0.3">
      <c r="A1410" s="831" t="s">
        <v>5082</v>
      </c>
      <c r="B1410" s="832" t="s">
        <v>5083</v>
      </c>
      <c r="C1410" s="832" t="s">
        <v>589</v>
      </c>
      <c r="D1410" s="832" t="s">
        <v>2753</v>
      </c>
      <c r="E1410" s="832" t="s">
        <v>5084</v>
      </c>
      <c r="F1410" s="832" t="s">
        <v>5201</v>
      </c>
      <c r="G1410" s="832" t="s">
        <v>5200</v>
      </c>
      <c r="H1410" s="849">
        <v>3.2800000000000002</v>
      </c>
      <c r="I1410" s="849">
        <v>240509.28</v>
      </c>
      <c r="J1410" s="832">
        <v>0.65927877137108104</v>
      </c>
      <c r="K1410" s="832">
        <v>73326</v>
      </c>
      <c r="L1410" s="849">
        <v>5</v>
      </c>
      <c r="M1410" s="849">
        <v>364806.65</v>
      </c>
      <c r="N1410" s="832">
        <v>1</v>
      </c>
      <c r="O1410" s="832">
        <v>72961.33</v>
      </c>
      <c r="P1410" s="849"/>
      <c r="Q1410" s="849"/>
      <c r="R1410" s="837"/>
      <c r="S1410" s="850"/>
    </row>
    <row r="1411" spans="1:19" ht="14.4" customHeight="1" x14ac:dyDescent="0.3">
      <c r="A1411" s="831" t="s">
        <v>5082</v>
      </c>
      <c r="B1411" s="832" t="s">
        <v>5083</v>
      </c>
      <c r="C1411" s="832" t="s">
        <v>589</v>
      </c>
      <c r="D1411" s="832" t="s">
        <v>2753</v>
      </c>
      <c r="E1411" s="832" t="s">
        <v>5084</v>
      </c>
      <c r="F1411" s="832" t="s">
        <v>5205</v>
      </c>
      <c r="G1411" s="832" t="s">
        <v>5206</v>
      </c>
      <c r="H1411" s="849">
        <v>7.0399999999999991</v>
      </c>
      <c r="I1411" s="849">
        <v>7632</v>
      </c>
      <c r="J1411" s="832">
        <v>0.51125607418036245</v>
      </c>
      <c r="K1411" s="832">
        <v>1084.0909090909092</v>
      </c>
      <c r="L1411" s="849">
        <v>13.77</v>
      </c>
      <c r="M1411" s="849">
        <v>14927.94</v>
      </c>
      <c r="N1411" s="832">
        <v>1</v>
      </c>
      <c r="O1411" s="832">
        <v>1084.0915032679738</v>
      </c>
      <c r="P1411" s="849">
        <v>5.32</v>
      </c>
      <c r="Q1411" s="849">
        <v>5689.24</v>
      </c>
      <c r="R1411" s="837">
        <v>0.38111353609406251</v>
      </c>
      <c r="S1411" s="850">
        <v>1069.406015037594</v>
      </c>
    </row>
    <row r="1412" spans="1:19" ht="14.4" customHeight="1" x14ac:dyDescent="0.3">
      <c r="A1412" s="831" t="s">
        <v>5082</v>
      </c>
      <c r="B1412" s="832" t="s">
        <v>5083</v>
      </c>
      <c r="C1412" s="832" t="s">
        <v>589</v>
      </c>
      <c r="D1412" s="832" t="s">
        <v>2753</v>
      </c>
      <c r="E1412" s="832" t="s">
        <v>5084</v>
      </c>
      <c r="F1412" s="832" t="s">
        <v>5207</v>
      </c>
      <c r="G1412" s="832" t="s">
        <v>5206</v>
      </c>
      <c r="H1412" s="849">
        <v>14.82</v>
      </c>
      <c r="I1412" s="849">
        <v>5355.4400000000005</v>
      </c>
      <c r="J1412" s="832">
        <v>0.85025338803297235</v>
      </c>
      <c r="K1412" s="832">
        <v>361.36572199730097</v>
      </c>
      <c r="L1412" s="849">
        <v>17.43</v>
      </c>
      <c r="M1412" s="849">
        <v>6298.6399999999994</v>
      </c>
      <c r="N1412" s="832">
        <v>1</v>
      </c>
      <c r="O1412" s="832">
        <v>361.36775674125067</v>
      </c>
      <c r="P1412" s="849">
        <v>17.03</v>
      </c>
      <c r="Q1412" s="849">
        <v>6080.6399999999994</v>
      </c>
      <c r="R1412" s="837">
        <v>0.96538935389226876</v>
      </c>
      <c r="S1412" s="850">
        <v>357.05460951262472</v>
      </c>
    </row>
    <row r="1413" spans="1:19" ht="14.4" customHeight="1" x14ac:dyDescent="0.3">
      <c r="A1413" s="831" t="s">
        <v>5082</v>
      </c>
      <c r="B1413" s="832" t="s">
        <v>5083</v>
      </c>
      <c r="C1413" s="832" t="s">
        <v>589</v>
      </c>
      <c r="D1413" s="832" t="s">
        <v>2753</v>
      </c>
      <c r="E1413" s="832" t="s">
        <v>5084</v>
      </c>
      <c r="F1413" s="832" t="s">
        <v>5208</v>
      </c>
      <c r="G1413" s="832" t="s">
        <v>5206</v>
      </c>
      <c r="H1413" s="849">
        <v>10.220000000000001</v>
      </c>
      <c r="I1413" s="849">
        <v>1230.9499999999998</v>
      </c>
      <c r="J1413" s="832">
        <v>0.64765026517383606</v>
      </c>
      <c r="K1413" s="832">
        <v>120.44520547945203</v>
      </c>
      <c r="L1413" s="849">
        <v>15.780000000000001</v>
      </c>
      <c r="M1413" s="849">
        <v>1900.64</v>
      </c>
      <c r="N1413" s="832">
        <v>1</v>
      </c>
      <c r="O1413" s="832">
        <v>120.44613434727503</v>
      </c>
      <c r="P1413" s="849">
        <v>15.77</v>
      </c>
      <c r="Q1413" s="849">
        <v>1883.91</v>
      </c>
      <c r="R1413" s="837">
        <v>0.99119770182675304</v>
      </c>
      <c r="S1413" s="850">
        <v>119.46163601775524</v>
      </c>
    </row>
    <row r="1414" spans="1:19" ht="14.4" customHeight="1" x14ac:dyDescent="0.3">
      <c r="A1414" s="831" t="s">
        <v>5082</v>
      </c>
      <c r="B1414" s="832" t="s">
        <v>5083</v>
      </c>
      <c r="C1414" s="832" t="s">
        <v>589</v>
      </c>
      <c r="D1414" s="832" t="s">
        <v>2753</v>
      </c>
      <c r="E1414" s="832" t="s">
        <v>5084</v>
      </c>
      <c r="F1414" s="832" t="s">
        <v>5211</v>
      </c>
      <c r="G1414" s="832" t="s">
        <v>5206</v>
      </c>
      <c r="H1414" s="849">
        <v>1.9400000000000002</v>
      </c>
      <c r="I1414" s="849">
        <v>2804.1600000000003</v>
      </c>
      <c r="J1414" s="832">
        <v>0.8981416830547887</v>
      </c>
      <c r="K1414" s="832">
        <v>1445.4432989690722</v>
      </c>
      <c r="L1414" s="849">
        <v>2.16</v>
      </c>
      <c r="M1414" s="849">
        <v>3122.1800000000003</v>
      </c>
      <c r="N1414" s="832">
        <v>1</v>
      </c>
      <c r="O1414" s="832">
        <v>1445.4537037037037</v>
      </c>
      <c r="P1414" s="849">
        <v>2.33</v>
      </c>
      <c r="Q1414" s="849">
        <v>3334.13</v>
      </c>
      <c r="R1414" s="837">
        <v>1.0678852596583155</v>
      </c>
      <c r="S1414" s="850">
        <v>1430.9570815450643</v>
      </c>
    </row>
    <row r="1415" spans="1:19" ht="14.4" customHeight="1" x14ac:dyDescent="0.3">
      <c r="A1415" s="831" t="s">
        <v>5082</v>
      </c>
      <c r="B1415" s="832" t="s">
        <v>5083</v>
      </c>
      <c r="C1415" s="832" t="s">
        <v>589</v>
      </c>
      <c r="D1415" s="832" t="s">
        <v>2753</v>
      </c>
      <c r="E1415" s="832" t="s">
        <v>5084</v>
      </c>
      <c r="F1415" s="832" t="s">
        <v>5212</v>
      </c>
      <c r="G1415" s="832" t="s">
        <v>5213</v>
      </c>
      <c r="H1415" s="849"/>
      <c r="I1415" s="849"/>
      <c r="J1415" s="832"/>
      <c r="K1415" s="832"/>
      <c r="L1415" s="849"/>
      <c r="M1415" s="849"/>
      <c r="N1415" s="832"/>
      <c r="O1415" s="832"/>
      <c r="P1415" s="849">
        <v>5.49</v>
      </c>
      <c r="Q1415" s="849">
        <v>3929.0699999999997</v>
      </c>
      <c r="R1415" s="837"/>
      <c r="S1415" s="850">
        <v>715.67759562841525</v>
      </c>
    </row>
    <row r="1416" spans="1:19" ht="14.4" customHeight="1" x14ac:dyDescent="0.3">
      <c r="A1416" s="831" t="s">
        <v>5082</v>
      </c>
      <c r="B1416" s="832" t="s">
        <v>5083</v>
      </c>
      <c r="C1416" s="832" t="s">
        <v>589</v>
      </c>
      <c r="D1416" s="832" t="s">
        <v>2753</v>
      </c>
      <c r="E1416" s="832" t="s">
        <v>5084</v>
      </c>
      <c r="F1416" s="832" t="s">
        <v>5214</v>
      </c>
      <c r="G1416" s="832" t="s">
        <v>5213</v>
      </c>
      <c r="H1416" s="849"/>
      <c r="I1416" s="849"/>
      <c r="J1416" s="832"/>
      <c r="K1416" s="832"/>
      <c r="L1416" s="849"/>
      <c r="M1416" s="849"/>
      <c r="N1416" s="832"/>
      <c r="O1416" s="832"/>
      <c r="P1416" s="849">
        <v>9.84</v>
      </c>
      <c r="Q1416" s="849">
        <v>14084.56</v>
      </c>
      <c r="R1416" s="837"/>
      <c r="S1416" s="850">
        <v>1431.3577235772357</v>
      </c>
    </row>
    <row r="1417" spans="1:19" ht="14.4" customHeight="1" x14ac:dyDescent="0.3">
      <c r="A1417" s="831" t="s">
        <v>5082</v>
      </c>
      <c r="B1417" s="832" t="s">
        <v>5083</v>
      </c>
      <c r="C1417" s="832" t="s">
        <v>589</v>
      </c>
      <c r="D1417" s="832" t="s">
        <v>2753</v>
      </c>
      <c r="E1417" s="832" t="s">
        <v>5084</v>
      </c>
      <c r="F1417" s="832" t="s">
        <v>5215</v>
      </c>
      <c r="G1417" s="832" t="s">
        <v>1857</v>
      </c>
      <c r="H1417" s="849"/>
      <c r="I1417" s="849"/>
      <c r="J1417" s="832"/>
      <c r="K1417" s="832"/>
      <c r="L1417" s="849"/>
      <c r="M1417" s="849"/>
      <c r="N1417" s="832"/>
      <c r="O1417" s="832"/>
      <c r="P1417" s="849">
        <v>4.96</v>
      </c>
      <c r="Q1417" s="849">
        <v>43997.73</v>
      </c>
      <c r="R1417" s="837"/>
      <c r="S1417" s="850">
        <v>8870.5100806451628</v>
      </c>
    </row>
    <row r="1418" spans="1:19" ht="14.4" customHeight="1" x14ac:dyDescent="0.3">
      <c r="A1418" s="831" t="s">
        <v>5082</v>
      </c>
      <c r="B1418" s="832" t="s">
        <v>5083</v>
      </c>
      <c r="C1418" s="832" t="s">
        <v>589</v>
      </c>
      <c r="D1418" s="832" t="s">
        <v>2753</v>
      </c>
      <c r="E1418" s="832" t="s">
        <v>5084</v>
      </c>
      <c r="F1418" s="832" t="s">
        <v>5216</v>
      </c>
      <c r="G1418" s="832" t="s">
        <v>2303</v>
      </c>
      <c r="H1418" s="849">
        <v>14.54</v>
      </c>
      <c r="I1418" s="849">
        <v>34153.950000000004</v>
      </c>
      <c r="J1418" s="832">
        <v>1.8810918433944959</v>
      </c>
      <c r="K1418" s="832">
        <v>2348.9649243466306</v>
      </c>
      <c r="L1418" s="849">
        <v>23.15</v>
      </c>
      <c r="M1418" s="849">
        <v>18156.450000000004</v>
      </c>
      <c r="N1418" s="832">
        <v>1</v>
      </c>
      <c r="O1418" s="832">
        <v>784.29589632829402</v>
      </c>
      <c r="P1418" s="849">
        <v>45.83</v>
      </c>
      <c r="Q1418" s="849">
        <v>35944.369999999995</v>
      </c>
      <c r="R1418" s="837">
        <v>1.9797025299549189</v>
      </c>
      <c r="S1418" s="850">
        <v>784.29783984289759</v>
      </c>
    </row>
    <row r="1419" spans="1:19" ht="14.4" customHeight="1" x14ac:dyDescent="0.3">
      <c r="A1419" s="831" t="s">
        <v>5082</v>
      </c>
      <c r="B1419" s="832" t="s">
        <v>5083</v>
      </c>
      <c r="C1419" s="832" t="s">
        <v>589</v>
      </c>
      <c r="D1419" s="832" t="s">
        <v>2753</v>
      </c>
      <c r="E1419" s="832" t="s">
        <v>5084</v>
      </c>
      <c r="F1419" s="832" t="s">
        <v>5217</v>
      </c>
      <c r="G1419" s="832" t="s">
        <v>2318</v>
      </c>
      <c r="H1419" s="849">
        <v>3.99</v>
      </c>
      <c r="I1419" s="849">
        <v>1226.04</v>
      </c>
      <c r="J1419" s="832"/>
      <c r="K1419" s="832">
        <v>307.27819548872179</v>
      </c>
      <c r="L1419" s="849"/>
      <c r="M1419" s="849"/>
      <c r="N1419" s="832"/>
      <c r="O1419" s="832"/>
      <c r="P1419" s="849"/>
      <c r="Q1419" s="849"/>
      <c r="R1419" s="837"/>
      <c r="S1419" s="850"/>
    </row>
    <row r="1420" spans="1:19" ht="14.4" customHeight="1" x14ac:dyDescent="0.3">
      <c r="A1420" s="831" t="s">
        <v>5082</v>
      </c>
      <c r="B1420" s="832" t="s">
        <v>5083</v>
      </c>
      <c r="C1420" s="832" t="s">
        <v>589</v>
      </c>
      <c r="D1420" s="832" t="s">
        <v>2753</v>
      </c>
      <c r="E1420" s="832" t="s">
        <v>5084</v>
      </c>
      <c r="F1420" s="832" t="s">
        <v>5218</v>
      </c>
      <c r="G1420" s="832" t="s">
        <v>2318</v>
      </c>
      <c r="H1420" s="849">
        <v>12.56</v>
      </c>
      <c r="I1420" s="849">
        <v>9648.5400000000009</v>
      </c>
      <c r="J1420" s="832"/>
      <c r="K1420" s="832">
        <v>768.19585987261155</v>
      </c>
      <c r="L1420" s="849"/>
      <c r="M1420" s="849"/>
      <c r="N1420" s="832"/>
      <c r="O1420" s="832"/>
      <c r="P1420" s="849"/>
      <c r="Q1420" s="849"/>
      <c r="R1420" s="837"/>
      <c r="S1420" s="850"/>
    </row>
    <row r="1421" spans="1:19" ht="14.4" customHeight="1" x14ac:dyDescent="0.3">
      <c r="A1421" s="831" t="s">
        <v>5082</v>
      </c>
      <c r="B1421" s="832" t="s">
        <v>5083</v>
      </c>
      <c r="C1421" s="832" t="s">
        <v>589</v>
      </c>
      <c r="D1421" s="832" t="s">
        <v>2753</v>
      </c>
      <c r="E1421" s="832" t="s">
        <v>5084</v>
      </c>
      <c r="F1421" s="832" t="s">
        <v>5219</v>
      </c>
      <c r="G1421" s="832" t="s">
        <v>5220</v>
      </c>
      <c r="H1421" s="849">
        <v>1</v>
      </c>
      <c r="I1421" s="849">
        <v>78680.22</v>
      </c>
      <c r="J1421" s="832">
        <v>0.49184359567418889</v>
      </c>
      <c r="K1421" s="832">
        <v>78680.22</v>
      </c>
      <c r="L1421" s="849">
        <v>2</v>
      </c>
      <c r="M1421" s="849">
        <v>159970</v>
      </c>
      <c r="N1421" s="832">
        <v>1</v>
      </c>
      <c r="O1421" s="832">
        <v>79985</v>
      </c>
      <c r="P1421" s="849">
        <v>5</v>
      </c>
      <c r="Q1421" s="849">
        <v>385000</v>
      </c>
      <c r="R1421" s="837">
        <v>2.406701256485591</v>
      </c>
      <c r="S1421" s="850">
        <v>77000</v>
      </c>
    </row>
    <row r="1422" spans="1:19" ht="14.4" customHeight="1" x14ac:dyDescent="0.3">
      <c r="A1422" s="831" t="s">
        <v>5082</v>
      </c>
      <c r="B1422" s="832" t="s">
        <v>5083</v>
      </c>
      <c r="C1422" s="832" t="s">
        <v>589</v>
      </c>
      <c r="D1422" s="832" t="s">
        <v>2753</v>
      </c>
      <c r="E1422" s="832" t="s">
        <v>5084</v>
      </c>
      <c r="F1422" s="832" t="s">
        <v>5221</v>
      </c>
      <c r="G1422" s="832" t="s">
        <v>5222</v>
      </c>
      <c r="H1422" s="849">
        <v>25.810000000000002</v>
      </c>
      <c r="I1422" s="849">
        <v>10637.919999999998</v>
      </c>
      <c r="J1422" s="832">
        <v>6.8427342840418603</v>
      </c>
      <c r="K1422" s="832">
        <v>412.16272762495146</v>
      </c>
      <c r="L1422" s="849">
        <v>4.25</v>
      </c>
      <c r="M1422" s="849">
        <v>1554.63</v>
      </c>
      <c r="N1422" s="832">
        <v>1</v>
      </c>
      <c r="O1422" s="832">
        <v>365.79529411764707</v>
      </c>
      <c r="P1422" s="849">
        <v>14.14</v>
      </c>
      <c r="Q1422" s="849">
        <v>5172.34</v>
      </c>
      <c r="R1422" s="837">
        <v>3.327055312196471</v>
      </c>
      <c r="S1422" s="850">
        <v>365.79490806223481</v>
      </c>
    </row>
    <row r="1423" spans="1:19" ht="14.4" customHeight="1" x14ac:dyDescent="0.3">
      <c r="A1423" s="831" t="s">
        <v>5082</v>
      </c>
      <c r="B1423" s="832" t="s">
        <v>5083</v>
      </c>
      <c r="C1423" s="832" t="s">
        <v>589</v>
      </c>
      <c r="D1423" s="832" t="s">
        <v>2753</v>
      </c>
      <c r="E1423" s="832" t="s">
        <v>5084</v>
      </c>
      <c r="F1423" s="832" t="s">
        <v>5223</v>
      </c>
      <c r="G1423" s="832" t="s">
        <v>5222</v>
      </c>
      <c r="H1423" s="849">
        <v>1.72</v>
      </c>
      <c r="I1423" s="849">
        <v>208.91</v>
      </c>
      <c r="J1423" s="832"/>
      <c r="K1423" s="832">
        <v>121.45930232558139</v>
      </c>
      <c r="L1423" s="849"/>
      <c r="M1423" s="849"/>
      <c r="N1423" s="832"/>
      <c r="O1423" s="832"/>
      <c r="P1423" s="849"/>
      <c r="Q1423" s="849"/>
      <c r="R1423" s="837"/>
      <c r="S1423" s="850"/>
    </row>
    <row r="1424" spans="1:19" ht="14.4" customHeight="1" x14ac:dyDescent="0.3">
      <c r="A1424" s="831" t="s">
        <v>5082</v>
      </c>
      <c r="B1424" s="832" t="s">
        <v>5083</v>
      </c>
      <c r="C1424" s="832" t="s">
        <v>589</v>
      </c>
      <c r="D1424" s="832" t="s">
        <v>2753</v>
      </c>
      <c r="E1424" s="832" t="s">
        <v>5084</v>
      </c>
      <c r="F1424" s="832" t="s">
        <v>5224</v>
      </c>
      <c r="G1424" s="832" t="s">
        <v>2668</v>
      </c>
      <c r="H1424" s="849">
        <v>18</v>
      </c>
      <c r="I1424" s="849">
        <v>806571.9</v>
      </c>
      <c r="J1424" s="832">
        <v>0.82749154833515126</v>
      </c>
      <c r="K1424" s="832">
        <v>44809.55</v>
      </c>
      <c r="L1424" s="849">
        <v>23</v>
      </c>
      <c r="M1424" s="849">
        <v>974719.20000000007</v>
      </c>
      <c r="N1424" s="832">
        <v>1</v>
      </c>
      <c r="O1424" s="832">
        <v>42379.095652173914</v>
      </c>
      <c r="P1424" s="849">
        <v>21</v>
      </c>
      <c r="Q1424" s="849">
        <v>870831.57000000007</v>
      </c>
      <c r="R1424" s="837">
        <v>0.89341788896740726</v>
      </c>
      <c r="S1424" s="850">
        <v>41468.170000000006</v>
      </c>
    </row>
    <row r="1425" spans="1:19" ht="14.4" customHeight="1" x14ac:dyDescent="0.3">
      <c r="A1425" s="831" t="s">
        <v>5082</v>
      </c>
      <c r="B1425" s="832" t="s">
        <v>5083</v>
      </c>
      <c r="C1425" s="832" t="s">
        <v>589</v>
      </c>
      <c r="D1425" s="832" t="s">
        <v>2753</v>
      </c>
      <c r="E1425" s="832" t="s">
        <v>5084</v>
      </c>
      <c r="F1425" s="832" t="s">
        <v>5225</v>
      </c>
      <c r="G1425" s="832" t="s">
        <v>5222</v>
      </c>
      <c r="H1425" s="849">
        <v>1</v>
      </c>
      <c r="I1425" s="849">
        <v>75.599999999999994</v>
      </c>
      <c r="J1425" s="832"/>
      <c r="K1425" s="832">
        <v>75.599999999999994</v>
      </c>
      <c r="L1425" s="849"/>
      <c r="M1425" s="849"/>
      <c r="N1425" s="832"/>
      <c r="O1425" s="832"/>
      <c r="P1425" s="849"/>
      <c r="Q1425" s="849"/>
      <c r="R1425" s="837"/>
      <c r="S1425" s="850"/>
    </row>
    <row r="1426" spans="1:19" ht="14.4" customHeight="1" x14ac:dyDescent="0.3">
      <c r="A1426" s="831" t="s">
        <v>5082</v>
      </c>
      <c r="B1426" s="832" t="s">
        <v>5083</v>
      </c>
      <c r="C1426" s="832" t="s">
        <v>589</v>
      </c>
      <c r="D1426" s="832" t="s">
        <v>2753</v>
      </c>
      <c r="E1426" s="832" t="s">
        <v>5084</v>
      </c>
      <c r="F1426" s="832" t="s">
        <v>5228</v>
      </c>
      <c r="G1426" s="832" t="s">
        <v>2303</v>
      </c>
      <c r="H1426" s="849">
        <v>2.58</v>
      </c>
      <c r="I1426" s="849">
        <v>1818.1000000000001</v>
      </c>
      <c r="J1426" s="832">
        <v>0.64934693862973181</v>
      </c>
      <c r="K1426" s="832">
        <v>704.68992248062023</v>
      </c>
      <c r="L1426" s="849">
        <v>11.9</v>
      </c>
      <c r="M1426" s="849">
        <v>2799.8900000000003</v>
      </c>
      <c r="N1426" s="832">
        <v>1</v>
      </c>
      <c r="O1426" s="832">
        <v>235.28487394957986</v>
      </c>
      <c r="P1426" s="849">
        <v>43.32</v>
      </c>
      <c r="Q1426" s="849">
        <v>10192.6</v>
      </c>
      <c r="R1426" s="837">
        <v>3.6403572997510611</v>
      </c>
      <c r="S1426" s="850">
        <v>235.28624192059095</v>
      </c>
    </row>
    <row r="1427" spans="1:19" ht="14.4" customHeight="1" x14ac:dyDescent="0.3">
      <c r="A1427" s="831" t="s">
        <v>5082</v>
      </c>
      <c r="B1427" s="832" t="s">
        <v>5083</v>
      </c>
      <c r="C1427" s="832" t="s">
        <v>589</v>
      </c>
      <c r="D1427" s="832" t="s">
        <v>2753</v>
      </c>
      <c r="E1427" s="832" t="s">
        <v>5084</v>
      </c>
      <c r="F1427" s="832" t="s">
        <v>5229</v>
      </c>
      <c r="G1427" s="832" t="s">
        <v>5230</v>
      </c>
      <c r="H1427" s="849"/>
      <c r="I1427" s="849"/>
      <c r="J1427" s="832"/>
      <c r="K1427" s="832"/>
      <c r="L1427" s="849">
        <v>0.14000000000000001</v>
      </c>
      <c r="M1427" s="849">
        <v>1104.43</v>
      </c>
      <c r="N1427" s="832">
        <v>1</v>
      </c>
      <c r="O1427" s="832">
        <v>7888.7857142857138</v>
      </c>
      <c r="P1427" s="849">
        <v>4.91</v>
      </c>
      <c r="Q1427" s="849">
        <v>43109.31</v>
      </c>
      <c r="R1427" s="837">
        <v>39.033084939742672</v>
      </c>
      <c r="S1427" s="850">
        <v>8779.9002036659876</v>
      </c>
    </row>
    <row r="1428" spans="1:19" ht="14.4" customHeight="1" x14ac:dyDescent="0.3">
      <c r="A1428" s="831" t="s">
        <v>5082</v>
      </c>
      <c r="B1428" s="832" t="s">
        <v>5083</v>
      </c>
      <c r="C1428" s="832" t="s">
        <v>589</v>
      </c>
      <c r="D1428" s="832" t="s">
        <v>2753</v>
      </c>
      <c r="E1428" s="832" t="s">
        <v>5084</v>
      </c>
      <c r="F1428" s="832" t="s">
        <v>5231</v>
      </c>
      <c r="G1428" s="832"/>
      <c r="H1428" s="849">
        <v>2</v>
      </c>
      <c r="I1428" s="849">
        <v>2637.82</v>
      </c>
      <c r="J1428" s="832"/>
      <c r="K1428" s="832">
        <v>1318.91</v>
      </c>
      <c r="L1428" s="849"/>
      <c r="M1428" s="849"/>
      <c r="N1428" s="832"/>
      <c r="O1428" s="832"/>
      <c r="P1428" s="849"/>
      <c r="Q1428" s="849"/>
      <c r="R1428" s="837"/>
      <c r="S1428" s="850"/>
    </row>
    <row r="1429" spans="1:19" ht="14.4" customHeight="1" x14ac:dyDescent="0.3">
      <c r="A1429" s="831" t="s">
        <v>5082</v>
      </c>
      <c r="B1429" s="832" t="s">
        <v>5083</v>
      </c>
      <c r="C1429" s="832" t="s">
        <v>589</v>
      </c>
      <c r="D1429" s="832" t="s">
        <v>2753</v>
      </c>
      <c r="E1429" s="832" t="s">
        <v>5084</v>
      </c>
      <c r="F1429" s="832" t="s">
        <v>5233</v>
      </c>
      <c r="G1429" s="832" t="s">
        <v>5234</v>
      </c>
      <c r="H1429" s="849"/>
      <c r="I1429" s="849"/>
      <c r="J1429" s="832"/>
      <c r="K1429" s="832"/>
      <c r="L1429" s="849">
        <v>4</v>
      </c>
      <c r="M1429" s="849">
        <v>1464.04</v>
      </c>
      <c r="N1429" s="832">
        <v>1</v>
      </c>
      <c r="O1429" s="832">
        <v>366.01</v>
      </c>
      <c r="P1429" s="849"/>
      <c r="Q1429" s="849"/>
      <c r="R1429" s="837"/>
      <c r="S1429" s="850"/>
    </row>
    <row r="1430" spans="1:19" ht="14.4" customHeight="1" x14ac:dyDescent="0.3">
      <c r="A1430" s="831" t="s">
        <v>5082</v>
      </c>
      <c r="B1430" s="832" t="s">
        <v>5083</v>
      </c>
      <c r="C1430" s="832" t="s">
        <v>589</v>
      </c>
      <c r="D1430" s="832" t="s">
        <v>2753</v>
      </c>
      <c r="E1430" s="832" t="s">
        <v>5084</v>
      </c>
      <c r="F1430" s="832" t="s">
        <v>5235</v>
      </c>
      <c r="G1430" s="832" t="s">
        <v>5236</v>
      </c>
      <c r="H1430" s="849"/>
      <c r="I1430" s="849"/>
      <c r="J1430" s="832"/>
      <c r="K1430" s="832"/>
      <c r="L1430" s="849"/>
      <c r="M1430" s="849"/>
      <c r="N1430" s="832"/>
      <c r="O1430" s="832"/>
      <c r="P1430" s="849">
        <v>7.42</v>
      </c>
      <c r="Q1430" s="849">
        <v>54557.240000000005</v>
      </c>
      <c r="R1430" s="837"/>
      <c r="S1430" s="850">
        <v>7352.7277628032352</v>
      </c>
    </row>
    <row r="1431" spans="1:19" ht="14.4" customHeight="1" x14ac:dyDescent="0.3">
      <c r="A1431" s="831" t="s">
        <v>5082</v>
      </c>
      <c r="B1431" s="832" t="s">
        <v>5083</v>
      </c>
      <c r="C1431" s="832" t="s">
        <v>589</v>
      </c>
      <c r="D1431" s="832" t="s">
        <v>2753</v>
      </c>
      <c r="E1431" s="832" t="s">
        <v>5084</v>
      </c>
      <c r="F1431" s="832" t="s">
        <v>5237</v>
      </c>
      <c r="G1431" s="832" t="s">
        <v>5234</v>
      </c>
      <c r="H1431" s="849"/>
      <c r="I1431" s="849"/>
      <c r="J1431" s="832"/>
      <c r="K1431" s="832"/>
      <c r="L1431" s="849">
        <v>3.51</v>
      </c>
      <c r="M1431" s="849">
        <v>5138.71</v>
      </c>
      <c r="N1431" s="832">
        <v>1</v>
      </c>
      <c r="O1431" s="832">
        <v>1464.0199430199432</v>
      </c>
      <c r="P1431" s="849"/>
      <c r="Q1431" s="849"/>
      <c r="R1431" s="837"/>
      <c r="S1431" s="850"/>
    </row>
    <row r="1432" spans="1:19" ht="14.4" customHeight="1" x14ac:dyDescent="0.3">
      <c r="A1432" s="831" t="s">
        <v>5082</v>
      </c>
      <c r="B1432" s="832" t="s">
        <v>5083</v>
      </c>
      <c r="C1432" s="832" t="s">
        <v>589</v>
      </c>
      <c r="D1432" s="832" t="s">
        <v>2753</v>
      </c>
      <c r="E1432" s="832" t="s">
        <v>5084</v>
      </c>
      <c r="F1432" s="832" t="s">
        <v>5240</v>
      </c>
      <c r="G1432" s="832" t="s">
        <v>2684</v>
      </c>
      <c r="H1432" s="849">
        <v>1</v>
      </c>
      <c r="I1432" s="849">
        <v>80955.960000000006</v>
      </c>
      <c r="J1432" s="832"/>
      <c r="K1432" s="832">
        <v>80955.960000000006</v>
      </c>
      <c r="L1432" s="849"/>
      <c r="M1432" s="849"/>
      <c r="N1432" s="832"/>
      <c r="O1432" s="832"/>
      <c r="P1432" s="849">
        <v>6</v>
      </c>
      <c r="Q1432" s="849">
        <v>462243.22</v>
      </c>
      <c r="R1432" s="837"/>
      <c r="S1432" s="850">
        <v>77040.536666666667</v>
      </c>
    </row>
    <row r="1433" spans="1:19" ht="14.4" customHeight="1" x14ac:dyDescent="0.3">
      <c r="A1433" s="831" t="s">
        <v>5082</v>
      </c>
      <c r="B1433" s="832" t="s">
        <v>5083</v>
      </c>
      <c r="C1433" s="832" t="s">
        <v>589</v>
      </c>
      <c r="D1433" s="832" t="s">
        <v>2753</v>
      </c>
      <c r="E1433" s="832" t="s">
        <v>5084</v>
      </c>
      <c r="F1433" s="832" t="s">
        <v>5241</v>
      </c>
      <c r="G1433" s="832" t="s">
        <v>5242</v>
      </c>
      <c r="H1433" s="849">
        <v>0.51</v>
      </c>
      <c r="I1433" s="849">
        <v>274.66000000000003</v>
      </c>
      <c r="J1433" s="832">
        <v>0.16398786778754298</v>
      </c>
      <c r="K1433" s="832">
        <v>538.54901960784321</v>
      </c>
      <c r="L1433" s="849">
        <v>3.11</v>
      </c>
      <c r="M1433" s="849">
        <v>1674.88</v>
      </c>
      <c r="N1433" s="832">
        <v>1</v>
      </c>
      <c r="O1433" s="832">
        <v>538.54662379421222</v>
      </c>
      <c r="P1433" s="849">
        <v>5.83</v>
      </c>
      <c r="Q1433" s="849">
        <v>3139.71</v>
      </c>
      <c r="R1433" s="837">
        <v>1.8745880301872373</v>
      </c>
      <c r="S1433" s="850">
        <v>538.54373927958829</v>
      </c>
    </row>
    <row r="1434" spans="1:19" ht="14.4" customHeight="1" x14ac:dyDescent="0.3">
      <c r="A1434" s="831" t="s">
        <v>5082</v>
      </c>
      <c r="B1434" s="832" t="s">
        <v>5083</v>
      </c>
      <c r="C1434" s="832" t="s">
        <v>589</v>
      </c>
      <c r="D1434" s="832" t="s">
        <v>2753</v>
      </c>
      <c r="E1434" s="832" t="s">
        <v>5084</v>
      </c>
      <c r="F1434" s="832" t="s">
        <v>5243</v>
      </c>
      <c r="G1434" s="832" t="s">
        <v>2684</v>
      </c>
      <c r="H1434" s="849">
        <v>17.119999999999997</v>
      </c>
      <c r="I1434" s="849">
        <v>879586.25</v>
      </c>
      <c r="J1434" s="832">
        <v>3.4508617422173042</v>
      </c>
      <c r="K1434" s="832">
        <v>51377.701518691596</v>
      </c>
      <c r="L1434" s="849">
        <v>5.09</v>
      </c>
      <c r="M1434" s="849">
        <v>254888.87</v>
      </c>
      <c r="N1434" s="832">
        <v>1</v>
      </c>
      <c r="O1434" s="832">
        <v>50076.398821218078</v>
      </c>
      <c r="P1434" s="849">
        <v>6</v>
      </c>
      <c r="Q1434" s="849">
        <v>288902.34000000003</v>
      </c>
      <c r="R1434" s="837">
        <v>1.1334443124174078</v>
      </c>
      <c r="S1434" s="850">
        <v>48150.390000000007</v>
      </c>
    </row>
    <row r="1435" spans="1:19" ht="14.4" customHeight="1" x14ac:dyDescent="0.3">
      <c r="A1435" s="831" t="s">
        <v>5082</v>
      </c>
      <c r="B1435" s="832" t="s">
        <v>5083</v>
      </c>
      <c r="C1435" s="832" t="s">
        <v>589</v>
      </c>
      <c r="D1435" s="832" t="s">
        <v>2753</v>
      </c>
      <c r="E1435" s="832" t="s">
        <v>5084</v>
      </c>
      <c r="F1435" s="832" t="s">
        <v>5244</v>
      </c>
      <c r="G1435" s="832" t="s">
        <v>5230</v>
      </c>
      <c r="H1435" s="849"/>
      <c r="I1435" s="849"/>
      <c r="J1435" s="832"/>
      <c r="K1435" s="832"/>
      <c r="L1435" s="849">
        <v>1</v>
      </c>
      <c r="M1435" s="849">
        <v>16468.580000000002</v>
      </c>
      <c r="N1435" s="832">
        <v>1</v>
      </c>
      <c r="O1435" s="832">
        <v>16468.580000000002</v>
      </c>
      <c r="P1435" s="849">
        <v>10.51</v>
      </c>
      <c r="Q1435" s="849">
        <v>184553.5</v>
      </c>
      <c r="R1435" s="837">
        <v>11.206400308951954</v>
      </c>
      <c r="S1435" s="850">
        <v>17559.800190294958</v>
      </c>
    </row>
    <row r="1436" spans="1:19" ht="14.4" customHeight="1" x14ac:dyDescent="0.3">
      <c r="A1436" s="831" t="s">
        <v>5082</v>
      </c>
      <c r="B1436" s="832" t="s">
        <v>5083</v>
      </c>
      <c r="C1436" s="832" t="s">
        <v>589</v>
      </c>
      <c r="D1436" s="832" t="s">
        <v>2753</v>
      </c>
      <c r="E1436" s="832" t="s">
        <v>5084</v>
      </c>
      <c r="F1436" s="832" t="s">
        <v>5245</v>
      </c>
      <c r="G1436" s="832" t="s">
        <v>4430</v>
      </c>
      <c r="H1436" s="849">
        <v>14.6</v>
      </c>
      <c r="I1436" s="849">
        <v>1032.2200000000003</v>
      </c>
      <c r="J1436" s="832"/>
      <c r="K1436" s="832">
        <v>70.700000000000017</v>
      </c>
      <c r="L1436" s="849"/>
      <c r="M1436" s="849"/>
      <c r="N1436" s="832"/>
      <c r="O1436" s="832"/>
      <c r="P1436" s="849"/>
      <c r="Q1436" s="849"/>
      <c r="R1436" s="837"/>
      <c r="S1436" s="850"/>
    </row>
    <row r="1437" spans="1:19" ht="14.4" customHeight="1" x14ac:dyDescent="0.3">
      <c r="A1437" s="831" t="s">
        <v>5082</v>
      </c>
      <c r="B1437" s="832" t="s">
        <v>5083</v>
      </c>
      <c r="C1437" s="832" t="s">
        <v>589</v>
      </c>
      <c r="D1437" s="832" t="s">
        <v>2753</v>
      </c>
      <c r="E1437" s="832" t="s">
        <v>5084</v>
      </c>
      <c r="F1437" s="832" t="s">
        <v>5246</v>
      </c>
      <c r="G1437" s="832" t="s">
        <v>3336</v>
      </c>
      <c r="H1437" s="849">
        <v>15</v>
      </c>
      <c r="I1437" s="849">
        <v>2226.9</v>
      </c>
      <c r="J1437" s="832">
        <v>1.3636363636363638</v>
      </c>
      <c r="K1437" s="832">
        <v>148.46</v>
      </c>
      <c r="L1437" s="849">
        <v>11</v>
      </c>
      <c r="M1437" s="849">
        <v>1633.06</v>
      </c>
      <c r="N1437" s="832">
        <v>1</v>
      </c>
      <c r="O1437" s="832">
        <v>148.46</v>
      </c>
      <c r="P1437" s="849"/>
      <c r="Q1437" s="849"/>
      <c r="R1437" s="837"/>
      <c r="S1437" s="850"/>
    </row>
    <row r="1438" spans="1:19" ht="14.4" customHeight="1" x14ac:dyDescent="0.3">
      <c r="A1438" s="831" t="s">
        <v>5082</v>
      </c>
      <c r="B1438" s="832" t="s">
        <v>5083</v>
      </c>
      <c r="C1438" s="832" t="s">
        <v>589</v>
      </c>
      <c r="D1438" s="832" t="s">
        <v>2753</v>
      </c>
      <c r="E1438" s="832" t="s">
        <v>5084</v>
      </c>
      <c r="F1438" s="832" t="s">
        <v>5248</v>
      </c>
      <c r="G1438" s="832" t="s">
        <v>5249</v>
      </c>
      <c r="H1438" s="849">
        <v>5</v>
      </c>
      <c r="I1438" s="849">
        <v>442401.52</v>
      </c>
      <c r="J1438" s="832">
        <v>0.69685614367939797</v>
      </c>
      <c r="K1438" s="832">
        <v>88480.304000000004</v>
      </c>
      <c r="L1438" s="849">
        <v>9</v>
      </c>
      <c r="M1438" s="849">
        <v>634853.43999999994</v>
      </c>
      <c r="N1438" s="832">
        <v>1</v>
      </c>
      <c r="O1438" s="832">
        <v>70539.271111111098</v>
      </c>
      <c r="P1438" s="849">
        <v>6</v>
      </c>
      <c r="Q1438" s="849">
        <v>354565.92</v>
      </c>
      <c r="R1438" s="837">
        <v>0.55850043121763659</v>
      </c>
      <c r="S1438" s="850">
        <v>59094.32</v>
      </c>
    </row>
    <row r="1439" spans="1:19" ht="14.4" customHeight="1" x14ac:dyDescent="0.3">
      <c r="A1439" s="831" t="s">
        <v>5082</v>
      </c>
      <c r="B1439" s="832" t="s">
        <v>5083</v>
      </c>
      <c r="C1439" s="832" t="s">
        <v>589</v>
      </c>
      <c r="D1439" s="832" t="s">
        <v>2753</v>
      </c>
      <c r="E1439" s="832" t="s">
        <v>5084</v>
      </c>
      <c r="F1439" s="832" t="s">
        <v>5250</v>
      </c>
      <c r="G1439" s="832" t="s">
        <v>5251</v>
      </c>
      <c r="H1439" s="849">
        <v>0.2</v>
      </c>
      <c r="I1439" s="849">
        <v>84.89</v>
      </c>
      <c r="J1439" s="832">
        <v>1</v>
      </c>
      <c r="K1439" s="832">
        <v>424.45</v>
      </c>
      <c r="L1439" s="849">
        <v>0.2</v>
      </c>
      <c r="M1439" s="849">
        <v>84.89</v>
      </c>
      <c r="N1439" s="832">
        <v>1</v>
      </c>
      <c r="O1439" s="832">
        <v>424.45</v>
      </c>
      <c r="P1439" s="849"/>
      <c r="Q1439" s="849"/>
      <c r="R1439" s="837"/>
      <c r="S1439" s="850"/>
    </row>
    <row r="1440" spans="1:19" ht="14.4" customHeight="1" x14ac:dyDescent="0.3">
      <c r="A1440" s="831" t="s">
        <v>5082</v>
      </c>
      <c r="B1440" s="832" t="s">
        <v>5083</v>
      </c>
      <c r="C1440" s="832" t="s">
        <v>589</v>
      </c>
      <c r="D1440" s="832" t="s">
        <v>2753</v>
      </c>
      <c r="E1440" s="832" t="s">
        <v>5084</v>
      </c>
      <c r="F1440" s="832" t="s">
        <v>5252</v>
      </c>
      <c r="G1440" s="832" t="s">
        <v>2593</v>
      </c>
      <c r="H1440" s="849">
        <v>11</v>
      </c>
      <c r="I1440" s="849">
        <v>19239.879999999997</v>
      </c>
      <c r="J1440" s="832">
        <v>2.1999999999999997</v>
      </c>
      <c r="K1440" s="832">
        <v>1749.0799999999997</v>
      </c>
      <c r="L1440" s="849">
        <v>5</v>
      </c>
      <c r="M1440" s="849">
        <v>8745.4</v>
      </c>
      <c r="N1440" s="832">
        <v>1</v>
      </c>
      <c r="O1440" s="832">
        <v>1749.08</v>
      </c>
      <c r="P1440" s="849">
        <v>4</v>
      </c>
      <c r="Q1440" s="849">
        <v>6996.32</v>
      </c>
      <c r="R1440" s="837">
        <v>0.8</v>
      </c>
      <c r="S1440" s="850">
        <v>1749.08</v>
      </c>
    </row>
    <row r="1441" spans="1:19" ht="14.4" customHeight="1" x14ac:dyDescent="0.3">
      <c r="A1441" s="831" t="s">
        <v>5082</v>
      </c>
      <c r="B1441" s="832" t="s">
        <v>5083</v>
      </c>
      <c r="C1441" s="832" t="s">
        <v>589</v>
      </c>
      <c r="D1441" s="832" t="s">
        <v>2753</v>
      </c>
      <c r="E1441" s="832" t="s">
        <v>5084</v>
      </c>
      <c r="F1441" s="832" t="s">
        <v>5253</v>
      </c>
      <c r="G1441" s="832" t="s">
        <v>2457</v>
      </c>
      <c r="H1441" s="849">
        <v>3.6000000000000005</v>
      </c>
      <c r="I1441" s="849">
        <v>1018.0799999999999</v>
      </c>
      <c r="J1441" s="832">
        <v>0.47678546340092709</v>
      </c>
      <c r="K1441" s="832">
        <v>282.79999999999995</v>
      </c>
      <c r="L1441" s="849">
        <v>7.5499999999999989</v>
      </c>
      <c r="M1441" s="849">
        <v>2135.3000000000006</v>
      </c>
      <c r="N1441" s="832">
        <v>1</v>
      </c>
      <c r="O1441" s="832">
        <v>282.82119205298028</v>
      </c>
      <c r="P1441" s="849">
        <v>10.3</v>
      </c>
      <c r="Q1441" s="849">
        <v>2913.01</v>
      </c>
      <c r="R1441" s="837">
        <v>1.3642158010583989</v>
      </c>
      <c r="S1441" s="850">
        <v>282.81650485436893</v>
      </c>
    </row>
    <row r="1442" spans="1:19" ht="14.4" customHeight="1" x14ac:dyDescent="0.3">
      <c r="A1442" s="831" t="s">
        <v>5082</v>
      </c>
      <c r="B1442" s="832" t="s">
        <v>5083</v>
      </c>
      <c r="C1442" s="832" t="s">
        <v>589</v>
      </c>
      <c r="D1442" s="832" t="s">
        <v>2753</v>
      </c>
      <c r="E1442" s="832" t="s">
        <v>5084</v>
      </c>
      <c r="F1442" s="832" t="s">
        <v>5254</v>
      </c>
      <c r="G1442" s="832" t="s">
        <v>5157</v>
      </c>
      <c r="H1442" s="849">
        <v>2.08</v>
      </c>
      <c r="I1442" s="849">
        <v>1329.72</v>
      </c>
      <c r="J1442" s="832"/>
      <c r="K1442" s="832">
        <v>639.28846153846155</v>
      </c>
      <c r="L1442" s="849"/>
      <c r="M1442" s="849"/>
      <c r="N1442" s="832"/>
      <c r="O1442" s="832"/>
      <c r="P1442" s="849"/>
      <c r="Q1442" s="849"/>
      <c r="R1442" s="837"/>
      <c r="S1442" s="850"/>
    </row>
    <row r="1443" spans="1:19" ht="14.4" customHeight="1" x14ac:dyDescent="0.3">
      <c r="A1443" s="831" t="s">
        <v>5082</v>
      </c>
      <c r="B1443" s="832" t="s">
        <v>5083</v>
      </c>
      <c r="C1443" s="832" t="s">
        <v>589</v>
      </c>
      <c r="D1443" s="832" t="s">
        <v>2753</v>
      </c>
      <c r="E1443" s="832" t="s">
        <v>5084</v>
      </c>
      <c r="F1443" s="832" t="s">
        <v>5258</v>
      </c>
      <c r="G1443" s="832" t="s">
        <v>5256</v>
      </c>
      <c r="H1443" s="849">
        <v>1.72</v>
      </c>
      <c r="I1443" s="849">
        <v>7541.73</v>
      </c>
      <c r="J1443" s="832"/>
      <c r="K1443" s="832">
        <v>4384.7267441860467</v>
      </c>
      <c r="L1443" s="849"/>
      <c r="M1443" s="849"/>
      <c r="N1443" s="832"/>
      <c r="O1443" s="832"/>
      <c r="P1443" s="849"/>
      <c r="Q1443" s="849"/>
      <c r="R1443" s="837"/>
      <c r="S1443" s="850"/>
    </row>
    <row r="1444" spans="1:19" ht="14.4" customHeight="1" x14ac:dyDescent="0.3">
      <c r="A1444" s="831" t="s">
        <v>5082</v>
      </c>
      <c r="B1444" s="832" t="s">
        <v>5083</v>
      </c>
      <c r="C1444" s="832" t="s">
        <v>589</v>
      </c>
      <c r="D1444" s="832" t="s">
        <v>2753</v>
      </c>
      <c r="E1444" s="832" t="s">
        <v>5084</v>
      </c>
      <c r="F1444" s="832" t="s">
        <v>5280</v>
      </c>
      <c r="G1444" s="832" t="s">
        <v>1005</v>
      </c>
      <c r="H1444" s="849"/>
      <c r="I1444" s="849"/>
      <c r="J1444" s="832"/>
      <c r="K1444" s="832"/>
      <c r="L1444" s="849">
        <v>2.4299999999999997</v>
      </c>
      <c r="M1444" s="849">
        <v>1614.45</v>
      </c>
      <c r="N1444" s="832">
        <v>1</v>
      </c>
      <c r="O1444" s="832">
        <v>664.38271604938279</v>
      </c>
      <c r="P1444" s="849">
        <v>5.6899999999999995</v>
      </c>
      <c r="Q1444" s="849">
        <v>1748.4099999999999</v>
      </c>
      <c r="R1444" s="837">
        <v>1.0829756263743069</v>
      </c>
      <c r="S1444" s="850">
        <v>307.27768014059757</v>
      </c>
    </row>
    <row r="1445" spans="1:19" ht="14.4" customHeight="1" x14ac:dyDescent="0.3">
      <c r="A1445" s="831" t="s">
        <v>5082</v>
      </c>
      <c r="B1445" s="832" t="s">
        <v>5083</v>
      </c>
      <c r="C1445" s="832" t="s">
        <v>589</v>
      </c>
      <c r="D1445" s="832" t="s">
        <v>2753</v>
      </c>
      <c r="E1445" s="832" t="s">
        <v>5084</v>
      </c>
      <c r="F1445" s="832" t="s">
        <v>5281</v>
      </c>
      <c r="G1445" s="832" t="s">
        <v>1005</v>
      </c>
      <c r="H1445" s="849"/>
      <c r="I1445" s="849"/>
      <c r="J1445" s="832"/>
      <c r="K1445" s="832"/>
      <c r="L1445" s="849">
        <v>17</v>
      </c>
      <c r="M1445" s="849">
        <v>17610.61</v>
      </c>
      <c r="N1445" s="832">
        <v>1</v>
      </c>
      <c r="O1445" s="832">
        <v>1035.9182352941177</v>
      </c>
      <c r="P1445" s="849">
        <v>11.190000000000001</v>
      </c>
      <c r="Q1445" s="849">
        <v>8596.1500000000015</v>
      </c>
      <c r="R1445" s="837">
        <v>0.48812335291054659</v>
      </c>
      <c r="S1445" s="850">
        <v>768.19928507596069</v>
      </c>
    </row>
    <row r="1446" spans="1:19" ht="14.4" customHeight="1" x14ac:dyDescent="0.3">
      <c r="A1446" s="831" t="s">
        <v>5082</v>
      </c>
      <c r="B1446" s="832" t="s">
        <v>5083</v>
      </c>
      <c r="C1446" s="832" t="s">
        <v>589</v>
      </c>
      <c r="D1446" s="832" t="s">
        <v>2753</v>
      </c>
      <c r="E1446" s="832" t="s">
        <v>5084</v>
      </c>
      <c r="F1446" s="832" t="s">
        <v>5288</v>
      </c>
      <c r="G1446" s="832" t="s">
        <v>2653</v>
      </c>
      <c r="H1446" s="849"/>
      <c r="I1446" s="849"/>
      <c r="J1446" s="832"/>
      <c r="K1446" s="832"/>
      <c r="L1446" s="849">
        <v>9</v>
      </c>
      <c r="M1446" s="849">
        <v>12964.14</v>
      </c>
      <c r="N1446" s="832">
        <v>1</v>
      </c>
      <c r="O1446" s="832">
        <v>1440.46</v>
      </c>
      <c r="P1446" s="849">
        <v>49</v>
      </c>
      <c r="Q1446" s="849">
        <v>70582.540000000008</v>
      </c>
      <c r="R1446" s="837">
        <v>5.4444444444444455</v>
      </c>
      <c r="S1446" s="850">
        <v>1440.4600000000003</v>
      </c>
    </row>
    <row r="1447" spans="1:19" ht="14.4" customHeight="1" x14ac:dyDescent="0.3">
      <c r="A1447" s="831" t="s">
        <v>5082</v>
      </c>
      <c r="B1447" s="832" t="s">
        <v>5083</v>
      </c>
      <c r="C1447" s="832" t="s">
        <v>589</v>
      </c>
      <c r="D1447" s="832" t="s">
        <v>2753</v>
      </c>
      <c r="E1447" s="832" t="s">
        <v>5084</v>
      </c>
      <c r="F1447" s="832" t="s">
        <v>5289</v>
      </c>
      <c r="G1447" s="832" t="s">
        <v>5290</v>
      </c>
      <c r="H1447" s="849"/>
      <c r="I1447" s="849"/>
      <c r="J1447" s="832"/>
      <c r="K1447" s="832"/>
      <c r="L1447" s="849">
        <v>1</v>
      </c>
      <c r="M1447" s="849">
        <v>1749.08</v>
      </c>
      <c r="N1447" s="832">
        <v>1</v>
      </c>
      <c r="O1447" s="832">
        <v>1749.08</v>
      </c>
      <c r="P1447" s="849"/>
      <c r="Q1447" s="849"/>
      <c r="R1447" s="837"/>
      <c r="S1447" s="850"/>
    </row>
    <row r="1448" spans="1:19" ht="14.4" customHeight="1" x14ac:dyDescent="0.3">
      <c r="A1448" s="831" t="s">
        <v>5082</v>
      </c>
      <c r="B1448" s="832" t="s">
        <v>5083</v>
      </c>
      <c r="C1448" s="832" t="s">
        <v>589</v>
      </c>
      <c r="D1448" s="832" t="s">
        <v>2753</v>
      </c>
      <c r="E1448" s="832" t="s">
        <v>5084</v>
      </c>
      <c r="F1448" s="832" t="s">
        <v>5291</v>
      </c>
      <c r="G1448" s="832" t="s">
        <v>2653</v>
      </c>
      <c r="H1448" s="849"/>
      <c r="I1448" s="849"/>
      <c r="J1448" s="832"/>
      <c r="K1448" s="832"/>
      <c r="L1448" s="849">
        <v>1</v>
      </c>
      <c r="M1448" s="849">
        <v>4567.1000000000004</v>
      </c>
      <c r="N1448" s="832">
        <v>1</v>
      </c>
      <c r="O1448" s="832">
        <v>4567.1000000000004</v>
      </c>
      <c r="P1448" s="849">
        <v>2</v>
      </c>
      <c r="Q1448" s="849">
        <v>9134.2000000000007</v>
      </c>
      <c r="R1448" s="837">
        <v>2</v>
      </c>
      <c r="S1448" s="850">
        <v>4567.1000000000004</v>
      </c>
    </row>
    <row r="1449" spans="1:19" ht="14.4" customHeight="1" x14ac:dyDescent="0.3">
      <c r="A1449" s="831" t="s">
        <v>5082</v>
      </c>
      <c r="B1449" s="832" t="s">
        <v>5083</v>
      </c>
      <c r="C1449" s="832" t="s">
        <v>589</v>
      </c>
      <c r="D1449" s="832" t="s">
        <v>2753</v>
      </c>
      <c r="E1449" s="832" t="s">
        <v>5084</v>
      </c>
      <c r="F1449" s="832" t="s">
        <v>5292</v>
      </c>
      <c r="G1449" s="832" t="s">
        <v>2639</v>
      </c>
      <c r="H1449" s="849"/>
      <c r="I1449" s="849"/>
      <c r="J1449" s="832"/>
      <c r="K1449" s="832"/>
      <c r="L1449" s="849"/>
      <c r="M1449" s="849"/>
      <c r="N1449" s="832"/>
      <c r="O1449" s="832"/>
      <c r="P1449" s="849">
        <v>8</v>
      </c>
      <c r="Q1449" s="849">
        <v>189849.8</v>
      </c>
      <c r="R1449" s="837"/>
      <c r="S1449" s="850">
        <v>23731.224999999999</v>
      </c>
    </row>
    <row r="1450" spans="1:19" ht="14.4" customHeight="1" x14ac:dyDescent="0.3">
      <c r="A1450" s="831" t="s">
        <v>5082</v>
      </c>
      <c r="B1450" s="832" t="s">
        <v>5083</v>
      </c>
      <c r="C1450" s="832" t="s">
        <v>589</v>
      </c>
      <c r="D1450" s="832" t="s">
        <v>2753</v>
      </c>
      <c r="E1450" s="832" t="s">
        <v>5084</v>
      </c>
      <c r="F1450" s="832" t="s">
        <v>5293</v>
      </c>
      <c r="G1450" s="832" t="s">
        <v>1150</v>
      </c>
      <c r="H1450" s="849"/>
      <c r="I1450" s="849"/>
      <c r="J1450" s="832"/>
      <c r="K1450" s="832"/>
      <c r="L1450" s="849"/>
      <c r="M1450" s="849"/>
      <c r="N1450" s="832"/>
      <c r="O1450" s="832"/>
      <c r="P1450" s="849">
        <v>8.19</v>
      </c>
      <c r="Q1450" s="849">
        <v>6423.41</v>
      </c>
      <c r="R1450" s="837"/>
      <c r="S1450" s="850">
        <v>784.29914529914538</v>
      </c>
    </row>
    <row r="1451" spans="1:19" ht="14.4" customHeight="1" x14ac:dyDescent="0.3">
      <c r="A1451" s="831" t="s">
        <v>5082</v>
      </c>
      <c r="B1451" s="832" t="s">
        <v>5083</v>
      </c>
      <c r="C1451" s="832" t="s">
        <v>589</v>
      </c>
      <c r="D1451" s="832" t="s">
        <v>2753</v>
      </c>
      <c r="E1451" s="832" t="s">
        <v>5084</v>
      </c>
      <c r="F1451" s="832" t="s">
        <v>5294</v>
      </c>
      <c r="G1451" s="832" t="s">
        <v>1150</v>
      </c>
      <c r="H1451" s="849"/>
      <c r="I1451" s="849"/>
      <c r="J1451" s="832"/>
      <c r="K1451" s="832"/>
      <c r="L1451" s="849"/>
      <c r="M1451" s="849"/>
      <c r="N1451" s="832"/>
      <c r="O1451" s="832"/>
      <c r="P1451" s="849">
        <v>33.54</v>
      </c>
      <c r="Q1451" s="849">
        <v>7891.58</v>
      </c>
      <c r="R1451" s="837"/>
      <c r="S1451" s="850">
        <v>235.28861061419201</v>
      </c>
    </row>
    <row r="1452" spans="1:19" ht="14.4" customHeight="1" x14ac:dyDescent="0.3">
      <c r="A1452" s="831" t="s">
        <v>5082</v>
      </c>
      <c r="B1452" s="832" t="s">
        <v>5083</v>
      </c>
      <c r="C1452" s="832" t="s">
        <v>589</v>
      </c>
      <c r="D1452" s="832" t="s">
        <v>2753</v>
      </c>
      <c r="E1452" s="832" t="s">
        <v>5084</v>
      </c>
      <c r="F1452" s="832" t="s">
        <v>5295</v>
      </c>
      <c r="G1452" s="832" t="s">
        <v>1150</v>
      </c>
      <c r="H1452" s="849"/>
      <c r="I1452" s="849"/>
      <c r="J1452" s="832"/>
      <c r="K1452" s="832"/>
      <c r="L1452" s="849"/>
      <c r="M1452" s="849"/>
      <c r="N1452" s="832"/>
      <c r="O1452" s="832"/>
      <c r="P1452" s="849">
        <v>1.77</v>
      </c>
      <c r="Q1452" s="849">
        <v>4164.6099999999997</v>
      </c>
      <c r="R1452" s="837"/>
      <c r="S1452" s="850">
        <v>2352.8870056497171</v>
      </c>
    </row>
    <row r="1453" spans="1:19" ht="14.4" customHeight="1" x14ac:dyDescent="0.3">
      <c r="A1453" s="831" t="s">
        <v>5082</v>
      </c>
      <c r="B1453" s="832" t="s">
        <v>5083</v>
      </c>
      <c r="C1453" s="832" t="s">
        <v>589</v>
      </c>
      <c r="D1453" s="832" t="s">
        <v>2753</v>
      </c>
      <c r="E1453" s="832" t="s">
        <v>5084</v>
      </c>
      <c r="F1453" s="832" t="s">
        <v>5297</v>
      </c>
      <c r="G1453" s="832" t="s">
        <v>835</v>
      </c>
      <c r="H1453" s="849"/>
      <c r="I1453" s="849"/>
      <c r="J1453" s="832"/>
      <c r="K1453" s="832"/>
      <c r="L1453" s="849"/>
      <c r="M1453" s="849"/>
      <c r="N1453" s="832"/>
      <c r="O1453" s="832"/>
      <c r="P1453" s="849">
        <v>82.07</v>
      </c>
      <c r="Q1453" s="849">
        <v>56436.160000000003</v>
      </c>
      <c r="R1453" s="837"/>
      <c r="S1453" s="850">
        <v>687.65882782990138</v>
      </c>
    </row>
    <row r="1454" spans="1:19" ht="14.4" customHeight="1" x14ac:dyDescent="0.3">
      <c r="A1454" s="831" t="s">
        <v>5082</v>
      </c>
      <c r="B1454" s="832" t="s">
        <v>5083</v>
      </c>
      <c r="C1454" s="832" t="s">
        <v>589</v>
      </c>
      <c r="D1454" s="832" t="s">
        <v>2753</v>
      </c>
      <c r="E1454" s="832" t="s">
        <v>5084</v>
      </c>
      <c r="F1454" s="832" t="s">
        <v>5298</v>
      </c>
      <c r="G1454" s="832" t="s">
        <v>835</v>
      </c>
      <c r="H1454" s="849"/>
      <c r="I1454" s="849"/>
      <c r="J1454" s="832"/>
      <c r="K1454" s="832"/>
      <c r="L1454" s="849"/>
      <c r="M1454" s="849"/>
      <c r="N1454" s="832"/>
      <c r="O1454" s="832"/>
      <c r="P1454" s="849">
        <v>34.6</v>
      </c>
      <c r="Q1454" s="849">
        <v>4758.8500000000004</v>
      </c>
      <c r="R1454" s="837"/>
      <c r="S1454" s="850">
        <v>137.53901734104048</v>
      </c>
    </row>
    <row r="1455" spans="1:19" ht="14.4" customHeight="1" x14ac:dyDescent="0.3">
      <c r="A1455" s="831" t="s">
        <v>5082</v>
      </c>
      <c r="B1455" s="832" t="s">
        <v>5083</v>
      </c>
      <c r="C1455" s="832" t="s">
        <v>589</v>
      </c>
      <c r="D1455" s="832" t="s">
        <v>2753</v>
      </c>
      <c r="E1455" s="832" t="s">
        <v>5084</v>
      </c>
      <c r="F1455" s="832" t="s">
        <v>5305</v>
      </c>
      <c r="G1455" s="832" t="s">
        <v>717</v>
      </c>
      <c r="H1455" s="849"/>
      <c r="I1455" s="849"/>
      <c r="J1455" s="832"/>
      <c r="K1455" s="832"/>
      <c r="L1455" s="849"/>
      <c r="M1455" s="849"/>
      <c r="N1455" s="832"/>
      <c r="O1455" s="832"/>
      <c r="P1455" s="849">
        <v>9.4600000000000009</v>
      </c>
      <c r="Q1455" s="849">
        <v>1953.3</v>
      </c>
      <c r="R1455" s="837"/>
      <c r="S1455" s="850">
        <v>206.47991543340379</v>
      </c>
    </row>
    <row r="1456" spans="1:19" ht="14.4" customHeight="1" x14ac:dyDescent="0.3">
      <c r="A1456" s="831" t="s">
        <v>5082</v>
      </c>
      <c r="B1456" s="832" t="s">
        <v>5083</v>
      </c>
      <c r="C1456" s="832" t="s">
        <v>589</v>
      </c>
      <c r="D1456" s="832" t="s">
        <v>2753</v>
      </c>
      <c r="E1456" s="832" t="s">
        <v>5084</v>
      </c>
      <c r="F1456" s="832" t="s">
        <v>5307</v>
      </c>
      <c r="G1456" s="832" t="s">
        <v>1001</v>
      </c>
      <c r="H1456" s="849"/>
      <c r="I1456" s="849"/>
      <c r="J1456" s="832"/>
      <c r="K1456" s="832"/>
      <c r="L1456" s="849"/>
      <c r="M1456" s="849"/>
      <c r="N1456" s="832"/>
      <c r="O1456" s="832"/>
      <c r="P1456" s="849">
        <v>6.15</v>
      </c>
      <c r="Q1456" s="849">
        <v>4724.43</v>
      </c>
      <c r="R1456" s="837"/>
      <c r="S1456" s="850">
        <v>768.2</v>
      </c>
    </row>
    <row r="1457" spans="1:19" ht="14.4" customHeight="1" x14ac:dyDescent="0.3">
      <c r="A1457" s="831" t="s">
        <v>5082</v>
      </c>
      <c r="B1457" s="832" t="s">
        <v>5083</v>
      </c>
      <c r="C1457" s="832" t="s">
        <v>589</v>
      </c>
      <c r="D1457" s="832" t="s">
        <v>2753</v>
      </c>
      <c r="E1457" s="832" t="s">
        <v>5084</v>
      </c>
      <c r="F1457" s="832" t="s">
        <v>5308</v>
      </c>
      <c r="G1457" s="832" t="s">
        <v>5309</v>
      </c>
      <c r="H1457" s="849"/>
      <c r="I1457" s="849"/>
      <c r="J1457" s="832"/>
      <c r="K1457" s="832"/>
      <c r="L1457" s="849"/>
      <c r="M1457" s="849"/>
      <c r="N1457" s="832"/>
      <c r="O1457" s="832"/>
      <c r="P1457" s="849">
        <v>6</v>
      </c>
      <c r="Q1457" s="849">
        <v>74481.72</v>
      </c>
      <c r="R1457" s="837"/>
      <c r="S1457" s="850">
        <v>12413.62</v>
      </c>
    </row>
    <row r="1458" spans="1:19" ht="14.4" customHeight="1" x14ac:dyDescent="0.3">
      <c r="A1458" s="831" t="s">
        <v>5082</v>
      </c>
      <c r="B1458" s="832" t="s">
        <v>5083</v>
      </c>
      <c r="C1458" s="832" t="s">
        <v>589</v>
      </c>
      <c r="D1458" s="832" t="s">
        <v>2753</v>
      </c>
      <c r="E1458" s="832" t="s">
        <v>5084</v>
      </c>
      <c r="F1458" s="832" t="s">
        <v>5310</v>
      </c>
      <c r="G1458" s="832" t="s">
        <v>1001</v>
      </c>
      <c r="H1458" s="849"/>
      <c r="I1458" s="849"/>
      <c r="J1458" s="832"/>
      <c r="K1458" s="832"/>
      <c r="L1458" s="849"/>
      <c r="M1458" s="849"/>
      <c r="N1458" s="832"/>
      <c r="O1458" s="832"/>
      <c r="P1458" s="849">
        <v>3.34</v>
      </c>
      <c r="Q1458" s="849">
        <v>1026.31</v>
      </c>
      <c r="R1458" s="837"/>
      <c r="S1458" s="850">
        <v>307.27844311377243</v>
      </c>
    </row>
    <row r="1459" spans="1:19" ht="14.4" customHeight="1" x14ac:dyDescent="0.3">
      <c r="A1459" s="831" t="s">
        <v>5082</v>
      </c>
      <c r="B1459" s="832" t="s">
        <v>5083</v>
      </c>
      <c r="C1459" s="832" t="s">
        <v>589</v>
      </c>
      <c r="D1459" s="832" t="s">
        <v>2753</v>
      </c>
      <c r="E1459" s="832" t="s">
        <v>5084</v>
      </c>
      <c r="F1459" s="832" t="s">
        <v>5311</v>
      </c>
      <c r="G1459" s="832" t="s">
        <v>1001</v>
      </c>
      <c r="H1459" s="849"/>
      <c r="I1459" s="849"/>
      <c r="J1459" s="832"/>
      <c r="K1459" s="832"/>
      <c r="L1459" s="849"/>
      <c r="M1459" s="849"/>
      <c r="N1459" s="832"/>
      <c r="O1459" s="832"/>
      <c r="P1459" s="849">
        <v>7.0000000000000007E-2</v>
      </c>
      <c r="Q1459" s="849">
        <v>161.32</v>
      </c>
      <c r="R1459" s="837"/>
      <c r="S1459" s="850">
        <v>2304.5714285714284</v>
      </c>
    </row>
    <row r="1460" spans="1:19" ht="14.4" customHeight="1" x14ac:dyDescent="0.3">
      <c r="A1460" s="831" t="s">
        <v>5082</v>
      </c>
      <c r="B1460" s="832" t="s">
        <v>5083</v>
      </c>
      <c r="C1460" s="832" t="s">
        <v>589</v>
      </c>
      <c r="D1460" s="832" t="s">
        <v>2753</v>
      </c>
      <c r="E1460" s="832" t="s">
        <v>5084</v>
      </c>
      <c r="F1460" s="832" t="s">
        <v>5312</v>
      </c>
      <c r="G1460" s="832" t="s">
        <v>5309</v>
      </c>
      <c r="H1460" s="849"/>
      <c r="I1460" s="849"/>
      <c r="J1460" s="832"/>
      <c r="K1460" s="832"/>
      <c r="L1460" s="849"/>
      <c r="M1460" s="849"/>
      <c r="N1460" s="832"/>
      <c r="O1460" s="832"/>
      <c r="P1460" s="849">
        <v>6</v>
      </c>
      <c r="Q1460" s="849">
        <v>99637.74</v>
      </c>
      <c r="R1460" s="837"/>
      <c r="S1460" s="850">
        <v>16606.29</v>
      </c>
    </row>
    <row r="1461" spans="1:19" ht="14.4" customHeight="1" x14ac:dyDescent="0.3">
      <c r="A1461" s="831" t="s">
        <v>5082</v>
      </c>
      <c r="B1461" s="832" t="s">
        <v>5083</v>
      </c>
      <c r="C1461" s="832" t="s">
        <v>589</v>
      </c>
      <c r="D1461" s="832" t="s">
        <v>2753</v>
      </c>
      <c r="E1461" s="832" t="s">
        <v>5315</v>
      </c>
      <c r="F1461" s="832" t="s">
        <v>5316</v>
      </c>
      <c r="G1461" s="832" t="s">
        <v>5317</v>
      </c>
      <c r="H1461" s="849"/>
      <c r="I1461" s="849"/>
      <c r="J1461" s="832"/>
      <c r="K1461" s="832"/>
      <c r="L1461" s="849">
        <v>3</v>
      </c>
      <c r="M1461" s="849">
        <v>6359.57</v>
      </c>
      <c r="N1461" s="832">
        <v>1</v>
      </c>
      <c r="O1461" s="832">
        <v>2119.8566666666666</v>
      </c>
      <c r="P1461" s="849">
        <v>6</v>
      </c>
      <c r="Q1461" s="849">
        <v>12778.71</v>
      </c>
      <c r="R1461" s="837">
        <v>2.0093669855037368</v>
      </c>
      <c r="S1461" s="850">
        <v>2129.7849999999999</v>
      </c>
    </row>
    <row r="1462" spans="1:19" ht="14.4" customHeight="1" x14ac:dyDescent="0.3">
      <c r="A1462" s="831" t="s">
        <v>5082</v>
      </c>
      <c r="B1462" s="832" t="s">
        <v>5083</v>
      </c>
      <c r="C1462" s="832" t="s">
        <v>589</v>
      </c>
      <c r="D1462" s="832" t="s">
        <v>2753</v>
      </c>
      <c r="E1462" s="832" t="s">
        <v>5315</v>
      </c>
      <c r="F1462" s="832" t="s">
        <v>5318</v>
      </c>
      <c r="G1462" s="832" t="s">
        <v>5319</v>
      </c>
      <c r="H1462" s="849"/>
      <c r="I1462" s="849"/>
      <c r="J1462" s="832"/>
      <c r="K1462" s="832"/>
      <c r="L1462" s="849">
        <v>1</v>
      </c>
      <c r="M1462" s="849">
        <v>2641.15</v>
      </c>
      <c r="N1462" s="832">
        <v>1</v>
      </c>
      <c r="O1462" s="832">
        <v>2641.15</v>
      </c>
      <c r="P1462" s="849">
        <v>10</v>
      </c>
      <c r="Q1462" s="849">
        <v>25951.15</v>
      </c>
      <c r="R1462" s="837">
        <v>9.8257009257331092</v>
      </c>
      <c r="S1462" s="850">
        <v>2595.1150000000002</v>
      </c>
    </row>
    <row r="1463" spans="1:19" ht="14.4" customHeight="1" x14ac:dyDescent="0.3">
      <c r="A1463" s="831" t="s">
        <v>5082</v>
      </c>
      <c r="B1463" s="832" t="s">
        <v>5083</v>
      </c>
      <c r="C1463" s="832" t="s">
        <v>589</v>
      </c>
      <c r="D1463" s="832" t="s">
        <v>2753</v>
      </c>
      <c r="E1463" s="832" t="s">
        <v>5320</v>
      </c>
      <c r="F1463" s="832" t="s">
        <v>5321</v>
      </c>
      <c r="G1463" s="832" t="s">
        <v>5322</v>
      </c>
      <c r="H1463" s="849">
        <v>6</v>
      </c>
      <c r="I1463" s="849">
        <v>5202</v>
      </c>
      <c r="J1463" s="832"/>
      <c r="K1463" s="832">
        <v>867</v>
      </c>
      <c r="L1463" s="849"/>
      <c r="M1463" s="849"/>
      <c r="N1463" s="832"/>
      <c r="O1463" s="832"/>
      <c r="P1463" s="849"/>
      <c r="Q1463" s="849"/>
      <c r="R1463" s="837"/>
      <c r="S1463" s="850"/>
    </row>
    <row r="1464" spans="1:19" ht="14.4" customHeight="1" x14ac:dyDescent="0.3">
      <c r="A1464" s="831" t="s">
        <v>5082</v>
      </c>
      <c r="B1464" s="832" t="s">
        <v>5083</v>
      </c>
      <c r="C1464" s="832" t="s">
        <v>589</v>
      </c>
      <c r="D1464" s="832" t="s">
        <v>2753</v>
      </c>
      <c r="E1464" s="832" t="s">
        <v>5320</v>
      </c>
      <c r="F1464" s="832" t="s">
        <v>5323</v>
      </c>
      <c r="G1464" s="832" t="s">
        <v>5324</v>
      </c>
      <c r="H1464" s="849">
        <v>27</v>
      </c>
      <c r="I1464" s="849">
        <v>23409</v>
      </c>
      <c r="J1464" s="832">
        <v>3.375</v>
      </c>
      <c r="K1464" s="832">
        <v>867</v>
      </c>
      <c r="L1464" s="849">
        <v>8</v>
      </c>
      <c r="M1464" s="849">
        <v>6936</v>
      </c>
      <c r="N1464" s="832">
        <v>1</v>
      </c>
      <c r="O1464" s="832">
        <v>867</v>
      </c>
      <c r="P1464" s="849">
        <v>16</v>
      </c>
      <c r="Q1464" s="849">
        <v>13872</v>
      </c>
      <c r="R1464" s="837">
        <v>2</v>
      </c>
      <c r="S1464" s="850">
        <v>867</v>
      </c>
    </row>
    <row r="1465" spans="1:19" ht="14.4" customHeight="1" x14ac:dyDescent="0.3">
      <c r="A1465" s="831" t="s">
        <v>5082</v>
      </c>
      <c r="B1465" s="832" t="s">
        <v>5083</v>
      </c>
      <c r="C1465" s="832" t="s">
        <v>589</v>
      </c>
      <c r="D1465" s="832" t="s">
        <v>2753</v>
      </c>
      <c r="E1465" s="832" t="s">
        <v>5320</v>
      </c>
      <c r="F1465" s="832" t="s">
        <v>5325</v>
      </c>
      <c r="G1465" s="832" t="s">
        <v>5326</v>
      </c>
      <c r="H1465" s="849"/>
      <c r="I1465" s="849"/>
      <c r="J1465" s="832"/>
      <c r="K1465" s="832"/>
      <c r="L1465" s="849"/>
      <c r="M1465" s="849"/>
      <c r="N1465" s="832"/>
      <c r="O1465" s="832"/>
      <c r="P1465" s="849">
        <v>1</v>
      </c>
      <c r="Q1465" s="849">
        <v>964</v>
      </c>
      <c r="R1465" s="837"/>
      <c r="S1465" s="850">
        <v>964</v>
      </c>
    </row>
    <row r="1466" spans="1:19" ht="14.4" customHeight="1" x14ac:dyDescent="0.3">
      <c r="A1466" s="831" t="s">
        <v>5082</v>
      </c>
      <c r="B1466" s="832" t="s">
        <v>5083</v>
      </c>
      <c r="C1466" s="832" t="s">
        <v>589</v>
      </c>
      <c r="D1466" s="832" t="s">
        <v>2753</v>
      </c>
      <c r="E1466" s="832" t="s">
        <v>5331</v>
      </c>
      <c r="F1466" s="832" t="s">
        <v>5332</v>
      </c>
      <c r="G1466" s="832" t="s">
        <v>5333</v>
      </c>
      <c r="H1466" s="849"/>
      <c r="I1466" s="849"/>
      <c r="J1466" s="832"/>
      <c r="K1466" s="832"/>
      <c r="L1466" s="849">
        <v>1</v>
      </c>
      <c r="M1466" s="849">
        <v>300</v>
      </c>
      <c r="N1466" s="832">
        <v>1</v>
      </c>
      <c r="O1466" s="832">
        <v>300</v>
      </c>
      <c r="P1466" s="849"/>
      <c r="Q1466" s="849"/>
      <c r="R1466" s="837"/>
      <c r="S1466" s="850"/>
    </row>
    <row r="1467" spans="1:19" ht="14.4" customHeight="1" x14ac:dyDescent="0.3">
      <c r="A1467" s="831" t="s">
        <v>5082</v>
      </c>
      <c r="B1467" s="832" t="s">
        <v>5083</v>
      </c>
      <c r="C1467" s="832" t="s">
        <v>589</v>
      </c>
      <c r="D1467" s="832" t="s">
        <v>2753</v>
      </c>
      <c r="E1467" s="832" t="s">
        <v>5331</v>
      </c>
      <c r="F1467" s="832" t="s">
        <v>5335</v>
      </c>
      <c r="G1467" s="832" t="s">
        <v>5336</v>
      </c>
      <c r="H1467" s="849">
        <v>13</v>
      </c>
      <c r="I1467" s="849">
        <v>1586</v>
      </c>
      <c r="J1467" s="832">
        <v>1.0833333333333333</v>
      </c>
      <c r="K1467" s="832">
        <v>122</v>
      </c>
      <c r="L1467" s="849">
        <v>12</v>
      </c>
      <c r="M1467" s="849">
        <v>1464</v>
      </c>
      <c r="N1467" s="832">
        <v>1</v>
      </c>
      <c r="O1467" s="832">
        <v>122</v>
      </c>
      <c r="P1467" s="849">
        <v>23</v>
      </c>
      <c r="Q1467" s="849">
        <v>2806</v>
      </c>
      <c r="R1467" s="837">
        <v>1.9166666666666667</v>
      </c>
      <c r="S1467" s="850">
        <v>122</v>
      </c>
    </row>
    <row r="1468" spans="1:19" ht="14.4" customHeight="1" x14ac:dyDescent="0.3">
      <c r="A1468" s="831" t="s">
        <v>5082</v>
      </c>
      <c r="B1468" s="832" t="s">
        <v>5083</v>
      </c>
      <c r="C1468" s="832" t="s">
        <v>589</v>
      </c>
      <c r="D1468" s="832" t="s">
        <v>2753</v>
      </c>
      <c r="E1468" s="832" t="s">
        <v>5331</v>
      </c>
      <c r="F1468" s="832" t="s">
        <v>5335</v>
      </c>
      <c r="G1468" s="832" t="s">
        <v>5337</v>
      </c>
      <c r="H1468" s="849"/>
      <c r="I1468" s="849"/>
      <c r="J1468" s="832"/>
      <c r="K1468" s="832"/>
      <c r="L1468" s="849"/>
      <c r="M1468" s="849"/>
      <c r="N1468" s="832"/>
      <c r="O1468" s="832"/>
      <c r="P1468" s="849">
        <v>3</v>
      </c>
      <c r="Q1468" s="849">
        <v>366</v>
      </c>
      <c r="R1468" s="837"/>
      <c r="S1468" s="850">
        <v>122</v>
      </c>
    </row>
    <row r="1469" spans="1:19" ht="14.4" customHeight="1" x14ac:dyDescent="0.3">
      <c r="A1469" s="831" t="s">
        <v>5082</v>
      </c>
      <c r="B1469" s="832" t="s">
        <v>5083</v>
      </c>
      <c r="C1469" s="832" t="s">
        <v>589</v>
      </c>
      <c r="D1469" s="832" t="s">
        <v>2753</v>
      </c>
      <c r="E1469" s="832" t="s">
        <v>5331</v>
      </c>
      <c r="F1469" s="832" t="s">
        <v>5338</v>
      </c>
      <c r="G1469" s="832" t="s">
        <v>5339</v>
      </c>
      <c r="H1469" s="849"/>
      <c r="I1469" s="849"/>
      <c r="J1469" s="832"/>
      <c r="K1469" s="832"/>
      <c r="L1469" s="849"/>
      <c r="M1469" s="849"/>
      <c r="N1469" s="832"/>
      <c r="O1469" s="832"/>
      <c r="P1469" s="849">
        <v>2</v>
      </c>
      <c r="Q1469" s="849">
        <v>294</v>
      </c>
      <c r="R1469" s="837"/>
      <c r="S1469" s="850">
        <v>147</v>
      </c>
    </row>
    <row r="1470" spans="1:19" ht="14.4" customHeight="1" x14ac:dyDescent="0.3">
      <c r="A1470" s="831" t="s">
        <v>5082</v>
      </c>
      <c r="B1470" s="832" t="s">
        <v>5083</v>
      </c>
      <c r="C1470" s="832" t="s">
        <v>589</v>
      </c>
      <c r="D1470" s="832" t="s">
        <v>2753</v>
      </c>
      <c r="E1470" s="832" t="s">
        <v>5331</v>
      </c>
      <c r="F1470" s="832" t="s">
        <v>5338</v>
      </c>
      <c r="G1470" s="832" t="s">
        <v>5340</v>
      </c>
      <c r="H1470" s="849">
        <v>102</v>
      </c>
      <c r="I1470" s="849">
        <v>14892</v>
      </c>
      <c r="J1470" s="832">
        <v>0.83724068139652552</v>
      </c>
      <c r="K1470" s="832">
        <v>146</v>
      </c>
      <c r="L1470" s="849">
        <v>121</v>
      </c>
      <c r="M1470" s="849">
        <v>17787</v>
      </c>
      <c r="N1470" s="832">
        <v>1</v>
      </c>
      <c r="O1470" s="832">
        <v>147</v>
      </c>
      <c r="P1470" s="849">
        <v>51</v>
      </c>
      <c r="Q1470" s="849">
        <v>7497</v>
      </c>
      <c r="R1470" s="837">
        <v>0.42148760330578511</v>
      </c>
      <c r="S1470" s="850">
        <v>147</v>
      </c>
    </row>
    <row r="1471" spans="1:19" ht="14.4" customHeight="1" x14ac:dyDescent="0.3">
      <c r="A1471" s="831" t="s">
        <v>5082</v>
      </c>
      <c r="B1471" s="832" t="s">
        <v>5083</v>
      </c>
      <c r="C1471" s="832" t="s">
        <v>589</v>
      </c>
      <c r="D1471" s="832" t="s">
        <v>2753</v>
      </c>
      <c r="E1471" s="832" t="s">
        <v>5331</v>
      </c>
      <c r="F1471" s="832" t="s">
        <v>5341</v>
      </c>
      <c r="G1471" s="832" t="s">
        <v>5342</v>
      </c>
      <c r="H1471" s="849"/>
      <c r="I1471" s="849"/>
      <c r="J1471" s="832"/>
      <c r="K1471" s="832"/>
      <c r="L1471" s="849">
        <v>4</v>
      </c>
      <c r="M1471" s="849">
        <v>784</v>
      </c>
      <c r="N1471" s="832">
        <v>1</v>
      </c>
      <c r="O1471" s="832">
        <v>196</v>
      </c>
      <c r="P1471" s="849">
        <v>13</v>
      </c>
      <c r="Q1471" s="849">
        <v>2548</v>
      </c>
      <c r="R1471" s="837">
        <v>3.25</v>
      </c>
      <c r="S1471" s="850">
        <v>196</v>
      </c>
    </row>
    <row r="1472" spans="1:19" ht="14.4" customHeight="1" x14ac:dyDescent="0.3">
      <c r="A1472" s="831" t="s">
        <v>5082</v>
      </c>
      <c r="B1472" s="832" t="s">
        <v>5083</v>
      </c>
      <c r="C1472" s="832" t="s">
        <v>589</v>
      </c>
      <c r="D1472" s="832" t="s">
        <v>2753</v>
      </c>
      <c r="E1472" s="832" t="s">
        <v>5331</v>
      </c>
      <c r="F1472" s="832" t="s">
        <v>5344</v>
      </c>
      <c r="G1472" s="832" t="s">
        <v>5345</v>
      </c>
      <c r="H1472" s="849">
        <v>302</v>
      </c>
      <c r="I1472" s="849">
        <v>11174</v>
      </c>
      <c r="J1472" s="832">
        <v>0.96794871794871795</v>
      </c>
      <c r="K1472" s="832">
        <v>37</v>
      </c>
      <c r="L1472" s="849">
        <v>312</v>
      </c>
      <c r="M1472" s="849">
        <v>11544</v>
      </c>
      <c r="N1472" s="832">
        <v>1</v>
      </c>
      <c r="O1472" s="832">
        <v>37</v>
      </c>
      <c r="P1472" s="849">
        <v>376</v>
      </c>
      <c r="Q1472" s="849">
        <v>13912</v>
      </c>
      <c r="R1472" s="837">
        <v>1.2051282051282051</v>
      </c>
      <c r="S1472" s="850">
        <v>37</v>
      </c>
    </row>
    <row r="1473" spans="1:19" ht="14.4" customHeight="1" x14ac:dyDescent="0.3">
      <c r="A1473" s="831" t="s">
        <v>5082</v>
      </c>
      <c r="B1473" s="832" t="s">
        <v>5083</v>
      </c>
      <c r="C1473" s="832" t="s">
        <v>589</v>
      </c>
      <c r="D1473" s="832" t="s">
        <v>2753</v>
      </c>
      <c r="E1473" s="832" t="s">
        <v>5331</v>
      </c>
      <c r="F1473" s="832" t="s">
        <v>5344</v>
      </c>
      <c r="G1473" s="832" t="s">
        <v>5346</v>
      </c>
      <c r="H1473" s="849"/>
      <c r="I1473" s="849"/>
      <c r="J1473" s="832"/>
      <c r="K1473" s="832"/>
      <c r="L1473" s="849"/>
      <c r="M1473" s="849"/>
      <c r="N1473" s="832"/>
      <c r="O1473" s="832"/>
      <c r="P1473" s="849">
        <v>2</v>
      </c>
      <c r="Q1473" s="849">
        <v>74</v>
      </c>
      <c r="R1473" s="837"/>
      <c r="S1473" s="850">
        <v>37</v>
      </c>
    </row>
    <row r="1474" spans="1:19" ht="14.4" customHeight="1" x14ac:dyDescent="0.3">
      <c r="A1474" s="831" t="s">
        <v>5082</v>
      </c>
      <c r="B1474" s="832" t="s">
        <v>5083</v>
      </c>
      <c r="C1474" s="832" t="s">
        <v>589</v>
      </c>
      <c r="D1474" s="832" t="s">
        <v>2753</v>
      </c>
      <c r="E1474" s="832" t="s">
        <v>5331</v>
      </c>
      <c r="F1474" s="832" t="s">
        <v>5347</v>
      </c>
      <c r="G1474" s="832" t="s">
        <v>5348</v>
      </c>
      <c r="H1474" s="849">
        <v>1</v>
      </c>
      <c r="I1474" s="849">
        <v>5</v>
      </c>
      <c r="J1474" s="832"/>
      <c r="K1474" s="832">
        <v>5</v>
      </c>
      <c r="L1474" s="849"/>
      <c r="M1474" s="849"/>
      <c r="N1474" s="832"/>
      <c r="O1474" s="832"/>
      <c r="P1474" s="849"/>
      <c r="Q1474" s="849"/>
      <c r="R1474" s="837"/>
      <c r="S1474" s="850"/>
    </row>
    <row r="1475" spans="1:19" ht="14.4" customHeight="1" x14ac:dyDescent="0.3">
      <c r="A1475" s="831" t="s">
        <v>5082</v>
      </c>
      <c r="B1475" s="832" t="s">
        <v>5083</v>
      </c>
      <c r="C1475" s="832" t="s">
        <v>589</v>
      </c>
      <c r="D1475" s="832" t="s">
        <v>2753</v>
      </c>
      <c r="E1475" s="832" t="s">
        <v>5331</v>
      </c>
      <c r="F1475" s="832" t="s">
        <v>5351</v>
      </c>
      <c r="G1475" s="832" t="s">
        <v>5352</v>
      </c>
      <c r="H1475" s="849"/>
      <c r="I1475" s="849"/>
      <c r="J1475" s="832"/>
      <c r="K1475" s="832"/>
      <c r="L1475" s="849">
        <v>1</v>
      </c>
      <c r="M1475" s="849">
        <v>177</v>
      </c>
      <c r="N1475" s="832">
        <v>1</v>
      </c>
      <c r="O1475" s="832">
        <v>177</v>
      </c>
      <c r="P1475" s="849"/>
      <c r="Q1475" s="849"/>
      <c r="R1475" s="837"/>
      <c r="S1475" s="850"/>
    </row>
    <row r="1476" spans="1:19" ht="14.4" customHeight="1" x14ac:dyDescent="0.3">
      <c r="A1476" s="831" t="s">
        <v>5082</v>
      </c>
      <c r="B1476" s="832" t="s">
        <v>5083</v>
      </c>
      <c r="C1476" s="832" t="s">
        <v>589</v>
      </c>
      <c r="D1476" s="832" t="s">
        <v>2753</v>
      </c>
      <c r="E1476" s="832" t="s">
        <v>5331</v>
      </c>
      <c r="F1476" s="832" t="s">
        <v>5351</v>
      </c>
      <c r="G1476" s="832" t="s">
        <v>5353</v>
      </c>
      <c r="H1476" s="849">
        <v>692</v>
      </c>
      <c r="I1476" s="849">
        <v>122484</v>
      </c>
      <c r="J1476" s="832">
        <v>0.88946015424164526</v>
      </c>
      <c r="K1476" s="832">
        <v>177</v>
      </c>
      <c r="L1476" s="849">
        <v>778</v>
      </c>
      <c r="M1476" s="849">
        <v>137706</v>
      </c>
      <c r="N1476" s="832">
        <v>1</v>
      </c>
      <c r="O1476" s="832">
        <v>177</v>
      </c>
      <c r="P1476" s="849">
        <v>993</v>
      </c>
      <c r="Q1476" s="849">
        <v>176754</v>
      </c>
      <c r="R1476" s="837">
        <v>1.2835606291664852</v>
      </c>
      <c r="S1476" s="850">
        <v>178</v>
      </c>
    </row>
    <row r="1477" spans="1:19" ht="14.4" customHeight="1" x14ac:dyDescent="0.3">
      <c r="A1477" s="831" t="s">
        <v>5082</v>
      </c>
      <c r="B1477" s="832" t="s">
        <v>5083</v>
      </c>
      <c r="C1477" s="832" t="s">
        <v>589</v>
      </c>
      <c r="D1477" s="832" t="s">
        <v>2753</v>
      </c>
      <c r="E1477" s="832" t="s">
        <v>5331</v>
      </c>
      <c r="F1477" s="832" t="s">
        <v>5354</v>
      </c>
      <c r="G1477" s="832" t="s">
        <v>5355</v>
      </c>
      <c r="H1477" s="849">
        <v>183</v>
      </c>
      <c r="I1477" s="849">
        <v>0</v>
      </c>
      <c r="J1477" s="832"/>
      <c r="K1477" s="832">
        <v>0</v>
      </c>
      <c r="L1477" s="849">
        <v>131</v>
      </c>
      <c r="M1477" s="849">
        <v>0</v>
      </c>
      <c r="N1477" s="832"/>
      <c r="O1477" s="832">
        <v>0</v>
      </c>
      <c r="P1477" s="849">
        <v>193</v>
      </c>
      <c r="Q1477" s="849">
        <v>0</v>
      </c>
      <c r="R1477" s="837"/>
      <c r="S1477" s="850">
        <v>0</v>
      </c>
    </row>
    <row r="1478" spans="1:19" ht="14.4" customHeight="1" x14ac:dyDescent="0.3">
      <c r="A1478" s="831" t="s">
        <v>5082</v>
      </c>
      <c r="B1478" s="832" t="s">
        <v>5083</v>
      </c>
      <c r="C1478" s="832" t="s">
        <v>589</v>
      </c>
      <c r="D1478" s="832" t="s">
        <v>2753</v>
      </c>
      <c r="E1478" s="832" t="s">
        <v>5331</v>
      </c>
      <c r="F1478" s="832" t="s">
        <v>5356</v>
      </c>
      <c r="G1478" s="832" t="s">
        <v>5357</v>
      </c>
      <c r="H1478" s="849"/>
      <c r="I1478" s="849"/>
      <c r="J1478" s="832"/>
      <c r="K1478" s="832"/>
      <c r="L1478" s="849"/>
      <c r="M1478" s="849"/>
      <c r="N1478" s="832"/>
      <c r="O1478" s="832"/>
      <c r="P1478" s="849">
        <v>10</v>
      </c>
      <c r="Q1478" s="849">
        <v>0</v>
      </c>
      <c r="R1478" s="837"/>
      <c r="S1478" s="850">
        <v>0</v>
      </c>
    </row>
    <row r="1479" spans="1:19" ht="14.4" customHeight="1" x14ac:dyDescent="0.3">
      <c r="A1479" s="831" t="s">
        <v>5082</v>
      </c>
      <c r="B1479" s="832" t="s">
        <v>5083</v>
      </c>
      <c r="C1479" s="832" t="s">
        <v>589</v>
      </c>
      <c r="D1479" s="832" t="s">
        <v>2753</v>
      </c>
      <c r="E1479" s="832" t="s">
        <v>5331</v>
      </c>
      <c r="F1479" s="832" t="s">
        <v>5358</v>
      </c>
      <c r="G1479" s="832" t="s">
        <v>5359</v>
      </c>
      <c r="H1479" s="849"/>
      <c r="I1479" s="849"/>
      <c r="J1479" s="832"/>
      <c r="K1479" s="832"/>
      <c r="L1479" s="849">
        <v>2</v>
      </c>
      <c r="M1479" s="849">
        <v>486</v>
      </c>
      <c r="N1479" s="832">
        <v>1</v>
      </c>
      <c r="O1479" s="832">
        <v>243</v>
      </c>
      <c r="P1479" s="849"/>
      <c r="Q1479" s="849"/>
      <c r="R1479" s="837"/>
      <c r="S1479" s="850"/>
    </row>
    <row r="1480" spans="1:19" ht="14.4" customHeight="1" x14ac:dyDescent="0.3">
      <c r="A1480" s="831" t="s">
        <v>5082</v>
      </c>
      <c r="B1480" s="832" t="s">
        <v>5083</v>
      </c>
      <c r="C1480" s="832" t="s">
        <v>589</v>
      </c>
      <c r="D1480" s="832" t="s">
        <v>2753</v>
      </c>
      <c r="E1480" s="832" t="s">
        <v>5331</v>
      </c>
      <c r="F1480" s="832" t="s">
        <v>5358</v>
      </c>
      <c r="G1480" s="832" t="s">
        <v>5360</v>
      </c>
      <c r="H1480" s="849">
        <v>324</v>
      </c>
      <c r="I1480" s="849">
        <v>35640</v>
      </c>
      <c r="J1480" s="832">
        <v>0.49549549549549549</v>
      </c>
      <c r="K1480" s="832">
        <v>110</v>
      </c>
      <c r="L1480" s="849">
        <v>296</v>
      </c>
      <c r="M1480" s="849">
        <v>71928</v>
      </c>
      <c r="N1480" s="832">
        <v>1</v>
      </c>
      <c r="O1480" s="832">
        <v>243</v>
      </c>
      <c r="P1480" s="849">
        <v>445</v>
      </c>
      <c r="Q1480" s="849">
        <v>108580</v>
      </c>
      <c r="R1480" s="837">
        <v>1.5095651206762317</v>
      </c>
      <c r="S1480" s="850">
        <v>244</v>
      </c>
    </row>
    <row r="1481" spans="1:19" ht="14.4" customHeight="1" x14ac:dyDescent="0.3">
      <c r="A1481" s="831" t="s">
        <v>5082</v>
      </c>
      <c r="B1481" s="832" t="s">
        <v>5083</v>
      </c>
      <c r="C1481" s="832" t="s">
        <v>589</v>
      </c>
      <c r="D1481" s="832" t="s">
        <v>2753</v>
      </c>
      <c r="E1481" s="832" t="s">
        <v>5331</v>
      </c>
      <c r="F1481" s="832" t="s">
        <v>5361</v>
      </c>
      <c r="G1481" s="832" t="s">
        <v>5362</v>
      </c>
      <c r="H1481" s="849">
        <v>5</v>
      </c>
      <c r="I1481" s="849">
        <v>166.64999999999998</v>
      </c>
      <c r="J1481" s="832">
        <v>5</v>
      </c>
      <c r="K1481" s="832">
        <v>33.33</v>
      </c>
      <c r="L1481" s="849">
        <v>1</v>
      </c>
      <c r="M1481" s="849">
        <v>33.33</v>
      </c>
      <c r="N1481" s="832">
        <v>1</v>
      </c>
      <c r="O1481" s="832">
        <v>33.33</v>
      </c>
      <c r="P1481" s="849">
        <v>2</v>
      </c>
      <c r="Q1481" s="849">
        <v>66.66</v>
      </c>
      <c r="R1481" s="837">
        <v>2</v>
      </c>
      <c r="S1481" s="850">
        <v>33.33</v>
      </c>
    </row>
    <row r="1482" spans="1:19" ht="14.4" customHeight="1" x14ac:dyDescent="0.3">
      <c r="A1482" s="831" t="s">
        <v>5082</v>
      </c>
      <c r="B1482" s="832" t="s">
        <v>5083</v>
      </c>
      <c r="C1482" s="832" t="s">
        <v>589</v>
      </c>
      <c r="D1482" s="832" t="s">
        <v>2753</v>
      </c>
      <c r="E1482" s="832" t="s">
        <v>5331</v>
      </c>
      <c r="F1482" s="832" t="s">
        <v>5361</v>
      </c>
      <c r="G1482" s="832" t="s">
        <v>5363</v>
      </c>
      <c r="H1482" s="849">
        <v>583</v>
      </c>
      <c r="I1482" s="849">
        <v>19433.320000000007</v>
      </c>
      <c r="J1482" s="832">
        <v>0.72064325427389331</v>
      </c>
      <c r="K1482" s="832">
        <v>33.333310463121798</v>
      </c>
      <c r="L1482" s="849">
        <v>809</v>
      </c>
      <c r="M1482" s="849">
        <v>26966.630000000012</v>
      </c>
      <c r="N1482" s="832">
        <v>1</v>
      </c>
      <c r="O1482" s="832">
        <v>33.333288009888768</v>
      </c>
      <c r="P1482" s="849">
        <v>1074</v>
      </c>
      <c r="Q1482" s="849">
        <v>35799.979999999996</v>
      </c>
      <c r="R1482" s="837">
        <v>1.3275659583715125</v>
      </c>
      <c r="S1482" s="850">
        <v>33.333314711359399</v>
      </c>
    </row>
    <row r="1483" spans="1:19" ht="14.4" customHeight="1" x14ac:dyDescent="0.3">
      <c r="A1483" s="831" t="s">
        <v>5082</v>
      </c>
      <c r="B1483" s="832" t="s">
        <v>5083</v>
      </c>
      <c r="C1483" s="832" t="s">
        <v>589</v>
      </c>
      <c r="D1483" s="832" t="s">
        <v>2753</v>
      </c>
      <c r="E1483" s="832" t="s">
        <v>5331</v>
      </c>
      <c r="F1483" s="832" t="s">
        <v>5364</v>
      </c>
      <c r="G1483" s="832" t="s">
        <v>5365</v>
      </c>
      <c r="H1483" s="849">
        <v>616</v>
      </c>
      <c r="I1483" s="849">
        <v>22792</v>
      </c>
      <c r="J1483" s="832">
        <v>0.83582089552238803</v>
      </c>
      <c r="K1483" s="832">
        <v>37</v>
      </c>
      <c r="L1483" s="849">
        <v>737</v>
      </c>
      <c r="M1483" s="849">
        <v>27269</v>
      </c>
      <c r="N1483" s="832">
        <v>1</v>
      </c>
      <c r="O1483" s="832">
        <v>37</v>
      </c>
      <c r="P1483" s="849">
        <v>957</v>
      </c>
      <c r="Q1483" s="849">
        <v>35409</v>
      </c>
      <c r="R1483" s="837">
        <v>1.2985074626865671</v>
      </c>
      <c r="S1483" s="850">
        <v>37</v>
      </c>
    </row>
    <row r="1484" spans="1:19" ht="14.4" customHeight="1" x14ac:dyDescent="0.3">
      <c r="A1484" s="831" t="s">
        <v>5082</v>
      </c>
      <c r="B1484" s="832" t="s">
        <v>5083</v>
      </c>
      <c r="C1484" s="832" t="s">
        <v>589</v>
      </c>
      <c r="D1484" s="832" t="s">
        <v>2753</v>
      </c>
      <c r="E1484" s="832" t="s">
        <v>5331</v>
      </c>
      <c r="F1484" s="832" t="s">
        <v>5366</v>
      </c>
      <c r="G1484" s="832" t="s">
        <v>5367</v>
      </c>
      <c r="H1484" s="849"/>
      <c r="I1484" s="849"/>
      <c r="J1484" s="832"/>
      <c r="K1484" s="832"/>
      <c r="L1484" s="849">
        <v>1</v>
      </c>
      <c r="M1484" s="849">
        <v>86</v>
      </c>
      <c r="N1484" s="832">
        <v>1</v>
      </c>
      <c r="O1484" s="832">
        <v>86</v>
      </c>
      <c r="P1484" s="849"/>
      <c r="Q1484" s="849"/>
      <c r="R1484" s="837"/>
      <c r="S1484" s="850"/>
    </row>
    <row r="1485" spans="1:19" ht="14.4" customHeight="1" x14ac:dyDescent="0.3">
      <c r="A1485" s="831" t="s">
        <v>5082</v>
      </c>
      <c r="B1485" s="832" t="s">
        <v>5083</v>
      </c>
      <c r="C1485" s="832" t="s">
        <v>589</v>
      </c>
      <c r="D1485" s="832" t="s">
        <v>2753</v>
      </c>
      <c r="E1485" s="832" t="s">
        <v>5331</v>
      </c>
      <c r="F1485" s="832" t="s">
        <v>5369</v>
      </c>
      <c r="G1485" s="832" t="s">
        <v>5371</v>
      </c>
      <c r="H1485" s="849">
        <v>91</v>
      </c>
      <c r="I1485" s="849">
        <v>2912</v>
      </c>
      <c r="J1485" s="832">
        <v>0.71653543307086609</v>
      </c>
      <c r="K1485" s="832">
        <v>32</v>
      </c>
      <c r="L1485" s="849">
        <v>127</v>
      </c>
      <c r="M1485" s="849">
        <v>4064</v>
      </c>
      <c r="N1485" s="832">
        <v>1</v>
      </c>
      <c r="O1485" s="832">
        <v>32</v>
      </c>
      <c r="P1485" s="849">
        <v>117</v>
      </c>
      <c r="Q1485" s="849">
        <v>3744</v>
      </c>
      <c r="R1485" s="837">
        <v>0.92125984251968507</v>
      </c>
      <c r="S1485" s="850">
        <v>32</v>
      </c>
    </row>
    <row r="1486" spans="1:19" ht="14.4" customHeight="1" x14ac:dyDescent="0.3">
      <c r="A1486" s="831" t="s">
        <v>5082</v>
      </c>
      <c r="B1486" s="832" t="s">
        <v>5083</v>
      </c>
      <c r="C1486" s="832" t="s">
        <v>589</v>
      </c>
      <c r="D1486" s="832" t="s">
        <v>2753</v>
      </c>
      <c r="E1486" s="832" t="s">
        <v>5331</v>
      </c>
      <c r="F1486" s="832" t="s">
        <v>5374</v>
      </c>
      <c r="G1486" s="832" t="s">
        <v>5375</v>
      </c>
      <c r="H1486" s="849">
        <v>89</v>
      </c>
      <c r="I1486" s="849">
        <v>11659</v>
      </c>
      <c r="J1486" s="832">
        <v>1.635662177328844</v>
      </c>
      <c r="K1486" s="832">
        <v>131</v>
      </c>
      <c r="L1486" s="849">
        <v>54</v>
      </c>
      <c r="M1486" s="849">
        <v>7128</v>
      </c>
      <c r="N1486" s="832">
        <v>1</v>
      </c>
      <c r="O1486" s="832">
        <v>132</v>
      </c>
      <c r="P1486" s="849">
        <v>192</v>
      </c>
      <c r="Q1486" s="849">
        <v>25344</v>
      </c>
      <c r="R1486" s="837">
        <v>3.5555555555555554</v>
      </c>
      <c r="S1486" s="850">
        <v>132</v>
      </c>
    </row>
    <row r="1487" spans="1:19" ht="14.4" customHeight="1" x14ac:dyDescent="0.3">
      <c r="A1487" s="831" t="s">
        <v>5082</v>
      </c>
      <c r="B1487" s="832" t="s">
        <v>5083</v>
      </c>
      <c r="C1487" s="832" t="s">
        <v>589</v>
      </c>
      <c r="D1487" s="832" t="s">
        <v>2753</v>
      </c>
      <c r="E1487" s="832" t="s">
        <v>5331</v>
      </c>
      <c r="F1487" s="832" t="s">
        <v>5378</v>
      </c>
      <c r="G1487" s="832" t="s">
        <v>5379</v>
      </c>
      <c r="H1487" s="849"/>
      <c r="I1487" s="849"/>
      <c r="J1487" s="832"/>
      <c r="K1487" s="832"/>
      <c r="L1487" s="849">
        <v>1</v>
      </c>
      <c r="M1487" s="849">
        <v>355</v>
      </c>
      <c r="N1487" s="832">
        <v>1</v>
      </c>
      <c r="O1487" s="832">
        <v>355</v>
      </c>
      <c r="P1487" s="849">
        <v>2</v>
      </c>
      <c r="Q1487" s="849">
        <v>710</v>
      </c>
      <c r="R1487" s="837">
        <v>2</v>
      </c>
      <c r="S1487" s="850">
        <v>355</v>
      </c>
    </row>
    <row r="1488" spans="1:19" ht="14.4" customHeight="1" x14ac:dyDescent="0.3">
      <c r="A1488" s="831" t="s">
        <v>5082</v>
      </c>
      <c r="B1488" s="832" t="s">
        <v>5083</v>
      </c>
      <c r="C1488" s="832" t="s">
        <v>589</v>
      </c>
      <c r="D1488" s="832" t="s">
        <v>2753</v>
      </c>
      <c r="E1488" s="832" t="s">
        <v>5331</v>
      </c>
      <c r="F1488" s="832" t="s">
        <v>5378</v>
      </c>
      <c r="G1488" s="832" t="s">
        <v>5380</v>
      </c>
      <c r="H1488" s="849">
        <v>243</v>
      </c>
      <c r="I1488" s="849">
        <v>86022</v>
      </c>
      <c r="J1488" s="832">
        <v>16.154366197183098</v>
      </c>
      <c r="K1488" s="832">
        <v>354</v>
      </c>
      <c r="L1488" s="849">
        <v>15</v>
      </c>
      <c r="M1488" s="849">
        <v>5325</v>
      </c>
      <c r="N1488" s="832">
        <v>1</v>
      </c>
      <c r="O1488" s="832">
        <v>355</v>
      </c>
      <c r="P1488" s="849">
        <v>104</v>
      </c>
      <c r="Q1488" s="849">
        <v>36920</v>
      </c>
      <c r="R1488" s="837">
        <v>6.9333333333333336</v>
      </c>
      <c r="S1488" s="850">
        <v>355</v>
      </c>
    </row>
    <row r="1489" spans="1:19" ht="14.4" customHeight="1" x14ac:dyDescent="0.3">
      <c r="A1489" s="831" t="s">
        <v>5082</v>
      </c>
      <c r="B1489" s="832" t="s">
        <v>5083</v>
      </c>
      <c r="C1489" s="832" t="s">
        <v>589</v>
      </c>
      <c r="D1489" s="832" t="s">
        <v>2753</v>
      </c>
      <c r="E1489" s="832" t="s">
        <v>5331</v>
      </c>
      <c r="F1489" s="832" t="s">
        <v>5381</v>
      </c>
      <c r="G1489" s="832" t="s">
        <v>5382</v>
      </c>
      <c r="H1489" s="849">
        <v>213</v>
      </c>
      <c r="I1489" s="849">
        <v>12567</v>
      </c>
      <c r="J1489" s="832">
        <v>1.0812182741116751</v>
      </c>
      <c r="K1489" s="832">
        <v>59</v>
      </c>
      <c r="L1489" s="849">
        <v>197</v>
      </c>
      <c r="M1489" s="849">
        <v>11623</v>
      </c>
      <c r="N1489" s="832">
        <v>1</v>
      </c>
      <c r="O1489" s="832">
        <v>59</v>
      </c>
      <c r="P1489" s="849">
        <v>250</v>
      </c>
      <c r="Q1489" s="849">
        <v>14750</v>
      </c>
      <c r="R1489" s="837">
        <v>1.2690355329949239</v>
      </c>
      <c r="S1489" s="850">
        <v>59</v>
      </c>
    </row>
    <row r="1490" spans="1:19" ht="14.4" customHeight="1" x14ac:dyDescent="0.3">
      <c r="A1490" s="831" t="s">
        <v>5082</v>
      </c>
      <c r="B1490" s="832" t="s">
        <v>5083</v>
      </c>
      <c r="C1490" s="832" t="s">
        <v>589</v>
      </c>
      <c r="D1490" s="832" t="s">
        <v>2753</v>
      </c>
      <c r="E1490" s="832" t="s">
        <v>5331</v>
      </c>
      <c r="F1490" s="832" t="s">
        <v>5383</v>
      </c>
      <c r="G1490" s="832" t="s">
        <v>5384</v>
      </c>
      <c r="H1490" s="849">
        <v>43</v>
      </c>
      <c r="I1490" s="849">
        <v>30143</v>
      </c>
      <c r="J1490" s="832">
        <v>2.5294117647058822</v>
      </c>
      <c r="K1490" s="832">
        <v>701</v>
      </c>
      <c r="L1490" s="849">
        <v>17</v>
      </c>
      <c r="M1490" s="849">
        <v>11917</v>
      </c>
      <c r="N1490" s="832">
        <v>1</v>
      </c>
      <c r="O1490" s="832">
        <v>701</v>
      </c>
      <c r="P1490" s="849"/>
      <c r="Q1490" s="849"/>
      <c r="R1490" s="837"/>
      <c r="S1490" s="850"/>
    </row>
    <row r="1491" spans="1:19" ht="14.4" customHeight="1" x14ac:dyDescent="0.3">
      <c r="A1491" s="831" t="s">
        <v>5082</v>
      </c>
      <c r="B1491" s="832" t="s">
        <v>5083</v>
      </c>
      <c r="C1491" s="832" t="s">
        <v>589</v>
      </c>
      <c r="D1491" s="832" t="s">
        <v>2753</v>
      </c>
      <c r="E1491" s="832" t="s">
        <v>5331</v>
      </c>
      <c r="F1491" s="832" t="s">
        <v>5383</v>
      </c>
      <c r="G1491" s="832" t="s">
        <v>5385</v>
      </c>
      <c r="H1491" s="849">
        <v>5</v>
      </c>
      <c r="I1491" s="849">
        <v>3505</v>
      </c>
      <c r="J1491" s="832"/>
      <c r="K1491" s="832">
        <v>701</v>
      </c>
      <c r="L1491" s="849"/>
      <c r="M1491" s="849"/>
      <c r="N1491" s="832"/>
      <c r="O1491" s="832"/>
      <c r="P1491" s="849"/>
      <c r="Q1491" s="849"/>
      <c r="R1491" s="837"/>
      <c r="S1491" s="850"/>
    </row>
    <row r="1492" spans="1:19" ht="14.4" customHeight="1" x14ac:dyDescent="0.3">
      <c r="A1492" s="831" t="s">
        <v>5082</v>
      </c>
      <c r="B1492" s="832" t="s">
        <v>5083</v>
      </c>
      <c r="C1492" s="832" t="s">
        <v>589</v>
      </c>
      <c r="D1492" s="832" t="s">
        <v>2753</v>
      </c>
      <c r="E1492" s="832" t="s">
        <v>5331</v>
      </c>
      <c r="F1492" s="832" t="s">
        <v>5386</v>
      </c>
      <c r="G1492" s="832" t="s">
        <v>5387</v>
      </c>
      <c r="H1492" s="849">
        <v>3</v>
      </c>
      <c r="I1492" s="849">
        <v>177</v>
      </c>
      <c r="J1492" s="832"/>
      <c r="K1492" s="832">
        <v>59</v>
      </c>
      <c r="L1492" s="849"/>
      <c r="M1492" s="849"/>
      <c r="N1492" s="832"/>
      <c r="O1492" s="832"/>
      <c r="P1492" s="849"/>
      <c r="Q1492" s="849"/>
      <c r="R1492" s="837"/>
      <c r="S1492" s="850"/>
    </row>
    <row r="1493" spans="1:19" ht="14.4" customHeight="1" x14ac:dyDescent="0.3">
      <c r="A1493" s="831" t="s">
        <v>5082</v>
      </c>
      <c r="B1493" s="832" t="s">
        <v>5083</v>
      </c>
      <c r="C1493" s="832" t="s">
        <v>589</v>
      </c>
      <c r="D1493" s="832" t="s">
        <v>2753</v>
      </c>
      <c r="E1493" s="832" t="s">
        <v>5331</v>
      </c>
      <c r="F1493" s="832" t="s">
        <v>5388</v>
      </c>
      <c r="G1493" s="832" t="s">
        <v>5389</v>
      </c>
      <c r="H1493" s="849"/>
      <c r="I1493" s="849"/>
      <c r="J1493" s="832"/>
      <c r="K1493" s="832"/>
      <c r="L1493" s="849">
        <v>1</v>
      </c>
      <c r="M1493" s="849">
        <v>116</v>
      </c>
      <c r="N1493" s="832">
        <v>1</v>
      </c>
      <c r="O1493" s="832">
        <v>116</v>
      </c>
      <c r="P1493" s="849">
        <v>1</v>
      </c>
      <c r="Q1493" s="849">
        <v>116</v>
      </c>
      <c r="R1493" s="837">
        <v>1</v>
      </c>
      <c r="S1493" s="850">
        <v>116</v>
      </c>
    </row>
    <row r="1494" spans="1:19" ht="14.4" customHeight="1" x14ac:dyDescent="0.3">
      <c r="A1494" s="831" t="s">
        <v>5082</v>
      </c>
      <c r="B1494" s="832" t="s">
        <v>5083</v>
      </c>
      <c r="C1494" s="832" t="s">
        <v>589</v>
      </c>
      <c r="D1494" s="832" t="s">
        <v>2753</v>
      </c>
      <c r="E1494" s="832" t="s">
        <v>5331</v>
      </c>
      <c r="F1494" s="832" t="s">
        <v>5390</v>
      </c>
      <c r="G1494" s="832" t="s">
        <v>5391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41</v>
      </c>
      <c r="Q1494" s="849">
        <v>0</v>
      </c>
      <c r="R1494" s="837"/>
      <c r="S1494" s="850">
        <v>0</v>
      </c>
    </row>
    <row r="1495" spans="1:19" ht="14.4" customHeight="1" x14ac:dyDescent="0.3">
      <c r="A1495" s="831" t="s">
        <v>5082</v>
      </c>
      <c r="B1495" s="832" t="s">
        <v>5083</v>
      </c>
      <c r="C1495" s="832" t="s">
        <v>589</v>
      </c>
      <c r="D1495" s="832" t="s">
        <v>5080</v>
      </c>
      <c r="E1495" s="832" t="s">
        <v>5084</v>
      </c>
      <c r="F1495" s="832" t="s">
        <v>5122</v>
      </c>
      <c r="G1495" s="832" t="s">
        <v>5123</v>
      </c>
      <c r="H1495" s="849">
        <v>2</v>
      </c>
      <c r="I1495" s="849">
        <v>46906.06</v>
      </c>
      <c r="J1495" s="832"/>
      <c r="K1495" s="832">
        <v>23453.03</v>
      </c>
      <c r="L1495" s="849"/>
      <c r="M1495" s="849"/>
      <c r="N1495" s="832"/>
      <c r="O1495" s="832"/>
      <c r="P1495" s="849"/>
      <c r="Q1495" s="849"/>
      <c r="R1495" s="837"/>
      <c r="S1495" s="850"/>
    </row>
    <row r="1496" spans="1:19" ht="14.4" customHeight="1" x14ac:dyDescent="0.3">
      <c r="A1496" s="831" t="s">
        <v>5082</v>
      </c>
      <c r="B1496" s="832" t="s">
        <v>5083</v>
      </c>
      <c r="C1496" s="832" t="s">
        <v>589</v>
      </c>
      <c r="D1496" s="832" t="s">
        <v>5080</v>
      </c>
      <c r="E1496" s="832" t="s">
        <v>5084</v>
      </c>
      <c r="F1496" s="832" t="s">
        <v>5148</v>
      </c>
      <c r="G1496" s="832" t="s">
        <v>3432</v>
      </c>
      <c r="H1496" s="849">
        <v>0.4</v>
      </c>
      <c r="I1496" s="849">
        <v>46.92</v>
      </c>
      <c r="J1496" s="832"/>
      <c r="K1496" s="832">
        <v>117.3</v>
      </c>
      <c r="L1496" s="849"/>
      <c r="M1496" s="849"/>
      <c r="N1496" s="832"/>
      <c r="O1496" s="832"/>
      <c r="P1496" s="849"/>
      <c r="Q1496" s="849"/>
      <c r="R1496" s="837"/>
      <c r="S1496" s="850"/>
    </row>
    <row r="1497" spans="1:19" ht="14.4" customHeight="1" x14ac:dyDescent="0.3">
      <c r="A1497" s="831" t="s">
        <v>5082</v>
      </c>
      <c r="B1497" s="832" t="s">
        <v>5083</v>
      </c>
      <c r="C1497" s="832" t="s">
        <v>589</v>
      </c>
      <c r="D1497" s="832" t="s">
        <v>5080</v>
      </c>
      <c r="E1497" s="832" t="s">
        <v>5084</v>
      </c>
      <c r="F1497" s="832" t="s">
        <v>5188</v>
      </c>
      <c r="G1497" s="832" t="s">
        <v>2583</v>
      </c>
      <c r="H1497" s="849">
        <v>1</v>
      </c>
      <c r="I1497" s="849">
        <v>6836.37</v>
      </c>
      <c r="J1497" s="832"/>
      <c r="K1497" s="832">
        <v>6836.37</v>
      </c>
      <c r="L1497" s="849"/>
      <c r="M1497" s="849"/>
      <c r="N1497" s="832"/>
      <c r="O1497" s="832"/>
      <c r="P1497" s="849"/>
      <c r="Q1497" s="849"/>
      <c r="R1497" s="837"/>
      <c r="S1497" s="850"/>
    </row>
    <row r="1498" spans="1:19" ht="14.4" customHeight="1" x14ac:dyDescent="0.3">
      <c r="A1498" s="831" t="s">
        <v>5082</v>
      </c>
      <c r="B1498" s="832" t="s">
        <v>5083</v>
      </c>
      <c r="C1498" s="832" t="s">
        <v>589</v>
      </c>
      <c r="D1498" s="832" t="s">
        <v>5080</v>
      </c>
      <c r="E1498" s="832" t="s">
        <v>5331</v>
      </c>
      <c r="F1498" s="832" t="s">
        <v>5344</v>
      </c>
      <c r="G1498" s="832" t="s">
        <v>5345</v>
      </c>
      <c r="H1498" s="849">
        <v>23</v>
      </c>
      <c r="I1498" s="849">
        <v>851</v>
      </c>
      <c r="J1498" s="832"/>
      <c r="K1498" s="832">
        <v>37</v>
      </c>
      <c r="L1498" s="849"/>
      <c r="M1498" s="849"/>
      <c r="N1498" s="832"/>
      <c r="O1498" s="832"/>
      <c r="P1498" s="849"/>
      <c r="Q1498" s="849"/>
      <c r="R1498" s="837"/>
      <c r="S1498" s="850"/>
    </row>
    <row r="1499" spans="1:19" ht="14.4" customHeight="1" x14ac:dyDescent="0.3">
      <c r="A1499" s="831" t="s">
        <v>5082</v>
      </c>
      <c r="B1499" s="832" t="s">
        <v>5083</v>
      </c>
      <c r="C1499" s="832" t="s">
        <v>589</v>
      </c>
      <c r="D1499" s="832" t="s">
        <v>5080</v>
      </c>
      <c r="E1499" s="832" t="s">
        <v>5331</v>
      </c>
      <c r="F1499" s="832" t="s">
        <v>5351</v>
      </c>
      <c r="G1499" s="832" t="s">
        <v>5353</v>
      </c>
      <c r="H1499" s="849">
        <v>48</v>
      </c>
      <c r="I1499" s="849">
        <v>8496</v>
      </c>
      <c r="J1499" s="832"/>
      <c r="K1499" s="832">
        <v>177</v>
      </c>
      <c r="L1499" s="849"/>
      <c r="M1499" s="849"/>
      <c r="N1499" s="832"/>
      <c r="O1499" s="832"/>
      <c r="P1499" s="849"/>
      <c r="Q1499" s="849"/>
      <c r="R1499" s="837"/>
      <c r="S1499" s="850"/>
    </row>
    <row r="1500" spans="1:19" ht="14.4" customHeight="1" x14ac:dyDescent="0.3">
      <c r="A1500" s="831" t="s">
        <v>5082</v>
      </c>
      <c r="B1500" s="832" t="s">
        <v>5083</v>
      </c>
      <c r="C1500" s="832" t="s">
        <v>589</v>
      </c>
      <c r="D1500" s="832" t="s">
        <v>5080</v>
      </c>
      <c r="E1500" s="832" t="s">
        <v>5331</v>
      </c>
      <c r="F1500" s="832" t="s">
        <v>5361</v>
      </c>
      <c r="G1500" s="832" t="s">
        <v>5363</v>
      </c>
      <c r="H1500" s="849">
        <v>29</v>
      </c>
      <c r="I1500" s="849">
        <v>966.67000000000007</v>
      </c>
      <c r="J1500" s="832"/>
      <c r="K1500" s="832">
        <v>33.333448275862068</v>
      </c>
      <c r="L1500" s="849"/>
      <c r="M1500" s="849"/>
      <c r="N1500" s="832"/>
      <c r="O1500" s="832"/>
      <c r="P1500" s="849"/>
      <c r="Q1500" s="849"/>
      <c r="R1500" s="837"/>
      <c r="S1500" s="850"/>
    </row>
    <row r="1501" spans="1:19" ht="14.4" customHeight="1" x14ac:dyDescent="0.3">
      <c r="A1501" s="831" t="s">
        <v>5082</v>
      </c>
      <c r="B1501" s="832" t="s">
        <v>5083</v>
      </c>
      <c r="C1501" s="832" t="s">
        <v>589</v>
      </c>
      <c r="D1501" s="832" t="s">
        <v>5080</v>
      </c>
      <c r="E1501" s="832" t="s">
        <v>5331</v>
      </c>
      <c r="F1501" s="832" t="s">
        <v>5364</v>
      </c>
      <c r="G1501" s="832" t="s">
        <v>5365</v>
      </c>
      <c r="H1501" s="849">
        <v>8</v>
      </c>
      <c r="I1501" s="849">
        <v>296</v>
      </c>
      <c r="J1501" s="832"/>
      <c r="K1501" s="832">
        <v>37</v>
      </c>
      <c r="L1501" s="849"/>
      <c r="M1501" s="849"/>
      <c r="N1501" s="832"/>
      <c r="O1501" s="832"/>
      <c r="P1501" s="849"/>
      <c r="Q1501" s="849"/>
      <c r="R1501" s="837"/>
      <c r="S1501" s="850"/>
    </row>
    <row r="1502" spans="1:19" ht="14.4" customHeight="1" x14ac:dyDescent="0.3">
      <c r="A1502" s="831" t="s">
        <v>5082</v>
      </c>
      <c r="B1502" s="832" t="s">
        <v>5083</v>
      </c>
      <c r="C1502" s="832" t="s">
        <v>589</v>
      </c>
      <c r="D1502" s="832" t="s">
        <v>5080</v>
      </c>
      <c r="E1502" s="832" t="s">
        <v>5331</v>
      </c>
      <c r="F1502" s="832" t="s">
        <v>5369</v>
      </c>
      <c r="G1502" s="832" t="s">
        <v>5371</v>
      </c>
      <c r="H1502" s="849">
        <v>10</v>
      </c>
      <c r="I1502" s="849">
        <v>320</v>
      </c>
      <c r="J1502" s="832"/>
      <c r="K1502" s="832">
        <v>32</v>
      </c>
      <c r="L1502" s="849"/>
      <c r="M1502" s="849"/>
      <c r="N1502" s="832"/>
      <c r="O1502" s="832"/>
      <c r="P1502" s="849"/>
      <c r="Q1502" s="849"/>
      <c r="R1502" s="837"/>
      <c r="S1502" s="850"/>
    </row>
    <row r="1503" spans="1:19" ht="14.4" customHeight="1" x14ac:dyDescent="0.3">
      <c r="A1503" s="831" t="s">
        <v>5082</v>
      </c>
      <c r="B1503" s="832" t="s">
        <v>5083</v>
      </c>
      <c r="C1503" s="832" t="s">
        <v>589</v>
      </c>
      <c r="D1503" s="832" t="s">
        <v>5080</v>
      </c>
      <c r="E1503" s="832" t="s">
        <v>5331</v>
      </c>
      <c r="F1503" s="832" t="s">
        <v>5378</v>
      </c>
      <c r="G1503" s="832" t="s">
        <v>5380</v>
      </c>
      <c r="H1503" s="849">
        <v>6</v>
      </c>
      <c r="I1503" s="849">
        <v>2124</v>
      </c>
      <c r="J1503" s="832"/>
      <c r="K1503" s="832">
        <v>354</v>
      </c>
      <c r="L1503" s="849"/>
      <c r="M1503" s="849"/>
      <c r="N1503" s="832"/>
      <c r="O1503" s="832"/>
      <c r="P1503" s="849"/>
      <c r="Q1503" s="849"/>
      <c r="R1503" s="837"/>
      <c r="S1503" s="850"/>
    </row>
    <row r="1504" spans="1:19" ht="14.4" customHeight="1" x14ac:dyDescent="0.3">
      <c r="A1504" s="831" t="s">
        <v>5082</v>
      </c>
      <c r="B1504" s="832" t="s">
        <v>5083</v>
      </c>
      <c r="C1504" s="832" t="s">
        <v>589</v>
      </c>
      <c r="D1504" s="832" t="s">
        <v>5080</v>
      </c>
      <c r="E1504" s="832" t="s">
        <v>5331</v>
      </c>
      <c r="F1504" s="832" t="s">
        <v>5381</v>
      </c>
      <c r="G1504" s="832" t="s">
        <v>5382</v>
      </c>
      <c r="H1504" s="849">
        <v>4</v>
      </c>
      <c r="I1504" s="849">
        <v>236</v>
      </c>
      <c r="J1504" s="832"/>
      <c r="K1504" s="832">
        <v>59</v>
      </c>
      <c r="L1504" s="849"/>
      <c r="M1504" s="849"/>
      <c r="N1504" s="832"/>
      <c r="O1504" s="832"/>
      <c r="P1504" s="849"/>
      <c r="Q1504" s="849"/>
      <c r="R1504" s="837"/>
      <c r="S1504" s="850"/>
    </row>
    <row r="1505" spans="1:19" ht="14.4" customHeight="1" x14ac:dyDescent="0.3">
      <c r="A1505" s="831" t="s">
        <v>5082</v>
      </c>
      <c r="B1505" s="832" t="s">
        <v>5083</v>
      </c>
      <c r="C1505" s="832" t="s">
        <v>589</v>
      </c>
      <c r="D1505" s="832" t="s">
        <v>5071</v>
      </c>
      <c r="E1505" s="832" t="s">
        <v>5084</v>
      </c>
      <c r="F1505" s="832" t="s">
        <v>5087</v>
      </c>
      <c r="G1505" s="832" t="s">
        <v>4276</v>
      </c>
      <c r="H1505" s="849"/>
      <c r="I1505" s="849"/>
      <c r="J1505" s="832"/>
      <c r="K1505" s="832"/>
      <c r="L1505" s="849">
        <v>0.2</v>
      </c>
      <c r="M1505" s="849">
        <v>10.82</v>
      </c>
      <c r="N1505" s="832">
        <v>1</v>
      </c>
      <c r="O1505" s="832">
        <v>54.1</v>
      </c>
      <c r="P1505" s="849">
        <v>1.2000000000000002</v>
      </c>
      <c r="Q1505" s="849">
        <v>64.92</v>
      </c>
      <c r="R1505" s="837">
        <v>6</v>
      </c>
      <c r="S1505" s="850">
        <v>54.099999999999994</v>
      </c>
    </row>
    <row r="1506" spans="1:19" ht="14.4" customHeight="1" x14ac:dyDescent="0.3">
      <c r="A1506" s="831" t="s">
        <v>5082</v>
      </c>
      <c r="B1506" s="832" t="s">
        <v>5083</v>
      </c>
      <c r="C1506" s="832" t="s">
        <v>589</v>
      </c>
      <c r="D1506" s="832" t="s">
        <v>5071</v>
      </c>
      <c r="E1506" s="832" t="s">
        <v>5084</v>
      </c>
      <c r="F1506" s="832" t="s">
        <v>5088</v>
      </c>
      <c r="G1506" s="832" t="s">
        <v>4543</v>
      </c>
      <c r="H1506" s="849"/>
      <c r="I1506" s="849"/>
      <c r="J1506" s="832"/>
      <c r="K1506" s="832"/>
      <c r="L1506" s="849">
        <v>0.2</v>
      </c>
      <c r="M1506" s="849">
        <v>21.65</v>
      </c>
      <c r="N1506" s="832">
        <v>1</v>
      </c>
      <c r="O1506" s="832">
        <v>108.24999999999999</v>
      </c>
      <c r="P1506" s="849">
        <v>0.8</v>
      </c>
      <c r="Q1506" s="849">
        <v>86.6</v>
      </c>
      <c r="R1506" s="837">
        <v>4</v>
      </c>
      <c r="S1506" s="850">
        <v>108.24999999999999</v>
      </c>
    </row>
    <row r="1507" spans="1:19" ht="14.4" customHeight="1" x14ac:dyDescent="0.3">
      <c r="A1507" s="831" t="s">
        <v>5082</v>
      </c>
      <c r="B1507" s="832" t="s">
        <v>5083</v>
      </c>
      <c r="C1507" s="832" t="s">
        <v>589</v>
      </c>
      <c r="D1507" s="832" t="s">
        <v>5071</v>
      </c>
      <c r="E1507" s="832" t="s">
        <v>5084</v>
      </c>
      <c r="F1507" s="832" t="s">
        <v>5091</v>
      </c>
      <c r="G1507" s="832" t="s">
        <v>2872</v>
      </c>
      <c r="H1507" s="849"/>
      <c r="I1507" s="849"/>
      <c r="J1507" s="832"/>
      <c r="K1507" s="832"/>
      <c r="L1507" s="849">
        <v>0.2</v>
      </c>
      <c r="M1507" s="849">
        <v>2.57</v>
      </c>
      <c r="N1507" s="832">
        <v>1</v>
      </c>
      <c r="O1507" s="832">
        <v>12.849999999999998</v>
      </c>
      <c r="P1507" s="849"/>
      <c r="Q1507" s="849"/>
      <c r="R1507" s="837"/>
      <c r="S1507" s="850"/>
    </row>
    <row r="1508" spans="1:19" ht="14.4" customHeight="1" x14ac:dyDescent="0.3">
      <c r="A1508" s="831" t="s">
        <v>5082</v>
      </c>
      <c r="B1508" s="832" t="s">
        <v>5083</v>
      </c>
      <c r="C1508" s="832" t="s">
        <v>589</v>
      </c>
      <c r="D1508" s="832" t="s">
        <v>5071</v>
      </c>
      <c r="E1508" s="832" t="s">
        <v>5084</v>
      </c>
      <c r="F1508" s="832" t="s">
        <v>5092</v>
      </c>
      <c r="G1508" s="832" t="s">
        <v>5093</v>
      </c>
      <c r="H1508" s="849"/>
      <c r="I1508" s="849"/>
      <c r="J1508" s="832"/>
      <c r="K1508" s="832"/>
      <c r="L1508" s="849">
        <v>0.1</v>
      </c>
      <c r="M1508" s="849">
        <v>20.54</v>
      </c>
      <c r="N1508" s="832">
        <v>1</v>
      </c>
      <c r="O1508" s="832">
        <v>205.39999999999998</v>
      </c>
      <c r="P1508" s="849">
        <v>3.3</v>
      </c>
      <c r="Q1508" s="849">
        <v>677.82</v>
      </c>
      <c r="R1508" s="837">
        <v>33.000000000000007</v>
      </c>
      <c r="S1508" s="850">
        <v>205.40000000000003</v>
      </c>
    </row>
    <row r="1509" spans="1:19" ht="14.4" customHeight="1" x14ac:dyDescent="0.3">
      <c r="A1509" s="831" t="s">
        <v>5082</v>
      </c>
      <c r="B1509" s="832" t="s">
        <v>5083</v>
      </c>
      <c r="C1509" s="832" t="s">
        <v>589</v>
      </c>
      <c r="D1509" s="832" t="s">
        <v>5071</v>
      </c>
      <c r="E1509" s="832" t="s">
        <v>5084</v>
      </c>
      <c r="F1509" s="832" t="s">
        <v>5097</v>
      </c>
      <c r="G1509" s="832" t="s">
        <v>1226</v>
      </c>
      <c r="H1509" s="849"/>
      <c r="I1509" s="849"/>
      <c r="J1509" s="832"/>
      <c r="K1509" s="832"/>
      <c r="L1509" s="849"/>
      <c r="M1509" s="849"/>
      <c r="N1509" s="832"/>
      <c r="O1509" s="832"/>
      <c r="P1509" s="849">
        <v>103</v>
      </c>
      <c r="Q1509" s="849">
        <v>1405.9699999999998</v>
      </c>
      <c r="R1509" s="837"/>
      <c r="S1509" s="850">
        <v>13.65019417475728</v>
      </c>
    </row>
    <row r="1510" spans="1:19" ht="14.4" customHeight="1" x14ac:dyDescent="0.3">
      <c r="A1510" s="831" t="s">
        <v>5082</v>
      </c>
      <c r="B1510" s="832" t="s">
        <v>5083</v>
      </c>
      <c r="C1510" s="832" t="s">
        <v>589</v>
      </c>
      <c r="D1510" s="832" t="s">
        <v>5071</v>
      </c>
      <c r="E1510" s="832" t="s">
        <v>5084</v>
      </c>
      <c r="F1510" s="832" t="s">
        <v>5127</v>
      </c>
      <c r="G1510" s="832" t="s">
        <v>1847</v>
      </c>
      <c r="H1510" s="849"/>
      <c r="I1510" s="849"/>
      <c r="J1510" s="832"/>
      <c r="K1510" s="832"/>
      <c r="L1510" s="849"/>
      <c r="M1510" s="849"/>
      <c r="N1510" s="832"/>
      <c r="O1510" s="832"/>
      <c r="P1510" s="849">
        <v>2</v>
      </c>
      <c r="Q1510" s="849">
        <v>14341.8</v>
      </c>
      <c r="R1510" s="837"/>
      <c r="S1510" s="850">
        <v>7170.9</v>
      </c>
    </row>
    <row r="1511" spans="1:19" ht="14.4" customHeight="1" x14ac:dyDescent="0.3">
      <c r="A1511" s="831" t="s">
        <v>5082</v>
      </c>
      <c r="B1511" s="832" t="s">
        <v>5083</v>
      </c>
      <c r="C1511" s="832" t="s">
        <v>589</v>
      </c>
      <c r="D1511" s="832" t="s">
        <v>5071</v>
      </c>
      <c r="E1511" s="832" t="s">
        <v>5084</v>
      </c>
      <c r="F1511" s="832" t="s">
        <v>5128</v>
      </c>
      <c r="G1511" s="832" t="s">
        <v>1847</v>
      </c>
      <c r="H1511" s="849"/>
      <c r="I1511" s="849"/>
      <c r="J1511" s="832"/>
      <c r="K1511" s="832"/>
      <c r="L1511" s="849"/>
      <c r="M1511" s="849"/>
      <c r="N1511" s="832"/>
      <c r="O1511" s="832"/>
      <c r="P1511" s="849">
        <v>1.19</v>
      </c>
      <c r="Q1511" s="849">
        <v>34136.1</v>
      </c>
      <c r="R1511" s="837"/>
      <c r="S1511" s="850">
        <v>28685.798319327732</v>
      </c>
    </row>
    <row r="1512" spans="1:19" ht="14.4" customHeight="1" x14ac:dyDescent="0.3">
      <c r="A1512" s="831" t="s">
        <v>5082</v>
      </c>
      <c r="B1512" s="832" t="s">
        <v>5083</v>
      </c>
      <c r="C1512" s="832" t="s">
        <v>589</v>
      </c>
      <c r="D1512" s="832" t="s">
        <v>5071</v>
      </c>
      <c r="E1512" s="832" t="s">
        <v>5084</v>
      </c>
      <c r="F1512" s="832" t="s">
        <v>5129</v>
      </c>
      <c r="G1512" s="832" t="s">
        <v>1777</v>
      </c>
      <c r="H1512" s="849"/>
      <c r="I1512" s="849"/>
      <c r="J1512" s="832"/>
      <c r="K1512" s="832"/>
      <c r="L1512" s="849"/>
      <c r="M1512" s="849"/>
      <c r="N1512" s="832"/>
      <c r="O1512" s="832"/>
      <c r="P1512" s="849">
        <v>109.74000000000001</v>
      </c>
      <c r="Q1512" s="849">
        <v>536693.34000000008</v>
      </c>
      <c r="R1512" s="837"/>
      <c r="S1512" s="850">
        <v>4890.5899398578458</v>
      </c>
    </row>
    <row r="1513" spans="1:19" ht="14.4" customHeight="1" x14ac:dyDescent="0.3">
      <c r="A1513" s="831" t="s">
        <v>5082</v>
      </c>
      <c r="B1513" s="832" t="s">
        <v>5083</v>
      </c>
      <c r="C1513" s="832" t="s">
        <v>589</v>
      </c>
      <c r="D1513" s="832" t="s">
        <v>5071</v>
      </c>
      <c r="E1513" s="832" t="s">
        <v>5084</v>
      </c>
      <c r="F1513" s="832" t="s">
        <v>5132</v>
      </c>
      <c r="G1513" s="832" t="s">
        <v>2681</v>
      </c>
      <c r="H1513" s="849"/>
      <c r="I1513" s="849"/>
      <c r="J1513" s="832"/>
      <c r="K1513" s="832"/>
      <c r="L1513" s="849"/>
      <c r="M1513" s="849"/>
      <c r="N1513" s="832"/>
      <c r="O1513" s="832"/>
      <c r="P1513" s="849">
        <v>2.88</v>
      </c>
      <c r="Q1513" s="849">
        <v>30347.97</v>
      </c>
      <c r="R1513" s="837"/>
      <c r="S1513" s="850">
        <v>10537.489583333334</v>
      </c>
    </row>
    <row r="1514" spans="1:19" ht="14.4" customHeight="1" x14ac:dyDescent="0.3">
      <c r="A1514" s="831" t="s">
        <v>5082</v>
      </c>
      <c r="B1514" s="832" t="s">
        <v>5083</v>
      </c>
      <c r="C1514" s="832" t="s">
        <v>589</v>
      </c>
      <c r="D1514" s="832" t="s">
        <v>5071</v>
      </c>
      <c r="E1514" s="832" t="s">
        <v>5084</v>
      </c>
      <c r="F1514" s="832" t="s">
        <v>5133</v>
      </c>
      <c r="G1514" s="832"/>
      <c r="H1514" s="849"/>
      <c r="I1514" s="849"/>
      <c r="J1514" s="832"/>
      <c r="K1514" s="832"/>
      <c r="L1514" s="849"/>
      <c r="M1514" s="849"/>
      <c r="N1514" s="832"/>
      <c r="O1514" s="832"/>
      <c r="P1514" s="849">
        <v>3</v>
      </c>
      <c r="Q1514" s="849">
        <v>146.22</v>
      </c>
      <c r="R1514" s="837"/>
      <c r="S1514" s="850">
        <v>48.74</v>
      </c>
    </row>
    <row r="1515" spans="1:19" ht="14.4" customHeight="1" x14ac:dyDescent="0.3">
      <c r="A1515" s="831" t="s">
        <v>5082</v>
      </c>
      <c r="B1515" s="832" t="s">
        <v>5083</v>
      </c>
      <c r="C1515" s="832" t="s">
        <v>589</v>
      </c>
      <c r="D1515" s="832" t="s">
        <v>5071</v>
      </c>
      <c r="E1515" s="832" t="s">
        <v>5084</v>
      </c>
      <c r="F1515" s="832" t="s">
        <v>5140</v>
      </c>
      <c r="G1515" s="832" t="s">
        <v>1187</v>
      </c>
      <c r="H1515" s="849"/>
      <c r="I1515" s="849"/>
      <c r="J1515" s="832"/>
      <c r="K1515" s="832"/>
      <c r="L1515" s="849">
        <v>0.2</v>
      </c>
      <c r="M1515" s="849">
        <v>36.43</v>
      </c>
      <c r="N1515" s="832">
        <v>1</v>
      </c>
      <c r="O1515" s="832">
        <v>182.14999999999998</v>
      </c>
      <c r="P1515" s="849">
        <v>7.3999999999999995</v>
      </c>
      <c r="Q1515" s="849">
        <v>1347.91</v>
      </c>
      <c r="R1515" s="837">
        <v>37</v>
      </c>
      <c r="S1515" s="850">
        <v>182.15000000000003</v>
      </c>
    </row>
    <row r="1516" spans="1:19" ht="14.4" customHeight="1" x14ac:dyDescent="0.3">
      <c r="A1516" s="831" t="s">
        <v>5082</v>
      </c>
      <c r="B1516" s="832" t="s">
        <v>5083</v>
      </c>
      <c r="C1516" s="832" t="s">
        <v>589</v>
      </c>
      <c r="D1516" s="832" t="s">
        <v>5071</v>
      </c>
      <c r="E1516" s="832" t="s">
        <v>5084</v>
      </c>
      <c r="F1516" s="832" t="s">
        <v>5141</v>
      </c>
      <c r="G1516" s="832" t="s">
        <v>793</v>
      </c>
      <c r="H1516" s="849"/>
      <c r="I1516" s="849"/>
      <c r="J1516" s="832"/>
      <c r="K1516" s="832"/>
      <c r="L1516" s="849">
        <v>1.7999999999999998</v>
      </c>
      <c r="M1516" s="849">
        <v>127.35000000000001</v>
      </c>
      <c r="N1516" s="832">
        <v>1</v>
      </c>
      <c r="O1516" s="832">
        <v>70.750000000000014</v>
      </c>
      <c r="P1516" s="849">
        <v>4.1999999999999993</v>
      </c>
      <c r="Q1516" s="849">
        <v>357.63</v>
      </c>
      <c r="R1516" s="837">
        <v>2.8082449941107184</v>
      </c>
      <c r="S1516" s="850">
        <v>85.15000000000002</v>
      </c>
    </row>
    <row r="1517" spans="1:19" ht="14.4" customHeight="1" x14ac:dyDescent="0.3">
      <c r="A1517" s="831" t="s">
        <v>5082</v>
      </c>
      <c r="B1517" s="832" t="s">
        <v>5083</v>
      </c>
      <c r="C1517" s="832" t="s">
        <v>589</v>
      </c>
      <c r="D1517" s="832" t="s">
        <v>5071</v>
      </c>
      <c r="E1517" s="832" t="s">
        <v>5084</v>
      </c>
      <c r="F1517" s="832" t="s">
        <v>5142</v>
      </c>
      <c r="G1517" s="832" t="s">
        <v>3404</v>
      </c>
      <c r="H1517" s="849"/>
      <c r="I1517" s="849"/>
      <c r="J1517" s="832"/>
      <c r="K1517" s="832"/>
      <c r="L1517" s="849"/>
      <c r="M1517" s="849"/>
      <c r="N1517" s="832"/>
      <c r="O1517" s="832"/>
      <c r="P1517" s="849">
        <v>0.1</v>
      </c>
      <c r="Q1517" s="849">
        <v>68.61</v>
      </c>
      <c r="R1517" s="837"/>
      <c r="S1517" s="850">
        <v>686.09999999999991</v>
      </c>
    </row>
    <row r="1518" spans="1:19" ht="14.4" customHeight="1" x14ac:dyDescent="0.3">
      <c r="A1518" s="831" t="s">
        <v>5082</v>
      </c>
      <c r="B1518" s="832" t="s">
        <v>5083</v>
      </c>
      <c r="C1518" s="832" t="s">
        <v>589</v>
      </c>
      <c r="D1518" s="832" t="s">
        <v>5071</v>
      </c>
      <c r="E1518" s="832" t="s">
        <v>5084</v>
      </c>
      <c r="F1518" s="832" t="s">
        <v>5144</v>
      </c>
      <c r="G1518" s="832" t="s">
        <v>3404</v>
      </c>
      <c r="H1518" s="849"/>
      <c r="I1518" s="849"/>
      <c r="J1518" s="832"/>
      <c r="K1518" s="832"/>
      <c r="L1518" s="849"/>
      <c r="M1518" s="849"/>
      <c r="N1518" s="832"/>
      <c r="O1518" s="832"/>
      <c r="P1518" s="849">
        <v>1</v>
      </c>
      <c r="Q1518" s="849">
        <v>343.09</v>
      </c>
      <c r="R1518" s="837"/>
      <c r="S1518" s="850">
        <v>343.09</v>
      </c>
    </row>
    <row r="1519" spans="1:19" ht="14.4" customHeight="1" x14ac:dyDescent="0.3">
      <c r="A1519" s="831" t="s">
        <v>5082</v>
      </c>
      <c r="B1519" s="832" t="s">
        <v>5083</v>
      </c>
      <c r="C1519" s="832" t="s">
        <v>589</v>
      </c>
      <c r="D1519" s="832" t="s">
        <v>5071</v>
      </c>
      <c r="E1519" s="832" t="s">
        <v>5084</v>
      </c>
      <c r="F1519" s="832" t="s">
        <v>5145</v>
      </c>
      <c r="G1519" s="832" t="s">
        <v>1258</v>
      </c>
      <c r="H1519" s="849"/>
      <c r="I1519" s="849"/>
      <c r="J1519" s="832"/>
      <c r="K1519" s="832"/>
      <c r="L1519" s="849">
        <v>0.4</v>
      </c>
      <c r="M1519" s="849">
        <v>23.98</v>
      </c>
      <c r="N1519" s="832">
        <v>1</v>
      </c>
      <c r="O1519" s="832">
        <v>59.949999999999996</v>
      </c>
      <c r="P1519" s="849">
        <v>0.4</v>
      </c>
      <c r="Q1519" s="849">
        <v>23.98</v>
      </c>
      <c r="R1519" s="837">
        <v>1</v>
      </c>
      <c r="S1519" s="850">
        <v>59.949999999999996</v>
      </c>
    </row>
    <row r="1520" spans="1:19" ht="14.4" customHeight="1" x14ac:dyDescent="0.3">
      <c r="A1520" s="831" t="s">
        <v>5082</v>
      </c>
      <c r="B1520" s="832" t="s">
        <v>5083</v>
      </c>
      <c r="C1520" s="832" t="s">
        <v>589</v>
      </c>
      <c r="D1520" s="832" t="s">
        <v>5071</v>
      </c>
      <c r="E1520" s="832" t="s">
        <v>5084</v>
      </c>
      <c r="F1520" s="832" t="s">
        <v>5146</v>
      </c>
      <c r="G1520" s="832" t="s">
        <v>5147</v>
      </c>
      <c r="H1520" s="849"/>
      <c r="I1520" s="849"/>
      <c r="J1520" s="832"/>
      <c r="K1520" s="832"/>
      <c r="L1520" s="849"/>
      <c r="M1520" s="849"/>
      <c r="N1520" s="832"/>
      <c r="O1520" s="832"/>
      <c r="P1520" s="849">
        <v>0.08</v>
      </c>
      <c r="Q1520" s="849">
        <v>22.12</v>
      </c>
      <c r="R1520" s="837"/>
      <c r="S1520" s="850">
        <v>276.5</v>
      </c>
    </row>
    <row r="1521" spans="1:19" ht="14.4" customHeight="1" x14ac:dyDescent="0.3">
      <c r="A1521" s="831" t="s">
        <v>5082</v>
      </c>
      <c r="B1521" s="832" t="s">
        <v>5083</v>
      </c>
      <c r="C1521" s="832" t="s">
        <v>589</v>
      </c>
      <c r="D1521" s="832" t="s">
        <v>5071</v>
      </c>
      <c r="E1521" s="832" t="s">
        <v>5084</v>
      </c>
      <c r="F1521" s="832" t="s">
        <v>5148</v>
      </c>
      <c r="G1521" s="832" t="s">
        <v>3432</v>
      </c>
      <c r="H1521" s="849">
        <v>0.30000000000000004</v>
      </c>
      <c r="I1521" s="849">
        <v>35.19</v>
      </c>
      <c r="J1521" s="832"/>
      <c r="K1521" s="832">
        <v>117.29999999999997</v>
      </c>
      <c r="L1521" s="849"/>
      <c r="M1521" s="849"/>
      <c r="N1521" s="832"/>
      <c r="O1521" s="832"/>
      <c r="P1521" s="849">
        <v>1.1000000000000001</v>
      </c>
      <c r="Q1521" s="849">
        <v>129.03</v>
      </c>
      <c r="R1521" s="837"/>
      <c r="S1521" s="850">
        <v>117.3</v>
      </c>
    </row>
    <row r="1522" spans="1:19" ht="14.4" customHeight="1" x14ac:dyDescent="0.3">
      <c r="A1522" s="831" t="s">
        <v>5082</v>
      </c>
      <c r="B1522" s="832" t="s">
        <v>5083</v>
      </c>
      <c r="C1522" s="832" t="s">
        <v>589</v>
      </c>
      <c r="D1522" s="832" t="s">
        <v>5071</v>
      </c>
      <c r="E1522" s="832" t="s">
        <v>5084</v>
      </c>
      <c r="F1522" s="832" t="s">
        <v>5149</v>
      </c>
      <c r="G1522" s="832" t="s">
        <v>1191</v>
      </c>
      <c r="H1522" s="849"/>
      <c r="I1522" s="849"/>
      <c r="J1522" s="832"/>
      <c r="K1522" s="832"/>
      <c r="L1522" s="849"/>
      <c r="M1522" s="849"/>
      <c r="N1522" s="832"/>
      <c r="O1522" s="832"/>
      <c r="P1522" s="849">
        <v>1.8</v>
      </c>
      <c r="Q1522" s="849">
        <v>161.1</v>
      </c>
      <c r="R1522" s="837"/>
      <c r="S1522" s="850">
        <v>89.5</v>
      </c>
    </row>
    <row r="1523" spans="1:19" ht="14.4" customHeight="1" x14ac:dyDescent="0.3">
      <c r="A1523" s="831" t="s">
        <v>5082</v>
      </c>
      <c r="B1523" s="832" t="s">
        <v>5083</v>
      </c>
      <c r="C1523" s="832" t="s">
        <v>589</v>
      </c>
      <c r="D1523" s="832" t="s">
        <v>5071</v>
      </c>
      <c r="E1523" s="832" t="s">
        <v>5084</v>
      </c>
      <c r="F1523" s="832" t="s">
        <v>5153</v>
      </c>
      <c r="G1523" s="832" t="s">
        <v>923</v>
      </c>
      <c r="H1523" s="849"/>
      <c r="I1523" s="849"/>
      <c r="J1523" s="832"/>
      <c r="K1523" s="832"/>
      <c r="L1523" s="849">
        <v>0.06</v>
      </c>
      <c r="M1523" s="849">
        <v>12.04</v>
      </c>
      <c r="N1523" s="832">
        <v>1</v>
      </c>
      <c r="O1523" s="832">
        <v>200.66666666666666</v>
      </c>
      <c r="P1523" s="849">
        <v>0.21</v>
      </c>
      <c r="Q1523" s="849">
        <v>42.14</v>
      </c>
      <c r="R1523" s="837">
        <v>3.5000000000000004</v>
      </c>
      <c r="S1523" s="850">
        <v>200.66666666666669</v>
      </c>
    </row>
    <row r="1524" spans="1:19" ht="14.4" customHeight="1" x14ac:dyDescent="0.3">
      <c r="A1524" s="831" t="s">
        <v>5082</v>
      </c>
      <c r="B1524" s="832" t="s">
        <v>5083</v>
      </c>
      <c r="C1524" s="832" t="s">
        <v>589</v>
      </c>
      <c r="D1524" s="832" t="s">
        <v>5071</v>
      </c>
      <c r="E1524" s="832" t="s">
        <v>5084</v>
      </c>
      <c r="F1524" s="832" t="s">
        <v>5154</v>
      </c>
      <c r="G1524" s="832" t="s">
        <v>2303</v>
      </c>
      <c r="H1524" s="849"/>
      <c r="I1524" s="849"/>
      <c r="J1524" s="832"/>
      <c r="K1524" s="832"/>
      <c r="L1524" s="849">
        <v>0.47</v>
      </c>
      <c r="M1524" s="849">
        <v>1105.8599999999999</v>
      </c>
      <c r="N1524" s="832">
        <v>1</v>
      </c>
      <c r="O1524" s="832">
        <v>2352.8936170212764</v>
      </c>
      <c r="P1524" s="849">
        <v>4.1899999999999995</v>
      </c>
      <c r="Q1524" s="849">
        <v>9858.630000000001</v>
      </c>
      <c r="R1524" s="837">
        <v>8.9148988117844947</v>
      </c>
      <c r="S1524" s="850">
        <v>2352.8949880668265</v>
      </c>
    </row>
    <row r="1525" spans="1:19" ht="14.4" customHeight="1" x14ac:dyDescent="0.3">
      <c r="A1525" s="831" t="s">
        <v>5082</v>
      </c>
      <c r="B1525" s="832" t="s">
        <v>5083</v>
      </c>
      <c r="C1525" s="832" t="s">
        <v>589</v>
      </c>
      <c r="D1525" s="832" t="s">
        <v>5071</v>
      </c>
      <c r="E1525" s="832" t="s">
        <v>5084</v>
      </c>
      <c r="F1525" s="832" t="s">
        <v>5155</v>
      </c>
      <c r="G1525" s="832" t="s">
        <v>2318</v>
      </c>
      <c r="H1525" s="849"/>
      <c r="I1525" s="849"/>
      <c r="J1525" s="832"/>
      <c r="K1525" s="832"/>
      <c r="L1525" s="849"/>
      <c r="M1525" s="849"/>
      <c r="N1525" s="832"/>
      <c r="O1525" s="832"/>
      <c r="P1525" s="849">
        <v>1</v>
      </c>
      <c r="Q1525" s="849">
        <v>2304.59</v>
      </c>
      <c r="R1525" s="837"/>
      <c r="S1525" s="850">
        <v>2304.59</v>
      </c>
    </row>
    <row r="1526" spans="1:19" ht="14.4" customHeight="1" x14ac:dyDescent="0.3">
      <c r="A1526" s="831" t="s">
        <v>5082</v>
      </c>
      <c r="B1526" s="832" t="s">
        <v>5083</v>
      </c>
      <c r="C1526" s="832" t="s">
        <v>589</v>
      </c>
      <c r="D1526" s="832" t="s">
        <v>5071</v>
      </c>
      <c r="E1526" s="832" t="s">
        <v>5084</v>
      </c>
      <c r="F1526" s="832" t="s">
        <v>5156</v>
      </c>
      <c r="G1526" s="832" t="s">
        <v>5157</v>
      </c>
      <c r="H1526" s="849"/>
      <c r="I1526" s="849"/>
      <c r="J1526" s="832"/>
      <c r="K1526" s="832"/>
      <c r="L1526" s="849"/>
      <c r="M1526" s="849"/>
      <c r="N1526" s="832"/>
      <c r="O1526" s="832"/>
      <c r="P1526" s="849">
        <v>0.32</v>
      </c>
      <c r="Q1526" s="849">
        <v>159.28</v>
      </c>
      <c r="R1526" s="837"/>
      <c r="S1526" s="850">
        <v>497.75</v>
      </c>
    </row>
    <row r="1527" spans="1:19" ht="14.4" customHeight="1" x14ac:dyDescent="0.3">
      <c r="A1527" s="831" t="s">
        <v>5082</v>
      </c>
      <c r="B1527" s="832" t="s">
        <v>5083</v>
      </c>
      <c r="C1527" s="832" t="s">
        <v>589</v>
      </c>
      <c r="D1527" s="832" t="s">
        <v>5071</v>
      </c>
      <c r="E1527" s="832" t="s">
        <v>5084</v>
      </c>
      <c r="F1527" s="832" t="s">
        <v>5158</v>
      </c>
      <c r="G1527" s="832" t="s">
        <v>5157</v>
      </c>
      <c r="H1527" s="849"/>
      <c r="I1527" s="849"/>
      <c r="J1527" s="832"/>
      <c r="K1527" s="832"/>
      <c r="L1527" s="849"/>
      <c r="M1527" s="849"/>
      <c r="N1527" s="832"/>
      <c r="O1527" s="832"/>
      <c r="P1527" s="849">
        <v>0.49</v>
      </c>
      <c r="Q1527" s="849">
        <v>81.3</v>
      </c>
      <c r="R1527" s="837"/>
      <c r="S1527" s="850">
        <v>165.91836734693877</v>
      </c>
    </row>
    <row r="1528" spans="1:19" ht="14.4" customHeight="1" x14ac:dyDescent="0.3">
      <c r="A1528" s="831" t="s">
        <v>5082</v>
      </c>
      <c r="B1528" s="832" t="s">
        <v>5083</v>
      </c>
      <c r="C1528" s="832" t="s">
        <v>589</v>
      </c>
      <c r="D1528" s="832" t="s">
        <v>5071</v>
      </c>
      <c r="E1528" s="832" t="s">
        <v>5084</v>
      </c>
      <c r="F1528" s="832" t="s">
        <v>5172</v>
      </c>
      <c r="G1528" s="832" t="s">
        <v>5173</v>
      </c>
      <c r="H1528" s="849"/>
      <c r="I1528" s="849"/>
      <c r="J1528" s="832"/>
      <c r="K1528" s="832"/>
      <c r="L1528" s="849">
        <v>11.71</v>
      </c>
      <c r="M1528" s="849">
        <v>3088.86</v>
      </c>
      <c r="N1528" s="832">
        <v>1</v>
      </c>
      <c r="O1528" s="832">
        <v>263.77967549103329</v>
      </c>
      <c r="P1528" s="849">
        <v>21.3</v>
      </c>
      <c r="Q1528" s="849">
        <v>5618.48</v>
      </c>
      <c r="R1528" s="837">
        <v>1.8189493858575654</v>
      </c>
      <c r="S1528" s="850">
        <v>263.77840375586851</v>
      </c>
    </row>
    <row r="1529" spans="1:19" ht="14.4" customHeight="1" x14ac:dyDescent="0.3">
      <c r="A1529" s="831" t="s">
        <v>5082</v>
      </c>
      <c r="B1529" s="832" t="s">
        <v>5083</v>
      </c>
      <c r="C1529" s="832" t="s">
        <v>589</v>
      </c>
      <c r="D1529" s="832" t="s">
        <v>5071</v>
      </c>
      <c r="E1529" s="832" t="s">
        <v>5084</v>
      </c>
      <c r="F1529" s="832" t="s">
        <v>5184</v>
      </c>
      <c r="G1529" s="832" t="s">
        <v>5173</v>
      </c>
      <c r="H1529" s="849"/>
      <c r="I1529" s="849"/>
      <c r="J1529" s="832"/>
      <c r="K1529" s="832"/>
      <c r="L1529" s="849">
        <v>5.73</v>
      </c>
      <c r="M1529" s="849">
        <v>15114.81</v>
      </c>
      <c r="N1529" s="832">
        <v>1</v>
      </c>
      <c r="O1529" s="832">
        <v>2637.8376963350784</v>
      </c>
      <c r="P1529" s="849">
        <v>19.43</v>
      </c>
      <c r="Q1529" s="849">
        <v>51253.16</v>
      </c>
      <c r="R1529" s="837">
        <v>3.3909232071061433</v>
      </c>
      <c r="S1529" s="850">
        <v>2637.8363355635615</v>
      </c>
    </row>
    <row r="1530" spans="1:19" ht="14.4" customHeight="1" x14ac:dyDescent="0.3">
      <c r="A1530" s="831" t="s">
        <v>5082</v>
      </c>
      <c r="B1530" s="832" t="s">
        <v>5083</v>
      </c>
      <c r="C1530" s="832" t="s">
        <v>589</v>
      </c>
      <c r="D1530" s="832" t="s">
        <v>5071</v>
      </c>
      <c r="E1530" s="832" t="s">
        <v>5084</v>
      </c>
      <c r="F1530" s="832" t="s">
        <v>5185</v>
      </c>
      <c r="G1530" s="832" t="s">
        <v>5173</v>
      </c>
      <c r="H1530" s="849"/>
      <c r="I1530" s="849"/>
      <c r="J1530" s="832"/>
      <c r="K1530" s="832"/>
      <c r="L1530" s="849">
        <v>4</v>
      </c>
      <c r="M1530" s="849">
        <v>5275.64</v>
      </c>
      <c r="N1530" s="832">
        <v>1</v>
      </c>
      <c r="O1530" s="832">
        <v>1318.91</v>
      </c>
      <c r="P1530" s="849">
        <v>11.6</v>
      </c>
      <c r="Q1530" s="849">
        <v>15299.349999999999</v>
      </c>
      <c r="R1530" s="837">
        <v>2.8999988626972266</v>
      </c>
      <c r="S1530" s="850">
        <v>1318.9094827586207</v>
      </c>
    </row>
    <row r="1531" spans="1:19" ht="14.4" customHeight="1" x14ac:dyDescent="0.3">
      <c r="A1531" s="831" t="s">
        <v>5082</v>
      </c>
      <c r="B1531" s="832" t="s">
        <v>5083</v>
      </c>
      <c r="C1531" s="832" t="s">
        <v>589</v>
      </c>
      <c r="D1531" s="832" t="s">
        <v>5071</v>
      </c>
      <c r="E1531" s="832" t="s">
        <v>5084</v>
      </c>
      <c r="F1531" s="832" t="s">
        <v>5186</v>
      </c>
      <c r="G1531" s="832" t="s">
        <v>1461</v>
      </c>
      <c r="H1531" s="849"/>
      <c r="I1531" s="849"/>
      <c r="J1531" s="832"/>
      <c r="K1531" s="832"/>
      <c r="L1531" s="849"/>
      <c r="M1531" s="849"/>
      <c r="N1531" s="832"/>
      <c r="O1531" s="832"/>
      <c r="P1531" s="849">
        <v>4</v>
      </c>
      <c r="Q1531" s="849">
        <v>3157.16</v>
      </c>
      <c r="R1531" s="837"/>
      <c r="S1531" s="850">
        <v>789.29</v>
      </c>
    </row>
    <row r="1532" spans="1:19" ht="14.4" customHeight="1" x14ac:dyDescent="0.3">
      <c r="A1532" s="831" t="s">
        <v>5082</v>
      </c>
      <c r="B1532" s="832" t="s">
        <v>5083</v>
      </c>
      <c r="C1532" s="832" t="s">
        <v>589</v>
      </c>
      <c r="D1532" s="832" t="s">
        <v>5071</v>
      </c>
      <c r="E1532" s="832" t="s">
        <v>5084</v>
      </c>
      <c r="F1532" s="832" t="s">
        <v>5188</v>
      </c>
      <c r="G1532" s="832" t="s">
        <v>2583</v>
      </c>
      <c r="H1532" s="849"/>
      <c r="I1532" s="849"/>
      <c r="J1532" s="832"/>
      <c r="K1532" s="832"/>
      <c r="L1532" s="849"/>
      <c r="M1532" s="849"/>
      <c r="N1532" s="832"/>
      <c r="O1532" s="832"/>
      <c r="P1532" s="849">
        <v>4.4000000000000004</v>
      </c>
      <c r="Q1532" s="849">
        <v>19486.150000000001</v>
      </c>
      <c r="R1532" s="837"/>
      <c r="S1532" s="850">
        <v>4428.670454545455</v>
      </c>
    </row>
    <row r="1533" spans="1:19" ht="14.4" customHeight="1" x14ac:dyDescent="0.3">
      <c r="A1533" s="831" t="s">
        <v>5082</v>
      </c>
      <c r="B1533" s="832" t="s">
        <v>5083</v>
      </c>
      <c r="C1533" s="832" t="s">
        <v>589</v>
      </c>
      <c r="D1533" s="832" t="s">
        <v>5071</v>
      </c>
      <c r="E1533" s="832" t="s">
        <v>5084</v>
      </c>
      <c r="F1533" s="832" t="s">
        <v>5201</v>
      </c>
      <c r="G1533" s="832" t="s">
        <v>5200</v>
      </c>
      <c r="H1533" s="849"/>
      <c r="I1533" s="849"/>
      <c r="J1533" s="832"/>
      <c r="K1533" s="832"/>
      <c r="L1533" s="849"/>
      <c r="M1533" s="849"/>
      <c r="N1533" s="832"/>
      <c r="O1533" s="832"/>
      <c r="P1533" s="849">
        <v>5</v>
      </c>
      <c r="Q1533" s="849">
        <v>364806.7</v>
      </c>
      <c r="R1533" s="837"/>
      <c r="S1533" s="850">
        <v>72961.34</v>
      </c>
    </row>
    <row r="1534" spans="1:19" ht="14.4" customHeight="1" x14ac:dyDescent="0.3">
      <c r="A1534" s="831" t="s">
        <v>5082</v>
      </c>
      <c r="B1534" s="832" t="s">
        <v>5083</v>
      </c>
      <c r="C1534" s="832" t="s">
        <v>589</v>
      </c>
      <c r="D1534" s="832" t="s">
        <v>5071</v>
      </c>
      <c r="E1534" s="832" t="s">
        <v>5084</v>
      </c>
      <c r="F1534" s="832" t="s">
        <v>5205</v>
      </c>
      <c r="G1534" s="832" t="s">
        <v>5206</v>
      </c>
      <c r="H1534" s="849"/>
      <c r="I1534" s="849"/>
      <c r="J1534" s="832"/>
      <c r="K1534" s="832"/>
      <c r="L1534" s="849"/>
      <c r="M1534" s="849"/>
      <c r="N1534" s="832"/>
      <c r="O1534" s="832"/>
      <c r="P1534" s="849">
        <v>1.94</v>
      </c>
      <c r="Q1534" s="849">
        <v>2057.9899999999998</v>
      </c>
      <c r="R1534" s="837"/>
      <c r="S1534" s="850">
        <v>1060.819587628866</v>
      </c>
    </row>
    <row r="1535" spans="1:19" ht="14.4" customHeight="1" x14ac:dyDescent="0.3">
      <c r="A1535" s="831" t="s">
        <v>5082</v>
      </c>
      <c r="B1535" s="832" t="s">
        <v>5083</v>
      </c>
      <c r="C1535" s="832" t="s">
        <v>589</v>
      </c>
      <c r="D1535" s="832" t="s">
        <v>5071</v>
      </c>
      <c r="E1535" s="832" t="s">
        <v>5084</v>
      </c>
      <c r="F1535" s="832" t="s">
        <v>5207</v>
      </c>
      <c r="G1535" s="832" t="s">
        <v>5206</v>
      </c>
      <c r="H1535" s="849"/>
      <c r="I1535" s="849"/>
      <c r="J1535" s="832"/>
      <c r="K1535" s="832"/>
      <c r="L1535" s="849">
        <v>0.81</v>
      </c>
      <c r="M1535" s="849">
        <v>292.7</v>
      </c>
      <c r="N1535" s="832">
        <v>1</v>
      </c>
      <c r="O1535" s="832">
        <v>361.35802469135797</v>
      </c>
      <c r="P1535" s="849">
        <v>11.08</v>
      </c>
      <c r="Q1535" s="849">
        <v>3919.95</v>
      </c>
      <c r="R1535" s="837">
        <v>13.392381277758798</v>
      </c>
      <c r="S1535" s="850">
        <v>353.78610108303246</v>
      </c>
    </row>
    <row r="1536" spans="1:19" ht="14.4" customHeight="1" x14ac:dyDescent="0.3">
      <c r="A1536" s="831" t="s">
        <v>5082</v>
      </c>
      <c r="B1536" s="832" t="s">
        <v>5083</v>
      </c>
      <c r="C1536" s="832" t="s">
        <v>589</v>
      </c>
      <c r="D1536" s="832" t="s">
        <v>5071</v>
      </c>
      <c r="E1536" s="832" t="s">
        <v>5084</v>
      </c>
      <c r="F1536" s="832" t="s">
        <v>5208</v>
      </c>
      <c r="G1536" s="832" t="s">
        <v>5206</v>
      </c>
      <c r="H1536" s="849"/>
      <c r="I1536" s="849"/>
      <c r="J1536" s="832"/>
      <c r="K1536" s="832"/>
      <c r="L1536" s="849"/>
      <c r="M1536" s="849"/>
      <c r="N1536" s="832"/>
      <c r="O1536" s="832"/>
      <c r="P1536" s="849">
        <v>5.74</v>
      </c>
      <c r="Q1536" s="849">
        <v>675.18</v>
      </c>
      <c r="R1536" s="837"/>
      <c r="S1536" s="850">
        <v>117.62717770034843</v>
      </c>
    </row>
    <row r="1537" spans="1:19" ht="14.4" customHeight="1" x14ac:dyDescent="0.3">
      <c r="A1537" s="831" t="s">
        <v>5082</v>
      </c>
      <c r="B1537" s="832" t="s">
        <v>5083</v>
      </c>
      <c r="C1537" s="832" t="s">
        <v>589</v>
      </c>
      <c r="D1537" s="832" t="s">
        <v>5071</v>
      </c>
      <c r="E1537" s="832" t="s">
        <v>5084</v>
      </c>
      <c r="F1537" s="832" t="s">
        <v>5211</v>
      </c>
      <c r="G1537" s="832" t="s">
        <v>5206</v>
      </c>
      <c r="H1537" s="849"/>
      <c r="I1537" s="849"/>
      <c r="J1537" s="832"/>
      <c r="K1537" s="832"/>
      <c r="L1537" s="849"/>
      <c r="M1537" s="849"/>
      <c r="N1537" s="832"/>
      <c r="O1537" s="832"/>
      <c r="P1537" s="849">
        <v>8.9</v>
      </c>
      <c r="Q1537" s="849">
        <v>12660.78</v>
      </c>
      <c r="R1537" s="837"/>
      <c r="S1537" s="850">
        <v>1422.5595505617978</v>
      </c>
    </row>
    <row r="1538" spans="1:19" ht="14.4" customHeight="1" x14ac:dyDescent="0.3">
      <c r="A1538" s="831" t="s">
        <v>5082</v>
      </c>
      <c r="B1538" s="832" t="s">
        <v>5083</v>
      </c>
      <c r="C1538" s="832" t="s">
        <v>589</v>
      </c>
      <c r="D1538" s="832" t="s">
        <v>5071</v>
      </c>
      <c r="E1538" s="832" t="s">
        <v>5084</v>
      </c>
      <c r="F1538" s="832" t="s">
        <v>5212</v>
      </c>
      <c r="G1538" s="832" t="s">
        <v>5213</v>
      </c>
      <c r="H1538" s="849"/>
      <c r="I1538" s="849"/>
      <c r="J1538" s="832"/>
      <c r="K1538" s="832"/>
      <c r="L1538" s="849"/>
      <c r="M1538" s="849"/>
      <c r="N1538" s="832"/>
      <c r="O1538" s="832"/>
      <c r="P1538" s="849">
        <v>6.18</v>
      </c>
      <c r="Q1538" s="849">
        <v>4422.8500000000004</v>
      </c>
      <c r="R1538" s="837"/>
      <c r="S1538" s="850">
        <v>715.67152103559874</v>
      </c>
    </row>
    <row r="1539" spans="1:19" ht="14.4" customHeight="1" x14ac:dyDescent="0.3">
      <c r="A1539" s="831" t="s">
        <v>5082</v>
      </c>
      <c r="B1539" s="832" t="s">
        <v>5083</v>
      </c>
      <c r="C1539" s="832" t="s">
        <v>589</v>
      </c>
      <c r="D1539" s="832" t="s">
        <v>5071</v>
      </c>
      <c r="E1539" s="832" t="s">
        <v>5084</v>
      </c>
      <c r="F1539" s="832" t="s">
        <v>5214</v>
      </c>
      <c r="G1539" s="832" t="s">
        <v>5213</v>
      </c>
      <c r="H1539" s="849"/>
      <c r="I1539" s="849"/>
      <c r="J1539" s="832"/>
      <c r="K1539" s="832"/>
      <c r="L1539" s="849"/>
      <c r="M1539" s="849"/>
      <c r="N1539" s="832"/>
      <c r="O1539" s="832"/>
      <c r="P1539" s="849">
        <v>23.73</v>
      </c>
      <c r="Q1539" s="849">
        <v>33966.14</v>
      </c>
      <c r="R1539" s="837"/>
      <c r="S1539" s="850">
        <v>1431.3586177833965</v>
      </c>
    </row>
    <row r="1540" spans="1:19" ht="14.4" customHeight="1" x14ac:dyDescent="0.3">
      <c r="A1540" s="831" t="s">
        <v>5082</v>
      </c>
      <c r="B1540" s="832" t="s">
        <v>5083</v>
      </c>
      <c r="C1540" s="832" t="s">
        <v>589</v>
      </c>
      <c r="D1540" s="832" t="s">
        <v>5071</v>
      </c>
      <c r="E1540" s="832" t="s">
        <v>5084</v>
      </c>
      <c r="F1540" s="832" t="s">
        <v>5216</v>
      </c>
      <c r="G1540" s="832" t="s">
        <v>2303</v>
      </c>
      <c r="H1540" s="849"/>
      <c r="I1540" s="849"/>
      <c r="J1540" s="832"/>
      <c r="K1540" s="832"/>
      <c r="L1540" s="849"/>
      <c r="M1540" s="849"/>
      <c r="N1540" s="832"/>
      <c r="O1540" s="832"/>
      <c r="P1540" s="849">
        <v>5.07</v>
      </c>
      <c r="Q1540" s="849">
        <v>3976.4</v>
      </c>
      <c r="R1540" s="837"/>
      <c r="S1540" s="850">
        <v>784.2998027613412</v>
      </c>
    </row>
    <row r="1541" spans="1:19" ht="14.4" customHeight="1" x14ac:dyDescent="0.3">
      <c r="A1541" s="831" t="s">
        <v>5082</v>
      </c>
      <c r="B1541" s="832" t="s">
        <v>5083</v>
      </c>
      <c r="C1541" s="832" t="s">
        <v>589</v>
      </c>
      <c r="D1541" s="832" t="s">
        <v>5071</v>
      </c>
      <c r="E1541" s="832" t="s">
        <v>5084</v>
      </c>
      <c r="F1541" s="832" t="s">
        <v>5221</v>
      </c>
      <c r="G1541" s="832" t="s">
        <v>5222</v>
      </c>
      <c r="H1541" s="849"/>
      <c r="I1541" s="849"/>
      <c r="J1541" s="832"/>
      <c r="K1541" s="832"/>
      <c r="L1541" s="849"/>
      <c r="M1541" s="849"/>
      <c r="N1541" s="832"/>
      <c r="O1541" s="832"/>
      <c r="P1541" s="849">
        <v>28.01</v>
      </c>
      <c r="Q1541" s="849">
        <v>10245.960000000001</v>
      </c>
      <c r="R1541" s="837"/>
      <c r="S1541" s="850">
        <v>365.79650124955373</v>
      </c>
    </row>
    <row r="1542" spans="1:19" ht="14.4" customHeight="1" x14ac:dyDescent="0.3">
      <c r="A1542" s="831" t="s">
        <v>5082</v>
      </c>
      <c r="B1542" s="832" t="s">
        <v>5083</v>
      </c>
      <c r="C1542" s="832" t="s">
        <v>589</v>
      </c>
      <c r="D1542" s="832" t="s">
        <v>5071</v>
      </c>
      <c r="E1542" s="832" t="s">
        <v>5084</v>
      </c>
      <c r="F1542" s="832" t="s">
        <v>5228</v>
      </c>
      <c r="G1542" s="832" t="s">
        <v>2303</v>
      </c>
      <c r="H1542" s="849"/>
      <c r="I1542" s="849"/>
      <c r="J1542" s="832"/>
      <c r="K1542" s="832"/>
      <c r="L1542" s="849"/>
      <c r="M1542" s="849"/>
      <c r="N1542" s="832"/>
      <c r="O1542" s="832"/>
      <c r="P1542" s="849">
        <v>4.99</v>
      </c>
      <c r="Q1542" s="849">
        <v>1174.0899999999999</v>
      </c>
      <c r="R1542" s="837"/>
      <c r="S1542" s="850">
        <v>235.2885771543086</v>
      </c>
    </row>
    <row r="1543" spans="1:19" ht="14.4" customHeight="1" x14ac:dyDescent="0.3">
      <c r="A1543" s="831" t="s">
        <v>5082</v>
      </c>
      <c r="B1543" s="832" t="s">
        <v>5083</v>
      </c>
      <c r="C1543" s="832" t="s">
        <v>589</v>
      </c>
      <c r="D1543" s="832" t="s">
        <v>5071</v>
      </c>
      <c r="E1543" s="832" t="s">
        <v>5084</v>
      </c>
      <c r="F1543" s="832" t="s">
        <v>5229</v>
      </c>
      <c r="G1543" s="832" t="s">
        <v>5230</v>
      </c>
      <c r="H1543" s="849"/>
      <c r="I1543" s="849"/>
      <c r="J1543" s="832"/>
      <c r="K1543" s="832"/>
      <c r="L1543" s="849"/>
      <c r="M1543" s="849"/>
      <c r="N1543" s="832"/>
      <c r="O1543" s="832"/>
      <c r="P1543" s="849">
        <v>4.4800000000000004</v>
      </c>
      <c r="Q1543" s="849">
        <v>39333.949999999997</v>
      </c>
      <c r="R1543" s="837"/>
      <c r="S1543" s="850">
        <v>8779.8995535714275</v>
      </c>
    </row>
    <row r="1544" spans="1:19" ht="14.4" customHeight="1" x14ac:dyDescent="0.3">
      <c r="A1544" s="831" t="s">
        <v>5082</v>
      </c>
      <c r="B1544" s="832" t="s">
        <v>5083</v>
      </c>
      <c r="C1544" s="832" t="s">
        <v>589</v>
      </c>
      <c r="D1544" s="832" t="s">
        <v>5071</v>
      </c>
      <c r="E1544" s="832" t="s">
        <v>5084</v>
      </c>
      <c r="F1544" s="832" t="s">
        <v>5235</v>
      </c>
      <c r="G1544" s="832" t="s">
        <v>5236</v>
      </c>
      <c r="H1544" s="849"/>
      <c r="I1544" s="849"/>
      <c r="J1544" s="832"/>
      <c r="K1544" s="832"/>
      <c r="L1544" s="849">
        <v>6</v>
      </c>
      <c r="M1544" s="849">
        <v>44116.38</v>
      </c>
      <c r="N1544" s="832">
        <v>1</v>
      </c>
      <c r="O1544" s="832">
        <v>7352.73</v>
      </c>
      <c r="P1544" s="849">
        <v>27.68</v>
      </c>
      <c r="Q1544" s="849">
        <v>203523.53999999998</v>
      </c>
      <c r="R1544" s="837">
        <v>4.6133327349161464</v>
      </c>
      <c r="S1544" s="850">
        <v>7352.7290462427736</v>
      </c>
    </row>
    <row r="1545" spans="1:19" ht="14.4" customHeight="1" x14ac:dyDescent="0.3">
      <c r="A1545" s="831" t="s">
        <v>5082</v>
      </c>
      <c r="B1545" s="832" t="s">
        <v>5083</v>
      </c>
      <c r="C1545" s="832" t="s">
        <v>589</v>
      </c>
      <c r="D1545" s="832" t="s">
        <v>5071</v>
      </c>
      <c r="E1545" s="832" t="s">
        <v>5084</v>
      </c>
      <c r="F1545" s="832" t="s">
        <v>5241</v>
      </c>
      <c r="G1545" s="832" t="s">
        <v>5242</v>
      </c>
      <c r="H1545" s="849"/>
      <c r="I1545" s="849"/>
      <c r="J1545" s="832"/>
      <c r="K1545" s="832"/>
      <c r="L1545" s="849">
        <v>2.16</v>
      </c>
      <c r="M1545" s="849">
        <v>1163.26</v>
      </c>
      <c r="N1545" s="832">
        <v>1</v>
      </c>
      <c r="O1545" s="832">
        <v>538.5462962962963</v>
      </c>
      <c r="P1545" s="849"/>
      <c r="Q1545" s="849"/>
      <c r="R1545" s="837"/>
      <c r="S1545" s="850"/>
    </row>
    <row r="1546" spans="1:19" ht="14.4" customHeight="1" x14ac:dyDescent="0.3">
      <c r="A1546" s="831" t="s">
        <v>5082</v>
      </c>
      <c r="B1546" s="832" t="s">
        <v>5083</v>
      </c>
      <c r="C1546" s="832" t="s">
        <v>589</v>
      </c>
      <c r="D1546" s="832" t="s">
        <v>5071</v>
      </c>
      <c r="E1546" s="832" t="s">
        <v>5084</v>
      </c>
      <c r="F1546" s="832" t="s">
        <v>5244</v>
      </c>
      <c r="G1546" s="832" t="s">
        <v>5230</v>
      </c>
      <c r="H1546" s="849"/>
      <c r="I1546" s="849"/>
      <c r="J1546" s="832"/>
      <c r="K1546" s="832"/>
      <c r="L1546" s="849"/>
      <c r="M1546" s="849"/>
      <c r="N1546" s="832"/>
      <c r="O1546" s="832"/>
      <c r="P1546" s="849">
        <v>11.84</v>
      </c>
      <c r="Q1546" s="849">
        <v>207908.03</v>
      </c>
      <c r="R1546" s="837"/>
      <c r="S1546" s="850">
        <v>17559.79983108108</v>
      </c>
    </row>
    <row r="1547" spans="1:19" ht="14.4" customHeight="1" x14ac:dyDescent="0.3">
      <c r="A1547" s="831" t="s">
        <v>5082</v>
      </c>
      <c r="B1547" s="832" t="s">
        <v>5083</v>
      </c>
      <c r="C1547" s="832" t="s">
        <v>589</v>
      </c>
      <c r="D1547" s="832" t="s">
        <v>5071</v>
      </c>
      <c r="E1547" s="832" t="s">
        <v>5084</v>
      </c>
      <c r="F1547" s="832" t="s">
        <v>5245</v>
      </c>
      <c r="G1547" s="832" t="s">
        <v>4430</v>
      </c>
      <c r="H1547" s="849"/>
      <c r="I1547" s="849"/>
      <c r="J1547" s="832"/>
      <c r="K1547" s="832"/>
      <c r="L1547" s="849"/>
      <c r="M1547" s="849"/>
      <c r="N1547" s="832"/>
      <c r="O1547" s="832"/>
      <c r="P1547" s="849">
        <v>0.2</v>
      </c>
      <c r="Q1547" s="849">
        <v>14.14</v>
      </c>
      <c r="R1547" s="837"/>
      <c r="S1547" s="850">
        <v>70.7</v>
      </c>
    </row>
    <row r="1548" spans="1:19" ht="14.4" customHeight="1" x14ac:dyDescent="0.3">
      <c r="A1548" s="831" t="s">
        <v>5082</v>
      </c>
      <c r="B1548" s="832" t="s">
        <v>5083</v>
      </c>
      <c r="C1548" s="832" t="s">
        <v>589</v>
      </c>
      <c r="D1548" s="832" t="s">
        <v>5071</v>
      </c>
      <c r="E1548" s="832" t="s">
        <v>5084</v>
      </c>
      <c r="F1548" s="832" t="s">
        <v>5253</v>
      </c>
      <c r="G1548" s="832" t="s">
        <v>2457</v>
      </c>
      <c r="H1548" s="849"/>
      <c r="I1548" s="849"/>
      <c r="J1548" s="832"/>
      <c r="K1548" s="832"/>
      <c r="L1548" s="849">
        <v>0.15000000000000002</v>
      </c>
      <c r="M1548" s="849">
        <v>42.42</v>
      </c>
      <c r="N1548" s="832">
        <v>1</v>
      </c>
      <c r="O1548" s="832">
        <v>282.79999999999995</v>
      </c>
      <c r="P1548" s="849">
        <v>2.35</v>
      </c>
      <c r="Q1548" s="849">
        <v>664.57999999999993</v>
      </c>
      <c r="R1548" s="837">
        <v>15.666666666666664</v>
      </c>
      <c r="S1548" s="850">
        <v>282.79999999999995</v>
      </c>
    </row>
    <row r="1549" spans="1:19" ht="14.4" customHeight="1" x14ac:dyDescent="0.3">
      <c r="A1549" s="831" t="s">
        <v>5082</v>
      </c>
      <c r="B1549" s="832" t="s">
        <v>5083</v>
      </c>
      <c r="C1549" s="832" t="s">
        <v>589</v>
      </c>
      <c r="D1549" s="832" t="s">
        <v>5071</v>
      </c>
      <c r="E1549" s="832" t="s">
        <v>5084</v>
      </c>
      <c r="F1549" s="832" t="s">
        <v>5264</v>
      </c>
      <c r="G1549" s="832" t="s">
        <v>5265</v>
      </c>
      <c r="H1549" s="849"/>
      <c r="I1549" s="849"/>
      <c r="J1549" s="832"/>
      <c r="K1549" s="832"/>
      <c r="L1549" s="849"/>
      <c r="M1549" s="849"/>
      <c r="N1549" s="832"/>
      <c r="O1549" s="832"/>
      <c r="P1549" s="849">
        <v>8.44</v>
      </c>
      <c r="Q1549" s="849">
        <v>225889.36</v>
      </c>
      <c r="R1549" s="837"/>
      <c r="S1549" s="850">
        <v>26764.142180094786</v>
      </c>
    </row>
    <row r="1550" spans="1:19" ht="14.4" customHeight="1" x14ac:dyDescent="0.3">
      <c r="A1550" s="831" t="s">
        <v>5082</v>
      </c>
      <c r="B1550" s="832" t="s">
        <v>5083</v>
      </c>
      <c r="C1550" s="832" t="s">
        <v>589</v>
      </c>
      <c r="D1550" s="832" t="s">
        <v>5071</v>
      </c>
      <c r="E1550" s="832" t="s">
        <v>5084</v>
      </c>
      <c r="F1550" s="832" t="s">
        <v>5266</v>
      </c>
      <c r="G1550" s="832" t="s">
        <v>2649</v>
      </c>
      <c r="H1550" s="849"/>
      <c r="I1550" s="849"/>
      <c r="J1550" s="832"/>
      <c r="K1550" s="832"/>
      <c r="L1550" s="849"/>
      <c r="M1550" s="849"/>
      <c r="N1550" s="832"/>
      <c r="O1550" s="832"/>
      <c r="P1550" s="849">
        <v>2</v>
      </c>
      <c r="Q1550" s="849">
        <v>9484.7999999999993</v>
      </c>
      <c r="R1550" s="837"/>
      <c r="S1550" s="850">
        <v>4742.3999999999996</v>
      </c>
    </row>
    <row r="1551" spans="1:19" ht="14.4" customHeight="1" x14ac:dyDescent="0.3">
      <c r="A1551" s="831" t="s">
        <v>5082</v>
      </c>
      <c r="B1551" s="832" t="s">
        <v>5083</v>
      </c>
      <c r="C1551" s="832" t="s">
        <v>589</v>
      </c>
      <c r="D1551" s="832" t="s">
        <v>5071</v>
      </c>
      <c r="E1551" s="832" t="s">
        <v>5084</v>
      </c>
      <c r="F1551" s="832" t="s">
        <v>5268</v>
      </c>
      <c r="G1551" s="832" t="s">
        <v>3631</v>
      </c>
      <c r="H1551" s="849"/>
      <c r="I1551" s="849"/>
      <c r="J1551" s="832"/>
      <c r="K1551" s="832"/>
      <c r="L1551" s="849"/>
      <c r="M1551" s="849"/>
      <c r="N1551" s="832"/>
      <c r="O1551" s="832"/>
      <c r="P1551" s="849">
        <v>1.29</v>
      </c>
      <c r="Q1551" s="849">
        <v>14743.42</v>
      </c>
      <c r="R1551" s="837"/>
      <c r="S1551" s="850">
        <v>11429.007751937985</v>
      </c>
    </row>
    <row r="1552" spans="1:19" ht="14.4" customHeight="1" x14ac:dyDescent="0.3">
      <c r="A1552" s="831" t="s">
        <v>5082</v>
      </c>
      <c r="B1552" s="832" t="s">
        <v>5083</v>
      </c>
      <c r="C1552" s="832" t="s">
        <v>589</v>
      </c>
      <c r="D1552" s="832" t="s">
        <v>5071</v>
      </c>
      <c r="E1552" s="832" t="s">
        <v>5084</v>
      </c>
      <c r="F1552" s="832" t="s">
        <v>5280</v>
      </c>
      <c r="G1552" s="832" t="s">
        <v>1005</v>
      </c>
      <c r="H1552" s="849"/>
      <c r="I1552" s="849"/>
      <c r="J1552" s="832"/>
      <c r="K1552" s="832"/>
      <c r="L1552" s="849"/>
      <c r="M1552" s="849"/>
      <c r="N1552" s="832"/>
      <c r="O1552" s="832"/>
      <c r="P1552" s="849">
        <v>11.33</v>
      </c>
      <c r="Q1552" s="849">
        <v>3481.45</v>
      </c>
      <c r="R1552" s="837"/>
      <c r="S1552" s="850">
        <v>307.27714033539274</v>
      </c>
    </row>
    <row r="1553" spans="1:19" ht="14.4" customHeight="1" x14ac:dyDescent="0.3">
      <c r="A1553" s="831" t="s">
        <v>5082</v>
      </c>
      <c r="B1553" s="832" t="s">
        <v>5083</v>
      </c>
      <c r="C1553" s="832" t="s">
        <v>589</v>
      </c>
      <c r="D1553" s="832" t="s">
        <v>5071</v>
      </c>
      <c r="E1553" s="832" t="s">
        <v>5084</v>
      </c>
      <c r="F1553" s="832" t="s">
        <v>5281</v>
      </c>
      <c r="G1553" s="832" t="s">
        <v>1005</v>
      </c>
      <c r="H1553" s="849"/>
      <c r="I1553" s="849"/>
      <c r="J1553" s="832"/>
      <c r="K1553" s="832"/>
      <c r="L1553" s="849"/>
      <c r="M1553" s="849"/>
      <c r="N1553" s="832"/>
      <c r="O1553" s="832"/>
      <c r="P1553" s="849">
        <v>21.75</v>
      </c>
      <c r="Q1553" s="849">
        <v>16708.349999999999</v>
      </c>
      <c r="R1553" s="837"/>
      <c r="S1553" s="850">
        <v>768.19999999999993</v>
      </c>
    </row>
    <row r="1554" spans="1:19" ht="14.4" customHeight="1" x14ac:dyDescent="0.3">
      <c r="A1554" s="831" t="s">
        <v>5082</v>
      </c>
      <c r="B1554" s="832" t="s">
        <v>5083</v>
      </c>
      <c r="C1554" s="832" t="s">
        <v>589</v>
      </c>
      <c r="D1554" s="832" t="s">
        <v>5071</v>
      </c>
      <c r="E1554" s="832" t="s">
        <v>5084</v>
      </c>
      <c r="F1554" s="832" t="s">
        <v>5282</v>
      </c>
      <c r="G1554" s="832" t="s">
        <v>3631</v>
      </c>
      <c r="H1554" s="849"/>
      <c r="I1554" s="849"/>
      <c r="J1554" s="832"/>
      <c r="K1554" s="832"/>
      <c r="L1554" s="849"/>
      <c r="M1554" s="849"/>
      <c r="N1554" s="832"/>
      <c r="O1554" s="832"/>
      <c r="P1554" s="849">
        <v>6.75</v>
      </c>
      <c r="Q1554" s="849">
        <v>181851.31</v>
      </c>
      <c r="R1554" s="837"/>
      <c r="S1554" s="850">
        <v>26940.934814814813</v>
      </c>
    </row>
    <row r="1555" spans="1:19" ht="14.4" customHeight="1" x14ac:dyDescent="0.3">
      <c r="A1555" s="831" t="s">
        <v>5082</v>
      </c>
      <c r="B1555" s="832" t="s">
        <v>5083</v>
      </c>
      <c r="C1555" s="832" t="s">
        <v>589</v>
      </c>
      <c r="D1555" s="832" t="s">
        <v>5071</v>
      </c>
      <c r="E1555" s="832" t="s">
        <v>5084</v>
      </c>
      <c r="F1555" s="832" t="s">
        <v>5284</v>
      </c>
      <c r="G1555" s="832" t="s">
        <v>1461</v>
      </c>
      <c r="H1555" s="849"/>
      <c r="I1555" s="849"/>
      <c r="J1555" s="832"/>
      <c r="K1555" s="832"/>
      <c r="L1555" s="849"/>
      <c r="M1555" s="849"/>
      <c r="N1555" s="832"/>
      <c r="O1555" s="832"/>
      <c r="P1555" s="849">
        <v>5</v>
      </c>
      <c r="Q1555" s="849">
        <v>7583.65</v>
      </c>
      <c r="R1555" s="837"/>
      <c r="S1555" s="850">
        <v>1516.73</v>
      </c>
    </row>
    <row r="1556" spans="1:19" ht="14.4" customHeight="1" x14ac:dyDescent="0.3">
      <c r="A1556" s="831" t="s">
        <v>5082</v>
      </c>
      <c r="B1556" s="832" t="s">
        <v>5083</v>
      </c>
      <c r="C1556" s="832" t="s">
        <v>589</v>
      </c>
      <c r="D1556" s="832" t="s">
        <v>5071</v>
      </c>
      <c r="E1556" s="832" t="s">
        <v>5084</v>
      </c>
      <c r="F1556" s="832" t="s">
        <v>5293</v>
      </c>
      <c r="G1556" s="832" t="s">
        <v>1150</v>
      </c>
      <c r="H1556" s="849"/>
      <c r="I1556" s="849"/>
      <c r="J1556" s="832"/>
      <c r="K1556" s="832"/>
      <c r="L1556" s="849"/>
      <c r="M1556" s="849"/>
      <c r="N1556" s="832"/>
      <c r="O1556" s="832"/>
      <c r="P1556" s="849">
        <v>6.66</v>
      </c>
      <c r="Q1556" s="849">
        <v>5223.43</v>
      </c>
      <c r="R1556" s="837"/>
      <c r="S1556" s="850">
        <v>784.29879879879877</v>
      </c>
    </row>
    <row r="1557" spans="1:19" ht="14.4" customHeight="1" x14ac:dyDescent="0.3">
      <c r="A1557" s="831" t="s">
        <v>5082</v>
      </c>
      <c r="B1557" s="832" t="s">
        <v>5083</v>
      </c>
      <c r="C1557" s="832" t="s">
        <v>589</v>
      </c>
      <c r="D1557" s="832" t="s">
        <v>5071</v>
      </c>
      <c r="E1557" s="832" t="s">
        <v>5084</v>
      </c>
      <c r="F1557" s="832" t="s">
        <v>5294</v>
      </c>
      <c r="G1557" s="832" t="s">
        <v>1150</v>
      </c>
      <c r="H1557" s="849"/>
      <c r="I1557" s="849"/>
      <c r="J1557" s="832"/>
      <c r="K1557" s="832"/>
      <c r="L1557" s="849"/>
      <c r="M1557" s="849"/>
      <c r="N1557" s="832"/>
      <c r="O1557" s="832"/>
      <c r="P1557" s="849">
        <v>13.73</v>
      </c>
      <c r="Q1557" s="849">
        <v>3230.51</v>
      </c>
      <c r="R1557" s="837"/>
      <c r="S1557" s="850">
        <v>235.28841951930082</v>
      </c>
    </row>
    <row r="1558" spans="1:19" ht="14.4" customHeight="1" x14ac:dyDescent="0.3">
      <c r="A1558" s="831" t="s">
        <v>5082</v>
      </c>
      <c r="B1558" s="832" t="s">
        <v>5083</v>
      </c>
      <c r="C1558" s="832" t="s">
        <v>589</v>
      </c>
      <c r="D1558" s="832" t="s">
        <v>5071</v>
      </c>
      <c r="E1558" s="832" t="s">
        <v>5084</v>
      </c>
      <c r="F1558" s="832" t="s">
        <v>5295</v>
      </c>
      <c r="G1558" s="832" t="s">
        <v>1150</v>
      </c>
      <c r="H1558" s="849"/>
      <c r="I1558" s="849"/>
      <c r="J1558" s="832"/>
      <c r="K1558" s="832"/>
      <c r="L1558" s="849"/>
      <c r="M1558" s="849"/>
      <c r="N1558" s="832"/>
      <c r="O1558" s="832"/>
      <c r="P1558" s="849">
        <v>1</v>
      </c>
      <c r="Q1558" s="849">
        <v>2352.89</v>
      </c>
      <c r="R1558" s="837"/>
      <c r="S1558" s="850">
        <v>2352.89</v>
      </c>
    </row>
    <row r="1559" spans="1:19" ht="14.4" customHeight="1" x14ac:dyDescent="0.3">
      <c r="A1559" s="831" t="s">
        <v>5082</v>
      </c>
      <c r="B1559" s="832" t="s">
        <v>5083</v>
      </c>
      <c r="C1559" s="832" t="s">
        <v>589</v>
      </c>
      <c r="D1559" s="832" t="s">
        <v>5071</v>
      </c>
      <c r="E1559" s="832" t="s">
        <v>5084</v>
      </c>
      <c r="F1559" s="832" t="s">
        <v>5297</v>
      </c>
      <c r="G1559" s="832" t="s">
        <v>835</v>
      </c>
      <c r="H1559" s="849"/>
      <c r="I1559" s="849"/>
      <c r="J1559" s="832"/>
      <c r="K1559" s="832"/>
      <c r="L1559" s="849"/>
      <c r="M1559" s="849"/>
      <c r="N1559" s="832"/>
      <c r="O1559" s="832"/>
      <c r="P1559" s="849">
        <v>2</v>
      </c>
      <c r="Q1559" s="849">
        <v>1375.32</v>
      </c>
      <c r="R1559" s="837"/>
      <c r="S1559" s="850">
        <v>687.66</v>
      </c>
    </row>
    <row r="1560" spans="1:19" ht="14.4" customHeight="1" x14ac:dyDescent="0.3">
      <c r="A1560" s="831" t="s">
        <v>5082</v>
      </c>
      <c r="B1560" s="832" t="s">
        <v>5083</v>
      </c>
      <c r="C1560" s="832" t="s">
        <v>589</v>
      </c>
      <c r="D1560" s="832" t="s">
        <v>5071</v>
      </c>
      <c r="E1560" s="832" t="s">
        <v>5084</v>
      </c>
      <c r="F1560" s="832" t="s">
        <v>5298</v>
      </c>
      <c r="G1560" s="832" t="s">
        <v>835</v>
      </c>
      <c r="H1560" s="849"/>
      <c r="I1560" s="849"/>
      <c r="J1560" s="832"/>
      <c r="K1560" s="832"/>
      <c r="L1560" s="849"/>
      <c r="M1560" s="849"/>
      <c r="N1560" s="832"/>
      <c r="O1560" s="832"/>
      <c r="P1560" s="849">
        <v>2</v>
      </c>
      <c r="Q1560" s="849">
        <v>275.08</v>
      </c>
      <c r="R1560" s="837"/>
      <c r="S1560" s="850">
        <v>137.54</v>
      </c>
    </row>
    <row r="1561" spans="1:19" ht="14.4" customHeight="1" x14ac:dyDescent="0.3">
      <c r="A1561" s="831" t="s">
        <v>5082</v>
      </c>
      <c r="B1561" s="832" t="s">
        <v>5083</v>
      </c>
      <c r="C1561" s="832" t="s">
        <v>589</v>
      </c>
      <c r="D1561" s="832" t="s">
        <v>5071</v>
      </c>
      <c r="E1561" s="832" t="s">
        <v>5084</v>
      </c>
      <c r="F1561" s="832" t="s">
        <v>5300</v>
      </c>
      <c r="G1561" s="832" t="s">
        <v>1155</v>
      </c>
      <c r="H1561" s="849"/>
      <c r="I1561" s="849"/>
      <c r="J1561" s="832"/>
      <c r="K1561" s="832"/>
      <c r="L1561" s="849"/>
      <c r="M1561" s="849"/>
      <c r="N1561" s="832"/>
      <c r="O1561" s="832"/>
      <c r="P1561" s="849">
        <v>7</v>
      </c>
      <c r="Q1561" s="849">
        <v>1039.22</v>
      </c>
      <c r="R1561" s="837"/>
      <c r="S1561" s="850">
        <v>148.46</v>
      </c>
    </row>
    <row r="1562" spans="1:19" ht="14.4" customHeight="1" x14ac:dyDescent="0.3">
      <c r="A1562" s="831" t="s">
        <v>5082</v>
      </c>
      <c r="B1562" s="832" t="s">
        <v>5083</v>
      </c>
      <c r="C1562" s="832" t="s">
        <v>589</v>
      </c>
      <c r="D1562" s="832" t="s">
        <v>5071</v>
      </c>
      <c r="E1562" s="832" t="s">
        <v>5084</v>
      </c>
      <c r="F1562" s="832" t="s">
        <v>5304</v>
      </c>
      <c r="G1562" s="832" t="s">
        <v>1058</v>
      </c>
      <c r="H1562" s="849"/>
      <c r="I1562" s="849"/>
      <c r="J1562" s="832"/>
      <c r="K1562" s="832"/>
      <c r="L1562" s="849"/>
      <c r="M1562" s="849"/>
      <c r="N1562" s="832"/>
      <c r="O1562" s="832"/>
      <c r="P1562" s="849">
        <v>2</v>
      </c>
      <c r="Q1562" s="849">
        <v>43188.32</v>
      </c>
      <c r="R1562" s="837"/>
      <c r="S1562" s="850">
        <v>21594.16</v>
      </c>
    </row>
    <row r="1563" spans="1:19" ht="14.4" customHeight="1" x14ac:dyDescent="0.3">
      <c r="A1563" s="831" t="s">
        <v>5082</v>
      </c>
      <c r="B1563" s="832" t="s">
        <v>5083</v>
      </c>
      <c r="C1563" s="832" t="s">
        <v>589</v>
      </c>
      <c r="D1563" s="832" t="s">
        <v>5071</v>
      </c>
      <c r="E1563" s="832" t="s">
        <v>5084</v>
      </c>
      <c r="F1563" s="832" t="s">
        <v>5305</v>
      </c>
      <c r="G1563" s="832" t="s">
        <v>717</v>
      </c>
      <c r="H1563" s="849"/>
      <c r="I1563" s="849"/>
      <c r="J1563" s="832"/>
      <c r="K1563" s="832"/>
      <c r="L1563" s="849"/>
      <c r="M1563" s="849"/>
      <c r="N1563" s="832"/>
      <c r="O1563" s="832"/>
      <c r="P1563" s="849">
        <v>29.540000000000003</v>
      </c>
      <c r="Q1563" s="849">
        <v>6099.59</v>
      </c>
      <c r="R1563" s="837"/>
      <c r="S1563" s="850">
        <v>206.4857819905213</v>
      </c>
    </row>
    <row r="1564" spans="1:19" ht="14.4" customHeight="1" x14ac:dyDescent="0.3">
      <c r="A1564" s="831" t="s">
        <v>5082</v>
      </c>
      <c r="B1564" s="832" t="s">
        <v>5083</v>
      </c>
      <c r="C1564" s="832" t="s">
        <v>589</v>
      </c>
      <c r="D1564" s="832" t="s">
        <v>5071</v>
      </c>
      <c r="E1564" s="832" t="s">
        <v>5084</v>
      </c>
      <c r="F1564" s="832" t="s">
        <v>5306</v>
      </c>
      <c r="G1564" s="832" t="s">
        <v>717</v>
      </c>
      <c r="H1564" s="849"/>
      <c r="I1564" s="849"/>
      <c r="J1564" s="832"/>
      <c r="K1564" s="832"/>
      <c r="L1564" s="849"/>
      <c r="M1564" s="849"/>
      <c r="N1564" s="832"/>
      <c r="O1564" s="832"/>
      <c r="P1564" s="849">
        <v>0.31</v>
      </c>
      <c r="Q1564" s="849">
        <v>191.72</v>
      </c>
      <c r="R1564" s="837"/>
      <c r="S1564" s="850">
        <v>618.45161290322585</v>
      </c>
    </row>
    <row r="1565" spans="1:19" ht="14.4" customHeight="1" x14ac:dyDescent="0.3">
      <c r="A1565" s="831" t="s">
        <v>5082</v>
      </c>
      <c r="B1565" s="832" t="s">
        <v>5083</v>
      </c>
      <c r="C1565" s="832" t="s">
        <v>589</v>
      </c>
      <c r="D1565" s="832" t="s">
        <v>5071</v>
      </c>
      <c r="E1565" s="832" t="s">
        <v>5084</v>
      </c>
      <c r="F1565" s="832" t="s">
        <v>5307</v>
      </c>
      <c r="G1565" s="832" t="s">
        <v>1001</v>
      </c>
      <c r="H1565" s="849"/>
      <c r="I1565" s="849"/>
      <c r="J1565" s="832"/>
      <c r="K1565" s="832"/>
      <c r="L1565" s="849"/>
      <c r="M1565" s="849"/>
      <c r="N1565" s="832"/>
      <c r="O1565" s="832"/>
      <c r="P1565" s="849">
        <v>4.53</v>
      </c>
      <c r="Q1565" s="849">
        <v>3479.94</v>
      </c>
      <c r="R1565" s="837"/>
      <c r="S1565" s="850">
        <v>768.19867549668868</v>
      </c>
    </row>
    <row r="1566" spans="1:19" ht="14.4" customHeight="1" x14ac:dyDescent="0.3">
      <c r="A1566" s="831" t="s">
        <v>5082</v>
      </c>
      <c r="B1566" s="832" t="s">
        <v>5083</v>
      </c>
      <c r="C1566" s="832" t="s">
        <v>589</v>
      </c>
      <c r="D1566" s="832" t="s">
        <v>5071</v>
      </c>
      <c r="E1566" s="832" t="s">
        <v>5084</v>
      </c>
      <c r="F1566" s="832" t="s">
        <v>5310</v>
      </c>
      <c r="G1566" s="832" t="s">
        <v>1001</v>
      </c>
      <c r="H1566" s="849"/>
      <c r="I1566" s="849"/>
      <c r="J1566" s="832"/>
      <c r="K1566" s="832"/>
      <c r="L1566" s="849"/>
      <c r="M1566" s="849"/>
      <c r="N1566" s="832"/>
      <c r="O1566" s="832"/>
      <c r="P1566" s="849">
        <v>5.38</v>
      </c>
      <c r="Q1566" s="849">
        <v>1653.1399999999999</v>
      </c>
      <c r="R1566" s="837"/>
      <c r="S1566" s="850">
        <v>307.27509293680293</v>
      </c>
    </row>
    <row r="1567" spans="1:19" ht="14.4" customHeight="1" x14ac:dyDescent="0.3">
      <c r="A1567" s="831" t="s">
        <v>5082</v>
      </c>
      <c r="B1567" s="832" t="s">
        <v>5083</v>
      </c>
      <c r="C1567" s="832" t="s">
        <v>589</v>
      </c>
      <c r="D1567" s="832" t="s">
        <v>5071</v>
      </c>
      <c r="E1567" s="832" t="s">
        <v>5084</v>
      </c>
      <c r="F1567" s="832" t="s">
        <v>5311</v>
      </c>
      <c r="G1567" s="832" t="s">
        <v>1001</v>
      </c>
      <c r="H1567" s="849"/>
      <c r="I1567" s="849"/>
      <c r="J1567" s="832"/>
      <c r="K1567" s="832"/>
      <c r="L1567" s="849"/>
      <c r="M1567" s="849"/>
      <c r="N1567" s="832"/>
      <c r="O1567" s="832"/>
      <c r="P1567" s="849">
        <v>8.26</v>
      </c>
      <c r="Q1567" s="849">
        <v>19035.900000000001</v>
      </c>
      <c r="R1567" s="837"/>
      <c r="S1567" s="850">
        <v>2304.588377723971</v>
      </c>
    </row>
    <row r="1568" spans="1:19" ht="14.4" customHeight="1" x14ac:dyDescent="0.3">
      <c r="A1568" s="831" t="s">
        <v>5082</v>
      </c>
      <c r="B1568" s="832" t="s">
        <v>5083</v>
      </c>
      <c r="C1568" s="832" t="s">
        <v>589</v>
      </c>
      <c r="D1568" s="832" t="s">
        <v>5071</v>
      </c>
      <c r="E1568" s="832" t="s">
        <v>5084</v>
      </c>
      <c r="F1568" s="832" t="s">
        <v>5313</v>
      </c>
      <c r="G1568" s="832" t="s">
        <v>893</v>
      </c>
      <c r="H1568" s="849"/>
      <c r="I1568" s="849"/>
      <c r="J1568" s="832"/>
      <c r="K1568" s="832"/>
      <c r="L1568" s="849"/>
      <c r="M1568" s="849"/>
      <c r="N1568" s="832"/>
      <c r="O1568" s="832"/>
      <c r="P1568" s="849">
        <v>2</v>
      </c>
      <c r="Q1568" s="849">
        <v>296.92</v>
      </c>
      <c r="R1568" s="837"/>
      <c r="S1568" s="850">
        <v>148.46</v>
      </c>
    </row>
    <row r="1569" spans="1:19" ht="14.4" customHeight="1" x14ac:dyDescent="0.3">
      <c r="A1569" s="831" t="s">
        <v>5082</v>
      </c>
      <c r="B1569" s="832" t="s">
        <v>5083</v>
      </c>
      <c r="C1569" s="832" t="s">
        <v>589</v>
      </c>
      <c r="D1569" s="832" t="s">
        <v>5071</v>
      </c>
      <c r="E1569" s="832" t="s">
        <v>5320</v>
      </c>
      <c r="F1569" s="832" t="s">
        <v>5323</v>
      </c>
      <c r="G1569" s="832" t="s">
        <v>5324</v>
      </c>
      <c r="H1569" s="849"/>
      <c r="I1569" s="849"/>
      <c r="J1569" s="832"/>
      <c r="K1569" s="832"/>
      <c r="L1569" s="849"/>
      <c r="M1569" s="849"/>
      <c r="N1569" s="832"/>
      <c r="O1569" s="832"/>
      <c r="P1569" s="849">
        <v>28</v>
      </c>
      <c r="Q1569" s="849">
        <v>24276</v>
      </c>
      <c r="R1569" s="837"/>
      <c r="S1569" s="850">
        <v>867</v>
      </c>
    </row>
    <row r="1570" spans="1:19" ht="14.4" customHeight="1" x14ac:dyDescent="0.3">
      <c r="A1570" s="831" t="s">
        <v>5082</v>
      </c>
      <c r="B1570" s="832" t="s">
        <v>5083</v>
      </c>
      <c r="C1570" s="832" t="s">
        <v>589</v>
      </c>
      <c r="D1570" s="832" t="s">
        <v>5071</v>
      </c>
      <c r="E1570" s="832" t="s">
        <v>5331</v>
      </c>
      <c r="F1570" s="832" t="s">
        <v>5335</v>
      </c>
      <c r="G1570" s="832" t="s">
        <v>5336</v>
      </c>
      <c r="H1570" s="849"/>
      <c r="I1570" s="849"/>
      <c r="J1570" s="832"/>
      <c r="K1570" s="832"/>
      <c r="L1570" s="849"/>
      <c r="M1570" s="849"/>
      <c r="N1570" s="832"/>
      <c r="O1570" s="832"/>
      <c r="P1570" s="849">
        <v>3</v>
      </c>
      <c r="Q1570" s="849">
        <v>366</v>
      </c>
      <c r="R1570" s="837"/>
      <c r="S1570" s="850">
        <v>122</v>
      </c>
    </row>
    <row r="1571" spans="1:19" ht="14.4" customHeight="1" x14ac:dyDescent="0.3">
      <c r="A1571" s="831" t="s">
        <v>5082</v>
      </c>
      <c r="B1571" s="832" t="s">
        <v>5083</v>
      </c>
      <c r="C1571" s="832" t="s">
        <v>589</v>
      </c>
      <c r="D1571" s="832" t="s">
        <v>5071</v>
      </c>
      <c r="E1571" s="832" t="s">
        <v>5331</v>
      </c>
      <c r="F1571" s="832" t="s">
        <v>5335</v>
      </c>
      <c r="G1571" s="832" t="s">
        <v>5337</v>
      </c>
      <c r="H1571" s="849"/>
      <c r="I1571" s="849"/>
      <c r="J1571" s="832"/>
      <c r="K1571" s="832"/>
      <c r="L1571" s="849"/>
      <c r="M1571" s="849"/>
      <c r="N1571" s="832"/>
      <c r="O1571" s="832"/>
      <c r="P1571" s="849">
        <v>1</v>
      </c>
      <c r="Q1571" s="849">
        <v>122</v>
      </c>
      <c r="R1571" s="837"/>
      <c r="S1571" s="850">
        <v>122</v>
      </c>
    </row>
    <row r="1572" spans="1:19" ht="14.4" customHeight="1" x14ac:dyDescent="0.3">
      <c r="A1572" s="831" t="s">
        <v>5082</v>
      </c>
      <c r="B1572" s="832" t="s">
        <v>5083</v>
      </c>
      <c r="C1572" s="832" t="s">
        <v>589</v>
      </c>
      <c r="D1572" s="832" t="s">
        <v>5071</v>
      </c>
      <c r="E1572" s="832" t="s">
        <v>5331</v>
      </c>
      <c r="F1572" s="832" t="s">
        <v>5338</v>
      </c>
      <c r="G1572" s="832" t="s">
        <v>5340</v>
      </c>
      <c r="H1572" s="849"/>
      <c r="I1572" s="849"/>
      <c r="J1572" s="832"/>
      <c r="K1572" s="832"/>
      <c r="L1572" s="849"/>
      <c r="M1572" s="849"/>
      <c r="N1572" s="832"/>
      <c r="O1572" s="832"/>
      <c r="P1572" s="849">
        <v>108</v>
      </c>
      <c r="Q1572" s="849">
        <v>15876</v>
      </c>
      <c r="R1572" s="837"/>
      <c r="S1572" s="850">
        <v>147</v>
      </c>
    </row>
    <row r="1573" spans="1:19" ht="14.4" customHeight="1" x14ac:dyDescent="0.3">
      <c r="A1573" s="831" t="s">
        <v>5082</v>
      </c>
      <c r="B1573" s="832" t="s">
        <v>5083</v>
      </c>
      <c r="C1573" s="832" t="s">
        <v>589</v>
      </c>
      <c r="D1573" s="832" t="s">
        <v>5071</v>
      </c>
      <c r="E1573" s="832" t="s">
        <v>5331</v>
      </c>
      <c r="F1573" s="832" t="s">
        <v>5344</v>
      </c>
      <c r="G1573" s="832" t="s">
        <v>5345</v>
      </c>
      <c r="H1573" s="849"/>
      <c r="I1573" s="849"/>
      <c r="J1573" s="832"/>
      <c r="K1573" s="832"/>
      <c r="L1573" s="849"/>
      <c r="M1573" s="849"/>
      <c r="N1573" s="832"/>
      <c r="O1573" s="832"/>
      <c r="P1573" s="849">
        <v>36</v>
      </c>
      <c r="Q1573" s="849">
        <v>1332</v>
      </c>
      <c r="R1573" s="837"/>
      <c r="S1573" s="850">
        <v>37</v>
      </c>
    </row>
    <row r="1574" spans="1:19" ht="14.4" customHeight="1" x14ac:dyDescent="0.3">
      <c r="A1574" s="831" t="s">
        <v>5082</v>
      </c>
      <c r="B1574" s="832" t="s">
        <v>5083</v>
      </c>
      <c r="C1574" s="832" t="s">
        <v>589</v>
      </c>
      <c r="D1574" s="832" t="s">
        <v>5071</v>
      </c>
      <c r="E1574" s="832" t="s">
        <v>5331</v>
      </c>
      <c r="F1574" s="832" t="s">
        <v>5344</v>
      </c>
      <c r="G1574" s="832" t="s">
        <v>5346</v>
      </c>
      <c r="H1574" s="849">
        <v>4</v>
      </c>
      <c r="I1574" s="849">
        <v>148</v>
      </c>
      <c r="J1574" s="832">
        <v>1.3333333333333333</v>
      </c>
      <c r="K1574" s="832">
        <v>37</v>
      </c>
      <c r="L1574" s="849">
        <v>3</v>
      </c>
      <c r="M1574" s="849">
        <v>111</v>
      </c>
      <c r="N1574" s="832">
        <v>1</v>
      </c>
      <c r="O1574" s="832">
        <v>37</v>
      </c>
      <c r="P1574" s="849"/>
      <c r="Q1574" s="849"/>
      <c r="R1574" s="837"/>
      <c r="S1574" s="850"/>
    </row>
    <row r="1575" spans="1:19" ht="14.4" customHeight="1" x14ac:dyDescent="0.3">
      <c r="A1575" s="831" t="s">
        <v>5082</v>
      </c>
      <c r="B1575" s="832" t="s">
        <v>5083</v>
      </c>
      <c r="C1575" s="832" t="s">
        <v>589</v>
      </c>
      <c r="D1575" s="832" t="s">
        <v>5071</v>
      </c>
      <c r="E1575" s="832" t="s">
        <v>5331</v>
      </c>
      <c r="F1575" s="832" t="s">
        <v>5351</v>
      </c>
      <c r="G1575" s="832" t="s">
        <v>5352</v>
      </c>
      <c r="H1575" s="849"/>
      <c r="I1575" s="849"/>
      <c r="J1575" s="832"/>
      <c r="K1575" s="832"/>
      <c r="L1575" s="849"/>
      <c r="M1575" s="849"/>
      <c r="N1575" s="832"/>
      <c r="O1575" s="832"/>
      <c r="P1575" s="849">
        <v>1</v>
      </c>
      <c r="Q1575" s="849">
        <v>178</v>
      </c>
      <c r="R1575" s="837"/>
      <c r="S1575" s="850">
        <v>178</v>
      </c>
    </row>
    <row r="1576" spans="1:19" ht="14.4" customHeight="1" x14ac:dyDescent="0.3">
      <c r="A1576" s="831" t="s">
        <v>5082</v>
      </c>
      <c r="B1576" s="832" t="s">
        <v>5083</v>
      </c>
      <c r="C1576" s="832" t="s">
        <v>589</v>
      </c>
      <c r="D1576" s="832" t="s">
        <v>5071</v>
      </c>
      <c r="E1576" s="832" t="s">
        <v>5331</v>
      </c>
      <c r="F1576" s="832" t="s">
        <v>5351</v>
      </c>
      <c r="G1576" s="832" t="s">
        <v>5353</v>
      </c>
      <c r="H1576" s="849"/>
      <c r="I1576" s="849"/>
      <c r="J1576" s="832"/>
      <c r="K1576" s="832"/>
      <c r="L1576" s="849">
        <v>34</v>
      </c>
      <c r="M1576" s="849">
        <v>6018</v>
      </c>
      <c r="N1576" s="832">
        <v>1</v>
      </c>
      <c r="O1576" s="832">
        <v>177</v>
      </c>
      <c r="P1576" s="849">
        <v>321</v>
      </c>
      <c r="Q1576" s="849">
        <v>57138</v>
      </c>
      <c r="R1576" s="837">
        <v>9.4945164506480566</v>
      </c>
      <c r="S1576" s="850">
        <v>178</v>
      </c>
    </row>
    <row r="1577" spans="1:19" ht="14.4" customHeight="1" x14ac:dyDescent="0.3">
      <c r="A1577" s="831" t="s">
        <v>5082</v>
      </c>
      <c r="B1577" s="832" t="s">
        <v>5083</v>
      </c>
      <c r="C1577" s="832" t="s">
        <v>589</v>
      </c>
      <c r="D1577" s="832" t="s">
        <v>5071</v>
      </c>
      <c r="E1577" s="832" t="s">
        <v>5331</v>
      </c>
      <c r="F1577" s="832" t="s">
        <v>5354</v>
      </c>
      <c r="G1577" s="832" t="s">
        <v>5355</v>
      </c>
      <c r="H1577" s="849"/>
      <c r="I1577" s="849"/>
      <c r="J1577" s="832"/>
      <c r="K1577" s="832"/>
      <c r="L1577" s="849"/>
      <c r="M1577" s="849"/>
      <c r="N1577" s="832"/>
      <c r="O1577" s="832"/>
      <c r="P1577" s="849">
        <v>37</v>
      </c>
      <c r="Q1577" s="849">
        <v>0</v>
      </c>
      <c r="R1577" s="837"/>
      <c r="S1577" s="850">
        <v>0</v>
      </c>
    </row>
    <row r="1578" spans="1:19" ht="14.4" customHeight="1" x14ac:dyDescent="0.3">
      <c r="A1578" s="831" t="s">
        <v>5082</v>
      </c>
      <c r="B1578" s="832" t="s">
        <v>5083</v>
      </c>
      <c r="C1578" s="832" t="s">
        <v>589</v>
      </c>
      <c r="D1578" s="832" t="s">
        <v>5071</v>
      </c>
      <c r="E1578" s="832" t="s">
        <v>5331</v>
      </c>
      <c r="F1578" s="832" t="s">
        <v>5356</v>
      </c>
      <c r="G1578" s="832" t="s">
        <v>5357</v>
      </c>
      <c r="H1578" s="849"/>
      <c r="I1578" s="849"/>
      <c r="J1578" s="832"/>
      <c r="K1578" s="832"/>
      <c r="L1578" s="849"/>
      <c r="M1578" s="849"/>
      <c r="N1578" s="832"/>
      <c r="O1578" s="832"/>
      <c r="P1578" s="849">
        <v>7</v>
      </c>
      <c r="Q1578" s="849">
        <v>0</v>
      </c>
      <c r="R1578" s="837"/>
      <c r="S1578" s="850">
        <v>0</v>
      </c>
    </row>
    <row r="1579" spans="1:19" ht="14.4" customHeight="1" x14ac:dyDescent="0.3">
      <c r="A1579" s="831" t="s">
        <v>5082</v>
      </c>
      <c r="B1579" s="832" t="s">
        <v>5083</v>
      </c>
      <c r="C1579" s="832" t="s">
        <v>589</v>
      </c>
      <c r="D1579" s="832" t="s">
        <v>5071</v>
      </c>
      <c r="E1579" s="832" t="s">
        <v>5331</v>
      </c>
      <c r="F1579" s="832" t="s">
        <v>5358</v>
      </c>
      <c r="G1579" s="832" t="s">
        <v>5359</v>
      </c>
      <c r="H1579" s="849"/>
      <c r="I1579" s="849"/>
      <c r="J1579" s="832"/>
      <c r="K1579" s="832"/>
      <c r="L1579" s="849">
        <v>5</v>
      </c>
      <c r="M1579" s="849">
        <v>1215</v>
      </c>
      <c r="N1579" s="832">
        <v>1</v>
      </c>
      <c r="O1579" s="832">
        <v>243</v>
      </c>
      <c r="P1579" s="849"/>
      <c r="Q1579" s="849"/>
      <c r="R1579" s="837"/>
      <c r="S1579" s="850"/>
    </row>
    <row r="1580" spans="1:19" ht="14.4" customHeight="1" x14ac:dyDescent="0.3">
      <c r="A1580" s="831" t="s">
        <v>5082</v>
      </c>
      <c r="B1580" s="832" t="s">
        <v>5083</v>
      </c>
      <c r="C1580" s="832" t="s">
        <v>589</v>
      </c>
      <c r="D1580" s="832" t="s">
        <v>5071</v>
      </c>
      <c r="E1580" s="832" t="s">
        <v>5331</v>
      </c>
      <c r="F1580" s="832" t="s">
        <v>5358</v>
      </c>
      <c r="G1580" s="832" t="s">
        <v>5360</v>
      </c>
      <c r="H1580" s="849"/>
      <c r="I1580" s="849"/>
      <c r="J1580" s="832"/>
      <c r="K1580" s="832"/>
      <c r="L1580" s="849">
        <v>14</v>
      </c>
      <c r="M1580" s="849">
        <v>3402</v>
      </c>
      <c r="N1580" s="832">
        <v>1</v>
      </c>
      <c r="O1580" s="832">
        <v>243</v>
      </c>
      <c r="P1580" s="849">
        <v>206</v>
      </c>
      <c r="Q1580" s="849">
        <v>50264</v>
      </c>
      <c r="R1580" s="837">
        <v>14.774838330393885</v>
      </c>
      <c r="S1580" s="850">
        <v>244</v>
      </c>
    </row>
    <row r="1581" spans="1:19" ht="14.4" customHeight="1" x14ac:dyDescent="0.3">
      <c r="A1581" s="831" t="s">
        <v>5082</v>
      </c>
      <c r="B1581" s="832" t="s">
        <v>5083</v>
      </c>
      <c r="C1581" s="832" t="s">
        <v>589</v>
      </c>
      <c r="D1581" s="832" t="s">
        <v>5071</v>
      </c>
      <c r="E1581" s="832" t="s">
        <v>5331</v>
      </c>
      <c r="F1581" s="832" t="s">
        <v>5361</v>
      </c>
      <c r="G1581" s="832" t="s">
        <v>5362</v>
      </c>
      <c r="H1581" s="849"/>
      <c r="I1581" s="849"/>
      <c r="J1581" s="832"/>
      <c r="K1581" s="832"/>
      <c r="L1581" s="849"/>
      <c r="M1581" s="849"/>
      <c r="N1581" s="832"/>
      <c r="O1581" s="832"/>
      <c r="P1581" s="849">
        <v>2</v>
      </c>
      <c r="Q1581" s="849">
        <v>66.66</v>
      </c>
      <c r="R1581" s="837"/>
      <c r="S1581" s="850">
        <v>33.33</v>
      </c>
    </row>
    <row r="1582" spans="1:19" ht="14.4" customHeight="1" x14ac:dyDescent="0.3">
      <c r="A1582" s="831" t="s">
        <v>5082</v>
      </c>
      <c r="B1582" s="832" t="s">
        <v>5083</v>
      </c>
      <c r="C1582" s="832" t="s">
        <v>589</v>
      </c>
      <c r="D1582" s="832" t="s">
        <v>5071</v>
      </c>
      <c r="E1582" s="832" t="s">
        <v>5331</v>
      </c>
      <c r="F1582" s="832" t="s">
        <v>5361</v>
      </c>
      <c r="G1582" s="832" t="s">
        <v>5363</v>
      </c>
      <c r="H1582" s="849"/>
      <c r="I1582" s="849"/>
      <c r="J1582" s="832"/>
      <c r="K1582" s="832"/>
      <c r="L1582" s="849">
        <v>57</v>
      </c>
      <c r="M1582" s="849">
        <v>1900</v>
      </c>
      <c r="N1582" s="832">
        <v>1</v>
      </c>
      <c r="O1582" s="832">
        <v>33.333333333333336</v>
      </c>
      <c r="P1582" s="849">
        <v>360</v>
      </c>
      <c r="Q1582" s="849">
        <v>11999.98</v>
      </c>
      <c r="R1582" s="837">
        <v>6.3157789473684209</v>
      </c>
      <c r="S1582" s="850">
        <v>33.333277777777774</v>
      </c>
    </row>
    <row r="1583" spans="1:19" ht="14.4" customHeight="1" x14ac:dyDescent="0.3">
      <c r="A1583" s="831" t="s">
        <v>5082</v>
      </c>
      <c r="B1583" s="832" t="s">
        <v>5083</v>
      </c>
      <c r="C1583" s="832" t="s">
        <v>589</v>
      </c>
      <c r="D1583" s="832" t="s">
        <v>5071</v>
      </c>
      <c r="E1583" s="832" t="s">
        <v>5331</v>
      </c>
      <c r="F1583" s="832" t="s">
        <v>5364</v>
      </c>
      <c r="G1583" s="832" t="s">
        <v>5365</v>
      </c>
      <c r="H1583" s="849">
        <v>1</v>
      </c>
      <c r="I1583" s="849">
        <v>37</v>
      </c>
      <c r="J1583" s="832">
        <v>6.25E-2</v>
      </c>
      <c r="K1583" s="832">
        <v>37</v>
      </c>
      <c r="L1583" s="849">
        <v>16</v>
      </c>
      <c r="M1583" s="849">
        <v>592</v>
      </c>
      <c r="N1583" s="832">
        <v>1</v>
      </c>
      <c r="O1583" s="832">
        <v>37</v>
      </c>
      <c r="P1583" s="849">
        <v>269</v>
      </c>
      <c r="Q1583" s="849">
        <v>9953</v>
      </c>
      <c r="R1583" s="837">
        <v>16.8125</v>
      </c>
      <c r="S1583" s="850">
        <v>37</v>
      </c>
    </row>
    <row r="1584" spans="1:19" ht="14.4" customHeight="1" x14ac:dyDescent="0.3">
      <c r="A1584" s="831" t="s">
        <v>5082</v>
      </c>
      <c r="B1584" s="832" t="s">
        <v>5083</v>
      </c>
      <c r="C1584" s="832" t="s">
        <v>589</v>
      </c>
      <c r="D1584" s="832" t="s">
        <v>5071</v>
      </c>
      <c r="E1584" s="832" t="s">
        <v>5331</v>
      </c>
      <c r="F1584" s="832" t="s">
        <v>5369</v>
      </c>
      <c r="G1584" s="832" t="s">
        <v>5371</v>
      </c>
      <c r="H1584" s="849"/>
      <c r="I1584" s="849"/>
      <c r="J1584" s="832"/>
      <c r="K1584" s="832"/>
      <c r="L1584" s="849"/>
      <c r="M1584" s="849"/>
      <c r="N1584" s="832"/>
      <c r="O1584" s="832"/>
      <c r="P1584" s="849">
        <v>6</v>
      </c>
      <c r="Q1584" s="849">
        <v>192</v>
      </c>
      <c r="R1584" s="837"/>
      <c r="S1584" s="850">
        <v>32</v>
      </c>
    </row>
    <row r="1585" spans="1:19" ht="14.4" customHeight="1" x14ac:dyDescent="0.3">
      <c r="A1585" s="831" t="s">
        <v>5082</v>
      </c>
      <c r="B1585" s="832" t="s">
        <v>5083</v>
      </c>
      <c r="C1585" s="832" t="s">
        <v>589</v>
      </c>
      <c r="D1585" s="832" t="s">
        <v>5071</v>
      </c>
      <c r="E1585" s="832" t="s">
        <v>5331</v>
      </c>
      <c r="F1585" s="832" t="s">
        <v>5374</v>
      </c>
      <c r="G1585" s="832" t="s">
        <v>5375</v>
      </c>
      <c r="H1585" s="849"/>
      <c r="I1585" s="849"/>
      <c r="J1585" s="832"/>
      <c r="K1585" s="832"/>
      <c r="L1585" s="849">
        <v>9</v>
      </c>
      <c r="M1585" s="849">
        <v>1188</v>
      </c>
      <c r="N1585" s="832">
        <v>1</v>
      </c>
      <c r="O1585" s="832">
        <v>132</v>
      </c>
      <c r="P1585" s="849">
        <v>3</v>
      </c>
      <c r="Q1585" s="849">
        <v>396</v>
      </c>
      <c r="R1585" s="837">
        <v>0.33333333333333331</v>
      </c>
      <c r="S1585" s="850">
        <v>132</v>
      </c>
    </row>
    <row r="1586" spans="1:19" ht="14.4" customHeight="1" x14ac:dyDescent="0.3">
      <c r="A1586" s="831" t="s">
        <v>5082</v>
      </c>
      <c r="B1586" s="832" t="s">
        <v>5083</v>
      </c>
      <c r="C1586" s="832" t="s">
        <v>589</v>
      </c>
      <c r="D1586" s="832" t="s">
        <v>5071</v>
      </c>
      <c r="E1586" s="832" t="s">
        <v>5331</v>
      </c>
      <c r="F1586" s="832" t="s">
        <v>5378</v>
      </c>
      <c r="G1586" s="832" t="s">
        <v>5379</v>
      </c>
      <c r="H1586" s="849"/>
      <c r="I1586" s="849"/>
      <c r="J1586" s="832"/>
      <c r="K1586" s="832"/>
      <c r="L1586" s="849">
        <v>2</v>
      </c>
      <c r="M1586" s="849">
        <v>710</v>
      </c>
      <c r="N1586" s="832">
        <v>1</v>
      </c>
      <c r="O1586" s="832">
        <v>355</v>
      </c>
      <c r="P1586" s="849">
        <v>1</v>
      </c>
      <c r="Q1586" s="849">
        <v>355</v>
      </c>
      <c r="R1586" s="837">
        <v>0.5</v>
      </c>
      <c r="S1586" s="850">
        <v>355</v>
      </c>
    </row>
    <row r="1587" spans="1:19" ht="14.4" customHeight="1" x14ac:dyDescent="0.3">
      <c r="A1587" s="831" t="s">
        <v>5082</v>
      </c>
      <c r="B1587" s="832" t="s">
        <v>5083</v>
      </c>
      <c r="C1587" s="832" t="s">
        <v>589</v>
      </c>
      <c r="D1587" s="832" t="s">
        <v>5071</v>
      </c>
      <c r="E1587" s="832" t="s">
        <v>5331</v>
      </c>
      <c r="F1587" s="832" t="s">
        <v>5378</v>
      </c>
      <c r="G1587" s="832" t="s">
        <v>5380</v>
      </c>
      <c r="H1587" s="849"/>
      <c r="I1587" s="849"/>
      <c r="J1587" s="832"/>
      <c r="K1587" s="832"/>
      <c r="L1587" s="849">
        <v>20</v>
      </c>
      <c r="M1587" s="849">
        <v>7100</v>
      </c>
      <c r="N1587" s="832">
        <v>1</v>
      </c>
      <c r="O1587" s="832">
        <v>355</v>
      </c>
      <c r="P1587" s="849">
        <v>40</v>
      </c>
      <c r="Q1587" s="849">
        <v>14200</v>
      </c>
      <c r="R1587" s="837">
        <v>2</v>
      </c>
      <c r="S1587" s="850">
        <v>355</v>
      </c>
    </row>
    <row r="1588" spans="1:19" ht="14.4" customHeight="1" x14ac:dyDescent="0.3">
      <c r="A1588" s="831" t="s">
        <v>5082</v>
      </c>
      <c r="B1588" s="832" t="s">
        <v>5083</v>
      </c>
      <c r="C1588" s="832" t="s">
        <v>589</v>
      </c>
      <c r="D1588" s="832" t="s">
        <v>5071</v>
      </c>
      <c r="E1588" s="832" t="s">
        <v>5331</v>
      </c>
      <c r="F1588" s="832" t="s">
        <v>5381</v>
      </c>
      <c r="G1588" s="832" t="s">
        <v>5382</v>
      </c>
      <c r="H1588" s="849">
        <v>3</v>
      </c>
      <c r="I1588" s="849">
        <v>177</v>
      </c>
      <c r="J1588" s="832">
        <v>0.42857142857142855</v>
      </c>
      <c r="K1588" s="832">
        <v>59</v>
      </c>
      <c r="L1588" s="849">
        <v>7</v>
      </c>
      <c r="M1588" s="849">
        <v>413</v>
      </c>
      <c r="N1588" s="832">
        <v>1</v>
      </c>
      <c r="O1588" s="832">
        <v>59</v>
      </c>
      <c r="P1588" s="849">
        <v>11</v>
      </c>
      <c r="Q1588" s="849">
        <v>649</v>
      </c>
      <c r="R1588" s="837">
        <v>1.5714285714285714</v>
      </c>
      <c r="S1588" s="850">
        <v>59</v>
      </c>
    </row>
    <row r="1589" spans="1:19" ht="14.4" customHeight="1" x14ac:dyDescent="0.3">
      <c r="A1589" s="831" t="s">
        <v>5082</v>
      </c>
      <c r="B1589" s="832" t="s">
        <v>5083</v>
      </c>
      <c r="C1589" s="832" t="s">
        <v>589</v>
      </c>
      <c r="D1589" s="832" t="s">
        <v>5071</v>
      </c>
      <c r="E1589" s="832" t="s">
        <v>5331</v>
      </c>
      <c r="F1589" s="832" t="s">
        <v>5383</v>
      </c>
      <c r="G1589" s="832" t="s">
        <v>5385</v>
      </c>
      <c r="H1589" s="849"/>
      <c r="I1589" s="849"/>
      <c r="J1589" s="832"/>
      <c r="K1589" s="832"/>
      <c r="L1589" s="849">
        <v>1</v>
      </c>
      <c r="M1589" s="849">
        <v>701</v>
      </c>
      <c r="N1589" s="832">
        <v>1</v>
      </c>
      <c r="O1589" s="832">
        <v>701</v>
      </c>
      <c r="P1589" s="849"/>
      <c r="Q1589" s="849"/>
      <c r="R1589" s="837"/>
      <c r="S1589" s="850"/>
    </row>
    <row r="1590" spans="1:19" ht="14.4" customHeight="1" x14ac:dyDescent="0.3">
      <c r="A1590" s="831" t="s">
        <v>5082</v>
      </c>
      <c r="B1590" s="832" t="s">
        <v>5083</v>
      </c>
      <c r="C1590" s="832" t="s">
        <v>589</v>
      </c>
      <c r="D1590" s="832" t="s">
        <v>5071</v>
      </c>
      <c r="E1590" s="832" t="s">
        <v>5331</v>
      </c>
      <c r="F1590" s="832" t="s">
        <v>5388</v>
      </c>
      <c r="G1590" s="832" t="s">
        <v>5389</v>
      </c>
      <c r="H1590" s="849"/>
      <c r="I1590" s="849"/>
      <c r="J1590" s="832"/>
      <c r="K1590" s="832"/>
      <c r="L1590" s="849"/>
      <c r="M1590" s="849"/>
      <c r="N1590" s="832"/>
      <c r="O1590" s="832"/>
      <c r="P1590" s="849">
        <v>2</v>
      </c>
      <c r="Q1590" s="849">
        <v>232</v>
      </c>
      <c r="R1590" s="837"/>
      <c r="S1590" s="850">
        <v>116</v>
      </c>
    </row>
    <row r="1591" spans="1:19" ht="14.4" customHeight="1" x14ac:dyDescent="0.3">
      <c r="A1591" s="831" t="s">
        <v>5082</v>
      </c>
      <c r="B1591" s="832" t="s">
        <v>5083</v>
      </c>
      <c r="C1591" s="832" t="s">
        <v>5392</v>
      </c>
      <c r="D1591" s="832" t="s">
        <v>5066</v>
      </c>
      <c r="E1591" s="832" t="s">
        <v>5084</v>
      </c>
      <c r="F1591" s="832" t="s">
        <v>5107</v>
      </c>
      <c r="G1591" s="832" t="s">
        <v>5393</v>
      </c>
      <c r="H1591" s="849"/>
      <c r="I1591" s="849"/>
      <c r="J1591" s="832"/>
      <c r="K1591" s="832"/>
      <c r="L1591" s="849">
        <v>0</v>
      </c>
      <c r="M1591" s="849">
        <v>0</v>
      </c>
      <c r="N1591" s="832"/>
      <c r="O1591" s="832"/>
      <c r="P1591" s="849">
        <v>0</v>
      </c>
      <c r="Q1591" s="849">
        <v>0</v>
      </c>
      <c r="R1591" s="837"/>
      <c r="S1591" s="850"/>
    </row>
    <row r="1592" spans="1:19" ht="14.4" customHeight="1" x14ac:dyDescent="0.3">
      <c r="A1592" s="831" t="s">
        <v>5082</v>
      </c>
      <c r="B1592" s="832" t="s">
        <v>5083</v>
      </c>
      <c r="C1592" s="832" t="s">
        <v>5392</v>
      </c>
      <c r="D1592" s="832" t="s">
        <v>5066</v>
      </c>
      <c r="E1592" s="832" t="s">
        <v>5084</v>
      </c>
      <c r="F1592" s="832" t="s">
        <v>5109</v>
      </c>
      <c r="G1592" s="832" t="s">
        <v>5394</v>
      </c>
      <c r="H1592" s="849">
        <v>-5.6843418860808015E-14</v>
      </c>
      <c r="I1592" s="849">
        <v>-4.6566128730773926E-10</v>
      </c>
      <c r="J1592" s="832">
        <v>1</v>
      </c>
      <c r="K1592" s="832">
        <v>8192</v>
      </c>
      <c r="L1592" s="849">
        <v>-2.8421709430404007E-14</v>
      </c>
      <c r="M1592" s="849">
        <v>-4.6566128730773926E-10</v>
      </c>
      <c r="N1592" s="832">
        <v>1</v>
      </c>
      <c r="O1592" s="832">
        <v>16384</v>
      </c>
      <c r="P1592" s="849">
        <v>-5.6843418860808015E-14</v>
      </c>
      <c r="Q1592" s="849">
        <v>0</v>
      </c>
      <c r="R1592" s="837">
        <v>0</v>
      </c>
      <c r="S1592" s="850">
        <v>0</v>
      </c>
    </row>
    <row r="1593" spans="1:19" ht="14.4" customHeight="1" x14ac:dyDescent="0.3">
      <c r="A1593" s="831" t="s">
        <v>5082</v>
      </c>
      <c r="B1593" s="832" t="s">
        <v>5083</v>
      </c>
      <c r="C1593" s="832" t="s">
        <v>5392</v>
      </c>
      <c r="D1593" s="832" t="s">
        <v>5066</v>
      </c>
      <c r="E1593" s="832" t="s">
        <v>5084</v>
      </c>
      <c r="F1593" s="832" t="s">
        <v>5110</v>
      </c>
      <c r="G1593" s="832" t="s">
        <v>5111</v>
      </c>
      <c r="H1593" s="849">
        <v>0</v>
      </c>
      <c r="I1593" s="849">
        <v>0</v>
      </c>
      <c r="J1593" s="832"/>
      <c r="K1593" s="832"/>
      <c r="L1593" s="849">
        <v>0</v>
      </c>
      <c r="M1593" s="849">
        <v>0</v>
      </c>
      <c r="N1593" s="832"/>
      <c r="O1593" s="832"/>
      <c r="P1593" s="849">
        <v>0</v>
      </c>
      <c r="Q1593" s="849">
        <v>0</v>
      </c>
      <c r="R1593" s="837"/>
      <c r="S1593" s="850"/>
    </row>
    <row r="1594" spans="1:19" ht="14.4" customHeight="1" x14ac:dyDescent="0.3">
      <c r="A1594" s="831" t="s">
        <v>5082</v>
      </c>
      <c r="B1594" s="832" t="s">
        <v>5083</v>
      </c>
      <c r="C1594" s="832" t="s">
        <v>5392</v>
      </c>
      <c r="D1594" s="832" t="s">
        <v>5066</v>
      </c>
      <c r="E1594" s="832" t="s">
        <v>5084</v>
      </c>
      <c r="F1594" s="832" t="s">
        <v>5112</v>
      </c>
      <c r="G1594" s="832" t="s">
        <v>5111</v>
      </c>
      <c r="H1594" s="849">
        <v>0</v>
      </c>
      <c r="I1594" s="849">
        <v>0</v>
      </c>
      <c r="J1594" s="832">
        <v>0</v>
      </c>
      <c r="K1594" s="832"/>
      <c r="L1594" s="849">
        <v>1.7763568394002505E-15</v>
      </c>
      <c r="M1594" s="849">
        <v>-1.1641532182693481E-10</v>
      </c>
      <c r="N1594" s="832">
        <v>1</v>
      </c>
      <c r="O1594" s="832">
        <v>-65536</v>
      </c>
      <c r="P1594" s="849">
        <v>0</v>
      </c>
      <c r="Q1594" s="849">
        <v>0</v>
      </c>
      <c r="R1594" s="837">
        <v>0</v>
      </c>
      <c r="S1594" s="850"/>
    </row>
    <row r="1595" spans="1:19" ht="14.4" customHeight="1" x14ac:dyDescent="0.3">
      <c r="A1595" s="831" t="s">
        <v>5082</v>
      </c>
      <c r="B1595" s="832" t="s">
        <v>5083</v>
      </c>
      <c r="C1595" s="832" t="s">
        <v>5392</v>
      </c>
      <c r="D1595" s="832" t="s">
        <v>5066</v>
      </c>
      <c r="E1595" s="832" t="s">
        <v>5084</v>
      </c>
      <c r="F1595" s="832" t="s">
        <v>5113</v>
      </c>
      <c r="G1595" s="832" t="s">
        <v>5111</v>
      </c>
      <c r="H1595" s="849">
        <v>0</v>
      </c>
      <c r="I1595" s="849">
        <v>1.6298145055770874E-9</v>
      </c>
      <c r="J1595" s="832">
        <v>-2.5454545454545454</v>
      </c>
      <c r="K1595" s="832"/>
      <c r="L1595" s="849">
        <v>0</v>
      </c>
      <c r="M1595" s="849">
        <v>-6.4028427004814148E-10</v>
      </c>
      <c r="N1595" s="832">
        <v>1</v>
      </c>
      <c r="O1595" s="832"/>
      <c r="P1595" s="849">
        <v>0</v>
      </c>
      <c r="Q1595" s="849">
        <v>4.6566128730773926E-10</v>
      </c>
      <c r="R1595" s="837">
        <v>-0.72727272727272729</v>
      </c>
      <c r="S1595" s="850"/>
    </row>
    <row r="1596" spans="1:19" ht="14.4" customHeight="1" x14ac:dyDescent="0.3">
      <c r="A1596" s="831" t="s">
        <v>5082</v>
      </c>
      <c r="B1596" s="832" t="s">
        <v>5083</v>
      </c>
      <c r="C1596" s="832" t="s">
        <v>5392</v>
      </c>
      <c r="D1596" s="832" t="s">
        <v>5066</v>
      </c>
      <c r="E1596" s="832" t="s">
        <v>5084</v>
      </c>
      <c r="F1596" s="832" t="s">
        <v>5114</v>
      </c>
      <c r="G1596" s="832" t="s">
        <v>5395</v>
      </c>
      <c r="H1596" s="849">
        <v>0</v>
      </c>
      <c r="I1596" s="849">
        <v>0</v>
      </c>
      <c r="J1596" s="832">
        <v>0</v>
      </c>
      <c r="K1596" s="832"/>
      <c r="L1596" s="849">
        <v>0</v>
      </c>
      <c r="M1596" s="849">
        <v>-2.9103830456733704E-11</v>
      </c>
      <c r="N1596" s="832">
        <v>1</v>
      </c>
      <c r="O1596" s="832"/>
      <c r="P1596" s="849">
        <v>0</v>
      </c>
      <c r="Q1596" s="849">
        <v>-3.7834979593753815E-10</v>
      </c>
      <c r="R1596" s="837">
        <v>13</v>
      </c>
      <c r="S1596" s="850"/>
    </row>
    <row r="1597" spans="1:19" ht="14.4" customHeight="1" x14ac:dyDescent="0.3">
      <c r="A1597" s="831" t="s">
        <v>5082</v>
      </c>
      <c r="B1597" s="832" t="s">
        <v>5083</v>
      </c>
      <c r="C1597" s="832" t="s">
        <v>5392</v>
      </c>
      <c r="D1597" s="832" t="s">
        <v>5066</v>
      </c>
      <c r="E1597" s="832" t="s">
        <v>5084</v>
      </c>
      <c r="F1597" s="832" t="s">
        <v>5118</v>
      </c>
      <c r="G1597" s="832" t="s">
        <v>5119</v>
      </c>
      <c r="H1597" s="849">
        <v>0</v>
      </c>
      <c r="I1597" s="849">
        <v>1.1641532182693481E-9</v>
      </c>
      <c r="J1597" s="832">
        <v>2</v>
      </c>
      <c r="K1597" s="832"/>
      <c r="L1597" s="849">
        <v>0</v>
      </c>
      <c r="M1597" s="849">
        <v>5.8207660913467407E-10</v>
      </c>
      <c r="N1597" s="832">
        <v>1</v>
      </c>
      <c r="O1597" s="832"/>
      <c r="P1597" s="849">
        <v>0</v>
      </c>
      <c r="Q1597" s="849">
        <v>-6.9849193096160889E-10</v>
      </c>
      <c r="R1597" s="837">
        <v>-1.2</v>
      </c>
      <c r="S1597" s="850"/>
    </row>
    <row r="1598" spans="1:19" ht="14.4" customHeight="1" x14ac:dyDescent="0.3">
      <c r="A1598" s="831" t="s">
        <v>5082</v>
      </c>
      <c r="B1598" s="832" t="s">
        <v>5083</v>
      </c>
      <c r="C1598" s="832" t="s">
        <v>5392</v>
      </c>
      <c r="D1598" s="832" t="s">
        <v>5066</v>
      </c>
      <c r="E1598" s="832" t="s">
        <v>5084</v>
      </c>
      <c r="F1598" s="832" t="s">
        <v>5124</v>
      </c>
      <c r="G1598" s="832" t="s">
        <v>5125</v>
      </c>
      <c r="H1598" s="849"/>
      <c r="I1598" s="849"/>
      <c r="J1598" s="832"/>
      <c r="K1598" s="832"/>
      <c r="L1598" s="849">
        <v>0</v>
      </c>
      <c r="M1598" s="849">
        <v>0</v>
      </c>
      <c r="N1598" s="832"/>
      <c r="O1598" s="832"/>
      <c r="P1598" s="849">
        <v>0</v>
      </c>
      <c r="Q1598" s="849">
        <v>0</v>
      </c>
      <c r="R1598" s="837"/>
      <c r="S1598" s="850"/>
    </row>
    <row r="1599" spans="1:19" ht="14.4" customHeight="1" x14ac:dyDescent="0.3">
      <c r="A1599" s="831" t="s">
        <v>5082</v>
      </c>
      <c r="B1599" s="832" t="s">
        <v>5083</v>
      </c>
      <c r="C1599" s="832" t="s">
        <v>5392</v>
      </c>
      <c r="D1599" s="832" t="s">
        <v>5066</v>
      </c>
      <c r="E1599" s="832" t="s">
        <v>5084</v>
      </c>
      <c r="F1599" s="832" t="s">
        <v>5126</v>
      </c>
      <c r="G1599" s="832" t="s">
        <v>5119</v>
      </c>
      <c r="H1599" s="849">
        <v>0</v>
      </c>
      <c r="I1599" s="849">
        <v>1.7462298274040222E-10</v>
      </c>
      <c r="J1599" s="832">
        <v>-0.375</v>
      </c>
      <c r="K1599" s="832"/>
      <c r="L1599" s="849">
        <v>0</v>
      </c>
      <c r="M1599" s="849">
        <v>-4.6566128730773926E-10</v>
      </c>
      <c r="N1599" s="832">
        <v>1</v>
      </c>
      <c r="O1599" s="832"/>
      <c r="P1599" s="849">
        <v>0</v>
      </c>
      <c r="Q1599" s="849">
        <v>6.9849193096160889E-10</v>
      </c>
      <c r="R1599" s="837">
        <v>-1.5</v>
      </c>
      <c r="S1599" s="850"/>
    </row>
    <row r="1600" spans="1:19" ht="14.4" customHeight="1" x14ac:dyDescent="0.3">
      <c r="A1600" s="831" t="s">
        <v>5082</v>
      </c>
      <c r="B1600" s="832" t="s">
        <v>5083</v>
      </c>
      <c r="C1600" s="832" t="s">
        <v>5392</v>
      </c>
      <c r="D1600" s="832" t="s">
        <v>5066</v>
      </c>
      <c r="E1600" s="832" t="s">
        <v>5084</v>
      </c>
      <c r="F1600" s="832" t="s">
        <v>5127</v>
      </c>
      <c r="G1600" s="832" t="s">
        <v>5396</v>
      </c>
      <c r="H1600" s="849">
        <v>8.8817841970012523E-16</v>
      </c>
      <c r="I1600" s="849">
        <v>0</v>
      </c>
      <c r="J1600" s="832"/>
      <c r="K1600" s="832">
        <v>0</v>
      </c>
      <c r="L1600" s="849">
        <v>0</v>
      </c>
      <c r="M1600" s="849">
        <v>0</v>
      </c>
      <c r="N1600" s="832"/>
      <c r="O1600" s="832"/>
      <c r="P1600" s="849">
        <v>0</v>
      </c>
      <c r="Q1600" s="849">
        <v>0</v>
      </c>
      <c r="R1600" s="837"/>
      <c r="S1600" s="850"/>
    </row>
    <row r="1601" spans="1:19" ht="14.4" customHeight="1" x14ac:dyDescent="0.3">
      <c r="A1601" s="831" t="s">
        <v>5082</v>
      </c>
      <c r="B1601" s="832" t="s">
        <v>5083</v>
      </c>
      <c r="C1601" s="832" t="s">
        <v>5392</v>
      </c>
      <c r="D1601" s="832" t="s">
        <v>5066</v>
      </c>
      <c r="E1601" s="832" t="s">
        <v>5084</v>
      </c>
      <c r="F1601" s="832" t="s">
        <v>5128</v>
      </c>
      <c r="G1601" s="832" t="s">
        <v>5396</v>
      </c>
      <c r="H1601" s="849">
        <v>-8.8817841970012523E-16</v>
      </c>
      <c r="I1601" s="849">
        <v>0</v>
      </c>
      <c r="J1601" s="832"/>
      <c r="K1601" s="832">
        <v>0</v>
      </c>
      <c r="L1601" s="849">
        <v>0</v>
      </c>
      <c r="M1601" s="849">
        <v>0</v>
      </c>
      <c r="N1601" s="832"/>
      <c r="O1601" s="832"/>
      <c r="P1601" s="849">
        <v>0</v>
      </c>
      <c r="Q1601" s="849">
        <v>0</v>
      </c>
      <c r="R1601" s="837"/>
      <c r="S1601" s="850"/>
    </row>
    <row r="1602" spans="1:19" ht="14.4" customHeight="1" x14ac:dyDescent="0.3">
      <c r="A1602" s="831" t="s">
        <v>5082</v>
      </c>
      <c r="B1602" s="832" t="s">
        <v>5083</v>
      </c>
      <c r="C1602" s="832" t="s">
        <v>5392</v>
      </c>
      <c r="D1602" s="832" t="s">
        <v>5066</v>
      </c>
      <c r="E1602" s="832" t="s">
        <v>5084</v>
      </c>
      <c r="F1602" s="832" t="s">
        <v>5129</v>
      </c>
      <c r="G1602" s="832" t="s">
        <v>5397</v>
      </c>
      <c r="H1602" s="849">
        <v>8.8817841970012523E-15</v>
      </c>
      <c r="I1602" s="849">
        <v>8.7675289250910282E-10</v>
      </c>
      <c r="J1602" s="832">
        <v>2.5104166666666665</v>
      </c>
      <c r="K1602" s="832">
        <v>98713.600000000006</v>
      </c>
      <c r="L1602" s="849">
        <v>1.8474111129762605E-13</v>
      </c>
      <c r="M1602" s="849">
        <v>3.4924596548080444E-10</v>
      </c>
      <c r="N1602" s="832">
        <v>1</v>
      </c>
      <c r="O1602" s="832">
        <v>1890.4615384615386</v>
      </c>
      <c r="P1602" s="849">
        <v>6.5725203057809267E-14</v>
      </c>
      <c r="Q1602" s="849">
        <v>5.1659299060702324E-10</v>
      </c>
      <c r="R1602" s="837">
        <v>1.4791666666666667</v>
      </c>
      <c r="S1602" s="850">
        <v>7859.8918918918916</v>
      </c>
    </row>
    <row r="1603" spans="1:19" ht="14.4" customHeight="1" x14ac:dyDescent="0.3">
      <c r="A1603" s="831" t="s">
        <v>5082</v>
      </c>
      <c r="B1603" s="832" t="s">
        <v>5083</v>
      </c>
      <c r="C1603" s="832" t="s">
        <v>5392</v>
      </c>
      <c r="D1603" s="832" t="s">
        <v>5066</v>
      </c>
      <c r="E1603" s="832" t="s">
        <v>5084</v>
      </c>
      <c r="F1603" s="832" t="s">
        <v>5130</v>
      </c>
      <c r="G1603" s="832" t="s">
        <v>5398</v>
      </c>
      <c r="H1603" s="849"/>
      <c r="I1603" s="849"/>
      <c r="J1603" s="832"/>
      <c r="K1603" s="832"/>
      <c r="L1603" s="849"/>
      <c r="M1603" s="849"/>
      <c r="N1603" s="832"/>
      <c r="O1603" s="832"/>
      <c r="P1603" s="849">
        <v>0</v>
      </c>
      <c r="Q1603" s="849">
        <v>0</v>
      </c>
      <c r="R1603" s="837"/>
      <c r="S1603" s="850"/>
    </row>
    <row r="1604" spans="1:19" ht="14.4" customHeight="1" x14ac:dyDescent="0.3">
      <c r="A1604" s="831" t="s">
        <v>5082</v>
      </c>
      <c r="B1604" s="832" t="s">
        <v>5083</v>
      </c>
      <c r="C1604" s="832" t="s">
        <v>5392</v>
      </c>
      <c r="D1604" s="832" t="s">
        <v>5066</v>
      </c>
      <c r="E1604" s="832" t="s">
        <v>5084</v>
      </c>
      <c r="F1604" s="832" t="s">
        <v>5132</v>
      </c>
      <c r="G1604" s="832" t="s">
        <v>5399</v>
      </c>
      <c r="H1604" s="849">
        <v>0</v>
      </c>
      <c r="I1604" s="849">
        <v>-2.3283064365386963E-10</v>
      </c>
      <c r="J1604" s="832"/>
      <c r="K1604" s="832"/>
      <c r="L1604" s="849">
        <v>-1.4210854715202004E-14</v>
      </c>
      <c r="M1604" s="849">
        <v>0</v>
      </c>
      <c r="N1604" s="832"/>
      <c r="O1604" s="832">
        <v>0</v>
      </c>
      <c r="P1604" s="849">
        <v>0</v>
      </c>
      <c r="Q1604" s="849">
        <v>2.3283064365386963E-10</v>
      </c>
      <c r="R1604" s="837"/>
      <c r="S1604" s="850"/>
    </row>
    <row r="1605" spans="1:19" ht="14.4" customHeight="1" x14ac:dyDescent="0.3">
      <c r="A1605" s="831" t="s">
        <v>5082</v>
      </c>
      <c r="B1605" s="832" t="s">
        <v>5083</v>
      </c>
      <c r="C1605" s="832" t="s">
        <v>5392</v>
      </c>
      <c r="D1605" s="832" t="s">
        <v>5066</v>
      </c>
      <c r="E1605" s="832" t="s">
        <v>5084</v>
      </c>
      <c r="F1605" s="832" t="s">
        <v>5167</v>
      </c>
      <c r="G1605" s="832" t="s">
        <v>5400</v>
      </c>
      <c r="H1605" s="849">
        <v>0</v>
      </c>
      <c r="I1605" s="849">
        <v>0</v>
      </c>
      <c r="J1605" s="832"/>
      <c r="K1605" s="832"/>
      <c r="L1605" s="849">
        <v>0</v>
      </c>
      <c r="M1605" s="849">
        <v>0</v>
      </c>
      <c r="N1605" s="832"/>
      <c r="O1605" s="832"/>
      <c r="P1605" s="849"/>
      <c r="Q1605" s="849"/>
      <c r="R1605" s="837"/>
      <c r="S1605" s="850"/>
    </row>
    <row r="1606" spans="1:19" ht="14.4" customHeight="1" x14ac:dyDescent="0.3">
      <c r="A1606" s="831" t="s">
        <v>5082</v>
      </c>
      <c r="B1606" s="832" t="s">
        <v>5083</v>
      </c>
      <c r="C1606" s="832" t="s">
        <v>5392</v>
      </c>
      <c r="D1606" s="832" t="s">
        <v>5066</v>
      </c>
      <c r="E1606" s="832" t="s">
        <v>5084</v>
      </c>
      <c r="F1606" s="832" t="s">
        <v>5168</v>
      </c>
      <c r="G1606" s="832" t="s">
        <v>5400</v>
      </c>
      <c r="H1606" s="849">
        <v>0</v>
      </c>
      <c r="I1606" s="849">
        <v>0</v>
      </c>
      <c r="J1606" s="832"/>
      <c r="K1606" s="832"/>
      <c r="L1606" s="849">
        <v>0</v>
      </c>
      <c r="M1606" s="849">
        <v>0</v>
      </c>
      <c r="N1606" s="832"/>
      <c r="O1606" s="832"/>
      <c r="P1606" s="849">
        <v>0</v>
      </c>
      <c r="Q1606" s="849">
        <v>0</v>
      </c>
      <c r="R1606" s="837"/>
      <c r="S1606" s="850"/>
    </row>
    <row r="1607" spans="1:19" ht="14.4" customHeight="1" x14ac:dyDescent="0.3">
      <c r="A1607" s="831" t="s">
        <v>5082</v>
      </c>
      <c r="B1607" s="832" t="s">
        <v>5083</v>
      </c>
      <c r="C1607" s="832" t="s">
        <v>5392</v>
      </c>
      <c r="D1607" s="832" t="s">
        <v>5066</v>
      </c>
      <c r="E1607" s="832" t="s">
        <v>5084</v>
      </c>
      <c r="F1607" s="832" t="s">
        <v>5169</v>
      </c>
      <c r="G1607" s="832" t="s">
        <v>5170</v>
      </c>
      <c r="H1607" s="849"/>
      <c r="I1607" s="849"/>
      <c r="J1607" s="832"/>
      <c r="K1607" s="832"/>
      <c r="L1607" s="849"/>
      <c r="M1607" s="849"/>
      <c r="N1607" s="832"/>
      <c r="O1607" s="832"/>
      <c r="P1607" s="849">
        <v>0</v>
      </c>
      <c r="Q1607" s="849">
        <v>0</v>
      </c>
      <c r="R1607" s="837"/>
      <c r="S1607" s="850"/>
    </row>
    <row r="1608" spans="1:19" ht="14.4" customHeight="1" x14ac:dyDescent="0.3">
      <c r="A1608" s="831" t="s">
        <v>5082</v>
      </c>
      <c r="B1608" s="832" t="s">
        <v>5083</v>
      </c>
      <c r="C1608" s="832" t="s">
        <v>5392</v>
      </c>
      <c r="D1608" s="832" t="s">
        <v>5066</v>
      </c>
      <c r="E1608" s="832" t="s">
        <v>5084</v>
      </c>
      <c r="F1608" s="832" t="s">
        <v>5171</v>
      </c>
      <c r="G1608" s="832" t="s">
        <v>5170</v>
      </c>
      <c r="H1608" s="849"/>
      <c r="I1608" s="849"/>
      <c r="J1608" s="832"/>
      <c r="K1608" s="832"/>
      <c r="L1608" s="849"/>
      <c r="M1608" s="849"/>
      <c r="N1608" s="832"/>
      <c r="O1608" s="832"/>
      <c r="P1608" s="849">
        <v>0</v>
      </c>
      <c r="Q1608" s="849">
        <v>0</v>
      </c>
      <c r="R1608" s="837"/>
      <c r="S1608" s="850"/>
    </row>
    <row r="1609" spans="1:19" ht="14.4" customHeight="1" x14ac:dyDescent="0.3">
      <c r="A1609" s="831" t="s">
        <v>5082</v>
      </c>
      <c r="B1609" s="832" t="s">
        <v>5083</v>
      </c>
      <c r="C1609" s="832" t="s">
        <v>5392</v>
      </c>
      <c r="D1609" s="832" t="s">
        <v>5066</v>
      </c>
      <c r="E1609" s="832" t="s">
        <v>5084</v>
      </c>
      <c r="F1609" s="832" t="s">
        <v>5178</v>
      </c>
      <c r="G1609" s="832" t="s">
        <v>5179</v>
      </c>
      <c r="H1609" s="849"/>
      <c r="I1609" s="849"/>
      <c r="J1609" s="832"/>
      <c r="K1609" s="832"/>
      <c r="L1609" s="849"/>
      <c r="M1609" s="849"/>
      <c r="N1609" s="832"/>
      <c r="O1609" s="832"/>
      <c r="P1609" s="849">
        <v>0</v>
      </c>
      <c r="Q1609" s="849">
        <v>0</v>
      </c>
      <c r="R1609" s="837"/>
      <c r="S1609" s="850"/>
    </row>
    <row r="1610" spans="1:19" ht="14.4" customHeight="1" x14ac:dyDescent="0.3">
      <c r="A1610" s="831" t="s">
        <v>5082</v>
      </c>
      <c r="B1610" s="832" t="s">
        <v>5083</v>
      </c>
      <c r="C1610" s="832" t="s">
        <v>5392</v>
      </c>
      <c r="D1610" s="832" t="s">
        <v>5066</v>
      </c>
      <c r="E1610" s="832" t="s">
        <v>5084</v>
      </c>
      <c r="F1610" s="832" t="s">
        <v>5180</v>
      </c>
      <c r="G1610" s="832" t="s">
        <v>5401</v>
      </c>
      <c r="H1610" s="849">
        <v>0</v>
      </c>
      <c r="I1610" s="849">
        <v>0</v>
      </c>
      <c r="J1610" s="832"/>
      <c r="K1610" s="832"/>
      <c r="L1610" s="849">
        <v>0</v>
      </c>
      <c r="M1610" s="849">
        <v>0</v>
      </c>
      <c r="N1610" s="832"/>
      <c r="O1610" s="832"/>
      <c r="P1610" s="849">
        <v>0</v>
      </c>
      <c r="Q1610" s="849">
        <v>-5.8207660913467407E-11</v>
      </c>
      <c r="R1610" s="837"/>
      <c r="S1610" s="850"/>
    </row>
    <row r="1611" spans="1:19" ht="14.4" customHeight="1" x14ac:dyDescent="0.3">
      <c r="A1611" s="831" t="s">
        <v>5082</v>
      </c>
      <c r="B1611" s="832" t="s">
        <v>5083</v>
      </c>
      <c r="C1611" s="832" t="s">
        <v>5392</v>
      </c>
      <c r="D1611" s="832" t="s">
        <v>5066</v>
      </c>
      <c r="E1611" s="832" t="s">
        <v>5084</v>
      </c>
      <c r="F1611" s="832" t="s">
        <v>5181</v>
      </c>
      <c r="G1611" s="832" t="s">
        <v>5401</v>
      </c>
      <c r="H1611" s="849">
        <v>0</v>
      </c>
      <c r="I1611" s="849">
        <v>0</v>
      </c>
      <c r="J1611" s="832"/>
      <c r="K1611" s="832"/>
      <c r="L1611" s="849">
        <v>0</v>
      </c>
      <c r="M1611" s="849">
        <v>0</v>
      </c>
      <c r="N1611" s="832"/>
      <c r="O1611" s="832"/>
      <c r="P1611" s="849">
        <v>0</v>
      </c>
      <c r="Q1611" s="849">
        <v>0</v>
      </c>
      <c r="R1611" s="837"/>
      <c r="S1611" s="850"/>
    </row>
    <row r="1612" spans="1:19" ht="14.4" customHeight="1" x14ac:dyDescent="0.3">
      <c r="A1612" s="831" t="s">
        <v>5082</v>
      </c>
      <c r="B1612" s="832" t="s">
        <v>5083</v>
      </c>
      <c r="C1612" s="832" t="s">
        <v>5392</v>
      </c>
      <c r="D1612" s="832" t="s">
        <v>5066</v>
      </c>
      <c r="E1612" s="832" t="s">
        <v>5084</v>
      </c>
      <c r="F1612" s="832" t="s">
        <v>5192</v>
      </c>
      <c r="G1612" s="832" t="s">
        <v>5193</v>
      </c>
      <c r="H1612" s="849"/>
      <c r="I1612" s="849"/>
      <c r="J1612" s="832"/>
      <c r="K1612" s="832"/>
      <c r="L1612" s="849">
        <v>0</v>
      </c>
      <c r="M1612" s="849">
        <v>0</v>
      </c>
      <c r="N1612" s="832"/>
      <c r="O1612" s="832"/>
      <c r="P1612" s="849"/>
      <c r="Q1612" s="849"/>
      <c r="R1612" s="837"/>
      <c r="S1612" s="850"/>
    </row>
    <row r="1613" spans="1:19" ht="14.4" customHeight="1" x14ac:dyDescent="0.3">
      <c r="A1613" s="831" t="s">
        <v>5082</v>
      </c>
      <c r="B1613" s="832" t="s">
        <v>5083</v>
      </c>
      <c r="C1613" s="832" t="s">
        <v>5392</v>
      </c>
      <c r="D1613" s="832" t="s">
        <v>5066</v>
      </c>
      <c r="E1613" s="832" t="s">
        <v>5084</v>
      </c>
      <c r="F1613" s="832" t="s">
        <v>5197</v>
      </c>
      <c r="G1613" s="832" t="s">
        <v>5198</v>
      </c>
      <c r="H1613" s="849">
        <v>0</v>
      </c>
      <c r="I1613" s="849">
        <v>3.4924596548080444E-10</v>
      </c>
      <c r="J1613" s="832"/>
      <c r="K1613" s="832"/>
      <c r="L1613" s="849">
        <v>0</v>
      </c>
      <c r="M1613" s="849">
        <v>0</v>
      </c>
      <c r="N1613" s="832"/>
      <c r="O1613" s="832"/>
      <c r="P1613" s="849"/>
      <c r="Q1613" s="849"/>
      <c r="R1613" s="837"/>
      <c r="S1613" s="850"/>
    </row>
    <row r="1614" spans="1:19" ht="14.4" customHeight="1" x14ac:dyDescent="0.3">
      <c r="A1614" s="831" t="s">
        <v>5082</v>
      </c>
      <c r="B1614" s="832" t="s">
        <v>5083</v>
      </c>
      <c r="C1614" s="832" t="s">
        <v>5392</v>
      </c>
      <c r="D1614" s="832" t="s">
        <v>5066</v>
      </c>
      <c r="E1614" s="832" t="s">
        <v>5084</v>
      </c>
      <c r="F1614" s="832" t="s">
        <v>5199</v>
      </c>
      <c r="G1614" s="832" t="s">
        <v>5200</v>
      </c>
      <c r="H1614" s="849">
        <v>0</v>
      </c>
      <c r="I1614" s="849">
        <v>0</v>
      </c>
      <c r="J1614" s="832"/>
      <c r="K1614" s="832"/>
      <c r="L1614" s="849"/>
      <c r="M1614" s="849"/>
      <c r="N1614" s="832"/>
      <c r="O1614" s="832"/>
      <c r="P1614" s="849">
        <v>0</v>
      </c>
      <c r="Q1614" s="849">
        <v>0</v>
      </c>
      <c r="R1614" s="837"/>
      <c r="S1614" s="850"/>
    </row>
    <row r="1615" spans="1:19" ht="14.4" customHeight="1" x14ac:dyDescent="0.3">
      <c r="A1615" s="831" t="s">
        <v>5082</v>
      </c>
      <c r="B1615" s="832" t="s">
        <v>5083</v>
      </c>
      <c r="C1615" s="832" t="s">
        <v>5392</v>
      </c>
      <c r="D1615" s="832" t="s">
        <v>5066</v>
      </c>
      <c r="E1615" s="832" t="s">
        <v>5084</v>
      </c>
      <c r="F1615" s="832" t="s">
        <v>5201</v>
      </c>
      <c r="G1615" s="832" t="s">
        <v>5200</v>
      </c>
      <c r="H1615" s="849">
        <v>0</v>
      </c>
      <c r="I1615" s="849">
        <v>-2.3283064365386963E-10</v>
      </c>
      <c r="J1615" s="832"/>
      <c r="K1615" s="832"/>
      <c r="L1615" s="849">
        <v>0</v>
      </c>
      <c r="M1615" s="849">
        <v>0</v>
      </c>
      <c r="N1615" s="832"/>
      <c r="O1615" s="832"/>
      <c r="P1615" s="849">
        <v>0</v>
      </c>
      <c r="Q1615" s="849">
        <v>2.3283064365386963E-10</v>
      </c>
      <c r="R1615" s="837"/>
      <c r="S1615" s="850"/>
    </row>
    <row r="1616" spans="1:19" ht="14.4" customHeight="1" x14ac:dyDescent="0.3">
      <c r="A1616" s="831" t="s">
        <v>5082</v>
      </c>
      <c r="B1616" s="832" t="s">
        <v>5083</v>
      </c>
      <c r="C1616" s="832" t="s">
        <v>5392</v>
      </c>
      <c r="D1616" s="832" t="s">
        <v>5066</v>
      </c>
      <c r="E1616" s="832" t="s">
        <v>5084</v>
      </c>
      <c r="F1616" s="832" t="s">
        <v>5202</v>
      </c>
      <c r="G1616" s="832" t="s">
        <v>2697</v>
      </c>
      <c r="H1616" s="849">
        <v>0</v>
      </c>
      <c r="I1616" s="849">
        <v>5.8207660913467407E-11</v>
      </c>
      <c r="J1616" s="832"/>
      <c r="K1616" s="832"/>
      <c r="L1616" s="849">
        <v>0</v>
      </c>
      <c r="M1616" s="849">
        <v>0</v>
      </c>
      <c r="N1616" s="832"/>
      <c r="O1616" s="832"/>
      <c r="P1616" s="849">
        <v>0</v>
      </c>
      <c r="Q1616" s="849">
        <v>0</v>
      </c>
      <c r="R1616" s="837"/>
      <c r="S1616" s="850"/>
    </row>
    <row r="1617" spans="1:19" ht="14.4" customHeight="1" x14ac:dyDescent="0.3">
      <c r="A1617" s="831" t="s">
        <v>5082</v>
      </c>
      <c r="B1617" s="832" t="s">
        <v>5083</v>
      </c>
      <c r="C1617" s="832" t="s">
        <v>5392</v>
      </c>
      <c r="D1617" s="832" t="s">
        <v>5066</v>
      </c>
      <c r="E1617" s="832" t="s">
        <v>5084</v>
      </c>
      <c r="F1617" s="832" t="s">
        <v>5203</v>
      </c>
      <c r="G1617" s="832" t="s">
        <v>5402</v>
      </c>
      <c r="H1617" s="849">
        <v>0</v>
      </c>
      <c r="I1617" s="849">
        <v>-1.1641532182693481E-10</v>
      </c>
      <c r="J1617" s="832"/>
      <c r="K1617" s="832"/>
      <c r="L1617" s="849">
        <v>0</v>
      </c>
      <c r="M1617" s="849">
        <v>0</v>
      </c>
      <c r="N1617" s="832"/>
      <c r="O1617" s="832"/>
      <c r="P1617" s="849">
        <v>0</v>
      </c>
      <c r="Q1617" s="849">
        <v>5.8207660913467407E-11</v>
      </c>
      <c r="R1617" s="837"/>
      <c r="S1617" s="850"/>
    </row>
    <row r="1618" spans="1:19" ht="14.4" customHeight="1" x14ac:dyDescent="0.3">
      <c r="A1618" s="831" t="s">
        <v>5082</v>
      </c>
      <c r="B1618" s="832" t="s">
        <v>5083</v>
      </c>
      <c r="C1618" s="832" t="s">
        <v>5392</v>
      </c>
      <c r="D1618" s="832" t="s">
        <v>5066</v>
      </c>
      <c r="E1618" s="832" t="s">
        <v>5084</v>
      </c>
      <c r="F1618" s="832" t="s">
        <v>5215</v>
      </c>
      <c r="G1618" s="832" t="s">
        <v>5403</v>
      </c>
      <c r="H1618" s="849">
        <v>0</v>
      </c>
      <c r="I1618" s="849">
        <v>0</v>
      </c>
      <c r="J1618" s="832">
        <v>0</v>
      </c>
      <c r="K1618" s="832"/>
      <c r="L1618" s="849">
        <v>0</v>
      </c>
      <c r="M1618" s="849">
        <v>2.9103830456733704E-11</v>
      </c>
      <c r="N1618" s="832">
        <v>1</v>
      </c>
      <c r="O1618" s="832"/>
      <c r="P1618" s="849">
        <v>7.1054273576010019E-15</v>
      </c>
      <c r="Q1618" s="849">
        <v>1.1641532182693481E-10</v>
      </c>
      <c r="R1618" s="837">
        <v>4</v>
      </c>
      <c r="S1618" s="850">
        <v>16384</v>
      </c>
    </row>
    <row r="1619" spans="1:19" ht="14.4" customHeight="1" x14ac:dyDescent="0.3">
      <c r="A1619" s="831" t="s">
        <v>5082</v>
      </c>
      <c r="B1619" s="832" t="s">
        <v>5083</v>
      </c>
      <c r="C1619" s="832" t="s">
        <v>5392</v>
      </c>
      <c r="D1619" s="832" t="s">
        <v>5066</v>
      </c>
      <c r="E1619" s="832" t="s">
        <v>5084</v>
      </c>
      <c r="F1619" s="832" t="s">
        <v>5219</v>
      </c>
      <c r="G1619" s="832" t="s">
        <v>5404</v>
      </c>
      <c r="H1619" s="849">
        <v>0</v>
      </c>
      <c r="I1619" s="849">
        <v>-9.3132257461547852E-10</v>
      </c>
      <c r="J1619" s="832">
        <v>8</v>
      </c>
      <c r="K1619" s="832"/>
      <c r="L1619" s="849">
        <v>0</v>
      </c>
      <c r="M1619" s="849">
        <v>-1.1641532182693481E-10</v>
      </c>
      <c r="N1619" s="832">
        <v>1</v>
      </c>
      <c r="O1619" s="832"/>
      <c r="P1619" s="849">
        <v>0</v>
      </c>
      <c r="Q1619" s="849">
        <v>0</v>
      </c>
      <c r="R1619" s="837">
        <v>0</v>
      </c>
      <c r="S1619" s="850"/>
    </row>
    <row r="1620" spans="1:19" ht="14.4" customHeight="1" x14ac:dyDescent="0.3">
      <c r="A1620" s="831" t="s">
        <v>5082</v>
      </c>
      <c r="B1620" s="832" t="s">
        <v>5083</v>
      </c>
      <c r="C1620" s="832" t="s">
        <v>5392</v>
      </c>
      <c r="D1620" s="832" t="s">
        <v>5066</v>
      </c>
      <c r="E1620" s="832" t="s">
        <v>5084</v>
      </c>
      <c r="F1620" s="832" t="s">
        <v>5224</v>
      </c>
      <c r="G1620" s="832" t="s">
        <v>5394</v>
      </c>
      <c r="H1620" s="849">
        <v>0</v>
      </c>
      <c r="I1620" s="849">
        <v>5.8207660913467407E-10</v>
      </c>
      <c r="J1620" s="832"/>
      <c r="K1620" s="832"/>
      <c r="L1620" s="849">
        <v>0</v>
      </c>
      <c r="M1620" s="849">
        <v>0</v>
      </c>
      <c r="N1620" s="832"/>
      <c r="O1620" s="832"/>
      <c r="P1620" s="849">
        <v>0</v>
      </c>
      <c r="Q1620" s="849">
        <v>-9.3132257461547852E-10</v>
      </c>
      <c r="R1620" s="837"/>
      <c r="S1620" s="850"/>
    </row>
    <row r="1621" spans="1:19" ht="14.4" customHeight="1" x14ac:dyDescent="0.3">
      <c r="A1621" s="831" t="s">
        <v>5082</v>
      </c>
      <c r="B1621" s="832" t="s">
        <v>5083</v>
      </c>
      <c r="C1621" s="832" t="s">
        <v>5392</v>
      </c>
      <c r="D1621" s="832" t="s">
        <v>5066</v>
      </c>
      <c r="E1621" s="832" t="s">
        <v>5084</v>
      </c>
      <c r="F1621" s="832" t="s">
        <v>5229</v>
      </c>
      <c r="G1621" s="832" t="s">
        <v>5405</v>
      </c>
      <c r="H1621" s="849">
        <v>0</v>
      </c>
      <c r="I1621" s="849">
        <v>0</v>
      </c>
      <c r="J1621" s="832">
        <v>0</v>
      </c>
      <c r="K1621" s="832"/>
      <c r="L1621" s="849">
        <v>-8.8817841970012523E-16</v>
      </c>
      <c r="M1621" s="849">
        <v>1.4551915228366852E-11</v>
      </c>
      <c r="N1621" s="832">
        <v>1</v>
      </c>
      <c r="O1621" s="832">
        <v>-16384</v>
      </c>
      <c r="P1621" s="849">
        <v>-8.8817841970012523E-16</v>
      </c>
      <c r="Q1621" s="849">
        <v>-7.2759576141834259E-12</v>
      </c>
      <c r="R1621" s="837">
        <v>-0.5</v>
      </c>
      <c r="S1621" s="850">
        <v>8192</v>
      </c>
    </row>
    <row r="1622" spans="1:19" ht="14.4" customHeight="1" x14ac:dyDescent="0.3">
      <c r="A1622" s="831" t="s">
        <v>5082</v>
      </c>
      <c r="B1622" s="832" t="s">
        <v>5083</v>
      </c>
      <c r="C1622" s="832" t="s">
        <v>5392</v>
      </c>
      <c r="D1622" s="832" t="s">
        <v>5066</v>
      </c>
      <c r="E1622" s="832" t="s">
        <v>5084</v>
      </c>
      <c r="F1622" s="832" t="s">
        <v>5232</v>
      </c>
      <c r="G1622" s="832" t="s">
        <v>2697</v>
      </c>
      <c r="H1622" s="849">
        <v>0</v>
      </c>
      <c r="I1622" s="849">
        <v>0</v>
      </c>
      <c r="J1622" s="832"/>
      <c r="K1622" s="832"/>
      <c r="L1622" s="849">
        <v>0</v>
      </c>
      <c r="M1622" s="849">
        <v>0</v>
      </c>
      <c r="N1622" s="832"/>
      <c r="O1622" s="832"/>
      <c r="P1622" s="849">
        <v>0</v>
      </c>
      <c r="Q1622" s="849">
        <v>0</v>
      </c>
      <c r="R1622" s="837"/>
      <c r="S1622" s="850"/>
    </row>
    <row r="1623" spans="1:19" ht="14.4" customHeight="1" x14ac:dyDescent="0.3">
      <c r="A1623" s="831" t="s">
        <v>5082</v>
      </c>
      <c r="B1623" s="832" t="s">
        <v>5083</v>
      </c>
      <c r="C1623" s="832" t="s">
        <v>5392</v>
      </c>
      <c r="D1623" s="832" t="s">
        <v>5066</v>
      </c>
      <c r="E1623" s="832" t="s">
        <v>5084</v>
      </c>
      <c r="F1623" s="832" t="s">
        <v>5238</v>
      </c>
      <c r="G1623" s="832" t="s">
        <v>1909</v>
      </c>
      <c r="H1623" s="849">
        <v>-1.7763568394002505E-15</v>
      </c>
      <c r="I1623" s="849">
        <v>-1.4551915228366852E-10</v>
      </c>
      <c r="J1623" s="832">
        <v>2.5</v>
      </c>
      <c r="K1623" s="832">
        <v>81920</v>
      </c>
      <c r="L1623" s="849">
        <v>0</v>
      </c>
      <c r="M1623" s="849">
        <v>-5.8207660913467407E-11</v>
      </c>
      <c r="N1623" s="832">
        <v>1</v>
      </c>
      <c r="O1623" s="832"/>
      <c r="P1623" s="849">
        <v>0</v>
      </c>
      <c r="Q1623" s="849">
        <v>0</v>
      </c>
      <c r="R1623" s="837">
        <v>0</v>
      </c>
      <c r="S1623" s="850"/>
    </row>
    <row r="1624" spans="1:19" ht="14.4" customHeight="1" x14ac:dyDescent="0.3">
      <c r="A1624" s="831" t="s">
        <v>5082</v>
      </c>
      <c r="B1624" s="832" t="s">
        <v>5083</v>
      </c>
      <c r="C1624" s="832" t="s">
        <v>5392</v>
      </c>
      <c r="D1624" s="832" t="s">
        <v>5066</v>
      </c>
      <c r="E1624" s="832" t="s">
        <v>5084</v>
      </c>
      <c r="F1624" s="832" t="s">
        <v>5240</v>
      </c>
      <c r="G1624" s="832" t="s">
        <v>5406</v>
      </c>
      <c r="H1624" s="849">
        <v>0</v>
      </c>
      <c r="I1624" s="849">
        <v>0</v>
      </c>
      <c r="J1624" s="832"/>
      <c r="K1624" s="832"/>
      <c r="L1624" s="849"/>
      <c r="M1624" s="849"/>
      <c r="N1624" s="832"/>
      <c r="O1624" s="832"/>
      <c r="P1624" s="849">
        <v>0</v>
      </c>
      <c r="Q1624" s="849">
        <v>0</v>
      </c>
      <c r="R1624" s="837"/>
      <c r="S1624" s="850"/>
    </row>
    <row r="1625" spans="1:19" ht="14.4" customHeight="1" x14ac:dyDescent="0.3">
      <c r="A1625" s="831" t="s">
        <v>5082</v>
      </c>
      <c r="B1625" s="832" t="s">
        <v>5083</v>
      </c>
      <c r="C1625" s="832" t="s">
        <v>5392</v>
      </c>
      <c r="D1625" s="832" t="s">
        <v>5066</v>
      </c>
      <c r="E1625" s="832" t="s">
        <v>5084</v>
      </c>
      <c r="F1625" s="832" t="s">
        <v>5243</v>
      </c>
      <c r="G1625" s="832" t="s">
        <v>5406</v>
      </c>
      <c r="H1625" s="849">
        <v>8.8817841970012523E-16</v>
      </c>
      <c r="I1625" s="849">
        <v>0</v>
      </c>
      <c r="J1625" s="832">
        <v>0</v>
      </c>
      <c r="K1625" s="832">
        <v>0</v>
      </c>
      <c r="L1625" s="849">
        <v>0</v>
      </c>
      <c r="M1625" s="849">
        <v>1.1641532182693481E-10</v>
      </c>
      <c r="N1625" s="832">
        <v>1</v>
      </c>
      <c r="O1625" s="832"/>
      <c r="P1625" s="849">
        <v>3.5527136788005009E-15</v>
      </c>
      <c r="Q1625" s="849">
        <v>-1.1641532182693481E-10</v>
      </c>
      <c r="R1625" s="837">
        <v>-1</v>
      </c>
      <c r="S1625" s="850">
        <v>-32768</v>
      </c>
    </row>
    <row r="1626" spans="1:19" ht="14.4" customHeight="1" x14ac:dyDescent="0.3">
      <c r="A1626" s="831" t="s">
        <v>5082</v>
      </c>
      <c r="B1626" s="832" t="s">
        <v>5083</v>
      </c>
      <c r="C1626" s="832" t="s">
        <v>5392</v>
      </c>
      <c r="D1626" s="832" t="s">
        <v>5066</v>
      </c>
      <c r="E1626" s="832" t="s">
        <v>5084</v>
      </c>
      <c r="F1626" s="832" t="s">
        <v>5244</v>
      </c>
      <c r="G1626" s="832" t="s">
        <v>5405</v>
      </c>
      <c r="H1626" s="849">
        <v>0</v>
      </c>
      <c r="I1626" s="849">
        <v>0</v>
      </c>
      <c r="J1626" s="832">
        <v>0</v>
      </c>
      <c r="K1626" s="832"/>
      <c r="L1626" s="849">
        <v>4.4408920985006262E-16</v>
      </c>
      <c r="M1626" s="849">
        <v>7.2759576141834259E-12</v>
      </c>
      <c r="N1626" s="832">
        <v>1</v>
      </c>
      <c r="O1626" s="832">
        <v>16384</v>
      </c>
      <c r="P1626" s="849">
        <v>-1.7763568394002505E-15</v>
      </c>
      <c r="Q1626" s="849">
        <v>-5.8207660913467407E-11</v>
      </c>
      <c r="R1626" s="837">
        <v>-8</v>
      </c>
      <c r="S1626" s="850">
        <v>32768</v>
      </c>
    </row>
    <row r="1627" spans="1:19" ht="14.4" customHeight="1" x14ac:dyDescent="0.3">
      <c r="A1627" s="831" t="s">
        <v>5082</v>
      </c>
      <c r="B1627" s="832" t="s">
        <v>5083</v>
      </c>
      <c r="C1627" s="832" t="s">
        <v>5392</v>
      </c>
      <c r="D1627" s="832" t="s">
        <v>5066</v>
      </c>
      <c r="E1627" s="832" t="s">
        <v>5084</v>
      </c>
      <c r="F1627" s="832" t="s">
        <v>5248</v>
      </c>
      <c r="G1627" s="832" t="s">
        <v>5407</v>
      </c>
      <c r="H1627" s="849">
        <v>0</v>
      </c>
      <c r="I1627" s="849">
        <v>2.9103830456733704E-11</v>
      </c>
      <c r="J1627" s="832"/>
      <c r="K1627" s="832"/>
      <c r="L1627" s="849">
        <v>0</v>
      </c>
      <c r="M1627" s="849">
        <v>0</v>
      </c>
      <c r="N1627" s="832"/>
      <c r="O1627" s="832"/>
      <c r="P1627" s="849">
        <v>0</v>
      </c>
      <c r="Q1627" s="849">
        <v>0</v>
      </c>
      <c r="R1627" s="837"/>
      <c r="S1627" s="850"/>
    </row>
    <row r="1628" spans="1:19" ht="14.4" customHeight="1" x14ac:dyDescent="0.3">
      <c r="A1628" s="831" t="s">
        <v>5082</v>
      </c>
      <c r="B1628" s="832" t="s">
        <v>5083</v>
      </c>
      <c r="C1628" s="832" t="s">
        <v>5392</v>
      </c>
      <c r="D1628" s="832" t="s">
        <v>5066</v>
      </c>
      <c r="E1628" s="832" t="s">
        <v>5084</v>
      </c>
      <c r="F1628" s="832" t="s">
        <v>5257</v>
      </c>
      <c r="G1628" s="832" t="s">
        <v>5408</v>
      </c>
      <c r="H1628" s="849">
        <v>0</v>
      </c>
      <c r="I1628" s="849">
        <v>-2.9103830456733704E-11</v>
      </c>
      <c r="J1628" s="832"/>
      <c r="K1628" s="832"/>
      <c r="L1628" s="849">
        <v>0</v>
      </c>
      <c r="M1628" s="849">
        <v>0</v>
      </c>
      <c r="N1628" s="832"/>
      <c r="O1628" s="832"/>
      <c r="P1628" s="849">
        <v>0</v>
      </c>
      <c r="Q1628" s="849">
        <v>2.3283064365386963E-10</v>
      </c>
      <c r="R1628" s="837"/>
      <c r="S1628" s="850"/>
    </row>
    <row r="1629" spans="1:19" ht="14.4" customHeight="1" x14ac:dyDescent="0.3">
      <c r="A1629" s="831" t="s">
        <v>5082</v>
      </c>
      <c r="B1629" s="832" t="s">
        <v>5083</v>
      </c>
      <c r="C1629" s="832" t="s">
        <v>5392</v>
      </c>
      <c r="D1629" s="832" t="s">
        <v>5066</v>
      </c>
      <c r="E1629" s="832" t="s">
        <v>5084</v>
      </c>
      <c r="F1629" s="832" t="s">
        <v>5259</v>
      </c>
      <c r="G1629" s="832" t="s">
        <v>5409</v>
      </c>
      <c r="H1629" s="849">
        <v>0</v>
      </c>
      <c r="I1629" s="849">
        <v>0</v>
      </c>
      <c r="J1629" s="832"/>
      <c r="K1629" s="832"/>
      <c r="L1629" s="849">
        <v>0</v>
      </c>
      <c r="M1629" s="849">
        <v>0</v>
      </c>
      <c r="N1629" s="832"/>
      <c r="O1629" s="832"/>
      <c r="P1629" s="849">
        <v>0</v>
      </c>
      <c r="Q1629" s="849">
        <v>-1.1641532182693481E-10</v>
      </c>
      <c r="R1629" s="837"/>
      <c r="S1629" s="850"/>
    </row>
    <row r="1630" spans="1:19" ht="14.4" customHeight="1" x14ac:dyDescent="0.3">
      <c r="A1630" s="831" t="s">
        <v>5082</v>
      </c>
      <c r="B1630" s="832" t="s">
        <v>5083</v>
      </c>
      <c r="C1630" s="832" t="s">
        <v>5392</v>
      </c>
      <c r="D1630" s="832" t="s">
        <v>5066</v>
      </c>
      <c r="E1630" s="832" t="s">
        <v>5084</v>
      </c>
      <c r="F1630" s="832" t="s">
        <v>5262</v>
      </c>
      <c r="G1630" s="832" t="s">
        <v>5410</v>
      </c>
      <c r="H1630" s="849"/>
      <c r="I1630" s="849"/>
      <c r="J1630" s="832"/>
      <c r="K1630" s="832"/>
      <c r="L1630" s="849"/>
      <c r="M1630" s="849"/>
      <c r="N1630" s="832"/>
      <c r="O1630" s="832"/>
      <c r="P1630" s="849">
        <v>0</v>
      </c>
      <c r="Q1630" s="849">
        <v>0</v>
      </c>
      <c r="R1630" s="837"/>
      <c r="S1630" s="850"/>
    </row>
    <row r="1631" spans="1:19" ht="14.4" customHeight="1" x14ac:dyDescent="0.3">
      <c r="A1631" s="831" t="s">
        <v>5082</v>
      </c>
      <c r="B1631" s="832" t="s">
        <v>5083</v>
      </c>
      <c r="C1631" s="832" t="s">
        <v>5392</v>
      </c>
      <c r="D1631" s="832" t="s">
        <v>5066</v>
      </c>
      <c r="E1631" s="832" t="s">
        <v>5084</v>
      </c>
      <c r="F1631" s="832" t="s">
        <v>5268</v>
      </c>
      <c r="G1631" s="832" t="s">
        <v>3631</v>
      </c>
      <c r="H1631" s="849"/>
      <c r="I1631" s="849"/>
      <c r="J1631" s="832"/>
      <c r="K1631" s="832"/>
      <c r="L1631" s="849">
        <v>0</v>
      </c>
      <c r="M1631" s="849">
        <v>0</v>
      </c>
      <c r="N1631" s="832"/>
      <c r="O1631" s="832"/>
      <c r="P1631" s="849">
        <v>1.3322676295501878E-14</v>
      </c>
      <c r="Q1631" s="849">
        <v>-3.637978807091713E-11</v>
      </c>
      <c r="R1631" s="837"/>
      <c r="S1631" s="850">
        <v>-2730.6666666666665</v>
      </c>
    </row>
    <row r="1632" spans="1:19" ht="14.4" customHeight="1" x14ac:dyDescent="0.3">
      <c r="A1632" s="831" t="s">
        <v>5082</v>
      </c>
      <c r="B1632" s="832" t="s">
        <v>5083</v>
      </c>
      <c r="C1632" s="832" t="s">
        <v>5392</v>
      </c>
      <c r="D1632" s="832" t="s">
        <v>5066</v>
      </c>
      <c r="E1632" s="832" t="s">
        <v>5084</v>
      </c>
      <c r="F1632" s="832" t="s">
        <v>5276</v>
      </c>
      <c r="G1632" s="832" t="s">
        <v>5411</v>
      </c>
      <c r="H1632" s="849"/>
      <c r="I1632" s="849"/>
      <c r="J1632" s="832"/>
      <c r="K1632" s="832"/>
      <c r="L1632" s="849">
        <v>0</v>
      </c>
      <c r="M1632" s="849">
        <v>0</v>
      </c>
      <c r="N1632" s="832"/>
      <c r="O1632" s="832"/>
      <c r="P1632" s="849"/>
      <c r="Q1632" s="849"/>
      <c r="R1632" s="837"/>
      <c r="S1632" s="850"/>
    </row>
    <row r="1633" spans="1:19" ht="14.4" customHeight="1" x14ac:dyDescent="0.3">
      <c r="A1633" s="831" t="s">
        <v>5082</v>
      </c>
      <c r="B1633" s="832" t="s">
        <v>5083</v>
      </c>
      <c r="C1633" s="832" t="s">
        <v>5392</v>
      </c>
      <c r="D1633" s="832" t="s">
        <v>5066</v>
      </c>
      <c r="E1633" s="832" t="s">
        <v>5084</v>
      </c>
      <c r="F1633" s="832" t="s">
        <v>5277</v>
      </c>
      <c r="G1633" s="832" t="s">
        <v>5411</v>
      </c>
      <c r="H1633" s="849"/>
      <c r="I1633" s="849"/>
      <c r="J1633" s="832"/>
      <c r="K1633" s="832"/>
      <c r="L1633" s="849">
        <v>0</v>
      </c>
      <c r="M1633" s="849">
        <v>0</v>
      </c>
      <c r="N1633" s="832"/>
      <c r="O1633" s="832"/>
      <c r="P1633" s="849">
        <v>0</v>
      </c>
      <c r="Q1633" s="849">
        <v>0</v>
      </c>
      <c r="R1633" s="837"/>
      <c r="S1633" s="850"/>
    </row>
    <row r="1634" spans="1:19" ht="14.4" customHeight="1" x14ac:dyDescent="0.3">
      <c r="A1634" s="831" t="s">
        <v>5082</v>
      </c>
      <c r="B1634" s="832" t="s">
        <v>5083</v>
      </c>
      <c r="C1634" s="832" t="s">
        <v>5392</v>
      </c>
      <c r="D1634" s="832" t="s">
        <v>5066</v>
      </c>
      <c r="E1634" s="832" t="s">
        <v>5084</v>
      </c>
      <c r="F1634" s="832" t="s">
        <v>5282</v>
      </c>
      <c r="G1634" s="832" t="s">
        <v>3631</v>
      </c>
      <c r="H1634" s="849"/>
      <c r="I1634" s="849"/>
      <c r="J1634" s="832"/>
      <c r="K1634" s="832"/>
      <c r="L1634" s="849">
        <v>0</v>
      </c>
      <c r="M1634" s="849">
        <v>0</v>
      </c>
      <c r="N1634" s="832"/>
      <c r="O1634" s="832"/>
      <c r="P1634" s="849">
        <v>0</v>
      </c>
      <c r="Q1634" s="849">
        <v>0</v>
      </c>
      <c r="R1634" s="837"/>
      <c r="S1634" s="850"/>
    </row>
    <row r="1635" spans="1:19" ht="14.4" customHeight="1" x14ac:dyDescent="0.3">
      <c r="A1635" s="831" t="s">
        <v>5082</v>
      </c>
      <c r="B1635" s="832" t="s">
        <v>5083</v>
      </c>
      <c r="C1635" s="832" t="s">
        <v>5392</v>
      </c>
      <c r="D1635" s="832" t="s">
        <v>5066</v>
      </c>
      <c r="E1635" s="832" t="s">
        <v>5084</v>
      </c>
      <c r="F1635" s="832" t="s">
        <v>5296</v>
      </c>
      <c r="G1635" s="832" t="s">
        <v>5198</v>
      </c>
      <c r="H1635" s="849"/>
      <c r="I1635" s="849"/>
      <c r="J1635" s="832"/>
      <c r="K1635" s="832"/>
      <c r="L1635" s="849"/>
      <c r="M1635" s="849"/>
      <c r="N1635" s="832"/>
      <c r="O1635" s="832"/>
      <c r="P1635" s="849">
        <v>-1.4210854715202004E-14</v>
      </c>
      <c r="Q1635" s="849">
        <v>-4.6566128730773926E-10</v>
      </c>
      <c r="R1635" s="837"/>
      <c r="S1635" s="850">
        <v>32768</v>
      </c>
    </row>
    <row r="1636" spans="1:19" ht="14.4" customHeight="1" x14ac:dyDescent="0.3">
      <c r="A1636" s="831" t="s">
        <v>5082</v>
      </c>
      <c r="B1636" s="832" t="s">
        <v>5083</v>
      </c>
      <c r="C1636" s="832" t="s">
        <v>5392</v>
      </c>
      <c r="D1636" s="832" t="s">
        <v>5066</v>
      </c>
      <c r="E1636" s="832" t="s">
        <v>5084</v>
      </c>
      <c r="F1636" s="832" t="s">
        <v>5303</v>
      </c>
      <c r="G1636" s="832" t="s">
        <v>5411</v>
      </c>
      <c r="H1636" s="849"/>
      <c r="I1636" s="849"/>
      <c r="J1636" s="832"/>
      <c r="K1636" s="832"/>
      <c r="L1636" s="849"/>
      <c r="M1636" s="849"/>
      <c r="N1636" s="832"/>
      <c r="O1636" s="832"/>
      <c r="P1636" s="849">
        <v>0</v>
      </c>
      <c r="Q1636" s="849">
        <v>0</v>
      </c>
      <c r="R1636" s="837"/>
      <c r="S1636" s="850"/>
    </row>
    <row r="1637" spans="1:19" ht="14.4" customHeight="1" x14ac:dyDescent="0.3">
      <c r="A1637" s="831" t="s">
        <v>5082</v>
      </c>
      <c r="B1637" s="832" t="s">
        <v>5083</v>
      </c>
      <c r="C1637" s="832" t="s">
        <v>5392</v>
      </c>
      <c r="D1637" s="832" t="s">
        <v>5066</v>
      </c>
      <c r="E1637" s="832" t="s">
        <v>5084</v>
      </c>
      <c r="F1637" s="832" t="s">
        <v>5308</v>
      </c>
      <c r="G1637" s="832" t="s">
        <v>5412</v>
      </c>
      <c r="H1637" s="849"/>
      <c r="I1637" s="849"/>
      <c r="J1637" s="832"/>
      <c r="K1637" s="832"/>
      <c r="L1637" s="849"/>
      <c r="M1637" s="849"/>
      <c r="N1637" s="832"/>
      <c r="O1637" s="832"/>
      <c r="P1637" s="849">
        <v>0</v>
      </c>
      <c r="Q1637" s="849">
        <v>-7.2759576141834259E-12</v>
      </c>
      <c r="R1637" s="837"/>
      <c r="S1637" s="850"/>
    </row>
    <row r="1638" spans="1:19" ht="14.4" customHeight="1" x14ac:dyDescent="0.3">
      <c r="A1638" s="831" t="s">
        <v>5082</v>
      </c>
      <c r="B1638" s="832" t="s">
        <v>5083</v>
      </c>
      <c r="C1638" s="832" t="s">
        <v>5392</v>
      </c>
      <c r="D1638" s="832" t="s">
        <v>5066</v>
      </c>
      <c r="E1638" s="832" t="s">
        <v>5084</v>
      </c>
      <c r="F1638" s="832" t="s">
        <v>5312</v>
      </c>
      <c r="G1638" s="832" t="s">
        <v>5412</v>
      </c>
      <c r="H1638" s="849"/>
      <c r="I1638" s="849"/>
      <c r="J1638" s="832"/>
      <c r="K1638" s="832"/>
      <c r="L1638" s="849"/>
      <c r="M1638" s="849"/>
      <c r="N1638" s="832"/>
      <c r="O1638" s="832"/>
      <c r="P1638" s="849">
        <v>0</v>
      </c>
      <c r="Q1638" s="849">
        <v>0</v>
      </c>
      <c r="R1638" s="837"/>
      <c r="S1638" s="850"/>
    </row>
    <row r="1639" spans="1:19" ht="14.4" customHeight="1" x14ac:dyDescent="0.3">
      <c r="A1639" s="831" t="s">
        <v>5082</v>
      </c>
      <c r="B1639" s="832" t="s">
        <v>5083</v>
      </c>
      <c r="C1639" s="832" t="s">
        <v>5392</v>
      </c>
      <c r="D1639" s="832" t="s">
        <v>5066</v>
      </c>
      <c r="E1639" s="832" t="s">
        <v>5084</v>
      </c>
      <c r="F1639" s="832" t="s">
        <v>5314</v>
      </c>
      <c r="G1639" s="832" t="s">
        <v>5397</v>
      </c>
      <c r="H1639" s="849"/>
      <c r="I1639" s="849"/>
      <c r="J1639" s="832"/>
      <c r="K1639" s="832"/>
      <c r="L1639" s="849"/>
      <c r="M1639" s="849"/>
      <c r="N1639" s="832"/>
      <c r="O1639" s="832"/>
      <c r="P1639" s="849">
        <v>0</v>
      </c>
      <c r="Q1639" s="849">
        <v>0</v>
      </c>
      <c r="R1639" s="837"/>
      <c r="S1639" s="850"/>
    </row>
    <row r="1640" spans="1:19" ht="14.4" customHeight="1" x14ac:dyDescent="0.3">
      <c r="A1640" s="831" t="s">
        <v>5082</v>
      </c>
      <c r="B1640" s="832" t="s">
        <v>5083</v>
      </c>
      <c r="C1640" s="832" t="s">
        <v>598</v>
      </c>
      <c r="D1640" s="832" t="s">
        <v>5066</v>
      </c>
      <c r="E1640" s="832" t="s">
        <v>5084</v>
      </c>
      <c r="F1640" s="832" t="s">
        <v>5129</v>
      </c>
      <c r="G1640" s="832" t="s">
        <v>1777</v>
      </c>
      <c r="H1640" s="849">
        <v>7.53</v>
      </c>
      <c r="I1640" s="849">
        <v>37717.769999999997</v>
      </c>
      <c r="J1640" s="832"/>
      <c r="K1640" s="832">
        <v>5008.9999999999991</v>
      </c>
      <c r="L1640" s="849"/>
      <c r="M1640" s="849"/>
      <c r="N1640" s="832"/>
      <c r="O1640" s="832"/>
      <c r="P1640" s="849"/>
      <c r="Q1640" s="849"/>
      <c r="R1640" s="837"/>
      <c r="S1640" s="850"/>
    </row>
    <row r="1641" spans="1:19" ht="14.4" customHeight="1" x14ac:dyDescent="0.3">
      <c r="A1641" s="831" t="s">
        <v>5082</v>
      </c>
      <c r="B1641" s="832" t="s">
        <v>5083</v>
      </c>
      <c r="C1641" s="832" t="s">
        <v>598</v>
      </c>
      <c r="D1641" s="832" t="s">
        <v>5066</v>
      </c>
      <c r="E1641" s="832" t="s">
        <v>5331</v>
      </c>
      <c r="F1641" s="832" t="s">
        <v>5354</v>
      </c>
      <c r="G1641" s="832" t="s">
        <v>5355</v>
      </c>
      <c r="H1641" s="849">
        <v>1</v>
      </c>
      <c r="I1641" s="849">
        <v>0</v>
      </c>
      <c r="J1641" s="832"/>
      <c r="K1641" s="832">
        <v>0</v>
      </c>
      <c r="L1641" s="849"/>
      <c r="M1641" s="849"/>
      <c r="N1641" s="832"/>
      <c r="O1641" s="832"/>
      <c r="P1641" s="849"/>
      <c r="Q1641" s="849"/>
      <c r="R1641" s="837"/>
      <c r="S1641" s="850"/>
    </row>
    <row r="1642" spans="1:19" ht="14.4" customHeight="1" x14ac:dyDescent="0.3">
      <c r="A1642" s="831" t="s">
        <v>5082</v>
      </c>
      <c r="B1642" s="832" t="s">
        <v>5413</v>
      </c>
      <c r="C1642" s="832" t="s">
        <v>589</v>
      </c>
      <c r="D1642" s="832" t="s">
        <v>5070</v>
      </c>
      <c r="E1642" s="832" t="s">
        <v>5084</v>
      </c>
      <c r="F1642" s="832" t="s">
        <v>5087</v>
      </c>
      <c r="G1642" s="832" t="s">
        <v>4276</v>
      </c>
      <c r="H1642" s="849">
        <v>14.200000000000001</v>
      </c>
      <c r="I1642" s="849">
        <v>768.22</v>
      </c>
      <c r="J1642" s="832">
        <v>1.0289855072463767</v>
      </c>
      <c r="K1642" s="832">
        <v>54.099999999999994</v>
      </c>
      <c r="L1642" s="849">
        <v>13.799999999999999</v>
      </c>
      <c r="M1642" s="849">
        <v>746.58</v>
      </c>
      <c r="N1642" s="832">
        <v>1</v>
      </c>
      <c r="O1642" s="832">
        <v>54.100000000000009</v>
      </c>
      <c r="P1642" s="849"/>
      <c r="Q1642" s="849"/>
      <c r="R1642" s="837"/>
      <c r="S1642" s="850"/>
    </row>
    <row r="1643" spans="1:19" ht="14.4" customHeight="1" x14ac:dyDescent="0.3">
      <c r="A1643" s="831" t="s">
        <v>5082</v>
      </c>
      <c r="B1643" s="832" t="s">
        <v>5413</v>
      </c>
      <c r="C1643" s="832" t="s">
        <v>589</v>
      </c>
      <c r="D1643" s="832" t="s">
        <v>5070</v>
      </c>
      <c r="E1643" s="832" t="s">
        <v>5084</v>
      </c>
      <c r="F1643" s="832" t="s">
        <v>5088</v>
      </c>
      <c r="G1643" s="832" t="s">
        <v>4543</v>
      </c>
      <c r="H1643" s="849">
        <v>1.4000000000000001</v>
      </c>
      <c r="I1643" s="849">
        <v>151.56</v>
      </c>
      <c r="J1643" s="832">
        <v>1.0000659848234907</v>
      </c>
      <c r="K1643" s="832">
        <v>108.25714285714285</v>
      </c>
      <c r="L1643" s="849">
        <v>1.4000000000000001</v>
      </c>
      <c r="M1643" s="849">
        <v>151.54999999999998</v>
      </c>
      <c r="N1643" s="832">
        <v>1</v>
      </c>
      <c r="O1643" s="832">
        <v>108.24999999999997</v>
      </c>
      <c r="P1643" s="849"/>
      <c r="Q1643" s="849"/>
      <c r="R1643" s="837"/>
      <c r="S1643" s="850"/>
    </row>
    <row r="1644" spans="1:19" ht="14.4" customHeight="1" x14ac:dyDescent="0.3">
      <c r="A1644" s="831" t="s">
        <v>5082</v>
      </c>
      <c r="B1644" s="832" t="s">
        <v>5413</v>
      </c>
      <c r="C1644" s="832" t="s">
        <v>589</v>
      </c>
      <c r="D1644" s="832" t="s">
        <v>5070</v>
      </c>
      <c r="E1644" s="832" t="s">
        <v>5084</v>
      </c>
      <c r="F1644" s="832" t="s">
        <v>5091</v>
      </c>
      <c r="G1644" s="832" t="s">
        <v>2872</v>
      </c>
      <c r="H1644" s="849">
        <v>0.6</v>
      </c>
      <c r="I1644" s="849">
        <v>7.71</v>
      </c>
      <c r="J1644" s="832"/>
      <c r="K1644" s="832">
        <v>12.85</v>
      </c>
      <c r="L1644" s="849"/>
      <c r="M1644" s="849"/>
      <c r="N1644" s="832"/>
      <c r="O1644" s="832"/>
      <c r="P1644" s="849"/>
      <c r="Q1644" s="849"/>
      <c r="R1644" s="837"/>
      <c r="S1644" s="850"/>
    </row>
    <row r="1645" spans="1:19" ht="14.4" customHeight="1" x14ac:dyDescent="0.3">
      <c r="A1645" s="831" t="s">
        <v>5082</v>
      </c>
      <c r="B1645" s="832" t="s">
        <v>5413</v>
      </c>
      <c r="C1645" s="832" t="s">
        <v>589</v>
      </c>
      <c r="D1645" s="832" t="s">
        <v>5070</v>
      </c>
      <c r="E1645" s="832" t="s">
        <v>5084</v>
      </c>
      <c r="F1645" s="832" t="s">
        <v>5092</v>
      </c>
      <c r="G1645" s="832" t="s">
        <v>5093</v>
      </c>
      <c r="H1645" s="849">
        <v>3.7000000000000006</v>
      </c>
      <c r="I1645" s="849">
        <v>709.88</v>
      </c>
      <c r="J1645" s="832">
        <v>0.31418821727796192</v>
      </c>
      <c r="K1645" s="832">
        <v>191.85945945945943</v>
      </c>
      <c r="L1645" s="849">
        <v>11</v>
      </c>
      <c r="M1645" s="849">
        <v>2259.4100000000003</v>
      </c>
      <c r="N1645" s="832">
        <v>1</v>
      </c>
      <c r="O1645" s="832">
        <v>205.40090909090912</v>
      </c>
      <c r="P1645" s="849"/>
      <c r="Q1645" s="849"/>
      <c r="R1645" s="837"/>
      <c r="S1645" s="850"/>
    </row>
    <row r="1646" spans="1:19" ht="14.4" customHeight="1" x14ac:dyDescent="0.3">
      <c r="A1646" s="831" t="s">
        <v>5082</v>
      </c>
      <c r="B1646" s="832" t="s">
        <v>5413</v>
      </c>
      <c r="C1646" s="832" t="s">
        <v>589</v>
      </c>
      <c r="D1646" s="832" t="s">
        <v>5070</v>
      </c>
      <c r="E1646" s="832" t="s">
        <v>5084</v>
      </c>
      <c r="F1646" s="832" t="s">
        <v>5098</v>
      </c>
      <c r="G1646" s="832" t="s">
        <v>1820</v>
      </c>
      <c r="H1646" s="849">
        <v>4</v>
      </c>
      <c r="I1646" s="849">
        <v>26484.6</v>
      </c>
      <c r="J1646" s="832">
        <v>1.3333333333333335</v>
      </c>
      <c r="K1646" s="832">
        <v>6621.15</v>
      </c>
      <c r="L1646" s="849">
        <v>3</v>
      </c>
      <c r="M1646" s="849">
        <v>19863.449999999997</v>
      </c>
      <c r="N1646" s="832">
        <v>1</v>
      </c>
      <c r="O1646" s="832">
        <v>6621.1499999999987</v>
      </c>
      <c r="P1646" s="849"/>
      <c r="Q1646" s="849"/>
      <c r="R1646" s="837"/>
      <c r="S1646" s="850"/>
    </row>
    <row r="1647" spans="1:19" ht="14.4" customHeight="1" x14ac:dyDescent="0.3">
      <c r="A1647" s="831" t="s">
        <v>5082</v>
      </c>
      <c r="B1647" s="832" t="s">
        <v>5413</v>
      </c>
      <c r="C1647" s="832" t="s">
        <v>589</v>
      </c>
      <c r="D1647" s="832" t="s">
        <v>5070</v>
      </c>
      <c r="E1647" s="832" t="s">
        <v>5084</v>
      </c>
      <c r="F1647" s="832" t="s">
        <v>5099</v>
      </c>
      <c r="G1647" s="832" t="s">
        <v>609</v>
      </c>
      <c r="H1647" s="849"/>
      <c r="I1647" s="849"/>
      <c r="J1647" s="832"/>
      <c r="K1647" s="832"/>
      <c r="L1647" s="849">
        <v>46.879999999999995</v>
      </c>
      <c r="M1647" s="849">
        <v>17148.439999999999</v>
      </c>
      <c r="N1647" s="832">
        <v>1</v>
      </c>
      <c r="O1647" s="832">
        <v>365.79436860068262</v>
      </c>
      <c r="P1647" s="849"/>
      <c r="Q1647" s="849"/>
      <c r="R1647" s="837"/>
      <c r="S1647" s="850"/>
    </row>
    <row r="1648" spans="1:19" ht="14.4" customHeight="1" x14ac:dyDescent="0.3">
      <c r="A1648" s="831" t="s">
        <v>5082</v>
      </c>
      <c r="B1648" s="832" t="s">
        <v>5413</v>
      </c>
      <c r="C1648" s="832" t="s">
        <v>589</v>
      </c>
      <c r="D1648" s="832" t="s">
        <v>5070</v>
      </c>
      <c r="E1648" s="832" t="s">
        <v>5084</v>
      </c>
      <c r="F1648" s="832" t="s">
        <v>5103</v>
      </c>
      <c r="G1648" s="832" t="s">
        <v>5104</v>
      </c>
      <c r="H1648" s="849">
        <v>11</v>
      </c>
      <c r="I1648" s="849">
        <v>314857.73</v>
      </c>
      <c r="J1648" s="832">
        <v>1.2222222222222221</v>
      </c>
      <c r="K1648" s="832">
        <v>28623.429999999997</v>
      </c>
      <c r="L1648" s="849">
        <v>9</v>
      </c>
      <c r="M1648" s="849">
        <v>257610.87</v>
      </c>
      <c r="N1648" s="832">
        <v>1</v>
      </c>
      <c r="O1648" s="832">
        <v>28623.43</v>
      </c>
      <c r="P1648" s="849"/>
      <c r="Q1648" s="849"/>
      <c r="R1648" s="837"/>
      <c r="S1648" s="850"/>
    </row>
    <row r="1649" spans="1:19" ht="14.4" customHeight="1" x14ac:dyDescent="0.3">
      <c r="A1649" s="831" t="s">
        <v>5082</v>
      </c>
      <c r="B1649" s="832" t="s">
        <v>5413</v>
      </c>
      <c r="C1649" s="832" t="s">
        <v>589</v>
      </c>
      <c r="D1649" s="832" t="s">
        <v>5070</v>
      </c>
      <c r="E1649" s="832" t="s">
        <v>5084</v>
      </c>
      <c r="F1649" s="832" t="s">
        <v>5105</v>
      </c>
      <c r="G1649" s="832"/>
      <c r="H1649" s="849">
        <v>15</v>
      </c>
      <c r="I1649" s="849">
        <v>429361.5</v>
      </c>
      <c r="J1649" s="832">
        <v>1.3636363636363638</v>
      </c>
      <c r="K1649" s="832">
        <v>28624.1</v>
      </c>
      <c r="L1649" s="849">
        <v>11</v>
      </c>
      <c r="M1649" s="849">
        <v>314865.09999999998</v>
      </c>
      <c r="N1649" s="832">
        <v>1</v>
      </c>
      <c r="O1649" s="832">
        <v>28624.1</v>
      </c>
      <c r="P1649" s="849"/>
      <c r="Q1649" s="849"/>
      <c r="R1649" s="837"/>
      <c r="S1649" s="850"/>
    </row>
    <row r="1650" spans="1:19" ht="14.4" customHeight="1" x14ac:dyDescent="0.3">
      <c r="A1650" s="831" t="s">
        <v>5082</v>
      </c>
      <c r="B1650" s="832" t="s">
        <v>5413</v>
      </c>
      <c r="C1650" s="832" t="s">
        <v>589</v>
      </c>
      <c r="D1650" s="832" t="s">
        <v>5070</v>
      </c>
      <c r="E1650" s="832" t="s">
        <v>5084</v>
      </c>
      <c r="F1650" s="832" t="s">
        <v>5116</v>
      </c>
      <c r="G1650" s="832" t="s">
        <v>5117</v>
      </c>
      <c r="H1650" s="849">
        <v>3</v>
      </c>
      <c r="I1650" s="849">
        <v>5247.24</v>
      </c>
      <c r="J1650" s="832"/>
      <c r="K1650" s="832">
        <v>1749.08</v>
      </c>
      <c r="L1650" s="849"/>
      <c r="M1650" s="849"/>
      <c r="N1650" s="832"/>
      <c r="O1650" s="832"/>
      <c r="P1650" s="849"/>
      <c r="Q1650" s="849"/>
      <c r="R1650" s="837"/>
      <c r="S1650" s="850"/>
    </row>
    <row r="1651" spans="1:19" ht="14.4" customHeight="1" x14ac:dyDescent="0.3">
      <c r="A1651" s="831" t="s">
        <v>5082</v>
      </c>
      <c r="B1651" s="832" t="s">
        <v>5413</v>
      </c>
      <c r="C1651" s="832" t="s">
        <v>589</v>
      </c>
      <c r="D1651" s="832" t="s">
        <v>5070</v>
      </c>
      <c r="E1651" s="832" t="s">
        <v>5084</v>
      </c>
      <c r="F1651" s="832" t="s">
        <v>5120</v>
      </c>
      <c r="G1651" s="832" t="s">
        <v>5121</v>
      </c>
      <c r="H1651" s="849">
        <v>10</v>
      </c>
      <c r="I1651" s="849">
        <v>82945.700000000012</v>
      </c>
      <c r="J1651" s="832">
        <v>0.55555555555555558</v>
      </c>
      <c r="K1651" s="832">
        <v>8294.5700000000015</v>
      </c>
      <c r="L1651" s="849">
        <v>18</v>
      </c>
      <c r="M1651" s="849">
        <v>149302.26</v>
      </c>
      <c r="N1651" s="832">
        <v>1</v>
      </c>
      <c r="O1651" s="832">
        <v>8294.57</v>
      </c>
      <c r="P1651" s="849"/>
      <c r="Q1651" s="849"/>
      <c r="R1651" s="837"/>
      <c r="S1651" s="850"/>
    </row>
    <row r="1652" spans="1:19" ht="14.4" customHeight="1" x14ac:dyDescent="0.3">
      <c r="A1652" s="831" t="s">
        <v>5082</v>
      </c>
      <c r="B1652" s="832" t="s">
        <v>5413</v>
      </c>
      <c r="C1652" s="832" t="s">
        <v>589</v>
      </c>
      <c r="D1652" s="832" t="s">
        <v>5070</v>
      </c>
      <c r="E1652" s="832" t="s">
        <v>5084</v>
      </c>
      <c r="F1652" s="832" t="s">
        <v>5124</v>
      </c>
      <c r="G1652" s="832" t="s">
        <v>5125</v>
      </c>
      <c r="H1652" s="849">
        <v>7.55</v>
      </c>
      <c r="I1652" s="849">
        <v>196483.74</v>
      </c>
      <c r="J1652" s="832"/>
      <c r="K1652" s="832">
        <v>26024.336423841058</v>
      </c>
      <c r="L1652" s="849"/>
      <c r="M1652" s="849"/>
      <c r="N1652" s="832"/>
      <c r="O1652" s="832"/>
      <c r="P1652" s="849"/>
      <c r="Q1652" s="849"/>
      <c r="R1652" s="837"/>
      <c r="S1652" s="850"/>
    </row>
    <row r="1653" spans="1:19" ht="14.4" customHeight="1" x14ac:dyDescent="0.3">
      <c r="A1653" s="831" t="s">
        <v>5082</v>
      </c>
      <c r="B1653" s="832" t="s">
        <v>5413</v>
      </c>
      <c r="C1653" s="832" t="s">
        <v>589</v>
      </c>
      <c r="D1653" s="832" t="s">
        <v>5070</v>
      </c>
      <c r="E1653" s="832" t="s">
        <v>5084</v>
      </c>
      <c r="F1653" s="832" t="s">
        <v>5133</v>
      </c>
      <c r="G1653" s="832"/>
      <c r="H1653" s="849">
        <v>10</v>
      </c>
      <c r="I1653" s="849">
        <v>487.40000000000003</v>
      </c>
      <c r="J1653" s="832">
        <v>10</v>
      </c>
      <c r="K1653" s="832">
        <v>48.74</v>
      </c>
      <c r="L1653" s="849">
        <v>1</v>
      </c>
      <c r="M1653" s="849">
        <v>48.74</v>
      </c>
      <c r="N1653" s="832">
        <v>1</v>
      </c>
      <c r="O1653" s="832">
        <v>48.74</v>
      </c>
      <c r="P1653" s="849"/>
      <c r="Q1653" s="849"/>
      <c r="R1653" s="837"/>
      <c r="S1653" s="850"/>
    </row>
    <row r="1654" spans="1:19" ht="14.4" customHeight="1" x14ac:dyDescent="0.3">
      <c r="A1654" s="831" t="s">
        <v>5082</v>
      </c>
      <c r="B1654" s="832" t="s">
        <v>5413</v>
      </c>
      <c r="C1654" s="832" t="s">
        <v>589</v>
      </c>
      <c r="D1654" s="832" t="s">
        <v>5070</v>
      </c>
      <c r="E1654" s="832" t="s">
        <v>5084</v>
      </c>
      <c r="F1654" s="832" t="s">
        <v>5134</v>
      </c>
      <c r="G1654" s="832" t="s">
        <v>5135</v>
      </c>
      <c r="H1654" s="849">
        <v>0.65</v>
      </c>
      <c r="I1654" s="849">
        <v>68.760000000000005</v>
      </c>
      <c r="J1654" s="832">
        <v>3.9303107208999245E-2</v>
      </c>
      <c r="K1654" s="832">
        <v>105.78461538461539</v>
      </c>
      <c r="L1654" s="849">
        <v>12.72</v>
      </c>
      <c r="M1654" s="849">
        <v>1749.48</v>
      </c>
      <c r="N1654" s="832">
        <v>1</v>
      </c>
      <c r="O1654" s="832">
        <v>137.53773584905659</v>
      </c>
      <c r="P1654" s="849"/>
      <c r="Q1654" s="849"/>
      <c r="R1654" s="837"/>
      <c r="S1654" s="850"/>
    </row>
    <row r="1655" spans="1:19" ht="14.4" customHeight="1" x14ac:dyDescent="0.3">
      <c r="A1655" s="831" t="s">
        <v>5082</v>
      </c>
      <c r="B1655" s="832" t="s">
        <v>5413</v>
      </c>
      <c r="C1655" s="832" t="s">
        <v>589</v>
      </c>
      <c r="D1655" s="832" t="s">
        <v>5070</v>
      </c>
      <c r="E1655" s="832" t="s">
        <v>5084</v>
      </c>
      <c r="F1655" s="832" t="s">
        <v>5136</v>
      </c>
      <c r="G1655" s="832" t="s">
        <v>5135</v>
      </c>
      <c r="H1655" s="849">
        <v>13.4</v>
      </c>
      <c r="I1655" s="849">
        <v>7088.32</v>
      </c>
      <c r="J1655" s="832">
        <v>0.70457355741895988</v>
      </c>
      <c r="K1655" s="832">
        <v>528.97910447761194</v>
      </c>
      <c r="L1655" s="849">
        <v>14.629999999999999</v>
      </c>
      <c r="M1655" s="849">
        <v>10060.439999999999</v>
      </c>
      <c r="N1655" s="832">
        <v>1</v>
      </c>
      <c r="O1655" s="832">
        <v>687.65823650034167</v>
      </c>
      <c r="P1655" s="849"/>
      <c r="Q1655" s="849"/>
      <c r="R1655" s="837"/>
      <c r="S1655" s="850"/>
    </row>
    <row r="1656" spans="1:19" ht="14.4" customHeight="1" x14ac:dyDescent="0.3">
      <c r="A1656" s="831" t="s">
        <v>5082</v>
      </c>
      <c r="B1656" s="832" t="s">
        <v>5413</v>
      </c>
      <c r="C1656" s="832" t="s">
        <v>589</v>
      </c>
      <c r="D1656" s="832" t="s">
        <v>5070</v>
      </c>
      <c r="E1656" s="832" t="s">
        <v>5084</v>
      </c>
      <c r="F1656" s="832" t="s">
        <v>5137</v>
      </c>
      <c r="G1656" s="832" t="s">
        <v>1820</v>
      </c>
      <c r="H1656" s="849">
        <v>5</v>
      </c>
      <c r="I1656" s="849">
        <v>10376.800000000001</v>
      </c>
      <c r="J1656" s="832">
        <v>2.5</v>
      </c>
      <c r="K1656" s="832">
        <v>2075.36</v>
      </c>
      <c r="L1656" s="849">
        <v>2</v>
      </c>
      <c r="M1656" s="849">
        <v>4150.72</v>
      </c>
      <c r="N1656" s="832">
        <v>1</v>
      </c>
      <c r="O1656" s="832">
        <v>2075.36</v>
      </c>
      <c r="P1656" s="849"/>
      <c r="Q1656" s="849"/>
      <c r="R1656" s="837"/>
      <c r="S1656" s="850"/>
    </row>
    <row r="1657" spans="1:19" ht="14.4" customHeight="1" x14ac:dyDescent="0.3">
      <c r="A1657" s="831" t="s">
        <v>5082</v>
      </c>
      <c r="B1657" s="832" t="s">
        <v>5413</v>
      </c>
      <c r="C1657" s="832" t="s">
        <v>589</v>
      </c>
      <c r="D1657" s="832" t="s">
        <v>5070</v>
      </c>
      <c r="E1657" s="832" t="s">
        <v>5084</v>
      </c>
      <c r="F1657" s="832" t="s">
        <v>5138</v>
      </c>
      <c r="G1657" s="832" t="s">
        <v>638</v>
      </c>
      <c r="H1657" s="849"/>
      <c r="I1657" s="849"/>
      <c r="J1657" s="832"/>
      <c r="K1657" s="832"/>
      <c r="L1657" s="849">
        <v>0.30000000000000004</v>
      </c>
      <c r="M1657" s="849">
        <v>23.4</v>
      </c>
      <c r="N1657" s="832">
        <v>1</v>
      </c>
      <c r="O1657" s="832">
        <v>77.999999999999986</v>
      </c>
      <c r="P1657" s="849"/>
      <c r="Q1657" s="849"/>
      <c r="R1657" s="837"/>
      <c r="S1657" s="850"/>
    </row>
    <row r="1658" spans="1:19" ht="14.4" customHeight="1" x14ac:dyDescent="0.3">
      <c r="A1658" s="831" t="s">
        <v>5082</v>
      </c>
      <c r="B1658" s="832" t="s">
        <v>5413</v>
      </c>
      <c r="C1658" s="832" t="s">
        <v>589</v>
      </c>
      <c r="D1658" s="832" t="s">
        <v>5070</v>
      </c>
      <c r="E1658" s="832" t="s">
        <v>5084</v>
      </c>
      <c r="F1658" s="832" t="s">
        <v>5140</v>
      </c>
      <c r="G1658" s="832" t="s">
        <v>1187</v>
      </c>
      <c r="H1658" s="849">
        <v>21.2</v>
      </c>
      <c r="I1658" s="849">
        <v>3861.5800000000004</v>
      </c>
      <c r="J1658" s="832">
        <v>0.6347305389221557</v>
      </c>
      <c r="K1658" s="832">
        <v>182.15000000000003</v>
      </c>
      <c r="L1658" s="849">
        <v>33.4</v>
      </c>
      <c r="M1658" s="849">
        <v>6083.81</v>
      </c>
      <c r="N1658" s="832">
        <v>1</v>
      </c>
      <c r="O1658" s="832">
        <v>182.15</v>
      </c>
      <c r="P1658" s="849"/>
      <c r="Q1658" s="849"/>
      <c r="R1658" s="837"/>
      <c r="S1658" s="850"/>
    </row>
    <row r="1659" spans="1:19" ht="14.4" customHeight="1" x14ac:dyDescent="0.3">
      <c r="A1659" s="831" t="s">
        <v>5082</v>
      </c>
      <c r="B1659" s="832" t="s">
        <v>5413</v>
      </c>
      <c r="C1659" s="832" t="s">
        <v>589</v>
      </c>
      <c r="D1659" s="832" t="s">
        <v>5070</v>
      </c>
      <c r="E1659" s="832" t="s">
        <v>5084</v>
      </c>
      <c r="F1659" s="832" t="s">
        <v>5141</v>
      </c>
      <c r="G1659" s="832" t="s">
        <v>793</v>
      </c>
      <c r="H1659" s="849">
        <v>26.700000000000003</v>
      </c>
      <c r="I1659" s="849">
        <v>1889.02</v>
      </c>
      <c r="J1659" s="832">
        <v>0.69531065959952887</v>
      </c>
      <c r="K1659" s="832">
        <v>70.749812734082383</v>
      </c>
      <c r="L1659" s="849">
        <v>38.4</v>
      </c>
      <c r="M1659" s="849">
        <v>2716.7999999999997</v>
      </c>
      <c r="N1659" s="832">
        <v>1</v>
      </c>
      <c r="O1659" s="832">
        <v>70.75</v>
      </c>
      <c r="P1659" s="849"/>
      <c r="Q1659" s="849"/>
      <c r="R1659" s="837"/>
      <c r="S1659" s="850"/>
    </row>
    <row r="1660" spans="1:19" ht="14.4" customHeight="1" x14ac:dyDescent="0.3">
      <c r="A1660" s="831" t="s">
        <v>5082</v>
      </c>
      <c r="B1660" s="832" t="s">
        <v>5413</v>
      </c>
      <c r="C1660" s="832" t="s">
        <v>589</v>
      </c>
      <c r="D1660" s="832" t="s">
        <v>5070</v>
      </c>
      <c r="E1660" s="832" t="s">
        <v>5084</v>
      </c>
      <c r="F1660" s="832" t="s">
        <v>5142</v>
      </c>
      <c r="G1660" s="832" t="s">
        <v>3404</v>
      </c>
      <c r="H1660" s="849"/>
      <c r="I1660" s="849"/>
      <c r="J1660" s="832"/>
      <c r="K1660" s="832"/>
      <c r="L1660" s="849">
        <v>0.42000000000000004</v>
      </c>
      <c r="M1660" s="849">
        <v>204.28</v>
      </c>
      <c r="N1660" s="832">
        <v>1</v>
      </c>
      <c r="O1660" s="832">
        <v>486.38095238095235</v>
      </c>
      <c r="P1660" s="849"/>
      <c r="Q1660" s="849"/>
      <c r="R1660" s="837"/>
      <c r="S1660" s="850"/>
    </row>
    <row r="1661" spans="1:19" ht="14.4" customHeight="1" x14ac:dyDescent="0.3">
      <c r="A1661" s="831" t="s">
        <v>5082</v>
      </c>
      <c r="B1661" s="832" t="s">
        <v>5413</v>
      </c>
      <c r="C1661" s="832" t="s">
        <v>589</v>
      </c>
      <c r="D1661" s="832" t="s">
        <v>5070</v>
      </c>
      <c r="E1661" s="832" t="s">
        <v>5084</v>
      </c>
      <c r="F1661" s="832" t="s">
        <v>5143</v>
      </c>
      <c r="G1661" s="832" t="s">
        <v>3404</v>
      </c>
      <c r="H1661" s="849">
        <v>0.04</v>
      </c>
      <c r="I1661" s="849">
        <v>4.8600000000000003</v>
      </c>
      <c r="J1661" s="832">
        <v>1.2073934214448972E-2</v>
      </c>
      <c r="K1661" s="832">
        <v>121.5</v>
      </c>
      <c r="L1661" s="849">
        <v>3.31</v>
      </c>
      <c r="M1661" s="849">
        <v>402.52</v>
      </c>
      <c r="N1661" s="832">
        <v>1</v>
      </c>
      <c r="O1661" s="832">
        <v>121.607250755287</v>
      </c>
      <c r="P1661" s="849"/>
      <c r="Q1661" s="849"/>
      <c r="R1661" s="837"/>
      <c r="S1661" s="850"/>
    </row>
    <row r="1662" spans="1:19" ht="14.4" customHeight="1" x14ac:dyDescent="0.3">
      <c r="A1662" s="831" t="s">
        <v>5082</v>
      </c>
      <c r="B1662" s="832" t="s">
        <v>5413</v>
      </c>
      <c r="C1662" s="832" t="s">
        <v>589</v>
      </c>
      <c r="D1662" s="832" t="s">
        <v>5070</v>
      </c>
      <c r="E1662" s="832" t="s">
        <v>5084</v>
      </c>
      <c r="F1662" s="832" t="s">
        <v>5144</v>
      </c>
      <c r="G1662" s="832" t="s">
        <v>3404</v>
      </c>
      <c r="H1662" s="849">
        <v>5.9399999999999995</v>
      </c>
      <c r="I1662" s="849">
        <v>1444.8400000000001</v>
      </c>
      <c r="J1662" s="832">
        <v>0.81706930872240324</v>
      </c>
      <c r="K1662" s="832">
        <v>243.23905723905727</v>
      </c>
      <c r="L1662" s="849">
        <v>7.27</v>
      </c>
      <c r="M1662" s="849">
        <v>1768.32</v>
      </c>
      <c r="N1662" s="832">
        <v>1</v>
      </c>
      <c r="O1662" s="832">
        <v>243.23521320495186</v>
      </c>
      <c r="P1662" s="849"/>
      <c r="Q1662" s="849"/>
      <c r="R1662" s="837"/>
      <c r="S1662" s="850"/>
    </row>
    <row r="1663" spans="1:19" ht="14.4" customHeight="1" x14ac:dyDescent="0.3">
      <c r="A1663" s="831" t="s">
        <v>5082</v>
      </c>
      <c r="B1663" s="832" t="s">
        <v>5413</v>
      </c>
      <c r="C1663" s="832" t="s">
        <v>589</v>
      </c>
      <c r="D1663" s="832" t="s">
        <v>5070</v>
      </c>
      <c r="E1663" s="832" t="s">
        <v>5084</v>
      </c>
      <c r="F1663" s="832" t="s">
        <v>5145</v>
      </c>
      <c r="G1663" s="832" t="s">
        <v>1258</v>
      </c>
      <c r="H1663" s="849">
        <v>1</v>
      </c>
      <c r="I1663" s="849">
        <v>59.959999999999994</v>
      </c>
      <c r="J1663" s="832">
        <v>0.83347233805949394</v>
      </c>
      <c r="K1663" s="832">
        <v>59.959999999999994</v>
      </c>
      <c r="L1663" s="849">
        <v>1.2</v>
      </c>
      <c r="M1663" s="849">
        <v>71.94</v>
      </c>
      <c r="N1663" s="832">
        <v>1</v>
      </c>
      <c r="O1663" s="832">
        <v>59.95</v>
      </c>
      <c r="P1663" s="849"/>
      <c r="Q1663" s="849"/>
      <c r="R1663" s="837"/>
      <c r="S1663" s="850"/>
    </row>
    <row r="1664" spans="1:19" ht="14.4" customHeight="1" x14ac:dyDescent="0.3">
      <c r="A1664" s="831" t="s">
        <v>5082</v>
      </c>
      <c r="B1664" s="832" t="s">
        <v>5413</v>
      </c>
      <c r="C1664" s="832" t="s">
        <v>589</v>
      </c>
      <c r="D1664" s="832" t="s">
        <v>5070</v>
      </c>
      <c r="E1664" s="832" t="s">
        <v>5084</v>
      </c>
      <c r="F1664" s="832" t="s">
        <v>5417</v>
      </c>
      <c r="G1664" s="832" t="s">
        <v>5418</v>
      </c>
      <c r="H1664" s="849"/>
      <c r="I1664" s="849"/>
      <c r="J1664" s="832"/>
      <c r="K1664" s="832"/>
      <c r="L1664" s="849">
        <v>0.01</v>
      </c>
      <c r="M1664" s="849">
        <v>23.81</v>
      </c>
      <c r="N1664" s="832">
        <v>1</v>
      </c>
      <c r="O1664" s="832">
        <v>2381</v>
      </c>
      <c r="P1664" s="849"/>
      <c r="Q1664" s="849"/>
      <c r="R1664" s="837"/>
      <c r="S1664" s="850"/>
    </row>
    <row r="1665" spans="1:19" ht="14.4" customHeight="1" x14ac:dyDescent="0.3">
      <c r="A1665" s="831" t="s">
        <v>5082</v>
      </c>
      <c r="B1665" s="832" t="s">
        <v>5413</v>
      </c>
      <c r="C1665" s="832" t="s">
        <v>589</v>
      </c>
      <c r="D1665" s="832" t="s">
        <v>5070</v>
      </c>
      <c r="E1665" s="832" t="s">
        <v>5084</v>
      </c>
      <c r="F1665" s="832" t="s">
        <v>5146</v>
      </c>
      <c r="G1665" s="832" t="s">
        <v>5147</v>
      </c>
      <c r="H1665" s="849">
        <v>0.08</v>
      </c>
      <c r="I1665" s="849">
        <v>20.48</v>
      </c>
      <c r="J1665" s="832"/>
      <c r="K1665" s="832">
        <v>256</v>
      </c>
      <c r="L1665" s="849"/>
      <c r="M1665" s="849"/>
      <c r="N1665" s="832"/>
      <c r="O1665" s="832"/>
      <c r="P1665" s="849"/>
      <c r="Q1665" s="849"/>
      <c r="R1665" s="837"/>
      <c r="S1665" s="850"/>
    </row>
    <row r="1666" spans="1:19" ht="14.4" customHeight="1" x14ac:dyDescent="0.3">
      <c r="A1666" s="831" t="s">
        <v>5082</v>
      </c>
      <c r="B1666" s="832" t="s">
        <v>5413</v>
      </c>
      <c r="C1666" s="832" t="s">
        <v>589</v>
      </c>
      <c r="D1666" s="832" t="s">
        <v>5070</v>
      </c>
      <c r="E1666" s="832" t="s">
        <v>5084</v>
      </c>
      <c r="F1666" s="832" t="s">
        <v>5148</v>
      </c>
      <c r="G1666" s="832" t="s">
        <v>3432</v>
      </c>
      <c r="H1666" s="849">
        <v>13.6</v>
      </c>
      <c r="I1666" s="849">
        <v>1595.2799999999997</v>
      </c>
      <c r="J1666" s="832">
        <v>0.95774647887323927</v>
      </c>
      <c r="K1666" s="832">
        <v>117.29999999999998</v>
      </c>
      <c r="L1666" s="849">
        <v>14.200000000000001</v>
      </c>
      <c r="M1666" s="849">
        <v>1665.66</v>
      </c>
      <c r="N1666" s="832">
        <v>1</v>
      </c>
      <c r="O1666" s="832">
        <v>117.3</v>
      </c>
      <c r="P1666" s="849"/>
      <c r="Q1666" s="849"/>
      <c r="R1666" s="837"/>
      <c r="S1666" s="850"/>
    </row>
    <row r="1667" spans="1:19" ht="14.4" customHeight="1" x14ac:dyDescent="0.3">
      <c r="A1667" s="831" t="s">
        <v>5082</v>
      </c>
      <c r="B1667" s="832" t="s">
        <v>5413</v>
      </c>
      <c r="C1667" s="832" t="s">
        <v>589</v>
      </c>
      <c r="D1667" s="832" t="s">
        <v>5070</v>
      </c>
      <c r="E1667" s="832" t="s">
        <v>5084</v>
      </c>
      <c r="F1667" s="832" t="s">
        <v>5149</v>
      </c>
      <c r="G1667" s="832" t="s">
        <v>1191</v>
      </c>
      <c r="H1667" s="849">
        <v>0.2</v>
      </c>
      <c r="I1667" s="849">
        <v>17.899999999999999</v>
      </c>
      <c r="J1667" s="832">
        <v>0.5</v>
      </c>
      <c r="K1667" s="832">
        <v>89.499999999999986</v>
      </c>
      <c r="L1667" s="849">
        <v>0.4</v>
      </c>
      <c r="M1667" s="849">
        <v>35.799999999999997</v>
      </c>
      <c r="N1667" s="832">
        <v>1</v>
      </c>
      <c r="O1667" s="832">
        <v>89.499999999999986</v>
      </c>
      <c r="P1667" s="849"/>
      <c r="Q1667" s="849"/>
      <c r="R1667" s="837"/>
      <c r="S1667" s="850"/>
    </row>
    <row r="1668" spans="1:19" ht="14.4" customHeight="1" x14ac:dyDescent="0.3">
      <c r="A1668" s="831" t="s">
        <v>5082</v>
      </c>
      <c r="B1668" s="832" t="s">
        <v>5413</v>
      </c>
      <c r="C1668" s="832" t="s">
        <v>589</v>
      </c>
      <c r="D1668" s="832" t="s">
        <v>5070</v>
      </c>
      <c r="E1668" s="832" t="s">
        <v>5084</v>
      </c>
      <c r="F1668" s="832" t="s">
        <v>5153</v>
      </c>
      <c r="G1668" s="832" t="s">
        <v>923</v>
      </c>
      <c r="H1668" s="849"/>
      <c r="I1668" s="849"/>
      <c r="J1668" s="832"/>
      <c r="K1668" s="832"/>
      <c r="L1668" s="849">
        <v>0.12</v>
      </c>
      <c r="M1668" s="849">
        <v>22.99</v>
      </c>
      <c r="N1668" s="832">
        <v>1</v>
      </c>
      <c r="O1668" s="832">
        <v>191.58333333333331</v>
      </c>
      <c r="P1668" s="849"/>
      <c r="Q1668" s="849"/>
      <c r="R1668" s="837"/>
      <c r="S1668" s="850"/>
    </row>
    <row r="1669" spans="1:19" ht="14.4" customHeight="1" x14ac:dyDescent="0.3">
      <c r="A1669" s="831" t="s">
        <v>5082</v>
      </c>
      <c r="B1669" s="832" t="s">
        <v>5413</v>
      </c>
      <c r="C1669" s="832" t="s">
        <v>589</v>
      </c>
      <c r="D1669" s="832" t="s">
        <v>5070</v>
      </c>
      <c r="E1669" s="832" t="s">
        <v>5084</v>
      </c>
      <c r="F1669" s="832" t="s">
        <v>5154</v>
      </c>
      <c r="G1669" s="832" t="s">
        <v>2303</v>
      </c>
      <c r="H1669" s="849">
        <v>11.41</v>
      </c>
      <c r="I1669" s="849">
        <v>80405.17</v>
      </c>
      <c r="J1669" s="832">
        <v>1.3931064032686689</v>
      </c>
      <c r="K1669" s="832">
        <v>7046.903593339176</v>
      </c>
      <c r="L1669" s="849">
        <v>24.53</v>
      </c>
      <c r="M1669" s="849">
        <v>57716.460000000006</v>
      </c>
      <c r="N1669" s="832">
        <v>1</v>
      </c>
      <c r="O1669" s="832">
        <v>2352.8927843456995</v>
      </c>
      <c r="P1669" s="849"/>
      <c r="Q1669" s="849"/>
      <c r="R1669" s="837"/>
      <c r="S1669" s="850"/>
    </row>
    <row r="1670" spans="1:19" ht="14.4" customHeight="1" x14ac:dyDescent="0.3">
      <c r="A1670" s="831" t="s">
        <v>5082</v>
      </c>
      <c r="B1670" s="832" t="s">
        <v>5413</v>
      </c>
      <c r="C1670" s="832" t="s">
        <v>589</v>
      </c>
      <c r="D1670" s="832" t="s">
        <v>5070</v>
      </c>
      <c r="E1670" s="832" t="s">
        <v>5084</v>
      </c>
      <c r="F1670" s="832" t="s">
        <v>5155</v>
      </c>
      <c r="G1670" s="832" t="s">
        <v>2318</v>
      </c>
      <c r="H1670" s="849">
        <v>8.99</v>
      </c>
      <c r="I1670" s="849">
        <v>20718.23</v>
      </c>
      <c r="J1670" s="832"/>
      <c r="K1670" s="832">
        <v>2304.5862068965516</v>
      </c>
      <c r="L1670" s="849"/>
      <c r="M1670" s="849"/>
      <c r="N1670" s="832"/>
      <c r="O1670" s="832"/>
      <c r="P1670" s="849"/>
      <c r="Q1670" s="849"/>
      <c r="R1670" s="837"/>
      <c r="S1670" s="850"/>
    </row>
    <row r="1671" spans="1:19" ht="14.4" customHeight="1" x14ac:dyDescent="0.3">
      <c r="A1671" s="831" t="s">
        <v>5082</v>
      </c>
      <c r="B1671" s="832" t="s">
        <v>5413</v>
      </c>
      <c r="C1671" s="832" t="s">
        <v>589</v>
      </c>
      <c r="D1671" s="832" t="s">
        <v>5070</v>
      </c>
      <c r="E1671" s="832" t="s">
        <v>5084</v>
      </c>
      <c r="F1671" s="832" t="s">
        <v>5156</v>
      </c>
      <c r="G1671" s="832" t="s">
        <v>5157</v>
      </c>
      <c r="H1671" s="849">
        <v>1.52</v>
      </c>
      <c r="I1671" s="849">
        <v>1004.99</v>
      </c>
      <c r="J1671" s="832">
        <v>0.440167309039944</v>
      </c>
      <c r="K1671" s="832">
        <v>661.1776315789474</v>
      </c>
      <c r="L1671" s="849">
        <v>4.58</v>
      </c>
      <c r="M1671" s="849">
        <v>2283.1999999999998</v>
      </c>
      <c r="N1671" s="832">
        <v>1</v>
      </c>
      <c r="O1671" s="832">
        <v>498.5152838427947</v>
      </c>
      <c r="P1671" s="849"/>
      <c r="Q1671" s="849"/>
      <c r="R1671" s="837"/>
      <c r="S1671" s="850"/>
    </row>
    <row r="1672" spans="1:19" ht="14.4" customHeight="1" x14ac:dyDescent="0.3">
      <c r="A1672" s="831" t="s">
        <v>5082</v>
      </c>
      <c r="B1672" s="832" t="s">
        <v>5413</v>
      </c>
      <c r="C1672" s="832" t="s">
        <v>589</v>
      </c>
      <c r="D1672" s="832" t="s">
        <v>5070</v>
      </c>
      <c r="E1672" s="832" t="s">
        <v>5084</v>
      </c>
      <c r="F1672" s="832" t="s">
        <v>5158</v>
      </c>
      <c r="G1672" s="832" t="s">
        <v>5157</v>
      </c>
      <c r="H1672" s="849">
        <v>9.0500000000000007</v>
      </c>
      <c r="I1672" s="849">
        <v>1994.5700000000002</v>
      </c>
      <c r="J1672" s="832">
        <v>0.29748433582558143</v>
      </c>
      <c r="K1672" s="832">
        <v>220.39447513812155</v>
      </c>
      <c r="L1672" s="849">
        <v>40.409999999999997</v>
      </c>
      <c r="M1672" s="849">
        <v>6704.79</v>
      </c>
      <c r="N1672" s="832">
        <v>1</v>
      </c>
      <c r="O1672" s="832">
        <v>165.91907943578323</v>
      </c>
      <c r="P1672" s="849"/>
      <c r="Q1672" s="849"/>
      <c r="R1672" s="837"/>
      <c r="S1672" s="850"/>
    </row>
    <row r="1673" spans="1:19" ht="14.4" customHeight="1" x14ac:dyDescent="0.3">
      <c r="A1673" s="831" t="s">
        <v>5082</v>
      </c>
      <c r="B1673" s="832" t="s">
        <v>5413</v>
      </c>
      <c r="C1673" s="832" t="s">
        <v>589</v>
      </c>
      <c r="D1673" s="832" t="s">
        <v>5070</v>
      </c>
      <c r="E1673" s="832" t="s">
        <v>5084</v>
      </c>
      <c r="F1673" s="832" t="s">
        <v>5162</v>
      </c>
      <c r="G1673" s="832" t="s">
        <v>5163</v>
      </c>
      <c r="H1673" s="849">
        <v>25.470000000000002</v>
      </c>
      <c r="I1673" s="849">
        <v>18228.22</v>
      </c>
      <c r="J1673" s="832">
        <v>0.9370862254922625</v>
      </c>
      <c r="K1673" s="832">
        <v>715.67412642324302</v>
      </c>
      <c r="L1673" s="849">
        <v>27.18</v>
      </c>
      <c r="M1673" s="849">
        <v>19452.02</v>
      </c>
      <c r="N1673" s="832">
        <v>1</v>
      </c>
      <c r="O1673" s="832">
        <v>715.67402501839592</v>
      </c>
      <c r="P1673" s="849"/>
      <c r="Q1673" s="849"/>
      <c r="R1673" s="837"/>
      <c r="S1673" s="850"/>
    </row>
    <row r="1674" spans="1:19" ht="14.4" customHeight="1" x14ac:dyDescent="0.3">
      <c r="A1674" s="831" t="s">
        <v>5082</v>
      </c>
      <c r="B1674" s="832" t="s">
        <v>5413</v>
      </c>
      <c r="C1674" s="832" t="s">
        <v>589</v>
      </c>
      <c r="D1674" s="832" t="s">
        <v>5070</v>
      </c>
      <c r="E1674" s="832" t="s">
        <v>5084</v>
      </c>
      <c r="F1674" s="832" t="s">
        <v>5164</v>
      </c>
      <c r="G1674" s="832" t="s">
        <v>5163</v>
      </c>
      <c r="H1674" s="849">
        <v>89.33</v>
      </c>
      <c r="I1674" s="849">
        <v>127862.26999999999</v>
      </c>
      <c r="J1674" s="832">
        <v>0.84978533099567855</v>
      </c>
      <c r="K1674" s="832">
        <v>1431.3474756520766</v>
      </c>
      <c r="L1674" s="849">
        <v>105.12</v>
      </c>
      <c r="M1674" s="849">
        <v>150464.20000000001</v>
      </c>
      <c r="N1674" s="832">
        <v>1</v>
      </c>
      <c r="O1674" s="832">
        <v>1431.3565449010655</v>
      </c>
      <c r="P1674" s="849"/>
      <c r="Q1674" s="849"/>
      <c r="R1674" s="837"/>
      <c r="S1674" s="850"/>
    </row>
    <row r="1675" spans="1:19" ht="14.4" customHeight="1" x14ac:dyDescent="0.3">
      <c r="A1675" s="831" t="s">
        <v>5082</v>
      </c>
      <c r="B1675" s="832" t="s">
        <v>5413</v>
      </c>
      <c r="C1675" s="832" t="s">
        <v>589</v>
      </c>
      <c r="D1675" s="832" t="s">
        <v>5070</v>
      </c>
      <c r="E1675" s="832" t="s">
        <v>5084</v>
      </c>
      <c r="F1675" s="832" t="s">
        <v>5165</v>
      </c>
      <c r="G1675" s="832" t="s">
        <v>5166</v>
      </c>
      <c r="H1675" s="849">
        <v>9.5299999999999994</v>
      </c>
      <c r="I1675" s="849">
        <v>3169.65</v>
      </c>
      <c r="J1675" s="832">
        <v>1.6341434492998701</v>
      </c>
      <c r="K1675" s="832">
        <v>332.59706190975868</v>
      </c>
      <c r="L1675" s="849">
        <v>7</v>
      </c>
      <c r="M1675" s="849">
        <v>1939.64</v>
      </c>
      <c r="N1675" s="832">
        <v>1</v>
      </c>
      <c r="O1675" s="832">
        <v>277.09142857142859</v>
      </c>
      <c r="P1675" s="849"/>
      <c r="Q1675" s="849"/>
      <c r="R1675" s="837"/>
      <c r="S1675" s="850"/>
    </row>
    <row r="1676" spans="1:19" ht="14.4" customHeight="1" x14ac:dyDescent="0.3">
      <c r="A1676" s="831" t="s">
        <v>5082</v>
      </c>
      <c r="B1676" s="832" t="s">
        <v>5413</v>
      </c>
      <c r="C1676" s="832" t="s">
        <v>589</v>
      </c>
      <c r="D1676" s="832" t="s">
        <v>5070</v>
      </c>
      <c r="E1676" s="832" t="s">
        <v>5084</v>
      </c>
      <c r="F1676" s="832" t="s">
        <v>5172</v>
      </c>
      <c r="G1676" s="832" t="s">
        <v>5173</v>
      </c>
      <c r="H1676" s="849">
        <v>8.39</v>
      </c>
      <c r="I1676" s="849">
        <v>2213.09</v>
      </c>
      <c r="J1676" s="832">
        <v>0.73531424850152183</v>
      </c>
      <c r="K1676" s="832">
        <v>263.77711561382597</v>
      </c>
      <c r="L1676" s="849">
        <v>11.41</v>
      </c>
      <c r="M1676" s="849">
        <v>3009.72</v>
      </c>
      <c r="N1676" s="832">
        <v>1</v>
      </c>
      <c r="O1676" s="832">
        <v>263.77914110429447</v>
      </c>
      <c r="P1676" s="849"/>
      <c r="Q1676" s="849"/>
      <c r="R1676" s="837"/>
      <c r="S1676" s="850"/>
    </row>
    <row r="1677" spans="1:19" ht="14.4" customHeight="1" x14ac:dyDescent="0.3">
      <c r="A1677" s="831" t="s">
        <v>5082</v>
      </c>
      <c r="B1677" s="832" t="s">
        <v>5413</v>
      </c>
      <c r="C1677" s="832" t="s">
        <v>589</v>
      </c>
      <c r="D1677" s="832" t="s">
        <v>5070</v>
      </c>
      <c r="E1677" s="832" t="s">
        <v>5084</v>
      </c>
      <c r="F1677" s="832" t="s">
        <v>5177</v>
      </c>
      <c r="G1677" s="832"/>
      <c r="H1677" s="849">
        <v>10.63</v>
      </c>
      <c r="I1677" s="849">
        <v>1579.38</v>
      </c>
      <c r="J1677" s="832">
        <v>11.549396709323585</v>
      </c>
      <c r="K1677" s="832">
        <v>148.57761053621826</v>
      </c>
      <c r="L1677" s="849">
        <v>1</v>
      </c>
      <c r="M1677" s="849">
        <v>136.75</v>
      </c>
      <c r="N1677" s="832">
        <v>1</v>
      </c>
      <c r="O1677" s="832">
        <v>136.75</v>
      </c>
      <c r="P1677" s="849"/>
      <c r="Q1677" s="849"/>
      <c r="R1677" s="837"/>
      <c r="S1677" s="850"/>
    </row>
    <row r="1678" spans="1:19" ht="14.4" customHeight="1" x14ac:dyDescent="0.3">
      <c r="A1678" s="831" t="s">
        <v>5082</v>
      </c>
      <c r="B1678" s="832" t="s">
        <v>5413</v>
      </c>
      <c r="C1678" s="832" t="s">
        <v>589</v>
      </c>
      <c r="D1678" s="832" t="s">
        <v>5070</v>
      </c>
      <c r="E1678" s="832" t="s">
        <v>5084</v>
      </c>
      <c r="F1678" s="832" t="s">
        <v>5419</v>
      </c>
      <c r="G1678" s="832"/>
      <c r="H1678" s="849">
        <v>0.01</v>
      </c>
      <c r="I1678" s="849">
        <v>24.71</v>
      </c>
      <c r="J1678" s="832"/>
      <c r="K1678" s="832">
        <v>2471</v>
      </c>
      <c r="L1678" s="849"/>
      <c r="M1678" s="849"/>
      <c r="N1678" s="832"/>
      <c r="O1678" s="832"/>
      <c r="P1678" s="849"/>
      <c r="Q1678" s="849"/>
      <c r="R1678" s="837"/>
      <c r="S1678" s="850"/>
    </row>
    <row r="1679" spans="1:19" ht="14.4" customHeight="1" x14ac:dyDescent="0.3">
      <c r="A1679" s="831" t="s">
        <v>5082</v>
      </c>
      <c r="B1679" s="832" t="s">
        <v>5413</v>
      </c>
      <c r="C1679" s="832" t="s">
        <v>589</v>
      </c>
      <c r="D1679" s="832" t="s">
        <v>5070</v>
      </c>
      <c r="E1679" s="832" t="s">
        <v>5084</v>
      </c>
      <c r="F1679" s="832" t="s">
        <v>5182</v>
      </c>
      <c r="G1679" s="832" t="s">
        <v>5183</v>
      </c>
      <c r="H1679" s="849">
        <v>4</v>
      </c>
      <c r="I1679" s="849">
        <v>26846.48</v>
      </c>
      <c r="J1679" s="832">
        <v>0.8</v>
      </c>
      <c r="K1679" s="832">
        <v>6711.62</v>
      </c>
      <c r="L1679" s="849">
        <v>5</v>
      </c>
      <c r="M1679" s="849">
        <v>33558.1</v>
      </c>
      <c r="N1679" s="832">
        <v>1</v>
      </c>
      <c r="O1679" s="832">
        <v>6711.62</v>
      </c>
      <c r="P1679" s="849"/>
      <c r="Q1679" s="849"/>
      <c r="R1679" s="837"/>
      <c r="S1679" s="850"/>
    </row>
    <row r="1680" spans="1:19" ht="14.4" customHeight="1" x14ac:dyDescent="0.3">
      <c r="A1680" s="831" t="s">
        <v>5082</v>
      </c>
      <c r="B1680" s="832" t="s">
        <v>5413</v>
      </c>
      <c r="C1680" s="832" t="s">
        <v>589</v>
      </c>
      <c r="D1680" s="832" t="s">
        <v>5070</v>
      </c>
      <c r="E1680" s="832" t="s">
        <v>5084</v>
      </c>
      <c r="F1680" s="832" t="s">
        <v>5184</v>
      </c>
      <c r="G1680" s="832" t="s">
        <v>5173</v>
      </c>
      <c r="H1680" s="849">
        <v>2.8</v>
      </c>
      <c r="I1680" s="849">
        <v>7385.93</v>
      </c>
      <c r="J1680" s="832">
        <v>0.6666657640507957</v>
      </c>
      <c r="K1680" s="832">
        <v>2637.832142857143</v>
      </c>
      <c r="L1680" s="849">
        <v>4.2</v>
      </c>
      <c r="M1680" s="849">
        <v>11078.91</v>
      </c>
      <c r="N1680" s="832">
        <v>1</v>
      </c>
      <c r="O1680" s="832">
        <v>2637.8357142857139</v>
      </c>
      <c r="P1680" s="849"/>
      <c r="Q1680" s="849"/>
      <c r="R1680" s="837"/>
      <c r="S1680" s="850"/>
    </row>
    <row r="1681" spans="1:19" ht="14.4" customHeight="1" x14ac:dyDescent="0.3">
      <c r="A1681" s="831" t="s">
        <v>5082</v>
      </c>
      <c r="B1681" s="832" t="s">
        <v>5413</v>
      </c>
      <c r="C1681" s="832" t="s">
        <v>589</v>
      </c>
      <c r="D1681" s="832" t="s">
        <v>5070</v>
      </c>
      <c r="E1681" s="832" t="s">
        <v>5084</v>
      </c>
      <c r="F1681" s="832" t="s">
        <v>5185</v>
      </c>
      <c r="G1681" s="832" t="s">
        <v>5173</v>
      </c>
      <c r="H1681" s="849">
        <v>5.1100000000000003</v>
      </c>
      <c r="I1681" s="849">
        <v>6739.63</v>
      </c>
      <c r="J1681" s="832">
        <v>1.2774999810449537</v>
      </c>
      <c r="K1681" s="832">
        <v>1318.9099804305283</v>
      </c>
      <c r="L1681" s="849">
        <v>4</v>
      </c>
      <c r="M1681" s="849">
        <v>5275.64</v>
      </c>
      <c r="N1681" s="832">
        <v>1</v>
      </c>
      <c r="O1681" s="832">
        <v>1318.91</v>
      </c>
      <c r="P1681" s="849"/>
      <c r="Q1681" s="849"/>
      <c r="R1681" s="837"/>
      <c r="S1681" s="850"/>
    </row>
    <row r="1682" spans="1:19" ht="14.4" customHeight="1" x14ac:dyDescent="0.3">
      <c r="A1682" s="831" t="s">
        <v>5082</v>
      </c>
      <c r="B1682" s="832" t="s">
        <v>5413</v>
      </c>
      <c r="C1682" s="832" t="s">
        <v>589</v>
      </c>
      <c r="D1682" s="832" t="s">
        <v>5070</v>
      </c>
      <c r="E1682" s="832" t="s">
        <v>5084</v>
      </c>
      <c r="F1682" s="832" t="s">
        <v>5188</v>
      </c>
      <c r="G1682" s="832" t="s">
        <v>2583</v>
      </c>
      <c r="H1682" s="849">
        <v>0.8</v>
      </c>
      <c r="I1682" s="849">
        <v>5385.16</v>
      </c>
      <c r="J1682" s="832">
        <v>4</v>
      </c>
      <c r="K1682" s="832">
        <v>6731.45</v>
      </c>
      <c r="L1682" s="849">
        <v>0.2</v>
      </c>
      <c r="M1682" s="849">
        <v>1346.29</v>
      </c>
      <c r="N1682" s="832">
        <v>1</v>
      </c>
      <c r="O1682" s="832">
        <v>6731.45</v>
      </c>
      <c r="P1682" s="849"/>
      <c r="Q1682" s="849"/>
      <c r="R1682" s="837"/>
      <c r="S1682" s="850"/>
    </row>
    <row r="1683" spans="1:19" ht="14.4" customHeight="1" x14ac:dyDescent="0.3">
      <c r="A1683" s="831" t="s">
        <v>5082</v>
      </c>
      <c r="B1683" s="832" t="s">
        <v>5413</v>
      </c>
      <c r="C1683" s="832" t="s">
        <v>589</v>
      </c>
      <c r="D1683" s="832" t="s">
        <v>5070</v>
      </c>
      <c r="E1683" s="832" t="s">
        <v>5084</v>
      </c>
      <c r="F1683" s="832" t="s">
        <v>5189</v>
      </c>
      <c r="G1683" s="832" t="s">
        <v>5190</v>
      </c>
      <c r="H1683" s="849">
        <v>1</v>
      </c>
      <c r="I1683" s="849">
        <v>123816.89</v>
      </c>
      <c r="J1683" s="832"/>
      <c r="K1683" s="832">
        <v>123816.89</v>
      </c>
      <c r="L1683" s="849"/>
      <c r="M1683" s="849"/>
      <c r="N1683" s="832"/>
      <c r="O1683" s="832"/>
      <c r="P1683" s="849"/>
      <c r="Q1683" s="849"/>
      <c r="R1683" s="837"/>
      <c r="S1683" s="850"/>
    </row>
    <row r="1684" spans="1:19" ht="14.4" customHeight="1" x14ac:dyDescent="0.3">
      <c r="A1684" s="831" t="s">
        <v>5082</v>
      </c>
      <c r="B1684" s="832" t="s">
        <v>5413</v>
      </c>
      <c r="C1684" s="832" t="s">
        <v>589</v>
      </c>
      <c r="D1684" s="832" t="s">
        <v>5070</v>
      </c>
      <c r="E1684" s="832" t="s">
        <v>5084</v>
      </c>
      <c r="F1684" s="832" t="s">
        <v>5194</v>
      </c>
      <c r="G1684" s="832" t="s">
        <v>5195</v>
      </c>
      <c r="H1684" s="849">
        <v>5</v>
      </c>
      <c r="I1684" s="849">
        <v>18999.400000000001</v>
      </c>
      <c r="J1684" s="832">
        <v>1</v>
      </c>
      <c r="K1684" s="832">
        <v>3799.88</v>
      </c>
      <c r="L1684" s="849">
        <v>5</v>
      </c>
      <c r="M1684" s="849">
        <v>18999.400000000001</v>
      </c>
      <c r="N1684" s="832">
        <v>1</v>
      </c>
      <c r="O1684" s="832">
        <v>3799.88</v>
      </c>
      <c r="P1684" s="849"/>
      <c r="Q1684" s="849"/>
      <c r="R1684" s="837"/>
      <c r="S1684" s="850"/>
    </row>
    <row r="1685" spans="1:19" ht="14.4" customHeight="1" x14ac:dyDescent="0.3">
      <c r="A1685" s="831" t="s">
        <v>5082</v>
      </c>
      <c r="B1685" s="832" t="s">
        <v>5413</v>
      </c>
      <c r="C1685" s="832" t="s">
        <v>589</v>
      </c>
      <c r="D1685" s="832" t="s">
        <v>5070</v>
      </c>
      <c r="E1685" s="832" t="s">
        <v>5084</v>
      </c>
      <c r="F1685" s="832" t="s">
        <v>5205</v>
      </c>
      <c r="G1685" s="832" t="s">
        <v>5206</v>
      </c>
      <c r="H1685" s="849">
        <v>1.76</v>
      </c>
      <c r="I1685" s="849">
        <v>1908</v>
      </c>
      <c r="J1685" s="832">
        <v>0.54489531898366173</v>
      </c>
      <c r="K1685" s="832">
        <v>1084.090909090909</v>
      </c>
      <c r="L1685" s="849">
        <v>3.23</v>
      </c>
      <c r="M1685" s="849">
        <v>3501.59</v>
      </c>
      <c r="N1685" s="832">
        <v>1</v>
      </c>
      <c r="O1685" s="832">
        <v>1084.0835913312694</v>
      </c>
      <c r="P1685" s="849"/>
      <c r="Q1685" s="849"/>
      <c r="R1685" s="837"/>
      <c r="S1685" s="850"/>
    </row>
    <row r="1686" spans="1:19" ht="14.4" customHeight="1" x14ac:dyDescent="0.3">
      <c r="A1686" s="831" t="s">
        <v>5082</v>
      </c>
      <c r="B1686" s="832" t="s">
        <v>5413</v>
      </c>
      <c r="C1686" s="832" t="s">
        <v>589</v>
      </c>
      <c r="D1686" s="832" t="s">
        <v>5070</v>
      </c>
      <c r="E1686" s="832" t="s">
        <v>5084</v>
      </c>
      <c r="F1686" s="832" t="s">
        <v>5207</v>
      </c>
      <c r="G1686" s="832" t="s">
        <v>5206</v>
      </c>
      <c r="H1686" s="849">
        <v>7.47</v>
      </c>
      <c r="I1686" s="849">
        <v>2699.3999999999996</v>
      </c>
      <c r="J1686" s="832">
        <v>0.67785629265793779</v>
      </c>
      <c r="K1686" s="832">
        <v>361.3654618473895</v>
      </c>
      <c r="L1686" s="849">
        <v>11.02</v>
      </c>
      <c r="M1686" s="849">
        <v>3982.26</v>
      </c>
      <c r="N1686" s="832">
        <v>1</v>
      </c>
      <c r="O1686" s="832">
        <v>361.36660617059897</v>
      </c>
      <c r="P1686" s="849"/>
      <c r="Q1686" s="849"/>
      <c r="R1686" s="837"/>
      <c r="S1686" s="850"/>
    </row>
    <row r="1687" spans="1:19" ht="14.4" customHeight="1" x14ac:dyDescent="0.3">
      <c r="A1687" s="831" t="s">
        <v>5082</v>
      </c>
      <c r="B1687" s="832" t="s">
        <v>5413</v>
      </c>
      <c r="C1687" s="832" t="s">
        <v>589</v>
      </c>
      <c r="D1687" s="832" t="s">
        <v>5070</v>
      </c>
      <c r="E1687" s="832" t="s">
        <v>5084</v>
      </c>
      <c r="F1687" s="832" t="s">
        <v>5208</v>
      </c>
      <c r="G1687" s="832" t="s">
        <v>5206</v>
      </c>
      <c r="H1687" s="849">
        <v>11.07</v>
      </c>
      <c r="I1687" s="849">
        <v>1333.35</v>
      </c>
      <c r="J1687" s="832">
        <v>2.0164693072002176</v>
      </c>
      <c r="K1687" s="832">
        <v>120.44715447154471</v>
      </c>
      <c r="L1687" s="849">
        <v>5.4899999999999993</v>
      </c>
      <c r="M1687" s="849">
        <v>661.23</v>
      </c>
      <c r="N1687" s="832">
        <v>1</v>
      </c>
      <c r="O1687" s="832">
        <v>120.4426229508197</v>
      </c>
      <c r="P1687" s="849"/>
      <c r="Q1687" s="849"/>
      <c r="R1687" s="837"/>
      <c r="S1687" s="850"/>
    </row>
    <row r="1688" spans="1:19" ht="14.4" customHeight="1" x14ac:dyDescent="0.3">
      <c r="A1688" s="831" t="s">
        <v>5082</v>
      </c>
      <c r="B1688" s="832" t="s">
        <v>5413</v>
      </c>
      <c r="C1688" s="832" t="s">
        <v>589</v>
      </c>
      <c r="D1688" s="832" t="s">
        <v>5070</v>
      </c>
      <c r="E1688" s="832" t="s">
        <v>5084</v>
      </c>
      <c r="F1688" s="832" t="s">
        <v>5211</v>
      </c>
      <c r="G1688" s="832" t="s">
        <v>5206</v>
      </c>
      <c r="H1688" s="849">
        <v>1.22</v>
      </c>
      <c r="I1688" s="849">
        <v>1763.46</v>
      </c>
      <c r="J1688" s="832">
        <v>1.9062371635498865</v>
      </c>
      <c r="K1688" s="832">
        <v>1445.4590163934427</v>
      </c>
      <c r="L1688" s="849">
        <v>0.64</v>
      </c>
      <c r="M1688" s="849">
        <v>925.1</v>
      </c>
      <c r="N1688" s="832">
        <v>1</v>
      </c>
      <c r="O1688" s="832">
        <v>1445.46875</v>
      </c>
      <c r="P1688" s="849"/>
      <c r="Q1688" s="849"/>
      <c r="R1688" s="837"/>
      <c r="S1688" s="850"/>
    </row>
    <row r="1689" spans="1:19" ht="14.4" customHeight="1" x14ac:dyDescent="0.3">
      <c r="A1689" s="831" t="s">
        <v>5082</v>
      </c>
      <c r="B1689" s="832" t="s">
        <v>5413</v>
      </c>
      <c r="C1689" s="832" t="s">
        <v>589</v>
      </c>
      <c r="D1689" s="832" t="s">
        <v>5070</v>
      </c>
      <c r="E1689" s="832" t="s">
        <v>5084</v>
      </c>
      <c r="F1689" s="832" t="s">
        <v>5420</v>
      </c>
      <c r="G1689" s="832" t="s">
        <v>5190</v>
      </c>
      <c r="H1689" s="849"/>
      <c r="I1689" s="849"/>
      <c r="J1689" s="832"/>
      <c r="K1689" s="832"/>
      <c r="L1689" s="849">
        <v>2</v>
      </c>
      <c r="M1689" s="849">
        <v>338.8</v>
      </c>
      <c r="N1689" s="832">
        <v>1</v>
      </c>
      <c r="O1689" s="832">
        <v>169.4</v>
      </c>
      <c r="P1689" s="849"/>
      <c r="Q1689" s="849"/>
      <c r="R1689" s="837"/>
      <c r="S1689" s="850"/>
    </row>
    <row r="1690" spans="1:19" ht="14.4" customHeight="1" x14ac:dyDescent="0.3">
      <c r="A1690" s="831" t="s">
        <v>5082</v>
      </c>
      <c r="B1690" s="832" t="s">
        <v>5413</v>
      </c>
      <c r="C1690" s="832" t="s">
        <v>589</v>
      </c>
      <c r="D1690" s="832" t="s">
        <v>5070</v>
      </c>
      <c r="E1690" s="832" t="s">
        <v>5084</v>
      </c>
      <c r="F1690" s="832" t="s">
        <v>5216</v>
      </c>
      <c r="G1690" s="832" t="s">
        <v>2303</v>
      </c>
      <c r="H1690" s="849">
        <v>5.0299999999999994</v>
      </c>
      <c r="I1690" s="849">
        <v>11815.3</v>
      </c>
      <c r="J1690" s="832">
        <v>0.79750340187481095</v>
      </c>
      <c r="K1690" s="832">
        <v>2348.9662027833006</v>
      </c>
      <c r="L1690" s="849">
        <v>18.89</v>
      </c>
      <c r="M1690" s="849">
        <v>14815.36</v>
      </c>
      <c r="N1690" s="832">
        <v>1</v>
      </c>
      <c r="O1690" s="832">
        <v>784.29645314981474</v>
      </c>
      <c r="P1690" s="849"/>
      <c r="Q1690" s="849"/>
      <c r="R1690" s="837"/>
      <c r="S1690" s="850"/>
    </row>
    <row r="1691" spans="1:19" ht="14.4" customHeight="1" x14ac:dyDescent="0.3">
      <c r="A1691" s="831" t="s">
        <v>5082</v>
      </c>
      <c r="B1691" s="832" t="s">
        <v>5413</v>
      </c>
      <c r="C1691" s="832" t="s">
        <v>589</v>
      </c>
      <c r="D1691" s="832" t="s">
        <v>5070</v>
      </c>
      <c r="E1691" s="832" t="s">
        <v>5084</v>
      </c>
      <c r="F1691" s="832" t="s">
        <v>5217</v>
      </c>
      <c r="G1691" s="832" t="s">
        <v>2318</v>
      </c>
      <c r="H1691" s="849">
        <v>3.07</v>
      </c>
      <c r="I1691" s="849">
        <v>943.32999999999993</v>
      </c>
      <c r="J1691" s="832">
        <v>4.7969997457411644</v>
      </c>
      <c r="K1691" s="832">
        <v>307.27361563517917</v>
      </c>
      <c r="L1691" s="849">
        <v>0.64</v>
      </c>
      <c r="M1691" s="849">
        <v>196.65</v>
      </c>
      <c r="N1691" s="832">
        <v>1</v>
      </c>
      <c r="O1691" s="832">
        <v>307.265625</v>
      </c>
      <c r="P1691" s="849"/>
      <c r="Q1691" s="849"/>
      <c r="R1691" s="837"/>
      <c r="S1691" s="850"/>
    </row>
    <row r="1692" spans="1:19" ht="14.4" customHeight="1" x14ac:dyDescent="0.3">
      <c r="A1692" s="831" t="s">
        <v>5082</v>
      </c>
      <c r="B1692" s="832" t="s">
        <v>5413</v>
      </c>
      <c r="C1692" s="832" t="s">
        <v>589</v>
      </c>
      <c r="D1692" s="832" t="s">
        <v>5070</v>
      </c>
      <c r="E1692" s="832" t="s">
        <v>5084</v>
      </c>
      <c r="F1692" s="832" t="s">
        <v>5218</v>
      </c>
      <c r="G1692" s="832" t="s">
        <v>2318</v>
      </c>
      <c r="H1692" s="849">
        <v>33.42</v>
      </c>
      <c r="I1692" s="849">
        <v>25673.21</v>
      </c>
      <c r="J1692" s="832">
        <v>4.1670862448161401</v>
      </c>
      <c r="K1692" s="832">
        <v>768.19898264512267</v>
      </c>
      <c r="L1692" s="849">
        <v>8.02</v>
      </c>
      <c r="M1692" s="849">
        <v>6160.95</v>
      </c>
      <c r="N1692" s="832">
        <v>1</v>
      </c>
      <c r="O1692" s="832">
        <v>768.19825436408985</v>
      </c>
      <c r="P1692" s="849"/>
      <c r="Q1692" s="849"/>
      <c r="R1692" s="837"/>
      <c r="S1692" s="850"/>
    </row>
    <row r="1693" spans="1:19" ht="14.4" customHeight="1" x14ac:dyDescent="0.3">
      <c r="A1693" s="831" t="s">
        <v>5082</v>
      </c>
      <c r="B1693" s="832" t="s">
        <v>5413</v>
      </c>
      <c r="C1693" s="832" t="s">
        <v>589</v>
      </c>
      <c r="D1693" s="832" t="s">
        <v>5070</v>
      </c>
      <c r="E1693" s="832" t="s">
        <v>5084</v>
      </c>
      <c r="F1693" s="832" t="s">
        <v>5221</v>
      </c>
      <c r="G1693" s="832" t="s">
        <v>5222</v>
      </c>
      <c r="H1693" s="849">
        <v>72.550000000000011</v>
      </c>
      <c r="I1693" s="849">
        <v>29902.31</v>
      </c>
      <c r="J1693" s="832">
        <v>2.5292755834647216</v>
      </c>
      <c r="K1693" s="832">
        <v>412.16140592694688</v>
      </c>
      <c r="L1693" s="849">
        <v>32.32</v>
      </c>
      <c r="M1693" s="849">
        <v>11822.48</v>
      </c>
      <c r="N1693" s="832">
        <v>1</v>
      </c>
      <c r="O1693" s="832">
        <v>365.79455445544551</v>
      </c>
      <c r="P1693" s="849"/>
      <c r="Q1693" s="849"/>
      <c r="R1693" s="837"/>
      <c r="S1693" s="850"/>
    </row>
    <row r="1694" spans="1:19" ht="14.4" customHeight="1" x14ac:dyDescent="0.3">
      <c r="A1694" s="831" t="s">
        <v>5082</v>
      </c>
      <c r="B1694" s="832" t="s">
        <v>5413</v>
      </c>
      <c r="C1694" s="832" t="s">
        <v>589</v>
      </c>
      <c r="D1694" s="832" t="s">
        <v>5070</v>
      </c>
      <c r="E1694" s="832" t="s">
        <v>5084</v>
      </c>
      <c r="F1694" s="832" t="s">
        <v>5223</v>
      </c>
      <c r="G1694" s="832" t="s">
        <v>5222</v>
      </c>
      <c r="H1694" s="849">
        <v>5.07</v>
      </c>
      <c r="I1694" s="849">
        <v>615.79</v>
      </c>
      <c r="J1694" s="832"/>
      <c r="K1694" s="832">
        <v>121.45759368836291</v>
      </c>
      <c r="L1694" s="849"/>
      <c r="M1694" s="849"/>
      <c r="N1694" s="832"/>
      <c r="O1694" s="832"/>
      <c r="P1694" s="849"/>
      <c r="Q1694" s="849"/>
      <c r="R1694" s="837"/>
      <c r="S1694" s="850"/>
    </row>
    <row r="1695" spans="1:19" ht="14.4" customHeight="1" x14ac:dyDescent="0.3">
      <c r="A1695" s="831" t="s">
        <v>5082</v>
      </c>
      <c r="B1695" s="832" t="s">
        <v>5413</v>
      </c>
      <c r="C1695" s="832" t="s">
        <v>589</v>
      </c>
      <c r="D1695" s="832" t="s">
        <v>5070</v>
      </c>
      <c r="E1695" s="832" t="s">
        <v>5084</v>
      </c>
      <c r="F1695" s="832" t="s">
        <v>5225</v>
      </c>
      <c r="G1695" s="832" t="s">
        <v>5222</v>
      </c>
      <c r="H1695" s="849">
        <v>3.4699999999999998</v>
      </c>
      <c r="I1695" s="849">
        <v>262.32000000000005</v>
      </c>
      <c r="J1695" s="832"/>
      <c r="K1695" s="832">
        <v>75.596541786743529</v>
      </c>
      <c r="L1695" s="849"/>
      <c r="M1695" s="849"/>
      <c r="N1695" s="832"/>
      <c r="O1695" s="832"/>
      <c r="P1695" s="849"/>
      <c r="Q1695" s="849"/>
      <c r="R1695" s="837"/>
      <c r="S1695" s="850"/>
    </row>
    <row r="1696" spans="1:19" ht="14.4" customHeight="1" x14ac:dyDescent="0.3">
      <c r="A1696" s="831" t="s">
        <v>5082</v>
      </c>
      <c r="B1696" s="832" t="s">
        <v>5413</v>
      </c>
      <c r="C1696" s="832" t="s">
        <v>589</v>
      </c>
      <c r="D1696" s="832" t="s">
        <v>5070</v>
      </c>
      <c r="E1696" s="832" t="s">
        <v>5084</v>
      </c>
      <c r="F1696" s="832" t="s">
        <v>5228</v>
      </c>
      <c r="G1696" s="832" t="s">
        <v>2303</v>
      </c>
      <c r="H1696" s="849">
        <v>2.2599999999999998</v>
      </c>
      <c r="I1696" s="849">
        <v>1592.58</v>
      </c>
      <c r="J1696" s="832">
        <v>0.65651743754637637</v>
      </c>
      <c r="K1696" s="832">
        <v>704.68141592920358</v>
      </c>
      <c r="L1696" s="849">
        <v>10.31</v>
      </c>
      <c r="M1696" s="849">
        <v>2425.8000000000002</v>
      </c>
      <c r="N1696" s="832">
        <v>1</v>
      </c>
      <c r="O1696" s="832">
        <v>235.28612997090204</v>
      </c>
      <c r="P1696" s="849"/>
      <c r="Q1696" s="849"/>
      <c r="R1696" s="837"/>
      <c r="S1696" s="850"/>
    </row>
    <row r="1697" spans="1:19" ht="14.4" customHeight="1" x14ac:dyDescent="0.3">
      <c r="A1697" s="831" t="s">
        <v>5082</v>
      </c>
      <c r="B1697" s="832" t="s">
        <v>5413</v>
      </c>
      <c r="C1697" s="832" t="s">
        <v>589</v>
      </c>
      <c r="D1697" s="832" t="s">
        <v>5070</v>
      </c>
      <c r="E1697" s="832" t="s">
        <v>5084</v>
      </c>
      <c r="F1697" s="832" t="s">
        <v>5233</v>
      </c>
      <c r="G1697" s="832" t="s">
        <v>5234</v>
      </c>
      <c r="H1697" s="849"/>
      <c r="I1697" s="849"/>
      <c r="J1697" s="832"/>
      <c r="K1697" s="832"/>
      <c r="L1697" s="849">
        <v>9</v>
      </c>
      <c r="M1697" s="849">
        <v>3294.09</v>
      </c>
      <c r="N1697" s="832">
        <v>1</v>
      </c>
      <c r="O1697" s="832">
        <v>366.01</v>
      </c>
      <c r="P1697" s="849"/>
      <c r="Q1697" s="849"/>
      <c r="R1697" s="837"/>
      <c r="S1697" s="850"/>
    </row>
    <row r="1698" spans="1:19" ht="14.4" customHeight="1" x14ac:dyDescent="0.3">
      <c r="A1698" s="831" t="s">
        <v>5082</v>
      </c>
      <c r="B1698" s="832" t="s">
        <v>5413</v>
      </c>
      <c r="C1698" s="832" t="s">
        <v>589</v>
      </c>
      <c r="D1698" s="832" t="s">
        <v>5070</v>
      </c>
      <c r="E1698" s="832" t="s">
        <v>5084</v>
      </c>
      <c r="F1698" s="832" t="s">
        <v>5237</v>
      </c>
      <c r="G1698" s="832" t="s">
        <v>5234</v>
      </c>
      <c r="H1698" s="849"/>
      <c r="I1698" s="849"/>
      <c r="J1698" s="832"/>
      <c r="K1698" s="832"/>
      <c r="L1698" s="849">
        <v>4</v>
      </c>
      <c r="M1698" s="849">
        <v>5856.08</v>
      </c>
      <c r="N1698" s="832">
        <v>1</v>
      </c>
      <c r="O1698" s="832">
        <v>1464.02</v>
      </c>
      <c r="P1698" s="849"/>
      <c r="Q1698" s="849"/>
      <c r="R1698" s="837"/>
      <c r="S1698" s="850"/>
    </row>
    <row r="1699" spans="1:19" ht="14.4" customHeight="1" x14ac:dyDescent="0.3">
      <c r="A1699" s="831" t="s">
        <v>5082</v>
      </c>
      <c r="B1699" s="832" t="s">
        <v>5413</v>
      </c>
      <c r="C1699" s="832" t="s">
        <v>589</v>
      </c>
      <c r="D1699" s="832" t="s">
        <v>5070</v>
      </c>
      <c r="E1699" s="832" t="s">
        <v>5084</v>
      </c>
      <c r="F1699" s="832" t="s">
        <v>5241</v>
      </c>
      <c r="G1699" s="832" t="s">
        <v>5242</v>
      </c>
      <c r="H1699" s="849">
        <v>7.74</v>
      </c>
      <c r="I1699" s="849">
        <v>4168.34</v>
      </c>
      <c r="J1699" s="832">
        <v>1.9158439505083378</v>
      </c>
      <c r="K1699" s="832">
        <v>538.54521963824288</v>
      </c>
      <c r="L1699" s="849">
        <v>4.04</v>
      </c>
      <c r="M1699" s="849">
        <v>2175.7199999999998</v>
      </c>
      <c r="N1699" s="832">
        <v>1</v>
      </c>
      <c r="O1699" s="832">
        <v>538.54455445544545</v>
      </c>
      <c r="P1699" s="849"/>
      <c r="Q1699" s="849"/>
      <c r="R1699" s="837"/>
      <c r="S1699" s="850"/>
    </row>
    <row r="1700" spans="1:19" ht="14.4" customHeight="1" x14ac:dyDescent="0.3">
      <c r="A1700" s="831" t="s">
        <v>5082</v>
      </c>
      <c r="B1700" s="832" t="s">
        <v>5413</v>
      </c>
      <c r="C1700" s="832" t="s">
        <v>589</v>
      </c>
      <c r="D1700" s="832" t="s">
        <v>5070</v>
      </c>
      <c r="E1700" s="832" t="s">
        <v>5084</v>
      </c>
      <c r="F1700" s="832" t="s">
        <v>5245</v>
      </c>
      <c r="G1700" s="832" t="s">
        <v>4430</v>
      </c>
      <c r="H1700" s="849">
        <v>11.8</v>
      </c>
      <c r="I1700" s="849">
        <v>834.26</v>
      </c>
      <c r="J1700" s="832">
        <v>59</v>
      </c>
      <c r="K1700" s="832">
        <v>70.699999999999989</v>
      </c>
      <c r="L1700" s="849">
        <v>0.2</v>
      </c>
      <c r="M1700" s="849">
        <v>14.14</v>
      </c>
      <c r="N1700" s="832">
        <v>1</v>
      </c>
      <c r="O1700" s="832">
        <v>70.7</v>
      </c>
      <c r="P1700" s="849"/>
      <c r="Q1700" s="849"/>
      <c r="R1700" s="837"/>
      <c r="S1700" s="850"/>
    </row>
    <row r="1701" spans="1:19" ht="14.4" customHeight="1" x14ac:dyDescent="0.3">
      <c r="A1701" s="831" t="s">
        <v>5082</v>
      </c>
      <c r="B1701" s="832" t="s">
        <v>5413</v>
      </c>
      <c r="C1701" s="832" t="s">
        <v>589</v>
      </c>
      <c r="D1701" s="832" t="s">
        <v>5070</v>
      </c>
      <c r="E1701" s="832" t="s">
        <v>5084</v>
      </c>
      <c r="F1701" s="832" t="s">
        <v>5246</v>
      </c>
      <c r="G1701" s="832" t="s">
        <v>3336</v>
      </c>
      <c r="H1701" s="849">
        <v>21.1</v>
      </c>
      <c r="I1701" s="849">
        <v>3132.5</v>
      </c>
      <c r="J1701" s="832">
        <v>1.5071399703623871</v>
      </c>
      <c r="K1701" s="832">
        <v>148.45971563981041</v>
      </c>
      <c r="L1701" s="849">
        <v>14</v>
      </c>
      <c r="M1701" s="849">
        <v>2078.44</v>
      </c>
      <c r="N1701" s="832">
        <v>1</v>
      </c>
      <c r="O1701" s="832">
        <v>148.46</v>
      </c>
      <c r="P1701" s="849"/>
      <c r="Q1701" s="849"/>
      <c r="R1701" s="837"/>
      <c r="S1701" s="850"/>
    </row>
    <row r="1702" spans="1:19" ht="14.4" customHeight="1" x14ac:dyDescent="0.3">
      <c r="A1702" s="831" t="s">
        <v>5082</v>
      </c>
      <c r="B1702" s="832" t="s">
        <v>5413</v>
      </c>
      <c r="C1702" s="832" t="s">
        <v>589</v>
      </c>
      <c r="D1702" s="832" t="s">
        <v>5070</v>
      </c>
      <c r="E1702" s="832" t="s">
        <v>5084</v>
      </c>
      <c r="F1702" s="832" t="s">
        <v>5252</v>
      </c>
      <c r="G1702" s="832" t="s">
        <v>2593</v>
      </c>
      <c r="H1702" s="849">
        <v>11</v>
      </c>
      <c r="I1702" s="849">
        <v>19239.879999999997</v>
      </c>
      <c r="J1702" s="832">
        <v>1.0999999999999999</v>
      </c>
      <c r="K1702" s="832">
        <v>1749.0799999999997</v>
      </c>
      <c r="L1702" s="849">
        <v>10</v>
      </c>
      <c r="M1702" s="849">
        <v>17490.8</v>
      </c>
      <c r="N1702" s="832">
        <v>1</v>
      </c>
      <c r="O1702" s="832">
        <v>1749.08</v>
      </c>
      <c r="P1702" s="849"/>
      <c r="Q1702" s="849"/>
      <c r="R1702" s="837"/>
      <c r="S1702" s="850"/>
    </row>
    <row r="1703" spans="1:19" ht="14.4" customHeight="1" x14ac:dyDescent="0.3">
      <c r="A1703" s="831" t="s">
        <v>5082</v>
      </c>
      <c r="B1703" s="832" t="s">
        <v>5413</v>
      </c>
      <c r="C1703" s="832" t="s">
        <v>589</v>
      </c>
      <c r="D1703" s="832" t="s">
        <v>5070</v>
      </c>
      <c r="E1703" s="832" t="s">
        <v>5084</v>
      </c>
      <c r="F1703" s="832" t="s">
        <v>5253</v>
      </c>
      <c r="G1703" s="832" t="s">
        <v>2457</v>
      </c>
      <c r="H1703" s="849">
        <v>3.5</v>
      </c>
      <c r="I1703" s="849">
        <v>989.8</v>
      </c>
      <c r="J1703" s="832">
        <v>0.40696335767383723</v>
      </c>
      <c r="K1703" s="832">
        <v>282.8</v>
      </c>
      <c r="L1703" s="849">
        <v>8.6</v>
      </c>
      <c r="M1703" s="849">
        <v>2432.16</v>
      </c>
      <c r="N1703" s="832">
        <v>1</v>
      </c>
      <c r="O1703" s="832">
        <v>282.80930232558137</v>
      </c>
      <c r="P1703" s="849"/>
      <c r="Q1703" s="849"/>
      <c r="R1703" s="837"/>
      <c r="S1703" s="850"/>
    </row>
    <row r="1704" spans="1:19" ht="14.4" customHeight="1" x14ac:dyDescent="0.3">
      <c r="A1704" s="831" t="s">
        <v>5082</v>
      </c>
      <c r="B1704" s="832" t="s">
        <v>5413</v>
      </c>
      <c r="C1704" s="832" t="s">
        <v>589</v>
      </c>
      <c r="D1704" s="832" t="s">
        <v>5070</v>
      </c>
      <c r="E1704" s="832" t="s">
        <v>5084</v>
      </c>
      <c r="F1704" s="832" t="s">
        <v>5254</v>
      </c>
      <c r="G1704" s="832" t="s">
        <v>5157</v>
      </c>
      <c r="H1704" s="849">
        <v>7.6400000000000006</v>
      </c>
      <c r="I1704" s="849">
        <v>4884.0800000000008</v>
      </c>
      <c r="J1704" s="832">
        <v>7.6388945368096737</v>
      </c>
      <c r="K1704" s="832">
        <v>639.27748691099487</v>
      </c>
      <c r="L1704" s="849">
        <v>1</v>
      </c>
      <c r="M1704" s="849">
        <v>639.37</v>
      </c>
      <c r="N1704" s="832">
        <v>1</v>
      </c>
      <c r="O1704" s="832">
        <v>639.37</v>
      </c>
      <c r="P1704" s="849"/>
      <c r="Q1704" s="849"/>
      <c r="R1704" s="837"/>
      <c r="S1704" s="850"/>
    </row>
    <row r="1705" spans="1:19" ht="14.4" customHeight="1" x14ac:dyDescent="0.3">
      <c r="A1705" s="831" t="s">
        <v>5082</v>
      </c>
      <c r="B1705" s="832" t="s">
        <v>5413</v>
      </c>
      <c r="C1705" s="832" t="s">
        <v>589</v>
      </c>
      <c r="D1705" s="832" t="s">
        <v>5070</v>
      </c>
      <c r="E1705" s="832" t="s">
        <v>5084</v>
      </c>
      <c r="F1705" s="832" t="s">
        <v>5280</v>
      </c>
      <c r="G1705" s="832" t="s">
        <v>1005</v>
      </c>
      <c r="H1705" s="849"/>
      <c r="I1705" s="849"/>
      <c r="J1705" s="832"/>
      <c r="K1705" s="832"/>
      <c r="L1705" s="849">
        <v>24.779999999999998</v>
      </c>
      <c r="M1705" s="849">
        <v>11006.54</v>
      </c>
      <c r="N1705" s="832">
        <v>1</v>
      </c>
      <c r="O1705" s="832">
        <v>444.17029862792583</v>
      </c>
      <c r="P1705" s="849"/>
      <c r="Q1705" s="849"/>
      <c r="R1705" s="837"/>
      <c r="S1705" s="850"/>
    </row>
    <row r="1706" spans="1:19" ht="14.4" customHeight="1" x14ac:dyDescent="0.3">
      <c r="A1706" s="831" t="s">
        <v>5082</v>
      </c>
      <c r="B1706" s="832" t="s">
        <v>5413</v>
      </c>
      <c r="C1706" s="832" t="s">
        <v>589</v>
      </c>
      <c r="D1706" s="832" t="s">
        <v>5070</v>
      </c>
      <c r="E1706" s="832" t="s">
        <v>5084</v>
      </c>
      <c r="F1706" s="832" t="s">
        <v>5281</v>
      </c>
      <c r="G1706" s="832" t="s">
        <v>1005</v>
      </c>
      <c r="H1706" s="849"/>
      <c r="I1706" s="849"/>
      <c r="J1706" s="832"/>
      <c r="K1706" s="832"/>
      <c r="L1706" s="849">
        <v>67.539999999999992</v>
      </c>
      <c r="M1706" s="849">
        <v>75307.73</v>
      </c>
      <c r="N1706" s="832">
        <v>1</v>
      </c>
      <c r="O1706" s="832">
        <v>1115.0093278057448</v>
      </c>
      <c r="P1706" s="849"/>
      <c r="Q1706" s="849"/>
      <c r="R1706" s="837"/>
      <c r="S1706" s="850"/>
    </row>
    <row r="1707" spans="1:19" ht="14.4" customHeight="1" x14ac:dyDescent="0.3">
      <c r="A1707" s="831" t="s">
        <v>5082</v>
      </c>
      <c r="B1707" s="832" t="s">
        <v>5413</v>
      </c>
      <c r="C1707" s="832" t="s">
        <v>589</v>
      </c>
      <c r="D1707" s="832" t="s">
        <v>5070</v>
      </c>
      <c r="E1707" s="832" t="s">
        <v>5084</v>
      </c>
      <c r="F1707" s="832" t="s">
        <v>5288</v>
      </c>
      <c r="G1707" s="832" t="s">
        <v>2653</v>
      </c>
      <c r="H1707" s="849"/>
      <c r="I1707" s="849"/>
      <c r="J1707" s="832"/>
      <c r="K1707" s="832"/>
      <c r="L1707" s="849">
        <v>1</v>
      </c>
      <c r="M1707" s="849">
        <v>1440.46</v>
      </c>
      <c r="N1707" s="832">
        <v>1</v>
      </c>
      <c r="O1707" s="832">
        <v>1440.46</v>
      </c>
      <c r="P1707" s="849"/>
      <c r="Q1707" s="849"/>
      <c r="R1707" s="837"/>
      <c r="S1707" s="850"/>
    </row>
    <row r="1708" spans="1:19" ht="14.4" customHeight="1" x14ac:dyDescent="0.3">
      <c r="A1708" s="831" t="s">
        <v>5082</v>
      </c>
      <c r="B1708" s="832" t="s">
        <v>5413</v>
      </c>
      <c r="C1708" s="832" t="s">
        <v>589</v>
      </c>
      <c r="D1708" s="832" t="s">
        <v>5070</v>
      </c>
      <c r="E1708" s="832" t="s">
        <v>5320</v>
      </c>
      <c r="F1708" s="832" t="s">
        <v>5321</v>
      </c>
      <c r="G1708" s="832" t="s">
        <v>5322</v>
      </c>
      <c r="H1708" s="849">
        <v>4</v>
      </c>
      <c r="I1708" s="849">
        <v>3468</v>
      </c>
      <c r="J1708" s="832"/>
      <c r="K1708" s="832">
        <v>867</v>
      </c>
      <c r="L1708" s="849"/>
      <c r="M1708" s="849"/>
      <c r="N1708" s="832"/>
      <c r="O1708" s="832"/>
      <c r="P1708" s="849"/>
      <c r="Q1708" s="849"/>
      <c r="R1708" s="837"/>
      <c r="S1708" s="850"/>
    </row>
    <row r="1709" spans="1:19" ht="14.4" customHeight="1" x14ac:dyDescent="0.3">
      <c r="A1709" s="831" t="s">
        <v>5082</v>
      </c>
      <c r="B1709" s="832" t="s">
        <v>5413</v>
      </c>
      <c r="C1709" s="832" t="s">
        <v>589</v>
      </c>
      <c r="D1709" s="832" t="s">
        <v>5070</v>
      </c>
      <c r="E1709" s="832" t="s">
        <v>5320</v>
      </c>
      <c r="F1709" s="832" t="s">
        <v>5323</v>
      </c>
      <c r="G1709" s="832" t="s">
        <v>5324</v>
      </c>
      <c r="H1709" s="849">
        <v>100</v>
      </c>
      <c r="I1709" s="849">
        <v>86700</v>
      </c>
      <c r="J1709" s="832">
        <v>1.0526315789473684</v>
      </c>
      <c r="K1709" s="832">
        <v>867</v>
      </c>
      <c r="L1709" s="849">
        <v>95</v>
      </c>
      <c r="M1709" s="849">
        <v>82365</v>
      </c>
      <c r="N1709" s="832">
        <v>1</v>
      </c>
      <c r="O1709" s="832">
        <v>867</v>
      </c>
      <c r="P1709" s="849"/>
      <c r="Q1709" s="849"/>
      <c r="R1709" s="837"/>
      <c r="S1709" s="850"/>
    </row>
    <row r="1710" spans="1:19" ht="14.4" customHeight="1" x14ac:dyDescent="0.3">
      <c r="A1710" s="831" t="s">
        <v>5082</v>
      </c>
      <c r="B1710" s="832" t="s">
        <v>5413</v>
      </c>
      <c r="C1710" s="832" t="s">
        <v>589</v>
      </c>
      <c r="D1710" s="832" t="s">
        <v>5070</v>
      </c>
      <c r="E1710" s="832" t="s">
        <v>5320</v>
      </c>
      <c r="F1710" s="832" t="s">
        <v>5424</v>
      </c>
      <c r="G1710" s="832" t="s">
        <v>5425</v>
      </c>
      <c r="H1710" s="849"/>
      <c r="I1710" s="849"/>
      <c r="J1710" s="832"/>
      <c r="K1710" s="832"/>
      <c r="L1710" s="849">
        <v>1</v>
      </c>
      <c r="M1710" s="849">
        <v>4279</v>
      </c>
      <c r="N1710" s="832">
        <v>1</v>
      </c>
      <c r="O1710" s="832">
        <v>4279</v>
      </c>
      <c r="P1710" s="849"/>
      <c r="Q1710" s="849"/>
      <c r="R1710" s="837"/>
      <c r="S1710" s="850"/>
    </row>
    <row r="1711" spans="1:19" ht="14.4" customHeight="1" x14ac:dyDescent="0.3">
      <c r="A1711" s="831" t="s">
        <v>5082</v>
      </c>
      <c r="B1711" s="832" t="s">
        <v>5413</v>
      </c>
      <c r="C1711" s="832" t="s">
        <v>589</v>
      </c>
      <c r="D1711" s="832" t="s">
        <v>5070</v>
      </c>
      <c r="E1711" s="832" t="s">
        <v>5320</v>
      </c>
      <c r="F1711" s="832" t="s">
        <v>5329</v>
      </c>
      <c r="G1711" s="832" t="s">
        <v>5330</v>
      </c>
      <c r="H1711" s="849">
        <v>1</v>
      </c>
      <c r="I1711" s="849">
        <v>5420</v>
      </c>
      <c r="J1711" s="832">
        <v>1</v>
      </c>
      <c r="K1711" s="832">
        <v>5420</v>
      </c>
      <c r="L1711" s="849">
        <v>1</v>
      </c>
      <c r="M1711" s="849">
        <v>5420</v>
      </c>
      <c r="N1711" s="832">
        <v>1</v>
      </c>
      <c r="O1711" s="832">
        <v>5420</v>
      </c>
      <c r="P1711" s="849"/>
      <c r="Q1711" s="849"/>
      <c r="R1711" s="837"/>
      <c r="S1711" s="850"/>
    </row>
    <row r="1712" spans="1:19" ht="14.4" customHeight="1" x14ac:dyDescent="0.3">
      <c r="A1712" s="831" t="s">
        <v>5082</v>
      </c>
      <c r="B1712" s="832" t="s">
        <v>5413</v>
      </c>
      <c r="C1712" s="832" t="s">
        <v>589</v>
      </c>
      <c r="D1712" s="832" t="s">
        <v>5070</v>
      </c>
      <c r="E1712" s="832" t="s">
        <v>5331</v>
      </c>
      <c r="F1712" s="832" t="s">
        <v>5335</v>
      </c>
      <c r="G1712" s="832" t="s">
        <v>5336</v>
      </c>
      <c r="H1712" s="849"/>
      <c r="I1712" s="849"/>
      <c r="J1712" s="832"/>
      <c r="K1712" s="832"/>
      <c r="L1712" s="849">
        <v>2</v>
      </c>
      <c r="M1712" s="849">
        <v>244</v>
      </c>
      <c r="N1712" s="832">
        <v>1</v>
      </c>
      <c r="O1712" s="832">
        <v>122</v>
      </c>
      <c r="P1712" s="849"/>
      <c r="Q1712" s="849"/>
      <c r="R1712" s="837"/>
      <c r="S1712" s="850"/>
    </row>
    <row r="1713" spans="1:19" ht="14.4" customHeight="1" x14ac:dyDescent="0.3">
      <c r="A1713" s="831" t="s">
        <v>5082</v>
      </c>
      <c r="B1713" s="832" t="s">
        <v>5413</v>
      </c>
      <c r="C1713" s="832" t="s">
        <v>589</v>
      </c>
      <c r="D1713" s="832" t="s">
        <v>5070</v>
      </c>
      <c r="E1713" s="832" t="s">
        <v>5331</v>
      </c>
      <c r="F1713" s="832" t="s">
        <v>5338</v>
      </c>
      <c r="G1713" s="832" t="s">
        <v>5340</v>
      </c>
      <c r="H1713" s="849">
        <v>2</v>
      </c>
      <c r="I1713" s="849">
        <v>292</v>
      </c>
      <c r="J1713" s="832">
        <v>0.22071050642479215</v>
      </c>
      <c r="K1713" s="832">
        <v>146</v>
      </c>
      <c r="L1713" s="849">
        <v>9</v>
      </c>
      <c r="M1713" s="849">
        <v>1323</v>
      </c>
      <c r="N1713" s="832">
        <v>1</v>
      </c>
      <c r="O1713" s="832">
        <v>147</v>
      </c>
      <c r="P1713" s="849"/>
      <c r="Q1713" s="849"/>
      <c r="R1713" s="837"/>
      <c r="S1713" s="850"/>
    </row>
    <row r="1714" spans="1:19" ht="14.4" customHeight="1" x14ac:dyDescent="0.3">
      <c r="A1714" s="831" t="s">
        <v>5082</v>
      </c>
      <c r="B1714" s="832" t="s">
        <v>5413</v>
      </c>
      <c r="C1714" s="832" t="s">
        <v>589</v>
      </c>
      <c r="D1714" s="832" t="s">
        <v>5070</v>
      </c>
      <c r="E1714" s="832" t="s">
        <v>5331</v>
      </c>
      <c r="F1714" s="832" t="s">
        <v>5344</v>
      </c>
      <c r="G1714" s="832" t="s">
        <v>5345</v>
      </c>
      <c r="H1714" s="849">
        <v>710</v>
      </c>
      <c r="I1714" s="849">
        <v>26270</v>
      </c>
      <c r="J1714" s="832">
        <v>0.95302013422818788</v>
      </c>
      <c r="K1714" s="832">
        <v>37</v>
      </c>
      <c r="L1714" s="849">
        <v>745</v>
      </c>
      <c r="M1714" s="849">
        <v>27565</v>
      </c>
      <c r="N1714" s="832">
        <v>1</v>
      </c>
      <c r="O1714" s="832">
        <v>37</v>
      </c>
      <c r="P1714" s="849"/>
      <c r="Q1714" s="849"/>
      <c r="R1714" s="837"/>
      <c r="S1714" s="850"/>
    </row>
    <row r="1715" spans="1:19" ht="14.4" customHeight="1" x14ac:dyDescent="0.3">
      <c r="A1715" s="831" t="s">
        <v>5082</v>
      </c>
      <c r="B1715" s="832" t="s">
        <v>5413</v>
      </c>
      <c r="C1715" s="832" t="s">
        <v>589</v>
      </c>
      <c r="D1715" s="832" t="s">
        <v>5070</v>
      </c>
      <c r="E1715" s="832" t="s">
        <v>5331</v>
      </c>
      <c r="F1715" s="832" t="s">
        <v>5344</v>
      </c>
      <c r="G1715" s="832" t="s">
        <v>5346</v>
      </c>
      <c r="H1715" s="849"/>
      <c r="I1715" s="849"/>
      <c r="J1715" s="832"/>
      <c r="K1715" s="832"/>
      <c r="L1715" s="849">
        <v>1</v>
      </c>
      <c r="M1715" s="849">
        <v>37</v>
      </c>
      <c r="N1715" s="832">
        <v>1</v>
      </c>
      <c r="O1715" s="832">
        <v>37</v>
      </c>
      <c r="P1715" s="849"/>
      <c r="Q1715" s="849"/>
      <c r="R1715" s="837"/>
      <c r="S1715" s="850"/>
    </row>
    <row r="1716" spans="1:19" ht="14.4" customHeight="1" x14ac:dyDescent="0.3">
      <c r="A1716" s="831" t="s">
        <v>5082</v>
      </c>
      <c r="B1716" s="832" t="s">
        <v>5413</v>
      </c>
      <c r="C1716" s="832" t="s">
        <v>589</v>
      </c>
      <c r="D1716" s="832" t="s">
        <v>5070</v>
      </c>
      <c r="E1716" s="832" t="s">
        <v>5331</v>
      </c>
      <c r="F1716" s="832" t="s">
        <v>5347</v>
      </c>
      <c r="G1716" s="832" t="s">
        <v>5348</v>
      </c>
      <c r="H1716" s="849"/>
      <c r="I1716" s="849"/>
      <c r="J1716" s="832"/>
      <c r="K1716" s="832"/>
      <c r="L1716" s="849">
        <v>1</v>
      </c>
      <c r="M1716" s="849">
        <v>5</v>
      </c>
      <c r="N1716" s="832">
        <v>1</v>
      </c>
      <c r="O1716" s="832">
        <v>5</v>
      </c>
      <c r="P1716" s="849"/>
      <c r="Q1716" s="849"/>
      <c r="R1716" s="837"/>
      <c r="S1716" s="850"/>
    </row>
    <row r="1717" spans="1:19" ht="14.4" customHeight="1" x14ac:dyDescent="0.3">
      <c r="A1717" s="831" t="s">
        <v>5082</v>
      </c>
      <c r="B1717" s="832" t="s">
        <v>5413</v>
      </c>
      <c r="C1717" s="832" t="s">
        <v>589</v>
      </c>
      <c r="D1717" s="832" t="s">
        <v>5070</v>
      </c>
      <c r="E1717" s="832" t="s">
        <v>5331</v>
      </c>
      <c r="F1717" s="832" t="s">
        <v>5430</v>
      </c>
      <c r="G1717" s="832" t="s">
        <v>5431</v>
      </c>
      <c r="H1717" s="849">
        <v>291</v>
      </c>
      <c r="I1717" s="849">
        <v>51507</v>
      </c>
      <c r="J1717" s="832">
        <v>1.1149425287356323</v>
      </c>
      <c r="K1717" s="832">
        <v>177</v>
      </c>
      <c r="L1717" s="849">
        <v>261</v>
      </c>
      <c r="M1717" s="849">
        <v>46197</v>
      </c>
      <c r="N1717" s="832">
        <v>1</v>
      </c>
      <c r="O1717" s="832">
        <v>177</v>
      </c>
      <c r="P1717" s="849"/>
      <c r="Q1717" s="849"/>
      <c r="R1717" s="837"/>
      <c r="S1717" s="850"/>
    </row>
    <row r="1718" spans="1:19" ht="14.4" customHeight="1" x14ac:dyDescent="0.3">
      <c r="A1718" s="831" t="s">
        <v>5082</v>
      </c>
      <c r="B1718" s="832" t="s">
        <v>5413</v>
      </c>
      <c r="C1718" s="832" t="s">
        <v>589</v>
      </c>
      <c r="D1718" s="832" t="s">
        <v>5070</v>
      </c>
      <c r="E1718" s="832" t="s">
        <v>5331</v>
      </c>
      <c r="F1718" s="832" t="s">
        <v>5430</v>
      </c>
      <c r="G1718" s="832" t="s">
        <v>5432</v>
      </c>
      <c r="H1718" s="849"/>
      <c r="I1718" s="849"/>
      <c r="J1718" s="832"/>
      <c r="K1718" s="832"/>
      <c r="L1718" s="849">
        <v>1</v>
      </c>
      <c r="M1718" s="849">
        <v>177</v>
      </c>
      <c r="N1718" s="832">
        <v>1</v>
      </c>
      <c r="O1718" s="832">
        <v>177</v>
      </c>
      <c r="P1718" s="849"/>
      <c r="Q1718" s="849"/>
      <c r="R1718" s="837"/>
      <c r="S1718" s="850"/>
    </row>
    <row r="1719" spans="1:19" ht="14.4" customHeight="1" x14ac:dyDescent="0.3">
      <c r="A1719" s="831" t="s">
        <v>5082</v>
      </c>
      <c r="B1719" s="832" t="s">
        <v>5413</v>
      </c>
      <c r="C1719" s="832" t="s">
        <v>589</v>
      </c>
      <c r="D1719" s="832" t="s">
        <v>5070</v>
      </c>
      <c r="E1719" s="832" t="s">
        <v>5331</v>
      </c>
      <c r="F1719" s="832" t="s">
        <v>5358</v>
      </c>
      <c r="G1719" s="832" t="s">
        <v>5360</v>
      </c>
      <c r="H1719" s="849">
        <v>509</v>
      </c>
      <c r="I1719" s="849">
        <v>55990</v>
      </c>
      <c r="J1719" s="832">
        <v>0.40853106849954762</v>
      </c>
      <c r="K1719" s="832">
        <v>110</v>
      </c>
      <c r="L1719" s="849">
        <v>564</v>
      </c>
      <c r="M1719" s="849">
        <v>137052</v>
      </c>
      <c r="N1719" s="832">
        <v>1</v>
      </c>
      <c r="O1719" s="832">
        <v>243</v>
      </c>
      <c r="P1719" s="849"/>
      <c r="Q1719" s="849"/>
      <c r="R1719" s="837"/>
      <c r="S1719" s="850"/>
    </row>
    <row r="1720" spans="1:19" ht="14.4" customHeight="1" x14ac:dyDescent="0.3">
      <c r="A1720" s="831" t="s">
        <v>5082</v>
      </c>
      <c r="B1720" s="832" t="s">
        <v>5413</v>
      </c>
      <c r="C1720" s="832" t="s">
        <v>589</v>
      </c>
      <c r="D1720" s="832" t="s">
        <v>5070</v>
      </c>
      <c r="E1720" s="832" t="s">
        <v>5331</v>
      </c>
      <c r="F1720" s="832" t="s">
        <v>5361</v>
      </c>
      <c r="G1720" s="832" t="s">
        <v>5362</v>
      </c>
      <c r="H1720" s="849">
        <v>8</v>
      </c>
      <c r="I1720" s="849">
        <v>266.64999999999992</v>
      </c>
      <c r="J1720" s="832">
        <v>1.6000600060005998</v>
      </c>
      <c r="K1720" s="832">
        <v>33.33124999999999</v>
      </c>
      <c r="L1720" s="849">
        <v>5</v>
      </c>
      <c r="M1720" s="849">
        <v>166.64999999999998</v>
      </c>
      <c r="N1720" s="832">
        <v>1</v>
      </c>
      <c r="O1720" s="832">
        <v>33.33</v>
      </c>
      <c r="P1720" s="849"/>
      <c r="Q1720" s="849"/>
      <c r="R1720" s="837"/>
      <c r="S1720" s="850"/>
    </row>
    <row r="1721" spans="1:19" ht="14.4" customHeight="1" x14ac:dyDescent="0.3">
      <c r="A1721" s="831" t="s">
        <v>5082</v>
      </c>
      <c r="B1721" s="832" t="s">
        <v>5413</v>
      </c>
      <c r="C1721" s="832" t="s">
        <v>589</v>
      </c>
      <c r="D1721" s="832" t="s">
        <v>5070</v>
      </c>
      <c r="E1721" s="832" t="s">
        <v>5331</v>
      </c>
      <c r="F1721" s="832" t="s">
        <v>5361</v>
      </c>
      <c r="G1721" s="832" t="s">
        <v>5363</v>
      </c>
      <c r="H1721" s="849">
        <v>899</v>
      </c>
      <c r="I1721" s="849">
        <v>29966.620000000024</v>
      </c>
      <c r="J1721" s="832">
        <v>0.5704314886286308</v>
      </c>
      <c r="K1721" s="832">
        <v>33.333281423804252</v>
      </c>
      <c r="L1721" s="849">
        <v>1576</v>
      </c>
      <c r="M1721" s="849">
        <v>52533.250000000015</v>
      </c>
      <c r="N1721" s="832">
        <v>1</v>
      </c>
      <c r="O1721" s="832">
        <v>33.333280456852798</v>
      </c>
      <c r="P1721" s="849"/>
      <c r="Q1721" s="849"/>
      <c r="R1721" s="837"/>
      <c r="S1721" s="850"/>
    </row>
    <row r="1722" spans="1:19" ht="14.4" customHeight="1" x14ac:dyDescent="0.3">
      <c r="A1722" s="831" t="s">
        <v>5082</v>
      </c>
      <c r="B1722" s="832" t="s">
        <v>5413</v>
      </c>
      <c r="C1722" s="832" t="s">
        <v>589</v>
      </c>
      <c r="D1722" s="832" t="s">
        <v>5070</v>
      </c>
      <c r="E1722" s="832" t="s">
        <v>5331</v>
      </c>
      <c r="F1722" s="832" t="s">
        <v>5364</v>
      </c>
      <c r="G1722" s="832" t="s">
        <v>5365</v>
      </c>
      <c r="H1722" s="849">
        <v>156</v>
      </c>
      <c r="I1722" s="849">
        <v>5772</v>
      </c>
      <c r="J1722" s="832">
        <v>1.1063829787234043</v>
      </c>
      <c r="K1722" s="832">
        <v>37</v>
      </c>
      <c r="L1722" s="849">
        <v>141</v>
      </c>
      <c r="M1722" s="849">
        <v>5217</v>
      </c>
      <c r="N1722" s="832">
        <v>1</v>
      </c>
      <c r="O1722" s="832">
        <v>37</v>
      </c>
      <c r="P1722" s="849"/>
      <c r="Q1722" s="849"/>
      <c r="R1722" s="837"/>
      <c r="S1722" s="850"/>
    </row>
    <row r="1723" spans="1:19" ht="14.4" customHeight="1" x14ac:dyDescent="0.3">
      <c r="A1723" s="831" t="s">
        <v>5082</v>
      </c>
      <c r="B1723" s="832" t="s">
        <v>5413</v>
      </c>
      <c r="C1723" s="832" t="s">
        <v>589</v>
      </c>
      <c r="D1723" s="832" t="s">
        <v>5070</v>
      </c>
      <c r="E1723" s="832" t="s">
        <v>5331</v>
      </c>
      <c r="F1723" s="832" t="s">
        <v>5369</v>
      </c>
      <c r="G1723" s="832" t="s">
        <v>5371</v>
      </c>
      <c r="H1723" s="849">
        <v>76</v>
      </c>
      <c r="I1723" s="849">
        <v>2432</v>
      </c>
      <c r="J1723" s="832">
        <v>1.1875</v>
      </c>
      <c r="K1723" s="832">
        <v>32</v>
      </c>
      <c r="L1723" s="849">
        <v>64</v>
      </c>
      <c r="M1723" s="849">
        <v>2048</v>
      </c>
      <c r="N1723" s="832">
        <v>1</v>
      </c>
      <c r="O1723" s="832">
        <v>32</v>
      </c>
      <c r="P1723" s="849"/>
      <c r="Q1723" s="849"/>
      <c r="R1723" s="837"/>
      <c r="S1723" s="850"/>
    </row>
    <row r="1724" spans="1:19" ht="14.4" customHeight="1" x14ac:dyDescent="0.3">
      <c r="A1724" s="831" t="s">
        <v>5082</v>
      </c>
      <c r="B1724" s="832" t="s">
        <v>5413</v>
      </c>
      <c r="C1724" s="832" t="s">
        <v>589</v>
      </c>
      <c r="D1724" s="832" t="s">
        <v>5070</v>
      </c>
      <c r="E1724" s="832" t="s">
        <v>5331</v>
      </c>
      <c r="F1724" s="832" t="s">
        <v>5449</v>
      </c>
      <c r="G1724" s="832" t="s">
        <v>5450</v>
      </c>
      <c r="H1724" s="849">
        <v>7</v>
      </c>
      <c r="I1724" s="849">
        <v>2478</v>
      </c>
      <c r="J1724" s="832">
        <v>1.1633802816901408</v>
      </c>
      <c r="K1724" s="832">
        <v>354</v>
      </c>
      <c r="L1724" s="849">
        <v>6</v>
      </c>
      <c r="M1724" s="849">
        <v>2130</v>
      </c>
      <c r="N1724" s="832">
        <v>1</v>
      </c>
      <c r="O1724" s="832">
        <v>355</v>
      </c>
      <c r="P1724" s="849"/>
      <c r="Q1724" s="849"/>
      <c r="R1724" s="837"/>
      <c r="S1724" s="850"/>
    </row>
    <row r="1725" spans="1:19" ht="14.4" customHeight="1" x14ac:dyDescent="0.3">
      <c r="A1725" s="831" t="s">
        <v>5082</v>
      </c>
      <c r="B1725" s="832" t="s">
        <v>5413</v>
      </c>
      <c r="C1725" s="832" t="s">
        <v>589</v>
      </c>
      <c r="D1725" s="832" t="s">
        <v>5070</v>
      </c>
      <c r="E1725" s="832" t="s">
        <v>5331</v>
      </c>
      <c r="F1725" s="832" t="s">
        <v>5449</v>
      </c>
      <c r="G1725" s="832" t="s">
        <v>5451</v>
      </c>
      <c r="H1725" s="849">
        <v>1242</v>
      </c>
      <c r="I1725" s="849">
        <v>439668</v>
      </c>
      <c r="J1725" s="832">
        <v>0.9368391894483391</v>
      </c>
      <c r="K1725" s="832">
        <v>354</v>
      </c>
      <c r="L1725" s="849">
        <v>1322</v>
      </c>
      <c r="M1725" s="849">
        <v>469310</v>
      </c>
      <c r="N1725" s="832">
        <v>1</v>
      </c>
      <c r="O1725" s="832">
        <v>355</v>
      </c>
      <c r="P1725" s="849"/>
      <c r="Q1725" s="849"/>
      <c r="R1725" s="837"/>
      <c r="S1725" s="850"/>
    </row>
    <row r="1726" spans="1:19" ht="14.4" customHeight="1" x14ac:dyDescent="0.3">
      <c r="A1726" s="831" t="s">
        <v>5082</v>
      </c>
      <c r="B1726" s="832" t="s">
        <v>5413</v>
      </c>
      <c r="C1726" s="832" t="s">
        <v>589</v>
      </c>
      <c r="D1726" s="832" t="s">
        <v>5070</v>
      </c>
      <c r="E1726" s="832" t="s">
        <v>5331</v>
      </c>
      <c r="F1726" s="832" t="s">
        <v>5374</v>
      </c>
      <c r="G1726" s="832" t="s">
        <v>5375</v>
      </c>
      <c r="H1726" s="849">
        <v>243</v>
      </c>
      <c r="I1726" s="849">
        <v>31833</v>
      </c>
      <c r="J1726" s="832">
        <v>0.80925869432580844</v>
      </c>
      <c r="K1726" s="832">
        <v>131</v>
      </c>
      <c r="L1726" s="849">
        <v>298</v>
      </c>
      <c r="M1726" s="849">
        <v>39336</v>
      </c>
      <c r="N1726" s="832">
        <v>1</v>
      </c>
      <c r="O1726" s="832">
        <v>132</v>
      </c>
      <c r="P1726" s="849"/>
      <c r="Q1726" s="849"/>
      <c r="R1726" s="837"/>
      <c r="S1726" s="850"/>
    </row>
    <row r="1727" spans="1:19" ht="14.4" customHeight="1" x14ac:dyDescent="0.3">
      <c r="A1727" s="831" t="s">
        <v>5082</v>
      </c>
      <c r="B1727" s="832" t="s">
        <v>5413</v>
      </c>
      <c r="C1727" s="832" t="s">
        <v>589</v>
      </c>
      <c r="D1727" s="832" t="s">
        <v>5070</v>
      </c>
      <c r="E1727" s="832" t="s">
        <v>5331</v>
      </c>
      <c r="F1727" s="832" t="s">
        <v>5381</v>
      </c>
      <c r="G1727" s="832" t="s">
        <v>5382</v>
      </c>
      <c r="H1727" s="849">
        <v>285</v>
      </c>
      <c r="I1727" s="849">
        <v>16815</v>
      </c>
      <c r="J1727" s="832">
        <v>0.78729281767955805</v>
      </c>
      <c r="K1727" s="832">
        <v>59</v>
      </c>
      <c r="L1727" s="849">
        <v>362</v>
      </c>
      <c r="M1727" s="849">
        <v>21358</v>
      </c>
      <c r="N1727" s="832">
        <v>1</v>
      </c>
      <c r="O1727" s="832">
        <v>59</v>
      </c>
      <c r="P1727" s="849"/>
      <c r="Q1727" s="849"/>
      <c r="R1727" s="837"/>
      <c r="S1727" s="850"/>
    </row>
    <row r="1728" spans="1:19" ht="14.4" customHeight="1" x14ac:dyDescent="0.3">
      <c r="A1728" s="831" t="s">
        <v>5082</v>
      </c>
      <c r="B1728" s="832" t="s">
        <v>5413</v>
      </c>
      <c r="C1728" s="832" t="s">
        <v>589</v>
      </c>
      <c r="D1728" s="832" t="s">
        <v>5066</v>
      </c>
      <c r="E1728" s="832" t="s">
        <v>5084</v>
      </c>
      <c r="F1728" s="832" t="s">
        <v>5087</v>
      </c>
      <c r="G1728" s="832" t="s">
        <v>4276</v>
      </c>
      <c r="H1728" s="849">
        <v>0.4</v>
      </c>
      <c r="I1728" s="849">
        <v>21.64</v>
      </c>
      <c r="J1728" s="832"/>
      <c r="K1728" s="832">
        <v>54.1</v>
      </c>
      <c r="L1728" s="849"/>
      <c r="M1728" s="849"/>
      <c r="N1728" s="832"/>
      <c r="O1728" s="832"/>
      <c r="P1728" s="849"/>
      <c r="Q1728" s="849"/>
      <c r="R1728" s="837"/>
      <c r="S1728" s="850"/>
    </row>
    <row r="1729" spans="1:19" ht="14.4" customHeight="1" x14ac:dyDescent="0.3">
      <c r="A1729" s="831" t="s">
        <v>5082</v>
      </c>
      <c r="B1729" s="832" t="s">
        <v>5413</v>
      </c>
      <c r="C1729" s="832" t="s">
        <v>589</v>
      </c>
      <c r="D1729" s="832" t="s">
        <v>5066</v>
      </c>
      <c r="E1729" s="832" t="s">
        <v>5084</v>
      </c>
      <c r="F1729" s="832" t="s">
        <v>5088</v>
      </c>
      <c r="G1729" s="832" t="s">
        <v>4543</v>
      </c>
      <c r="H1729" s="849">
        <v>0.2</v>
      </c>
      <c r="I1729" s="849">
        <v>21.65</v>
      </c>
      <c r="J1729" s="832">
        <v>1</v>
      </c>
      <c r="K1729" s="832">
        <v>108.24999999999999</v>
      </c>
      <c r="L1729" s="849">
        <v>0.2</v>
      </c>
      <c r="M1729" s="849">
        <v>21.65</v>
      </c>
      <c r="N1729" s="832">
        <v>1</v>
      </c>
      <c r="O1729" s="832">
        <v>108.24999999999999</v>
      </c>
      <c r="P1729" s="849"/>
      <c r="Q1729" s="849"/>
      <c r="R1729" s="837"/>
      <c r="S1729" s="850"/>
    </row>
    <row r="1730" spans="1:19" ht="14.4" customHeight="1" x14ac:dyDescent="0.3">
      <c r="A1730" s="831" t="s">
        <v>5082</v>
      </c>
      <c r="B1730" s="832" t="s">
        <v>5413</v>
      </c>
      <c r="C1730" s="832" t="s">
        <v>589</v>
      </c>
      <c r="D1730" s="832" t="s">
        <v>5066</v>
      </c>
      <c r="E1730" s="832" t="s">
        <v>5084</v>
      </c>
      <c r="F1730" s="832" t="s">
        <v>5092</v>
      </c>
      <c r="G1730" s="832" t="s">
        <v>5093</v>
      </c>
      <c r="H1730" s="849">
        <v>0.5</v>
      </c>
      <c r="I1730" s="849">
        <v>101.03</v>
      </c>
      <c r="J1730" s="832">
        <v>0.70267074697454457</v>
      </c>
      <c r="K1730" s="832">
        <v>202.06</v>
      </c>
      <c r="L1730" s="849">
        <v>0.7</v>
      </c>
      <c r="M1730" s="849">
        <v>143.77999999999997</v>
      </c>
      <c r="N1730" s="832">
        <v>1</v>
      </c>
      <c r="O1730" s="832">
        <v>205.39999999999998</v>
      </c>
      <c r="P1730" s="849"/>
      <c r="Q1730" s="849"/>
      <c r="R1730" s="837"/>
      <c r="S1730" s="850"/>
    </row>
    <row r="1731" spans="1:19" ht="14.4" customHeight="1" x14ac:dyDescent="0.3">
      <c r="A1731" s="831" t="s">
        <v>5082</v>
      </c>
      <c r="B1731" s="832" t="s">
        <v>5413</v>
      </c>
      <c r="C1731" s="832" t="s">
        <v>589</v>
      </c>
      <c r="D1731" s="832" t="s">
        <v>5066</v>
      </c>
      <c r="E1731" s="832" t="s">
        <v>5084</v>
      </c>
      <c r="F1731" s="832" t="s">
        <v>5099</v>
      </c>
      <c r="G1731" s="832" t="s">
        <v>609</v>
      </c>
      <c r="H1731" s="849"/>
      <c r="I1731" s="849"/>
      <c r="J1731" s="832"/>
      <c r="K1731" s="832"/>
      <c r="L1731" s="849">
        <v>0.46</v>
      </c>
      <c r="M1731" s="849">
        <v>168.26</v>
      </c>
      <c r="N1731" s="832">
        <v>1</v>
      </c>
      <c r="O1731" s="832">
        <v>365.78260869565213</v>
      </c>
      <c r="P1731" s="849"/>
      <c r="Q1731" s="849"/>
      <c r="R1731" s="837"/>
      <c r="S1731" s="850"/>
    </row>
    <row r="1732" spans="1:19" ht="14.4" customHeight="1" x14ac:dyDescent="0.3">
      <c r="A1732" s="831" t="s">
        <v>5082</v>
      </c>
      <c r="B1732" s="832" t="s">
        <v>5413</v>
      </c>
      <c r="C1732" s="832" t="s">
        <v>589</v>
      </c>
      <c r="D1732" s="832" t="s">
        <v>5066</v>
      </c>
      <c r="E1732" s="832" t="s">
        <v>5084</v>
      </c>
      <c r="F1732" s="832" t="s">
        <v>5100</v>
      </c>
      <c r="G1732" s="832" t="s">
        <v>1505</v>
      </c>
      <c r="H1732" s="849">
        <v>1.29</v>
      </c>
      <c r="I1732" s="849">
        <v>260.05</v>
      </c>
      <c r="J1732" s="832"/>
      <c r="K1732" s="832">
        <v>201.58914728682171</v>
      </c>
      <c r="L1732" s="849"/>
      <c r="M1732" s="849"/>
      <c r="N1732" s="832"/>
      <c r="O1732" s="832"/>
      <c r="P1732" s="849"/>
      <c r="Q1732" s="849"/>
      <c r="R1732" s="837"/>
      <c r="S1732" s="850"/>
    </row>
    <row r="1733" spans="1:19" ht="14.4" customHeight="1" x14ac:dyDescent="0.3">
      <c r="A1733" s="831" t="s">
        <v>5082</v>
      </c>
      <c r="B1733" s="832" t="s">
        <v>5413</v>
      </c>
      <c r="C1733" s="832" t="s">
        <v>589</v>
      </c>
      <c r="D1733" s="832" t="s">
        <v>5066</v>
      </c>
      <c r="E1733" s="832" t="s">
        <v>5084</v>
      </c>
      <c r="F1733" s="832" t="s">
        <v>5101</v>
      </c>
      <c r="G1733" s="832" t="s">
        <v>1505</v>
      </c>
      <c r="H1733" s="849">
        <v>2.4</v>
      </c>
      <c r="I1733" s="849">
        <v>967.69</v>
      </c>
      <c r="J1733" s="832"/>
      <c r="K1733" s="832">
        <v>403.20416666666671</v>
      </c>
      <c r="L1733" s="849"/>
      <c r="M1733" s="849"/>
      <c r="N1733" s="832"/>
      <c r="O1733" s="832"/>
      <c r="P1733" s="849"/>
      <c r="Q1733" s="849"/>
      <c r="R1733" s="837"/>
      <c r="S1733" s="850"/>
    </row>
    <row r="1734" spans="1:19" ht="14.4" customHeight="1" x14ac:dyDescent="0.3">
      <c r="A1734" s="831" t="s">
        <v>5082</v>
      </c>
      <c r="B1734" s="832" t="s">
        <v>5413</v>
      </c>
      <c r="C1734" s="832" t="s">
        <v>589</v>
      </c>
      <c r="D1734" s="832" t="s">
        <v>5066</v>
      </c>
      <c r="E1734" s="832" t="s">
        <v>5084</v>
      </c>
      <c r="F1734" s="832" t="s">
        <v>5102</v>
      </c>
      <c r="G1734" s="832" t="s">
        <v>1505</v>
      </c>
      <c r="H1734" s="849">
        <v>0.72</v>
      </c>
      <c r="I1734" s="849">
        <v>580.62</v>
      </c>
      <c r="J1734" s="832"/>
      <c r="K1734" s="832">
        <v>806.41666666666674</v>
      </c>
      <c r="L1734" s="849"/>
      <c r="M1734" s="849"/>
      <c r="N1734" s="832"/>
      <c r="O1734" s="832"/>
      <c r="P1734" s="849"/>
      <c r="Q1734" s="849"/>
      <c r="R1734" s="837"/>
      <c r="S1734" s="850"/>
    </row>
    <row r="1735" spans="1:19" ht="14.4" customHeight="1" x14ac:dyDescent="0.3">
      <c r="A1735" s="831" t="s">
        <v>5082</v>
      </c>
      <c r="B1735" s="832" t="s">
        <v>5413</v>
      </c>
      <c r="C1735" s="832" t="s">
        <v>589</v>
      </c>
      <c r="D1735" s="832" t="s">
        <v>5066</v>
      </c>
      <c r="E1735" s="832" t="s">
        <v>5084</v>
      </c>
      <c r="F1735" s="832" t="s">
        <v>5134</v>
      </c>
      <c r="G1735" s="832" t="s">
        <v>5135</v>
      </c>
      <c r="H1735" s="849"/>
      <c r="I1735" s="849"/>
      <c r="J1735" s="832"/>
      <c r="K1735" s="832"/>
      <c r="L1735" s="849">
        <v>3.87</v>
      </c>
      <c r="M1735" s="849">
        <v>532.27</v>
      </c>
      <c r="N1735" s="832">
        <v>1</v>
      </c>
      <c r="O1735" s="832">
        <v>137.53746770025839</v>
      </c>
      <c r="P1735" s="849"/>
      <c r="Q1735" s="849"/>
      <c r="R1735" s="837"/>
      <c r="S1735" s="850"/>
    </row>
    <row r="1736" spans="1:19" ht="14.4" customHeight="1" x14ac:dyDescent="0.3">
      <c r="A1736" s="831" t="s">
        <v>5082</v>
      </c>
      <c r="B1736" s="832" t="s">
        <v>5413</v>
      </c>
      <c r="C1736" s="832" t="s">
        <v>589</v>
      </c>
      <c r="D1736" s="832" t="s">
        <v>5066</v>
      </c>
      <c r="E1736" s="832" t="s">
        <v>5084</v>
      </c>
      <c r="F1736" s="832" t="s">
        <v>5136</v>
      </c>
      <c r="G1736" s="832" t="s">
        <v>5135</v>
      </c>
      <c r="H1736" s="849"/>
      <c r="I1736" s="849"/>
      <c r="J1736" s="832"/>
      <c r="K1736" s="832"/>
      <c r="L1736" s="849">
        <v>3</v>
      </c>
      <c r="M1736" s="849">
        <v>2062.98</v>
      </c>
      <c r="N1736" s="832">
        <v>1</v>
      </c>
      <c r="O1736" s="832">
        <v>687.66</v>
      </c>
      <c r="P1736" s="849"/>
      <c r="Q1736" s="849"/>
      <c r="R1736" s="837"/>
      <c r="S1736" s="850"/>
    </row>
    <row r="1737" spans="1:19" ht="14.4" customHeight="1" x14ac:dyDescent="0.3">
      <c r="A1737" s="831" t="s">
        <v>5082</v>
      </c>
      <c r="B1737" s="832" t="s">
        <v>5413</v>
      </c>
      <c r="C1737" s="832" t="s">
        <v>589</v>
      </c>
      <c r="D1737" s="832" t="s">
        <v>5066</v>
      </c>
      <c r="E1737" s="832" t="s">
        <v>5084</v>
      </c>
      <c r="F1737" s="832" t="s">
        <v>5137</v>
      </c>
      <c r="G1737" s="832" t="s">
        <v>1820</v>
      </c>
      <c r="H1737" s="849">
        <v>5</v>
      </c>
      <c r="I1737" s="849">
        <v>10376.800000000001</v>
      </c>
      <c r="J1737" s="832">
        <v>5</v>
      </c>
      <c r="K1737" s="832">
        <v>2075.36</v>
      </c>
      <c r="L1737" s="849">
        <v>1</v>
      </c>
      <c r="M1737" s="849">
        <v>2075.36</v>
      </c>
      <c r="N1737" s="832">
        <v>1</v>
      </c>
      <c r="O1737" s="832">
        <v>2075.36</v>
      </c>
      <c r="P1737" s="849"/>
      <c r="Q1737" s="849"/>
      <c r="R1737" s="837"/>
      <c r="S1737" s="850"/>
    </row>
    <row r="1738" spans="1:19" ht="14.4" customHeight="1" x14ac:dyDescent="0.3">
      <c r="A1738" s="831" t="s">
        <v>5082</v>
      </c>
      <c r="B1738" s="832" t="s">
        <v>5413</v>
      </c>
      <c r="C1738" s="832" t="s">
        <v>589</v>
      </c>
      <c r="D1738" s="832" t="s">
        <v>5066</v>
      </c>
      <c r="E1738" s="832" t="s">
        <v>5084</v>
      </c>
      <c r="F1738" s="832" t="s">
        <v>5140</v>
      </c>
      <c r="G1738" s="832" t="s">
        <v>1187</v>
      </c>
      <c r="H1738" s="849">
        <v>1.5999999999999999</v>
      </c>
      <c r="I1738" s="849">
        <v>291.44</v>
      </c>
      <c r="J1738" s="832">
        <v>1.3333333333333335</v>
      </c>
      <c r="K1738" s="832">
        <v>182.15</v>
      </c>
      <c r="L1738" s="849">
        <v>1.2000000000000002</v>
      </c>
      <c r="M1738" s="849">
        <v>218.57999999999998</v>
      </c>
      <c r="N1738" s="832">
        <v>1</v>
      </c>
      <c r="O1738" s="832">
        <v>182.14999999999995</v>
      </c>
      <c r="P1738" s="849"/>
      <c r="Q1738" s="849"/>
      <c r="R1738" s="837"/>
      <c r="S1738" s="850"/>
    </row>
    <row r="1739" spans="1:19" ht="14.4" customHeight="1" x14ac:dyDescent="0.3">
      <c r="A1739" s="831" t="s">
        <v>5082</v>
      </c>
      <c r="B1739" s="832" t="s">
        <v>5413</v>
      </c>
      <c r="C1739" s="832" t="s">
        <v>589</v>
      </c>
      <c r="D1739" s="832" t="s">
        <v>5066</v>
      </c>
      <c r="E1739" s="832" t="s">
        <v>5084</v>
      </c>
      <c r="F1739" s="832" t="s">
        <v>5141</v>
      </c>
      <c r="G1739" s="832" t="s">
        <v>793</v>
      </c>
      <c r="H1739" s="849">
        <v>1.9999999999999998</v>
      </c>
      <c r="I1739" s="849">
        <v>141.5</v>
      </c>
      <c r="J1739" s="832">
        <v>1</v>
      </c>
      <c r="K1739" s="832">
        <v>70.750000000000014</v>
      </c>
      <c r="L1739" s="849">
        <v>2</v>
      </c>
      <c r="M1739" s="849">
        <v>141.5</v>
      </c>
      <c r="N1739" s="832">
        <v>1</v>
      </c>
      <c r="O1739" s="832">
        <v>70.75</v>
      </c>
      <c r="P1739" s="849"/>
      <c r="Q1739" s="849"/>
      <c r="R1739" s="837"/>
      <c r="S1739" s="850"/>
    </row>
    <row r="1740" spans="1:19" ht="14.4" customHeight="1" x14ac:dyDescent="0.3">
      <c r="A1740" s="831" t="s">
        <v>5082</v>
      </c>
      <c r="B1740" s="832" t="s">
        <v>5413</v>
      </c>
      <c r="C1740" s="832" t="s">
        <v>589</v>
      </c>
      <c r="D1740" s="832" t="s">
        <v>5066</v>
      </c>
      <c r="E1740" s="832" t="s">
        <v>5084</v>
      </c>
      <c r="F1740" s="832" t="s">
        <v>5142</v>
      </c>
      <c r="G1740" s="832" t="s">
        <v>3404</v>
      </c>
      <c r="H1740" s="849"/>
      <c r="I1740" s="849"/>
      <c r="J1740" s="832"/>
      <c r="K1740" s="832"/>
      <c r="L1740" s="849">
        <v>0.2</v>
      </c>
      <c r="M1740" s="849">
        <v>97.29</v>
      </c>
      <c r="N1740" s="832">
        <v>1</v>
      </c>
      <c r="O1740" s="832">
        <v>486.45</v>
      </c>
      <c r="P1740" s="849"/>
      <c r="Q1740" s="849"/>
      <c r="R1740" s="837"/>
      <c r="S1740" s="850"/>
    </row>
    <row r="1741" spans="1:19" ht="14.4" customHeight="1" x14ac:dyDescent="0.3">
      <c r="A1741" s="831" t="s">
        <v>5082</v>
      </c>
      <c r="B1741" s="832" t="s">
        <v>5413</v>
      </c>
      <c r="C1741" s="832" t="s">
        <v>589</v>
      </c>
      <c r="D1741" s="832" t="s">
        <v>5066</v>
      </c>
      <c r="E1741" s="832" t="s">
        <v>5084</v>
      </c>
      <c r="F1741" s="832" t="s">
        <v>5143</v>
      </c>
      <c r="G1741" s="832" t="s">
        <v>3404</v>
      </c>
      <c r="H1741" s="849"/>
      <c r="I1741" s="849"/>
      <c r="J1741" s="832"/>
      <c r="K1741" s="832"/>
      <c r="L1741" s="849">
        <v>1</v>
      </c>
      <c r="M1741" s="849">
        <v>121.61</v>
      </c>
      <c r="N1741" s="832">
        <v>1</v>
      </c>
      <c r="O1741" s="832">
        <v>121.61</v>
      </c>
      <c r="P1741" s="849"/>
      <c r="Q1741" s="849"/>
      <c r="R1741" s="837"/>
      <c r="S1741" s="850"/>
    </row>
    <row r="1742" spans="1:19" ht="14.4" customHeight="1" x14ac:dyDescent="0.3">
      <c r="A1742" s="831" t="s">
        <v>5082</v>
      </c>
      <c r="B1742" s="832" t="s">
        <v>5413</v>
      </c>
      <c r="C1742" s="832" t="s">
        <v>589</v>
      </c>
      <c r="D1742" s="832" t="s">
        <v>5066</v>
      </c>
      <c r="E1742" s="832" t="s">
        <v>5084</v>
      </c>
      <c r="F1742" s="832" t="s">
        <v>5144</v>
      </c>
      <c r="G1742" s="832" t="s">
        <v>3404</v>
      </c>
      <c r="H1742" s="849"/>
      <c r="I1742" s="849"/>
      <c r="J1742" s="832"/>
      <c r="K1742" s="832"/>
      <c r="L1742" s="849">
        <v>1</v>
      </c>
      <c r="M1742" s="849">
        <v>243.24</v>
      </c>
      <c r="N1742" s="832">
        <v>1</v>
      </c>
      <c r="O1742" s="832">
        <v>243.24</v>
      </c>
      <c r="P1742" s="849"/>
      <c r="Q1742" s="849"/>
      <c r="R1742" s="837"/>
      <c r="S1742" s="850"/>
    </row>
    <row r="1743" spans="1:19" ht="14.4" customHeight="1" x14ac:dyDescent="0.3">
      <c r="A1743" s="831" t="s">
        <v>5082</v>
      </c>
      <c r="B1743" s="832" t="s">
        <v>5413</v>
      </c>
      <c r="C1743" s="832" t="s">
        <v>589</v>
      </c>
      <c r="D1743" s="832" t="s">
        <v>5066</v>
      </c>
      <c r="E1743" s="832" t="s">
        <v>5084</v>
      </c>
      <c r="F1743" s="832" t="s">
        <v>5145</v>
      </c>
      <c r="G1743" s="832" t="s">
        <v>1258</v>
      </c>
      <c r="H1743" s="849"/>
      <c r="I1743" s="849"/>
      <c r="J1743" s="832"/>
      <c r="K1743" s="832"/>
      <c r="L1743" s="849">
        <v>0.4</v>
      </c>
      <c r="M1743" s="849">
        <v>23.98</v>
      </c>
      <c r="N1743" s="832">
        <v>1</v>
      </c>
      <c r="O1743" s="832">
        <v>59.949999999999996</v>
      </c>
      <c r="P1743" s="849"/>
      <c r="Q1743" s="849"/>
      <c r="R1743" s="837"/>
      <c r="S1743" s="850"/>
    </row>
    <row r="1744" spans="1:19" ht="14.4" customHeight="1" x14ac:dyDescent="0.3">
      <c r="A1744" s="831" t="s">
        <v>5082</v>
      </c>
      <c r="B1744" s="832" t="s">
        <v>5413</v>
      </c>
      <c r="C1744" s="832" t="s">
        <v>589</v>
      </c>
      <c r="D1744" s="832" t="s">
        <v>5066</v>
      </c>
      <c r="E1744" s="832" t="s">
        <v>5084</v>
      </c>
      <c r="F1744" s="832" t="s">
        <v>5148</v>
      </c>
      <c r="G1744" s="832" t="s">
        <v>3432</v>
      </c>
      <c r="H1744" s="849">
        <v>2.5999999999999996</v>
      </c>
      <c r="I1744" s="849">
        <v>304.98</v>
      </c>
      <c r="J1744" s="832">
        <v>0.48148148148148157</v>
      </c>
      <c r="K1744" s="832">
        <v>117.30000000000003</v>
      </c>
      <c r="L1744" s="849">
        <v>5.4</v>
      </c>
      <c r="M1744" s="849">
        <v>633.41999999999996</v>
      </c>
      <c r="N1744" s="832">
        <v>1</v>
      </c>
      <c r="O1744" s="832">
        <v>117.29999999999998</v>
      </c>
      <c r="P1744" s="849"/>
      <c r="Q1744" s="849"/>
      <c r="R1744" s="837"/>
      <c r="S1744" s="850"/>
    </row>
    <row r="1745" spans="1:19" ht="14.4" customHeight="1" x14ac:dyDescent="0.3">
      <c r="A1745" s="831" t="s">
        <v>5082</v>
      </c>
      <c r="B1745" s="832" t="s">
        <v>5413</v>
      </c>
      <c r="C1745" s="832" t="s">
        <v>589</v>
      </c>
      <c r="D1745" s="832" t="s">
        <v>5066</v>
      </c>
      <c r="E1745" s="832" t="s">
        <v>5084</v>
      </c>
      <c r="F1745" s="832" t="s">
        <v>5149</v>
      </c>
      <c r="G1745" s="832" t="s">
        <v>1191</v>
      </c>
      <c r="H1745" s="849"/>
      <c r="I1745" s="849"/>
      <c r="J1745" s="832"/>
      <c r="K1745" s="832"/>
      <c r="L1745" s="849">
        <v>0.4</v>
      </c>
      <c r="M1745" s="849">
        <v>35.799999999999997</v>
      </c>
      <c r="N1745" s="832">
        <v>1</v>
      </c>
      <c r="O1745" s="832">
        <v>89.499999999999986</v>
      </c>
      <c r="P1745" s="849"/>
      <c r="Q1745" s="849"/>
      <c r="R1745" s="837"/>
      <c r="S1745" s="850"/>
    </row>
    <row r="1746" spans="1:19" ht="14.4" customHeight="1" x14ac:dyDescent="0.3">
      <c r="A1746" s="831" t="s">
        <v>5082</v>
      </c>
      <c r="B1746" s="832" t="s">
        <v>5413</v>
      </c>
      <c r="C1746" s="832" t="s">
        <v>589</v>
      </c>
      <c r="D1746" s="832" t="s">
        <v>5066</v>
      </c>
      <c r="E1746" s="832" t="s">
        <v>5084</v>
      </c>
      <c r="F1746" s="832" t="s">
        <v>5153</v>
      </c>
      <c r="G1746" s="832" t="s">
        <v>923</v>
      </c>
      <c r="H1746" s="849"/>
      <c r="I1746" s="849"/>
      <c r="J1746" s="832"/>
      <c r="K1746" s="832"/>
      <c r="L1746" s="849">
        <v>0.03</v>
      </c>
      <c r="M1746" s="849">
        <v>6.02</v>
      </c>
      <c r="N1746" s="832">
        <v>1</v>
      </c>
      <c r="O1746" s="832">
        <v>200.66666666666666</v>
      </c>
      <c r="P1746" s="849"/>
      <c r="Q1746" s="849"/>
      <c r="R1746" s="837"/>
      <c r="S1746" s="850"/>
    </row>
    <row r="1747" spans="1:19" ht="14.4" customHeight="1" x14ac:dyDescent="0.3">
      <c r="A1747" s="831" t="s">
        <v>5082</v>
      </c>
      <c r="B1747" s="832" t="s">
        <v>5413</v>
      </c>
      <c r="C1747" s="832" t="s">
        <v>589</v>
      </c>
      <c r="D1747" s="832" t="s">
        <v>5066</v>
      </c>
      <c r="E1747" s="832" t="s">
        <v>5084</v>
      </c>
      <c r="F1747" s="832" t="s">
        <v>5154</v>
      </c>
      <c r="G1747" s="832" t="s">
        <v>2303</v>
      </c>
      <c r="H1747" s="849">
        <v>1.9500000000000002</v>
      </c>
      <c r="I1747" s="849">
        <v>13741.439999999999</v>
      </c>
      <c r="J1747" s="832">
        <v>3.4763285317466339</v>
      </c>
      <c r="K1747" s="832">
        <v>7046.8923076923065</v>
      </c>
      <c r="L1747" s="849">
        <v>1.6800000000000002</v>
      </c>
      <c r="M1747" s="849">
        <v>3952.8599999999997</v>
      </c>
      <c r="N1747" s="832">
        <v>1</v>
      </c>
      <c r="O1747" s="832">
        <v>2352.8928571428569</v>
      </c>
      <c r="P1747" s="849"/>
      <c r="Q1747" s="849"/>
      <c r="R1747" s="837"/>
      <c r="S1747" s="850"/>
    </row>
    <row r="1748" spans="1:19" ht="14.4" customHeight="1" x14ac:dyDescent="0.3">
      <c r="A1748" s="831" t="s">
        <v>5082</v>
      </c>
      <c r="B1748" s="832" t="s">
        <v>5413</v>
      </c>
      <c r="C1748" s="832" t="s">
        <v>589</v>
      </c>
      <c r="D1748" s="832" t="s">
        <v>5066</v>
      </c>
      <c r="E1748" s="832" t="s">
        <v>5084</v>
      </c>
      <c r="F1748" s="832" t="s">
        <v>5156</v>
      </c>
      <c r="G1748" s="832" t="s">
        <v>5157</v>
      </c>
      <c r="H1748" s="849">
        <v>0.17</v>
      </c>
      <c r="I1748" s="849">
        <v>112.4</v>
      </c>
      <c r="J1748" s="832">
        <v>0.66414559205861501</v>
      </c>
      <c r="K1748" s="832">
        <v>661.17647058823525</v>
      </c>
      <c r="L1748" s="849">
        <v>0.34</v>
      </c>
      <c r="M1748" s="849">
        <v>169.24</v>
      </c>
      <c r="N1748" s="832">
        <v>1</v>
      </c>
      <c r="O1748" s="832">
        <v>497.76470588235293</v>
      </c>
      <c r="P1748" s="849"/>
      <c r="Q1748" s="849"/>
      <c r="R1748" s="837"/>
      <c r="S1748" s="850"/>
    </row>
    <row r="1749" spans="1:19" ht="14.4" customHeight="1" x14ac:dyDescent="0.3">
      <c r="A1749" s="831" t="s">
        <v>5082</v>
      </c>
      <c r="B1749" s="832" t="s">
        <v>5413</v>
      </c>
      <c r="C1749" s="832" t="s">
        <v>589</v>
      </c>
      <c r="D1749" s="832" t="s">
        <v>5066</v>
      </c>
      <c r="E1749" s="832" t="s">
        <v>5084</v>
      </c>
      <c r="F1749" s="832" t="s">
        <v>5158</v>
      </c>
      <c r="G1749" s="832" t="s">
        <v>5157</v>
      </c>
      <c r="H1749" s="849"/>
      <c r="I1749" s="849"/>
      <c r="J1749" s="832"/>
      <c r="K1749" s="832"/>
      <c r="L1749" s="849">
        <v>2.91</v>
      </c>
      <c r="M1749" s="849">
        <v>482.82</v>
      </c>
      <c r="N1749" s="832">
        <v>1</v>
      </c>
      <c r="O1749" s="832">
        <v>165.91752577319588</v>
      </c>
      <c r="P1749" s="849"/>
      <c r="Q1749" s="849"/>
      <c r="R1749" s="837"/>
      <c r="S1749" s="850"/>
    </row>
    <row r="1750" spans="1:19" ht="14.4" customHeight="1" x14ac:dyDescent="0.3">
      <c r="A1750" s="831" t="s">
        <v>5082</v>
      </c>
      <c r="B1750" s="832" t="s">
        <v>5413</v>
      </c>
      <c r="C1750" s="832" t="s">
        <v>589</v>
      </c>
      <c r="D1750" s="832" t="s">
        <v>5066</v>
      </c>
      <c r="E1750" s="832" t="s">
        <v>5084</v>
      </c>
      <c r="F1750" s="832" t="s">
        <v>5164</v>
      </c>
      <c r="G1750" s="832" t="s">
        <v>5163</v>
      </c>
      <c r="H1750" s="849">
        <v>1.95</v>
      </c>
      <c r="I1750" s="849">
        <v>2791.13</v>
      </c>
      <c r="J1750" s="832"/>
      <c r="K1750" s="832">
        <v>1431.3487179487181</v>
      </c>
      <c r="L1750" s="849"/>
      <c r="M1750" s="849"/>
      <c r="N1750" s="832"/>
      <c r="O1750" s="832"/>
      <c r="P1750" s="849"/>
      <c r="Q1750" s="849"/>
      <c r="R1750" s="837"/>
      <c r="S1750" s="850"/>
    </row>
    <row r="1751" spans="1:19" ht="14.4" customHeight="1" x14ac:dyDescent="0.3">
      <c r="A1751" s="831" t="s">
        <v>5082</v>
      </c>
      <c r="B1751" s="832" t="s">
        <v>5413</v>
      </c>
      <c r="C1751" s="832" t="s">
        <v>589</v>
      </c>
      <c r="D1751" s="832" t="s">
        <v>5066</v>
      </c>
      <c r="E1751" s="832" t="s">
        <v>5084</v>
      </c>
      <c r="F1751" s="832" t="s">
        <v>5188</v>
      </c>
      <c r="G1751" s="832" t="s">
        <v>2583</v>
      </c>
      <c r="H1751" s="849">
        <v>3.4000000000000004</v>
      </c>
      <c r="I1751" s="849">
        <v>23621.370000000003</v>
      </c>
      <c r="J1751" s="832">
        <v>0.31331301470814504</v>
      </c>
      <c r="K1751" s="832">
        <v>6947.4617647058822</v>
      </c>
      <c r="L1751" s="849">
        <v>11.200000000000001</v>
      </c>
      <c r="M1751" s="849">
        <v>75392.240000000005</v>
      </c>
      <c r="N1751" s="832">
        <v>1</v>
      </c>
      <c r="O1751" s="832">
        <v>6731.45</v>
      </c>
      <c r="P1751" s="849"/>
      <c r="Q1751" s="849"/>
      <c r="R1751" s="837"/>
      <c r="S1751" s="850"/>
    </row>
    <row r="1752" spans="1:19" ht="14.4" customHeight="1" x14ac:dyDescent="0.3">
      <c r="A1752" s="831" t="s">
        <v>5082</v>
      </c>
      <c r="B1752" s="832" t="s">
        <v>5413</v>
      </c>
      <c r="C1752" s="832" t="s">
        <v>589</v>
      </c>
      <c r="D1752" s="832" t="s">
        <v>5066</v>
      </c>
      <c r="E1752" s="832" t="s">
        <v>5084</v>
      </c>
      <c r="F1752" s="832" t="s">
        <v>5205</v>
      </c>
      <c r="G1752" s="832" t="s">
        <v>5206</v>
      </c>
      <c r="H1752" s="849">
        <v>1.68</v>
      </c>
      <c r="I1752" s="849">
        <v>1821.27</v>
      </c>
      <c r="J1752" s="832">
        <v>3.8181761006289308</v>
      </c>
      <c r="K1752" s="832">
        <v>1084.0892857142858</v>
      </c>
      <c r="L1752" s="849">
        <v>0.44</v>
      </c>
      <c r="M1752" s="849">
        <v>477</v>
      </c>
      <c r="N1752" s="832">
        <v>1</v>
      </c>
      <c r="O1752" s="832">
        <v>1084.090909090909</v>
      </c>
      <c r="P1752" s="849"/>
      <c r="Q1752" s="849"/>
      <c r="R1752" s="837"/>
      <c r="S1752" s="850"/>
    </row>
    <row r="1753" spans="1:19" ht="14.4" customHeight="1" x14ac:dyDescent="0.3">
      <c r="A1753" s="831" t="s">
        <v>5082</v>
      </c>
      <c r="B1753" s="832" t="s">
        <v>5413</v>
      </c>
      <c r="C1753" s="832" t="s">
        <v>589</v>
      </c>
      <c r="D1753" s="832" t="s">
        <v>5066</v>
      </c>
      <c r="E1753" s="832" t="s">
        <v>5084</v>
      </c>
      <c r="F1753" s="832" t="s">
        <v>5207</v>
      </c>
      <c r="G1753" s="832" t="s">
        <v>5206</v>
      </c>
      <c r="H1753" s="849">
        <v>0.68</v>
      </c>
      <c r="I1753" s="849">
        <v>245.72</v>
      </c>
      <c r="J1753" s="832"/>
      <c r="K1753" s="832">
        <v>361.35294117647055</v>
      </c>
      <c r="L1753" s="849"/>
      <c r="M1753" s="849"/>
      <c r="N1753" s="832"/>
      <c r="O1753" s="832"/>
      <c r="P1753" s="849"/>
      <c r="Q1753" s="849"/>
      <c r="R1753" s="837"/>
      <c r="S1753" s="850"/>
    </row>
    <row r="1754" spans="1:19" ht="14.4" customHeight="1" x14ac:dyDescent="0.3">
      <c r="A1754" s="831" t="s">
        <v>5082</v>
      </c>
      <c r="B1754" s="832" t="s">
        <v>5413</v>
      </c>
      <c r="C1754" s="832" t="s">
        <v>589</v>
      </c>
      <c r="D1754" s="832" t="s">
        <v>5066</v>
      </c>
      <c r="E1754" s="832" t="s">
        <v>5084</v>
      </c>
      <c r="F1754" s="832" t="s">
        <v>5208</v>
      </c>
      <c r="G1754" s="832" t="s">
        <v>5206</v>
      </c>
      <c r="H1754" s="849">
        <v>1.83</v>
      </c>
      <c r="I1754" s="849">
        <v>220.42</v>
      </c>
      <c r="J1754" s="832"/>
      <c r="K1754" s="832">
        <v>120.44808743169398</v>
      </c>
      <c r="L1754" s="849"/>
      <c r="M1754" s="849"/>
      <c r="N1754" s="832"/>
      <c r="O1754" s="832"/>
      <c r="P1754" s="849"/>
      <c r="Q1754" s="849"/>
      <c r="R1754" s="837"/>
      <c r="S1754" s="850"/>
    </row>
    <row r="1755" spans="1:19" ht="14.4" customHeight="1" x14ac:dyDescent="0.3">
      <c r="A1755" s="831" t="s">
        <v>5082</v>
      </c>
      <c r="B1755" s="832" t="s">
        <v>5413</v>
      </c>
      <c r="C1755" s="832" t="s">
        <v>589</v>
      </c>
      <c r="D1755" s="832" t="s">
        <v>5066</v>
      </c>
      <c r="E1755" s="832" t="s">
        <v>5084</v>
      </c>
      <c r="F1755" s="832" t="s">
        <v>5211</v>
      </c>
      <c r="G1755" s="832" t="s">
        <v>5206</v>
      </c>
      <c r="H1755" s="849">
        <v>0.28999999999999998</v>
      </c>
      <c r="I1755" s="849">
        <v>419.18</v>
      </c>
      <c r="J1755" s="832"/>
      <c r="K1755" s="832">
        <v>1445.4482758620691</v>
      </c>
      <c r="L1755" s="849"/>
      <c r="M1755" s="849"/>
      <c r="N1755" s="832"/>
      <c r="O1755" s="832"/>
      <c r="P1755" s="849"/>
      <c r="Q1755" s="849"/>
      <c r="R1755" s="837"/>
      <c r="S1755" s="850"/>
    </row>
    <row r="1756" spans="1:19" ht="14.4" customHeight="1" x14ac:dyDescent="0.3">
      <c r="A1756" s="831" t="s">
        <v>5082</v>
      </c>
      <c r="B1756" s="832" t="s">
        <v>5413</v>
      </c>
      <c r="C1756" s="832" t="s">
        <v>589</v>
      </c>
      <c r="D1756" s="832" t="s">
        <v>5066</v>
      </c>
      <c r="E1756" s="832" t="s">
        <v>5084</v>
      </c>
      <c r="F1756" s="832" t="s">
        <v>5216</v>
      </c>
      <c r="G1756" s="832" t="s">
        <v>2303</v>
      </c>
      <c r="H1756" s="849">
        <v>1.28</v>
      </c>
      <c r="I1756" s="849">
        <v>3006.68</v>
      </c>
      <c r="J1756" s="832">
        <v>1.8255273160010199</v>
      </c>
      <c r="K1756" s="832">
        <v>2348.96875</v>
      </c>
      <c r="L1756" s="849">
        <v>2.1</v>
      </c>
      <c r="M1756" s="849">
        <v>1647.02</v>
      </c>
      <c r="N1756" s="832">
        <v>1</v>
      </c>
      <c r="O1756" s="832">
        <v>784.29523809523801</v>
      </c>
      <c r="P1756" s="849"/>
      <c r="Q1756" s="849"/>
      <c r="R1756" s="837"/>
      <c r="S1756" s="850"/>
    </row>
    <row r="1757" spans="1:19" ht="14.4" customHeight="1" x14ac:dyDescent="0.3">
      <c r="A1757" s="831" t="s">
        <v>5082</v>
      </c>
      <c r="B1757" s="832" t="s">
        <v>5413</v>
      </c>
      <c r="C1757" s="832" t="s">
        <v>589</v>
      </c>
      <c r="D1757" s="832" t="s">
        <v>5066</v>
      </c>
      <c r="E1757" s="832" t="s">
        <v>5084</v>
      </c>
      <c r="F1757" s="832" t="s">
        <v>5221</v>
      </c>
      <c r="G1757" s="832" t="s">
        <v>5222</v>
      </c>
      <c r="H1757" s="849">
        <v>1.62</v>
      </c>
      <c r="I1757" s="849">
        <v>667.68999999999994</v>
      </c>
      <c r="J1757" s="832">
        <v>3.3188686748185705</v>
      </c>
      <c r="K1757" s="832">
        <v>412.15432098765427</v>
      </c>
      <c r="L1757" s="849">
        <v>0.55000000000000004</v>
      </c>
      <c r="M1757" s="849">
        <v>201.17999999999998</v>
      </c>
      <c r="N1757" s="832">
        <v>1</v>
      </c>
      <c r="O1757" s="832">
        <v>365.7818181818181</v>
      </c>
      <c r="P1757" s="849"/>
      <c r="Q1757" s="849"/>
      <c r="R1757" s="837"/>
      <c r="S1757" s="850"/>
    </row>
    <row r="1758" spans="1:19" ht="14.4" customHeight="1" x14ac:dyDescent="0.3">
      <c r="A1758" s="831" t="s">
        <v>5082</v>
      </c>
      <c r="B1758" s="832" t="s">
        <v>5413</v>
      </c>
      <c r="C1758" s="832" t="s">
        <v>589</v>
      </c>
      <c r="D1758" s="832" t="s">
        <v>5066</v>
      </c>
      <c r="E1758" s="832" t="s">
        <v>5084</v>
      </c>
      <c r="F1758" s="832" t="s">
        <v>5241</v>
      </c>
      <c r="G1758" s="832" t="s">
        <v>5242</v>
      </c>
      <c r="H1758" s="849">
        <v>5.74</v>
      </c>
      <c r="I1758" s="849">
        <v>3091.24</v>
      </c>
      <c r="J1758" s="832">
        <v>9.5665521616686782</v>
      </c>
      <c r="K1758" s="832">
        <v>538.54355400696863</v>
      </c>
      <c r="L1758" s="849">
        <v>0.6</v>
      </c>
      <c r="M1758" s="849">
        <v>323.13</v>
      </c>
      <c r="N1758" s="832">
        <v>1</v>
      </c>
      <c r="O1758" s="832">
        <v>538.55000000000007</v>
      </c>
      <c r="P1758" s="849"/>
      <c r="Q1758" s="849"/>
      <c r="R1758" s="837"/>
      <c r="S1758" s="850"/>
    </row>
    <row r="1759" spans="1:19" ht="14.4" customHeight="1" x14ac:dyDescent="0.3">
      <c r="A1759" s="831" t="s">
        <v>5082</v>
      </c>
      <c r="B1759" s="832" t="s">
        <v>5413</v>
      </c>
      <c r="C1759" s="832" t="s">
        <v>589</v>
      </c>
      <c r="D1759" s="832" t="s">
        <v>5066</v>
      </c>
      <c r="E1759" s="832" t="s">
        <v>5084</v>
      </c>
      <c r="F1759" s="832" t="s">
        <v>5245</v>
      </c>
      <c r="G1759" s="832" t="s">
        <v>4430</v>
      </c>
      <c r="H1759" s="849">
        <v>2.6</v>
      </c>
      <c r="I1759" s="849">
        <v>183.82000000000002</v>
      </c>
      <c r="J1759" s="832">
        <v>13.000000000000002</v>
      </c>
      <c r="K1759" s="832">
        <v>70.7</v>
      </c>
      <c r="L1759" s="849">
        <v>0.2</v>
      </c>
      <c r="M1759" s="849">
        <v>14.14</v>
      </c>
      <c r="N1759" s="832">
        <v>1</v>
      </c>
      <c r="O1759" s="832">
        <v>70.7</v>
      </c>
      <c r="P1759" s="849"/>
      <c r="Q1759" s="849"/>
      <c r="R1759" s="837"/>
      <c r="S1759" s="850"/>
    </row>
    <row r="1760" spans="1:19" ht="14.4" customHeight="1" x14ac:dyDescent="0.3">
      <c r="A1760" s="831" t="s">
        <v>5082</v>
      </c>
      <c r="B1760" s="832" t="s">
        <v>5413</v>
      </c>
      <c r="C1760" s="832" t="s">
        <v>589</v>
      </c>
      <c r="D1760" s="832" t="s">
        <v>5066</v>
      </c>
      <c r="E1760" s="832" t="s">
        <v>5084</v>
      </c>
      <c r="F1760" s="832" t="s">
        <v>5252</v>
      </c>
      <c r="G1760" s="832" t="s">
        <v>2593</v>
      </c>
      <c r="H1760" s="849">
        <v>1</v>
      </c>
      <c r="I1760" s="849">
        <v>1749.08</v>
      </c>
      <c r="J1760" s="832">
        <v>1</v>
      </c>
      <c r="K1760" s="832">
        <v>1749.08</v>
      </c>
      <c r="L1760" s="849">
        <v>1</v>
      </c>
      <c r="M1760" s="849">
        <v>1749.08</v>
      </c>
      <c r="N1760" s="832">
        <v>1</v>
      </c>
      <c r="O1760" s="832">
        <v>1749.08</v>
      </c>
      <c r="P1760" s="849"/>
      <c r="Q1760" s="849"/>
      <c r="R1760" s="837"/>
      <c r="S1760" s="850"/>
    </row>
    <row r="1761" spans="1:19" ht="14.4" customHeight="1" x14ac:dyDescent="0.3">
      <c r="A1761" s="831" t="s">
        <v>5082</v>
      </c>
      <c r="B1761" s="832" t="s">
        <v>5413</v>
      </c>
      <c r="C1761" s="832" t="s">
        <v>589</v>
      </c>
      <c r="D1761" s="832" t="s">
        <v>5066</v>
      </c>
      <c r="E1761" s="832" t="s">
        <v>5084</v>
      </c>
      <c r="F1761" s="832" t="s">
        <v>5253</v>
      </c>
      <c r="G1761" s="832" t="s">
        <v>2457</v>
      </c>
      <c r="H1761" s="849">
        <v>0.1</v>
      </c>
      <c r="I1761" s="849">
        <v>28.28</v>
      </c>
      <c r="J1761" s="832">
        <v>0.25</v>
      </c>
      <c r="K1761" s="832">
        <v>282.8</v>
      </c>
      <c r="L1761" s="849">
        <v>0.39999999999999997</v>
      </c>
      <c r="M1761" s="849">
        <v>113.12</v>
      </c>
      <c r="N1761" s="832">
        <v>1</v>
      </c>
      <c r="O1761" s="832">
        <v>282.8</v>
      </c>
      <c r="P1761" s="849"/>
      <c r="Q1761" s="849"/>
      <c r="R1761" s="837"/>
      <c r="S1761" s="850"/>
    </row>
    <row r="1762" spans="1:19" ht="14.4" customHeight="1" x14ac:dyDescent="0.3">
      <c r="A1762" s="831" t="s">
        <v>5082</v>
      </c>
      <c r="B1762" s="832" t="s">
        <v>5413</v>
      </c>
      <c r="C1762" s="832" t="s">
        <v>589</v>
      </c>
      <c r="D1762" s="832" t="s">
        <v>5066</v>
      </c>
      <c r="E1762" s="832" t="s">
        <v>5084</v>
      </c>
      <c r="F1762" s="832" t="s">
        <v>5254</v>
      </c>
      <c r="G1762" s="832" t="s">
        <v>5157</v>
      </c>
      <c r="H1762" s="849">
        <v>0.33</v>
      </c>
      <c r="I1762" s="849">
        <v>210.96</v>
      </c>
      <c r="J1762" s="832"/>
      <c r="K1762" s="832">
        <v>639.27272727272725</v>
      </c>
      <c r="L1762" s="849"/>
      <c r="M1762" s="849"/>
      <c r="N1762" s="832"/>
      <c r="O1762" s="832"/>
      <c r="P1762" s="849"/>
      <c r="Q1762" s="849"/>
      <c r="R1762" s="837"/>
      <c r="S1762" s="850"/>
    </row>
    <row r="1763" spans="1:19" ht="14.4" customHeight="1" x14ac:dyDescent="0.3">
      <c r="A1763" s="831" t="s">
        <v>5082</v>
      </c>
      <c r="B1763" s="832" t="s">
        <v>5413</v>
      </c>
      <c r="C1763" s="832" t="s">
        <v>589</v>
      </c>
      <c r="D1763" s="832" t="s">
        <v>5066</v>
      </c>
      <c r="E1763" s="832" t="s">
        <v>5320</v>
      </c>
      <c r="F1763" s="832" t="s">
        <v>5323</v>
      </c>
      <c r="G1763" s="832" t="s">
        <v>5324</v>
      </c>
      <c r="H1763" s="849">
        <v>2</v>
      </c>
      <c r="I1763" s="849">
        <v>1734</v>
      </c>
      <c r="J1763" s="832"/>
      <c r="K1763" s="832">
        <v>867</v>
      </c>
      <c r="L1763" s="849"/>
      <c r="M1763" s="849"/>
      <c r="N1763" s="832"/>
      <c r="O1763" s="832"/>
      <c r="P1763" s="849"/>
      <c r="Q1763" s="849"/>
      <c r="R1763" s="837"/>
      <c r="S1763" s="850"/>
    </row>
    <row r="1764" spans="1:19" ht="14.4" customHeight="1" x14ac:dyDescent="0.3">
      <c r="A1764" s="831" t="s">
        <v>5082</v>
      </c>
      <c r="B1764" s="832" t="s">
        <v>5413</v>
      </c>
      <c r="C1764" s="832" t="s">
        <v>589</v>
      </c>
      <c r="D1764" s="832" t="s">
        <v>5066</v>
      </c>
      <c r="E1764" s="832" t="s">
        <v>5331</v>
      </c>
      <c r="F1764" s="832" t="s">
        <v>5335</v>
      </c>
      <c r="G1764" s="832" t="s">
        <v>5336</v>
      </c>
      <c r="H1764" s="849"/>
      <c r="I1764" s="849"/>
      <c r="J1764" s="832"/>
      <c r="K1764" s="832"/>
      <c r="L1764" s="849">
        <v>5</v>
      </c>
      <c r="M1764" s="849">
        <v>610</v>
      </c>
      <c r="N1764" s="832">
        <v>1</v>
      </c>
      <c r="O1764" s="832">
        <v>122</v>
      </c>
      <c r="P1764" s="849"/>
      <c r="Q1764" s="849"/>
      <c r="R1764" s="837"/>
      <c r="S1764" s="850"/>
    </row>
    <row r="1765" spans="1:19" ht="14.4" customHeight="1" x14ac:dyDescent="0.3">
      <c r="A1765" s="831" t="s">
        <v>5082</v>
      </c>
      <c r="B1765" s="832" t="s">
        <v>5413</v>
      </c>
      <c r="C1765" s="832" t="s">
        <v>589</v>
      </c>
      <c r="D1765" s="832" t="s">
        <v>5066</v>
      </c>
      <c r="E1765" s="832" t="s">
        <v>5331</v>
      </c>
      <c r="F1765" s="832" t="s">
        <v>5338</v>
      </c>
      <c r="G1765" s="832" t="s">
        <v>5339</v>
      </c>
      <c r="H1765" s="849">
        <v>3</v>
      </c>
      <c r="I1765" s="849">
        <v>438</v>
      </c>
      <c r="J1765" s="832"/>
      <c r="K1765" s="832">
        <v>146</v>
      </c>
      <c r="L1765" s="849"/>
      <c r="M1765" s="849"/>
      <c r="N1765" s="832"/>
      <c r="O1765" s="832"/>
      <c r="P1765" s="849"/>
      <c r="Q1765" s="849"/>
      <c r="R1765" s="837"/>
      <c r="S1765" s="850"/>
    </row>
    <row r="1766" spans="1:19" ht="14.4" customHeight="1" x14ac:dyDescent="0.3">
      <c r="A1766" s="831" t="s">
        <v>5082</v>
      </c>
      <c r="B1766" s="832" t="s">
        <v>5413</v>
      </c>
      <c r="C1766" s="832" t="s">
        <v>589</v>
      </c>
      <c r="D1766" s="832" t="s">
        <v>5066</v>
      </c>
      <c r="E1766" s="832" t="s">
        <v>5331</v>
      </c>
      <c r="F1766" s="832" t="s">
        <v>5338</v>
      </c>
      <c r="G1766" s="832" t="s">
        <v>5340</v>
      </c>
      <c r="H1766" s="849">
        <v>12</v>
      </c>
      <c r="I1766" s="849">
        <v>1752</v>
      </c>
      <c r="J1766" s="832">
        <v>0.85131195335276966</v>
      </c>
      <c r="K1766" s="832">
        <v>146</v>
      </c>
      <c r="L1766" s="849">
        <v>14</v>
      </c>
      <c r="M1766" s="849">
        <v>2058</v>
      </c>
      <c r="N1766" s="832">
        <v>1</v>
      </c>
      <c r="O1766" s="832">
        <v>147</v>
      </c>
      <c r="P1766" s="849"/>
      <c r="Q1766" s="849"/>
      <c r="R1766" s="837"/>
      <c r="S1766" s="850"/>
    </row>
    <row r="1767" spans="1:19" ht="14.4" customHeight="1" x14ac:dyDescent="0.3">
      <c r="A1767" s="831" t="s">
        <v>5082</v>
      </c>
      <c r="B1767" s="832" t="s">
        <v>5413</v>
      </c>
      <c r="C1767" s="832" t="s">
        <v>589</v>
      </c>
      <c r="D1767" s="832" t="s">
        <v>5066</v>
      </c>
      <c r="E1767" s="832" t="s">
        <v>5331</v>
      </c>
      <c r="F1767" s="832" t="s">
        <v>5344</v>
      </c>
      <c r="G1767" s="832" t="s">
        <v>5345</v>
      </c>
      <c r="H1767" s="849">
        <v>47</v>
      </c>
      <c r="I1767" s="849">
        <v>1739</v>
      </c>
      <c r="J1767" s="832">
        <v>0.37903225806451613</v>
      </c>
      <c r="K1767" s="832">
        <v>37</v>
      </c>
      <c r="L1767" s="849">
        <v>124</v>
      </c>
      <c r="M1767" s="849">
        <v>4588</v>
      </c>
      <c r="N1767" s="832">
        <v>1</v>
      </c>
      <c r="O1767" s="832">
        <v>37</v>
      </c>
      <c r="P1767" s="849"/>
      <c r="Q1767" s="849"/>
      <c r="R1767" s="837"/>
      <c r="S1767" s="850"/>
    </row>
    <row r="1768" spans="1:19" ht="14.4" customHeight="1" x14ac:dyDescent="0.3">
      <c r="A1768" s="831" t="s">
        <v>5082</v>
      </c>
      <c r="B1768" s="832" t="s">
        <v>5413</v>
      </c>
      <c r="C1768" s="832" t="s">
        <v>589</v>
      </c>
      <c r="D1768" s="832" t="s">
        <v>5066</v>
      </c>
      <c r="E1768" s="832" t="s">
        <v>5331</v>
      </c>
      <c r="F1768" s="832" t="s">
        <v>5347</v>
      </c>
      <c r="G1768" s="832" t="s">
        <v>5348</v>
      </c>
      <c r="H1768" s="849">
        <v>2</v>
      </c>
      <c r="I1768" s="849">
        <v>10</v>
      </c>
      <c r="J1768" s="832">
        <v>2</v>
      </c>
      <c r="K1768" s="832">
        <v>5</v>
      </c>
      <c r="L1768" s="849">
        <v>1</v>
      </c>
      <c r="M1768" s="849">
        <v>5</v>
      </c>
      <c r="N1768" s="832">
        <v>1</v>
      </c>
      <c r="O1768" s="832">
        <v>5</v>
      </c>
      <c r="P1768" s="849"/>
      <c r="Q1768" s="849"/>
      <c r="R1768" s="837"/>
      <c r="S1768" s="850"/>
    </row>
    <row r="1769" spans="1:19" ht="14.4" customHeight="1" x14ac:dyDescent="0.3">
      <c r="A1769" s="831" t="s">
        <v>5082</v>
      </c>
      <c r="B1769" s="832" t="s">
        <v>5413</v>
      </c>
      <c r="C1769" s="832" t="s">
        <v>589</v>
      </c>
      <c r="D1769" s="832" t="s">
        <v>5066</v>
      </c>
      <c r="E1769" s="832" t="s">
        <v>5331</v>
      </c>
      <c r="F1769" s="832" t="s">
        <v>5349</v>
      </c>
      <c r="G1769" s="832" t="s">
        <v>5350</v>
      </c>
      <c r="H1769" s="849"/>
      <c r="I1769" s="849"/>
      <c r="J1769" s="832"/>
      <c r="K1769" s="832"/>
      <c r="L1769" s="849">
        <v>1</v>
      </c>
      <c r="M1769" s="849">
        <v>5</v>
      </c>
      <c r="N1769" s="832">
        <v>1</v>
      </c>
      <c r="O1769" s="832">
        <v>5</v>
      </c>
      <c r="P1769" s="849"/>
      <c r="Q1769" s="849"/>
      <c r="R1769" s="837"/>
      <c r="S1769" s="850"/>
    </row>
    <row r="1770" spans="1:19" ht="14.4" customHeight="1" x14ac:dyDescent="0.3">
      <c r="A1770" s="831" t="s">
        <v>5082</v>
      </c>
      <c r="B1770" s="832" t="s">
        <v>5413</v>
      </c>
      <c r="C1770" s="832" t="s">
        <v>589</v>
      </c>
      <c r="D1770" s="832" t="s">
        <v>5066</v>
      </c>
      <c r="E1770" s="832" t="s">
        <v>5331</v>
      </c>
      <c r="F1770" s="832" t="s">
        <v>5430</v>
      </c>
      <c r="G1770" s="832" t="s">
        <v>5431</v>
      </c>
      <c r="H1770" s="849">
        <v>3</v>
      </c>
      <c r="I1770" s="849">
        <v>531</v>
      </c>
      <c r="J1770" s="832">
        <v>0.5</v>
      </c>
      <c r="K1770" s="832">
        <v>177</v>
      </c>
      <c r="L1770" s="849">
        <v>6</v>
      </c>
      <c r="M1770" s="849">
        <v>1062</v>
      </c>
      <c r="N1770" s="832">
        <v>1</v>
      </c>
      <c r="O1770" s="832">
        <v>177</v>
      </c>
      <c r="P1770" s="849"/>
      <c r="Q1770" s="849"/>
      <c r="R1770" s="837"/>
      <c r="S1770" s="850"/>
    </row>
    <row r="1771" spans="1:19" ht="14.4" customHeight="1" x14ac:dyDescent="0.3">
      <c r="A1771" s="831" t="s">
        <v>5082</v>
      </c>
      <c r="B1771" s="832" t="s">
        <v>5413</v>
      </c>
      <c r="C1771" s="832" t="s">
        <v>589</v>
      </c>
      <c r="D1771" s="832" t="s">
        <v>5066</v>
      </c>
      <c r="E1771" s="832" t="s">
        <v>5331</v>
      </c>
      <c r="F1771" s="832" t="s">
        <v>5435</v>
      </c>
      <c r="G1771" s="832" t="s">
        <v>5436</v>
      </c>
      <c r="H1771" s="849">
        <v>256</v>
      </c>
      <c r="I1771" s="849">
        <v>183040</v>
      </c>
      <c r="J1771" s="832">
        <v>0.40960000000000002</v>
      </c>
      <c r="K1771" s="832">
        <v>715</v>
      </c>
      <c r="L1771" s="849">
        <v>625</v>
      </c>
      <c r="M1771" s="849">
        <v>446875</v>
      </c>
      <c r="N1771" s="832">
        <v>1</v>
      </c>
      <c r="O1771" s="832">
        <v>715</v>
      </c>
      <c r="P1771" s="849">
        <v>145</v>
      </c>
      <c r="Q1771" s="849">
        <v>103675</v>
      </c>
      <c r="R1771" s="837">
        <v>0.23200000000000001</v>
      </c>
      <c r="S1771" s="850">
        <v>715</v>
      </c>
    </row>
    <row r="1772" spans="1:19" ht="14.4" customHeight="1" x14ac:dyDescent="0.3">
      <c r="A1772" s="831" t="s">
        <v>5082</v>
      </c>
      <c r="B1772" s="832" t="s">
        <v>5413</v>
      </c>
      <c r="C1772" s="832" t="s">
        <v>589</v>
      </c>
      <c r="D1772" s="832" t="s">
        <v>5066</v>
      </c>
      <c r="E1772" s="832" t="s">
        <v>5331</v>
      </c>
      <c r="F1772" s="832" t="s">
        <v>5441</v>
      </c>
      <c r="G1772" s="832" t="s">
        <v>5442</v>
      </c>
      <c r="H1772" s="849">
        <v>8</v>
      </c>
      <c r="I1772" s="849">
        <v>1032</v>
      </c>
      <c r="J1772" s="832">
        <v>0.38095238095238093</v>
      </c>
      <c r="K1772" s="832">
        <v>129</v>
      </c>
      <c r="L1772" s="849">
        <v>21</v>
      </c>
      <c r="M1772" s="849">
        <v>2709</v>
      </c>
      <c r="N1772" s="832">
        <v>1</v>
      </c>
      <c r="O1772" s="832">
        <v>129</v>
      </c>
      <c r="P1772" s="849">
        <v>2</v>
      </c>
      <c r="Q1772" s="849">
        <v>258</v>
      </c>
      <c r="R1772" s="837">
        <v>9.5238095238095233E-2</v>
      </c>
      <c r="S1772" s="850">
        <v>129</v>
      </c>
    </row>
    <row r="1773" spans="1:19" ht="14.4" customHeight="1" x14ac:dyDescent="0.3">
      <c r="A1773" s="831" t="s">
        <v>5082</v>
      </c>
      <c r="B1773" s="832" t="s">
        <v>5413</v>
      </c>
      <c r="C1773" s="832" t="s">
        <v>589</v>
      </c>
      <c r="D1773" s="832" t="s">
        <v>5066</v>
      </c>
      <c r="E1773" s="832" t="s">
        <v>5331</v>
      </c>
      <c r="F1773" s="832" t="s">
        <v>5445</v>
      </c>
      <c r="G1773" s="832" t="s">
        <v>5446</v>
      </c>
      <c r="H1773" s="849">
        <v>540</v>
      </c>
      <c r="I1773" s="849">
        <v>474660</v>
      </c>
      <c r="J1773" s="832">
        <v>0.375</v>
      </c>
      <c r="K1773" s="832">
        <v>879</v>
      </c>
      <c r="L1773" s="849">
        <v>1440</v>
      </c>
      <c r="M1773" s="849">
        <v>1265760</v>
      </c>
      <c r="N1773" s="832">
        <v>1</v>
      </c>
      <c r="O1773" s="832">
        <v>879</v>
      </c>
      <c r="P1773" s="849">
        <v>210</v>
      </c>
      <c r="Q1773" s="849">
        <v>184590</v>
      </c>
      <c r="R1773" s="837">
        <v>0.14583333333333334</v>
      </c>
      <c r="S1773" s="850">
        <v>879</v>
      </c>
    </row>
    <row r="1774" spans="1:19" ht="14.4" customHeight="1" x14ac:dyDescent="0.3">
      <c r="A1774" s="831" t="s">
        <v>5082</v>
      </c>
      <c r="B1774" s="832" t="s">
        <v>5413</v>
      </c>
      <c r="C1774" s="832" t="s">
        <v>589</v>
      </c>
      <c r="D1774" s="832" t="s">
        <v>5066</v>
      </c>
      <c r="E1774" s="832" t="s">
        <v>5331</v>
      </c>
      <c r="F1774" s="832" t="s">
        <v>5358</v>
      </c>
      <c r="G1774" s="832" t="s">
        <v>5359</v>
      </c>
      <c r="H1774" s="849">
        <v>6</v>
      </c>
      <c r="I1774" s="849">
        <v>660</v>
      </c>
      <c r="J1774" s="832"/>
      <c r="K1774" s="832">
        <v>110</v>
      </c>
      <c r="L1774" s="849"/>
      <c r="M1774" s="849"/>
      <c r="N1774" s="832"/>
      <c r="O1774" s="832"/>
      <c r="P1774" s="849"/>
      <c r="Q1774" s="849"/>
      <c r="R1774" s="837"/>
      <c r="S1774" s="850"/>
    </row>
    <row r="1775" spans="1:19" ht="14.4" customHeight="1" x14ac:dyDescent="0.3">
      <c r="A1775" s="831" t="s">
        <v>5082</v>
      </c>
      <c r="B1775" s="832" t="s">
        <v>5413</v>
      </c>
      <c r="C1775" s="832" t="s">
        <v>589</v>
      </c>
      <c r="D1775" s="832" t="s">
        <v>5066</v>
      </c>
      <c r="E1775" s="832" t="s">
        <v>5331</v>
      </c>
      <c r="F1775" s="832" t="s">
        <v>5358</v>
      </c>
      <c r="G1775" s="832" t="s">
        <v>5360</v>
      </c>
      <c r="H1775" s="849">
        <v>15</v>
      </c>
      <c r="I1775" s="849">
        <v>1650</v>
      </c>
      <c r="J1775" s="832">
        <v>0.37722908093278462</v>
      </c>
      <c r="K1775" s="832">
        <v>110</v>
      </c>
      <c r="L1775" s="849">
        <v>18</v>
      </c>
      <c r="M1775" s="849">
        <v>4374</v>
      </c>
      <c r="N1775" s="832">
        <v>1</v>
      </c>
      <c r="O1775" s="832">
        <v>243</v>
      </c>
      <c r="P1775" s="849"/>
      <c r="Q1775" s="849"/>
      <c r="R1775" s="837"/>
      <c r="S1775" s="850"/>
    </row>
    <row r="1776" spans="1:19" ht="14.4" customHeight="1" x14ac:dyDescent="0.3">
      <c r="A1776" s="831" t="s">
        <v>5082</v>
      </c>
      <c r="B1776" s="832" t="s">
        <v>5413</v>
      </c>
      <c r="C1776" s="832" t="s">
        <v>589</v>
      </c>
      <c r="D1776" s="832" t="s">
        <v>5066</v>
      </c>
      <c r="E1776" s="832" t="s">
        <v>5331</v>
      </c>
      <c r="F1776" s="832" t="s">
        <v>5361</v>
      </c>
      <c r="G1776" s="832" t="s">
        <v>5363</v>
      </c>
      <c r="H1776" s="849"/>
      <c r="I1776" s="849"/>
      <c r="J1776" s="832"/>
      <c r="K1776" s="832"/>
      <c r="L1776" s="849">
        <v>8</v>
      </c>
      <c r="M1776" s="849">
        <v>266.64999999999998</v>
      </c>
      <c r="N1776" s="832">
        <v>1</v>
      </c>
      <c r="O1776" s="832">
        <v>33.331249999999997</v>
      </c>
      <c r="P1776" s="849"/>
      <c r="Q1776" s="849"/>
      <c r="R1776" s="837"/>
      <c r="S1776" s="850"/>
    </row>
    <row r="1777" spans="1:19" ht="14.4" customHeight="1" x14ac:dyDescent="0.3">
      <c r="A1777" s="831" t="s">
        <v>5082</v>
      </c>
      <c r="B1777" s="832" t="s">
        <v>5413</v>
      </c>
      <c r="C1777" s="832" t="s">
        <v>589</v>
      </c>
      <c r="D1777" s="832" t="s">
        <v>5066</v>
      </c>
      <c r="E1777" s="832" t="s">
        <v>5331</v>
      </c>
      <c r="F1777" s="832" t="s">
        <v>5364</v>
      </c>
      <c r="G1777" s="832" t="s">
        <v>5365</v>
      </c>
      <c r="H1777" s="849">
        <v>14</v>
      </c>
      <c r="I1777" s="849">
        <v>518</v>
      </c>
      <c r="J1777" s="832">
        <v>0.3783783783783784</v>
      </c>
      <c r="K1777" s="832">
        <v>37</v>
      </c>
      <c r="L1777" s="849">
        <v>37</v>
      </c>
      <c r="M1777" s="849">
        <v>1369</v>
      </c>
      <c r="N1777" s="832">
        <v>1</v>
      </c>
      <c r="O1777" s="832">
        <v>37</v>
      </c>
      <c r="P1777" s="849">
        <v>6</v>
      </c>
      <c r="Q1777" s="849">
        <v>222</v>
      </c>
      <c r="R1777" s="837">
        <v>0.16216216216216217</v>
      </c>
      <c r="S1777" s="850">
        <v>37</v>
      </c>
    </row>
    <row r="1778" spans="1:19" ht="14.4" customHeight="1" x14ac:dyDescent="0.3">
      <c r="A1778" s="831" t="s">
        <v>5082</v>
      </c>
      <c r="B1778" s="832" t="s">
        <v>5413</v>
      </c>
      <c r="C1778" s="832" t="s">
        <v>589</v>
      </c>
      <c r="D1778" s="832" t="s">
        <v>5066</v>
      </c>
      <c r="E1778" s="832" t="s">
        <v>5331</v>
      </c>
      <c r="F1778" s="832" t="s">
        <v>5369</v>
      </c>
      <c r="G1778" s="832" t="s">
        <v>5371</v>
      </c>
      <c r="H1778" s="849">
        <v>23</v>
      </c>
      <c r="I1778" s="849">
        <v>736</v>
      </c>
      <c r="J1778" s="832">
        <v>0.38983050847457629</v>
      </c>
      <c r="K1778" s="832">
        <v>32</v>
      </c>
      <c r="L1778" s="849">
        <v>59</v>
      </c>
      <c r="M1778" s="849">
        <v>1888</v>
      </c>
      <c r="N1778" s="832">
        <v>1</v>
      </c>
      <c r="O1778" s="832">
        <v>32</v>
      </c>
      <c r="P1778" s="849"/>
      <c r="Q1778" s="849"/>
      <c r="R1778" s="837"/>
      <c r="S1778" s="850"/>
    </row>
    <row r="1779" spans="1:19" ht="14.4" customHeight="1" x14ac:dyDescent="0.3">
      <c r="A1779" s="831" t="s">
        <v>5082</v>
      </c>
      <c r="B1779" s="832" t="s">
        <v>5413</v>
      </c>
      <c r="C1779" s="832" t="s">
        <v>589</v>
      </c>
      <c r="D1779" s="832" t="s">
        <v>5066</v>
      </c>
      <c r="E1779" s="832" t="s">
        <v>5331</v>
      </c>
      <c r="F1779" s="832" t="s">
        <v>5449</v>
      </c>
      <c r="G1779" s="832" t="s">
        <v>5451</v>
      </c>
      <c r="H1779" s="849">
        <v>3</v>
      </c>
      <c r="I1779" s="849">
        <v>1062</v>
      </c>
      <c r="J1779" s="832">
        <v>1.4957746478873239</v>
      </c>
      <c r="K1779" s="832">
        <v>354</v>
      </c>
      <c r="L1779" s="849">
        <v>2</v>
      </c>
      <c r="M1779" s="849">
        <v>710</v>
      </c>
      <c r="N1779" s="832">
        <v>1</v>
      </c>
      <c r="O1779" s="832">
        <v>355</v>
      </c>
      <c r="P1779" s="849"/>
      <c r="Q1779" s="849"/>
      <c r="R1779" s="837"/>
      <c r="S1779" s="850"/>
    </row>
    <row r="1780" spans="1:19" ht="14.4" customHeight="1" x14ac:dyDescent="0.3">
      <c r="A1780" s="831" t="s">
        <v>5082</v>
      </c>
      <c r="B1780" s="832" t="s">
        <v>5413</v>
      </c>
      <c r="C1780" s="832" t="s">
        <v>589</v>
      </c>
      <c r="D1780" s="832" t="s">
        <v>5066</v>
      </c>
      <c r="E1780" s="832" t="s">
        <v>5331</v>
      </c>
      <c r="F1780" s="832" t="s">
        <v>5374</v>
      </c>
      <c r="G1780" s="832" t="s">
        <v>5375</v>
      </c>
      <c r="H1780" s="849">
        <v>8</v>
      </c>
      <c r="I1780" s="849">
        <v>1048</v>
      </c>
      <c r="J1780" s="832">
        <v>1.9848484848484849</v>
      </c>
      <c r="K1780" s="832">
        <v>131</v>
      </c>
      <c r="L1780" s="849">
        <v>4</v>
      </c>
      <c r="M1780" s="849">
        <v>528</v>
      </c>
      <c r="N1780" s="832">
        <v>1</v>
      </c>
      <c r="O1780" s="832">
        <v>132</v>
      </c>
      <c r="P1780" s="849"/>
      <c r="Q1780" s="849"/>
      <c r="R1780" s="837"/>
      <c r="S1780" s="850"/>
    </row>
    <row r="1781" spans="1:19" ht="14.4" customHeight="1" x14ac:dyDescent="0.3">
      <c r="A1781" s="831" t="s">
        <v>5082</v>
      </c>
      <c r="B1781" s="832" t="s">
        <v>5413</v>
      </c>
      <c r="C1781" s="832" t="s">
        <v>589</v>
      </c>
      <c r="D1781" s="832" t="s">
        <v>5066</v>
      </c>
      <c r="E1781" s="832" t="s">
        <v>5331</v>
      </c>
      <c r="F1781" s="832" t="s">
        <v>5381</v>
      </c>
      <c r="G1781" s="832" t="s">
        <v>5382</v>
      </c>
      <c r="H1781" s="849">
        <v>26</v>
      </c>
      <c r="I1781" s="849">
        <v>1534</v>
      </c>
      <c r="J1781" s="832">
        <v>0.48148148148148145</v>
      </c>
      <c r="K1781" s="832">
        <v>59</v>
      </c>
      <c r="L1781" s="849">
        <v>54</v>
      </c>
      <c r="M1781" s="849">
        <v>3186</v>
      </c>
      <c r="N1781" s="832">
        <v>1</v>
      </c>
      <c r="O1781" s="832">
        <v>59</v>
      </c>
      <c r="P1781" s="849"/>
      <c r="Q1781" s="849"/>
      <c r="R1781" s="837"/>
      <c r="S1781" s="850"/>
    </row>
    <row r="1782" spans="1:19" ht="14.4" customHeight="1" x14ac:dyDescent="0.3">
      <c r="A1782" s="831" t="s">
        <v>5082</v>
      </c>
      <c r="B1782" s="832" t="s">
        <v>5413</v>
      </c>
      <c r="C1782" s="832" t="s">
        <v>589</v>
      </c>
      <c r="D1782" s="832" t="s">
        <v>5066</v>
      </c>
      <c r="E1782" s="832" t="s">
        <v>5331</v>
      </c>
      <c r="F1782" s="832" t="s">
        <v>5457</v>
      </c>
      <c r="G1782" s="832" t="s">
        <v>5458</v>
      </c>
      <c r="H1782" s="849">
        <v>17</v>
      </c>
      <c r="I1782" s="849">
        <v>33048</v>
      </c>
      <c r="J1782" s="832">
        <v>0.36170212765957449</v>
      </c>
      <c r="K1782" s="832">
        <v>1944</v>
      </c>
      <c r="L1782" s="849">
        <v>47</v>
      </c>
      <c r="M1782" s="849">
        <v>91368</v>
      </c>
      <c r="N1782" s="832">
        <v>1</v>
      </c>
      <c r="O1782" s="832">
        <v>1944</v>
      </c>
      <c r="P1782" s="849">
        <v>11</v>
      </c>
      <c r="Q1782" s="849">
        <v>21395</v>
      </c>
      <c r="R1782" s="837">
        <v>0.23416294545136151</v>
      </c>
      <c r="S1782" s="850">
        <v>1945</v>
      </c>
    </row>
    <row r="1783" spans="1:19" ht="14.4" customHeight="1" x14ac:dyDescent="0.3">
      <c r="A1783" s="831" t="s">
        <v>5082</v>
      </c>
      <c r="B1783" s="832" t="s">
        <v>5413</v>
      </c>
      <c r="C1783" s="832" t="s">
        <v>589</v>
      </c>
      <c r="D1783" s="832" t="s">
        <v>5066</v>
      </c>
      <c r="E1783" s="832" t="s">
        <v>5331</v>
      </c>
      <c r="F1783" s="832" t="s">
        <v>5459</v>
      </c>
      <c r="G1783" s="832" t="s">
        <v>5460</v>
      </c>
      <c r="H1783" s="849"/>
      <c r="I1783" s="849"/>
      <c r="J1783" s="832"/>
      <c r="K1783" s="832"/>
      <c r="L1783" s="849">
        <v>4</v>
      </c>
      <c r="M1783" s="849">
        <v>59204</v>
      </c>
      <c r="N1783" s="832">
        <v>1</v>
      </c>
      <c r="O1783" s="832">
        <v>14801</v>
      </c>
      <c r="P1783" s="849"/>
      <c r="Q1783" s="849"/>
      <c r="R1783" s="837"/>
      <c r="S1783" s="850"/>
    </row>
    <row r="1784" spans="1:19" ht="14.4" customHeight="1" x14ac:dyDescent="0.3">
      <c r="A1784" s="831" t="s">
        <v>5082</v>
      </c>
      <c r="B1784" s="832" t="s">
        <v>5413</v>
      </c>
      <c r="C1784" s="832" t="s">
        <v>589</v>
      </c>
      <c r="D1784" s="832" t="s">
        <v>2727</v>
      </c>
      <c r="E1784" s="832" t="s">
        <v>5331</v>
      </c>
      <c r="F1784" s="832" t="s">
        <v>5430</v>
      </c>
      <c r="G1784" s="832" t="s">
        <v>5431</v>
      </c>
      <c r="H1784" s="849">
        <v>2</v>
      </c>
      <c r="I1784" s="849">
        <v>354</v>
      </c>
      <c r="J1784" s="832"/>
      <c r="K1784" s="832">
        <v>177</v>
      </c>
      <c r="L1784" s="849"/>
      <c r="M1784" s="849"/>
      <c r="N1784" s="832"/>
      <c r="O1784" s="832"/>
      <c r="P1784" s="849"/>
      <c r="Q1784" s="849"/>
      <c r="R1784" s="837"/>
      <c r="S1784" s="850"/>
    </row>
    <row r="1785" spans="1:19" ht="14.4" customHeight="1" x14ac:dyDescent="0.3">
      <c r="A1785" s="831" t="s">
        <v>5082</v>
      </c>
      <c r="B1785" s="832" t="s">
        <v>5413</v>
      </c>
      <c r="C1785" s="832" t="s">
        <v>589</v>
      </c>
      <c r="D1785" s="832" t="s">
        <v>2727</v>
      </c>
      <c r="E1785" s="832" t="s">
        <v>5331</v>
      </c>
      <c r="F1785" s="832" t="s">
        <v>5361</v>
      </c>
      <c r="G1785" s="832" t="s">
        <v>5363</v>
      </c>
      <c r="H1785" s="849">
        <v>2</v>
      </c>
      <c r="I1785" s="849">
        <v>66.66</v>
      </c>
      <c r="J1785" s="832"/>
      <c r="K1785" s="832">
        <v>33.33</v>
      </c>
      <c r="L1785" s="849"/>
      <c r="M1785" s="849"/>
      <c r="N1785" s="832"/>
      <c r="O1785" s="832"/>
      <c r="P1785" s="849"/>
      <c r="Q1785" s="849"/>
      <c r="R1785" s="837"/>
      <c r="S1785" s="850"/>
    </row>
    <row r="1786" spans="1:19" ht="14.4" customHeight="1" x14ac:dyDescent="0.3">
      <c r="A1786" s="831" t="s">
        <v>5082</v>
      </c>
      <c r="B1786" s="832" t="s">
        <v>5413</v>
      </c>
      <c r="C1786" s="832" t="s">
        <v>589</v>
      </c>
      <c r="D1786" s="832" t="s">
        <v>2727</v>
      </c>
      <c r="E1786" s="832" t="s">
        <v>5331</v>
      </c>
      <c r="F1786" s="832" t="s">
        <v>5457</v>
      </c>
      <c r="G1786" s="832" t="s">
        <v>5458</v>
      </c>
      <c r="H1786" s="849">
        <v>2</v>
      </c>
      <c r="I1786" s="849">
        <v>3888</v>
      </c>
      <c r="J1786" s="832"/>
      <c r="K1786" s="832">
        <v>1944</v>
      </c>
      <c r="L1786" s="849"/>
      <c r="M1786" s="849"/>
      <c r="N1786" s="832"/>
      <c r="O1786" s="832"/>
      <c r="P1786" s="849"/>
      <c r="Q1786" s="849"/>
      <c r="R1786" s="837"/>
      <c r="S1786" s="850"/>
    </row>
    <row r="1787" spans="1:19" ht="14.4" customHeight="1" x14ac:dyDescent="0.3">
      <c r="A1787" s="831" t="s">
        <v>5082</v>
      </c>
      <c r="B1787" s="832" t="s">
        <v>5413</v>
      </c>
      <c r="C1787" s="832" t="s">
        <v>589</v>
      </c>
      <c r="D1787" s="832" t="s">
        <v>2728</v>
      </c>
      <c r="E1787" s="832" t="s">
        <v>5084</v>
      </c>
      <c r="F1787" s="832" t="s">
        <v>5087</v>
      </c>
      <c r="G1787" s="832" t="s">
        <v>4276</v>
      </c>
      <c r="H1787" s="849"/>
      <c r="I1787" s="849"/>
      <c r="J1787" s="832"/>
      <c r="K1787" s="832"/>
      <c r="L1787" s="849">
        <v>0.4</v>
      </c>
      <c r="M1787" s="849">
        <v>21.65</v>
      </c>
      <c r="N1787" s="832">
        <v>1</v>
      </c>
      <c r="O1787" s="832">
        <v>54.124999999999993</v>
      </c>
      <c r="P1787" s="849"/>
      <c r="Q1787" s="849"/>
      <c r="R1787" s="837"/>
      <c r="S1787" s="850"/>
    </row>
    <row r="1788" spans="1:19" ht="14.4" customHeight="1" x14ac:dyDescent="0.3">
      <c r="A1788" s="831" t="s">
        <v>5082</v>
      </c>
      <c r="B1788" s="832" t="s">
        <v>5413</v>
      </c>
      <c r="C1788" s="832" t="s">
        <v>589</v>
      </c>
      <c r="D1788" s="832" t="s">
        <v>2728</v>
      </c>
      <c r="E1788" s="832" t="s">
        <v>5084</v>
      </c>
      <c r="F1788" s="832" t="s">
        <v>5088</v>
      </c>
      <c r="G1788" s="832" t="s">
        <v>4543</v>
      </c>
      <c r="H1788" s="849">
        <v>0.8</v>
      </c>
      <c r="I1788" s="849">
        <v>86.609999999999985</v>
      </c>
      <c r="J1788" s="832">
        <v>0.39997229149348845</v>
      </c>
      <c r="K1788" s="832">
        <v>108.26249999999997</v>
      </c>
      <c r="L1788" s="849">
        <v>2</v>
      </c>
      <c r="M1788" s="849">
        <v>216.54</v>
      </c>
      <c r="N1788" s="832">
        <v>1</v>
      </c>
      <c r="O1788" s="832">
        <v>108.27</v>
      </c>
      <c r="P1788" s="849">
        <v>0.8</v>
      </c>
      <c r="Q1788" s="849">
        <v>86.6</v>
      </c>
      <c r="R1788" s="837">
        <v>0.39992611064930267</v>
      </c>
      <c r="S1788" s="850">
        <v>108.24999999999999</v>
      </c>
    </row>
    <row r="1789" spans="1:19" ht="14.4" customHeight="1" x14ac:dyDescent="0.3">
      <c r="A1789" s="831" t="s">
        <v>5082</v>
      </c>
      <c r="B1789" s="832" t="s">
        <v>5413</v>
      </c>
      <c r="C1789" s="832" t="s">
        <v>589</v>
      </c>
      <c r="D1789" s="832" t="s">
        <v>2728</v>
      </c>
      <c r="E1789" s="832" t="s">
        <v>5084</v>
      </c>
      <c r="F1789" s="832" t="s">
        <v>5091</v>
      </c>
      <c r="G1789" s="832" t="s">
        <v>2872</v>
      </c>
      <c r="H1789" s="849">
        <v>0.8</v>
      </c>
      <c r="I1789" s="849">
        <v>10.29</v>
      </c>
      <c r="J1789" s="832"/>
      <c r="K1789" s="832">
        <v>12.862499999999999</v>
      </c>
      <c r="L1789" s="849"/>
      <c r="M1789" s="849"/>
      <c r="N1789" s="832"/>
      <c r="O1789" s="832"/>
      <c r="P1789" s="849"/>
      <c r="Q1789" s="849"/>
      <c r="R1789" s="837"/>
      <c r="S1789" s="850"/>
    </row>
    <row r="1790" spans="1:19" ht="14.4" customHeight="1" x14ac:dyDescent="0.3">
      <c r="A1790" s="831" t="s">
        <v>5082</v>
      </c>
      <c r="B1790" s="832" t="s">
        <v>5413</v>
      </c>
      <c r="C1790" s="832" t="s">
        <v>589</v>
      </c>
      <c r="D1790" s="832" t="s">
        <v>2728</v>
      </c>
      <c r="E1790" s="832" t="s">
        <v>5084</v>
      </c>
      <c r="F1790" s="832" t="s">
        <v>5092</v>
      </c>
      <c r="G1790" s="832" t="s">
        <v>5093</v>
      </c>
      <c r="H1790" s="849">
        <v>1</v>
      </c>
      <c r="I1790" s="849">
        <v>193.70999999999998</v>
      </c>
      <c r="J1790" s="832">
        <v>1.1788583252190847</v>
      </c>
      <c r="K1790" s="832">
        <v>193.70999999999998</v>
      </c>
      <c r="L1790" s="849">
        <v>0.79999999999999993</v>
      </c>
      <c r="M1790" s="849">
        <v>164.32</v>
      </c>
      <c r="N1790" s="832">
        <v>1</v>
      </c>
      <c r="O1790" s="832">
        <v>205.4</v>
      </c>
      <c r="P1790" s="849">
        <v>1</v>
      </c>
      <c r="Q1790" s="849">
        <v>205.4</v>
      </c>
      <c r="R1790" s="837">
        <v>1.25</v>
      </c>
      <c r="S1790" s="850">
        <v>205.4</v>
      </c>
    </row>
    <row r="1791" spans="1:19" ht="14.4" customHeight="1" x14ac:dyDescent="0.3">
      <c r="A1791" s="831" t="s">
        <v>5082</v>
      </c>
      <c r="B1791" s="832" t="s">
        <v>5413</v>
      </c>
      <c r="C1791" s="832" t="s">
        <v>589</v>
      </c>
      <c r="D1791" s="832" t="s">
        <v>2728</v>
      </c>
      <c r="E1791" s="832" t="s">
        <v>5084</v>
      </c>
      <c r="F1791" s="832" t="s">
        <v>5094</v>
      </c>
      <c r="G1791" s="832" t="s">
        <v>5095</v>
      </c>
      <c r="H1791" s="849"/>
      <c r="I1791" s="849"/>
      <c r="J1791" s="832"/>
      <c r="K1791" s="832"/>
      <c r="L1791" s="849">
        <v>3</v>
      </c>
      <c r="M1791" s="849">
        <v>19117.62</v>
      </c>
      <c r="N1791" s="832">
        <v>1</v>
      </c>
      <c r="O1791" s="832">
        <v>6372.54</v>
      </c>
      <c r="P1791" s="849">
        <v>13</v>
      </c>
      <c r="Q1791" s="849">
        <v>61651.199999999997</v>
      </c>
      <c r="R1791" s="837">
        <v>3.2248365643840602</v>
      </c>
      <c r="S1791" s="850">
        <v>4742.3999999999996</v>
      </c>
    </row>
    <row r="1792" spans="1:19" ht="14.4" customHeight="1" x14ac:dyDescent="0.3">
      <c r="A1792" s="831" t="s">
        <v>5082</v>
      </c>
      <c r="B1792" s="832" t="s">
        <v>5413</v>
      </c>
      <c r="C1792" s="832" t="s">
        <v>589</v>
      </c>
      <c r="D1792" s="832" t="s">
        <v>2728</v>
      </c>
      <c r="E1792" s="832" t="s">
        <v>5084</v>
      </c>
      <c r="F1792" s="832" t="s">
        <v>5097</v>
      </c>
      <c r="G1792" s="832" t="s">
        <v>1226</v>
      </c>
      <c r="H1792" s="849"/>
      <c r="I1792" s="849"/>
      <c r="J1792" s="832"/>
      <c r="K1792" s="832"/>
      <c r="L1792" s="849"/>
      <c r="M1792" s="849"/>
      <c r="N1792" s="832"/>
      <c r="O1792" s="832"/>
      <c r="P1792" s="849">
        <v>30</v>
      </c>
      <c r="Q1792" s="849">
        <v>410.71999999999997</v>
      </c>
      <c r="R1792" s="837"/>
      <c r="S1792" s="850">
        <v>13.690666666666665</v>
      </c>
    </row>
    <row r="1793" spans="1:19" ht="14.4" customHeight="1" x14ac:dyDescent="0.3">
      <c r="A1793" s="831" t="s">
        <v>5082</v>
      </c>
      <c r="B1793" s="832" t="s">
        <v>5413</v>
      </c>
      <c r="C1793" s="832" t="s">
        <v>589</v>
      </c>
      <c r="D1793" s="832" t="s">
        <v>2728</v>
      </c>
      <c r="E1793" s="832" t="s">
        <v>5084</v>
      </c>
      <c r="F1793" s="832" t="s">
        <v>5414</v>
      </c>
      <c r="G1793" s="832" t="s">
        <v>5415</v>
      </c>
      <c r="H1793" s="849">
        <v>4.12</v>
      </c>
      <c r="I1793" s="849">
        <v>568.58000000000004</v>
      </c>
      <c r="J1793" s="832"/>
      <c r="K1793" s="832">
        <v>138.00485436893206</v>
      </c>
      <c r="L1793" s="849"/>
      <c r="M1793" s="849"/>
      <c r="N1793" s="832"/>
      <c r="O1793" s="832"/>
      <c r="P1793" s="849"/>
      <c r="Q1793" s="849"/>
      <c r="R1793" s="837"/>
      <c r="S1793" s="850"/>
    </row>
    <row r="1794" spans="1:19" ht="14.4" customHeight="1" x14ac:dyDescent="0.3">
      <c r="A1794" s="831" t="s">
        <v>5082</v>
      </c>
      <c r="B1794" s="832" t="s">
        <v>5413</v>
      </c>
      <c r="C1794" s="832" t="s">
        <v>589</v>
      </c>
      <c r="D1794" s="832" t="s">
        <v>2728</v>
      </c>
      <c r="E1794" s="832" t="s">
        <v>5084</v>
      </c>
      <c r="F1794" s="832" t="s">
        <v>5416</v>
      </c>
      <c r="G1794" s="832" t="s">
        <v>5415</v>
      </c>
      <c r="H1794" s="849">
        <v>2.27</v>
      </c>
      <c r="I1794" s="849">
        <v>606.27</v>
      </c>
      <c r="J1794" s="832"/>
      <c r="K1794" s="832">
        <v>267.07929515418499</v>
      </c>
      <c r="L1794" s="849"/>
      <c r="M1794" s="849"/>
      <c r="N1794" s="832"/>
      <c r="O1794" s="832"/>
      <c r="P1794" s="849"/>
      <c r="Q1794" s="849"/>
      <c r="R1794" s="837"/>
      <c r="S1794" s="850"/>
    </row>
    <row r="1795" spans="1:19" ht="14.4" customHeight="1" x14ac:dyDescent="0.3">
      <c r="A1795" s="831" t="s">
        <v>5082</v>
      </c>
      <c r="B1795" s="832" t="s">
        <v>5413</v>
      </c>
      <c r="C1795" s="832" t="s">
        <v>589</v>
      </c>
      <c r="D1795" s="832" t="s">
        <v>2728</v>
      </c>
      <c r="E1795" s="832" t="s">
        <v>5084</v>
      </c>
      <c r="F1795" s="832" t="s">
        <v>5098</v>
      </c>
      <c r="G1795" s="832" t="s">
        <v>1820</v>
      </c>
      <c r="H1795" s="849">
        <v>8</v>
      </c>
      <c r="I1795" s="849">
        <v>52969.2</v>
      </c>
      <c r="J1795" s="832">
        <v>2</v>
      </c>
      <c r="K1795" s="832">
        <v>6621.15</v>
      </c>
      <c r="L1795" s="849">
        <v>4</v>
      </c>
      <c r="M1795" s="849">
        <v>26484.6</v>
      </c>
      <c r="N1795" s="832">
        <v>1</v>
      </c>
      <c r="O1795" s="832">
        <v>6621.15</v>
      </c>
      <c r="P1795" s="849"/>
      <c r="Q1795" s="849"/>
      <c r="R1795" s="837"/>
      <c r="S1795" s="850"/>
    </row>
    <row r="1796" spans="1:19" ht="14.4" customHeight="1" x14ac:dyDescent="0.3">
      <c r="A1796" s="831" t="s">
        <v>5082</v>
      </c>
      <c r="B1796" s="832" t="s">
        <v>5413</v>
      </c>
      <c r="C1796" s="832" t="s">
        <v>589</v>
      </c>
      <c r="D1796" s="832" t="s">
        <v>2728</v>
      </c>
      <c r="E1796" s="832" t="s">
        <v>5084</v>
      </c>
      <c r="F1796" s="832" t="s">
        <v>5099</v>
      </c>
      <c r="G1796" s="832" t="s">
        <v>609</v>
      </c>
      <c r="H1796" s="849"/>
      <c r="I1796" s="849"/>
      <c r="J1796" s="832"/>
      <c r="K1796" s="832"/>
      <c r="L1796" s="849">
        <v>9.61</v>
      </c>
      <c r="M1796" s="849">
        <v>3515.29</v>
      </c>
      <c r="N1796" s="832">
        <v>1</v>
      </c>
      <c r="O1796" s="832">
        <v>365.79500520291367</v>
      </c>
      <c r="P1796" s="849"/>
      <c r="Q1796" s="849"/>
      <c r="R1796" s="837"/>
      <c r="S1796" s="850"/>
    </row>
    <row r="1797" spans="1:19" ht="14.4" customHeight="1" x14ac:dyDescent="0.3">
      <c r="A1797" s="831" t="s">
        <v>5082</v>
      </c>
      <c r="B1797" s="832" t="s">
        <v>5413</v>
      </c>
      <c r="C1797" s="832" t="s">
        <v>589</v>
      </c>
      <c r="D1797" s="832" t="s">
        <v>2728</v>
      </c>
      <c r="E1797" s="832" t="s">
        <v>5084</v>
      </c>
      <c r="F1797" s="832" t="s">
        <v>5116</v>
      </c>
      <c r="G1797" s="832" t="s">
        <v>5117</v>
      </c>
      <c r="H1797" s="849">
        <v>1</v>
      </c>
      <c r="I1797" s="849">
        <v>1749.08</v>
      </c>
      <c r="J1797" s="832"/>
      <c r="K1797" s="832">
        <v>1749.08</v>
      </c>
      <c r="L1797" s="849"/>
      <c r="M1797" s="849"/>
      <c r="N1797" s="832"/>
      <c r="O1797" s="832"/>
      <c r="P1797" s="849"/>
      <c r="Q1797" s="849"/>
      <c r="R1797" s="837"/>
      <c r="S1797" s="850"/>
    </row>
    <row r="1798" spans="1:19" ht="14.4" customHeight="1" x14ac:dyDescent="0.3">
      <c r="A1798" s="831" t="s">
        <v>5082</v>
      </c>
      <c r="B1798" s="832" t="s">
        <v>5413</v>
      </c>
      <c r="C1798" s="832" t="s">
        <v>589</v>
      </c>
      <c r="D1798" s="832" t="s">
        <v>2728</v>
      </c>
      <c r="E1798" s="832" t="s">
        <v>5084</v>
      </c>
      <c r="F1798" s="832" t="s">
        <v>5120</v>
      </c>
      <c r="G1798" s="832" t="s">
        <v>5121</v>
      </c>
      <c r="H1798" s="849"/>
      <c r="I1798" s="849"/>
      <c r="J1798" s="832"/>
      <c r="K1798" s="832"/>
      <c r="L1798" s="849"/>
      <c r="M1798" s="849"/>
      <c r="N1798" s="832"/>
      <c r="O1798" s="832"/>
      <c r="P1798" s="849">
        <v>4</v>
      </c>
      <c r="Q1798" s="849">
        <v>33178.28</v>
      </c>
      <c r="R1798" s="837"/>
      <c r="S1798" s="850">
        <v>8294.57</v>
      </c>
    </row>
    <row r="1799" spans="1:19" ht="14.4" customHeight="1" x14ac:dyDescent="0.3">
      <c r="A1799" s="831" t="s">
        <v>5082</v>
      </c>
      <c r="B1799" s="832" t="s">
        <v>5413</v>
      </c>
      <c r="C1799" s="832" t="s">
        <v>589</v>
      </c>
      <c r="D1799" s="832" t="s">
        <v>2728</v>
      </c>
      <c r="E1799" s="832" t="s">
        <v>5084</v>
      </c>
      <c r="F1799" s="832" t="s">
        <v>5122</v>
      </c>
      <c r="G1799" s="832" t="s">
        <v>5123</v>
      </c>
      <c r="H1799" s="849"/>
      <c r="I1799" s="849"/>
      <c r="J1799" s="832"/>
      <c r="K1799" s="832"/>
      <c r="L1799" s="849">
        <v>2</v>
      </c>
      <c r="M1799" s="849">
        <v>45337.96</v>
      </c>
      <c r="N1799" s="832">
        <v>1</v>
      </c>
      <c r="O1799" s="832">
        <v>22668.98</v>
      </c>
      <c r="P1799" s="849"/>
      <c r="Q1799" s="849"/>
      <c r="R1799" s="837"/>
      <c r="S1799" s="850"/>
    </row>
    <row r="1800" spans="1:19" ht="14.4" customHeight="1" x14ac:dyDescent="0.3">
      <c r="A1800" s="831" t="s">
        <v>5082</v>
      </c>
      <c r="B1800" s="832" t="s">
        <v>5413</v>
      </c>
      <c r="C1800" s="832" t="s">
        <v>589</v>
      </c>
      <c r="D1800" s="832" t="s">
        <v>2728</v>
      </c>
      <c r="E1800" s="832" t="s">
        <v>5084</v>
      </c>
      <c r="F1800" s="832" t="s">
        <v>5134</v>
      </c>
      <c r="G1800" s="832" t="s">
        <v>5135</v>
      </c>
      <c r="H1800" s="849">
        <v>24.37</v>
      </c>
      <c r="I1800" s="849">
        <v>2578.0700000000002</v>
      </c>
      <c r="J1800" s="832">
        <v>2.5261822172575306</v>
      </c>
      <c r="K1800" s="832">
        <v>105.78867459991794</v>
      </c>
      <c r="L1800" s="849">
        <v>7.42</v>
      </c>
      <c r="M1800" s="849">
        <v>1020.54</v>
      </c>
      <c r="N1800" s="832">
        <v>1</v>
      </c>
      <c r="O1800" s="832">
        <v>137.53908355795147</v>
      </c>
      <c r="P1800" s="849"/>
      <c r="Q1800" s="849"/>
      <c r="R1800" s="837"/>
      <c r="S1800" s="850"/>
    </row>
    <row r="1801" spans="1:19" ht="14.4" customHeight="1" x14ac:dyDescent="0.3">
      <c r="A1801" s="831" t="s">
        <v>5082</v>
      </c>
      <c r="B1801" s="832" t="s">
        <v>5413</v>
      </c>
      <c r="C1801" s="832" t="s">
        <v>589</v>
      </c>
      <c r="D1801" s="832" t="s">
        <v>2728</v>
      </c>
      <c r="E1801" s="832" t="s">
        <v>5084</v>
      </c>
      <c r="F1801" s="832" t="s">
        <v>5136</v>
      </c>
      <c r="G1801" s="832" t="s">
        <v>5135</v>
      </c>
      <c r="H1801" s="849">
        <v>3.07</v>
      </c>
      <c r="I1801" s="849">
        <v>1623.92</v>
      </c>
      <c r="J1801" s="832">
        <v>0.42397232556621633</v>
      </c>
      <c r="K1801" s="832">
        <v>528.96416938110758</v>
      </c>
      <c r="L1801" s="849">
        <v>5.57</v>
      </c>
      <c r="M1801" s="849">
        <v>3830.25</v>
      </c>
      <c r="N1801" s="832">
        <v>1</v>
      </c>
      <c r="O1801" s="832">
        <v>687.65709156193896</v>
      </c>
      <c r="P1801" s="849"/>
      <c r="Q1801" s="849"/>
      <c r="R1801" s="837"/>
      <c r="S1801" s="850"/>
    </row>
    <row r="1802" spans="1:19" ht="14.4" customHeight="1" x14ac:dyDescent="0.3">
      <c r="A1802" s="831" t="s">
        <v>5082</v>
      </c>
      <c r="B1802" s="832" t="s">
        <v>5413</v>
      </c>
      <c r="C1802" s="832" t="s">
        <v>589</v>
      </c>
      <c r="D1802" s="832" t="s">
        <v>2728</v>
      </c>
      <c r="E1802" s="832" t="s">
        <v>5084</v>
      </c>
      <c r="F1802" s="832" t="s">
        <v>5137</v>
      </c>
      <c r="G1802" s="832" t="s">
        <v>1820</v>
      </c>
      <c r="H1802" s="849">
        <v>1</v>
      </c>
      <c r="I1802" s="849">
        <v>2075.36</v>
      </c>
      <c r="J1802" s="832"/>
      <c r="K1802" s="832">
        <v>2075.36</v>
      </c>
      <c r="L1802" s="849"/>
      <c r="M1802" s="849"/>
      <c r="N1802" s="832"/>
      <c r="O1802" s="832"/>
      <c r="P1802" s="849"/>
      <c r="Q1802" s="849"/>
      <c r="R1802" s="837"/>
      <c r="S1802" s="850"/>
    </row>
    <row r="1803" spans="1:19" ht="14.4" customHeight="1" x14ac:dyDescent="0.3">
      <c r="A1803" s="831" t="s">
        <v>5082</v>
      </c>
      <c r="B1803" s="832" t="s">
        <v>5413</v>
      </c>
      <c r="C1803" s="832" t="s">
        <v>589</v>
      </c>
      <c r="D1803" s="832" t="s">
        <v>2728</v>
      </c>
      <c r="E1803" s="832" t="s">
        <v>5084</v>
      </c>
      <c r="F1803" s="832" t="s">
        <v>5139</v>
      </c>
      <c r="G1803" s="832"/>
      <c r="H1803" s="849">
        <v>3</v>
      </c>
      <c r="I1803" s="849">
        <v>426.33000000000004</v>
      </c>
      <c r="J1803" s="832"/>
      <c r="K1803" s="832">
        <v>142.11000000000001</v>
      </c>
      <c r="L1803" s="849"/>
      <c r="M1803" s="849"/>
      <c r="N1803" s="832"/>
      <c r="O1803" s="832"/>
      <c r="P1803" s="849"/>
      <c r="Q1803" s="849"/>
      <c r="R1803" s="837"/>
      <c r="S1803" s="850"/>
    </row>
    <row r="1804" spans="1:19" ht="14.4" customHeight="1" x14ac:dyDescent="0.3">
      <c r="A1804" s="831" t="s">
        <v>5082</v>
      </c>
      <c r="B1804" s="832" t="s">
        <v>5413</v>
      </c>
      <c r="C1804" s="832" t="s">
        <v>589</v>
      </c>
      <c r="D1804" s="832" t="s">
        <v>2728</v>
      </c>
      <c r="E1804" s="832" t="s">
        <v>5084</v>
      </c>
      <c r="F1804" s="832" t="s">
        <v>5140</v>
      </c>
      <c r="G1804" s="832" t="s">
        <v>1187</v>
      </c>
      <c r="H1804" s="849">
        <v>1.6</v>
      </c>
      <c r="I1804" s="849">
        <v>291.44</v>
      </c>
      <c r="J1804" s="832">
        <v>1</v>
      </c>
      <c r="K1804" s="832">
        <v>182.14999999999998</v>
      </c>
      <c r="L1804" s="849">
        <v>1.6</v>
      </c>
      <c r="M1804" s="849">
        <v>291.44</v>
      </c>
      <c r="N1804" s="832">
        <v>1</v>
      </c>
      <c r="O1804" s="832">
        <v>182.14999999999998</v>
      </c>
      <c r="P1804" s="849">
        <v>2</v>
      </c>
      <c r="Q1804" s="849">
        <v>364.3</v>
      </c>
      <c r="R1804" s="837">
        <v>1.25</v>
      </c>
      <c r="S1804" s="850">
        <v>182.15</v>
      </c>
    </row>
    <row r="1805" spans="1:19" ht="14.4" customHeight="1" x14ac:dyDescent="0.3">
      <c r="A1805" s="831" t="s">
        <v>5082</v>
      </c>
      <c r="B1805" s="832" t="s">
        <v>5413</v>
      </c>
      <c r="C1805" s="832" t="s">
        <v>589</v>
      </c>
      <c r="D1805" s="832" t="s">
        <v>2728</v>
      </c>
      <c r="E1805" s="832" t="s">
        <v>5084</v>
      </c>
      <c r="F1805" s="832" t="s">
        <v>5141</v>
      </c>
      <c r="G1805" s="832" t="s">
        <v>793</v>
      </c>
      <c r="H1805" s="849">
        <v>4</v>
      </c>
      <c r="I1805" s="849">
        <v>283</v>
      </c>
      <c r="J1805" s="832">
        <v>0.60606060606060608</v>
      </c>
      <c r="K1805" s="832">
        <v>70.75</v>
      </c>
      <c r="L1805" s="849">
        <v>6.6</v>
      </c>
      <c r="M1805" s="849">
        <v>466.95</v>
      </c>
      <c r="N1805" s="832">
        <v>1</v>
      </c>
      <c r="O1805" s="832">
        <v>70.75</v>
      </c>
      <c r="P1805" s="849">
        <v>0.60000000000000009</v>
      </c>
      <c r="Q1805" s="849">
        <v>51.09</v>
      </c>
      <c r="R1805" s="837">
        <v>0.10941214262769033</v>
      </c>
      <c r="S1805" s="850">
        <v>85.149999999999991</v>
      </c>
    </row>
    <row r="1806" spans="1:19" ht="14.4" customHeight="1" x14ac:dyDescent="0.3">
      <c r="A1806" s="831" t="s">
        <v>5082</v>
      </c>
      <c r="B1806" s="832" t="s">
        <v>5413</v>
      </c>
      <c r="C1806" s="832" t="s">
        <v>589</v>
      </c>
      <c r="D1806" s="832" t="s">
        <v>2728</v>
      </c>
      <c r="E1806" s="832" t="s">
        <v>5084</v>
      </c>
      <c r="F1806" s="832" t="s">
        <v>5142</v>
      </c>
      <c r="G1806" s="832" t="s">
        <v>3404</v>
      </c>
      <c r="H1806" s="849"/>
      <c r="I1806" s="849"/>
      <c r="J1806" s="832"/>
      <c r="K1806" s="832"/>
      <c r="L1806" s="849">
        <v>0.6</v>
      </c>
      <c r="M1806" s="849">
        <v>291.87</v>
      </c>
      <c r="N1806" s="832">
        <v>1</v>
      </c>
      <c r="O1806" s="832">
        <v>486.45000000000005</v>
      </c>
      <c r="P1806" s="849"/>
      <c r="Q1806" s="849"/>
      <c r="R1806" s="837"/>
      <c r="S1806" s="850"/>
    </row>
    <row r="1807" spans="1:19" ht="14.4" customHeight="1" x14ac:dyDescent="0.3">
      <c r="A1807" s="831" t="s">
        <v>5082</v>
      </c>
      <c r="B1807" s="832" t="s">
        <v>5413</v>
      </c>
      <c r="C1807" s="832" t="s">
        <v>589</v>
      </c>
      <c r="D1807" s="832" t="s">
        <v>2728</v>
      </c>
      <c r="E1807" s="832" t="s">
        <v>5084</v>
      </c>
      <c r="F1807" s="832" t="s">
        <v>5143</v>
      </c>
      <c r="G1807" s="832" t="s">
        <v>3404</v>
      </c>
      <c r="H1807" s="849"/>
      <c r="I1807" s="849"/>
      <c r="J1807" s="832"/>
      <c r="K1807" s="832"/>
      <c r="L1807" s="849">
        <v>2</v>
      </c>
      <c r="M1807" s="849">
        <v>243.22</v>
      </c>
      <c r="N1807" s="832">
        <v>1</v>
      </c>
      <c r="O1807" s="832">
        <v>121.61</v>
      </c>
      <c r="P1807" s="849"/>
      <c r="Q1807" s="849"/>
      <c r="R1807" s="837"/>
      <c r="S1807" s="850"/>
    </row>
    <row r="1808" spans="1:19" ht="14.4" customHeight="1" x14ac:dyDescent="0.3">
      <c r="A1808" s="831" t="s">
        <v>5082</v>
      </c>
      <c r="B1808" s="832" t="s">
        <v>5413</v>
      </c>
      <c r="C1808" s="832" t="s">
        <v>589</v>
      </c>
      <c r="D1808" s="832" t="s">
        <v>2728</v>
      </c>
      <c r="E1808" s="832" t="s">
        <v>5084</v>
      </c>
      <c r="F1808" s="832" t="s">
        <v>5144</v>
      </c>
      <c r="G1808" s="832" t="s">
        <v>3404</v>
      </c>
      <c r="H1808" s="849"/>
      <c r="I1808" s="849"/>
      <c r="J1808" s="832"/>
      <c r="K1808" s="832"/>
      <c r="L1808" s="849">
        <v>1.3599999999999999</v>
      </c>
      <c r="M1808" s="849">
        <v>330.79</v>
      </c>
      <c r="N1808" s="832">
        <v>1</v>
      </c>
      <c r="O1808" s="832">
        <v>243.22794117647064</v>
      </c>
      <c r="P1808" s="849"/>
      <c r="Q1808" s="849"/>
      <c r="R1808" s="837"/>
      <c r="S1808" s="850"/>
    </row>
    <row r="1809" spans="1:19" ht="14.4" customHeight="1" x14ac:dyDescent="0.3">
      <c r="A1809" s="831" t="s">
        <v>5082</v>
      </c>
      <c r="B1809" s="832" t="s">
        <v>5413</v>
      </c>
      <c r="C1809" s="832" t="s">
        <v>589</v>
      </c>
      <c r="D1809" s="832" t="s">
        <v>2728</v>
      </c>
      <c r="E1809" s="832" t="s">
        <v>5084</v>
      </c>
      <c r="F1809" s="832" t="s">
        <v>5145</v>
      </c>
      <c r="G1809" s="832" t="s">
        <v>1258</v>
      </c>
      <c r="H1809" s="849">
        <v>0.4</v>
      </c>
      <c r="I1809" s="849">
        <v>23.99</v>
      </c>
      <c r="J1809" s="832"/>
      <c r="K1809" s="832">
        <v>59.974999999999994</v>
      </c>
      <c r="L1809" s="849"/>
      <c r="M1809" s="849"/>
      <c r="N1809" s="832"/>
      <c r="O1809" s="832"/>
      <c r="P1809" s="849"/>
      <c r="Q1809" s="849"/>
      <c r="R1809" s="837"/>
      <c r="S1809" s="850"/>
    </row>
    <row r="1810" spans="1:19" ht="14.4" customHeight="1" x14ac:dyDescent="0.3">
      <c r="A1810" s="831" t="s">
        <v>5082</v>
      </c>
      <c r="B1810" s="832" t="s">
        <v>5413</v>
      </c>
      <c r="C1810" s="832" t="s">
        <v>589</v>
      </c>
      <c r="D1810" s="832" t="s">
        <v>2728</v>
      </c>
      <c r="E1810" s="832" t="s">
        <v>5084</v>
      </c>
      <c r="F1810" s="832" t="s">
        <v>5146</v>
      </c>
      <c r="G1810" s="832" t="s">
        <v>5147</v>
      </c>
      <c r="H1810" s="849">
        <v>0.24</v>
      </c>
      <c r="I1810" s="849">
        <v>61.44</v>
      </c>
      <c r="J1810" s="832"/>
      <c r="K1810" s="832">
        <v>256</v>
      </c>
      <c r="L1810" s="849"/>
      <c r="M1810" s="849"/>
      <c r="N1810" s="832"/>
      <c r="O1810" s="832"/>
      <c r="P1810" s="849">
        <v>0.04</v>
      </c>
      <c r="Q1810" s="849">
        <v>11.06</v>
      </c>
      <c r="R1810" s="837"/>
      <c r="S1810" s="850">
        <v>276.5</v>
      </c>
    </row>
    <row r="1811" spans="1:19" ht="14.4" customHeight="1" x14ac:dyDescent="0.3">
      <c r="A1811" s="831" t="s">
        <v>5082</v>
      </c>
      <c r="B1811" s="832" t="s">
        <v>5413</v>
      </c>
      <c r="C1811" s="832" t="s">
        <v>589</v>
      </c>
      <c r="D1811" s="832" t="s">
        <v>2728</v>
      </c>
      <c r="E1811" s="832" t="s">
        <v>5084</v>
      </c>
      <c r="F1811" s="832" t="s">
        <v>5148</v>
      </c>
      <c r="G1811" s="832" t="s">
        <v>3432</v>
      </c>
      <c r="H1811" s="849">
        <v>0.7</v>
      </c>
      <c r="I1811" s="849">
        <v>82.11</v>
      </c>
      <c r="J1811" s="832">
        <v>1.1666666666666667</v>
      </c>
      <c r="K1811" s="832">
        <v>117.30000000000001</v>
      </c>
      <c r="L1811" s="849">
        <v>0.60000000000000009</v>
      </c>
      <c r="M1811" s="849">
        <v>70.38</v>
      </c>
      <c r="N1811" s="832">
        <v>1</v>
      </c>
      <c r="O1811" s="832">
        <v>117.29999999999997</v>
      </c>
      <c r="P1811" s="849">
        <v>0.9</v>
      </c>
      <c r="Q1811" s="849">
        <v>105.57</v>
      </c>
      <c r="R1811" s="837">
        <v>1.5</v>
      </c>
      <c r="S1811" s="850">
        <v>117.29999999999998</v>
      </c>
    </row>
    <row r="1812" spans="1:19" ht="14.4" customHeight="1" x14ac:dyDescent="0.3">
      <c r="A1812" s="831" t="s">
        <v>5082</v>
      </c>
      <c r="B1812" s="832" t="s">
        <v>5413</v>
      </c>
      <c r="C1812" s="832" t="s">
        <v>589</v>
      </c>
      <c r="D1812" s="832" t="s">
        <v>2728</v>
      </c>
      <c r="E1812" s="832" t="s">
        <v>5084</v>
      </c>
      <c r="F1812" s="832" t="s">
        <v>5153</v>
      </c>
      <c r="G1812" s="832" t="s">
        <v>923</v>
      </c>
      <c r="H1812" s="849"/>
      <c r="I1812" s="849"/>
      <c r="J1812" s="832"/>
      <c r="K1812" s="832"/>
      <c r="L1812" s="849">
        <v>0.35</v>
      </c>
      <c r="M1812" s="849">
        <v>65.53</v>
      </c>
      <c r="N1812" s="832">
        <v>1</v>
      </c>
      <c r="O1812" s="832">
        <v>187.22857142857146</v>
      </c>
      <c r="P1812" s="849">
        <v>0.03</v>
      </c>
      <c r="Q1812" s="849">
        <v>6.02</v>
      </c>
      <c r="R1812" s="837">
        <v>9.1866320769113372E-2</v>
      </c>
      <c r="S1812" s="850">
        <v>200.66666666666666</v>
      </c>
    </row>
    <row r="1813" spans="1:19" ht="14.4" customHeight="1" x14ac:dyDescent="0.3">
      <c r="A1813" s="831" t="s">
        <v>5082</v>
      </c>
      <c r="B1813" s="832" t="s">
        <v>5413</v>
      </c>
      <c r="C1813" s="832" t="s">
        <v>589</v>
      </c>
      <c r="D1813" s="832" t="s">
        <v>2728</v>
      </c>
      <c r="E1813" s="832" t="s">
        <v>5084</v>
      </c>
      <c r="F1813" s="832" t="s">
        <v>5154</v>
      </c>
      <c r="G1813" s="832" t="s">
        <v>2303</v>
      </c>
      <c r="H1813" s="849">
        <v>6.21</v>
      </c>
      <c r="I1813" s="849">
        <v>43761.270000000004</v>
      </c>
      <c r="J1813" s="832">
        <v>4.8059257453306667</v>
      </c>
      <c r="K1813" s="832">
        <v>7046.9033816425126</v>
      </c>
      <c r="L1813" s="849">
        <v>3.87</v>
      </c>
      <c r="M1813" s="849">
        <v>9105.69</v>
      </c>
      <c r="N1813" s="832">
        <v>1</v>
      </c>
      <c r="O1813" s="832">
        <v>2352.8914728682171</v>
      </c>
      <c r="P1813" s="849">
        <v>1.75</v>
      </c>
      <c r="Q1813" s="849">
        <v>4117.5600000000004</v>
      </c>
      <c r="R1813" s="837">
        <v>0.45219637391565054</v>
      </c>
      <c r="S1813" s="850">
        <v>2352.8914285714286</v>
      </c>
    </row>
    <row r="1814" spans="1:19" ht="14.4" customHeight="1" x14ac:dyDescent="0.3">
      <c r="A1814" s="831" t="s">
        <v>5082</v>
      </c>
      <c r="B1814" s="832" t="s">
        <v>5413</v>
      </c>
      <c r="C1814" s="832" t="s">
        <v>589</v>
      </c>
      <c r="D1814" s="832" t="s">
        <v>2728</v>
      </c>
      <c r="E1814" s="832" t="s">
        <v>5084</v>
      </c>
      <c r="F1814" s="832" t="s">
        <v>5156</v>
      </c>
      <c r="G1814" s="832" t="s">
        <v>5157</v>
      </c>
      <c r="H1814" s="849"/>
      <c r="I1814" s="849"/>
      <c r="J1814" s="832"/>
      <c r="K1814" s="832"/>
      <c r="L1814" s="849">
        <v>0.63</v>
      </c>
      <c r="M1814" s="849">
        <v>313.58</v>
      </c>
      <c r="N1814" s="832">
        <v>1</v>
      </c>
      <c r="O1814" s="832">
        <v>497.74603174603169</v>
      </c>
      <c r="P1814" s="849"/>
      <c r="Q1814" s="849"/>
      <c r="R1814" s="837"/>
      <c r="S1814" s="850"/>
    </row>
    <row r="1815" spans="1:19" ht="14.4" customHeight="1" x14ac:dyDescent="0.3">
      <c r="A1815" s="831" t="s">
        <v>5082</v>
      </c>
      <c r="B1815" s="832" t="s">
        <v>5413</v>
      </c>
      <c r="C1815" s="832" t="s">
        <v>589</v>
      </c>
      <c r="D1815" s="832" t="s">
        <v>2728</v>
      </c>
      <c r="E1815" s="832" t="s">
        <v>5084</v>
      </c>
      <c r="F1815" s="832" t="s">
        <v>5158</v>
      </c>
      <c r="G1815" s="832" t="s">
        <v>5157</v>
      </c>
      <c r="H1815" s="849"/>
      <c r="I1815" s="849"/>
      <c r="J1815" s="832"/>
      <c r="K1815" s="832"/>
      <c r="L1815" s="849">
        <v>3.71</v>
      </c>
      <c r="M1815" s="849">
        <v>615.54999999999995</v>
      </c>
      <c r="N1815" s="832">
        <v>1</v>
      </c>
      <c r="O1815" s="832">
        <v>165.9164420485175</v>
      </c>
      <c r="P1815" s="849"/>
      <c r="Q1815" s="849"/>
      <c r="R1815" s="837"/>
      <c r="S1815" s="850"/>
    </row>
    <row r="1816" spans="1:19" ht="14.4" customHeight="1" x14ac:dyDescent="0.3">
      <c r="A1816" s="831" t="s">
        <v>5082</v>
      </c>
      <c r="B1816" s="832" t="s">
        <v>5413</v>
      </c>
      <c r="C1816" s="832" t="s">
        <v>589</v>
      </c>
      <c r="D1816" s="832" t="s">
        <v>2728</v>
      </c>
      <c r="E1816" s="832" t="s">
        <v>5084</v>
      </c>
      <c r="F1816" s="832" t="s">
        <v>5159</v>
      </c>
      <c r="G1816" s="832" t="s">
        <v>2646</v>
      </c>
      <c r="H1816" s="849">
        <v>1</v>
      </c>
      <c r="I1816" s="849">
        <v>6187.91</v>
      </c>
      <c r="J1816" s="832"/>
      <c r="K1816" s="832">
        <v>6187.91</v>
      </c>
      <c r="L1816" s="849"/>
      <c r="M1816" s="849"/>
      <c r="N1816" s="832"/>
      <c r="O1816" s="832"/>
      <c r="P1816" s="849"/>
      <c r="Q1816" s="849"/>
      <c r="R1816" s="837"/>
      <c r="S1816" s="850"/>
    </row>
    <row r="1817" spans="1:19" ht="14.4" customHeight="1" x14ac:dyDescent="0.3">
      <c r="A1817" s="831" t="s">
        <v>5082</v>
      </c>
      <c r="B1817" s="832" t="s">
        <v>5413</v>
      </c>
      <c r="C1817" s="832" t="s">
        <v>589</v>
      </c>
      <c r="D1817" s="832" t="s">
        <v>2728</v>
      </c>
      <c r="E1817" s="832" t="s">
        <v>5084</v>
      </c>
      <c r="F1817" s="832" t="s">
        <v>5160</v>
      </c>
      <c r="G1817" s="832" t="s">
        <v>5161</v>
      </c>
      <c r="H1817" s="849">
        <v>10</v>
      </c>
      <c r="I1817" s="849">
        <v>10961.8</v>
      </c>
      <c r="J1817" s="832"/>
      <c r="K1817" s="832">
        <v>1096.1799999999998</v>
      </c>
      <c r="L1817" s="849"/>
      <c r="M1817" s="849"/>
      <c r="N1817" s="832"/>
      <c r="O1817" s="832"/>
      <c r="P1817" s="849"/>
      <c r="Q1817" s="849"/>
      <c r="R1817" s="837"/>
      <c r="S1817" s="850"/>
    </row>
    <row r="1818" spans="1:19" ht="14.4" customHeight="1" x14ac:dyDescent="0.3">
      <c r="A1818" s="831" t="s">
        <v>5082</v>
      </c>
      <c r="B1818" s="832" t="s">
        <v>5413</v>
      </c>
      <c r="C1818" s="832" t="s">
        <v>589</v>
      </c>
      <c r="D1818" s="832" t="s">
        <v>2728</v>
      </c>
      <c r="E1818" s="832" t="s">
        <v>5084</v>
      </c>
      <c r="F1818" s="832" t="s">
        <v>5162</v>
      </c>
      <c r="G1818" s="832" t="s">
        <v>5163</v>
      </c>
      <c r="H1818" s="849"/>
      <c r="I1818" s="849"/>
      <c r="J1818" s="832"/>
      <c r="K1818" s="832"/>
      <c r="L1818" s="849">
        <v>5.98</v>
      </c>
      <c r="M1818" s="849">
        <v>4279.74</v>
      </c>
      <c r="N1818" s="832">
        <v>1</v>
      </c>
      <c r="O1818" s="832">
        <v>715.67558528428083</v>
      </c>
      <c r="P1818" s="849"/>
      <c r="Q1818" s="849"/>
      <c r="R1818" s="837"/>
      <c r="S1818" s="850"/>
    </row>
    <row r="1819" spans="1:19" ht="14.4" customHeight="1" x14ac:dyDescent="0.3">
      <c r="A1819" s="831" t="s">
        <v>5082</v>
      </c>
      <c r="B1819" s="832" t="s">
        <v>5413</v>
      </c>
      <c r="C1819" s="832" t="s">
        <v>589</v>
      </c>
      <c r="D1819" s="832" t="s">
        <v>2728</v>
      </c>
      <c r="E1819" s="832" t="s">
        <v>5084</v>
      </c>
      <c r="F1819" s="832" t="s">
        <v>5164</v>
      </c>
      <c r="G1819" s="832" t="s">
        <v>5163</v>
      </c>
      <c r="H1819" s="849"/>
      <c r="I1819" s="849"/>
      <c r="J1819" s="832"/>
      <c r="K1819" s="832"/>
      <c r="L1819" s="849">
        <v>7.33</v>
      </c>
      <c r="M1819" s="849">
        <v>10496.13</v>
      </c>
      <c r="N1819" s="832">
        <v>1</v>
      </c>
      <c r="O1819" s="832">
        <v>1431.9413369713504</v>
      </c>
      <c r="P1819" s="849"/>
      <c r="Q1819" s="849"/>
      <c r="R1819" s="837"/>
      <c r="S1819" s="850"/>
    </row>
    <row r="1820" spans="1:19" ht="14.4" customHeight="1" x14ac:dyDescent="0.3">
      <c r="A1820" s="831" t="s">
        <v>5082</v>
      </c>
      <c r="B1820" s="832" t="s">
        <v>5413</v>
      </c>
      <c r="C1820" s="832" t="s">
        <v>589</v>
      </c>
      <c r="D1820" s="832" t="s">
        <v>2728</v>
      </c>
      <c r="E1820" s="832" t="s">
        <v>5084</v>
      </c>
      <c r="F1820" s="832" t="s">
        <v>5172</v>
      </c>
      <c r="G1820" s="832" t="s">
        <v>5173</v>
      </c>
      <c r="H1820" s="849">
        <v>20.68</v>
      </c>
      <c r="I1820" s="849">
        <v>5454.91</v>
      </c>
      <c r="J1820" s="832">
        <v>0.59993709080150925</v>
      </c>
      <c r="K1820" s="832">
        <v>263.77707930367507</v>
      </c>
      <c r="L1820" s="849">
        <v>34.47</v>
      </c>
      <c r="M1820" s="849">
        <v>9092.4700000000012</v>
      </c>
      <c r="N1820" s="832">
        <v>1</v>
      </c>
      <c r="O1820" s="832">
        <v>263.77922831447643</v>
      </c>
      <c r="P1820" s="849">
        <v>14.23</v>
      </c>
      <c r="Q1820" s="849">
        <v>3753.58</v>
      </c>
      <c r="R1820" s="837">
        <v>0.41282291830492696</v>
      </c>
      <c r="S1820" s="850">
        <v>263.77933942375262</v>
      </c>
    </row>
    <row r="1821" spans="1:19" ht="14.4" customHeight="1" x14ac:dyDescent="0.3">
      <c r="A1821" s="831" t="s">
        <v>5082</v>
      </c>
      <c r="B1821" s="832" t="s">
        <v>5413</v>
      </c>
      <c r="C1821" s="832" t="s">
        <v>589</v>
      </c>
      <c r="D1821" s="832" t="s">
        <v>2728</v>
      </c>
      <c r="E1821" s="832" t="s">
        <v>5084</v>
      </c>
      <c r="F1821" s="832" t="s">
        <v>5182</v>
      </c>
      <c r="G1821" s="832" t="s">
        <v>5183</v>
      </c>
      <c r="H1821" s="849">
        <v>5</v>
      </c>
      <c r="I1821" s="849">
        <v>33558.1</v>
      </c>
      <c r="J1821" s="832">
        <v>0.625</v>
      </c>
      <c r="K1821" s="832">
        <v>6711.62</v>
      </c>
      <c r="L1821" s="849">
        <v>8</v>
      </c>
      <c r="M1821" s="849">
        <v>53692.959999999999</v>
      </c>
      <c r="N1821" s="832">
        <v>1</v>
      </c>
      <c r="O1821" s="832">
        <v>6711.62</v>
      </c>
      <c r="P1821" s="849">
        <v>12</v>
      </c>
      <c r="Q1821" s="849">
        <v>80539.44</v>
      </c>
      <c r="R1821" s="837">
        <v>1.5</v>
      </c>
      <c r="S1821" s="850">
        <v>6711.62</v>
      </c>
    </row>
    <row r="1822" spans="1:19" ht="14.4" customHeight="1" x14ac:dyDescent="0.3">
      <c r="A1822" s="831" t="s">
        <v>5082</v>
      </c>
      <c r="B1822" s="832" t="s">
        <v>5413</v>
      </c>
      <c r="C1822" s="832" t="s">
        <v>589</v>
      </c>
      <c r="D1822" s="832" t="s">
        <v>2728</v>
      </c>
      <c r="E1822" s="832" t="s">
        <v>5084</v>
      </c>
      <c r="F1822" s="832" t="s">
        <v>5184</v>
      </c>
      <c r="G1822" s="832" t="s">
        <v>5173</v>
      </c>
      <c r="H1822" s="849">
        <v>6.16</v>
      </c>
      <c r="I1822" s="849">
        <v>16249.09</v>
      </c>
      <c r="J1822" s="832">
        <v>0.75121993391668251</v>
      </c>
      <c r="K1822" s="832">
        <v>2637.8392857142858</v>
      </c>
      <c r="L1822" s="849">
        <v>8.1999999999999993</v>
      </c>
      <c r="M1822" s="849">
        <v>21630.27</v>
      </c>
      <c r="N1822" s="832">
        <v>1</v>
      </c>
      <c r="O1822" s="832">
        <v>2637.8378048780492</v>
      </c>
      <c r="P1822" s="849">
        <v>4.2</v>
      </c>
      <c r="Q1822" s="849">
        <v>11078.900000000001</v>
      </c>
      <c r="R1822" s="837">
        <v>0.51219425370094784</v>
      </c>
      <c r="S1822" s="850">
        <v>2637.8333333333335</v>
      </c>
    </row>
    <row r="1823" spans="1:19" ht="14.4" customHeight="1" x14ac:dyDescent="0.3">
      <c r="A1823" s="831" t="s">
        <v>5082</v>
      </c>
      <c r="B1823" s="832" t="s">
        <v>5413</v>
      </c>
      <c r="C1823" s="832" t="s">
        <v>589</v>
      </c>
      <c r="D1823" s="832" t="s">
        <v>2728</v>
      </c>
      <c r="E1823" s="832" t="s">
        <v>5084</v>
      </c>
      <c r="F1823" s="832" t="s">
        <v>5185</v>
      </c>
      <c r="G1823" s="832" t="s">
        <v>5173</v>
      </c>
      <c r="H1823" s="849">
        <v>14.05</v>
      </c>
      <c r="I1823" s="849">
        <v>18530.669999999998</v>
      </c>
      <c r="J1823" s="832">
        <v>1.7562485309839182</v>
      </c>
      <c r="K1823" s="832">
        <v>1318.9088967971529</v>
      </c>
      <c r="L1823" s="849">
        <v>8</v>
      </c>
      <c r="M1823" s="849">
        <v>10551.28</v>
      </c>
      <c r="N1823" s="832">
        <v>1</v>
      </c>
      <c r="O1823" s="832">
        <v>1318.91</v>
      </c>
      <c r="P1823" s="849">
        <v>5</v>
      </c>
      <c r="Q1823" s="849">
        <v>6594.55</v>
      </c>
      <c r="R1823" s="837">
        <v>0.625</v>
      </c>
      <c r="S1823" s="850">
        <v>1318.91</v>
      </c>
    </row>
    <row r="1824" spans="1:19" ht="14.4" customHeight="1" x14ac:dyDescent="0.3">
      <c r="A1824" s="831" t="s">
        <v>5082</v>
      </c>
      <c r="B1824" s="832" t="s">
        <v>5413</v>
      </c>
      <c r="C1824" s="832" t="s">
        <v>589</v>
      </c>
      <c r="D1824" s="832" t="s">
        <v>2728</v>
      </c>
      <c r="E1824" s="832" t="s">
        <v>5084</v>
      </c>
      <c r="F1824" s="832" t="s">
        <v>5205</v>
      </c>
      <c r="G1824" s="832" t="s">
        <v>5206</v>
      </c>
      <c r="H1824" s="849">
        <v>0.6</v>
      </c>
      <c r="I1824" s="849">
        <v>650.45000000000005</v>
      </c>
      <c r="J1824" s="832">
        <v>0.25104400651490943</v>
      </c>
      <c r="K1824" s="832">
        <v>1084.0833333333335</v>
      </c>
      <c r="L1824" s="849">
        <v>2.3899999999999997</v>
      </c>
      <c r="M1824" s="849">
        <v>2590.98</v>
      </c>
      <c r="N1824" s="832">
        <v>1</v>
      </c>
      <c r="O1824" s="832">
        <v>1084.0920502092051</v>
      </c>
      <c r="P1824" s="849">
        <v>1.41</v>
      </c>
      <c r="Q1824" s="849">
        <v>1492.8</v>
      </c>
      <c r="R1824" s="837">
        <v>0.57615265266424287</v>
      </c>
      <c r="S1824" s="850">
        <v>1058.7234042553191</v>
      </c>
    </row>
    <row r="1825" spans="1:19" ht="14.4" customHeight="1" x14ac:dyDescent="0.3">
      <c r="A1825" s="831" t="s">
        <v>5082</v>
      </c>
      <c r="B1825" s="832" t="s">
        <v>5413</v>
      </c>
      <c r="C1825" s="832" t="s">
        <v>589</v>
      </c>
      <c r="D1825" s="832" t="s">
        <v>2728</v>
      </c>
      <c r="E1825" s="832" t="s">
        <v>5084</v>
      </c>
      <c r="F1825" s="832" t="s">
        <v>5207</v>
      </c>
      <c r="G1825" s="832" t="s">
        <v>5206</v>
      </c>
      <c r="H1825" s="849">
        <v>1.07</v>
      </c>
      <c r="I1825" s="849">
        <v>386.66</v>
      </c>
      <c r="J1825" s="832">
        <v>0.19851419828829894</v>
      </c>
      <c r="K1825" s="832">
        <v>361.36448598130841</v>
      </c>
      <c r="L1825" s="849">
        <v>5.39</v>
      </c>
      <c r="M1825" s="849">
        <v>1947.77</v>
      </c>
      <c r="N1825" s="832">
        <v>1</v>
      </c>
      <c r="O1825" s="832">
        <v>361.36734693877554</v>
      </c>
      <c r="P1825" s="849">
        <v>6.74</v>
      </c>
      <c r="Q1825" s="849">
        <v>2378.56</v>
      </c>
      <c r="R1825" s="837">
        <v>1.2211708774649985</v>
      </c>
      <c r="S1825" s="850">
        <v>352.90207715133528</v>
      </c>
    </row>
    <row r="1826" spans="1:19" ht="14.4" customHeight="1" x14ac:dyDescent="0.3">
      <c r="A1826" s="831" t="s">
        <v>5082</v>
      </c>
      <c r="B1826" s="832" t="s">
        <v>5413</v>
      </c>
      <c r="C1826" s="832" t="s">
        <v>589</v>
      </c>
      <c r="D1826" s="832" t="s">
        <v>2728</v>
      </c>
      <c r="E1826" s="832" t="s">
        <v>5084</v>
      </c>
      <c r="F1826" s="832" t="s">
        <v>5208</v>
      </c>
      <c r="G1826" s="832" t="s">
        <v>5206</v>
      </c>
      <c r="H1826" s="849">
        <v>1.83</v>
      </c>
      <c r="I1826" s="849">
        <v>220.41</v>
      </c>
      <c r="J1826" s="832">
        <v>0.70113882173304498</v>
      </c>
      <c r="K1826" s="832">
        <v>120.44262295081967</v>
      </c>
      <c r="L1826" s="849">
        <v>2.61</v>
      </c>
      <c r="M1826" s="849">
        <v>314.35999999999996</v>
      </c>
      <c r="N1826" s="832">
        <v>1</v>
      </c>
      <c r="O1826" s="832">
        <v>120.44444444444443</v>
      </c>
      <c r="P1826" s="849">
        <v>1.1299999999999999</v>
      </c>
      <c r="Q1826" s="849">
        <v>132.91</v>
      </c>
      <c r="R1826" s="837">
        <v>0.42279552105865892</v>
      </c>
      <c r="S1826" s="850">
        <v>117.61946902654869</v>
      </c>
    </row>
    <row r="1827" spans="1:19" ht="14.4" customHeight="1" x14ac:dyDescent="0.3">
      <c r="A1827" s="831" t="s">
        <v>5082</v>
      </c>
      <c r="B1827" s="832" t="s">
        <v>5413</v>
      </c>
      <c r="C1827" s="832" t="s">
        <v>589</v>
      </c>
      <c r="D1827" s="832" t="s">
        <v>2728</v>
      </c>
      <c r="E1827" s="832" t="s">
        <v>5084</v>
      </c>
      <c r="F1827" s="832" t="s">
        <v>5211</v>
      </c>
      <c r="G1827" s="832" t="s">
        <v>5206</v>
      </c>
      <c r="H1827" s="849">
        <v>0.21</v>
      </c>
      <c r="I1827" s="849">
        <v>303.54000000000002</v>
      </c>
      <c r="J1827" s="832"/>
      <c r="K1827" s="832">
        <v>1445.4285714285716</v>
      </c>
      <c r="L1827" s="849"/>
      <c r="M1827" s="849"/>
      <c r="N1827" s="832"/>
      <c r="O1827" s="832"/>
      <c r="P1827" s="849"/>
      <c r="Q1827" s="849"/>
      <c r="R1827" s="837"/>
      <c r="S1827" s="850"/>
    </row>
    <row r="1828" spans="1:19" ht="14.4" customHeight="1" x14ac:dyDescent="0.3">
      <c r="A1828" s="831" t="s">
        <v>5082</v>
      </c>
      <c r="B1828" s="832" t="s">
        <v>5413</v>
      </c>
      <c r="C1828" s="832" t="s">
        <v>589</v>
      </c>
      <c r="D1828" s="832" t="s">
        <v>2728</v>
      </c>
      <c r="E1828" s="832" t="s">
        <v>5084</v>
      </c>
      <c r="F1828" s="832" t="s">
        <v>5212</v>
      </c>
      <c r="G1828" s="832" t="s">
        <v>5213</v>
      </c>
      <c r="H1828" s="849"/>
      <c r="I1828" s="849"/>
      <c r="J1828" s="832"/>
      <c r="K1828" s="832"/>
      <c r="L1828" s="849"/>
      <c r="M1828" s="849"/>
      <c r="N1828" s="832"/>
      <c r="O1828" s="832"/>
      <c r="P1828" s="849">
        <v>0.53</v>
      </c>
      <c r="Q1828" s="849">
        <v>379.31</v>
      </c>
      <c r="R1828" s="837"/>
      <c r="S1828" s="850">
        <v>715.67924528301887</v>
      </c>
    </row>
    <row r="1829" spans="1:19" ht="14.4" customHeight="1" x14ac:dyDescent="0.3">
      <c r="A1829" s="831" t="s">
        <v>5082</v>
      </c>
      <c r="B1829" s="832" t="s">
        <v>5413</v>
      </c>
      <c r="C1829" s="832" t="s">
        <v>589</v>
      </c>
      <c r="D1829" s="832" t="s">
        <v>2728</v>
      </c>
      <c r="E1829" s="832" t="s">
        <v>5084</v>
      </c>
      <c r="F1829" s="832" t="s">
        <v>5214</v>
      </c>
      <c r="G1829" s="832" t="s">
        <v>5213</v>
      </c>
      <c r="H1829" s="849"/>
      <c r="I1829" s="849"/>
      <c r="J1829" s="832"/>
      <c r="K1829" s="832"/>
      <c r="L1829" s="849"/>
      <c r="M1829" s="849"/>
      <c r="N1829" s="832"/>
      <c r="O1829" s="832"/>
      <c r="P1829" s="849">
        <v>6.18</v>
      </c>
      <c r="Q1829" s="849">
        <v>8845.7999999999993</v>
      </c>
      <c r="R1829" s="837"/>
      <c r="S1829" s="850">
        <v>1431.3592233009708</v>
      </c>
    </row>
    <row r="1830" spans="1:19" ht="14.4" customHeight="1" x14ac:dyDescent="0.3">
      <c r="A1830" s="831" t="s">
        <v>5082</v>
      </c>
      <c r="B1830" s="832" t="s">
        <v>5413</v>
      </c>
      <c r="C1830" s="832" t="s">
        <v>589</v>
      </c>
      <c r="D1830" s="832" t="s">
        <v>2728</v>
      </c>
      <c r="E1830" s="832" t="s">
        <v>5084</v>
      </c>
      <c r="F1830" s="832" t="s">
        <v>5216</v>
      </c>
      <c r="G1830" s="832" t="s">
        <v>2303</v>
      </c>
      <c r="H1830" s="849">
        <v>2.52</v>
      </c>
      <c r="I1830" s="849">
        <v>5919.37</v>
      </c>
      <c r="J1830" s="832">
        <v>1.8963283560094697</v>
      </c>
      <c r="K1830" s="832">
        <v>2348.9563492063489</v>
      </c>
      <c r="L1830" s="849">
        <v>3.9800000000000004</v>
      </c>
      <c r="M1830" s="849">
        <v>3121.4900000000002</v>
      </c>
      <c r="N1830" s="832">
        <v>1</v>
      </c>
      <c r="O1830" s="832">
        <v>784.2939698492462</v>
      </c>
      <c r="P1830" s="849">
        <v>5.0999999999999996</v>
      </c>
      <c r="Q1830" s="849">
        <v>3999.93</v>
      </c>
      <c r="R1830" s="837">
        <v>1.2814168874479814</v>
      </c>
      <c r="S1830" s="850">
        <v>784.30000000000007</v>
      </c>
    </row>
    <row r="1831" spans="1:19" ht="14.4" customHeight="1" x14ac:dyDescent="0.3">
      <c r="A1831" s="831" t="s">
        <v>5082</v>
      </c>
      <c r="B1831" s="832" t="s">
        <v>5413</v>
      </c>
      <c r="C1831" s="832" t="s">
        <v>589</v>
      </c>
      <c r="D1831" s="832" t="s">
        <v>2728</v>
      </c>
      <c r="E1831" s="832" t="s">
        <v>5084</v>
      </c>
      <c r="F1831" s="832" t="s">
        <v>5221</v>
      </c>
      <c r="G1831" s="832" t="s">
        <v>5222</v>
      </c>
      <c r="H1831" s="849"/>
      <c r="I1831" s="849"/>
      <c r="J1831" s="832"/>
      <c r="K1831" s="832"/>
      <c r="L1831" s="849">
        <v>3.27</v>
      </c>
      <c r="M1831" s="849">
        <v>1196.1600000000001</v>
      </c>
      <c r="N1831" s="832">
        <v>1</v>
      </c>
      <c r="O1831" s="832">
        <v>365.79816513761472</v>
      </c>
      <c r="P1831" s="849">
        <v>0.32</v>
      </c>
      <c r="Q1831" s="849">
        <v>117.05</v>
      </c>
      <c r="R1831" s="837">
        <v>9.7854802033172816E-2</v>
      </c>
      <c r="S1831" s="850">
        <v>365.78125</v>
      </c>
    </row>
    <row r="1832" spans="1:19" ht="14.4" customHeight="1" x14ac:dyDescent="0.3">
      <c r="A1832" s="831" t="s">
        <v>5082</v>
      </c>
      <c r="B1832" s="832" t="s">
        <v>5413</v>
      </c>
      <c r="C1832" s="832" t="s">
        <v>589</v>
      </c>
      <c r="D1832" s="832" t="s">
        <v>2728</v>
      </c>
      <c r="E1832" s="832" t="s">
        <v>5084</v>
      </c>
      <c r="F1832" s="832" t="s">
        <v>5228</v>
      </c>
      <c r="G1832" s="832" t="s">
        <v>2303</v>
      </c>
      <c r="H1832" s="849">
        <v>1.25</v>
      </c>
      <c r="I1832" s="849">
        <v>880.84999999999991</v>
      </c>
      <c r="J1832" s="832">
        <v>3.7436780143652513</v>
      </c>
      <c r="K1832" s="832">
        <v>704.68</v>
      </c>
      <c r="L1832" s="849">
        <v>1</v>
      </c>
      <c r="M1832" s="849">
        <v>235.29</v>
      </c>
      <c r="N1832" s="832">
        <v>1</v>
      </c>
      <c r="O1832" s="832">
        <v>235.29</v>
      </c>
      <c r="P1832" s="849">
        <v>3.49</v>
      </c>
      <c r="Q1832" s="849">
        <v>821.16</v>
      </c>
      <c r="R1832" s="837">
        <v>3.4899910748438097</v>
      </c>
      <c r="S1832" s="850">
        <v>235.28939828080226</v>
      </c>
    </row>
    <row r="1833" spans="1:19" ht="14.4" customHeight="1" x14ac:dyDescent="0.3">
      <c r="A1833" s="831" t="s">
        <v>5082</v>
      </c>
      <c r="B1833" s="832" t="s">
        <v>5413</v>
      </c>
      <c r="C1833" s="832" t="s">
        <v>589</v>
      </c>
      <c r="D1833" s="832" t="s">
        <v>2728</v>
      </c>
      <c r="E1833" s="832" t="s">
        <v>5084</v>
      </c>
      <c r="F1833" s="832" t="s">
        <v>5231</v>
      </c>
      <c r="G1833" s="832"/>
      <c r="H1833" s="849">
        <v>12.97</v>
      </c>
      <c r="I1833" s="849">
        <v>17106.22</v>
      </c>
      <c r="J1833" s="832"/>
      <c r="K1833" s="832">
        <v>1318.9067077872012</v>
      </c>
      <c r="L1833" s="849"/>
      <c r="M1833" s="849"/>
      <c r="N1833" s="832"/>
      <c r="O1833" s="832"/>
      <c r="P1833" s="849"/>
      <c r="Q1833" s="849"/>
      <c r="R1833" s="837"/>
      <c r="S1833" s="850"/>
    </row>
    <row r="1834" spans="1:19" ht="14.4" customHeight="1" x14ac:dyDescent="0.3">
      <c r="A1834" s="831" t="s">
        <v>5082</v>
      </c>
      <c r="B1834" s="832" t="s">
        <v>5413</v>
      </c>
      <c r="C1834" s="832" t="s">
        <v>589</v>
      </c>
      <c r="D1834" s="832" t="s">
        <v>2728</v>
      </c>
      <c r="E1834" s="832" t="s">
        <v>5084</v>
      </c>
      <c r="F1834" s="832" t="s">
        <v>5233</v>
      </c>
      <c r="G1834" s="832" t="s">
        <v>5234</v>
      </c>
      <c r="H1834" s="849"/>
      <c r="I1834" s="849"/>
      <c r="J1834" s="832"/>
      <c r="K1834" s="832"/>
      <c r="L1834" s="849">
        <v>1</v>
      </c>
      <c r="M1834" s="849">
        <v>366.01</v>
      </c>
      <c r="N1834" s="832">
        <v>1</v>
      </c>
      <c r="O1834" s="832">
        <v>366.01</v>
      </c>
      <c r="P1834" s="849">
        <v>2</v>
      </c>
      <c r="Q1834" s="849">
        <v>732.02</v>
      </c>
      <c r="R1834" s="837">
        <v>2</v>
      </c>
      <c r="S1834" s="850">
        <v>366.01</v>
      </c>
    </row>
    <row r="1835" spans="1:19" ht="14.4" customHeight="1" x14ac:dyDescent="0.3">
      <c r="A1835" s="831" t="s">
        <v>5082</v>
      </c>
      <c r="B1835" s="832" t="s">
        <v>5413</v>
      </c>
      <c r="C1835" s="832" t="s">
        <v>589</v>
      </c>
      <c r="D1835" s="832" t="s">
        <v>2728</v>
      </c>
      <c r="E1835" s="832" t="s">
        <v>5084</v>
      </c>
      <c r="F1835" s="832" t="s">
        <v>5237</v>
      </c>
      <c r="G1835" s="832" t="s">
        <v>5234</v>
      </c>
      <c r="H1835" s="849">
        <v>2</v>
      </c>
      <c r="I1835" s="849">
        <v>8769.4599999999991</v>
      </c>
      <c r="J1835" s="832">
        <v>2.9949932377972974</v>
      </c>
      <c r="K1835" s="832">
        <v>4384.7299999999996</v>
      </c>
      <c r="L1835" s="849">
        <v>2</v>
      </c>
      <c r="M1835" s="849">
        <v>2928.04</v>
      </c>
      <c r="N1835" s="832">
        <v>1</v>
      </c>
      <c r="O1835" s="832">
        <v>1464.02</v>
      </c>
      <c r="P1835" s="849">
        <v>2.04</v>
      </c>
      <c r="Q1835" s="849">
        <v>2986.6</v>
      </c>
      <c r="R1835" s="837">
        <v>1.0199997267796888</v>
      </c>
      <c r="S1835" s="850">
        <v>1464.0196078431372</v>
      </c>
    </row>
    <row r="1836" spans="1:19" ht="14.4" customHeight="1" x14ac:dyDescent="0.3">
      <c r="A1836" s="831" t="s">
        <v>5082</v>
      </c>
      <c r="B1836" s="832" t="s">
        <v>5413</v>
      </c>
      <c r="C1836" s="832" t="s">
        <v>589</v>
      </c>
      <c r="D1836" s="832" t="s">
        <v>2728</v>
      </c>
      <c r="E1836" s="832" t="s">
        <v>5084</v>
      </c>
      <c r="F1836" s="832" t="s">
        <v>5241</v>
      </c>
      <c r="G1836" s="832" t="s">
        <v>5242</v>
      </c>
      <c r="H1836" s="849">
        <v>4.1500000000000004</v>
      </c>
      <c r="I1836" s="849">
        <v>2234.96</v>
      </c>
      <c r="J1836" s="832"/>
      <c r="K1836" s="832">
        <v>538.54457831325294</v>
      </c>
      <c r="L1836" s="849"/>
      <c r="M1836" s="849"/>
      <c r="N1836" s="832"/>
      <c r="O1836" s="832"/>
      <c r="P1836" s="849"/>
      <c r="Q1836" s="849"/>
      <c r="R1836" s="837"/>
      <c r="S1836" s="850"/>
    </row>
    <row r="1837" spans="1:19" ht="14.4" customHeight="1" x14ac:dyDescent="0.3">
      <c r="A1837" s="831" t="s">
        <v>5082</v>
      </c>
      <c r="B1837" s="832" t="s">
        <v>5413</v>
      </c>
      <c r="C1837" s="832" t="s">
        <v>589</v>
      </c>
      <c r="D1837" s="832" t="s">
        <v>2728</v>
      </c>
      <c r="E1837" s="832" t="s">
        <v>5084</v>
      </c>
      <c r="F1837" s="832" t="s">
        <v>5245</v>
      </c>
      <c r="G1837" s="832" t="s">
        <v>4430</v>
      </c>
      <c r="H1837" s="849">
        <v>3.6</v>
      </c>
      <c r="I1837" s="849">
        <v>254.52</v>
      </c>
      <c r="J1837" s="832"/>
      <c r="K1837" s="832">
        <v>70.7</v>
      </c>
      <c r="L1837" s="849"/>
      <c r="M1837" s="849"/>
      <c r="N1837" s="832"/>
      <c r="O1837" s="832"/>
      <c r="P1837" s="849"/>
      <c r="Q1837" s="849"/>
      <c r="R1837" s="837"/>
      <c r="S1837" s="850"/>
    </row>
    <row r="1838" spans="1:19" ht="14.4" customHeight="1" x14ac:dyDescent="0.3">
      <c r="A1838" s="831" t="s">
        <v>5082</v>
      </c>
      <c r="B1838" s="832" t="s">
        <v>5413</v>
      </c>
      <c r="C1838" s="832" t="s">
        <v>589</v>
      </c>
      <c r="D1838" s="832" t="s">
        <v>2728</v>
      </c>
      <c r="E1838" s="832" t="s">
        <v>5084</v>
      </c>
      <c r="F1838" s="832" t="s">
        <v>5246</v>
      </c>
      <c r="G1838" s="832" t="s">
        <v>3336</v>
      </c>
      <c r="H1838" s="849">
        <v>2</v>
      </c>
      <c r="I1838" s="849">
        <v>296.92</v>
      </c>
      <c r="J1838" s="832"/>
      <c r="K1838" s="832">
        <v>148.46</v>
      </c>
      <c r="L1838" s="849"/>
      <c r="M1838" s="849"/>
      <c r="N1838" s="832"/>
      <c r="O1838" s="832"/>
      <c r="P1838" s="849"/>
      <c r="Q1838" s="849"/>
      <c r="R1838" s="837"/>
      <c r="S1838" s="850"/>
    </row>
    <row r="1839" spans="1:19" ht="14.4" customHeight="1" x14ac:dyDescent="0.3">
      <c r="A1839" s="831" t="s">
        <v>5082</v>
      </c>
      <c r="B1839" s="832" t="s">
        <v>5413</v>
      </c>
      <c r="C1839" s="832" t="s">
        <v>589</v>
      </c>
      <c r="D1839" s="832" t="s">
        <v>2728</v>
      </c>
      <c r="E1839" s="832" t="s">
        <v>5084</v>
      </c>
      <c r="F1839" s="832" t="s">
        <v>5247</v>
      </c>
      <c r="G1839" s="832" t="s">
        <v>5234</v>
      </c>
      <c r="H1839" s="849"/>
      <c r="I1839" s="849"/>
      <c r="J1839" s="832"/>
      <c r="K1839" s="832"/>
      <c r="L1839" s="849"/>
      <c r="M1839" s="849"/>
      <c r="N1839" s="832"/>
      <c r="O1839" s="832"/>
      <c r="P1839" s="849">
        <v>1</v>
      </c>
      <c r="Q1839" s="849">
        <v>2928.05</v>
      </c>
      <c r="R1839" s="837"/>
      <c r="S1839" s="850">
        <v>2928.05</v>
      </c>
    </row>
    <row r="1840" spans="1:19" ht="14.4" customHeight="1" x14ac:dyDescent="0.3">
      <c r="A1840" s="831" t="s">
        <v>5082</v>
      </c>
      <c r="B1840" s="832" t="s">
        <v>5413</v>
      </c>
      <c r="C1840" s="832" t="s">
        <v>589</v>
      </c>
      <c r="D1840" s="832" t="s">
        <v>2728</v>
      </c>
      <c r="E1840" s="832" t="s">
        <v>5084</v>
      </c>
      <c r="F1840" s="832" t="s">
        <v>5252</v>
      </c>
      <c r="G1840" s="832" t="s">
        <v>2593</v>
      </c>
      <c r="H1840" s="849">
        <v>2</v>
      </c>
      <c r="I1840" s="849">
        <v>3498.16</v>
      </c>
      <c r="J1840" s="832">
        <v>1</v>
      </c>
      <c r="K1840" s="832">
        <v>1749.08</v>
      </c>
      <c r="L1840" s="849">
        <v>2</v>
      </c>
      <c r="M1840" s="849">
        <v>3498.16</v>
      </c>
      <c r="N1840" s="832">
        <v>1</v>
      </c>
      <c r="O1840" s="832">
        <v>1749.08</v>
      </c>
      <c r="P1840" s="849">
        <v>1</v>
      </c>
      <c r="Q1840" s="849">
        <v>1749.08</v>
      </c>
      <c r="R1840" s="837">
        <v>0.5</v>
      </c>
      <c r="S1840" s="850">
        <v>1749.08</v>
      </c>
    </row>
    <row r="1841" spans="1:19" ht="14.4" customHeight="1" x14ac:dyDescent="0.3">
      <c r="A1841" s="831" t="s">
        <v>5082</v>
      </c>
      <c r="B1841" s="832" t="s">
        <v>5413</v>
      </c>
      <c r="C1841" s="832" t="s">
        <v>589</v>
      </c>
      <c r="D1841" s="832" t="s">
        <v>2728</v>
      </c>
      <c r="E1841" s="832" t="s">
        <v>5084</v>
      </c>
      <c r="F1841" s="832" t="s">
        <v>5253</v>
      </c>
      <c r="G1841" s="832" t="s">
        <v>2457</v>
      </c>
      <c r="H1841" s="849">
        <v>0.9</v>
      </c>
      <c r="I1841" s="849">
        <v>254.51999999999998</v>
      </c>
      <c r="J1841" s="832">
        <v>0.36734693877551017</v>
      </c>
      <c r="K1841" s="832">
        <v>282.79999999999995</v>
      </c>
      <c r="L1841" s="849">
        <v>2.4500000000000002</v>
      </c>
      <c r="M1841" s="849">
        <v>692.86</v>
      </c>
      <c r="N1841" s="832">
        <v>1</v>
      </c>
      <c r="O1841" s="832">
        <v>282.8</v>
      </c>
      <c r="P1841" s="849">
        <v>1.1000000000000001</v>
      </c>
      <c r="Q1841" s="849">
        <v>311.08</v>
      </c>
      <c r="R1841" s="837">
        <v>0.44897959183673464</v>
      </c>
      <c r="S1841" s="850">
        <v>282.79999999999995</v>
      </c>
    </row>
    <row r="1842" spans="1:19" ht="14.4" customHeight="1" x14ac:dyDescent="0.3">
      <c r="A1842" s="831" t="s">
        <v>5082</v>
      </c>
      <c r="B1842" s="832" t="s">
        <v>5413</v>
      </c>
      <c r="C1842" s="832" t="s">
        <v>589</v>
      </c>
      <c r="D1842" s="832" t="s">
        <v>2728</v>
      </c>
      <c r="E1842" s="832" t="s">
        <v>5084</v>
      </c>
      <c r="F1842" s="832" t="s">
        <v>5255</v>
      </c>
      <c r="G1842" s="832" t="s">
        <v>5256</v>
      </c>
      <c r="H1842" s="849">
        <v>2.21</v>
      </c>
      <c r="I1842" s="849">
        <v>2422.5500000000002</v>
      </c>
      <c r="J1842" s="832"/>
      <c r="K1842" s="832">
        <v>1096.1764705882354</v>
      </c>
      <c r="L1842" s="849"/>
      <c r="M1842" s="849"/>
      <c r="N1842" s="832"/>
      <c r="O1842" s="832"/>
      <c r="P1842" s="849"/>
      <c r="Q1842" s="849"/>
      <c r="R1842" s="837"/>
      <c r="S1842" s="850"/>
    </row>
    <row r="1843" spans="1:19" ht="14.4" customHeight="1" x14ac:dyDescent="0.3">
      <c r="A1843" s="831" t="s">
        <v>5082</v>
      </c>
      <c r="B1843" s="832" t="s">
        <v>5413</v>
      </c>
      <c r="C1843" s="832" t="s">
        <v>589</v>
      </c>
      <c r="D1843" s="832" t="s">
        <v>2728</v>
      </c>
      <c r="E1843" s="832" t="s">
        <v>5084</v>
      </c>
      <c r="F1843" s="832" t="s">
        <v>5258</v>
      </c>
      <c r="G1843" s="832" t="s">
        <v>5256</v>
      </c>
      <c r="H1843" s="849">
        <v>3.94</v>
      </c>
      <c r="I1843" s="849">
        <v>17275.82</v>
      </c>
      <c r="J1843" s="832"/>
      <c r="K1843" s="832">
        <v>4384.7258883248733</v>
      </c>
      <c r="L1843" s="849"/>
      <c r="M1843" s="849"/>
      <c r="N1843" s="832"/>
      <c r="O1843" s="832"/>
      <c r="P1843" s="849"/>
      <c r="Q1843" s="849"/>
      <c r="R1843" s="837"/>
      <c r="S1843" s="850"/>
    </row>
    <row r="1844" spans="1:19" ht="14.4" customHeight="1" x14ac:dyDescent="0.3">
      <c r="A1844" s="831" t="s">
        <v>5082</v>
      </c>
      <c r="B1844" s="832" t="s">
        <v>5413</v>
      </c>
      <c r="C1844" s="832" t="s">
        <v>589</v>
      </c>
      <c r="D1844" s="832" t="s">
        <v>2728</v>
      </c>
      <c r="E1844" s="832" t="s">
        <v>5084</v>
      </c>
      <c r="F1844" s="832" t="s">
        <v>5280</v>
      </c>
      <c r="G1844" s="832" t="s">
        <v>1005</v>
      </c>
      <c r="H1844" s="849"/>
      <c r="I1844" s="849"/>
      <c r="J1844" s="832"/>
      <c r="K1844" s="832"/>
      <c r="L1844" s="849">
        <v>5.65</v>
      </c>
      <c r="M1844" s="849">
        <v>2555.3199999999997</v>
      </c>
      <c r="N1844" s="832">
        <v>1</v>
      </c>
      <c r="O1844" s="832">
        <v>452.26902654867251</v>
      </c>
      <c r="P1844" s="849"/>
      <c r="Q1844" s="849"/>
      <c r="R1844" s="837"/>
      <c r="S1844" s="850"/>
    </row>
    <row r="1845" spans="1:19" ht="14.4" customHeight="1" x14ac:dyDescent="0.3">
      <c r="A1845" s="831" t="s">
        <v>5082</v>
      </c>
      <c r="B1845" s="832" t="s">
        <v>5413</v>
      </c>
      <c r="C1845" s="832" t="s">
        <v>589</v>
      </c>
      <c r="D1845" s="832" t="s">
        <v>2728</v>
      </c>
      <c r="E1845" s="832" t="s">
        <v>5084</v>
      </c>
      <c r="F1845" s="832" t="s">
        <v>5281</v>
      </c>
      <c r="G1845" s="832" t="s">
        <v>1005</v>
      </c>
      <c r="H1845" s="849"/>
      <c r="I1845" s="849"/>
      <c r="J1845" s="832"/>
      <c r="K1845" s="832"/>
      <c r="L1845" s="849">
        <v>35.15</v>
      </c>
      <c r="M1845" s="849">
        <v>45207.06</v>
      </c>
      <c r="N1845" s="832">
        <v>1</v>
      </c>
      <c r="O1845" s="832">
        <v>1286.1183499288763</v>
      </c>
      <c r="P1845" s="849"/>
      <c r="Q1845" s="849"/>
      <c r="R1845" s="837"/>
      <c r="S1845" s="850"/>
    </row>
    <row r="1846" spans="1:19" ht="14.4" customHeight="1" x14ac:dyDescent="0.3">
      <c r="A1846" s="831" t="s">
        <v>5082</v>
      </c>
      <c r="B1846" s="832" t="s">
        <v>5413</v>
      </c>
      <c r="C1846" s="832" t="s">
        <v>589</v>
      </c>
      <c r="D1846" s="832" t="s">
        <v>2728</v>
      </c>
      <c r="E1846" s="832" t="s">
        <v>5084</v>
      </c>
      <c r="F1846" s="832" t="s">
        <v>5288</v>
      </c>
      <c r="G1846" s="832" t="s">
        <v>2653</v>
      </c>
      <c r="H1846" s="849"/>
      <c r="I1846" s="849"/>
      <c r="J1846" s="832"/>
      <c r="K1846" s="832"/>
      <c r="L1846" s="849"/>
      <c r="M1846" s="849"/>
      <c r="N1846" s="832"/>
      <c r="O1846" s="832"/>
      <c r="P1846" s="849">
        <v>4</v>
      </c>
      <c r="Q1846" s="849">
        <v>5761.84</v>
      </c>
      <c r="R1846" s="837"/>
      <c r="S1846" s="850">
        <v>1440.46</v>
      </c>
    </row>
    <row r="1847" spans="1:19" ht="14.4" customHeight="1" x14ac:dyDescent="0.3">
      <c r="A1847" s="831" t="s">
        <v>5082</v>
      </c>
      <c r="B1847" s="832" t="s">
        <v>5413</v>
      </c>
      <c r="C1847" s="832" t="s">
        <v>589</v>
      </c>
      <c r="D1847" s="832" t="s">
        <v>2728</v>
      </c>
      <c r="E1847" s="832" t="s">
        <v>5084</v>
      </c>
      <c r="F1847" s="832" t="s">
        <v>5291</v>
      </c>
      <c r="G1847" s="832" t="s">
        <v>2653</v>
      </c>
      <c r="H1847" s="849"/>
      <c r="I1847" s="849"/>
      <c r="J1847" s="832"/>
      <c r="K1847" s="832"/>
      <c r="L1847" s="849">
        <v>1</v>
      </c>
      <c r="M1847" s="849">
        <v>4567.1000000000004</v>
      </c>
      <c r="N1847" s="832">
        <v>1</v>
      </c>
      <c r="O1847" s="832">
        <v>4567.1000000000004</v>
      </c>
      <c r="P1847" s="849">
        <v>2</v>
      </c>
      <c r="Q1847" s="849">
        <v>9134.2000000000007</v>
      </c>
      <c r="R1847" s="837">
        <v>2</v>
      </c>
      <c r="S1847" s="850">
        <v>4567.1000000000004</v>
      </c>
    </row>
    <row r="1848" spans="1:19" ht="14.4" customHeight="1" x14ac:dyDescent="0.3">
      <c r="A1848" s="831" t="s">
        <v>5082</v>
      </c>
      <c r="B1848" s="832" t="s">
        <v>5413</v>
      </c>
      <c r="C1848" s="832" t="s">
        <v>589</v>
      </c>
      <c r="D1848" s="832" t="s">
        <v>2728</v>
      </c>
      <c r="E1848" s="832" t="s">
        <v>5084</v>
      </c>
      <c r="F1848" s="832" t="s">
        <v>5314</v>
      </c>
      <c r="G1848" s="832" t="s">
        <v>1777</v>
      </c>
      <c r="H1848" s="849"/>
      <c r="I1848" s="849"/>
      <c r="J1848" s="832"/>
      <c r="K1848" s="832"/>
      <c r="L1848" s="849"/>
      <c r="M1848" s="849"/>
      <c r="N1848" s="832"/>
      <c r="O1848" s="832"/>
      <c r="P1848" s="849">
        <v>1</v>
      </c>
      <c r="Q1848" s="849">
        <v>21779.119999999999</v>
      </c>
      <c r="R1848" s="837"/>
      <c r="S1848" s="850">
        <v>21779.119999999999</v>
      </c>
    </row>
    <row r="1849" spans="1:19" ht="14.4" customHeight="1" x14ac:dyDescent="0.3">
      <c r="A1849" s="831" t="s">
        <v>5082</v>
      </c>
      <c r="B1849" s="832" t="s">
        <v>5413</v>
      </c>
      <c r="C1849" s="832" t="s">
        <v>589</v>
      </c>
      <c r="D1849" s="832" t="s">
        <v>2728</v>
      </c>
      <c r="E1849" s="832" t="s">
        <v>5320</v>
      </c>
      <c r="F1849" s="832" t="s">
        <v>5323</v>
      </c>
      <c r="G1849" s="832" t="s">
        <v>5324</v>
      </c>
      <c r="H1849" s="849"/>
      <c r="I1849" s="849"/>
      <c r="J1849" s="832"/>
      <c r="K1849" s="832"/>
      <c r="L1849" s="849">
        <v>12</v>
      </c>
      <c r="M1849" s="849">
        <v>10404</v>
      </c>
      <c r="N1849" s="832">
        <v>1</v>
      </c>
      <c r="O1849" s="832">
        <v>867</v>
      </c>
      <c r="P1849" s="849"/>
      <c r="Q1849" s="849"/>
      <c r="R1849" s="837"/>
      <c r="S1849" s="850"/>
    </row>
    <row r="1850" spans="1:19" ht="14.4" customHeight="1" x14ac:dyDescent="0.3">
      <c r="A1850" s="831" t="s">
        <v>5082</v>
      </c>
      <c r="B1850" s="832" t="s">
        <v>5413</v>
      </c>
      <c r="C1850" s="832" t="s">
        <v>589</v>
      </c>
      <c r="D1850" s="832" t="s">
        <v>2728</v>
      </c>
      <c r="E1850" s="832" t="s">
        <v>5320</v>
      </c>
      <c r="F1850" s="832" t="s">
        <v>5325</v>
      </c>
      <c r="G1850" s="832" t="s">
        <v>5326</v>
      </c>
      <c r="H1850" s="849"/>
      <c r="I1850" s="849"/>
      <c r="J1850" s="832"/>
      <c r="K1850" s="832"/>
      <c r="L1850" s="849"/>
      <c r="M1850" s="849"/>
      <c r="N1850" s="832"/>
      <c r="O1850" s="832"/>
      <c r="P1850" s="849">
        <v>1</v>
      </c>
      <c r="Q1850" s="849">
        <v>964</v>
      </c>
      <c r="R1850" s="837"/>
      <c r="S1850" s="850">
        <v>964</v>
      </c>
    </row>
    <row r="1851" spans="1:19" ht="14.4" customHeight="1" x14ac:dyDescent="0.3">
      <c r="A1851" s="831" t="s">
        <v>5082</v>
      </c>
      <c r="B1851" s="832" t="s">
        <v>5413</v>
      </c>
      <c r="C1851" s="832" t="s">
        <v>589</v>
      </c>
      <c r="D1851" s="832" t="s">
        <v>2728</v>
      </c>
      <c r="E1851" s="832" t="s">
        <v>5331</v>
      </c>
      <c r="F1851" s="832" t="s">
        <v>5335</v>
      </c>
      <c r="G1851" s="832" t="s">
        <v>5336</v>
      </c>
      <c r="H1851" s="849"/>
      <c r="I1851" s="849"/>
      <c r="J1851" s="832"/>
      <c r="K1851" s="832"/>
      <c r="L1851" s="849"/>
      <c r="M1851" s="849"/>
      <c r="N1851" s="832"/>
      <c r="O1851" s="832"/>
      <c r="P1851" s="849">
        <v>2</v>
      </c>
      <c r="Q1851" s="849">
        <v>244</v>
      </c>
      <c r="R1851" s="837"/>
      <c r="S1851" s="850">
        <v>122</v>
      </c>
    </row>
    <row r="1852" spans="1:19" ht="14.4" customHeight="1" x14ac:dyDescent="0.3">
      <c r="A1852" s="831" t="s">
        <v>5082</v>
      </c>
      <c r="B1852" s="832" t="s">
        <v>5413</v>
      </c>
      <c r="C1852" s="832" t="s">
        <v>589</v>
      </c>
      <c r="D1852" s="832" t="s">
        <v>2728</v>
      </c>
      <c r="E1852" s="832" t="s">
        <v>5331</v>
      </c>
      <c r="F1852" s="832" t="s">
        <v>5338</v>
      </c>
      <c r="G1852" s="832" t="s">
        <v>5340</v>
      </c>
      <c r="H1852" s="849">
        <v>1</v>
      </c>
      <c r="I1852" s="849">
        <v>146</v>
      </c>
      <c r="J1852" s="832"/>
      <c r="K1852" s="832">
        <v>146</v>
      </c>
      <c r="L1852" s="849"/>
      <c r="M1852" s="849"/>
      <c r="N1852" s="832"/>
      <c r="O1852" s="832"/>
      <c r="P1852" s="849">
        <v>8</v>
      </c>
      <c r="Q1852" s="849">
        <v>1176</v>
      </c>
      <c r="R1852" s="837"/>
      <c r="S1852" s="850">
        <v>147</v>
      </c>
    </row>
    <row r="1853" spans="1:19" ht="14.4" customHeight="1" x14ac:dyDescent="0.3">
      <c r="A1853" s="831" t="s">
        <v>5082</v>
      </c>
      <c r="B1853" s="832" t="s">
        <v>5413</v>
      </c>
      <c r="C1853" s="832" t="s">
        <v>589</v>
      </c>
      <c r="D1853" s="832" t="s">
        <v>2728</v>
      </c>
      <c r="E1853" s="832" t="s">
        <v>5331</v>
      </c>
      <c r="F1853" s="832" t="s">
        <v>5344</v>
      </c>
      <c r="G1853" s="832" t="s">
        <v>5345</v>
      </c>
      <c r="H1853" s="849">
        <v>129</v>
      </c>
      <c r="I1853" s="849">
        <v>4773</v>
      </c>
      <c r="J1853" s="832">
        <v>3.1463414634146343</v>
      </c>
      <c r="K1853" s="832">
        <v>37</v>
      </c>
      <c r="L1853" s="849">
        <v>41</v>
      </c>
      <c r="M1853" s="849">
        <v>1517</v>
      </c>
      <c r="N1853" s="832">
        <v>1</v>
      </c>
      <c r="O1853" s="832">
        <v>37</v>
      </c>
      <c r="P1853" s="849">
        <v>68</v>
      </c>
      <c r="Q1853" s="849">
        <v>2516</v>
      </c>
      <c r="R1853" s="837">
        <v>1.6585365853658536</v>
      </c>
      <c r="S1853" s="850">
        <v>37</v>
      </c>
    </row>
    <row r="1854" spans="1:19" ht="14.4" customHeight="1" x14ac:dyDescent="0.3">
      <c r="A1854" s="831" t="s">
        <v>5082</v>
      </c>
      <c r="B1854" s="832" t="s">
        <v>5413</v>
      </c>
      <c r="C1854" s="832" t="s">
        <v>589</v>
      </c>
      <c r="D1854" s="832" t="s">
        <v>2728</v>
      </c>
      <c r="E1854" s="832" t="s">
        <v>5331</v>
      </c>
      <c r="F1854" s="832" t="s">
        <v>5430</v>
      </c>
      <c r="G1854" s="832" t="s">
        <v>5431</v>
      </c>
      <c r="H1854" s="849">
        <v>55</v>
      </c>
      <c r="I1854" s="849">
        <v>9735</v>
      </c>
      <c r="J1854" s="832">
        <v>0.88709677419354838</v>
      </c>
      <c r="K1854" s="832">
        <v>177</v>
      </c>
      <c r="L1854" s="849">
        <v>62</v>
      </c>
      <c r="M1854" s="849">
        <v>10974</v>
      </c>
      <c r="N1854" s="832">
        <v>1</v>
      </c>
      <c r="O1854" s="832">
        <v>177</v>
      </c>
      <c r="P1854" s="849">
        <v>64</v>
      </c>
      <c r="Q1854" s="849">
        <v>11392</v>
      </c>
      <c r="R1854" s="837">
        <v>1.0380900309823218</v>
      </c>
      <c r="S1854" s="850">
        <v>178</v>
      </c>
    </row>
    <row r="1855" spans="1:19" ht="14.4" customHeight="1" x14ac:dyDescent="0.3">
      <c r="A1855" s="831" t="s">
        <v>5082</v>
      </c>
      <c r="B1855" s="832" t="s">
        <v>5413</v>
      </c>
      <c r="C1855" s="832" t="s">
        <v>589</v>
      </c>
      <c r="D1855" s="832" t="s">
        <v>2728</v>
      </c>
      <c r="E1855" s="832" t="s">
        <v>5331</v>
      </c>
      <c r="F1855" s="832" t="s">
        <v>5430</v>
      </c>
      <c r="G1855" s="832" t="s">
        <v>5432</v>
      </c>
      <c r="H1855" s="849"/>
      <c r="I1855" s="849"/>
      <c r="J1855" s="832"/>
      <c r="K1855" s="832"/>
      <c r="L1855" s="849"/>
      <c r="M1855" s="849"/>
      <c r="N1855" s="832"/>
      <c r="O1855" s="832"/>
      <c r="P1855" s="849">
        <v>1</v>
      </c>
      <c r="Q1855" s="849">
        <v>178</v>
      </c>
      <c r="R1855" s="837"/>
      <c r="S1855" s="850">
        <v>178</v>
      </c>
    </row>
    <row r="1856" spans="1:19" ht="14.4" customHeight="1" x14ac:dyDescent="0.3">
      <c r="A1856" s="831" t="s">
        <v>5082</v>
      </c>
      <c r="B1856" s="832" t="s">
        <v>5413</v>
      </c>
      <c r="C1856" s="832" t="s">
        <v>589</v>
      </c>
      <c r="D1856" s="832" t="s">
        <v>2728</v>
      </c>
      <c r="E1856" s="832" t="s">
        <v>5331</v>
      </c>
      <c r="F1856" s="832" t="s">
        <v>5358</v>
      </c>
      <c r="G1856" s="832" t="s">
        <v>5360</v>
      </c>
      <c r="H1856" s="849">
        <v>73</v>
      </c>
      <c r="I1856" s="849">
        <v>8030</v>
      </c>
      <c r="J1856" s="832">
        <v>0.37551440329218105</v>
      </c>
      <c r="K1856" s="832">
        <v>110</v>
      </c>
      <c r="L1856" s="849">
        <v>88</v>
      </c>
      <c r="M1856" s="849">
        <v>21384</v>
      </c>
      <c r="N1856" s="832">
        <v>1</v>
      </c>
      <c r="O1856" s="832">
        <v>243</v>
      </c>
      <c r="P1856" s="849">
        <v>50</v>
      </c>
      <c r="Q1856" s="849">
        <v>12200</v>
      </c>
      <c r="R1856" s="837">
        <v>0.57052001496445937</v>
      </c>
      <c r="S1856" s="850">
        <v>244</v>
      </c>
    </row>
    <row r="1857" spans="1:19" ht="14.4" customHeight="1" x14ac:dyDescent="0.3">
      <c r="A1857" s="831" t="s">
        <v>5082</v>
      </c>
      <c r="B1857" s="832" t="s">
        <v>5413</v>
      </c>
      <c r="C1857" s="832" t="s">
        <v>589</v>
      </c>
      <c r="D1857" s="832" t="s">
        <v>2728</v>
      </c>
      <c r="E1857" s="832" t="s">
        <v>5331</v>
      </c>
      <c r="F1857" s="832" t="s">
        <v>5361</v>
      </c>
      <c r="G1857" s="832" t="s">
        <v>5362</v>
      </c>
      <c r="H1857" s="849">
        <v>1</v>
      </c>
      <c r="I1857" s="849">
        <v>33.33</v>
      </c>
      <c r="J1857" s="832">
        <v>0.5</v>
      </c>
      <c r="K1857" s="832">
        <v>33.33</v>
      </c>
      <c r="L1857" s="849">
        <v>2</v>
      </c>
      <c r="M1857" s="849">
        <v>66.66</v>
      </c>
      <c r="N1857" s="832">
        <v>1</v>
      </c>
      <c r="O1857" s="832">
        <v>33.33</v>
      </c>
      <c r="P1857" s="849">
        <v>5</v>
      </c>
      <c r="Q1857" s="849">
        <v>166.65999999999997</v>
      </c>
      <c r="R1857" s="837">
        <v>2.5001500150014997</v>
      </c>
      <c r="S1857" s="850">
        <v>33.331999999999994</v>
      </c>
    </row>
    <row r="1858" spans="1:19" ht="14.4" customHeight="1" x14ac:dyDescent="0.3">
      <c r="A1858" s="831" t="s">
        <v>5082</v>
      </c>
      <c r="B1858" s="832" t="s">
        <v>5413</v>
      </c>
      <c r="C1858" s="832" t="s">
        <v>589</v>
      </c>
      <c r="D1858" s="832" t="s">
        <v>2728</v>
      </c>
      <c r="E1858" s="832" t="s">
        <v>5331</v>
      </c>
      <c r="F1858" s="832" t="s">
        <v>5361</v>
      </c>
      <c r="G1858" s="832" t="s">
        <v>5363</v>
      </c>
      <c r="H1858" s="849">
        <v>214</v>
      </c>
      <c r="I1858" s="849">
        <v>7133.33</v>
      </c>
      <c r="J1858" s="832">
        <v>0.60281678952585616</v>
      </c>
      <c r="K1858" s="832">
        <v>33.333317757009347</v>
      </c>
      <c r="L1858" s="849">
        <v>355</v>
      </c>
      <c r="M1858" s="849">
        <v>11833.33</v>
      </c>
      <c r="N1858" s="832">
        <v>1</v>
      </c>
      <c r="O1858" s="832">
        <v>33.333323943661973</v>
      </c>
      <c r="P1858" s="849">
        <v>397</v>
      </c>
      <c r="Q1858" s="849">
        <v>13233.34</v>
      </c>
      <c r="R1858" s="837">
        <v>1.1183107375523205</v>
      </c>
      <c r="S1858" s="850">
        <v>33.333350125944584</v>
      </c>
    </row>
    <row r="1859" spans="1:19" ht="14.4" customHeight="1" x14ac:dyDescent="0.3">
      <c r="A1859" s="831" t="s">
        <v>5082</v>
      </c>
      <c r="B1859" s="832" t="s">
        <v>5413</v>
      </c>
      <c r="C1859" s="832" t="s">
        <v>589</v>
      </c>
      <c r="D1859" s="832" t="s">
        <v>2728</v>
      </c>
      <c r="E1859" s="832" t="s">
        <v>5331</v>
      </c>
      <c r="F1859" s="832" t="s">
        <v>5364</v>
      </c>
      <c r="G1859" s="832" t="s">
        <v>5365</v>
      </c>
      <c r="H1859" s="849">
        <v>60</v>
      </c>
      <c r="I1859" s="849">
        <v>2220</v>
      </c>
      <c r="J1859" s="832">
        <v>0.98360655737704916</v>
      </c>
      <c r="K1859" s="832">
        <v>37</v>
      </c>
      <c r="L1859" s="849">
        <v>61</v>
      </c>
      <c r="M1859" s="849">
        <v>2257</v>
      </c>
      <c r="N1859" s="832">
        <v>1</v>
      </c>
      <c r="O1859" s="832">
        <v>37</v>
      </c>
      <c r="P1859" s="849">
        <v>73</v>
      </c>
      <c r="Q1859" s="849">
        <v>2701</v>
      </c>
      <c r="R1859" s="837">
        <v>1.1967213114754098</v>
      </c>
      <c r="S1859" s="850">
        <v>37</v>
      </c>
    </row>
    <row r="1860" spans="1:19" ht="14.4" customHeight="1" x14ac:dyDescent="0.3">
      <c r="A1860" s="831" t="s">
        <v>5082</v>
      </c>
      <c r="B1860" s="832" t="s">
        <v>5413</v>
      </c>
      <c r="C1860" s="832" t="s">
        <v>589</v>
      </c>
      <c r="D1860" s="832" t="s">
        <v>2728</v>
      </c>
      <c r="E1860" s="832" t="s">
        <v>5331</v>
      </c>
      <c r="F1860" s="832" t="s">
        <v>5369</v>
      </c>
      <c r="G1860" s="832" t="s">
        <v>5371</v>
      </c>
      <c r="H1860" s="849">
        <v>17</v>
      </c>
      <c r="I1860" s="849">
        <v>544</v>
      </c>
      <c r="J1860" s="832">
        <v>0.51515151515151514</v>
      </c>
      <c r="K1860" s="832">
        <v>32</v>
      </c>
      <c r="L1860" s="849">
        <v>33</v>
      </c>
      <c r="M1860" s="849">
        <v>1056</v>
      </c>
      <c r="N1860" s="832">
        <v>1</v>
      </c>
      <c r="O1860" s="832">
        <v>32</v>
      </c>
      <c r="P1860" s="849">
        <v>44</v>
      </c>
      <c r="Q1860" s="849">
        <v>1408</v>
      </c>
      <c r="R1860" s="837">
        <v>1.3333333333333333</v>
      </c>
      <c r="S1860" s="850">
        <v>32</v>
      </c>
    </row>
    <row r="1861" spans="1:19" ht="14.4" customHeight="1" x14ac:dyDescent="0.3">
      <c r="A1861" s="831" t="s">
        <v>5082</v>
      </c>
      <c r="B1861" s="832" t="s">
        <v>5413</v>
      </c>
      <c r="C1861" s="832" t="s">
        <v>589</v>
      </c>
      <c r="D1861" s="832" t="s">
        <v>2728</v>
      </c>
      <c r="E1861" s="832" t="s">
        <v>5331</v>
      </c>
      <c r="F1861" s="832" t="s">
        <v>5449</v>
      </c>
      <c r="G1861" s="832" t="s">
        <v>5450</v>
      </c>
      <c r="H1861" s="849"/>
      <c r="I1861" s="849"/>
      <c r="J1861" s="832"/>
      <c r="K1861" s="832"/>
      <c r="L1861" s="849">
        <v>2</v>
      </c>
      <c r="M1861" s="849">
        <v>710</v>
      </c>
      <c r="N1861" s="832">
        <v>1</v>
      </c>
      <c r="O1861" s="832">
        <v>355</v>
      </c>
      <c r="P1861" s="849">
        <v>5</v>
      </c>
      <c r="Q1861" s="849">
        <v>1775</v>
      </c>
      <c r="R1861" s="837">
        <v>2.5</v>
      </c>
      <c r="S1861" s="850">
        <v>355</v>
      </c>
    </row>
    <row r="1862" spans="1:19" ht="14.4" customHeight="1" x14ac:dyDescent="0.3">
      <c r="A1862" s="831" t="s">
        <v>5082</v>
      </c>
      <c r="B1862" s="832" t="s">
        <v>5413</v>
      </c>
      <c r="C1862" s="832" t="s">
        <v>589</v>
      </c>
      <c r="D1862" s="832" t="s">
        <v>2728</v>
      </c>
      <c r="E1862" s="832" t="s">
        <v>5331</v>
      </c>
      <c r="F1862" s="832" t="s">
        <v>5449</v>
      </c>
      <c r="G1862" s="832" t="s">
        <v>5451</v>
      </c>
      <c r="H1862" s="849">
        <v>273</v>
      </c>
      <c r="I1862" s="849">
        <v>96642</v>
      </c>
      <c r="J1862" s="832">
        <v>0.92911599288564151</v>
      </c>
      <c r="K1862" s="832">
        <v>354</v>
      </c>
      <c r="L1862" s="849">
        <v>293</v>
      </c>
      <c r="M1862" s="849">
        <v>104015</v>
      </c>
      <c r="N1862" s="832">
        <v>1</v>
      </c>
      <c r="O1862" s="832">
        <v>355</v>
      </c>
      <c r="P1862" s="849">
        <v>333</v>
      </c>
      <c r="Q1862" s="849">
        <v>118215</v>
      </c>
      <c r="R1862" s="837">
        <v>1.1365187713310581</v>
      </c>
      <c r="S1862" s="850">
        <v>355</v>
      </c>
    </row>
    <row r="1863" spans="1:19" ht="14.4" customHeight="1" x14ac:dyDescent="0.3">
      <c r="A1863" s="831" t="s">
        <v>5082</v>
      </c>
      <c r="B1863" s="832" t="s">
        <v>5413</v>
      </c>
      <c r="C1863" s="832" t="s">
        <v>589</v>
      </c>
      <c r="D1863" s="832" t="s">
        <v>2728</v>
      </c>
      <c r="E1863" s="832" t="s">
        <v>5331</v>
      </c>
      <c r="F1863" s="832" t="s">
        <v>5374</v>
      </c>
      <c r="G1863" s="832" t="s">
        <v>5375</v>
      </c>
      <c r="H1863" s="849">
        <v>62</v>
      </c>
      <c r="I1863" s="849">
        <v>8122</v>
      </c>
      <c r="J1863" s="832">
        <v>1.0794790005316321</v>
      </c>
      <c r="K1863" s="832">
        <v>131</v>
      </c>
      <c r="L1863" s="849">
        <v>57</v>
      </c>
      <c r="M1863" s="849">
        <v>7524</v>
      </c>
      <c r="N1863" s="832">
        <v>1</v>
      </c>
      <c r="O1863" s="832">
        <v>132</v>
      </c>
      <c r="P1863" s="849">
        <v>42</v>
      </c>
      <c r="Q1863" s="849">
        <v>5544</v>
      </c>
      <c r="R1863" s="837">
        <v>0.73684210526315785</v>
      </c>
      <c r="S1863" s="850">
        <v>132</v>
      </c>
    </row>
    <row r="1864" spans="1:19" ht="14.4" customHeight="1" x14ac:dyDescent="0.3">
      <c r="A1864" s="831" t="s">
        <v>5082</v>
      </c>
      <c r="B1864" s="832" t="s">
        <v>5413</v>
      </c>
      <c r="C1864" s="832" t="s">
        <v>589</v>
      </c>
      <c r="D1864" s="832" t="s">
        <v>2728</v>
      </c>
      <c r="E1864" s="832" t="s">
        <v>5331</v>
      </c>
      <c r="F1864" s="832" t="s">
        <v>5381</v>
      </c>
      <c r="G1864" s="832" t="s">
        <v>5382</v>
      </c>
      <c r="H1864" s="849">
        <v>15</v>
      </c>
      <c r="I1864" s="849">
        <v>885</v>
      </c>
      <c r="J1864" s="832">
        <v>1.6666666666666667</v>
      </c>
      <c r="K1864" s="832">
        <v>59</v>
      </c>
      <c r="L1864" s="849">
        <v>9</v>
      </c>
      <c r="M1864" s="849">
        <v>531</v>
      </c>
      <c r="N1864" s="832">
        <v>1</v>
      </c>
      <c r="O1864" s="832">
        <v>59</v>
      </c>
      <c r="P1864" s="849">
        <v>26</v>
      </c>
      <c r="Q1864" s="849">
        <v>1534</v>
      </c>
      <c r="R1864" s="837">
        <v>2.8888888888888888</v>
      </c>
      <c r="S1864" s="850">
        <v>59</v>
      </c>
    </row>
    <row r="1865" spans="1:19" ht="14.4" customHeight="1" x14ac:dyDescent="0.3">
      <c r="A1865" s="831" t="s">
        <v>5082</v>
      </c>
      <c r="B1865" s="832" t="s">
        <v>5413</v>
      </c>
      <c r="C1865" s="832" t="s">
        <v>589</v>
      </c>
      <c r="D1865" s="832" t="s">
        <v>2728</v>
      </c>
      <c r="E1865" s="832" t="s">
        <v>5331</v>
      </c>
      <c r="F1865" s="832" t="s">
        <v>5388</v>
      </c>
      <c r="G1865" s="832" t="s">
        <v>5389</v>
      </c>
      <c r="H1865" s="849">
        <v>2</v>
      </c>
      <c r="I1865" s="849">
        <v>244</v>
      </c>
      <c r="J1865" s="832">
        <v>2.103448275862069</v>
      </c>
      <c r="K1865" s="832">
        <v>122</v>
      </c>
      <c r="L1865" s="849">
        <v>1</v>
      </c>
      <c r="M1865" s="849">
        <v>116</v>
      </c>
      <c r="N1865" s="832">
        <v>1</v>
      </c>
      <c r="O1865" s="832">
        <v>116</v>
      </c>
      <c r="P1865" s="849"/>
      <c r="Q1865" s="849"/>
      <c r="R1865" s="837"/>
      <c r="S1865" s="850"/>
    </row>
    <row r="1866" spans="1:19" ht="14.4" customHeight="1" x14ac:dyDescent="0.3">
      <c r="A1866" s="831" t="s">
        <v>5082</v>
      </c>
      <c r="B1866" s="832" t="s">
        <v>5413</v>
      </c>
      <c r="C1866" s="832" t="s">
        <v>589</v>
      </c>
      <c r="D1866" s="832" t="s">
        <v>2728</v>
      </c>
      <c r="E1866" s="832" t="s">
        <v>5331</v>
      </c>
      <c r="F1866" s="832" t="s">
        <v>5457</v>
      </c>
      <c r="G1866" s="832" t="s">
        <v>5458</v>
      </c>
      <c r="H1866" s="849">
        <v>1</v>
      </c>
      <c r="I1866" s="849">
        <v>1944</v>
      </c>
      <c r="J1866" s="832">
        <v>0.5</v>
      </c>
      <c r="K1866" s="832">
        <v>1944</v>
      </c>
      <c r="L1866" s="849">
        <v>2</v>
      </c>
      <c r="M1866" s="849">
        <v>3888</v>
      </c>
      <c r="N1866" s="832">
        <v>1</v>
      </c>
      <c r="O1866" s="832">
        <v>1944</v>
      </c>
      <c r="P1866" s="849">
        <v>1</v>
      </c>
      <c r="Q1866" s="849">
        <v>1945</v>
      </c>
      <c r="R1866" s="837">
        <v>0.50025720164609055</v>
      </c>
      <c r="S1866" s="850">
        <v>1945</v>
      </c>
    </row>
    <row r="1867" spans="1:19" ht="14.4" customHeight="1" x14ac:dyDescent="0.3">
      <c r="A1867" s="831" t="s">
        <v>5082</v>
      </c>
      <c r="B1867" s="832" t="s">
        <v>5413</v>
      </c>
      <c r="C1867" s="832" t="s">
        <v>589</v>
      </c>
      <c r="D1867" s="832" t="s">
        <v>2729</v>
      </c>
      <c r="E1867" s="832" t="s">
        <v>5331</v>
      </c>
      <c r="F1867" s="832" t="s">
        <v>5344</v>
      </c>
      <c r="G1867" s="832" t="s">
        <v>5345</v>
      </c>
      <c r="H1867" s="849">
        <v>4</v>
      </c>
      <c r="I1867" s="849">
        <v>148</v>
      </c>
      <c r="J1867" s="832"/>
      <c r="K1867" s="832">
        <v>37</v>
      </c>
      <c r="L1867" s="849"/>
      <c r="M1867" s="849"/>
      <c r="N1867" s="832"/>
      <c r="O1867" s="832"/>
      <c r="P1867" s="849">
        <v>4</v>
      </c>
      <c r="Q1867" s="849">
        <v>148</v>
      </c>
      <c r="R1867" s="837"/>
      <c r="S1867" s="850">
        <v>37</v>
      </c>
    </row>
    <row r="1868" spans="1:19" ht="14.4" customHeight="1" x14ac:dyDescent="0.3">
      <c r="A1868" s="831" t="s">
        <v>5082</v>
      </c>
      <c r="B1868" s="832" t="s">
        <v>5413</v>
      </c>
      <c r="C1868" s="832" t="s">
        <v>589</v>
      </c>
      <c r="D1868" s="832" t="s">
        <v>2729</v>
      </c>
      <c r="E1868" s="832" t="s">
        <v>5331</v>
      </c>
      <c r="F1868" s="832" t="s">
        <v>5430</v>
      </c>
      <c r="G1868" s="832" t="s">
        <v>5431</v>
      </c>
      <c r="H1868" s="849">
        <v>192</v>
      </c>
      <c r="I1868" s="849">
        <v>33984</v>
      </c>
      <c r="J1868" s="832">
        <v>64</v>
      </c>
      <c r="K1868" s="832">
        <v>177</v>
      </c>
      <c r="L1868" s="849">
        <v>3</v>
      </c>
      <c r="M1868" s="849">
        <v>531</v>
      </c>
      <c r="N1868" s="832">
        <v>1</v>
      </c>
      <c r="O1868" s="832">
        <v>177</v>
      </c>
      <c r="P1868" s="849">
        <v>321</v>
      </c>
      <c r="Q1868" s="849">
        <v>57138</v>
      </c>
      <c r="R1868" s="837">
        <v>107.60451977401129</v>
      </c>
      <c r="S1868" s="850">
        <v>178</v>
      </c>
    </row>
    <row r="1869" spans="1:19" ht="14.4" customHeight="1" x14ac:dyDescent="0.3">
      <c r="A1869" s="831" t="s">
        <v>5082</v>
      </c>
      <c r="B1869" s="832" t="s">
        <v>5413</v>
      </c>
      <c r="C1869" s="832" t="s">
        <v>589</v>
      </c>
      <c r="D1869" s="832" t="s">
        <v>2729</v>
      </c>
      <c r="E1869" s="832" t="s">
        <v>5331</v>
      </c>
      <c r="F1869" s="832" t="s">
        <v>5430</v>
      </c>
      <c r="G1869" s="832" t="s">
        <v>5432</v>
      </c>
      <c r="H1869" s="849"/>
      <c r="I1869" s="849"/>
      <c r="J1869" s="832"/>
      <c r="K1869" s="832"/>
      <c r="L1869" s="849">
        <v>2</v>
      </c>
      <c r="M1869" s="849">
        <v>354</v>
      </c>
      <c r="N1869" s="832">
        <v>1</v>
      </c>
      <c r="O1869" s="832">
        <v>177</v>
      </c>
      <c r="P1869" s="849"/>
      <c r="Q1869" s="849"/>
      <c r="R1869" s="837"/>
      <c r="S1869" s="850"/>
    </row>
    <row r="1870" spans="1:19" ht="14.4" customHeight="1" x14ac:dyDescent="0.3">
      <c r="A1870" s="831" t="s">
        <v>5082</v>
      </c>
      <c r="B1870" s="832" t="s">
        <v>5413</v>
      </c>
      <c r="C1870" s="832" t="s">
        <v>589</v>
      </c>
      <c r="D1870" s="832" t="s">
        <v>2729</v>
      </c>
      <c r="E1870" s="832" t="s">
        <v>5331</v>
      </c>
      <c r="F1870" s="832" t="s">
        <v>5437</v>
      </c>
      <c r="G1870" s="832" t="s">
        <v>5438</v>
      </c>
      <c r="H1870" s="849">
        <v>67</v>
      </c>
      <c r="I1870" s="849">
        <v>42277</v>
      </c>
      <c r="J1870" s="832">
        <v>33.5</v>
      </c>
      <c r="K1870" s="832">
        <v>631</v>
      </c>
      <c r="L1870" s="849">
        <v>2</v>
      </c>
      <c r="M1870" s="849">
        <v>1262</v>
      </c>
      <c r="N1870" s="832">
        <v>1</v>
      </c>
      <c r="O1870" s="832">
        <v>631</v>
      </c>
      <c r="P1870" s="849"/>
      <c r="Q1870" s="849"/>
      <c r="R1870" s="837"/>
      <c r="S1870" s="850"/>
    </row>
    <row r="1871" spans="1:19" ht="14.4" customHeight="1" x14ac:dyDescent="0.3">
      <c r="A1871" s="831" t="s">
        <v>5082</v>
      </c>
      <c r="B1871" s="832" t="s">
        <v>5413</v>
      </c>
      <c r="C1871" s="832" t="s">
        <v>589</v>
      </c>
      <c r="D1871" s="832" t="s">
        <v>2729</v>
      </c>
      <c r="E1871" s="832" t="s">
        <v>5331</v>
      </c>
      <c r="F1871" s="832" t="s">
        <v>5439</v>
      </c>
      <c r="G1871" s="832" t="s">
        <v>5440</v>
      </c>
      <c r="H1871" s="849">
        <v>6</v>
      </c>
      <c r="I1871" s="849">
        <v>40062</v>
      </c>
      <c r="J1871" s="832"/>
      <c r="K1871" s="832">
        <v>6677</v>
      </c>
      <c r="L1871" s="849"/>
      <c r="M1871" s="849"/>
      <c r="N1871" s="832"/>
      <c r="O1871" s="832"/>
      <c r="P1871" s="849"/>
      <c r="Q1871" s="849"/>
      <c r="R1871" s="837"/>
      <c r="S1871" s="850"/>
    </row>
    <row r="1872" spans="1:19" ht="14.4" customHeight="1" x14ac:dyDescent="0.3">
      <c r="A1872" s="831" t="s">
        <v>5082</v>
      </c>
      <c r="B1872" s="832" t="s">
        <v>5413</v>
      </c>
      <c r="C1872" s="832" t="s">
        <v>589</v>
      </c>
      <c r="D1872" s="832" t="s">
        <v>2729</v>
      </c>
      <c r="E1872" s="832" t="s">
        <v>5331</v>
      </c>
      <c r="F1872" s="832" t="s">
        <v>5361</v>
      </c>
      <c r="G1872" s="832" t="s">
        <v>5362</v>
      </c>
      <c r="H1872" s="849"/>
      <c r="I1872" s="849"/>
      <c r="J1872" s="832"/>
      <c r="K1872" s="832"/>
      <c r="L1872" s="849">
        <v>2</v>
      </c>
      <c r="M1872" s="849">
        <v>66.66</v>
      </c>
      <c r="N1872" s="832">
        <v>1</v>
      </c>
      <c r="O1872" s="832">
        <v>33.33</v>
      </c>
      <c r="P1872" s="849"/>
      <c r="Q1872" s="849"/>
      <c r="R1872" s="837"/>
      <c r="S1872" s="850"/>
    </row>
    <row r="1873" spans="1:19" ht="14.4" customHeight="1" x14ac:dyDescent="0.3">
      <c r="A1873" s="831" t="s">
        <v>5082</v>
      </c>
      <c r="B1873" s="832" t="s">
        <v>5413</v>
      </c>
      <c r="C1873" s="832" t="s">
        <v>589</v>
      </c>
      <c r="D1873" s="832" t="s">
        <v>2729</v>
      </c>
      <c r="E1873" s="832" t="s">
        <v>5331</v>
      </c>
      <c r="F1873" s="832" t="s">
        <v>5361</v>
      </c>
      <c r="G1873" s="832" t="s">
        <v>5363</v>
      </c>
      <c r="H1873" s="849">
        <v>111</v>
      </c>
      <c r="I1873" s="849">
        <v>3699.99</v>
      </c>
      <c r="J1873" s="832">
        <v>36.999899999999997</v>
      </c>
      <c r="K1873" s="832">
        <v>33.333243243243238</v>
      </c>
      <c r="L1873" s="849">
        <v>3</v>
      </c>
      <c r="M1873" s="849">
        <v>100</v>
      </c>
      <c r="N1873" s="832">
        <v>1</v>
      </c>
      <c r="O1873" s="832">
        <v>33.333333333333336</v>
      </c>
      <c r="P1873" s="849">
        <v>324</v>
      </c>
      <c r="Q1873" s="849">
        <v>10800</v>
      </c>
      <c r="R1873" s="837">
        <v>108</v>
      </c>
      <c r="S1873" s="850">
        <v>33.333333333333336</v>
      </c>
    </row>
    <row r="1874" spans="1:19" ht="14.4" customHeight="1" x14ac:dyDescent="0.3">
      <c r="A1874" s="831" t="s">
        <v>5082</v>
      </c>
      <c r="B1874" s="832" t="s">
        <v>5413</v>
      </c>
      <c r="C1874" s="832" t="s">
        <v>589</v>
      </c>
      <c r="D1874" s="832" t="s">
        <v>2729</v>
      </c>
      <c r="E1874" s="832" t="s">
        <v>5331</v>
      </c>
      <c r="F1874" s="832" t="s">
        <v>5447</v>
      </c>
      <c r="G1874" s="832" t="s">
        <v>5448</v>
      </c>
      <c r="H1874" s="849">
        <v>26</v>
      </c>
      <c r="I1874" s="849">
        <v>24388</v>
      </c>
      <c r="J1874" s="832"/>
      <c r="K1874" s="832">
        <v>938</v>
      </c>
      <c r="L1874" s="849"/>
      <c r="M1874" s="849"/>
      <c r="N1874" s="832"/>
      <c r="O1874" s="832"/>
      <c r="P1874" s="849"/>
      <c r="Q1874" s="849"/>
      <c r="R1874" s="837"/>
      <c r="S1874" s="850"/>
    </row>
    <row r="1875" spans="1:19" ht="14.4" customHeight="1" x14ac:dyDescent="0.3">
      <c r="A1875" s="831" t="s">
        <v>5082</v>
      </c>
      <c r="B1875" s="832" t="s">
        <v>5413</v>
      </c>
      <c r="C1875" s="832" t="s">
        <v>589</v>
      </c>
      <c r="D1875" s="832" t="s">
        <v>2729</v>
      </c>
      <c r="E1875" s="832" t="s">
        <v>5331</v>
      </c>
      <c r="F1875" s="832" t="s">
        <v>5449</v>
      </c>
      <c r="G1875" s="832" t="s">
        <v>5451</v>
      </c>
      <c r="H1875" s="849">
        <v>11</v>
      </c>
      <c r="I1875" s="849">
        <v>3894</v>
      </c>
      <c r="J1875" s="832"/>
      <c r="K1875" s="832">
        <v>354</v>
      </c>
      <c r="L1875" s="849"/>
      <c r="M1875" s="849"/>
      <c r="N1875" s="832"/>
      <c r="O1875" s="832"/>
      <c r="P1875" s="849">
        <v>3</v>
      </c>
      <c r="Q1875" s="849">
        <v>1065</v>
      </c>
      <c r="R1875" s="837"/>
      <c r="S1875" s="850">
        <v>355</v>
      </c>
    </row>
    <row r="1876" spans="1:19" ht="14.4" customHeight="1" x14ac:dyDescent="0.3">
      <c r="A1876" s="831" t="s">
        <v>5082</v>
      </c>
      <c r="B1876" s="832" t="s">
        <v>5413</v>
      </c>
      <c r="C1876" s="832" t="s">
        <v>589</v>
      </c>
      <c r="D1876" s="832" t="s">
        <v>2729</v>
      </c>
      <c r="E1876" s="832" t="s">
        <v>5331</v>
      </c>
      <c r="F1876" s="832" t="s">
        <v>5457</v>
      </c>
      <c r="G1876" s="832" t="s">
        <v>5458</v>
      </c>
      <c r="H1876" s="849">
        <v>2</v>
      </c>
      <c r="I1876" s="849">
        <v>3888</v>
      </c>
      <c r="J1876" s="832"/>
      <c r="K1876" s="832">
        <v>1944</v>
      </c>
      <c r="L1876" s="849"/>
      <c r="M1876" s="849"/>
      <c r="N1876" s="832"/>
      <c r="O1876" s="832"/>
      <c r="P1876" s="849"/>
      <c r="Q1876" s="849"/>
      <c r="R1876" s="837"/>
      <c r="S1876" s="850"/>
    </row>
    <row r="1877" spans="1:19" ht="14.4" customHeight="1" x14ac:dyDescent="0.3">
      <c r="A1877" s="831" t="s">
        <v>5082</v>
      </c>
      <c r="B1877" s="832" t="s">
        <v>5413</v>
      </c>
      <c r="C1877" s="832" t="s">
        <v>589</v>
      </c>
      <c r="D1877" s="832" t="s">
        <v>2729</v>
      </c>
      <c r="E1877" s="832" t="s">
        <v>5331</v>
      </c>
      <c r="F1877" s="832" t="s">
        <v>5461</v>
      </c>
      <c r="G1877" s="832" t="s">
        <v>5462</v>
      </c>
      <c r="H1877" s="849">
        <v>1</v>
      </c>
      <c r="I1877" s="849">
        <v>300</v>
      </c>
      <c r="J1877" s="832"/>
      <c r="K1877" s="832">
        <v>300</v>
      </c>
      <c r="L1877" s="849"/>
      <c r="M1877" s="849"/>
      <c r="N1877" s="832"/>
      <c r="O1877" s="832"/>
      <c r="P1877" s="849"/>
      <c r="Q1877" s="849"/>
      <c r="R1877" s="837"/>
      <c r="S1877" s="850"/>
    </row>
    <row r="1878" spans="1:19" ht="14.4" customHeight="1" x14ac:dyDescent="0.3">
      <c r="A1878" s="831" t="s">
        <v>5082</v>
      </c>
      <c r="B1878" s="832" t="s">
        <v>5413</v>
      </c>
      <c r="C1878" s="832" t="s">
        <v>589</v>
      </c>
      <c r="D1878" s="832" t="s">
        <v>2729</v>
      </c>
      <c r="E1878" s="832" t="s">
        <v>5331</v>
      </c>
      <c r="F1878" s="832" t="s">
        <v>5463</v>
      </c>
      <c r="G1878" s="832" t="s">
        <v>5464</v>
      </c>
      <c r="H1878" s="849">
        <v>1</v>
      </c>
      <c r="I1878" s="849">
        <v>160</v>
      </c>
      <c r="J1878" s="832"/>
      <c r="K1878" s="832">
        <v>160</v>
      </c>
      <c r="L1878" s="849"/>
      <c r="M1878" s="849"/>
      <c r="N1878" s="832"/>
      <c r="O1878" s="832"/>
      <c r="P1878" s="849"/>
      <c r="Q1878" s="849"/>
      <c r="R1878" s="837"/>
      <c r="S1878" s="850"/>
    </row>
    <row r="1879" spans="1:19" ht="14.4" customHeight="1" x14ac:dyDescent="0.3">
      <c r="A1879" s="831" t="s">
        <v>5082</v>
      </c>
      <c r="B1879" s="832" t="s">
        <v>5413</v>
      </c>
      <c r="C1879" s="832" t="s">
        <v>589</v>
      </c>
      <c r="D1879" s="832" t="s">
        <v>2733</v>
      </c>
      <c r="E1879" s="832" t="s">
        <v>5084</v>
      </c>
      <c r="F1879" s="832" t="s">
        <v>5148</v>
      </c>
      <c r="G1879" s="832" t="s">
        <v>3432</v>
      </c>
      <c r="H1879" s="849"/>
      <c r="I1879" s="849"/>
      <c r="J1879" s="832"/>
      <c r="K1879" s="832"/>
      <c r="L1879" s="849"/>
      <c r="M1879" s="849"/>
      <c r="N1879" s="832"/>
      <c r="O1879" s="832"/>
      <c r="P1879" s="849">
        <v>0.1</v>
      </c>
      <c r="Q1879" s="849">
        <v>11.73</v>
      </c>
      <c r="R1879" s="837"/>
      <c r="S1879" s="850">
        <v>117.3</v>
      </c>
    </row>
    <row r="1880" spans="1:19" ht="14.4" customHeight="1" x14ac:dyDescent="0.3">
      <c r="A1880" s="831" t="s">
        <v>5082</v>
      </c>
      <c r="B1880" s="832" t="s">
        <v>5413</v>
      </c>
      <c r="C1880" s="832" t="s">
        <v>589</v>
      </c>
      <c r="D1880" s="832" t="s">
        <v>2733</v>
      </c>
      <c r="E1880" s="832" t="s">
        <v>5331</v>
      </c>
      <c r="F1880" s="832" t="s">
        <v>5344</v>
      </c>
      <c r="G1880" s="832" t="s">
        <v>5345</v>
      </c>
      <c r="H1880" s="849"/>
      <c r="I1880" s="849"/>
      <c r="J1880" s="832"/>
      <c r="K1880" s="832"/>
      <c r="L1880" s="849"/>
      <c r="M1880" s="849"/>
      <c r="N1880" s="832"/>
      <c r="O1880" s="832"/>
      <c r="P1880" s="849">
        <v>1</v>
      </c>
      <c r="Q1880" s="849">
        <v>37</v>
      </c>
      <c r="R1880" s="837"/>
      <c r="S1880" s="850">
        <v>37</v>
      </c>
    </row>
    <row r="1881" spans="1:19" ht="14.4" customHeight="1" x14ac:dyDescent="0.3">
      <c r="A1881" s="831" t="s">
        <v>5082</v>
      </c>
      <c r="B1881" s="832" t="s">
        <v>5413</v>
      </c>
      <c r="C1881" s="832" t="s">
        <v>589</v>
      </c>
      <c r="D1881" s="832" t="s">
        <v>2733</v>
      </c>
      <c r="E1881" s="832" t="s">
        <v>5331</v>
      </c>
      <c r="F1881" s="832" t="s">
        <v>5381</v>
      </c>
      <c r="G1881" s="832" t="s">
        <v>5382</v>
      </c>
      <c r="H1881" s="849"/>
      <c r="I1881" s="849"/>
      <c r="J1881" s="832"/>
      <c r="K1881" s="832"/>
      <c r="L1881" s="849"/>
      <c r="M1881" s="849"/>
      <c r="N1881" s="832"/>
      <c r="O1881" s="832"/>
      <c r="P1881" s="849">
        <v>1</v>
      </c>
      <c r="Q1881" s="849">
        <v>59</v>
      </c>
      <c r="R1881" s="837"/>
      <c r="S1881" s="850">
        <v>59</v>
      </c>
    </row>
    <row r="1882" spans="1:19" ht="14.4" customHeight="1" x14ac:dyDescent="0.3">
      <c r="A1882" s="831" t="s">
        <v>5082</v>
      </c>
      <c r="B1882" s="832" t="s">
        <v>5413</v>
      </c>
      <c r="C1882" s="832" t="s">
        <v>589</v>
      </c>
      <c r="D1882" s="832" t="s">
        <v>2735</v>
      </c>
      <c r="E1882" s="832" t="s">
        <v>5084</v>
      </c>
      <c r="F1882" s="832" t="s">
        <v>5221</v>
      </c>
      <c r="G1882" s="832" t="s">
        <v>5222</v>
      </c>
      <c r="H1882" s="849"/>
      <c r="I1882" s="849"/>
      <c r="J1882" s="832"/>
      <c r="K1882" s="832"/>
      <c r="L1882" s="849"/>
      <c r="M1882" s="849"/>
      <c r="N1882" s="832"/>
      <c r="O1882" s="832"/>
      <c r="P1882" s="849">
        <v>0.14000000000000001</v>
      </c>
      <c r="Q1882" s="849">
        <v>51.21</v>
      </c>
      <c r="R1882" s="837"/>
      <c r="S1882" s="850">
        <v>365.78571428571428</v>
      </c>
    </row>
    <row r="1883" spans="1:19" ht="14.4" customHeight="1" x14ac:dyDescent="0.3">
      <c r="A1883" s="831" t="s">
        <v>5082</v>
      </c>
      <c r="B1883" s="832" t="s">
        <v>5413</v>
      </c>
      <c r="C1883" s="832" t="s">
        <v>589</v>
      </c>
      <c r="D1883" s="832" t="s">
        <v>2735</v>
      </c>
      <c r="E1883" s="832" t="s">
        <v>5084</v>
      </c>
      <c r="F1883" s="832" t="s">
        <v>5267</v>
      </c>
      <c r="G1883" s="832" t="s">
        <v>5095</v>
      </c>
      <c r="H1883" s="849"/>
      <c r="I1883" s="849"/>
      <c r="J1883" s="832"/>
      <c r="K1883" s="832"/>
      <c r="L1883" s="849">
        <v>1</v>
      </c>
      <c r="M1883" s="849">
        <v>6372.54</v>
      </c>
      <c r="N1883" s="832">
        <v>1</v>
      </c>
      <c r="O1883" s="832">
        <v>6372.54</v>
      </c>
      <c r="P1883" s="849"/>
      <c r="Q1883" s="849"/>
      <c r="R1883" s="837"/>
      <c r="S1883" s="850"/>
    </row>
    <row r="1884" spans="1:19" ht="14.4" customHeight="1" x14ac:dyDescent="0.3">
      <c r="A1884" s="831" t="s">
        <v>5082</v>
      </c>
      <c r="B1884" s="832" t="s">
        <v>5413</v>
      </c>
      <c r="C1884" s="832" t="s">
        <v>589</v>
      </c>
      <c r="D1884" s="832" t="s">
        <v>2735</v>
      </c>
      <c r="E1884" s="832" t="s">
        <v>5320</v>
      </c>
      <c r="F1884" s="832" t="s">
        <v>5325</v>
      </c>
      <c r="G1884" s="832" t="s">
        <v>5326</v>
      </c>
      <c r="H1884" s="849"/>
      <c r="I1884" s="849"/>
      <c r="J1884" s="832"/>
      <c r="K1884" s="832"/>
      <c r="L1884" s="849"/>
      <c r="M1884" s="849"/>
      <c r="N1884" s="832"/>
      <c r="O1884" s="832"/>
      <c r="P1884" s="849">
        <v>1</v>
      </c>
      <c r="Q1884" s="849">
        <v>964</v>
      </c>
      <c r="R1884" s="837"/>
      <c r="S1884" s="850">
        <v>964</v>
      </c>
    </row>
    <row r="1885" spans="1:19" ht="14.4" customHeight="1" x14ac:dyDescent="0.3">
      <c r="A1885" s="831" t="s">
        <v>5082</v>
      </c>
      <c r="B1885" s="832" t="s">
        <v>5413</v>
      </c>
      <c r="C1885" s="832" t="s">
        <v>589</v>
      </c>
      <c r="D1885" s="832" t="s">
        <v>2735</v>
      </c>
      <c r="E1885" s="832" t="s">
        <v>5331</v>
      </c>
      <c r="F1885" s="832" t="s">
        <v>5338</v>
      </c>
      <c r="G1885" s="832" t="s">
        <v>5340</v>
      </c>
      <c r="H1885" s="849"/>
      <c r="I1885" s="849"/>
      <c r="J1885" s="832"/>
      <c r="K1885" s="832"/>
      <c r="L1885" s="849"/>
      <c r="M1885" s="849"/>
      <c r="N1885" s="832"/>
      <c r="O1885" s="832"/>
      <c r="P1885" s="849">
        <v>1</v>
      </c>
      <c r="Q1885" s="849">
        <v>147</v>
      </c>
      <c r="R1885" s="837"/>
      <c r="S1885" s="850">
        <v>147</v>
      </c>
    </row>
    <row r="1886" spans="1:19" ht="14.4" customHeight="1" x14ac:dyDescent="0.3">
      <c r="A1886" s="831" t="s">
        <v>5082</v>
      </c>
      <c r="B1886" s="832" t="s">
        <v>5413</v>
      </c>
      <c r="C1886" s="832" t="s">
        <v>589</v>
      </c>
      <c r="D1886" s="832" t="s">
        <v>2735</v>
      </c>
      <c r="E1886" s="832" t="s">
        <v>5331</v>
      </c>
      <c r="F1886" s="832" t="s">
        <v>5344</v>
      </c>
      <c r="G1886" s="832" t="s">
        <v>5345</v>
      </c>
      <c r="H1886" s="849"/>
      <c r="I1886" s="849"/>
      <c r="J1886" s="832"/>
      <c r="K1886" s="832"/>
      <c r="L1886" s="849"/>
      <c r="M1886" s="849"/>
      <c r="N1886" s="832"/>
      <c r="O1886" s="832"/>
      <c r="P1886" s="849">
        <v>1</v>
      </c>
      <c r="Q1886" s="849">
        <v>37</v>
      </c>
      <c r="R1886" s="837"/>
      <c r="S1886" s="850">
        <v>37</v>
      </c>
    </row>
    <row r="1887" spans="1:19" ht="14.4" customHeight="1" x14ac:dyDescent="0.3">
      <c r="A1887" s="831" t="s">
        <v>5082</v>
      </c>
      <c r="B1887" s="832" t="s">
        <v>5413</v>
      </c>
      <c r="C1887" s="832" t="s">
        <v>589</v>
      </c>
      <c r="D1887" s="832" t="s">
        <v>2735</v>
      </c>
      <c r="E1887" s="832" t="s">
        <v>5331</v>
      </c>
      <c r="F1887" s="832" t="s">
        <v>5430</v>
      </c>
      <c r="G1887" s="832" t="s">
        <v>5431</v>
      </c>
      <c r="H1887" s="849">
        <v>1</v>
      </c>
      <c r="I1887" s="849">
        <v>177</v>
      </c>
      <c r="J1887" s="832"/>
      <c r="K1887" s="832">
        <v>177</v>
      </c>
      <c r="L1887" s="849"/>
      <c r="M1887" s="849"/>
      <c r="N1887" s="832"/>
      <c r="O1887" s="832"/>
      <c r="P1887" s="849"/>
      <c r="Q1887" s="849"/>
      <c r="R1887" s="837"/>
      <c r="S1887" s="850"/>
    </row>
    <row r="1888" spans="1:19" ht="14.4" customHeight="1" x14ac:dyDescent="0.3">
      <c r="A1888" s="831" t="s">
        <v>5082</v>
      </c>
      <c r="B1888" s="832" t="s">
        <v>5413</v>
      </c>
      <c r="C1888" s="832" t="s">
        <v>589</v>
      </c>
      <c r="D1888" s="832" t="s">
        <v>2735</v>
      </c>
      <c r="E1888" s="832" t="s">
        <v>5331</v>
      </c>
      <c r="F1888" s="832" t="s">
        <v>5430</v>
      </c>
      <c r="G1888" s="832" t="s">
        <v>5432</v>
      </c>
      <c r="H1888" s="849"/>
      <c r="I1888" s="849"/>
      <c r="J1888" s="832"/>
      <c r="K1888" s="832"/>
      <c r="L1888" s="849">
        <v>1</v>
      </c>
      <c r="M1888" s="849">
        <v>177</v>
      </c>
      <c r="N1888" s="832">
        <v>1</v>
      </c>
      <c r="O1888" s="832">
        <v>177</v>
      </c>
      <c r="P1888" s="849"/>
      <c r="Q1888" s="849"/>
      <c r="R1888" s="837"/>
      <c r="S1888" s="850"/>
    </row>
    <row r="1889" spans="1:19" ht="14.4" customHeight="1" x14ac:dyDescent="0.3">
      <c r="A1889" s="831" t="s">
        <v>5082</v>
      </c>
      <c r="B1889" s="832" t="s">
        <v>5413</v>
      </c>
      <c r="C1889" s="832" t="s">
        <v>589</v>
      </c>
      <c r="D1889" s="832" t="s">
        <v>2735</v>
      </c>
      <c r="E1889" s="832" t="s">
        <v>5331</v>
      </c>
      <c r="F1889" s="832" t="s">
        <v>5433</v>
      </c>
      <c r="G1889" s="832" t="s">
        <v>5434</v>
      </c>
      <c r="H1889" s="849"/>
      <c r="I1889" s="849"/>
      <c r="J1889" s="832"/>
      <c r="K1889" s="832"/>
      <c r="L1889" s="849">
        <v>1</v>
      </c>
      <c r="M1889" s="849">
        <v>1242</v>
      </c>
      <c r="N1889" s="832">
        <v>1</v>
      </c>
      <c r="O1889" s="832">
        <v>1242</v>
      </c>
      <c r="P1889" s="849"/>
      <c r="Q1889" s="849"/>
      <c r="R1889" s="837"/>
      <c r="S1889" s="850"/>
    </row>
    <row r="1890" spans="1:19" ht="14.4" customHeight="1" x14ac:dyDescent="0.3">
      <c r="A1890" s="831" t="s">
        <v>5082</v>
      </c>
      <c r="B1890" s="832" t="s">
        <v>5413</v>
      </c>
      <c r="C1890" s="832" t="s">
        <v>589</v>
      </c>
      <c r="D1890" s="832" t="s">
        <v>2735</v>
      </c>
      <c r="E1890" s="832" t="s">
        <v>5331</v>
      </c>
      <c r="F1890" s="832" t="s">
        <v>5358</v>
      </c>
      <c r="G1890" s="832" t="s">
        <v>5360</v>
      </c>
      <c r="H1890" s="849"/>
      <c r="I1890" s="849"/>
      <c r="J1890" s="832"/>
      <c r="K1890" s="832"/>
      <c r="L1890" s="849"/>
      <c r="M1890" s="849"/>
      <c r="N1890" s="832"/>
      <c r="O1890" s="832"/>
      <c r="P1890" s="849">
        <v>1</v>
      </c>
      <c r="Q1890" s="849">
        <v>244</v>
      </c>
      <c r="R1890" s="837"/>
      <c r="S1890" s="850">
        <v>244</v>
      </c>
    </row>
    <row r="1891" spans="1:19" ht="14.4" customHeight="1" x14ac:dyDescent="0.3">
      <c r="A1891" s="831" t="s">
        <v>5082</v>
      </c>
      <c r="B1891" s="832" t="s">
        <v>5413</v>
      </c>
      <c r="C1891" s="832" t="s">
        <v>589</v>
      </c>
      <c r="D1891" s="832" t="s">
        <v>2735</v>
      </c>
      <c r="E1891" s="832" t="s">
        <v>5331</v>
      </c>
      <c r="F1891" s="832" t="s">
        <v>5361</v>
      </c>
      <c r="G1891" s="832" t="s">
        <v>5362</v>
      </c>
      <c r="H1891" s="849"/>
      <c r="I1891" s="849"/>
      <c r="J1891" s="832"/>
      <c r="K1891" s="832"/>
      <c r="L1891" s="849">
        <v>1</v>
      </c>
      <c r="M1891" s="849">
        <v>33.33</v>
      </c>
      <c r="N1891" s="832">
        <v>1</v>
      </c>
      <c r="O1891" s="832">
        <v>33.33</v>
      </c>
      <c r="P1891" s="849"/>
      <c r="Q1891" s="849"/>
      <c r="R1891" s="837"/>
      <c r="S1891" s="850"/>
    </row>
    <row r="1892" spans="1:19" ht="14.4" customHeight="1" x14ac:dyDescent="0.3">
      <c r="A1892" s="831" t="s">
        <v>5082</v>
      </c>
      <c r="B1892" s="832" t="s">
        <v>5413</v>
      </c>
      <c r="C1892" s="832" t="s">
        <v>589</v>
      </c>
      <c r="D1892" s="832" t="s">
        <v>2735</v>
      </c>
      <c r="E1892" s="832" t="s">
        <v>5331</v>
      </c>
      <c r="F1892" s="832" t="s">
        <v>5369</v>
      </c>
      <c r="G1892" s="832" t="s">
        <v>5370</v>
      </c>
      <c r="H1892" s="849"/>
      <c r="I1892" s="849"/>
      <c r="J1892" s="832"/>
      <c r="K1892" s="832"/>
      <c r="L1892" s="849">
        <v>1</v>
      </c>
      <c r="M1892" s="849">
        <v>32</v>
      </c>
      <c r="N1892" s="832">
        <v>1</v>
      </c>
      <c r="O1892" s="832">
        <v>32</v>
      </c>
      <c r="P1892" s="849"/>
      <c r="Q1892" s="849"/>
      <c r="R1892" s="837"/>
      <c r="S1892" s="850"/>
    </row>
    <row r="1893" spans="1:19" ht="14.4" customHeight="1" x14ac:dyDescent="0.3">
      <c r="A1893" s="831" t="s">
        <v>5082</v>
      </c>
      <c r="B1893" s="832" t="s">
        <v>5413</v>
      </c>
      <c r="C1893" s="832" t="s">
        <v>589</v>
      </c>
      <c r="D1893" s="832" t="s">
        <v>2735</v>
      </c>
      <c r="E1893" s="832" t="s">
        <v>5331</v>
      </c>
      <c r="F1893" s="832" t="s">
        <v>5454</v>
      </c>
      <c r="G1893" s="832" t="s">
        <v>5455</v>
      </c>
      <c r="H1893" s="849"/>
      <c r="I1893" s="849"/>
      <c r="J1893" s="832"/>
      <c r="K1893" s="832"/>
      <c r="L1893" s="849"/>
      <c r="M1893" s="849"/>
      <c r="N1893" s="832"/>
      <c r="O1893" s="832"/>
      <c r="P1893" s="849">
        <v>1</v>
      </c>
      <c r="Q1893" s="849">
        <v>3832</v>
      </c>
      <c r="R1893" s="837"/>
      <c r="S1893" s="850">
        <v>3832</v>
      </c>
    </row>
    <row r="1894" spans="1:19" ht="14.4" customHeight="1" x14ac:dyDescent="0.3">
      <c r="A1894" s="831" t="s">
        <v>5082</v>
      </c>
      <c r="B1894" s="832" t="s">
        <v>5413</v>
      </c>
      <c r="C1894" s="832" t="s">
        <v>589</v>
      </c>
      <c r="D1894" s="832" t="s">
        <v>2735</v>
      </c>
      <c r="E1894" s="832" t="s">
        <v>5331</v>
      </c>
      <c r="F1894" s="832" t="s">
        <v>5454</v>
      </c>
      <c r="G1894" s="832" t="s">
        <v>5456</v>
      </c>
      <c r="H1894" s="849"/>
      <c r="I1894" s="849"/>
      <c r="J1894" s="832"/>
      <c r="K1894" s="832"/>
      <c r="L1894" s="849">
        <v>1</v>
      </c>
      <c r="M1894" s="849">
        <v>3830</v>
      </c>
      <c r="N1894" s="832">
        <v>1</v>
      </c>
      <c r="O1894" s="832">
        <v>3830</v>
      </c>
      <c r="P1894" s="849"/>
      <c r="Q1894" s="849"/>
      <c r="R1894" s="837"/>
      <c r="S1894" s="850"/>
    </row>
    <row r="1895" spans="1:19" ht="14.4" customHeight="1" x14ac:dyDescent="0.3">
      <c r="A1895" s="831" t="s">
        <v>5082</v>
      </c>
      <c r="B1895" s="832" t="s">
        <v>5413</v>
      </c>
      <c r="C1895" s="832" t="s">
        <v>589</v>
      </c>
      <c r="D1895" s="832" t="s">
        <v>2737</v>
      </c>
      <c r="E1895" s="832" t="s">
        <v>5084</v>
      </c>
      <c r="F1895" s="832" t="s">
        <v>5087</v>
      </c>
      <c r="G1895" s="832" t="s">
        <v>4276</v>
      </c>
      <c r="H1895" s="849">
        <v>18.600000000000001</v>
      </c>
      <c r="I1895" s="849">
        <v>1006.26</v>
      </c>
      <c r="J1895" s="832">
        <v>0.60784313725490191</v>
      </c>
      <c r="K1895" s="832">
        <v>54.099999999999994</v>
      </c>
      <c r="L1895" s="849">
        <v>30.599999999999998</v>
      </c>
      <c r="M1895" s="849">
        <v>1655.46</v>
      </c>
      <c r="N1895" s="832">
        <v>1</v>
      </c>
      <c r="O1895" s="832">
        <v>54.1</v>
      </c>
      <c r="P1895" s="849">
        <v>7.6</v>
      </c>
      <c r="Q1895" s="849">
        <v>411.17</v>
      </c>
      <c r="R1895" s="837">
        <v>0.24837205368900486</v>
      </c>
      <c r="S1895" s="850">
        <v>54.101315789473688</v>
      </c>
    </row>
    <row r="1896" spans="1:19" ht="14.4" customHeight="1" x14ac:dyDescent="0.3">
      <c r="A1896" s="831" t="s">
        <v>5082</v>
      </c>
      <c r="B1896" s="832" t="s">
        <v>5413</v>
      </c>
      <c r="C1896" s="832" t="s">
        <v>589</v>
      </c>
      <c r="D1896" s="832" t="s">
        <v>2737</v>
      </c>
      <c r="E1896" s="832" t="s">
        <v>5084</v>
      </c>
      <c r="F1896" s="832" t="s">
        <v>5092</v>
      </c>
      <c r="G1896" s="832" t="s">
        <v>5093</v>
      </c>
      <c r="H1896" s="849">
        <v>8.1999999999999993</v>
      </c>
      <c r="I1896" s="849">
        <v>1587.42</v>
      </c>
      <c r="J1896" s="832">
        <v>0.44672390649140142</v>
      </c>
      <c r="K1896" s="832">
        <v>193.58780487804881</v>
      </c>
      <c r="L1896" s="849">
        <v>17.3</v>
      </c>
      <c r="M1896" s="849">
        <v>3553.47</v>
      </c>
      <c r="N1896" s="832">
        <v>1</v>
      </c>
      <c r="O1896" s="832">
        <v>205.40289017341038</v>
      </c>
      <c r="P1896" s="849">
        <v>5.9</v>
      </c>
      <c r="Q1896" s="849">
        <v>1211.8600000000001</v>
      </c>
      <c r="R1896" s="837">
        <v>0.34103566373150757</v>
      </c>
      <c r="S1896" s="850">
        <v>205.4</v>
      </c>
    </row>
    <row r="1897" spans="1:19" ht="14.4" customHeight="1" x14ac:dyDescent="0.3">
      <c r="A1897" s="831" t="s">
        <v>5082</v>
      </c>
      <c r="B1897" s="832" t="s">
        <v>5413</v>
      </c>
      <c r="C1897" s="832" t="s">
        <v>589</v>
      </c>
      <c r="D1897" s="832" t="s">
        <v>2737</v>
      </c>
      <c r="E1897" s="832" t="s">
        <v>5084</v>
      </c>
      <c r="F1897" s="832" t="s">
        <v>5097</v>
      </c>
      <c r="G1897" s="832" t="s">
        <v>1226</v>
      </c>
      <c r="H1897" s="849"/>
      <c r="I1897" s="849"/>
      <c r="J1897" s="832"/>
      <c r="K1897" s="832"/>
      <c r="L1897" s="849"/>
      <c r="M1897" s="849"/>
      <c r="N1897" s="832"/>
      <c r="O1897" s="832"/>
      <c r="P1897" s="849">
        <v>142</v>
      </c>
      <c r="Q1897" s="849">
        <v>1941.83</v>
      </c>
      <c r="R1897" s="837"/>
      <c r="S1897" s="850">
        <v>13.674859154929576</v>
      </c>
    </row>
    <row r="1898" spans="1:19" ht="14.4" customHeight="1" x14ac:dyDescent="0.3">
      <c r="A1898" s="831" t="s">
        <v>5082</v>
      </c>
      <c r="B1898" s="832" t="s">
        <v>5413</v>
      </c>
      <c r="C1898" s="832" t="s">
        <v>589</v>
      </c>
      <c r="D1898" s="832" t="s">
        <v>2737</v>
      </c>
      <c r="E1898" s="832" t="s">
        <v>5084</v>
      </c>
      <c r="F1898" s="832" t="s">
        <v>5099</v>
      </c>
      <c r="G1898" s="832" t="s">
        <v>609</v>
      </c>
      <c r="H1898" s="849"/>
      <c r="I1898" s="849"/>
      <c r="J1898" s="832"/>
      <c r="K1898" s="832"/>
      <c r="L1898" s="849">
        <v>3.49</v>
      </c>
      <c r="M1898" s="849">
        <v>1276.6300000000001</v>
      </c>
      <c r="N1898" s="832">
        <v>1</v>
      </c>
      <c r="O1898" s="832">
        <v>365.79656160458455</v>
      </c>
      <c r="P1898" s="849"/>
      <c r="Q1898" s="849"/>
      <c r="R1898" s="837"/>
      <c r="S1898" s="850"/>
    </row>
    <row r="1899" spans="1:19" ht="14.4" customHeight="1" x14ac:dyDescent="0.3">
      <c r="A1899" s="831" t="s">
        <v>5082</v>
      </c>
      <c r="B1899" s="832" t="s">
        <v>5413</v>
      </c>
      <c r="C1899" s="832" t="s">
        <v>589</v>
      </c>
      <c r="D1899" s="832" t="s">
        <v>2737</v>
      </c>
      <c r="E1899" s="832" t="s">
        <v>5084</v>
      </c>
      <c r="F1899" s="832" t="s">
        <v>5120</v>
      </c>
      <c r="G1899" s="832" t="s">
        <v>5121</v>
      </c>
      <c r="H1899" s="849">
        <v>104</v>
      </c>
      <c r="I1899" s="849">
        <v>862635.28</v>
      </c>
      <c r="J1899" s="832">
        <v>1.4444444444444444</v>
      </c>
      <c r="K1899" s="832">
        <v>8294.57</v>
      </c>
      <c r="L1899" s="849">
        <v>72</v>
      </c>
      <c r="M1899" s="849">
        <v>597209.04</v>
      </c>
      <c r="N1899" s="832">
        <v>1</v>
      </c>
      <c r="O1899" s="832">
        <v>8294.57</v>
      </c>
      <c r="P1899" s="849">
        <v>100</v>
      </c>
      <c r="Q1899" s="849">
        <v>829457</v>
      </c>
      <c r="R1899" s="837">
        <v>1.3888888888888888</v>
      </c>
      <c r="S1899" s="850">
        <v>8294.57</v>
      </c>
    </row>
    <row r="1900" spans="1:19" ht="14.4" customHeight="1" x14ac:dyDescent="0.3">
      <c r="A1900" s="831" t="s">
        <v>5082</v>
      </c>
      <c r="B1900" s="832" t="s">
        <v>5413</v>
      </c>
      <c r="C1900" s="832" t="s">
        <v>589</v>
      </c>
      <c r="D1900" s="832" t="s">
        <v>2737</v>
      </c>
      <c r="E1900" s="832" t="s">
        <v>5084</v>
      </c>
      <c r="F1900" s="832" t="s">
        <v>5122</v>
      </c>
      <c r="G1900" s="832" t="s">
        <v>5123</v>
      </c>
      <c r="H1900" s="849">
        <v>1</v>
      </c>
      <c r="I1900" s="849">
        <v>23453.03</v>
      </c>
      <c r="J1900" s="832">
        <v>1.0345869112769961</v>
      </c>
      <c r="K1900" s="832">
        <v>23453.03</v>
      </c>
      <c r="L1900" s="849">
        <v>1</v>
      </c>
      <c r="M1900" s="849">
        <v>22668.98</v>
      </c>
      <c r="N1900" s="832">
        <v>1</v>
      </c>
      <c r="O1900" s="832">
        <v>22668.98</v>
      </c>
      <c r="P1900" s="849"/>
      <c r="Q1900" s="849"/>
      <c r="R1900" s="837"/>
      <c r="S1900" s="850"/>
    </row>
    <row r="1901" spans="1:19" ht="14.4" customHeight="1" x14ac:dyDescent="0.3">
      <c r="A1901" s="831" t="s">
        <v>5082</v>
      </c>
      <c r="B1901" s="832" t="s">
        <v>5413</v>
      </c>
      <c r="C1901" s="832" t="s">
        <v>589</v>
      </c>
      <c r="D1901" s="832" t="s">
        <v>2737</v>
      </c>
      <c r="E1901" s="832" t="s">
        <v>5084</v>
      </c>
      <c r="F1901" s="832" t="s">
        <v>5133</v>
      </c>
      <c r="G1901" s="832"/>
      <c r="H1901" s="849">
        <v>12.2</v>
      </c>
      <c r="I1901" s="849">
        <v>594.62</v>
      </c>
      <c r="J1901" s="832"/>
      <c r="K1901" s="832">
        <v>48.739344262295084</v>
      </c>
      <c r="L1901" s="849"/>
      <c r="M1901" s="849"/>
      <c r="N1901" s="832"/>
      <c r="O1901" s="832"/>
      <c r="P1901" s="849"/>
      <c r="Q1901" s="849"/>
      <c r="R1901" s="837"/>
      <c r="S1901" s="850"/>
    </row>
    <row r="1902" spans="1:19" ht="14.4" customHeight="1" x14ac:dyDescent="0.3">
      <c r="A1902" s="831" t="s">
        <v>5082</v>
      </c>
      <c r="B1902" s="832" t="s">
        <v>5413</v>
      </c>
      <c r="C1902" s="832" t="s">
        <v>589</v>
      </c>
      <c r="D1902" s="832" t="s">
        <v>2737</v>
      </c>
      <c r="E1902" s="832" t="s">
        <v>5084</v>
      </c>
      <c r="F1902" s="832" t="s">
        <v>5134</v>
      </c>
      <c r="G1902" s="832" t="s">
        <v>5135</v>
      </c>
      <c r="H1902" s="849">
        <v>7.58</v>
      </c>
      <c r="I1902" s="849">
        <v>801.88</v>
      </c>
      <c r="J1902" s="832">
        <v>0.13971422249247747</v>
      </c>
      <c r="K1902" s="832">
        <v>105.78891820580475</v>
      </c>
      <c r="L1902" s="849">
        <v>41.730000000000004</v>
      </c>
      <c r="M1902" s="849">
        <v>5739.43</v>
      </c>
      <c r="N1902" s="832">
        <v>1</v>
      </c>
      <c r="O1902" s="832">
        <v>137.53726335969327</v>
      </c>
      <c r="P1902" s="849"/>
      <c r="Q1902" s="849"/>
      <c r="R1902" s="837"/>
      <c r="S1902" s="850"/>
    </row>
    <row r="1903" spans="1:19" ht="14.4" customHeight="1" x14ac:dyDescent="0.3">
      <c r="A1903" s="831" t="s">
        <v>5082</v>
      </c>
      <c r="B1903" s="832" t="s">
        <v>5413</v>
      </c>
      <c r="C1903" s="832" t="s">
        <v>589</v>
      </c>
      <c r="D1903" s="832" t="s">
        <v>2737</v>
      </c>
      <c r="E1903" s="832" t="s">
        <v>5084</v>
      </c>
      <c r="F1903" s="832" t="s">
        <v>5136</v>
      </c>
      <c r="G1903" s="832" t="s">
        <v>5135</v>
      </c>
      <c r="H1903" s="849">
        <v>30.27</v>
      </c>
      <c r="I1903" s="849">
        <v>16012.15</v>
      </c>
      <c r="J1903" s="832">
        <v>0.27559524711085531</v>
      </c>
      <c r="K1903" s="832">
        <v>528.97753551371</v>
      </c>
      <c r="L1903" s="849">
        <v>84.490000000000009</v>
      </c>
      <c r="M1903" s="849">
        <v>58100.24</v>
      </c>
      <c r="N1903" s="832">
        <v>1</v>
      </c>
      <c r="O1903" s="832">
        <v>687.65818440052067</v>
      </c>
      <c r="P1903" s="849"/>
      <c r="Q1903" s="849"/>
      <c r="R1903" s="837"/>
      <c r="S1903" s="850"/>
    </row>
    <row r="1904" spans="1:19" ht="14.4" customHeight="1" x14ac:dyDescent="0.3">
      <c r="A1904" s="831" t="s">
        <v>5082</v>
      </c>
      <c r="B1904" s="832" t="s">
        <v>5413</v>
      </c>
      <c r="C1904" s="832" t="s">
        <v>589</v>
      </c>
      <c r="D1904" s="832" t="s">
        <v>2737</v>
      </c>
      <c r="E1904" s="832" t="s">
        <v>5084</v>
      </c>
      <c r="F1904" s="832" t="s">
        <v>5137</v>
      </c>
      <c r="G1904" s="832" t="s">
        <v>1820</v>
      </c>
      <c r="H1904" s="849">
        <v>126</v>
      </c>
      <c r="I1904" s="849">
        <v>261495.36</v>
      </c>
      <c r="J1904" s="832">
        <v>1.5949367088607593</v>
      </c>
      <c r="K1904" s="832">
        <v>2075.3599999999997</v>
      </c>
      <c r="L1904" s="849">
        <v>79</v>
      </c>
      <c r="M1904" s="849">
        <v>163953.44</v>
      </c>
      <c r="N1904" s="832">
        <v>1</v>
      </c>
      <c r="O1904" s="832">
        <v>2075.36</v>
      </c>
      <c r="P1904" s="849"/>
      <c r="Q1904" s="849"/>
      <c r="R1904" s="837"/>
      <c r="S1904" s="850"/>
    </row>
    <row r="1905" spans="1:19" ht="14.4" customHeight="1" x14ac:dyDescent="0.3">
      <c r="A1905" s="831" t="s">
        <v>5082</v>
      </c>
      <c r="B1905" s="832" t="s">
        <v>5413</v>
      </c>
      <c r="C1905" s="832" t="s">
        <v>589</v>
      </c>
      <c r="D1905" s="832" t="s">
        <v>2737</v>
      </c>
      <c r="E1905" s="832" t="s">
        <v>5084</v>
      </c>
      <c r="F1905" s="832" t="s">
        <v>5138</v>
      </c>
      <c r="G1905" s="832" t="s">
        <v>638</v>
      </c>
      <c r="H1905" s="849">
        <v>0.1</v>
      </c>
      <c r="I1905" s="849">
        <v>7.8</v>
      </c>
      <c r="J1905" s="832">
        <v>0.125</v>
      </c>
      <c r="K1905" s="832">
        <v>78</v>
      </c>
      <c r="L1905" s="849">
        <v>0.79999999999999993</v>
      </c>
      <c r="M1905" s="849">
        <v>62.4</v>
      </c>
      <c r="N1905" s="832">
        <v>1</v>
      </c>
      <c r="O1905" s="832">
        <v>78</v>
      </c>
      <c r="P1905" s="849">
        <v>0.2</v>
      </c>
      <c r="Q1905" s="849">
        <v>15.6</v>
      </c>
      <c r="R1905" s="837">
        <v>0.25</v>
      </c>
      <c r="S1905" s="850">
        <v>78</v>
      </c>
    </row>
    <row r="1906" spans="1:19" ht="14.4" customHeight="1" x14ac:dyDescent="0.3">
      <c r="A1906" s="831" t="s">
        <v>5082</v>
      </c>
      <c r="B1906" s="832" t="s">
        <v>5413</v>
      </c>
      <c r="C1906" s="832" t="s">
        <v>589</v>
      </c>
      <c r="D1906" s="832" t="s">
        <v>2737</v>
      </c>
      <c r="E1906" s="832" t="s">
        <v>5084</v>
      </c>
      <c r="F1906" s="832" t="s">
        <v>5140</v>
      </c>
      <c r="G1906" s="832" t="s">
        <v>1187</v>
      </c>
      <c r="H1906" s="849">
        <v>8</v>
      </c>
      <c r="I1906" s="849">
        <v>1457.2</v>
      </c>
      <c r="J1906" s="832">
        <v>0.46783700830882641</v>
      </c>
      <c r="K1906" s="832">
        <v>182.15</v>
      </c>
      <c r="L1906" s="849">
        <v>17.100000000000001</v>
      </c>
      <c r="M1906" s="849">
        <v>3114.7599999999998</v>
      </c>
      <c r="N1906" s="832">
        <v>1</v>
      </c>
      <c r="O1906" s="832">
        <v>182.14970760233916</v>
      </c>
      <c r="P1906" s="849">
        <v>6.8</v>
      </c>
      <c r="Q1906" s="849">
        <v>1238.6200000000001</v>
      </c>
      <c r="R1906" s="837">
        <v>0.3976614570625025</v>
      </c>
      <c r="S1906" s="850">
        <v>182.15000000000003</v>
      </c>
    </row>
    <row r="1907" spans="1:19" ht="14.4" customHeight="1" x14ac:dyDescent="0.3">
      <c r="A1907" s="831" t="s">
        <v>5082</v>
      </c>
      <c r="B1907" s="832" t="s">
        <v>5413</v>
      </c>
      <c r="C1907" s="832" t="s">
        <v>589</v>
      </c>
      <c r="D1907" s="832" t="s">
        <v>2737</v>
      </c>
      <c r="E1907" s="832" t="s">
        <v>5084</v>
      </c>
      <c r="F1907" s="832" t="s">
        <v>5141</v>
      </c>
      <c r="G1907" s="832" t="s">
        <v>793</v>
      </c>
      <c r="H1907" s="849">
        <v>21.8</v>
      </c>
      <c r="I1907" s="849">
        <v>1542.35</v>
      </c>
      <c r="J1907" s="832">
        <v>0.4759825327510917</v>
      </c>
      <c r="K1907" s="832">
        <v>70.75</v>
      </c>
      <c r="L1907" s="849">
        <v>45.800000000000004</v>
      </c>
      <c r="M1907" s="849">
        <v>3240.35</v>
      </c>
      <c r="N1907" s="832">
        <v>1</v>
      </c>
      <c r="O1907" s="832">
        <v>70.749999999999986</v>
      </c>
      <c r="P1907" s="849">
        <v>2.6</v>
      </c>
      <c r="Q1907" s="849">
        <v>221.39000000000001</v>
      </c>
      <c r="R1907" s="837">
        <v>6.8322866357029347E-2</v>
      </c>
      <c r="S1907" s="850">
        <v>85.15</v>
      </c>
    </row>
    <row r="1908" spans="1:19" ht="14.4" customHeight="1" x14ac:dyDescent="0.3">
      <c r="A1908" s="831" t="s">
        <v>5082</v>
      </c>
      <c r="B1908" s="832" t="s">
        <v>5413</v>
      </c>
      <c r="C1908" s="832" t="s">
        <v>589</v>
      </c>
      <c r="D1908" s="832" t="s">
        <v>2737</v>
      </c>
      <c r="E1908" s="832" t="s">
        <v>5084</v>
      </c>
      <c r="F1908" s="832" t="s">
        <v>5142</v>
      </c>
      <c r="G1908" s="832" t="s">
        <v>3404</v>
      </c>
      <c r="H1908" s="849">
        <v>2.2799999999999998</v>
      </c>
      <c r="I1908" s="849">
        <v>1109.1099999999999</v>
      </c>
      <c r="J1908" s="832">
        <v>0.34182415523256526</v>
      </c>
      <c r="K1908" s="832">
        <v>486.45175438596493</v>
      </c>
      <c r="L1908" s="849">
        <v>6.67</v>
      </c>
      <c r="M1908" s="849">
        <v>3244.6800000000003</v>
      </c>
      <c r="N1908" s="832">
        <v>1</v>
      </c>
      <c r="O1908" s="832">
        <v>486.4587706146927</v>
      </c>
      <c r="P1908" s="849">
        <v>2.2000000000000002</v>
      </c>
      <c r="Q1908" s="849">
        <v>1509.56</v>
      </c>
      <c r="R1908" s="837">
        <v>0.46524156465352512</v>
      </c>
      <c r="S1908" s="850">
        <v>686.16363636363633</v>
      </c>
    </row>
    <row r="1909" spans="1:19" ht="14.4" customHeight="1" x14ac:dyDescent="0.3">
      <c r="A1909" s="831" t="s">
        <v>5082</v>
      </c>
      <c r="B1909" s="832" t="s">
        <v>5413</v>
      </c>
      <c r="C1909" s="832" t="s">
        <v>589</v>
      </c>
      <c r="D1909" s="832" t="s">
        <v>2737</v>
      </c>
      <c r="E1909" s="832" t="s">
        <v>5084</v>
      </c>
      <c r="F1909" s="832" t="s">
        <v>5143</v>
      </c>
      <c r="G1909" s="832" t="s">
        <v>3404</v>
      </c>
      <c r="H1909" s="849">
        <v>7.1</v>
      </c>
      <c r="I1909" s="849">
        <v>863.43</v>
      </c>
      <c r="J1909" s="832">
        <v>0.39955113373438222</v>
      </c>
      <c r="K1909" s="832">
        <v>121.60985915492958</v>
      </c>
      <c r="L1909" s="849">
        <v>17.770000000000003</v>
      </c>
      <c r="M1909" s="849">
        <v>2161</v>
      </c>
      <c r="N1909" s="832">
        <v>1</v>
      </c>
      <c r="O1909" s="832">
        <v>121.60945413618455</v>
      </c>
      <c r="P1909" s="849">
        <v>5</v>
      </c>
      <c r="Q1909" s="849">
        <v>857.75</v>
      </c>
      <c r="R1909" s="837">
        <v>0.39692272096251735</v>
      </c>
      <c r="S1909" s="850">
        <v>171.55</v>
      </c>
    </row>
    <row r="1910" spans="1:19" ht="14.4" customHeight="1" x14ac:dyDescent="0.3">
      <c r="A1910" s="831" t="s">
        <v>5082</v>
      </c>
      <c r="B1910" s="832" t="s">
        <v>5413</v>
      </c>
      <c r="C1910" s="832" t="s">
        <v>589</v>
      </c>
      <c r="D1910" s="832" t="s">
        <v>2737</v>
      </c>
      <c r="E1910" s="832" t="s">
        <v>5084</v>
      </c>
      <c r="F1910" s="832" t="s">
        <v>5144</v>
      </c>
      <c r="G1910" s="832" t="s">
        <v>3404</v>
      </c>
      <c r="H1910" s="849">
        <v>7.98</v>
      </c>
      <c r="I1910" s="849">
        <v>1941.01</v>
      </c>
      <c r="J1910" s="832">
        <v>0.26319172218161896</v>
      </c>
      <c r="K1910" s="832">
        <v>243.23433583959897</v>
      </c>
      <c r="L1910" s="849">
        <v>30.32</v>
      </c>
      <c r="M1910" s="849">
        <v>7374.89</v>
      </c>
      <c r="N1910" s="832">
        <v>1</v>
      </c>
      <c r="O1910" s="832">
        <v>243.23515831134566</v>
      </c>
      <c r="P1910" s="849">
        <v>5.99</v>
      </c>
      <c r="Q1910" s="849">
        <v>2055.0700000000002</v>
      </c>
      <c r="R1910" s="837">
        <v>0.27865771557270685</v>
      </c>
      <c r="S1910" s="850">
        <v>343.08347245409016</v>
      </c>
    </row>
    <row r="1911" spans="1:19" ht="14.4" customHeight="1" x14ac:dyDescent="0.3">
      <c r="A1911" s="831" t="s">
        <v>5082</v>
      </c>
      <c r="B1911" s="832" t="s">
        <v>5413</v>
      </c>
      <c r="C1911" s="832" t="s">
        <v>589</v>
      </c>
      <c r="D1911" s="832" t="s">
        <v>2737</v>
      </c>
      <c r="E1911" s="832" t="s">
        <v>5084</v>
      </c>
      <c r="F1911" s="832" t="s">
        <v>5145</v>
      </c>
      <c r="G1911" s="832" t="s">
        <v>1258</v>
      </c>
      <c r="H1911" s="849">
        <v>1</v>
      </c>
      <c r="I1911" s="849">
        <v>59.95</v>
      </c>
      <c r="J1911" s="832">
        <v>5</v>
      </c>
      <c r="K1911" s="832">
        <v>59.95</v>
      </c>
      <c r="L1911" s="849">
        <v>0.2</v>
      </c>
      <c r="M1911" s="849">
        <v>11.99</v>
      </c>
      <c r="N1911" s="832">
        <v>1</v>
      </c>
      <c r="O1911" s="832">
        <v>59.949999999999996</v>
      </c>
      <c r="P1911" s="849"/>
      <c r="Q1911" s="849"/>
      <c r="R1911" s="837"/>
      <c r="S1911" s="850"/>
    </row>
    <row r="1912" spans="1:19" ht="14.4" customHeight="1" x14ac:dyDescent="0.3">
      <c r="A1912" s="831" t="s">
        <v>5082</v>
      </c>
      <c r="B1912" s="832" t="s">
        <v>5413</v>
      </c>
      <c r="C1912" s="832" t="s">
        <v>589</v>
      </c>
      <c r="D1912" s="832" t="s">
        <v>2737</v>
      </c>
      <c r="E1912" s="832" t="s">
        <v>5084</v>
      </c>
      <c r="F1912" s="832" t="s">
        <v>5146</v>
      </c>
      <c r="G1912" s="832" t="s">
        <v>5147</v>
      </c>
      <c r="H1912" s="849"/>
      <c r="I1912" s="849"/>
      <c r="J1912" s="832"/>
      <c r="K1912" s="832"/>
      <c r="L1912" s="849">
        <v>0.02</v>
      </c>
      <c r="M1912" s="849">
        <v>5.12</v>
      </c>
      <c r="N1912" s="832">
        <v>1</v>
      </c>
      <c r="O1912" s="832">
        <v>256</v>
      </c>
      <c r="P1912" s="849"/>
      <c r="Q1912" s="849"/>
      <c r="R1912" s="837"/>
      <c r="S1912" s="850"/>
    </row>
    <row r="1913" spans="1:19" ht="14.4" customHeight="1" x14ac:dyDescent="0.3">
      <c r="A1913" s="831" t="s">
        <v>5082</v>
      </c>
      <c r="B1913" s="832" t="s">
        <v>5413</v>
      </c>
      <c r="C1913" s="832" t="s">
        <v>589</v>
      </c>
      <c r="D1913" s="832" t="s">
        <v>2737</v>
      </c>
      <c r="E1913" s="832" t="s">
        <v>5084</v>
      </c>
      <c r="F1913" s="832" t="s">
        <v>5148</v>
      </c>
      <c r="G1913" s="832" t="s">
        <v>3432</v>
      </c>
      <c r="H1913" s="849">
        <v>5.8000000000000007</v>
      </c>
      <c r="I1913" s="849">
        <v>680.34</v>
      </c>
      <c r="J1913" s="832">
        <v>0.92063492063492069</v>
      </c>
      <c r="K1913" s="832">
        <v>117.3</v>
      </c>
      <c r="L1913" s="849">
        <v>6.3000000000000007</v>
      </c>
      <c r="M1913" s="849">
        <v>738.99</v>
      </c>
      <c r="N1913" s="832">
        <v>1</v>
      </c>
      <c r="O1913" s="832">
        <v>117.29999999999998</v>
      </c>
      <c r="P1913" s="849">
        <v>4.8000000000000007</v>
      </c>
      <c r="Q1913" s="849">
        <v>563.04</v>
      </c>
      <c r="R1913" s="837">
        <v>0.76190476190476186</v>
      </c>
      <c r="S1913" s="850">
        <v>117.29999999999997</v>
      </c>
    </row>
    <row r="1914" spans="1:19" ht="14.4" customHeight="1" x14ac:dyDescent="0.3">
      <c r="A1914" s="831" t="s">
        <v>5082</v>
      </c>
      <c r="B1914" s="832" t="s">
        <v>5413</v>
      </c>
      <c r="C1914" s="832" t="s">
        <v>589</v>
      </c>
      <c r="D1914" s="832" t="s">
        <v>2737</v>
      </c>
      <c r="E1914" s="832" t="s">
        <v>5084</v>
      </c>
      <c r="F1914" s="832" t="s">
        <v>5149</v>
      </c>
      <c r="G1914" s="832" t="s">
        <v>1191</v>
      </c>
      <c r="H1914" s="849">
        <v>6.6</v>
      </c>
      <c r="I1914" s="849">
        <v>590.70000000000005</v>
      </c>
      <c r="J1914" s="832">
        <v>0.51562500000000011</v>
      </c>
      <c r="K1914" s="832">
        <v>89.500000000000014</v>
      </c>
      <c r="L1914" s="849">
        <v>12.8</v>
      </c>
      <c r="M1914" s="849">
        <v>1145.5999999999999</v>
      </c>
      <c r="N1914" s="832">
        <v>1</v>
      </c>
      <c r="O1914" s="832">
        <v>89.499999999999986</v>
      </c>
      <c r="P1914" s="849">
        <v>5.4</v>
      </c>
      <c r="Q1914" s="849">
        <v>483.3</v>
      </c>
      <c r="R1914" s="837">
        <v>0.42187500000000006</v>
      </c>
      <c r="S1914" s="850">
        <v>89.5</v>
      </c>
    </row>
    <row r="1915" spans="1:19" ht="14.4" customHeight="1" x14ac:dyDescent="0.3">
      <c r="A1915" s="831" t="s">
        <v>5082</v>
      </c>
      <c r="B1915" s="832" t="s">
        <v>5413</v>
      </c>
      <c r="C1915" s="832" t="s">
        <v>589</v>
      </c>
      <c r="D1915" s="832" t="s">
        <v>2737</v>
      </c>
      <c r="E1915" s="832" t="s">
        <v>5084</v>
      </c>
      <c r="F1915" s="832" t="s">
        <v>5150</v>
      </c>
      <c r="G1915" s="832" t="s">
        <v>1226</v>
      </c>
      <c r="H1915" s="849"/>
      <c r="I1915" s="849"/>
      <c r="J1915" s="832"/>
      <c r="K1915" s="832"/>
      <c r="L1915" s="849"/>
      <c r="M1915" s="849"/>
      <c r="N1915" s="832"/>
      <c r="O1915" s="832"/>
      <c r="P1915" s="849">
        <v>1</v>
      </c>
      <c r="Q1915" s="849">
        <v>85.85</v>
      </c>
      <c r="R1915" s="837"/>
      <c r="S1915" s="850">
        <v>85.85</v>
      </c>
    </row>
    <row r="1916" spans="1:19" ht="14.4" customHeight="1" x14ac:dyDescent="0.3">
      <c r="A1916" s="831" t="s">
        <v>5082</v>
      </c>
      <c r="B1916" s="832" t="s">
        <v>5413</v>
      </c>
      <c r="C1916" s="832" t="s">
        <v>589</v>
      </c>
      <c r="D1916" s="832" t="s">
        <v>2737</v>
      </c>
      <c r="E1916" s="832" t="s">
        <v>5084</v>
      </c>
      <c r="F1916" s="832" t="s">
        <v>5151</v>
      </c>
      <c r="G1916" s="832" t="s">
        <v>1802</v>
      </c>
      <c r="H1916" s="849"/>
      <c r="I1916" s="849"/>
      <c r="J1916" s="832"/>
      <c r="K1916" s="832"/>
      <c r="L1916" s="849">
        <v>1.04</v>
      </c>
      <c r="M1916" s="849">
        <v>5092.7299999999996</v>
      </c>
      <c r="N1916" s="832">
        <v>1</v>
      </c>
      <c r="O1916" s="832">
        <v>4896.8557692307686</v>
      </c>
      <c r="P1916" s="849"/>
      <c r="Q1916" s="849"/>
      <c r="R1916" s="837"/>
      <c r="S1916" s="850"/>
    </row>
    <row r="1917" spans="1:19" ht="14.4" customHeight="1" x14ac:dyDescent="0.3">
      <c r="A1917" s="831" t="s">
        <v>5082</v>
      </c>
      <c r="B1917" s="832" t="s">
        <v>5413</v>
      </c>
      <c r="C1917" s="832" t="s">
        <v>589</v>
      </c>
      <c r="D1917" s="832" t="s">
        <v>2737</v>
      </c>
      <c r="E1917" s="832" t="s">
        <v>5084</v>
      </c>
      <c r="F1917" s="832" t="s">
        <v>5152</v>
      </c>
      <c r="G1917" s="832" t="s">
        <v>1802</v>
      </c>
      <c r="H1917" s="849"/>
      <c r="I1917" s="849"/>
      <c r="J1917" s="832"/>
      <c r="K1917" s="832"/>
      <c r="L1917" s="849">
        <v>1.19</v>
      </c>
      <c r="M1917" s="849">
        <v>24618.78</v>
      </c>
      <c r="N1917" s="832">
        <v>1</v>
      </c>
      <c r="O1917" s="832">
        <v>20688.050420168067</v>
      </c>
      <c r="P1917" s="849"/>
      <c r="Q1917" s="849"/>
      <c r="R1917" s="837"/>
      <c r="S1917" s="850"/>
    </row>
    <row r="1918" spans="1:19" ht="14.4" customHeight="1" x14ac:dyDescent="0.3">
      <c r="A1918" s="831" t="s">
        <v>5082</v>
      </c>
      <c r="B1918" s="832" t="s">
        <v>5413</v>
      </c>
      <c r="C1918" s="832" t="s">
        <v>589</v>
      </c>
      <c r="D1918" s="832" t="s">
        <v>2737</v>
      </c>
      <c r="E1918" s="832" t="s">
        <v>5084</v>
      </c>
      <c r="F1918" s="832" t="s">
        <v>5153</v>
      </c>
      <c r="G1918" s="832" t="s">
        <v>923</v>
      </c>
      <c r="H1918" s="849"/>
      <c r="I1918" s="849"/>
      <c r="J1918" s="832"/>
      <c r="K1918" s="832"/>
      <c r="L1918" s="849">
        <v>1.03</v>
      </c>
      <c r="M1918" s="849">
        <v>188.67</v>
      </c>
      <c r="N1918" s="832">
        <v>1</v>
      </c>
      <c r="O1918" s="832">
        <v>183.17475728155338</v>
      </c>
      <c r="P1918" s="849">
        <v>0.03</v>
      </c>
      <c r="Q1918" s="849">
        <v>6.02</v>
      </c>
      <c r="R1918" s="837">
        <v>3.1907563470610058E-2</v>
      </c>
      <c r="S1918" s="850">
        <v>200.66666666666666</v>
      </c>
    </row>
    <row r="1919" spans="1:19" ht="14.4" customHeight="1" x14ac:dyDescent="0.3">
      <c r="A1919" s="831" t="s">
        <v>5082</v>
      </c>
      <c r="B1919" s="832" t="s">
        <v>5413</v>
      </c>
      <c r="C1919" s="832" t="s">
        <v>589</v>
      </c>
      <c r="D1919" s="832" t="s">
        <v>2737</v>
      </c>
      <c r="E1919" s="832" t="s">
        <v>5084</v>
      </c>
      <c r="F1919" s="832" t="s">
        <v>5154</v>
      </c>
      <c r="G1919" s="832" t="s">
        <v>2303</v>
      </c>
      <c r="H1919" s="849">
        <v>30.810000000000002</v>
      </c>
      <c r="I1919" s="849">
        <v>217114.96000000002</v>
      </c>
      <c r="J1919" s="832">
        <v>2.2517316448549303</v>
      </c>
      <c r="K1919" s="832">
        <v>7046.8990587471599</v>
      </c>
      <c r="L1919" s="849">
        <v>40.980000000000004</v>
      </c>
      <c r="M1919" s="849">
        <v>96421.33</v>
      </c>
      <c r="N1919" s="832">
        <v>1</v>
      </c>
      <c r="O1919" s="832">
        <v>2352.8875061005365</v>
      </c>
      <c r="P1919" s="849">
        <v>11.41</v>
      </c>
      <c r="Q1919" s="849">
        <v>26846.43</v>
      </c>
      <c r="R1919" s="837">
        <v>0.27842833115867621</v>
      </c>
      <c r="S1919" s="850">
        <v>2352.88606485539</v>
      </c>
    </row>
    <row r="1920" spans="1:19" ht="14.4" customHeight="1" x14ac:dyDescent="0.3">
      <c r="A1920" s="831" t="s">
        <v>5082</v>
      </c>
      <c r="B1920" s="832" t="s">
        <v>5413</v>
      </c>
      <c r="C1920" s="832" t="s">
        <v>589</v>
      </c>
      <c r="D1920" s="832" t="s">
        <v>2737</v>
      </c>
      <c r="E1920" s="832" t="s">
        <v>5084</v>
      </c>
      <c r="F1920" s="832" t="s">
        <v>5156</v>
      </c>
      <c r="G1920" s="832" t="s">
        <v>5157</v>
      </c>
      <c r="H1920" s="849">
        <v>1.1800000000000002</v>
      </c>
      <c r="I1920" s="849">
        <v>780.19</v>
      </c>
      <c r="J1920" s="832">
        <v>2.3394002998500749</v>
      </c>
      <c r="K1920" s="832">
        <v>661.17796610169489</v>
      </c>
      <c r="L1920" s="849">
        <v>0.67</v>
      </c>
      <c r="M1920" s="849">
        <v>333.5</v>
      </c>
      <c r="N1920" s="832">
        <v>1</v>
      </c>
      <c r="O1920" s="832">
        <v>497.76119402985074</v>
      </c>
      <c r="P1920" s="849"/>
      <c r="Q1920" s="849"/>
      <c r="R1920" s="837"/>
      <c r="S1920" s="850"/>
    </row>
    <row r="1921" spans="1:19" ht="14.4" customHeight="1" x14ac:dyDescent="0.3">
      <c r="A1921" s="831" t="s">
        <v>5082</v>
      </c>
      <c r="B1921" s="832" t="s">
        <v>5413</v>
      </c>
      <c r="C1921" s="832" t="s">
        <v>589</v>
      </c>
      <c r="D1921" s="832" t="s">
        <v>2737</v>
      </c>
      <c r="E1921" s="832" t="s">
        <v>5084</v>
      </c>
      <c r="F1921" s="832" t="s">
        <v>5158</v>
      </c>
      <c r="G1921" s="832" t="s">
        <v>5157</v>
      </c>
      <c r="H1921" s="849">
        <v>0.49</v>
      </c>
      <c r="I1921" s="849">
        <v>107.99</v>
      </c>
      <c r="J1921" s="832">
        <v>0.2593046150890842</v>
      </c>
      <c r="K1921" s="832">
        <v>220.38775510204081</v>
      </c>
      <c r="L1921" s="849">
        <v>2.5099999999999998</v>
      </c>
      <c r="M1921" s="849">
        <v>416.46</v>
      </c>
      <c r="N1921" s="832">
        <v>1</v>
      </c>
      <c r="O1921" s="832">
        <v>165.92031872509961</v>
      </c>
      <c r="P1921" s="849"/>
      <c r="Q1921" s="849"/>
      <c r="R1921" s="837"/>
      <c r="S1921" s="850"/>
    </row>
    <row r="1922" spans="1:19" ht="14.4" customHeight="1" x14ac:dyDescent="0.3">
      <c r="A1922" s="831" t="s">
        <v>5082</v>
      </c>
      <c r="B1922" s="832" t="s">
        <v>5413</v>
      </c>
      <c r="C1922" s="832" t="s">
        <v>589</v>
      </c>
      <c r="D1922" s="832" t="s">
        <v>2737</v>
      </c>
      <c r="E1922" s="832" t="s">
        <v>5084</v>
      </c>
      <c r="F1922" s="832" t="s">
        <v>5162</v>
      </c>
      <c r="G1922" s="832" t="s">
        <v>5163</v>
      </c>
      <c r="H1922" s="849">
        <v>1.54</v>
      </c>
      <c r="I1922" s="849">
        <v>1102.1400000000001</v>
      </c>
      <c r="J1922" s="832">
        <v>1.0999950097310247</v>
      </c>
      <c r="K1922" s="832">
        <v>715.67532467532476</v>
      </c>
      <c r="L1922" s="849">
        <v>1.4</v>
      </c>
      <c r="M1922" s="849">
        <v>1001.9499999999999</v>
      </c>
      <c r="N1922" s="832">
        <v>1</v>
      </c>
      <c r="O1922" s="832">
        <v>715.67857142857144</v>
      </c>
      <c r="P1922" s="849"/>
      <c r="Q1922" s="849"/>
      <c r="R1922" s="837"/>
      <c r="S1922" s="850"/>
    </row>
    <row r="1923" spans="1:19" ht="14.4" customHeight="1" x14ac:dyDescent="0.3">
      <c r="A1923" s="831" t="s">
        <v>5082</v>
      </c>
      <c r="B1923" s="832" t="s">
        <v>5413</v>
      </c>
      <c r="C1923" s="832" t="s">
        <v>589</v>
      </c>
      <c r="D1923" s="832" t="s">
        <v>2737</v>
      </c>
      <c r="E1923" s="832" t="s">
        <v>5084</v>
      </c>
      <c r="F1923" s="832" t="s">
        <v>5164</v>
      </c>
      <c r="G1923" s="832" t="s">
        <v>5163</v>
      </c>
      <c r="H1923" s="849">
        <v>1</v>
      </c>
      <c r="I1923" s="849">
        <v>1431.35</v>
      </c>
      <c r="J1923" s="832">
        <v>0.19999888218041889</v>
      </c>
      <c r="K1923" s="832">
        <v>1431.35</v>
      </c>
      <c r="L1923" s="849">
        <v>5</v>
      </c>
      <c r="M1923" s="849">
        <v>7156.7899999999991</v>
      </c>
      <c r="N1923" s="832">
        <v>1</v>
      </c>
      <c r="O1923" s="832">
        <v>1431.3579999999997</v>
      </c>
      <c r="P1923" s="849"/>
      <c r="Q1923" s="849"/>
      <c r="R1923" s="837"/>
      <c r="S1923" s="850"/>
    </row>
    <row r="1924" spans="1:19" ht="14.4" customHeight="1" x14ac:dyDescent="0.3">
      <c r="A1924" s="831" t="s">
        <v>5082</v>
      </c>
      <c r="B1924" s="832" t="s">
        <v>5413</v>
      </c>
      <c r="C1924" s="832" t="s">
        <v>589</v>
      </c>
      <c r="D1924" s="832" t="s">
        <v>2737</v>
      </c>
      <c r="E1924" s="832" t="s">
        <v>5084</v>
      </c>
      <c r="F1924" s="832" t="s">
        <v>5172</v>
      </c>
      <c r="G1924" s="832" t="s">
        <v>5173</v>
      </c>
      <c r="H1924" s="849"/>
      <c r="I1924" s="849"/>
      <c r="J1924" s="832"/>
      <c r="K1924" s="832"/>
      <c r="L1924" s="849">
        <v>14.38</v>
      </c>
      <c r="M1924" s="849">
        <v>3793.13</v>
      </c>
      <c r="N1924" s="832">
        <v>1</v>
      </c>
      <c r="O1924" s="832">
        <v>263.77816411682892</v>
      </c>
      <c r="P1924" s="849">
        <v>2.2000000000000002</v>
      </c>
      <c r="Q1924" s="849">
        <v>580.30999999999995</v>
      </c>
      <c r="R1924" s="837">
        <v>0.15298974725358738</v>
      </c>
      <c r="S1924" s="850">
        <v>263.7772727272727</v>
      </c>
    </row>
    <row r="1925" spans="1:19" ht="14.4" customHeight="1" x14ac:dyDescent="0.3">
      <c r="A1925" s="831" t="s">
        <v>5082</v>
      </c>
      <c r="B1925" s="832" t="s">
        <v>5413</v>
      </c>
      <c r="C1925" s="832" t="s">
        <v>589</v>
      </c>
      <c r="D1925" s="832" t="s">
        <v>2737</v>
      </c>
      <c r="E1925" s="832" t="s">
        <v>5084</v>
      </c>
      <c r="F1925" s="832" t="s">
        <v>5182</v>
      </c>
      <c r="G1925" s="832" t="s">
        <v>5183</v>
      </c>
      <c r="H1925" s="849">
        <v>23</v>
      </c>
      <c r="I1925" s="849">
        <v>154367.26</v>
      </c>
      <c r="J1925" s="832">
        <v>0.37096774193548387</v>
      </c>
      <c r="K1925" s="832">
        <v>6711.6200000000008</v>
      </c>
      <c r="L1925" s="849">
        <v>62</v>
      </c>
      <c r="M1925" s="849">
        <v>416120.44</v>
      </c>
      <c r="N1925" s="832">
        <v>1</v>
      </c>
      <c r="O1925" s="832">
        <v>6711.62</v>
      </c>
      <c r="P1925" s="849">
        <v>90</v>
      </c>
      <c r="Q1925" s="849">
        <v>604045.80000000005</v>
      </c>
      <c r="R1925" s="837">
        <v>1.4516129032258065</v>
      </c>
      <c r="S1925" s="850">
        <v>6711.6200000000008</v>
      </c>
    </row>
    <row r="1926" spans="1:19" ht="14.4" customHeight="1" x14ac:dyDescent="0.3">
      <c r="A1926" s="831" t="s">
        <v>5082</v>
      </c>
      <c r="B1926" s="832" t="s">
        <v>5413</v>
      </c>
      <c r="C1926" s="832" t="s">
        <v>589</v>
      </c>
      <c r="D1926" s="832" t="s">
        <v>2737</v>
      </c>
      <c r="E1926" s="832" t="s">
        <v>5084</v>
      </c>
      <c r="F1926" s="832" t="s">
        <v>5184</v>
      </c>
      <c r="G1926" s="832" t="s">
        <v>5173</v>
      </c>
      <c r="H1926" s="849"/>
      <c r="I1926" s="849"/>
      <c r="J1926" s="832"/>
      <c r="K1926" s="832"/>
      <c r="L1926" s="849">
        <v>3.42</v>
      </c>
      <c r="M1926" s="849">
        <v>9021.4000000000015</v>
      </c>
      <c r="N1926" s="832">
        <v>1</v>
      </c>
      <c r="O1926" s="832">
        <v>2637.8362573099421</v>
      </c>
      <c r="P1926" s="849"/>
      <c r="Q1926" s="849"/>
      <c r="R1926" s="837"/>
      <c r="S1926" s="850"/>
    </row>
    <row r="1927" spans="1:19" ht="14.4" customHeight="1" x14ac:dyDescent="0.3">
      <c r="A1927" s="831" t="s">
        <v>5082</v>
      </c>
      <c r="B1927" s="832" t="s">
        <v>5413</v>
      </c>
      <c r="C1927" s="832" t="s">
        <v>589</v>
      </c>
      <c r="D1927" s="832" t="s">
        <v>2737</v>
      </c>
      <c r="E1927" s="832" t="s">
        <v>5084</v>
      </c>
      <c r="F1927" s="832" t="s">
        <v>5185</v>
      </c>
      <c r="G1927" s="832" t="s">
        <v>5173</v>
      </c>
      <c r="H1927" s="849"/>
      <c r="I1927" s="849"/>
      <c r="J1927" s="832"/>
      <c r="K1927" s="832"/>
      <c r="L1927" s="849">
        <v>5</v>
      </c>
      <c r="M1927" s="849">
        <v>6594.55</v>
      </c>
      <c r="N1927" s="832">
        <v>1</v>
      </c>
      <c r="O1927" s="832">
        <v>1318.91</v>
      </c>
      <c r="P1927" s="849">
        <v>1</v>
      </c>
      <c r="Q1927" s="849">
        <v>1318.91</v>
      </c>
      <c r="R1927" s="837">
        <v>0.2</v>
      </c>
      <c r="S1927" s="850">
        <v>1318.91</v>
      </c>
    </row>
    <row r="1928" spans="1:19" ht="14.4" customHeight="1" x14ac:dyDescent="0.3">
      <c r="A1928" s="831" t="s">
        <v>5082</v>
      </c>
      <c r="B1928" s="832" t="s">
        <v>5413</v>
      </c>
      <c r="C1928" s="832" t="s">
        <v>589</v>
      </c>
      <c r="D1928" s="832" t="s">
        <v>2737</v>
      </c>
      <c r="E1928" s="832" t="s">
        <v>5084</v>
      </c>
      <c r="F1928" s="832" t="s">
        <v>5188</v>
      </c>
      <c r="G1928" s="832" t="s">
        <v>2583</v>
      </c>
      <c r="H1928" s="849"/>
      <c r="I1928" s="849"/>
      <c r="J1928" s="832"/>
      <c r="K1928" s="832"/>
      <c r="L1928" s="849">
        <v>0.2</v>
      </c>
      <c r="M1928" s="849">
        <v>1346.29</v>
      </c>
      <c r="N1928" s="832">
        <v>1</v>
      </c>
      <c r="O1928" s="832">
        <v>6731.45</v>
      </c>
      <c r="P1928" s="849">
        <v>4.2</v>
      </c>
      <c r="Q1928" s="849">
        <v>24127.05</v>
      </c>
      <c r="R1928" s="837">
        <v>17.921138833386564</v>
      </c>
      <c r="S1928" s="850">
        <v>5744.5357142857138</v>
      </c>
    </row>
    <row r="1929" spans="1:19" ht="14.4" customHeight="1" x14ac:dyDescent="0.3">
      <c r="A1929" s="831" t="s">
        <v>5082</v>
      </c>
      <c r="B1929" s="832" t="s">
        <v>5413</v>
      </c>
      <c r="C1929" s="832" t="s">
        <v>589</v>
      </c>
      <c r="D1929" s="832" t="s">
        <v>2737</v>
      </c>
      <c r="E1929" s="832" t="s">
        <v>5084</v>
      </c>
      <c r="F1929" s="832" t="s">
        <v>5205</v>
      </c>
      <c r="G1929" s="832" t="s">
        <v>5206</v>
      </c>
      <c r="H1929" s="849">
        <v>4.2699999999999996</v>
      </c>
      <c r="I1929" s="849">
        <v>4629.0600000000004</v>
      </c>
      <c r="J1929" s="832">
        <v>0.36433541720941109</v>
      </c>
      <c r="K1929" s="832">
        <v>1084.0889929742391</v>
      </c>
      <c r="L1929" s="849">
        <v>11.719999999999999</v>
      </c>
      <c r="M1929" s="849">
        <v>12705.49</v>
      </c>
      <c r="N1929" s="832">
        <v>1</v>
      </c>
      <c r="O1929" s="832">
        <v>1084.0861774744028</v>
      </c>
      <c r="P1929" s="849">
        <v>1.37</v>
      </c>
      <c r="Q1929" s="849">
        <v>1480.12</v>
      </c>
      <c r="R1929" s="837">
        <v>0.11649452323365725</v>
      </c>
      <c r="S1929" s="850">
        <v>1080.3795620437954</v>
      </c>
    </row>
    <row r="1930" spans="1:19" ht="14.4" customHeight="1" x14ac:dyDescent="0.3">
      <c r="A1930" s="831" t="s">
        <v>5082</v>
      </c>
      <c r="B1930" s="832" t="s">
        <v>5413</v>
      </c>
      <c r="C1930" s="832" t="s">
        <v>589</v>
      </c>
      <c r="D1930" s="832" t="s">
        <v>2737</v>
      </c>
      <c r="E1930" s="832" t="s">
        <v>5084</v>
      </c>
      <c r="F1930" s="832" t="s">
        <v>5207</v>
      </c>
      <c r="G1930" s="832" t="s">
        <v>5206</v>
      </c>
      <c r="H1930" s="849">
        <v>14.139999999999999</v>
      </c>
      <c r="I1930" s="849">
        <v>5109.7</v>
      </c>
      <c r="J1930" s="832">
        <v>0.93395234918342906</v>
      </c>
      <c r="K1930" s="832">
        <v>361.36492220650638</v>
      </c>
      <c r="L1930" s="849">
        <v>15.14</v>
      </c>
      <c r="M1930" s="849">
        <v>5471.05</v>
      </c>
      <c r="N1930" s="832">
        <v>1</v>
      </c>
      <c r="O1930" s="832">
        <v>361.36393659180976</v>
      </c>
      <c r="P1930" s="849">
        <v>17.91</v>
      </c>
      <c r="Q1930" s="849">
        <v>6365.65</v>
      </c>
      <c r="R1930" s="837">
        <v>1.1635152301660558</v>
      </c>
      <c r="S1930" s="850">
        <v>355.42434394193185</v>
      </c>
    </row>
    <row r="1931" spans="1:19" ht="14.4" customHeight="1" x14ac:dyDescent="0.3">
      <c r="A1931" s="831" t="s">
        <v>5082</v>
      </c>
      <c r="B1931" s="832" t="s">
        <v>5413</v>
      </c>
      <c r="C1931" s="832" t="s">
        <v>589</v>
      </c>
      <c r="D1931" s="832" t="s">
        <v>2737</v>
      </c>
      <c r="E1931" s="832" t="s">
        <v>5084</v>
      </c>
      <c r="F1931" s="832" t="s">
        <v>5208</v>
      </c>
      <c r="G1931" s="832" t="s">
        <v>5206</v>
      </c>
      <c r="H1931" s="849">
        <v>8.66</v>
      </c>
      <c r="I1931" s="849">
        <v>1043.06</v>
      </c>
      <c r="J1931" s="832">
        <v>0.60306080561513864</v>
      </c>
      <c r="K1931" s="832">
        <v>120.44572748267898</v>
      </c>
      <c r="L1931" s="849">
        <v>14.36</v>
      </c>
      <c r="M1931" s="849">
        <v>1729.61</v>
      </c>
      <c r="N1931" s="832">
        <v>1</v>
      </c>
      <c r="O1931" s="832">
        <v>120.44637883008356</v>
      </c>
      <c r="P1931" s="849">
        <v>11.719999999999999</v>
      </c>
      <c r="Q1931" s="849">
        <v>1397.33</v>
      </c>
      <c r="R1931" s="837">
        <v>0.80788732720092971</v>
      </c>
      <c r="S1931" s="850">
        <v>119.22610921501708</v>
      </c>
    </row>
    <row r="1932" spans="1:19" ht="14.4" customHeight="1" x14ac:dyDescent="0.3">
      <c r="A1932" s="831" t="s">
        <v>5082</v>
      </c>
      <c r="B1932" s="832" t="s">
        <v>5413</v>
      </c>
      <c r="C1932" s="832" t="s">
        <v>589</v>
      </c>
      <c r="D1932" s="832" t="s">
        <v>2737</v>
      </c>
      <c r="E1932" s="832" t="s">
        <v>5084</v>
      </c>
      <c r="F1932" s="832" t="s">
        <v>5211</v>
      </c>
      <c r="G1932" s="832" t="s">
        <v>5206</v>
      </c>
      <c r="H1932" s="849">
        <v>1.87</v>
      </c>
      <c r="I1932" s="849">
        <v>2703.01</v>
      </c>
      <c r="J1932" s="832">
        <v>2.4286240543405992</v>
      </c>
      <c r="K1932" s="832">
        <v>1445.4598930481284</v>
      </c>
      <c r="L1932" s="849">
        <v>0.77</v>
      </c>
      <c r="M1932" s="849">
        <v>1112.98</v>
      </c>
      <c r="N1932" s="832">
        <v>1</v>
      </c>
      <c r="O1932" s="832">
        <v>1445.4285714285713</v>
      </c>
      <c r="P1932" s="849">
        <v>0.49</v>
      </c>
      <c r="Q1932" s="849">
        <v>696.77</v>
      </c>
      <c r="R1932" s="837">
        <v>0.62604000071879096</v>
      </c>
      <c r="S1932" s="850">
        <v>1421.9795918367347</v>
      </c>
    </row>
    <row r="1933" spans="1:19" ht="14.4" customHeight="1" x14ac:dyDescent="0.3">
      <c r="A1933" s="831" t="s">
        <v>5082</v>
      </c>
      <c r="B1933" s="832" t="s">
        <v>5413</v>
      </c>
      <c r="C1933" s="832" t="s">
        <v>589</v>
      </c>
      <c r="D1933" s="832" t="s">
        <v>2737</v>
      </c>
      <c r="E1933" s="832" t="s">
        <v>5084</v>
      </c>
      <c r="F1933" s="832" t="s">
        <v>5216</v>
      </c>
      <c r="G1933" s="832" t="s">
        <v>2303</v>
      </c>
      <c r="H1933" s="849">
        <v>8.23</v>
      </c>
      <c r="I1933" s="849">
        <v>19331.95</v>
      </c>
      <c r="J1933" s="832">
        <v>0.38640537930767055</v>
      </c>
      <c r="K1933" s="832">
        <v>2348.9611178614823</v>
      </c>
      <c r="L1933" s="849">
        <v>63.789999999999992</v>
      </c>
      <c r="M1933" s="849">
        <v>50030.23</v>
      </c>
      <c r="N1933" s="832">
        <v>1</v>
      </c>
      <c r="O1933" s="832">
        <v>784.29581439097046</v>
      </c>
      <c r="P1933" s="849">
        <v>16.649999999999999</v>
      </c>
      <c r="Q1933" s="849">
        <v>13058.55</v>
      </c>
      <c r="R1933" s="837">
        <v>0.26101319142446472</v>
      </c>
      <c r="S1933" s="850">
        <v>784.29729729729729</v>
      </c>
    </row>
    <row r="1934" spans="1:19" ht="14.4" customHeight="1" x14ac:dyDescent="0.3">
      <c r="A1934" s="831" t="s">
        <v>5082</v>
      </c>
      <c r="B1934" s="832" t="s">
        <v>5413</v>
      </c>
      <c r="C1934" s="832" t="s">
        <v>589</v>
      </c>
      <c r="D1934" s="832" t="s">
        <v>2737</v>
      </c>
      <c r="E1934" s="832" t="s">
        <v>5084</v>
      </c>
      <c r="F1934" s="832" t="s">
        <v>5217</v>
      </c>
      <c r="G1934" s="832" t="s">
        <v>2318</v>
      </c>
      <c r="H1934" s="849">
        <v>0.49</v>
      </c>
      <c r="I1934" s="849">
        <v>150.56</v>
      </c>
      <c r="J1934" s="832"/>
      <c r="K1934" s="832">
        <v>307.26530612244898</v>
      </c>
      <c r="L1934" s="849"/>
      <c r="M1934" s="849"/>
      <c r="N1934" s="832"/>
      <c r="O1934" s="832"/>
      <c r="P1934" s="849"/>
      <c r="Q1934" s="849"/>
      <c r="R1934" s="837"/>
      <c r="S1934" s="850"/>
    </row>
    <row r="1935" spans="1:19" ht="14.4" customHeight="1" x14ac:dyDescent="0.3">
      <c r="A1935" s="831" t="s">
        <v>5082</v>
      </c>
      <c r="B1935" s="832" t="s">
        <v>5413</v>
      </c>
      <c r="C1935" s="832" t="s">
        <v>589</v>
      </c>
      <c r="D1935" s="832" t="s">
        <v>2737</v>
      </c>
      <c r="E1935" s="832" t="s">
        <v>5084</v>
      </c>
      <c r="F1935" s="832" t="s">
        <v>5218</v>
      </c>
      <c r="G1935" s="832" t="s">
        <v>2318</v>
      </c>
      <c r="H1935" s="849">
        <v>2.19</v>
      </c>
      <c r="I1935" s="849">
        <v>1682.35</v>
      </c>
      <c r="J1935" s="832"/>
      <c r="K1935" s="832">
        <v>768.19634703196346</v>
      </c>
      <c r="L1935" s="849"/>
      <c r="M1935" s="849"/>
      <c r="N1935" s="832"/>
      <c r="O1935" s="832"/>
      <c r="P1935" s="849"/>
      <c r="Q1935" s="849"/>
      <c r="R1935" s="837"/>
      <c r="S1935" s="850"/>
    </row>
    <row r="1936" spans="1:19" ht="14.4" customHeight="1" x14ac:dyDescent="0.3">
      <c r="A1936" s="831" t="s">
        <v>5082</v>
      </c>
      <c r="B1936" s="832" t="s">
        <v>5413</v>
      </c>
      <c r="C1936" s="832" t="s">
        <v>589</v>
      </c>
      <c r="D1936" s="832" t="s">
        <v>2737</v>
      </c>
      <c r="E1936" s="832" t="s">
        <v>5084</v>
      </c>
      <c r="F1936" s="832" t="s">
        <v>5221</v>
      </c>
      <c r="G1936" s="832" t="s">
        <v>5222</v>
      </c>
      <c r="H1936" s="849">
        <v>4.29</v>
      </c>
      <c r="I1936" s="849">
        <v>1768.1</v>
      </c>
      <c r="J1936" s="832">
        <v>19.334062329141609</v>
      </c>
      <c r="K1936" s="832">
        <v>412.14452214452211</v>
      </c>
      <c r="L1936" s="849">
        <v>0.25</v>
      </c>
      <c r="M1936" s="849">
        <v>91.449999999999989</v>
      </c>
      <c r="N1936" s="832">
        <v>1</v>
      </c>
      <c r="O1936" s="832">
        <v>365.79999999999995</v>
      </c>
      <c r="P1936" s="849">
        <v>0.74</v>
      </c>
      <c r="Q1936" s="849">
        <v>270.68</v>
      </c>
      <c r="R1936" s="837">
        <v>2.959868780754511</v>
      </c>
      <c r="S1936" s="850">
        <v>365.7837837837838</v>
      </c>
    </row>
    <row r="1937" spans="1:19" ht="14.4" customHeight="1" x14ac:dyDescent="0.3">
      <c r="A1937" s="831" t="s">
        <v>5082</v>
      </c>
      <c r="B1937" s="832" t="s">
        <v>5413</v>
      </c>
      <c r="C1937" s="832" t="s">
        <v>589</v>
      </c>
      <c r="D1937" s="832" t="s">
        <v>2737</v>
      </c>
      <c r="E1937" s="832" t="s">
        <v>5084</v>
      </c>
      <c r="F1937" s="832" t="s">
        <v>5228</v>
      </c>
      <c r="G1937" s="832" t="s">
        <v>2303</v>
      </c>
      <c r="H1937" s="849">
        <v>3.5500000000000003</v>
      </c>
      <c r="I1937" s="849">
        <v>2501.62</v>
      </c>
      <c r="J1937" s="832">
        <v>0.47871664548919945</v>
      </c>
      <c r="K1937" s="832">
        <v>704.68169014084503</v>
      </c>
      <c r="L1937" s="849">
        <v>22.209999999999997</v>
      </c>
      <c r="M1937" s="849">
        <v>5225.68</v>
      </c>
      <c r="N1937" s="832">
        <v>1</v>
      </c>
      <c r="O1937" s="832">
        <v>235.28500675371458</v>
      </c>
      <c r="P1937" s="849">
        <v>17.68</v>
      </c>
      <c r="Q1937" s="849">
        <v>4159.8600000000006</v>
      </c>
      <c r="R1937" s="837">
        <v>0.79604185483994438</v>
      </c>
      <c r="S1937" s="850">
        <v>235.28619909502265</v>
      </c>
    </row>
    <row r="1938" spans="1:19" ht="14.4" customHeight="1" x14ac:dyDescent="0.3">
      <c r="A1938" s="831" t="s">
        <v>5082</v>
      </c>
      <c r="B1938" s="832" t="s">
        <v>5413</v>
      </c>
      <c r="C1938" s="832" t="s">
        <v>589</v>
      </c>
      <c r="D1938" s="832" t="s">
        <v>2737</v>
      </c>
      <c r="E1938" s="832" t="s">
        <v>5084</v>
      </c>
      <c r="F1938" s="832" t="s">
        <v>5233</v>
      </c>
      <c r="G1938" s="832" t="s">
        <v>5234</v>
      </c>
      <c r="H1938" s="849">
        <v>10</v>
      </c>
      <c r="I1938" s="849">
        <v>10961.800000000001</v>
      </c>
      <c r="J1938" s="832"/>
      <c r="K1938" s="832">
        <v>1096.18</v>
      </c>
      <c r="L1938" s="849"/>
      <c r="M1938" s="849"/>
      <c r="N1938" s="832"/>
      <c r="O1938" s="832"/>
      <c r="P1938" s="849"/>
      <c r="Q1938" s="849"/>
      <c r="R1938" s="837"/>
      <c r="S1938" s="850"/>
    </row>
    <row r="1939" spans="1:19" ht="14.4" customHeight="1" x14ac:dyDescent="0.3">
      <c r="A1939" s="831" t="s">
        <v>5082</v>
      </c>
      <c r="B1939" s="832" t="s">
        <v>5413</v>
      </c>
      <c r="C1939" s="832" t="s">
        <v>589</v>
      </c>
      <c r="D1939" s="832" t="s">
        <v>2737</v>
      </c>
      <c r="E1939" s="832" t="s">
        <v>5084</v>
      </c>
      <c r="F1939" s="832" t="s">
        <v>5237</v>
      </c>
      <c r="G1939" s="832" t="s">
        <v>5234</v>
      </c>
      <c r="H1939" s="849">
        <v>6</v>
      </c>
      <c r="I1939" s="849">
        <v>26308.38</v>
      </c>
      <c r="J1939" s="832"/>
      <c r="K1939" s="832">
        <v>4384.7300000000005</v>
      </c>
      <c r="L1939" s="849"/>
      <c r="M1939" s="849"/>
      <c r="N1939" s="832"/>
      <c r="O1939" s="832"/>
      <c r="P1939" s="849"/>
      <c r="Q1939" s="849"/>
      <c r="R1939" s="837"/>
      <c r="S1939" s="850"/>
    </row>
    <row r="1940" spans="1:19" ht="14.4" customHeight="1" x14ac:dyDescent="0.3">
      <c r="A1940" s="831" t="s">
        <v>5082</v>
      </c>
      <c r="B1940" s="832" t="s">
        <v>5413</v>
      </c>
      <c r="C1940" s="832" t="s">
        <v>589</v>
      </c>
      <c r="D1940" s="832" t="s">
        <v>2737</v>
      </c>
      <c r="E1940" s="832" t="s">
        <v>5084</v>
      </c>
      <c r="F1940" s="832" t="s">
        <v>5241</v>
      </c>
      <c r="G1940" s="832" t="s">
        <v>5242</v>
      </c>
      <c r="H1940" s="849"/>
      <c r="I1940" s="849"/>
      <c r="J1940" s="832"/>
      <c r="K1940" s="832"/>
      <c r="L1940" s="849">
        <v>0.5</v>
      </c>
      <c r="M1940" s="849">
        <v>269.27</v>
      </c>
      <c r="N1940" s="832">
        <v>1</v>
      </c>
      <c r="O1940" s="832">
        <v>538.54</v>
      </c>
      <c r="P1940" s="849"/>
      <c r="Q1940" s="849"/>
      <c r="R1940" s="837"/>
      <c r="S1940" s="850"/>
    </row>
    <row r="1941" spans="1:19" ht="14.4" customHeight="1" x14ac:dyDescent="0.3">
      <c r="A1941" s="831" t="s">
        <v>5082</v>
      </c>
      <c r="B1941" s="832" t="s">
        <v>5413</v>
      </c>
      <c r="C1941" s="832" t="s">
        <v>589</v>
      </c>
      <c r="D1941" s="832" t="s">
        <v>2737</v>
      </c>
      <c r="E1941" s="832" t="s">
        <v>5084</v>
      </c>
      <c r="F1941" s="832" t="s">
        <v>5245</v>
      </c>
      <c r="G1941" s="832" t="s">
        <v>4430</v>
      </c>
      <c r="H1941" s="849">
        <v>10.200000000000001</v>
      </c>
      <c r="I1941" s="849">
        <v>707.04</v>
      </c>
      <c r="J1941" s="832"/>
      <c r="K1941" s="832">
        <v>69.317647058823525</v>
      </c>
      <c r="L1941" s="849"/>
      <c r="M1941" s="849"/>
      <c r="N1941" s="832"/>
      <c r="O1941" s="832"/>
      <c r="P1941" s="849"/>
      <c r="Q1941" s="849"/>
      <c r="R1941" s="837"/>
      <c r="S1941" s="850"/>
    </row>
    <row r="1942" spans="1:19" ht="14.4" customHeight="1" x14ac:dyDescent="0.3">
      <c r="A1942" s="831" t="s">
        <v>5082</v>
      </c>
      <c r="B1942" s="832" t="s">
        <v>5413</v>
      </c>
      <c r="C1942" s="832" t="s">
        <v>589</v>
      </c>
      <c r="D1942" s="832" t="s">
        <v>2737</v>
      </c>
      <c r="E1942" s="832" t="s">
        <v>5084</v>
      </c>
      <c r="F1942" s="832" t="s">
        <v>5246</v>
      </c>
      <c r="G1942" s="832" t="s">
        <v>3336</v>
      </c>
      <c r="H1942" s="849">
        <v>5</v>
      </c>
      <c r="I1942" s="849">
        <v>742.3</v>
      </c>
      <c r="J1942" s="832">
        <v>0.71428571428571419</v>
      </c>
      <c r="K1942" s="832">
        <v>148.45999999999998</v>
      </c>
      <c r="L1942" s="849">
        <v>7</v>
      </c>
      <c r="M1942" s="849">
        <v>1039.22</v>
      </c>
      <c r="N1942" s="832">
        <v>1</v>
      </c>
      <c r="O1942" s="832">
        <v>148.46</v>
      </c>
      <c r="P1942" s="849"/>
      <c r="Q1942" s="849"/>
      <c r="R1942" s="837"/>
      <c r="S1942" s="850"/>
    </row>
    <row r="1943" spans="1:19" ht="14.4" customHeight="1" x14ac:dyDescent="0.3">
      <c r="A1943" s="831" t="s">
        <v>5082</v>
      </c>
      <c r="B1943" s="832" t="s">
        <v>5413</v>
      </c>
      <c r="C1943" s="832" t="s">
        <v>589</v>
      </c>
      <c r="D1943" s="832" t="s">
        <v>2737</v>
      </c>
      <c r="E1943" s="832" t="s">
        <v>5084</v>
      </c>
      <c r="F1943" s="832" t="s">
        <v>5252</v>
      </c>
      <c r="G1943" s="832" t="s">
        <v>2593</v>
      </c>
      <c r="H1943" s="849">
        <v>67</v>
      </c>
      <c r="I1943" s="849">
        <v>117188.35999999999</v>
      </c>
      <c r="J1943" s="832">
        <v>1.2884615384615385</v>
      </c>
      <c r="K1943" s="832">
        <v>1749.0799999999997</v>
      </c>
      <c r="L1943" s="849">
        <v>52</v>
      </c>
      <c r="M1943" s="849">
        <v>90952.159999999989</v>
      </c>
      <c r="N1943" s="832">
        <v>1</v>
      </c>
      <c r="O1943" s="832">
        <v>1749.0799999999997</v>
      </c>
      <c r="P1943" s="849">
        <v>16</v>
      </c>
      <c r="Q1943" s="849">
        <v>27985.279999999999</v>
      </c>
      <c r="R1943" s="837">
        <v>0.30769230769230771</v>
      </c>
      <c r="S1943" s="850">
        <v>1749.08</v>
      </c>
    </row>
    <row r="1944" spans="1:19" ht="14.4" customHeight="1" x14ac:dyDescent="0.3">
      <c r="A1944" s="831" t="s">
        <v>5082</v>
      </c>
      <c r="B1944" s="832" t="s">
        <v>5413</v>
      </c>
      <c r="C1944" s="832" t="s">
        <v>589</v>
      </c>
      <c r="D1944" s="832" t="s">
        <v>2737</v>
      </c>
      <c r="E1944" s="832" t="s">
        <v>5084</v>
      </c>
      <c r="F1944" s="832" t="s">
        <v>5253</v>
      </c>
      <c r="G1944" s="832" t="s">
        <v>2457</v>
      </c>
      <c r="H1944" s="849">
        <v>2.4500000000000002</v>
      </c>
      <c r="I1944" s="849">
        <v>692.8599999999999</v>
      </c>
      <c r="J1944" s="832">
        <v>0.19214673769859864</v>
      </c>
      <c r="K1944" s="832">
        <v>282.79999999999995</v>
      </c>
      <c r="L1944" s="849">
        <v>12.75</v>
      </c>
      <c r="M1944" s="849">
        <v>3605.8900000000003</v>
      </c>
      <c r="N1944" s="832">
        <v>1</v>
      </c>
      <c r="O1944" s="832">
        <v>282.81490196078431</v>
      </c>
      <c r="P1944" s="849">
        <v>4.3000000000000007</v>
      </c>
      <c r="Q1944" s="849">
        <v>1216.04</v>
      </c>
      <c r="R1944" s="837">
        <v>0.33723713147100987</v>
      </c>
      <c r="S1944" s="850">
        <v>282.79999999999995</v>
      </c>
    </row>
    <row r="1945" spans="1:19" ht="14.4" customHeight="1" x14ac:dyDescent="0.3">
      <c r="A1945" s="831" t="s">
        <v>5082</v>
      </c>
      <c r="B1945" s="832" t="s">
        <v>5413</v>
      </c>
      <c r="C1945" s="832" t="s">
        <v>589</v>
      </c>
      <c r="D1945" s="832" t="s">
        <v>2737</v>
      </c>
      <c r="E1945" s="832" t="s">
        <v>5084</v>
      </c>
      <c r="F1945" s="832" t="s">
        <v>5254</v>
      </c>
      <c r="G1945" s="832" t="s">
        <v>5157</v>
      </c>
      <c r="H1945" s="849">
        <v>1.28</v>
      </c>
      <c r="I1945" s="849">
        <v>818.28</v>
      </c>
      <c r="J1945" s="832"/>
      <c r="K1945" s="832">
        <v>639.28125</v>
      </c>
      <c r="L1945" s="849"/>
      <c r="M1945" s="849"/>
      <c r="N1945" s="832"/>
      <c r="O1945" s="832"/>
      <c r="P1945" s="849"/>
      <c r="Q1945" s="849"/>
      <c r="R1945" s="837"/>
      <c r="S1945" s="850"/>
    </row>
    <row r="1946" spans="1:19" ht="14.4" customHeight="1" x14ac:dyDescent="0.3">
      <c r="A1946" s="831" t="s">
        <v>5082</v>
      </c>
      <c r="B1946" s="832" t="s">
        <v>5413</v>
      </c>
      <c r="C1946" s="832" t="s">
        <v>589</v>
      </c>
      <c r="D1946" s="832" t="s">
        <v>2737</v>
      </c>
      <c r="E1946" s="832" t="s">
        <v>5084</v>
      </c>
      <c r="F1946" s="832" t="s">
        <v>5258</v>
      </c>
      <c r="G1946" s="832" t="s">
        <v>5256</v>
      </c>
      <c r="H1946" s="849">
        <v>2.17</v>
      </c>
      <c r="I1946" s="849">
        <v>9514.85</v>
      </c>
      <c r="J1946" s="832"/>
      <c r="K1946" s="832">
        <v>4384.7235023041476</v>
      </c>
      <c r="L1946" s="849"/>
      <c r="M1946" s="849"/>
      <c r="N1946" s="832"/>
      <c r="O1946" s="832"/>
      <c r="P1946" s="849"/>
      <c r="Q1946" s="849"/>
      <c r="R1946" s="837"/>
      <c r="S1946" s="850"/>
    </row>
    <row r="1947" spans="1:19" ht="14.4" customHeight="1" x14ac:dyDescent="0.3">
      <c r="A1947" s="831" t="s">
        <v>5082</v>
      </c>
      <c r="B1947" s="832" t="s">
        <v>5413</v>
      </c>
      <c r="C1947" s="832" t="s">
        <v>589</v>
      </c>
      <c r="D1947" s="832" t="s">
        <v>2737</v>
      </c>
      <c r="E1947" s="832" t="s">
        <v>5084</v>
      </c>
      <c r="F1947" s="832" t="s">
        <v>5281</v>
      </c>
      <c r="G1947" s="832" t="s">
        <v>1005</v>
      </c>
      <c r="H1947" s="849"/>
      <c r="I1947" s="849"/>
      <c r="J1947" s="832"/>
      <c r="K1947" s="832"/>
      <c r="L1947" s="849">
        <v>1.8</v>
      </c>
      <c r="M1947" s="849">
        <v>4113.4799999999996</v>
      </c>
      <c r="N1947" s="832">
        <v>1</v>
      </c>
      <c r="O1947" s="832">
        <v>2285.2666666666664</v>
      </c>
      <c r="P1947" s="849"/>
      <c r="Q1947" s="849"/>
      <c r="R1947" s="837"/>
      <c r="S1947" s="850"/>
    </row>
    <row r="1948" spans="1:19" ht="14.4" customHeight="1" x14ac:dyDescent="0.3">
      <c r="A1948" s="831" t="s">
        <v>5082</v>
      </c>
      <c r="B1948" s="832" t="s">
        <v>5413</v>
      </c>
      <c r="C1948" s="832" t="s">
        <v>589</v>
      </c>
      <c r="D1948" s="832" t="s">
        <v>2737</v>
      </c>
      <c r="E1948" s="832" t="s">
        <v>5084</v>
      </c>
      <c r="F1948" s="832" t="s">
        <v>5288</v>
      </c>
      <c r="G1948" s="832" t="s">
        <v>2653</v>
      </c>
      <c r="H1948" s="849"/>
      <c r="I1948" s="849"/>
      <c r="J1948" s="832"/>
      <c r="K1948" s="832"/>
      <c r="L1948" s="849">
        <v>37</v>
      </c>
      <c r="M1948" s="849">
        <v>53297.02</v>
      </c>
      <c r="N1948" s="832">
        <v>1</v>
      </c>
      <c r="O1948" s="832">
        <v>1440.4599999999998</v>
      </c>
      <c r="P1948" s="849">
        <v>81</v>
      </c>
      <c r="Q1948" s="849">
        <v>116677.26000000001</v>
      </c>
      <c r="R1948" s="837">
        <v>2.1891891891891895</v>
      </c>
      <c r="S1948" s="850">
        <v>1440.46</v>
      </c>
    </row>
    <row r="1949" spans="1:19" ht="14.4" customHeight="1" x14ac:dyDescent="0.3">
      <c r="A1949" s="831" t="s">
        <v>5082</v>
      </c>
      <c r="B1949" s="832" t="s">
        <v>5413</v>
      </c>
      <c r="C1949" s="832" t="s">
        <v>589</v>
      </c>
      <c r="D1949" s="832" t="s">
        <v>2737</v>
      </c>
      <c r="E1949" s="832" t="s">
        <v>5084</v>
      </c>
      <c r="F1949" s="832" t="s">
        <v>5289</v>
      </c>
      <c r="G1949" s="832" t="s">
        <v>5290</v>
      </c>
      <c r="H1949" s="849"/>
      <c r="I1949" s="849"/>
      <c r="J1949" s="832"/>
      <c r="K1949" s="832"/>
      <c r="L1949" s="849">
        <v>4</v>
      </c>
      <c r="M1949" s="849">
        <v>6996.32</v>
      </c>
      <c r="N1949" s="832">
        <v>1</v>
      </c>
      <c r="O1949" s="832">
        <v>1749.08</v>
      </c>
      <c r="P1949" s="849"/>
      <c r="Q1949" s="849"/>
      <c r="R1949" s="837"/>
      <c r="S1949" s="850"/>
    </row>
    <row r="1950" spans="1:19" ht="14.4" customHeight="1" x14ac:dyDescent="0.3">
      <c r="A1950" s="831" t="s">
        <v>5082</v>
      </c>
      <c r="B1950" s="832" t="s">
        <v>5413</v>
      </c>
      <c r="C1950" s="832" t="s">
        <v>589</v>
      </c>
      <c r="D1950" s="832" t="s">
        <v>2737</v>
      </c>
      <c r="E1950" s="832" t="s">
        <v>5084</v>
      </c>
      <c r="F1950" s="832" t="s">
        <v>5293</v>
      </c>
      <c r="G1950" s="832" t="s">
        <v>1150</v>
      </c>
      <c r="H1950" s="849"/>
      <c r="I1950" s="849"/>
      <c r="J1950" s="832"/>
      <c r="K1950" s="832"/>
      <c r="L1950" s="849"/>
      <c r="M1950" s="849"/>
      <c r="N1950" s="832"/>
      <c r="O1950" s="832"/>
      <c r="P1950" s="849">
        <v>1</v>
      </c>
      <c r="Q1950" s="849">
        <v>784.3</v>
      </c>
      <c r="R1950" s="837"/>
      <c r="S1950" s="850">
        <v>784.3</v>
      </c>
    </row>
    <row r="1951" spans="1:19" ht="14.4" customHeight="1" x14ac:dyDescent="0.3">
      <c r="A1951" s="831" t="s">
        <v>5082</v>
      </c>
      <c r="B1951" s="832" t="s">
        <v>5413</v>
      </c>
      <c r="C1951" s="832" t="s">
        <v>589</v>
      </c>
      <c r="D1951" s="832" t="s">
        <v>2737</v>
      </c>
      <c r="E1951" s="832" t="s">
        <v>5084</v>
      </c>
      <c r="F1951" s="832" t="s">
        <v>5294</v>
      </c>
      <c r="G1951" s="832" t="s">
        <v>1150</v>
      </c>
      <c r="H1951" s="849"/>
      <c r="I1951" s="849"/>
      <c r="J1951" s="832"/>
      <c r="K1951" s="832"/>
      <c r="L1951" s="849"/>
      <c r="M1951" s="849"/>
      <c r="N1951" s="832"/>
      <c r="O1951" s="832"/>
      <c r="P1951" s="849">
        <v>8.3099999999999987</v>
      </c>
      <c r="Q1951" s="849">
        <v>1955.2399999999998</v>
      </c>
      <c r="R1951" s="837"/>
      <c r="S1951" s="850">
        <v>235.28760529482551</v>
      </c>
    </row>
    <row r="1952" spans="1:19" ht="14.4" customHeight="1" x14ac:dyDescent="0.3">
      <c r="A1952" s="831" t="s">
        <v>5082</v>
      </c>
      <c r="B1952" s="832" t="s">
        <v>5413</v>
      </c>
      <c r="C1952" s="832" t="s">
        <v>589</v>
      </c>
      <c r="D1952" s="832" t="s">
        <v>2737</v>
      </c>
      <c r="E1952" s="832" t="s">
        <v>5084</v>
      </c>
      <c r="F1952" s="832" t="s">
        <v>5295</v>
      </c>
      <c r="G1952" s="832" t="s">
        <v>1150</v>
      </c>
      <c r="H1952" s="849"/>
      <c r="I1952" s="849"/>
      <c r="J1952" s="832"/>
      <c r="K1952" s="832"/>
      <c r="L1952" s="849"/>
      <c r="M1952" s="849"/>
      <c r="N1952" s="832"/>
      <c r="O1952" s="832"/>
      <c r="P1952" s="849">
        <v>0.89</v>
      </c>
      <c r="Q1952" s="849">
        <v>2094.08</v>
      </c>
      <c r="R1952" s="837"/>
      <c r="S1952" s="850">
        <v>2352.8988764044943</v>
      </c>
    </row>
    <row r="1953" spans="1:19" ht="14.4" customHeight="1" x14ac:dyDescent="0.3">
      <c r="A1953" s="831" t="s">
        <v>5082</v>
      </c>
      <c r="B1953" s="832" t="s">
        <v>5413</v>
      </c>
      <c r="C1953" s="832" t="s">
        <v>589</v>
      </c>
      <c r="D1953" s="832" t="s">
        <v>2737</v>
      </c>
      <c r="E1953" s="832" t="s">
        <v>5084</v>
      </c>
      <c r="F1953" s="832" t="s">
        <v>5297</v>
      </c>
      <c r="G1953" s="832" t="s">
        <v>835</v>
      </c>
      <c r="H1953" s="849"/>
      <c r="I1953" s="849"/>
      <c r="J1953" s="832"/>
      <c r="K1953" s="832"/>
      <c r="L1953" s="849"/>
      <c r="M1953" s="849"/>
      <c r="N1953" s="832"/>
      <c r="O1953" s="832"/>
      <c r="P1953" s="849">
        <v>18.78</v>
      </c>
      <c r="Q1953" s="849">
        <v>12914.24</v>
      </c>
      <c r="R1953" s="837"/>
      <c r="S1953" s="850">
        <v>687.65921192758253</v>
      </c>
    </row>
    <row r="1954" spans="1:19" ht="14.4" customHeight="1" x14ac:dyDescent="0.3">
      <c r="A1954" s="831" t="s">
        <v>5082</v>
      </c>
      <c r="B1954" s="832" t="s">
        <v>5413</v>
      </c>
      <c r="C1954" s="832" t="s">
        <v>589</v>
      </c>
      <c r="D1954" s="832" t="s">
        <v>2737</v>
      </c>
      <c r="E1954" s="832" t="s">
        <v>5084</v>
      </c>
      <c r="F1954" s="832" t="s">
        <v>5298</v>
      </c>
      <c r="G1954" s="832" t="s">
        <v>835</v>
      </c>
      <c r="H1954" s="849"/>
      <c r="I1954" s="849"/>
      <c r="J1954" s="832"/>
      <c r="K1954" s="832"/>
      <c r="L1954" s="849"/>
      <c r="M1954" s="849"/>
      <c r="N1954" s="832"/>
      <c r="O1954" s="832"/>
      <c r="P1954" s="849">
        <v>9.14</v>
      </c>
      <c r="Q1954" s="849">
        <v>1257.1099999999999</v>
      </c>
      <c r="R1954" s="837"/>
      <c r="S1954" s="850">
        <v>137.53938730853389</v>
      </c>
    </row>
    <row r="1955" spans="1:19" ht="14.4" customHeight="1" x14ac:dyDescent="0.3">
      <c r="A1955" s="831" t="s">
        <v>5082</v>
      </c>
      <c r="B1955" s="832" t="s">
        <v>5413</v>
      </c>
      <c r="C1955" s="832" t="s">
        <v>589</v>
      </c>
      <c r="D1955" s="832" t="s">
        <v>2737</v>
      </c>
      <c r="E1955" s="832" t="s">
        <v>5084</v>
      </c>
      <c r="F1955" s="832" t="s">
        <v>5300</v>
      </c>
      <c r="G1955" s="832" t="s">
        <v>1155</v>
      </c>
      <c r="H1955" s="849"/>
      <c r="I1955" s="849"/>
      <c r="J1955" s="832"/>
      <c r="K1955" s="832"/>
      <c r="L1955" s="849"/>
      <c r="M1955" s="849"/>
      <c r="N1955" s="832"/>
      <c r="O1955" s="832"/>
      <c r="P1955" s="849">
        <v>2</v>
      </c>
      <c r="Q1955" s="849">
        <v>296.92</v>
      </c>
      <c r="R1955" s="837"/>
      <c r="S1955" s="850">
        <v>148.46</v>
      </c>
    </row>
    <row r="1956" spans="1:19" ht="14.4" customHeight="1" x14ac:dyDescent="0.3">
      <c r="A1956" s="831" t="s">
        <v>5082</v>
      </c>
      <c r="B1956" s="832" t="s">
        <v>5413</v>
      </c>
      <c r="C1956" s="832" t="s">
        <v>589</v>
      </c>
      <c r="D1956" s="832" t="s">
        <v>2737</v>
      </c>
      <c r="E1956" s="832" t="s">
        <v>5084</v>
      </c>
      <c r="F1956" s="832" t="s">
        <v>5305</v>
      </c>
      <c r="G1956" s="832" t="s">
        <v>717</v>
      </c>
      <c r="H1956" s="849"/>
      <c r="I1956" s="849"/>
      <c r="J1956" s="832"/>
      <c r="K1956" s="832"/>
      <c r="L1956" s="849"/>
      <c r="M1956" s="849"/>
      <c r="N1956" s="832"/>
      <c r="O1956" s="832"/>
      <c r="P1956" s="849">
        <v>2.5099999999999998</v>
      </c>
      <c r="Q1956" s="849">
        <v>518.26</v>
      </c>
      <c r="R1956" s="837"/>
      <c r="S1956" s="850">
        <v>206.4780876494024</v>
      </c>
    </row>
    <row r="1957" spans="1:19" ht="14.4" customHeight="1" x14ac:dyDescent="0.3">
      <c r="A1957" s="831" t="s">
        <v>5082</v>
      </c>
      <c r="B1957" s="832" t="s">
        <v>5413</v>
      </c>
      <c r="C1957" s="832" t="s">
        <v>589</v>
      </c>
      <c r="D1957" s="832" t="s">
        <v>2737</v>
      </c>
      <c r="E1957" s="832" t="s">
        <v>5320</v>
      </c>
      <c r="F1957" s="832" t="s">
        <v>5323</v>
      </c>
      <c r="G1957" s="832" t="s">
        <v>5324</v>
      </c>
      <c r="H1957" s="849">
        <v>1</v>
      </c>
      <c r="I1957" s="849">
        <v>867</v>
      </c>
      <c r="J1957" s="832">
        <v>0.25</v>
      </c>
      <c r="K1957" s="832">
        <v>867</v>
      </c>
      <c r="L1957" s="849">
        <v>4</v>
      </c>
      <c r="M1957" s="849">
        <v>3468</v>
      </c>
      <c r="N1957" s="832">
        <v>1</v>
      </c>
      <c r="O1957" s="832">
        <v>867</v>
      </c>
      <c r="P1957" s="849"/>
      <c r="Q1957" s="849"/>
      <c r="R1957" s="837"/>
      <c r="S1957" s="850"/>
    </row>
    <row r="1958" spans="1:19" ht="14.4" customHeight="1" x14ac:dyDescent="0.3">
      <c r="A1958" s="831" t="s">
        <v>5082</v>
      </c>
      <c r="B1958" s="832" t="s">
        <v>5413</v>
      </c>
      <c r="C1958" s="832" t="s">
        <v>589</v>
      </c>
      <c r="D1958" s="832" t="s">
        <v>2737</v>
      </c>
      <c r="E1958" s="832" t="s">
        <v>5331</v>
      </c>
      <c r="F1958" s="832" t="s">
        <v>5335</v>
      </c>
      <c r="G1958" s="832" t="s">
        <v>5336</v>
      </c>
      <c r="H1958" s="849">
        <v>6</v>
      </c>
      <c r="I1958" s="849">
        <v>732</v>
      </c>
      <c r="J1958" s="832">
        <v>1.2</v>
      </c>
      <c r="K1958" s="832">
        <v>122</v>
      </c>
      <c r="L1958" s="849">
        <v>5</v>
      </c>
      <c r="M1958" s="849">
        <v>610</v>
      </c>
      <c r="N1958" s="832">
        <v>1</v>
      </c>
      <c r="O1958" s="832">
        <v>122</v>
      </c>
      <c r="P1958" s="849"/>
      <c r="Q1958" s="849"/>
      <c r="R1958" s="837"/>
      <c r="S1958" s="850"/>
    </row>
    <row r="1959" spans="1:19" ht="14.4" customHeight="1" x14ac:dyDescent="0.3">
      <c r="A1959" s="831" t="s">
        <v>5082</v>
      </c>
      <c r="B1959" s="832" t="s">
        <v>5413</v>
      </c>
      <c r="C1959" s="832" t="s">
        <v>589</v>
      </c>
      <c r="D1959" s="832" t="s">
        <v>2737</v>
      </c>
      <c r="E1959" s="832" t="s">
        <v>5331</v>
      </c>
      <c r="F1959" s="832" t="s">
        <v>5335</v>
      </c>
      <c r="G1959" s="832" t="s">
        <v>5337</v>
      </c>
      <c r="H1959" s="849">
        <v>1</v>
      </c>
      <c r="I1959" s="849">
        <v>122</v>
      </c>
      <c r="J1959" s="832"/>
      <c r="K1959" s="832">
        <v>122</v>
      </c>
      <c r="L1959" s="849"/>
      <c r="M1959" s="849"/>
      <c r="N1959" s="832"/>
      <c r="O1959" s="832"/>
      <c r="P1959" s="849"/>
      <c r="Q1959" s="849"/>
      <c r="R1959" s="837"/>
      <c r="S1959" s="850"/>
    </row>
    <row r="1960" spans="1:19" ht="14.4" customHeight="1" x14ac:dyDescent="0.3">
      <c r="A1960" s="831" t="s">
        <v>5082</v>
      </c>
      <c r="B1960" s="832" t="s">
        <v>5413</v>
      </c>
      <c r="C1960" s="832" t="s">
        <v>589</v>
      </c>
      <c r="D1960" s="832" t="s">
        <v>2737</v>
      </c>
      <c r="E1960" s="832" t="s">
        <v>5331</v>
      </c>
      <c r="F1960" s="832" t="s">
        <v>5338</v>
      </c>
      <c r="G1960" s="832" t="s">
        <v>5339</v>
      </c>
      <c r="H1960" s="849">
        <v>2</v>
      </c>
      <c r="I1960" s="849">
        <v>292</v>
      </c>
      <c r="J1960" s="832">
        <v>1.9863945578231292</v>
      </c>
      <c r="K1960" s="832">
        <v>146</v>
      </c>
      <c r="L1960" s="849">
        <v>1</v>
      </c>
      <c r="M1960" s="849">
        <v>147</v>
      </c>
      <c r="N1960" s="832">
        <v>1</v>
      </c>
      <c r="O1960" s="832">
        <v>147</v>
      </c>
      <c r="P1960" s="849"/>
      <c r="Q1960" s="849"/>
      <c r="R1960" s="837"/>
      <c r="S1960" s="850"/>
    </row>
    <row r="1961" spans="1:19" ht="14.4" customHeight="1" x14ac:dyDescent="0.3">
      <c r="A1961" s="831" t="s">
        <v>5082</v>
      </c>
      <c r="B1961" s="832" t="s">
        <v>5413</v>
      </c>
      <c r="C1961" s="832" t="s">
        <v>589</v>
      </c>
      <c r="D1961" s="832" t="s">
        <v>2737</v>
      </c>
      <c r="E1961" s="832" t="s">
        <v>5331</v>
      </c>
      <c r="F1961" s="832" t="s">
        <v>5338</v>
      </c>
      <c r="G1961" s="832" t="s">
        <v>5340</v>
      </c>
      <c r="H1961" s="849">
        <v>4</v>
      </c>
      <c r="I1961" s="849">
        <v>584</v>
      </c>
      <c r="J1961" s="832">
        <v>1.9863945578231292</v>
      </c>
      <c r="K1961" s="832">
        <v>146</v>
      </c>
      <c r="L1961" s="849">
        <v>2</v>
      </c>
      <c r="M1961" s="849">
        <v>294</v>
      </c>
      <c r="N1961" s="832">
        <v>1</v>
      </c>
      <c r="O1961" s="832">
        <v>147</v>
      </c>
      <c r="P1961" s="849">
        <v>23</v>
      </c>
      <c r="Q1961" s="849">
        <v>3381</v>
      </c>
      <c r="R1961" s="837">
        <v>11.5</v>
      </c>
      <c r="S1961" s="850">
        <v>147</v>
      </c>
    </row>
    <row r="1962" spans="1:19" ht="14.4" customHeight="1" x14ac:dyDescent="0.3">
      <c r="A1962" s="831" t="s">
        <v>5082</v>
      </c>
      <c r="B1962" s="832" t="s">
        <v>5413</v>
      </c>
      <c r="C1962" s="832" t="s">
        <v>589</v>
      </c>
      <c r="D1962" s="832" t="s">
        <v>2737</v>
      </c>
      <c r="E1962" s="832" t="s">
        <v>5331</v>
      </c>
      <c r="F1962" s="832" t="s">
        <v>5341</v>
      </c>
      <c r="G1962" s="832" t="s">
        <v>5342</v>
      </c>
      <c r="H1962" s="849"/>
      <c r="I1962" s="849"/>
      <c r="J1962" s="832"/>
      <c r="K1962" s="832"/>
      <c r="L1962" s="849">
        <v>1</v>
      </c>
      <c r="M1962" s="849">
        <v>196</v>
      </c>
      <c r="N1962" s="832">
        <v>1</v>
      </c>
      <c r="O1962" s="832">
        <v>196</v>
      </c>
      <c r="P1962" s="849"/>
      <c r="Q1962" s="849"/>
      <c r="R1962" s="837"/>
      <c r="S1962" s="850"/>
    </row>
    <row r="1963" spans="1:19" ht="14.4" customHeight="1" x14ac:dyDescent="0.3">
      <c r="A1963" s="831" t="s">
        <v>5082</v>
      </c>
      <c r="B1963" s="832" t="s">
        <v>5413</v>
      </c>
      <c r="C1963" s="832" t="s">
        <v>589</v>
      </c>
      <c r="D1963" s="832" t="s">
        <v>2737</v>
      </c>
      <c r="E1963" s="832" t="s">
        <v>5331</v>
      </c>
      <c r="F1963" s="832" t="s">
        <v>5344</v>
      </c>
      <c r="G1963" s="832" t="s">
        <v>5345</v>
      </c>
      <c r="H1963" s="849">
        <v>456</v>
      </c>
      <c r="I1963" s="849">
        <v>16872</v>
      </c>
      <c r="J1963" s="832">
        <v>1.080568720379147</v>
      </c>
      <c r="K1963" s="832">
        <v>37</v>
      </c>
      <c r="L1963" s="849">
        <v>422</v>
      </c>
      <c r="M1963" s="849">
        <v>15614</v>
      </c>
      <c r="N1963" s="832">
        <v>1</v>
      </c>
      <c r="O1963" s="832">
        <v>37</v>
      </c>
      <c r="P1963" s="849">
        <v>336</v>
      </c>
      <c r="Q1963" s="849">
        <v>12432</v>
      </c>
      <c r="R1963" s="837">
        <v>0.79620853080568721</v>
      </c>
      <c r="S1963" s="850">
        <v>37</v>
      </c>
    </row>
    <row r="1964" spans="1:19" ht="14.4" customHeight="1" x14ac:dyDescent="0.3">
      <c r="A1964" s="831" t="s">
        <v>5082</v>
      </c>
      <c r="B1964" s="832" t="s">
        <v>5413</v>
      </c>
      <c r="C1964" s="832" t="s">
        <v>589</v>
      </c>
      <c r="D1964" s="832" t="s">
        <v>2737</v>
      </c>
      <c r="E1964" s="832" t="s">
        <v>5331</v>
      </c>
      <c r="F1964" s="832" t="s">
        <v>5344</v>
      </c>
      <c r="G1964" s="832" t="s">
        <v>5346</v>
      </c>
      <c r="H1964" s="849">
        <v>1</v>
      </c>
      <c r="I1964" s="849">
        <v>37</v>
      </c>
      <c r="J1964" s="832"/>
      <c r="K1964" s="832">
        <v>37</v>
      </c>
      <c r="L1964" s="849"/>
      <c r="M1964" s="849"/>
      <c r="N1964" s="832"/>
      <c r="O1964" s="832"/>
      <c r="P1964" s="849"/>
      <c r="Q1964" s="849"/>
      <c r="R1964" s="837"/>
      <c r="S1964" s="850"/>
    </row>
    <row r="1965" spans="1:19" ht="14.4" customHeight="1" x14ac:dyDescent="0.3">
      <c r="A1965" s="831" t="s">
        <v>5082</v>
      </c>
      <c r="B1965" s="832" t="s">
        <v>5413</v>
      </c>
      <c r="C1965" s="832" t="s">
        <v>589</v>
      </c>
      <c r="D1965" s="832" t="s">
        <v>2737</v>
      </c>
      <c r="E1965" s="832" t="s">
        <v>5331</v>
      </c>
      <c r="F1965" s="832" t="s">
        <v>5347</v>
      </c>
      <c r="G1965" s="832" t="s">
        <v>5348</v>
      </c>
      <c r="H1965" s="849"/>
      <c r="I1965" s="849"/>
      <c r="J1965" s="832"/>
      <c r="K1965" s="832"/>
      <c r="L1965" s="849">
        <v>1</v>
      </c>
      <c r="M1965" s="849">
        <v>5</v>
      </c>
      <c r="N1965" s="832">
        <v>1</v>
      </c>
      <c r="O1965" s="832">
        <v>5</v>
      </c>
      <c r="P1965" s="849"/>
      <c r="Q1965" s="849"/>
      <c r="R1965" s="837"/>
      <c r="S1965" s="850"/>
    </row>
    <row r="1966" spans="1:19" ht="14.4" customHeight="1" x14ac:dyDescent="0.3">
      <c r="A1966" s="831" t="s">
        <v>5082</v>
      </c>
      <c r="B1966" s="832" t="s">
        <v>5413</v>
      </c>
      <c r="C1966" s="832" t="s">
        <v>589</v>
      </c>
      <c r="D1966" s="832" t="s">
        <v>2737</v>
      </c>
      <c r="E1966" s="832" t="s">
        <v>5331</v>
      </c>
      <c r="F1966" s="832" t="s">
        <v>5349</v>
      </c>
      <c r="G1966" s="832" t="s">
        <v>5350</v>
      </c>
      <c r="H1966" s="849">
        <v>1</v>
      </c>
      <c r="I1966" s="849">
        <v>5</v>
      </c>
      <c r="J1966" s="832"/>
      <c r="K1966" s="832">
        <v>5</v>
      </c>
      <c r="L1966" s="849"/>
      <c r="M1966" s="849"/>
      <c r="N1966" s="832"/>
      <c r="O1966" s="832"/>
      <c r="P1966" s="849"/>
      <c r="Q1966" s="849"/>
      <c r="R1966" s="837"/>
      <c r="S1966" s="850"/>
    </row>
    <row r="1967" spans="1:19" ht="14.4" customHeight="1" x14ac:dyDescent="0.3">
      <c r="A1967" s="831" t="s">
        <v>5082</v>
      </c>
      <c r="B1967" s="832" t="s">
        <v>5413</v>
      </c>
      <c r="C1967" s="832" t="s">
        <v>589</v>
      </c>
      <c r="D1967" s="832" t="s">
        <v>2737</v>
      </c>
      <c r="E1967" s="832" t="s">
        <v>5331</v>
      </c>
      <c r="F1967" s="832" t="s">
        <v>5430</v>
      </c>
      <c r="G1967" s="832" t="s">
        <v>5431</v>
      </c>
      <c r="H1967" s="849">
        <v>794</v>
      </c>
      <c r="I1967" s="849">
        <v>140538</v>
      </c>
      <c r="J1967" s="832">
        <v>0.82622268470343396</v>
      </c>
      <c r="K1967" s="832">
        <v>177</v>
      </c>
      <c r="L1967" s="849">
        <v>961</v>
      </c>
      <c r="M1967" s="849">
        <v>170097</v>
      </c>
      <c r="N1967" s="832">
        <v>1</v>
      </c>
      <c r="O1967" s="832">
        <v>177</v>
      </c>
      <c r="P1967" s="849">
        <v>603</v>
      </c>
      <c r="Q1967" s="849">
        <v>107334</v>
      </c>
      <c r="R1967" s="837">
        <v>0.63101642004268155</v>
      </c>
      <c r="S1967" s="850">
        <v>178</v>
      </c>
    </row>
    <row r="1968" spans="1:19" ht="14.4" customHeight="1" x14ac:dyDescent="0.3">
      <c r="A1968" s="831" t="s">
        <v>5082</v>
      </c>
      <c r="B1968" s="832" t="s">
        <v>5413</v>
      </c>
      <c r="C1968" s="832" t="s">
        <v>589</v>
      </c>
      <c r="D1968" s="832" t="s">
        <v>2737</v>
      </c>
      <c r="E1968" s="832" t="s">
        <v>5331</v>
      </c>
      <c r="F1968" s="832" t="s">
        <v>5430</v>
      </c>
      <c r="G1968" s="832" t="s">
        <v>5432</v>
      </c>
      <c r="H1968" s="849"/>
      <c r="I1968" s="849"/>
      <c r="J1968" s="832"/>
      <c r="K1968" s="832"/>
      <c r="L1968" s="849">
        <v>1</v>
      </c>
      <c r="M1968" s="849">
        <v>177</v>
      </c>
      <c r="N1968" s="832">
        <v>1</v>
      </c>
      <c r="O1968" s="832">
        <v>177</v>
      </c>
      <c r="P1968" s="849"/>
      <c r="Q1968" s="849"/>
      <c r="R1968" s="837"/>
      <c r="S1968" s="850"/>
    </row>
    <row r="1969" spans="1:19" ht="14.4" customHeight="1" x14ac:dyDescent="0.3">
      <c r="A1969" s="831" t="s">
        <v>5082</v>
      </c>
      <c r="B1969" s="832" t="s">
        <v>5413</v>
      </c>
      <c r="C1969" s="832" t="s">
        <v>589</v>
      </c>
      <c r="D1969" s="832" t="s">
        <v>2737</v>
      </c>
      <c r="E1969" s="832" t="s">
        <v>5331</v>
      </c>
      <c r="F1969" s="832" t="s">
        <v>5358</v>
      </c>
      <c r="G1969" s="832" t="s">
        <v>5360</v>
      </c>
      <c r="H1969" s="849">
        <v>469</v>
      </c>
      <c r="I1969" s="849">
        <v>51590</v>
      </c>
      <c r="J1969" s="832">
        <v>0.38530767105076441</v>
      </c>
      <c r="K1969" s="832">
        <v>110</v>
      </c>
      <c r="L1969" s="849">
        <v>551</v>
      </c>
      <c r="M1969" s="849">
        <v>133893</v>
      </c>
      <c r="N1969" s="832">
        <v>1</v>
      </c>
      <c r="O1969" s="832">
        <v>243</v>
      </c>
      <c r="P1969" s="849">
        <v>299</v>
      </c>
      <c r="Q1969" s="849">
        <v>72956</v>
      </c>
      <c r="R1969" s="837">
        <v>0.54488285421941396</v>
      </c>
      <c r="S1969" s="850">
        <v>244</v>
      </c>
    </row>
    <row r="1970" spans="1:19" ht="14.4" customHeight="1" x14ac:dyDescent="0.3">
      <c r="A1970" s="831" t="s">
        <v>5082</v>
      </c>
      <c r="B1970" s="832" t="s">
        <v>5413</v>
      </c>
      <c r="C1970" s="832" t="s">
        <v>589</v>
      </c>
      <c r="D1970" s="832" t="s">
        <v>2737</v>
      </c>
      <c r="E1970" s="832" t="s">
        <v>5331</v>
      </c>
      <c r="F1970" s="832" t="s">
        <v>5361</v>
      </c>
      <c r="G1970" s="832" t="s">
        <v>5362</v>
      </c>
      <c r="H1970" s="849">
        <v>1</v>
      </c>
      <c r="I1970" s="849">
        <v>33.33</v>
      </c>
      <c r="J1970" s="832">
        <v>0.5</v>
      </c>
      <c r="K1970" s="832">
        <v>33.33</v>
      </c>
      <c r="L1970" s="849">
        <v>2</v>
      </c>
      <c r="M1970" s="849">
        <v>66.66</v>
      </c>
      <c r="N1970" s="832">
        <v>1</v>
      </c>
      <c r="O1970" s="832">
        <v>33.33</v>
      </c>
      <c r="P1970" s="849"/>
      <c r="Q1970" s="849"/>
      <c r="R1970" s="837"/>
      <c r="S1970" s="850"/>
    </row>
    <row r="1971" spans="1:19" ht="14.4" customHeight="1" x14ac:dyDescent="0.3">
      <c r="A1971" s="831" t="s">
        <v>5082</v>
      </c>
      <c r="B1971" s="832" t="s">
        <v>5413</v>
      </c>
      <c r="C1971" s="832" t="s">
        <v>589</v>
      </c>
      <c r="D1971" s="832" t="s">
        <v>2737</v>
      </c>
      <c r="E1971" s="832" t="s">
        <v>5331</v>
      </c>
      <c r="F1971" s="832" t="s">
        <v>5361</v>
      </c>
      <c r="G1971" s="832" t="s">
        <v>5363</v>
      </c>
      <c r="H1971" s="849">
        <v>1187</v>
      </c>
      <c r="I1971" s="849">
        <v>39566.660000000003</v>
      </c>
      <c r="J1971" s="832">
        <v>0.57565480259862356</v>
      </c>
      <c r="K1971" s="832">
        <v>33.333327716933447</v>
      </c>
      <c r="L1971" s="849">
        <v>2062</v>
      </c>
      <c r="M1971" s="849">
        <v>68733.310000000012</v>
      </c>
      <c r="N1971" s="832">
        <v>1</v>
      </c>
      <c r="O1971" s="832">
        <v>33.333322017458784</v>
      </c>
      <c r="P1971" s="849">
        <v>1750</v>
      </c>
      <c r="Q1971" s="849">
        <v>58333.320000000007</v>
      </c>
      <c r="R1971" s="837">
        <v>0.84869068578248297</v>
      </c>
      <c r="S1971" s="850">
        <v>33.333325714285721</v>
      </c>
    </row>
    <row r="1972" spans="1:19" ht="14.4" customHeight="1" x14ac:dyDescent="0.3">
      <c r="A1972" s="831" t="s">
        <v>5082</v>
      </c>
      <c r="B1972" s="832" t="s">
        <v>5413</v>
      </c>
      <c r="C1972" s="832" t="s">
        <v>589</v>
      </c>
      <c r="D1972" s="832" t="s">
        <v>2737</v>
      </c>
      <c r="E1972" s="832" t="s">
        <v>5331</v>
      </c>
      <c r="F1972" s="832" t="s">
        <v>5364</v>
      </c>
      <c r="G1972" s="832" t="s">
        <v>5365</v>
      </c>
      <c r="H1972" s="849">
        <v>68</v>
      </c>
      <c r="I1972" s="849">
        <v>2516</v>
      </c>
      <c r="J1972" s="832">
        <v>1.0303030303030303</v>
      </c>
      <c r="K1972" s="832">
        <v>37</v>
      </c>
      <c r="L1972" s="849">
        <v>66</v>
      </c>
      <c r="M1972" s="849">
        <v>2442</v>
      </c>
      <c r="N1972" s="832">
        <v>1</v>
      </c>
      <c r="O1972" s="832">
        <v>37</v>
      </c>
      <c r="P1972" s="849">
        <v>64</v>
      </c>
      <c r="Q1972" s="849">
        <v>2368</v>
      </c>
      <c r="R1972" s="837">
        <v>0.96969696969696972</v>
      </c>
      <c r="S1972" s="850">
        <v>37</v>
      </c>
    </row>
    <row r="1973" spans="1:19" ht="14.4" customHeight="1" x14ac:dyDescent="0.3">
      <c r="A1973" s="831" t="s">
        <v>5082</v>
      </c>
      <c r="B1973" s="832" t="s">
        <v>5413</v>
      </c>
      <c r="C1973" s="832" t="s">
        <v>589</v>
      </c>
      <c r="D1973" s="832" t="s">
        <v>2737</v>
      </c>
      <c r="E1973" s="832" t="s">
        <v>5331</v>
      </c>
      <c r="F1973" s="832" t="s">
        <v>5369</v>
      </c>
      <c r="G1973" s="832" t="s">
        <v>5371</v>
      </c>
      <c r="H1973" s="849">
        <v>406</v>
      </c>
      <c r="I1973" s="849">
        <v>12992</v>
      </c>
      <c r="J1973" s="832">
        <v>1.1976401179941003</v>
      </c>
      <c r="K1973" s="832">
        <v>32</v>
      </c>
      <c r="L1973" s="849">
        <v>339</v>
      </c>
      <c r="M1973" s="849">
        <v>10848</v>
      </c>
      <c r="N1973" s="832">
        <v>1</v>
      </c>
      <c r="O1973" s="832">
        <v>32</v>
      </c>
      <c r="P1973" s="849">
        <v>395</v>
      </c>
      <c r="Q1973" s="849">
        <v>12640</v>
      </c>
      <c r="R1973" s="837">
        <v>1.1651917404129795</v>
      </c>
      <c r="S1973" s="850">
        <v>32</v>
      </c>
    </row>
    <row r="1974" spans="1:19" ht="14.4" customHeight="1" x14ac:dyDescent="0.3">
      <c r="A1974" s="831" t="s">
        <v>5082</v>
      </c>
      <c r="B1974" s="832" t="s">
        <v>5413</v>
      </c>
      <c r="C1974" s="832" t="s">
        <v>589</v>
      </c>
      <c r="D1974" s="832" t="s">
        <v>2737</v>
      </c>
      <c r="E1974" s="832" t="s">
        <v>5331</v>
      </c>
      <c r="F1974" s="832" t="s">
        <v>5449</v>
      </c>
      <c r="G1974" s="832" t="s">
        <v>5450</v>
      </c>
      <c r="H1974" s="849">
        <v>1</v>
      </c>
      <c r="I1974" s="849">
        <v>354</v>
      </c>
      <c r="J1974" s="832">
        <v>0.9971830985915493</v>
      </c>
      <c r="K1974" s="832">
        <v>354</v>
      </c>
      <c r="L1974" s="849">
        <v>1</v>
      </c>
      <c r="M1974" s="849">
        <v>355</v>
      </c>
      <c r="N1974" s="832">
        <v>1</v>
      </c>
      <c r="O1974" s="832">
        <v>355</v>
      </c>
      <c r="P1974" s="849"/>
      <c r="Q1974" s="849"/>
      <c r="R1974" s="837"/>
      <c r="S1974" s="850"/>
    </row>
    <row r="1975" spans="1:19" ht="14.4" customHeight="1" x14ac:dyDescent="0.3">
      <c r="A1975" s="831" t="s">
        <v>5082</v>
      </c>
      <c r="B1975" s="832" t="s">
        <v>5413</v>
      </c>
      <c r="C1975" s="832" t="s">
        <v>589</v>
      </c>
      <c r="D1975" s="832" t="s">
        <v>2737</v>
      </c>
      <c r="E1975" s="832" t="s">
        <v>5331</v>
      </c>
      <c r="F1975" s="832" t="s">
        <v>5449</v>
      </c>
      <c r="G1975" s="832" t="s">
        <v>5451</v>
      </c>
      <c r="H1975" s="849">
        <v>1085</v>
      </c>
      <c r="I1975" s="849">
        <v>384090</v>
      </c>
      <c r="J1975" s="832">
        <v>0.98269179107341598</v>
      </c>
      <c r="K1975" s="832">
        <v>354</v>
      </c>
      <c r="L1975" s="849">
        <v>1101</v>
      </c>
      <c r="M1975" s="849">
        <v>390855</v>
      </c>
      <c r="N1975" s="832">
        <v>1</v>
      </c>
      <c r="O1975" s="832">
        <v>355</v>
      </c>
      <c r="P1975" s="849">
        <v>1178</v>
      </c>
      <c r="Q1975" s="849">
        <v>418190</v>
      </c>
      <c r="R1975" s="837">
        <v>1.0699364214350591</v>
      </c>
      <c r="S1975" s="850">
        <v>355</v>
      </c>
    </row>
    <row r="1976" spans="1:19" ht="14.4" customHeight="1" x14ac:dyDescent="0.3">
      <c r="A1976" s="831" t="s">
        <v>5082</v>
      </c>
      <c r="B1976" s="832" t="s">
        <v>5413</v>
      </c>
      <c r="C1976" s="832" t="s">
        <v>589</v>
      </c>
      <c r="D1976" s="832" t="s">
        <v>2737</v>
      </c>
      <c r="E1976" s="832" t="s">
        <v>5331</v>
      </c>
      <c r="F1976" s="832" t="s">
        <v>5374</v>
      </c>
      <c r="G1976" s="832" t="s">
        <v>5375</v>
      </c>
      <c r="H1976" s="849">
        <v>283</v>
      </c>
      <c r="I1976" s="849">
        <v>37073</v>
      </c>
      <c r="J1976" s="832">
        <v>0.72014374514374513</v>
      </c>
      <c r="K1976" s="832">
        <v>131</v>
      </c>
      <c r="L1976" s="849">
        <v>390</v>
      </c>
      <c r="M1976" s="849">
        <v>51480</v>
      </c>
      <c r="N1976" s="832">
        <v>1</v>
      </c>
      <c r="O1976" s="832">
        <v>132</v>
      </c>
      <c r="P1976" s="849">
        <v>140</v>
      </c>
      <c r="Q1976" s="849">
        <v>18480</v>
      </c>
      <c r="R1976" s="837">
        <v>0.35897435897435898</v>
      </c>
      <c r="S1976" s="850">
        <v>132</v>
      </c>
    </row>
    <row r="1977" spans="1:19" ht="14.4" customHeight="1" x14ac:dyDescent="0.3">
      <c r="A1977" s="831" t="s">
        <v>5082</v>
      </c>
      <c r="B1977" s="832" t="s">
        <v>5413</v>
      </c>
      <c r="C1977" s="832" t="s">
        <v>589</v>
      </c>
      <c r="D1977" s="832" t="s">
        <v>2737</v>
      </c>
      <c r="E1977" s="832" t="s">
        <v>5331</v>
      </c>
      <c r="F1977" s="832" t="s">
        <v>5381</v>
      </c>
      <c r="G1977" s="832" t="s">
        <v>5382</v>
      </c>
      <c r="H1977" s="849">
        <v>190</v>
      </c>
      <c r="I1977" s="849">
        <v>11210</v>
      </c>
      <c r="J1977" s="832">
        <v>0.75098814229249011</v>
      </c>
      <c r="K1977" s="832">
        <v>59</v>
      </c>
      <c r="L1977" s="849">
        <v>253</v>
      </c>
      <c r="M1977" s="849">
        <v>14927</v>
      </c>
      <c r="N1977" s="832">
        <v>1</v>
      </c>
      <c r="O1977" s="832">
        <v>59</v>
      </c>
      <c r="P1977" s="849">
        <v>140</v>
      </c>
      <c r="Q1977" s="849">
        <v>8260</v>
      </c>
      <c r="R1977" s="837">
        <v>0.55335968379446643</v>
      </c>
      <c r="S1977" s="850">
        <v>59</v>
      </c>
    </row>
    <row r="1978" spans="1:19" ht="14.4" customHeight="1" x14ac:dyDescent="0.3">
      <c r="A1978" s="831" t="s">
        <v>5082</v>
      </c>
      <c r="B1978" s="832" t="s">
        <v>5413</v>
      </c>
      <c r="C1978" s="832" t="s">
        <v>589</v>
      </c>
      <c r="D1978" s="832" t="s">
        <v>2738</v>
      </c>
      <c r="E1978" s="832" t="s">
        <v>5084</v>
      </c>
      <c r="F1978" s="832" t="s">
        <v>5148</v>
      </c>
      <c r="G1978" s="832" t="s">
        <v>3432</v>
      </c>
      <c r="H1978" s="849"/>
      <c r="I1978" s="849"/>
      <c r="J1978" s="832"/>
      <c r="K1978" s="832"/>
      <c r="L1978" s="849"/>
      <c r="M1978" s="849"/>
      <c r="N1978" s="832"/>
      <c r="O1978" s="832"/>
      <c r="P1978" s="849">
        <v>0.1</v>
      </c>
      <c r="Q1978" s="849">
        <v>11.73</v>
      </c>
      <c r="R1978" s="837"/>
      <c r="S1978" s="850">
        <v>117.3</v>
      </c>
    </row>
    <row r="1979" spans="1:19" ht="14.4" customHeight="1" x14ac:dyDescent="0.3">
      <c r="A1979" s="831" t="s">
        <v>5082</v>
      </c>
      <c r="B1979" s="832" t="s">
        <v>5413</v>
      </c>
      <c r="C1979" s="832" t="s">
        <v>589</v>
      </c>
      <c r="D1979" s="832" t="s">
        <v>2738</v>
      </c>
      <c r="E1979" s="832" t="s">
        <v>5084</v>
      </c>
      <c r="F1979" s="832" t="s">
        <v>5221</v>
      </c>
      <c r="G1979" s="832" t="s">
        <v>5222</v>
      </c>
      <c r="H1979" s="849"/>
      <c r="I1979" s="849"/>
      <c r="J1979" s="832"/>
      <c r="K1979" s="832"/>
      <c r="L1979" s="849"/>
      <c r="M1979" s="849"/>
      <c r="N1979" s="832"/>
      <c r="O1979" s="832"/>
      <c r="P1979" s="849">
        <v>0.14000000000000001</v>
      </c>
      <c r="Q1979" s="849">
        <v>51.21</v>
      </c>
      <c r="R1979" s="837"/>
      <c r="S1979" s="850">
        <v>365.78571428571428</v>
      </c>
    </row>
    <row r="1980" spans="1:19" ht="14.4" customHeight="1" x14ac:dyDescent="0.3">
      <c r="A1980" s="831" t="s">
        <v>5082</v>
      </c>
      <c r="B1980" s="832" t="s">
        <v>5413</v>
      </c>
      <c r="C1980" s="832" t="s">
        <v>589</v>
      </c>
      <c r="D1980" s="832" t="s">
        <v>2738</v>
      </c>
      <c r="E1980" s="832" t="s">
        <v>5084</v>
      </c>
      <c r="F1980" s="832" t="s">
        <v>5305</v>
      </c>
      <c r="G1980" s="832" t="s">
        <v>717</v>
      </c>
      <c r="H1980" s="849"/>
      <c r="I1980" s="849"/>
      <c r="J1980" s="832"/>
      <c r="K1980" s="832"/>
      <c r="L1980" s="849"/>
      <c r="M1980" s="849"/>
      <c r="N1980" s="832"/>
      <c r="O1980" s="832"/>
      <c r="P1980" s="849">
        <v>0.5</v>
      </c>
      <c r="Q1980" s="849">
        <v>103.24</v>
      </c>
      <c r="R1980" s="837"/>
      <c r="S1980" s="850">
        <v>206.48</v>
      </c>
    </row>
    <row r="1981" spans="1:19" ht="14.4" customHeight="1" x14ac:dyDescent="0.3">
      <c r="A1981" s="831" t="s">
        <v>5082</v>
      </c>
      <c r="B1981" s="832" t="s">
        <v>5413</v>
      </c>
      <c r="C1981" s="832" t="s">
        <v>589</v>
      </c>
      <c r="D1981" s="832" t="s">
        <v>2738</v>
      </c>
      <c r="E1981" s="832" t="s">
        <v>5331</v>
      </c>
      <c r="F1981" s="832" t="s">
        <v>5338</v>
      </c>
      <c r="G1981" s="832" t="s">
        <v>5339</v>
      </c>
      <c r="H1981" s="849"/>
      <c r="I1981" s="849"/>
      <c r="J1981" s="832"/>
      <c r="K1981" s="832"/>
      <c r="L1981" s="849"/>
      <c r="M1981" s="849"/>
      <c r="N1981" s="832"/>
      <c r="O1981" s="832"/>
      <c r="P1981" s="849">
        <v>1</v>
      </c>
      <c r="Q1981" s="849">
        <v>147</v>
      </c>
      <c r="R1981" s="837"/>
      <c r="S1981" s="850">
        <v>147</v>
      </c>
    </row>
    <row r="1982" spans="1:19" ht="14.4" customHeight="1" x14ac:dyDescent="0.3">
      <c r="A1982" s="831" t="s">
        <v>5082</v>
      </c>
      <c r="B1982" s="832" t="s">
        <v>5413</v>
      </c>
      <c r="C1982" s="832" t="s">
        <v>589</v>
      </c>
      <c r="D1982" s="832" t="s">
        <v>2738</v>
      </c>
      <c r="E1982" s="832" t="s">
        <v>5331</v>
      </c>
      <c r="F1982" s="832" t="s">
        <v>5344</v>
      </c>
      <c r="G1982" s="832" t="s">
        <v>5346</v>
      </c>
      <c r="H1982" s="849"/>
      <c r="I1982" s="849"/>
      <c r="J1982" s="832"/>
      <c r="K1982" s="832"/>
      <c r="L1982" s="849"/>
      <c r="M1982" s="849"/>
      <c r="N1982" s="832"/>
      <c r="O1982" s="832"/>
      <c r="P1982" s="849">
        <v>2</v>
      </c>
      <c r="Q1982" s="849">
        <v>74</v>
      </c>
      <c r="R1982" s="837"/>
      <c r="S1982" s="850">
        <v>37</v>
      </c>
    </row>
    <row r="1983" spans="1:19" ht="14.4" customHeight="1" x14ac:dyDescent="0.3">
      <c r="A1983" s="831" t="s">
        <v>5082</v>
      </c>
      <c r="B1983" s="832" t="s">
        <v>5413</v>
      </c>
      <c r="C1983" s="832" t="s">
        <v>589</v>
      </c>
      <c r="D1983" s="832" t="s">
        <v>2738</v>
      </c>
      <c r="E1983" s="832" t="s">
        <v>5331</v>
      </c>
      <c r="F1983" s="832" t="s">
        <v>5358</v>
      </c>
      <c r="G1983" s="832" t="s">
        <v>5359</v>
      </c>
      <c r="H1983" s="849"/>
      <c r="I1983" s="849"/>
      <c r="J1983" s="832"/>
      <c r="K1983" s="832"/>
      <c r="L1983" s="849"/>
      <c r="M1983" s="849"/>
      <c r="N1983" s="832"/>
      <c r="O1983" s="832"/>
      <c r="P1983" s="849">
        <v>1</v>
      </c>
      <c r="Q1983" s="849">
        <v>244</v>
      </c>
      <c r="R1983" s="837"/>
      <c r="S1983" s="850">
        <v>244</v>
      </c>
    </row>
    <row r="1984" spans="1:19" ht="14.4" customHeight="1" x14ac:dyDescent="0.3">
      <c r="A1984" s="831" t="s">
        <v>5082</v>
      </c>
      <c r="B1984" s="832" t="s">
        <v>5413</v>
      </c>
      <c r="C1984" s="832" t="s">
        <v>589</v>
      </c>
      <c r="D1984" s="832" t="s">
        <v>2738</v>
      </c>
      <c r="E1984" s="832" t="s">
        <v>5331</v>
      </c>
      <c r="F1984" s="832" t="s">
        <v>5381</v>
      </c>
      <c r="G1984" s="832" t="s">
        <v>5382</v>
      </c>
      <c r="H1984" s="849"/>
      <c r="I1984" s="849"/>
      <c r="J1984" s="832"/>
      <c r="K1984" s="832"/>
      <c r="L1984" s="849"/>
      <c r="M1984" s="849"/>
      <c r="N1984" s="832"/>
      <c r="O1984" s="832"/>
      <c r="P1984" s="849">
        <v>1</v>
      </c>
      <c r="Q1984" s="849">
        <v>59</v>
      </c>
      <c r="R1984" s="837"/>
      <c r="S1984" s="850">
        <v>59</v>
      </c>
    </row>
    <row r="1985" spans="1:19" ht="14.4" customHeight="1" x14ac:dyDescent="0.3">
      <c r="A1985" s="831" t="s">
        <v>5082</v>
      </c>
      <c r="B1985" s="832" t="s">
        <v>5413</v>
      </c>
      <c r="C1985" s="832" t="s">
        <v>589</v>
      </c>
      <c r="D1985" s="832" t="s">
        <v>2739</v>
      </c>
      <c r="E1985" s="832" t="s">
        <v>5331</v>
      </c>
      <c r="F1985" s="832" t="s">
        <v>5361</v>
      </c>
      <c r="G1985" s="832" t="s">
        <v>5362</v>
      </c>
      <c r="H1985" s="849">
        <v>3</v>
      </c>
      <c r="I1985" s="849">
        <v>100</v>
      </c>
      <c r="J1985" s="832"/>
      <c r="K1985" s="832">
        <v>33.333333333333336</v>
      </c>
      <c r="L1985" s="849"/>
      <c r="M1985" s="849"/>
      <c r="N1985" s="832"/>
      <c r="O1985" s="832"/>
      <c r="P1985" s="849"/>
      <c r="Q1985" s="849"/>
      <c r="R1985" s="837"/>
      <c r="S1985" s="850"/>
    </row>
    <row r="1986" spans="1:19" ht="14.4" customHeight="1" x14ac:dyDescent="0.3">
      <c r="A1986" s="831" t="s">
        <v>5082</v>
      </c>
      <c r="B1986" s="832" t="s">
        <v>5413</v>
      </c>
      <c r="C1986" s="832" t="s">
        <v>589</v>
      </c>
      <c r="D1986" s="832" t="s">
        <v>2739</v>
      </c>
      <c r="E1986" s="832" t="s">
        <v>5331</v>
      </c>
      <c r="F1986" s="832" t="s">
        <v>5361</v>
      </c>
      <c r="G1986" s="832" t="s">
        <v>5363</v>
      </c>
      <c r="H1986" s="849">
        <v>6</v>
      </c>
      <c r="I1986" s="849">
        <v>200</v>
      </c>
      <c r="J1986" s="832">
        <v>0.75001875046876176</v>
      </c>
      <c r="K1986" s="832">
        <v>33.333333333333336</v>
      </c>
      <c r="L1986" s="849">
        <v>8</v>
      </c>
      <c r="M1986" s="849">
        <v>266.65999999999997</v>
      </c>
      <c r="N1986" s="832">
        <v>1</v>
      </c>
      <c r="O1986" s="832">
        <v>33.332499999999996</v>
      </c>
      <c r="P1986" s="849">
        <v>3</v>
      </c>
      <c r="Q1986" s="849">
        <v>99.99</v>
      </c>
      <c r="R1986" s="837">
        <v>0.37497187429685747</v>
      </c>
      <c r="S1986" s="850">
        <v>33.33</v>
      </c>
    </row>
    <row r="1987" spans="1:19" ht="14.4" customHeight="1" x14ac:dyDescent="0.3">
      <c r="A1987" s="831" t="s">
        <v>5082</v>
      </c>
      <c r="B1987" s="832" t="s">
        <v>5413</v>
      </c>
      <c r="C1987" s="832" t="s">
        <v>589</v>
      </c>
      <c r="D1987" s="832" t="s">
        <v>2739</v>
      </c>
      <c r="E1987" s="832" t="s">
        <v>5331</v>
      </c>
      <c r="F1987" s="832" t="s">
        <v>5449</v>
      </c>
      <c r="G1987" s="832" t="s">
        <v>5451</v>
      </c>
      <c r="H1987" s="849">
        <v>13</v>
      </c>
      <c r="I1987" s="849">
        <v>4602</v>
      </c>
      <c r="J1987" s="832">
        <v>1.6204225352112676</v>
      </c>
      <c r="K1987" s="832">
        <v>354</v>
      </c>
      <c r="L1987" s="849">
        <v>8</v>
      </c>
      <c r="M1987" s="849">
        <v>2840</v>
      </c>
      <c r="N1987" s="832">
        <v>1</v>
      </c>
      <c r="O1987" s="832">
        <v>355</v>
      </c>
      <c r="P1987" s="849">
        <v>3</v>
      </c>
      <c r="Q1987" s="849">
        <v>1065</v>
      </c>
      <c r="R1987" s="837">
        <v>0.375</v>
      </c>
      <c r="S1987" s="850">
        <v>355</v>
      </c>
    </row>
    <row r="1988" spans="1:19" ht="14.4" customHeight="1" x14ac:dyDescent="0.3">
      <c r="A1988" s="831" t="s">
        <v>5082</v>
      </c>
      <c r="B1988" s="832" t="s">
        <v>5413</v>
      </c>
      <c r="C1988" s="832" t="s">
        <v>589</v>
      </c>
      <c r="D1988" s="832" t="s">
        <v>5075</v>
      </c>
      <c r="E1988" s="832" t="s">
        <v>5084</v>
      </c>
      <c r="F1988" s="832" t="s">
        <v>5092</v>
      </c>
      <c r="G1988" s="832" t="s">
        <v>5093</v>
      </c>
      <c r="H1988" s="849">
        <v>0.1</v>
      </c>
      <c r="I1988" s="849">
        <v>18.87</v>
      </c>
      <c r="J1988" s="832"/>
      <c r="K1988" s="832">
        <v>188.7</v>
      </c>
      <c r="L1988" s="849"/>
      <c r="M1988" s="849"/>
      <c r="N1988" s="832"/>
      <c r="O1988" s="832"/>
      <c r="P1988" s="849"/>
      <c r="Q1988" s="849"/>
      <c r="R1988" s="837"/>
      <c r="S1988" s="850"/>
    </row>
    <row r="1989" spans="1:19" ht="14.4" customHeight="1" x14ac:dyDescent="0.3">
      <c r="A1989" s="831" t="s">
        <v>5082</v>
      </c>
      <c r="B1989" s="832" t="s">
        <v>5413</v>
      </c>
      <c r="C1989" s="832" t="s">
        <v>589</v>
      </c>
      <c r="D1989" s="832" t="s">
        <v>5075</v>
      </c>
      <c r="E1989" s="832" t="s">
        <v>5084</v>
      </c>
      <c r="F1989" s="832" t="s">
        <v>5122</v>
      </c>
      <c r="G1989" s="832" t="s">
        <v>5123</v>
      </c>
      <c r="H1989" s="849">
        <v>2</v>
      </c>
      <c r="I1989" s="849">
        <v>47120.229999999996</v>
      </c>
      <c r="J1989" s="832"/>
      <c r="K1989" s="832">
        <v>23560.114999999998</v>
      </c>
      <c r="L1989" s="849"/>
      <c r="M1989" s="849"/>
      <c r="N1989" s="832"/>
      <c r="O1989" s="832"/>
      <c r="P1989" s="849"/>
      <c r="Q1989" s="849"/>
      <c r="R1989" s="837"/>
      <c r="S1989" s="850"/>
    </row>
    <row r="1990" spans="1:19" ht="14.4" customHeight="1" x14ac:dyDescent="0.3">
      <c r="A1990" s="831" t="s">
        <v>5082</v>
      </c>
      <c r="B1990" s="832" t="s">
        <v>5413</v>
      </c>
      <c r="C1990" s="832" t="s">
        <v>589</v>
      </c>
      <c r="D1990" s="832" t="s">
        <v>5075</v>
      </c>
      <c r="E1990" s="832" t="s">
        <v>5084</v>
      </c>
      <c r="F1990" s="832" t="s">
        <v>5140</v>
      </c>
      <c r="G1990" s="832" t="s">
        <v>1187</v>
      </c>
      <c r="H1990" s="849">
        <v>0.2</v>
      </c>
      <c r="I1990" s="849">
        <v>36.43</v>
      </c>
      <c r="J1990" s="832"/>
      <c r="K1990" s="832">
        <v>182.14999999999998</v>
      </c>
      <c r="L1990" s="849"/>
      <c r="M1990" s="849"/>
      <c r="N1990" s="832"/>
      <c r="O1990" s="832"/>
      <c r="P1990" s="849"/>
      <c r="Q1990" s="849"/>
      <c r="R1990" s="837"/>
      <c r="S1990" s="850"/>
    </row>
    <row r="1991" spans="1:19" ht="14.4" customHeight="1" x14ac:dyDescent="0.3">
      <c r="A1991" s="831" t="s">
        <v>5082</v>
      </c>
      <c r="B1991" s="832" t="s">
        <v>5413</v>
      </c>
      <c r="C1991" s="832" t="s">
        <v>589</v>
      </c>
      <c r="D1991" s="832" t="s">
        <v>5075</v>
      </c>
      <c r="E1991" s="832" t="s">
        <v>5084</v>
      </c>
      <c r="F1991" s="832" t="s">
        <v>5141</v>
      </c>
      <c r="G1991" s="832" t="s">
        <v>793</v>
      </c>
      <c r="H1991" s="849">
        <v>0.2</v>
      </c>
      <c r="I1991" s="849">
        <v>14.15</v>
      </c>
      <c r="J1991" s="832"/>
      <c r="K1991" s="832">
        <v>70.75</v>
      </c>
      <c r="L1991" s="849"/>
      <c r="M1991" s="849"/>
      <c r="N1991" s="832"/>
      <c r="O1991" s="832"/>
      <c r="P1991" s="849"/>
      <c r="Q1991" s="849"/>
      <c r="R1991" s="837"/>
      <c r="S1991" s="850"/>
    </row>
    <row r="1992" spans="1:19" ht="14.4" customHeight="1" x14ac:dyDescent="0.3">
      <c r="A1992" s="831" t="s">
        <v>5082</v>
      </c>
      <c r="B1992" s="832" t="s">
        <v>5413</v>
      </c>
      <c r="C1992" s="832" t="s">
        <v>589</v>
      </c>
      <c r="D1992" s="832" t="s">
        <v>5075</v>
      </c>
      <c r="E1992" s="832" t="s">
        <v>5084</v>
      </c>
      <c r="F1992" s="832" t="s">
        <v>5187</v>
      </c>
      <c r="G1992" s="832" t="s">
        <v>2583</v>
      </c>
      <c r="H1992" s="849">
        <v>0.4</v>
      </c>
      <c r="I1992" s="849">
        <v>1814</v>
      </c>
      <c r="J1992" s="832"/>
      <c r="K1992" s="832">
        <v>4535</v>
      </c>
      <c r="L1992" s="849"/>
      <c r="M1992" s="849"/>
      <c r="N1992" s="832"/>
      <c r="O1992" s="832"/>
      <c r="P1992" s="849"/>
      <c r="Q1992" s="849"/>
      <c r="R1992" s="837"/>
      <c r="S1992" s="850"/>
    </row>
    <row r="1993" spans="1:19" ht="14.4" customHeight="1" x14ac:dyDescent="0.3">
      <c r="A1993" s="831" t="s">
        <v>5082</v>
      </c>
      <c r="B1993" s="832" t="s">
        <v>5413</v>
      </c>
      <c r="C1993" s="832" t="s">
        <v>589</v>
      </c>
      <c r="D1993" s="832" t="s">
        <v>5075</v>
      </c>
      <c r="E1993" s="832" t="s">
        <v>5084</v>
      </c>
      <c r="F1993" s="832" t="s">
        <v>5188</v>
      </c>
      <c r="G1993" s="832" t="s">
        <v>2583</v>
      </c>
      <c r="H1993" s="849">
        <v>1.8000000000000003</v>
      </c>
      <c r="I1993" s="849">
        <v>12116.61</v>
      </c>
      <c r="J1993" s="832"/>
      <c r="K1993" s="832">
        <v>6731.4499999999989</v>
      </c>
      <c r="L1993" s="849"/>
      <c r="M1993" s="849"/>
      <c r="N1993" s="832"/>
      <c r="O1993" s="832"/>
      <c r="P1993" s="849"/>
      <c r="Q1993" s="849"/>
      <c r="R1993" s="837"/>
      <c r="S1993" s="850"/>
    </row>
    <row r="1994" spans="1:19" ht="14.4" customHeight="1" x14ac:dyDescent="0.3">
      <c r="A1994" s="831" t="s">
        <v>5082</v>
      </c>
      <c r="B1994" s="832" t="s">
        <v>5413</v>
      </c>
      <c r="C1994" s="832" t="s">
        <v>589</v>
      </c>
      <c r="D1994" s="832" t="s">
        <v>5075</v>
      </c>
      <c r="E1994" s="832" t="s">
        <v>5331</v>
      </c>
      <c r="F1994" s="832" t="s">
        <v>5344</v>
      </c>
      <c r="G1994" s="832" t="s">
        <v>5345</v>
      </c>
      <c r="H1994" s="849">
        <v>20</v>
      </c>
      <c r="I1994" s="849">
        <v>740</v>
      </c>
      <c r="J1994" s="832"/>
      <c r="K1994" s="832">
        <v>37</v>
      </c>
      <c r="L1994" s="849"/>
      <c r="M1994" s="849"/>
      <c r="N1994" s="832"/>
      <c r="O1994" s="832"/>
      <c r="P1994" s="849"/>
      <c r="Q1994" s="849"/>
      <c r="R1994" s="837"/>
      <c r="S1994" s="850"/>
    </row>
    <row r="1995" spans="1:19" ht="14.4" customHeight="1" x14ac:dyDescent="0.3">
      <c r="A1995" s="831" t="s">
        <v>5082</v>
      </c>
      <c r="B1995" s="832" t="s">
        <v>5413</v>
      </c>
      <c r="C1995" s="832" t="s">
        <v>589</v>
      </c>
      <c r="D1995" s="832" t="s">
        <v>5075</v>
      </c>
      <c r="E1995" s="832" t="s">
        <v>5331</v>
      </c>
      <c r="F1995" s="832" t="s">
        <v>5358</v>
      </c>
      <c r="G1995" s="832" t="s">
        <v>5360</v>
      </c>
      <c r="H1995" s="849">
        <v>1</v>
      </c>
      <c r="I1995" s="849">
        <v>110</v>
      </c>
      <c r="J1995" s="832"/>
      <c r="K1995" s="832">
        <v>110</v>
      </c>
      <c r="L1995" s="849"/>
      <c r="M1995" s="849"/>
      <c r="N1995" s="832"/>
      <c r="O1995" s="832"/>
      <c r="P1995" s="849"/>
      <c r="Q1995" s="849"/>
      <c r="R1995" s="837"/>
      <c r="S1995" s="850"/>
    </row>
    <row r="1996" spans="1:19" ht="14.4" customHeight="1" x14ac:dyDescent="0.3">
      <c r="A1996" s="831" t="s">
        <v>5082</v>
      </c>
      <c r="B1996" s="832" t="s">
        <v>5413</v>
      </c>
      <c r="C1996" s="832" t="s">
        <v>589</v>
      </c>
      <c r="D1996" s="832" t="s">
        <v>5075</v>
      </c>
      <c r="E1996" s="832" t="s">
        <v>5331</v>
      </c>
      <c r="F1996" s="832" t="s">
        <v>5364</v>
      </c>
      <c r="G1996" s="832" t="s">
        <v>5365</v>
      </c>
      <c r="H1996" s="849">
        <v>1</v>
      </c>
      <c r="I1996" s="849">
        <v>37</v>
      </c>
      <c r="J1996" s="832"/>
      <c r="K1996" s="832">
        <v>37</v>
      </c>
      <c r="L1996" s="849"/>
      <c r="M1996" s="849"/>
      <c r="N1996" s="832"/>
      <c r="O1996" s="832"/>
      <c r="P1996" s="849"/>
      <c r="Q1996" s="849"/>
      <c r="R1996" s="837"/>
      <c r="S1996" s="850"/>
    </row>
    <row r="1997" spans="1:19" ht="14.4" customHeight="1" x14ac:dyDescent="0.3">
      <c r="A1997" s="831" t="s">
        <v>5082</v>
      </c>
      <c r="B1997" s="832" t="s">
        <v>5413</v>
      </c>
      <c r="C1997" s="832" t="s">
        <v>589</v>
      </c>
      <c r="D1997" s="832" t="s">
        <v>5075</v>
      </c>
      <c r="E1997" s="832" t="s">
        <v>5331</v>
      </c>
      <c r="F1997" s="832" t="s">
        <v>5369</v>
      </c>
      <c r="G1997" s="832" t="s">
        <v>5371</v>
      </c>
      <c r="H1997" s="849">
        <v>13</v>
      </c>
      <c r="I1997" s="849">
        <v>416</v>
      </c>
      <c r="J1997" s="832"/>
      <c r="K1997" s="832">
        <v>32</v>
      </c>
      <c r="L1997" s="849"/>
      <c r="M1997" s="849"/>
      <c r="N1997" s="832"/>
      <c r="O1997" s="832"/>
      <c r="P1997" s="849"/>
      <c r="Q1997" s="849"/>
      <c r="R1997" s="837"/>
      <c r="S1997" s="850"/>
    </row>
    <row r="1998" spans="1:19" ht="14.4" customHeight="1" x14ac:dyDescent="0.3">
      <c r="A1998" s="831" t="s">
        <v>5082</v>
      </c>
      <c r="B1998" s="832" t="s">
        <v>5413</v>
      </c>
      <c r="C1998" s="832" t="s">
        <v>589</v>
      </c>
      <c r="D1998" s="832" t="s">
        <v>5075</v>
      </c>
      <c r="E1998" s="832" t="s">
        <v>5331</v>
      </c>
      <c r="F1998" s="832" t="s">
        <v>5374</v>
      </c>
      <c r="G1998" s="832" t="s">
        <v>5375</v>
      </c>
      <c r="H1998" s="849">
        <v>1</v>
      </c>
      <c r="I1998" s="849">
        <v>131</v>
      </c>
      <c r="J1998" s="832"/>
      <c r="K1998" s="832">
        <v>131</v>
      </c>
      <c r="L1998" s="849"/>
      <c r="M1998" s="849"/>
      <c r="N1998" s="832"/>
      <c r="O1998" s="832"/>
      <c r="P1998" s="849"/>
      <c r="Q1998" s="849"/>
      <c r="R1998" s="837"/>
      <c r="S1998" s="850"/>
    </row>
    <row r="1999" spans="1:19" ht="14.4" customHeight="1" x14ac:dyDescent="0.3">
      <c r="A1999" s="831" t="s">
        <v>5082</v>
      </c>
      <c r="B1999" s="832" t="s">
        <v>5413</v>
      </c>
      <c r="C1999" s="832" t="s">
        <v>589</v>
      </c>
      <c r="D1999" s="832" t="s">
        <v>2740</v>
      </c>
      <c r="E1999" s="832" t="s">
        <v>5084</v>
      </c>
      <c r="F1999" s="832" t="s">
        <v>5087</v>
      </c>
      <c r="G1999" s="832" t="s">
        <v>4276</v>
      </c>
      <c r="H1999" s="849"/>
      <c r="I1999" s="849"/>
      <c r="J1999" s="832"/>
      <c r="K1999" s="832"/>
      <c r="L1999" s="849"/>
      <c r="M1999" s="849"/>
      <c r="N1999" s="832"/>
      <c r="O1999" s="832"/>
      <c r="P1999" s="849">
        <v>5.4</v>
      </c>
      <c r="Q1999" s="849">
        <v>292.14</v>
      </c>
      <c r="R1999" s="837"/>
      <c r="S1999" s="850">
        <v>54.099999999999994</v>
      </c>
    </row>
    <row r="2000" spans="1:19" ht="14.4" customHeight="1" x14ac:dyDescent="0.3">
      <c r="A2000" s="831" t="s">
        <v>5082</v>
      </c>
      <c r="B2000" s="832" t="s">
        <v>5413</v>
      </c>
      <c r="C2000" s="832" t="s">
        <v>589</v>
      </c>
      <c r="D2000" s="832" t="s">
        <v>2740</v>
      </c>
      <c r="E2000" s="832" t="s">
        <v>5084</v>
      </c>
      <c r="F2000" s="832" t="s">
        <v>5091</v>
      </c>
      <c r="G2000" s="832" t="s">
        <v>2872</v>
      </c>
      <c r="H2000" s="849"/>
      <c r="I2000" s="849"/>
      <c r="J2000" s="832"/>
      <c r="K2000" s="832"/>
      <c r="L2000" s="849"/>
      <c r="M2000" s="849"/>
      <c r="N2000" s="832"/>
      <c r="O2000" s="832"/>
      <c r="P2000" s="849">
        <v>0.2</v>
      </c>
      <c r="Q2000" s="849">
        <v>2.57</v>
      </c>
      <c r="R2000" s="837"/>
      <c r="S2000" s="850">
        <v>12.849999999999998</v>
      </c>
    </row>
    <row r="2001" spans="1:19" ht="14.4" customHeight="1" x14ac:dyDescent="0.3">
      <c r="A2001" s="831" t="s">
        <v>5082</v>
      </c>
      <c r="B2001" s="832" t="s">
        <v>5413</v>
      </c>
      <c r="C2001" s="832" t="s">
        <v>589</v>
      </c>
      <c r="D2001" s="832" t="s">
        <v>2740</v>
      </c>
      <c r="E2001" s="832" t="s">
        <v>5084</v>
      </c>
      <c r="F2001" s="832" t="s">
        <v>5097</v>
      </c>
      <c r="G2001" s="832" t="s">
        <v>1226</v>
      </c>
      <c r="H2001" s="849"/>
      <c r="I2001" s="849"/>
      <c r="J2001" s="832"/>
      <c r="K2001" s="832"/>
      <c r="L2001" s="849"/>
      <c r="M2001" s="849"/>
      <c r="N2001" s="832"/>
      <c r="O2001" s="832"/>
      <c r="P2001" s="849">
        <v>12</v>
      </c>
      <c r="Q2001" s="849">
        <v>161.92000000000002</v>
      </c>
      <c r="R2001" s="837"/>
      <c r="S2001" s="850">
        <v>13.493333333333334</v>
      </c>
    </row>
    <row r="2002" spans="1:19" ht="14.4" customHeight="1" x14ac:dyDescent="0.3">
      <c r="A2002" s="831" t="s">
        <v>5082</v>
      </c>
      <c r="B2002" s="832" t="s">
        <v>5413</v>
      </c>
      <c r="C2002" s="832" t="s">
        <v>589</v>
      </c>
      <c r="D2002" s="832" t="s">
        <v>2740</v>
      </c>
      <c r="E2002" s="832" t="s">
        <v>5084</v>
      </c>
      <c r="F2002" s="832" t="s">
        <v>5122</v>
      </c>
      <c r="G2002" s="832" t="s">
        <v>5123</v>
      </c>
      <c r="H2002" s="849">
        <v>1</v>
      </c>
      <c r="I2002" s="849">
        <v>23453.03</v>
      </c>
      <c r="J2002" s="832"/>
      <c r="K2002" s="832">
        <v>23453.03</v>
      </c>
      <c r="L2002" s="849"/>
      <c r="M2002" s="849"/>
      <c r="N2002" s="832"/>
      <c r="O2002" s="832"/>
      <c r="P2002" s="849"/>
      <c r="Q2002" s="849"/>
      <c r="R2002" s="837"/>
      <c r="S2002" s="850"/>
    </row>
    <row r="2003" spans="1:19" ht="14.4" customHeight="1" x14ac:dyDescent="0.3">
      <c r="A2003" s="831" t="s">
        <v>5082</v>
      </c>
      <c r="B2003" s="832" t="s">
        <v>5413</v>
      </c>
      <c r="C2003" s="832" t="s">
        <v>589</v>
      </c>
      <c r="D2003" s="832" t="s">
        <v>2740</v>
      </c>
      <c r="E2003" s="832" t="s">
        <v>5084</v>
      </c>
      <c r="F2003" s="832" t="s">
        <v>5140</v>
      </c>
      <c r="G2003" s="832" t="s">
        <v>1187</v>
      </c>
      <c r="H2003" s="849"/>
      <c r="I2003" s="849"/>
      <c r="J2003" s="832"/>
      <c r="K2003" s="832"/>
      <c r="L2003" s="849"/>
      <c r="M2003" s="849"/>
      <c r="N2003" s="832"/>
      <c r="O2003" s="832"/>
      <c r="P2003" s="849">
        <v>5.2000000000000011</v>
      </c>
      <c r="Q2003" s="849">
        <v>947.18000000000006</v>
      </c>
      <c r="R2003" s="837"/>
      <c r="S2003" s="850">
        <v>182.14999999999998</v>
      </c>
    </row>
    <row r="2004" spans="1:19" ht="14.4" customHeight="1" x14ac:dyDescent="0.3">
      <c r="A2004" s="831" t="s">
        <v>5082</v>
      </c>
      <c r="B2004" s="832" t="s">
        <v>5413</v>
      </c>
      <c r="C2004" s="832" t="s">
        <v>589</v>
      </c>
      <c r="D2004" s="832" t="s">
        <v>2740</v>
      </c>
      <c r="E2004" s="832" t="s">
        <v>5084</v>
      </c>
      <c r="F2004" s="832" t="s">
        <v>5141</v>
      </c>
      <c r="G2004" s="832" t="s">
        <v>793</v>
      </c>
      <c r="H2004" s="849"/>
      <c r="I2004" s="849"/>
      <c r="J2004" s="832"/>
      <c r="K2004" s="832"/>
      <c r="L2004" s="849"/>
      <c r="M2004" s="849"/>
      <c r="N2004" s="832"/>
      <c r="O2004" s="832"/>
      <c r="P2004" s="849">
        <v>0.60000000000000009</v>
      </c>
      <c r="Q2004" s="849">
        <v>51.09</v>
      </c>
      <c r="R2004" s="837"/>
      <c r="S2004" s="850">
        <v>85.149999999999991</v>
      </c>
    </row>
    <row r="2005" spans="1:19" ht="14.4" customHeight="1" x14ac:dyDescent="0.3">
      <c r="A2005" s="831" t="s">
        <v>5082</v>
      </c>
      <c r="B2005" s="832" t="s">
        <v>5413</v>
      </c>
      <c r="C2005" s="832" t="s">
        <v>589</v>
      </c>
      <c r="D2005" s="832" t="s">
        <v>2740</v>
      </c>
      <c r="E2005" s="832" t="s">
        <v>5084</v>
      </c>
      <c r="F2005" s="832" t="s">
        <v>5142</v>
      </c>
      <c r="G2005" s="832" t="s">
        <v>3404</v>
      </c>
      <c r="H2005" s="849"/>
      <c r="I2005" s="849"/>
      <c r="J2005" s="832"/>
      <c r="K2005" s="832"/>
      <c r="L2005" s="849"/>
      <c r="M2005" s="849"/>
      <c r="N2005" s="832"/>
      <c r="O2005" s="832"/>
      <c r="P2005" s="849">
        <v>0.11</v>
      </c>
      <c r="Q2005" s="849">
        <v>75.47</v>
      </c>
      <c r="R2005" s="837"/>
      <c r="S2005" s="850">
        <v>686.09090909090912</v>
      </c>
    </row>
    <row r="2006" spans="1:19" ht="14.4" customHeight="1" x14ac:dyDescent="0.3">
      <c r="A2006" s="831" t="s">
        <v>5082</v>
      </c>
      <c r="B2006" s="832" t="s">
        <v>5413</v>
      </c>
      <c r="C2006" s="832" t="s">
        <v>589</v>
      </c>
      <c r="D2006" s="832" t="s">
        <v>2740</v>
      </c>
      <c r="E2006" s="832" t="s">
        <v>5084</v>
      </c>
      <c r="F2006" s="832" t="s">
        <v>5144</v>
      </c>
      <c r="G2006" s="832" t="s">
        <v>3404</v>
      </c>
      <c r="H2006" s="849"/>
      <c r="I2006" s="849"/>
      <c r="J2006" s="832"/>
      <c r="K2006" s="832"/>
      <c r="L2006" s="849"/>
      <c r="M2006" s="849"/>
      <c r="N2006" s="832"/>
      <c r="O2006" s="832"/>
      <c r="P2006" s="849">
        <v>1</v>
      </c>
      <c r="Q2006" s="849">
        <v>343.09</v>
      </c>
      <c r="R2006" s="837"/>
      <c r="S2006" s="850">
        <v>343.09</v>
      </c>
    </row>
    <row r="2007" spans="1:19" ht="14.4" customHeight="1" x14ac:dyDescent="0.3">
      <c r="A2007" s="831" t="s">
        <v>5082</v>
      </c>
      <c r="B2007" s="832" t="s">
        <v>5413</v>
      </c>
      <c r="C2007" s="832" t="s">
        <v>589</v>
      </c>
      <c r="D2007" s="832" t="s">
        <v>2740</v>
      </c>
      <c r="E2007" s="832" t="s">
        <v>5084</v>
      </c>
      <c r="F2007" s="832" t="s">
        <v>5145</v>
      </c>
      <c r="G2007" s="832" t="s">
        <v>1258</v>
      </c>
      <c r="H2007" s="849">
        <v>0.2</v>
      </c>
      <c r="I2007" s="849">
        <v>11.99</v>
      </c>
      <c r="J2007" s="832"/>
      <c r="K2007" s="832">
        <v>59.949999999999996</v>
      </c>
      <c r="L2007" s="849"/>
      <c r="M2007" s="849"/>
      <c r="N2007" s="832"/>
      <c r="O2007" s="832"/>
      <c r="P2007" s="849"/>
      <c r="Q2007" s="849"/>
      <c r="R2007" s="837"/>
      <c r="S2007" s="850"/>
    </row>
    <row r="2008" spans="1:19" ht="14.4" customHeight="1" x14ac:dyDescent="0.3">
      <c r="A2008" s="831" t="s">
        <v>5082</v>
      </c>
      <c r="B2008" s="832" t="s">
        <v>5413</v>
      </c>
      <c r="C2008" s="832" t="s">
        <v>589</v>
      </c>
      <c r="D2008" s="832" t="s">
        <v>2740</v>
      </c>
      <c r="E2008" s="832" t="s">
        <v>5084</v>
      </c>
      <c r="F2008" s="832" t="s">
        <v>5148</v>
      </c>
      <c r="G2008" s="832" t="s">
        <v>3432</v>
      </c>
      <c r="H2008" s="849">
        <v>0.7</v>
      </c>
      <c r="I2008" s="849">
        <v>82.11</v>
      </c>
      <c r="J2008" s="832">
        <v>0.70000000000000007</v>
      </c>
      <c r="K2008" s="832">
        <v>117.30000000000001</v>
      </c>
      <c r="L2008" s="849">
        <v>1</v>
      </c>
      <c r="M2008" s="849">
        <v>117.3</v>
      </c>
      <c r="N2008" s="832">
        <v>1</v>
      </c>
      <c r="O2008" s="832">
        <v>117.3</v>
      </c>
      <c r="P2008" s="849">
        <v>3.9000000000000004</v>
      </c>
      <c r="Q2008" s="849">
        <v>457.48</v>
      </c>
      <c r="R2008" s="837">
        <v>3.9000852514919013</v>
      </c>
      <c r="S2008" s="850">
        <v>117.30256410256409</v>
      </c>
    </row>
    <row r="2009" spans="1:19" ht="14.4" customHeight="1" x14ac:dyDescent="0.3">
      <c r="A2009" s="831" t="s">
        <v>5082</v>
      </c>
      <c r="B2009" s="832" t="s">
        <v>5413</v>
      </c>
      <c r="C2009" s="832" t="s">
        <v>589</v>
      </c>
      <c r="D2009" s="832" t="s">
        <v>2740</v>
      </c>
      <c r="E2009" s="832" t="s">
        <v>5084</v>
      </c>
      <c r="F2009" s="832" t="s">
        <v>5153</v>
      </c>
      <c r="G2009" s="832" t="s">
        <v>923</v>
      </c>
      <c r="H2009" s="849"/>
      <c r="I2009" s="849"/>
      <c r="J2009" s="832"/>
      <c r="K2009" s="832"/>
      <c r="L2009" s="849"/>
      <c r="M2009" s="849"/>
      <c r="N2009" s="832"/>
      <c r="O2009" s="832"/>
      <c r="P2009" s="849">
        <v>0.03</v>
      </c>
      <c r="Q2009" s="849">
        <v>6.02</v>
      </c>
      <c r="R2009" s="837"/>
      <c r="S2009" s="850">
        <v>200.66666666666666</v>
      </c>
    </row>
    <row r="2010" spans="1:19" ht="14.4" customHeight="1" x14ac:dyDescent="0.3">
      <c r="A2010" s="831" t="s">
        <v>5082</v>
      </c>
      <c r="B2010" s="832" t="s">
        <v>5413</v>
      </c>
      <c r="C2010" s="832" t="s">
        <v>589</v>
      </c>
      <c r="D2010" s="832" t="s">
        <v>2740</v>
      </c>
      <c r="E2010" s="832" t="s">
        <v>5084</v>
      </c>
      <c r="F2010" s="832" t="s">
        <v>5156</v>
      </c>
      <c r="G2010" s="832" t="s">
        <v>5157</v>
      </c>
      <c r="H2010" s="849">
        <v>0.17</v>
      </c>
      <c r="I2010" s="849">
        <v>112.4</v>
      </c>
      <c r="J2010" s="832"/>
      <c r="K2010" s="832">
        <v>661.17647058823525</v>
      </c>
      <c r="L2010" s="849"/>
      <c r="M2010" s="849"/>
      <c r="N2010" s="832"/>
      <c r="O2010" s="832"/>
      <c r="P2010" s="849">
        <v>0.34</v>
      </c>
      <c r="Q2010" s="849">
        <v>169.24</v>
      </c>
      <c r="R2010" s="837"/>
      <c r="S2010" s="850">
        <v>497.76470588235293</v>
      </c>
    </row>
    <row r="2011" spans="1:19" ht="14.4" customHeight="1" x14ac:dyDescent="0.3">
      <c r="A2011" s="831" t="s">
        <v>5082</v>
      </c>
      <c r="B2011" s="832" t="s">
        <v>5413</v>
      </c>
      <c r="C2011" s="832" t="s">
        <v>589</v>
      </c>
      <c r="D2011" s="832" t="s">
        <v>2740</v>
      </c>
      <c r="E2011" s="832" t="s">
        <v>5084</v>
      </c>
      <c r="F2011" s="832" t="s">
        <v>5188</v>
      </c>
      <c r="G2011" s="832" t="s">
        <v>2583</v>
      </c>
      <c r="H2011" s="849"/>
      <c r="I2011" s="849"/>
      <c r="J2011" s="832"/>
      <c r="K2011" s="832"/>
      <c r="L2011" s="849">
        <v>0.2</v>
      </c>
      <c r="M2011" s="849">
        <v>1346.29</v>
      </c>
      <c r="N2011" s="832">
        <v>1</v>
      </c>
      <c r="O2011" s="832">
        <v>6731.45</v>
      </c>
      <c r="P2011" s="849"/>
      <c r="Q2011" s="849"/>
      <c r="R2011" s="837"/>
      <c r="S2011" s="850"/>
    </row>
    <row r="2012" spans="1:19" ht="14.4" customHeight="1" x14ac:dyDescent="0.3">
      <c r="A2012" s="831" t="s">
        <v>5082</v>
      </c>
      <c r="B2012" s="832" t="s">
        <v>5413</v>
      </c>
      <c r="C2012" s="832" t="s">
        <v>589</v>
      </c>
      <c r="D2012" s="832" t="s">
        <v>2740</v>
      </c>
      <c r="E2012" s="832" t="s">
        <v>5084</v>
      </c>
      <c r="F2012" s="832" t="s">
        <v>5212</v>
      </c>
      <c r="G2012" s="832" t="s">
        <v>5213</v>
      </c>
      <c r="H2012" s="849"/>
      <c r="I2012" s="849"/>
      <c r="J2012" s="832"/>
      <c r="K2012" s="832"/>
      <c r="L2012" s="849"/>
      <c r="M2012" s="849"/>
      <c r="N2012" s="832"/>
      <c r="O2012" s="832"/>
      <c r="P2012" s="849">
        <v>13.84</v>
      </c>
      <c r="Q2012" s="849">
        <v>9904.9500000000007</v>
      </c>
      <c r="R2012" s="837"/>
      <c r="S2012" s="850">
        <v>715.67557803468219</v>
      </c>
    </row>
    <row r="2013" spans="1:19" ht="14.4" customHeight="1" x14ac:dyDescent="0.3">
      <c r="A2013" s="831" t="s">
        <v>5082</v>
      </c>
      <c r="B2013" s="832" t="s">
        <v>5413</v>
      </c>
      <c r="C2013" s="832" t="s">
        <v>589</v>
      </c>
      <c r="D2013" s="832" t="s">
        <v>2740</v>
      </c>
      <c r="E2013" s="832" t="s">
        <v>5084</v>
      </c>
      <c r="F2013" s="832" t="s">
        <v>5214</v>
      </c>
      <c r="G2013" s="832" t="s">
        <v>5213</v>
      </c>
      <c r="H2013" s="849"/>
      <c r="I2013" s="849"/>
      <c r="J2013" s="832"/>
      <c r="K2013" s="832"/>
      <c r="L2013" s="849"/>
      <c r="M2013" s="849"/>
      <c r="N2013" s="832"/>
      <c r="O2013" s="832"/>
      <c r="P2013" s="849">
        <v>39.19</v>
      </c>
      <c r="Q2013" s="849">
        <v>56094.9</v>
      </c>
      <c r="R2013" s="837"/>
      <c r="S2013" s="850">
        <v>1431.3574891553969</v>
      </c>
    </row>
    <row r="2014" spans="1:19" ht="14.4" customHeight="1" x14ac:dyDescent="0.3">
      <c r="A2014" s="831" t="s">
        <v>5082</v>
      </c>
      <c r="B2014" s="832" t="s">
        <v>5413</v>
      </c>
      <c r="C2014" s="832" t="s">
        <v>589</v>
      </c>
      <c r="D2014" s="832" t="s">
        <v>2740</v>
      </c>
      <c r="E2014" s="832" t="s">
        <v>5084</v>
      </c>
      <c r="F2014" s="832" t="s">
        <v>5221</v>
      </c>
      <c r="G2014" s="832" t="s">
        <v>5222</v>
      </c>
      <c r="H2014" s="849">
        <v>0.09</v>
      </c>
      <c r="I2014" s="849">
        <v>37.090000000000003</v>
      </c>
      <c r="J2014" s="832"/>
      <c r="K2014" s="832">
        <v>412.11111111111114</v>
      </c>
      <c r="L2014" s="849"/>
      <c r="M2014" s="849"/>
      <c r="N2014" s="832"/>
      <c r="O2014" s="832"/>
      <c r="P2014" s="849">
        <v>48.76</v>
      </c>
      <c r="Q2014" s="849">
        <v>17836.09</v>
      </c>
      <c r="R2014" s="837"/>
      <c r="S2014" s="850">
        <v>365.79347826086956</v>
      </c>
    </row>
    <row r="2015" spans="1:19" ht="14.4" customHeight="1" x14ac:dyDescent="0.3">
      <c r="A2015" s="831" t="s">
        <v>5082</v>
      </c>
      <c r="B2015" s="832" t="s">
        <v>5413</v>
      </c>
      <c r="C2015" s="832" t="s">
        <v>589</v>
      </c>
      <c r="D2015" s="832" t="s">
        <v>2740</v>
      </c>
      <c r="E2015" s="832" t="s">
        <v>5084</v>
      </c>
      <c r="F2015" s="832" t="s">
        <v>5253</v>
      </c>
      <c r="G2015" s="832" t="s">
        <v>2457</v>
      </c>
      <c r="H2015" s="849"/>
      <c r="I2015" s="849"/>
      <c r="J2015" s="832"/>
      <c r="K2015" s="832"/>
      <c r="L2015" s="849"/>
      <c r="M2015" s="849"/>
      <c r="N2015" s="832"/>
      <c r="O2015" s="832"/>
      <c r="P2015" s="849">
        <v>1.4</v>
      </c>
      <c r="Q2015" s="849">
        <v>395.91999999999996</v>
      </c>
      <c r="R2015" s="837"/>
      <c r="S2015" s="850">
        <v>282.8</v>
      </c>
    </row>
    <row r="2016" spans="1:19" ht="14.4" customHeight="1" x14ac:dyDescent="0.3">
      <c r="A2016" s="831" t="s">
        <v>5082</v>
      </c>
      <c r="B2016" s="832" t="s">
        <v>5413</v>
      </c>
      <c r="C2016" s="832" t="s">
        <v>589</v>
      </c>
      <c r="D2016" s="832" t="s">
        <v>2740</v>
      </c>
      <c r="E2016" s="832" t="s">
        <v>5084</v>
      </c>
      <c r="F2016" s="832" t="s">
        <v>5288</v>
      </c>
      <c r="G2016" s="832" t="s">
        <v>2653</v>
      </c>
      <c r="H2016" s="849"/>
      <c r="I2016" s="849"/>
      <c r="J2016" s="832"/>
      <c r="K2016" s="832"/>
      <c r="L2016" s="849"/>
      <c r="M2016" s="849"/>
      <c r="N2016" s="832"/>
      <c r="O2016" s="832"/>
      <c r="P2016" s="849">
        <v>1</v>
      </c>
      <c r="Q2016" s="849">
        <v>1440.46</v>
      </c>
      <c r="R2016" s="837"/>
      <c r="S2016" s="850">
        <v>1440.46</v>
      </c>
    </row>
    <row r="2017" spans="1:19" ht="14.4" customHeight="1" x14ac:dyDescent="0.3">
      <c r="A2017" s="831" t="s">
        <v>5082</v>
      </c>
      <c r="B2017" s="832" t="s">
        <v>5413</v>
      </c>
      <c r="C2017" s="832" t="s">
        <v>589</v>
      </c>
      <c r="D2017" s="832" t="s">
        <v>2740</v>
      </c>
      <c r="E2017" s="832" t="s">
        <v>5084</v>
      </c>
      <c r="F2017" s="832" t="s">
        <v>5297</v>
      </c>
      <c r="G2017" s="832" t="s">
        <v>835</v>
      </c>
      <c r="H2017" s="849"/>
      <c r="I2017" s="849"/>
      <c r="J2017" s="832"/>
      <c r="K2017" s="832"/>
      <c r="L2017" s="849"/>
      <c r="M2017" s="849"/>
      <c r="N2017" s="832"/>
      <c r="O2017" s="832"/>
      <c r="P2017" s="849">
        <v>2.38</v>
      </c>
      <c r="Q2017" s="849">
        <v>1636.63</v>
      </c>
      <c r="R2017" s="837"/>
      <c r="S2017" s="850">
        <v>687.65966386554635</v>
      </c>
    </row>
    <row r="2018" spans="1:19" ht="14.4" customHeight="1" x14ac:dyDescent="0.3">
      <c r="A2018" s="831" t="s">
        <v>5082</v>
      </c>
      <c r="B2018" s="832" t="s">
        <v>5413</v>
      </c>
      <c r="C2018" s="832" t="s">
        <v>589</v>
      </c>
      <c r="D2018" s="832" t="s">
        <v>2740</v>
      </c>
      <c r="E2018" s="832" t="s">
        <v>5084</v>
      </c>
      <c r="F2018" s="832" t="s">
        <v>5422</v>
      </c>
      <c r="G2018" s="832" t="s">
        <v>609</v>
      </c>
      <c r="H2018" s="849"/>
      <c r="I2018" s="849"/>
      <c r="J2018" s="832"/>
      <c r="K2018" s="832"/>
      <c r="L2018" s="849"/>
      <c r="M2018" s="849"/>
      <c r="N2018" s="832"/>
      <c r="O2018" s="832"/>
      <c r="P2018" s="849">
        <v>7.5</v>
      </c>
      <c r="Q2018" s="849">
        <v>548.62</v>
      </c>
      <c r="R2018" s="837"/>
      <c r="S2018" s="850">
        <v>73.149333333333331</v>
      </c>
    </row>
    <row r="2019" spans="1:19" ht="14.4" customHeight="1" x14ac:dyDescent="0.3">
      <c r="A2019" s="831" t="s">
        <v>5082</v>
      </c>
      <c r="B2019" s="832" t="s">
        <v>5413</v>
      </c>
      <c r="C2019" s="832" t="s">
        <v>589</v>
      </c>
      <c r="D2019" s="832" t="s">
        <v>2740</v>
      </c>
      <c r="E2019" s="832" t="s">
        <v>5084</v>
      </c>
      <c r="F2019" s="832" t="s">
        <v>5305</v>
      </c>
      <c r="G2019" s="832" t="s">
        <v>717</v>
      </c>
      <c r="H2019" s="849"/>
      <c r="I2019" s="849"/>
      <c r="J2019" s="832"/>
      <c r="K2019" s="832"/>
      <c r="L2019" s="849"/>
      <c r="M2019" s="849"/>
      <c r="N2019" s="832"/>
      <c r="O2019" s="832"/>
      <c r="P2019" s="849">
        <v>12.549999999999999</v>
      </c>
      <c r="Q2019" s="849">
        <v>2591.31</v>
      </c>
      <c r="R2019" s="837"/>
      <c r="S2019" s="850">
        <v>206.4788844621514</v>
      </c>
    </row>
    <row r="2020" spans="1:19" ht="14.4" customHeight="1" x14ac:dyDescent="0.3">
      <c r="A2020" s="831" t="s">
        <v>5082</v>
      </c>
      <c r="B2020" s="832" t="s">
        <v>5413</v>
      </c>
      <c r="C2020" s="832" t="s">
        <v>589</v>
      </c>
      <c r="D2020" s="832" t="s">
        <v>2740</v>
      </c>
      <c r="E2020" s="832" t="s">
        <v>5084</v>
      </c>
      <c r="F2020" s="832" t="s">
        <v>5306</v>
      </c>
      <c r="G2020" s="832" t="s">
        <v>717</v>
      </c>
      <c r="H2020" s="849"/>
      <c r="I2020" s="849"/>
      <c r="J2020" s="832"/>
      <c r="K2020" s="832"/>
      <c r="L2020" s="849"/>
      <c r="M2020" s="849"/>
      <c r="N2020" s="832"/>
      <c r="O2020" s="832"/>
      <c r="P2020" s="849">
        <v>0.42000000000000004</v>
      </c>
      <c r="Q2020" s="849">
        <v>259.74</v>
      </c>
      <c r="R2020" s="837"/>
      <c r="S2020" s="850">
        <v>618.42857142857144</v>
      </c>
    </row>
    <row r="2021" spans="1:19" ht="14.4" customHeight="1" x14ac:dyDescent="0.3">
      <c r="A2021" s="831" t="s">
        <v>5082</v>
      </c>
      <c r="B2021" s="832" t="s">
        <v>5413</v>
      </c>
      <c r="C2021" s="832" t="s">
        <v>589</v>
      </c>
      <c r="D2021" s="832" t="s">
        <v>2740</v>
      </c>
      <c r="E2021" s="832" t="s">
        <v>5084</v>
      </c>
      <c r="F2021" s="832" t="s">
        <v>5307</v>
      </c>
      <c r="G2021" s="832" t="s">
        <v>1001</v>
      </c>
      <c r="H2021" s="849"/>
      <c r="I2021" s="849"/>
      <c r="J2021" s="832"/>
      <c r="K2021" s="832"/>
      <c r="L2021" s="849"/>
      <c r="M2021" s="849"/>
      <c r="N2021" s="832"/>
      <c r="O2021" s="832"/>
      <c r="P2021" s="849">
        <v>0.47</v>
      </c>
      <c r="Q2021" s="849">
        <v>361.05</v>
      </c>
      <c r="R2021" s="837"/>
      <c r="S2021" s="850">
        <v>768.19148936170222</v>
      </c>
    </row>
    <row r="2022" spans="1:19" ht="14.4" customHeight="1" x14ac:dyDescent="0.3">
      <c r="A2022" s="831" t="s">
        <v>5082</v>
      </c>
      <c r="B2022" s="832" t="s">
        <v>5413</v>
      </c>
      <c r="C2022" s="832" t="s">
        <v>589</v>
      </c>
      <c r="D2022" s="832" t="s">
        <v>2740</v>
      </c>
      <c r="E2022" s="832" t="s">
        <v>5084</v>
      </c>
      <c r="F2022" s="832" t="s">
        <v>5311</v>
      </c>
      <c r="G2022" s="832" t="s">
        <v>1001</v>
      </c>
      <c r="H2022" s="849"/>
      <c r="I2022" s="849"/>
      <c r="J2022" s="832"/>
      <c r="K2022" s="832"/>
      <c r="L2022" s="849"/>
      <c r="M2022" s="849"/>
      <c r="N2022" s="832"/>
      <c r="O2022" s="832"/>
      <c r="P2022" s="849">
        <v>1</v>
      </c>
      <c r="Q2022" s="849">
        <v>2304.59</v>
      </c>
      <c r="R2022" s="837"/>
      <c r="S2022" s="850">
        <v>2304.59</v>
      </c>
    </row>
    <row r="2023" spans="1:19" ht="14.4" customHeight="1" x14ac:dyDescent="0.3">
      <c r="A2023" s="831" t="s">
        <v>5082</v>
      </c>
      <c r="B2023" s="832" t="s">
        <v>5413</v>
      </c>
      <c r="C2023" s="832" t="s">
        <v>589</v>
      </c>
      <c r="D2023" s="832" t="s">
        <v>2740</v>
      </c>
      <c r="E2023" s="832" t="s">
        <v>5320</v>
      </c>
      <c r="F2023" s="832" t="s">
        <v>5323</v>
      </c>
      <c r="G2023" s="832" t="s">
        <v>5324</v>
      </c>
      <c r="H2023" s="849"/>
      <c r="I2023" s="849"/>
      <c r="J2023" s="832"/>
      <c r="K2023" s="832"/>
      <c r="L2023" s="849"/>
      <c r="M2023" s="849"/>
      <c r="N2023" s="832"/>
      <c r="O2023" s="832"/>
      <c r="P2023" s="849">
        <v>24</v>
      </c>
      <c r="Q2023" s="849">
        <v>20808</v>
      </c>
      <c r="R2023" s="837"/>
      <c r="S2023" s="850">
        <v>867</v>
      </c>
    </row>
    <row r="2024" spans="1:19" ht="14.4" customHeight="1" x14ac:dyDescent="0.3">
      <c r="A2024" s="831" t="s">
        <v>5082</v>
      </c>
      <c r="B2024" s="832" t="s">
        <v>5413</v>
      </c>
      <c r="C2024" s="832" t="s">
        <v>589</v>
      </c>
      <c r="D2024" s="832" t="s">
        <v>2740</v>
      </c>
      <c r="E2024" s="832" t="s">
        <v>5320</v>
      </c>
      <c r="F2024" s="832" t="s">
        <v>5325</v>
      </c>
      <c r="G2024" s="832" t="s">
        <v>5326</v>
      </c>
      <c r="H2024" s="849"/>
      <c r="I2024" s="849"/>
      <c r="J2024" s="832"/>
      <c r="K2024" s="832"/>
      <c r="L2024" s="849"/>
      <c r="M2024" s="849"/>
      <c r="N2024" s="832"/>
      <c r="O2024" s="832"/>
      <c r="P2024" s="849">
        <v>40.630000000000003</v>
      </c>
      <c r="Q2024" s="849">
        <v>39167.32</v>
      </c>
      <c r="R2024" s="837"/>
      <c r="S2024" s="850">
        <v>963.99999999999989</v>
      </c>
    </row>
    <row r="2025" spans="1:19" ht="14.4" customHeight="1" x14ac:dyDescent="0.3">
      <c r="A2025" s="831" t="s">
        <v>5082</v>
      </c>
      <c r="B2025" s="832" t="s">
        <v>5413</v>
      </c>
      <c r="C2025" s="832" t="s">
        <v>589</v>
      </c>
      <c r="D2025" s="832" t="s">
        <v>2740</v>
      </c>
      <c r="E2025" s="832" t="s">
        <v>5320</v>
      </c>
      <c r="F2025" s="832" t="s">
        <v>5428</v>
      </c>
      <c r="G2025" s="832" t="s">
        <v>5429</v>
      </c>
      <c r="H2025" s="849"/>
      <c r="I2025" s="849"/>
      <c r="J2025" s="832"/>
      <c r="K2025" s="832"/>
      <c r="L2025" s="849"/>
      <c r="M2025" s="849"/>
      <c r="N2025" s="832"/>
      <c r="O2025" s="832"/>
      <c r="P2025" s="849">
        <v>6</v>
      </c>
      <c r="Q2025" s="849">
        <v>14364</v>
      </c>
      <c r="R2025" s="837"/>
      <c r="S2025" s="850">
        <v>2394</v>
      </c>
    </row>
    <row r="2026" spans="1:19" ht="14.4" customHeight="1" x14ac:dyDescent="0.3">
      <c r="A2026" s="831" t="s">
        <v>5082</v>
      </c>
      <c r="B2026" s="832" t="s">
        <v>5413</v>
      </c>
      <c r="C2026" s="832" t="s">
        <v>589</v>
      </c>
      <c r="D2026" s="832" t="s">
        <v>2740</v>
      </c>
      <c r="E2026" s="832" t="s">
        <v>5331</v>
      </c>
      <c r="F2026" s="832" t="s">
        <v>5335</v>
      </c>
      <c r="G2026" s="832" t="s">
        <v>5336</v>
      </c>
      <c r="H2026" s="849"/>
      <c r="I2026" s="849"/>
      <c r="J2026" s="832"/>
      <c r="K2026" s="832"/>
      <c r="L2026" s="849"/>
      <c r="M2026" s="849"/>
      <c r="N2026" s="832"/>
      <c r="O2026" s="832"/>
      <c r="P2026" s="849">
        <v>2</v>
      </c>
      <c r="Q2026" s="849">
        <v>244</v>
      </c>
      <c r="R2026" s="837"/>
      <c r="S2026" s="850">
        <v>122</v>
      </c>
    </row>
    <row r="2027" spans="1:19" ht="14.4" customHeight="1" x14ac:dyDescent="0.3">
      <c r="A2027" s="831" t="s">
        <v>5082</v>
      </c>
      <c r="B2027" s="832" t="s">
        <v>5413</v>
      </c>
      <c r="C2027" s="832" t="s">
        <v>589</v>
      </c>
      <c r="D2027" s="832" t="s">
        <v>2740</v>
      </c>
      <c r="E2027" s="832" t="s">
        <v>5331</v>
      </c>
      <c r="F2027" s="832" t="s">
        <v>5338</v>
      </c>
      <c r="G2027" s="832" t="s">
        <v>5340</v>
      </c>
      <c r="H2027" s="849"/>
      <c r="I2027" s="849"/>
      <c r="J2027" s="832"/>
      <c r="K2027" s="832"/>
      <c r="L2027" s="849"/>
      <c r="M2027" s="849"/>
      <c r="N2027" s="832"/>
      <c r="O2027" s="832"/>
      <c r="P2027" s="849">
        <v>39</v>
      </c>
      <c r="Q2027" s="849">
        <v>5733</v>
      </c>
      <c r="R2027" s="837"/>
      <c r="S2027" s="850">
        <v>147</v>
      </c>
    </row>
    <row r="2028" spans="1:19" ht="14.4" customHeight="1" x14ac:dyDescent="0.3">
      <c r="A2028" s="831" t="s">
        <v>5082</v>
      </c>
      <c r="B2028" s="832" t="s">
        <v>5413</v>
      </c>
      <c r="C2028" s="832" t="s">
        <v>589</v>
      </c>
      <c r="D2028" s="832" t="s">
        <v>2740</v>
      </c>
      <c r="E2028" s="832" t="s">
        <v>5331</v>
      </c>
      <c r="F2028" s="832" t="s">
        <v>5344</v>
      </c>
      <c r="G2028" s="832" t="s">
        <v>5345</v>
      </c>
      <c r="H2028" s="849">
        <v>8</v>
      </c>
      <c r="I2028" s="849">
        <v>296</v>
      </c>
      <c r="J2028" s="832">
        <v>0.5714285714285714</v>
      </c>
      <c r="K2028" s="832">
        <v>37</v>
      </c>
      <c r="L2028" s="849">
        <v>14</v>
      </c>
      <c r="M2028" s="849">
        <v>518</v>
      </c>
      <c r="N2028" s="832">
        <v>1</v>
      </c>
      <c r="O2028" s="832">
        <v>37</v>
      </c>
      <c r="P2028" s="849">
        <v>42</v>
      </c>
      <c r="Q2028" s="849">
        <v>1554</v>
      </c>
      <c r="R2028" s="837">
        <v>3</v>
      </c>
      <c r="S2028" s="850">
        <v>37</v>
      </c>
    </row>
    <row r="2029" spans="1:19" ht="14.4" customHeight="1" x14ac:dyDescent="0.3">
      <c r="A2029" s="831" t="s">
        <v>5082</v>
      </c>
      <c r="B2029" s="832" t="s">
        <v>5413</v>
      </c>
      <c r="C2029" s="832" t="s">
        <v>589</v>
      </c>
      <c r="D2029" s="832" t="s">
        <v>2740</v>
      </c>
      <c r="E2029" s="832" t="s">
        <v>5331</v>
      </c>
      <c r="F2029" s="832" t="s">
        <v>5344</v>
      </c>
      <c r="G2029" s="832" t="s">
        <v>5346</v>
      </c>
      <c r="H2029" s="849">
        <v>1</v>
      </c>
      <c r="I2029" s="849">
        <v>37</v>
      </c>
      <c r="J2029" s="832"/>
      <c r="K2029" s="832">
        <v>37</v>
      </c>
      <c r="L2029" s="849"/>
      <c r="M2029" s="849"/>
      <c r="N2029" s="832"/>
      <c r="O2029" s="832"/>
      <c r="P2029" s="849"/>
      <c r="Q2029" s="849"/>
      <c r="R2029" s="837"/>
      <c r="S2029" s="850"/>
    </row>
    <row r="2030" spans="1:19" ht="14.4" customHeight="1" x14ac:dyDescent="0.3">
      <c r="A2030" s="831" t="s">
        <v>5082</v>
      </c>
      <c r="B2030" s="832" t="s">
        <v>5413</v>
      </c>
      <c r="C2030" s="832" t="s">
        <v>589</v>
      </c>
      <c r="D2030" s="832" t="s">
        <v>2740</v>
      </c>
      <c r="E2030" s="832" t="s">
        <v>5331</v>
      </c>
      <c r="F2030" s="832" t="s">
        <v>5430</v>
      </c>
      <c r="G2030" s="832" t="s">
        <v>5431</v>
      </c>
      <c r="H2030" s="849"/>
      <c r="I2030" s="849"/>
      <c r="J2030" s="832"/>
      <c r="K2030" s="832"/>
      <c r="L2030" s="849"/>
      <c r="M2030" s="849"/>
      <c r="N2030" s="832"/>
      <c r="O2030" s="832"/>
      <c r="P2030" s="849">
        <v>224</v>
      </c>
      <c r="Q2030" s="849">
        <v>39872</v>
      </c>
      <c r="R2030" s="837"/>
      <c r="S2030" s="850">
        <v>178</v>
      </c>
    </row>
    <row r="2031" spans="1:19" ht="14.4" customHeight="1" x14ac:dyDescent="0.3">
      <c r="A2031" s="831" t="s">
        <v>5082</v>
      </c>
      <c r="B2031" s="832" t="s">
        <v>5413</v>
      </c>
      <c r="C2031" s="832" t="s">
        <v>589</v>
      </c>
      <c r="D2031" s="832" t="s">
        <v>2740</v>
      </c>
      <c r="E2031" s="832" t="s">
        <v>5331</v>
      </c>
      <c r="F2031" s="832" t="s">
        <v>5433</v>
      </c>
      <c r="G2031" s="832" t="s">
        <v>5434</v>
      </c>
      <c r="H2031" s="849"/>
      <c r="I2031" s="849"/>
      <c r="J2031" s="832"/>
      <c r="K2031" s="832"/>
      <c r="L2031" s="849"/>
      <c r="M2031" s="849"/>
      <c r="N2031" s="832"/>
      <c r="O2031" s="832"/>
      <c r="P2031" s="849">
        <v>1</v>
      </c>
      <c r="Q2031" s="849">
        <v>1243</v>
      </c>
      <c r="R2031" s="837"/>
      <c r="S2031" s="850">
        <v>1243</v>
      </c>
    </row>
    <row r="2032" spans="1:19" ht="14.4" customHeight="1" x14ac:dyDescent="0.3">
      <c r="A2032" s="831" t="s">
        <v>5082</v>
      </c>
      <c r="B2032" s="832" t="s">
        <v>5413</v>
      </c>
      <c r="C2032" s="832" t="s">
        <v>589</v>
      </c>
      <c r="D2032" s="832" t="s">
        <v>2740</v>
      </c>
      <c r="E2032" s="832" t="s">
        <v>5331</v>
      </c>
      <c r="F2032" s="832" t="s">
        <v>5358</v>
      </c>
      <c r="G2032" s="832" t="s">
        <v>5360</v>
      </c>
      <c r="H2032" s="849"/>
      <c r="I2032" s="849"/>
      <c r="J2032" s="832"/>
      <c r="K2032" s="832"/>
      <c r="L2032" s="849"/>
      <c r="M2032" s="849"/>
      <c r="N2032" s="832"/>
      <c r="O2032" s="832"/>
      <c r="P2032" s="849">
        <v>124</v>
      </c>
      <c r="Q2032" s="849">
        <v>30256</v>
      </c>
      <c r="R2032" s="837"/>
      <c r="S2032" s="850">
        <v>244</v>
      </c>
    </row>
    <row r="2033" spans="1:19" ht="14.4" customHeight="1" x14ac:dyDescent="0.3">
      <c r="A2033" s="831" t="s">
        <v>5082</v>
      </c>
      <c r="B2033" s="832" t="s">
        <v>5413</v>
      </c>
      <c r="C2033" s="832" t="s">
        <v>589</v>
      </c>
      <c r="D2033" s="832" t="s">
        <v>2740</v>
      </c>
      <c r="E2033" s="832" t="s">
        <v>5331</v>
      </c>
      <c r="F2033" s="832" t="s">
        <v>5361</v>
      </c>
      <c r="G2033" s="832" t="s">
        <v>5363</v>
      </c>
      <c r="H2033" s="849"/>
      <c r="I2033" s="849"/>
      <c r="J2033" s="832"/>
      <c r="K2033" s="832"/>
      <c r="L2033" s="849"/>
      <c r="M2033" s="849"/>
      <c r="N2033" s="832"/>
      <c r="O2033" s="832"/>
      <c r="P2033" s="849">
        <v>236</v>
      </c>
      <c r="Q2033" s="849">
        <v>7866.66</v>
      </c>
      <c r="R2033" s="837"/>
      <c r="S2033" s="850">
        <v>33.33330508474576</v>
      </c>
    </row>
    <row r="2034" spans="1:19" ht="14.4" customHeight="1" x14ac:dyDescent="0.3">
      <c r="A2034" s="831" t="s">
        <v>5082</v>
      </c>
      <c r="B2034" s="832" t="s">
        <v>5413</v>
      </c>
      <c r="C2034" s="832" t="s">
        <v>589</v>
      </c>
      <c r="D2034" s="832" t="s">
        <v>2740</v>
      </c>
      <c r="E2034" s="832" t="s">
        <v>5331</v>
      </c>
      <c r="F2034" s="832" t="s">
        <v>5364</v>
      </c>
      <c r="G2034" s="832" t="s">
        <v>5365</v>
      </c>
      <c r="H2034" s="849"/>
      <c r="I2034" s="849"/>
      <c r="J2034" s="832"/>
      <c r="K2034" s="832"/>
      <c r="L2034" s="849"/>
      <c r="M2034" s="849"/>
      <c r="N2034" s="832"/>
      <c r="O2034" s="832"/>
      <c r="P2034" s="849">
        <v>142</v>
      </c>
      <c r="Q2034" s="849">
        <v>5254</v>
      </c>
      <c r="R2034" s="837"/>
      <c r="S2034" s="850">
        <v>37</v>
      </c>
    </row>
    <row r="2035" spans="1:19" ht="14.4" customHeight="1" x14ac:dyDescent="0.3">
      <c r="A2035" s="831" t="s">
        <v>5082</v>
      </c>
      <c r="B2035" s="832" t="s">
        <v>5413</v>
      </c>
      <c r="C2035" s="832" t="s">
        <v>589</v>
      </c>
      <c r="D2035" s="832" t="s">
        <v>2740</v>
      </c>
      <c r="E2035" s="832" t="s">
        <v>5331</v>
      </c>
      <c r="F2035" s="832" t="s">
        <v>5369</v>
      </c>
      <c r="G2035" s="832" t="s">
        <v>5370</v>
      </c>
      <c r="H2035" s="849">
        <v>1</v>
      </c>
      <c r="I2035" s="849">
        <v>32</v>
      </c>
      <c r="J2035" s="832"/>
      <c r="K2035" s="832">
        <v>32</v>
      </c>
      <c r="L2035" s="849"/>
      <c r="M2035" s="849"/>
      <c r="N2035" s="832"/>
      <c r="O2035" s="832"/>
      <c r="P2035" s="849">
        <v>1</v>
      </c>
      <c r="Q2035" s="849">
        <v>32</v>
      </c>
      <c r="R2035" s="837"/>
      <c r="S2035" s="850">
        <v>32</v>
      </c>
    </row>
    <row r="2036" spans="1:19" ht="14.4" customHeight="1" x14ac:dyDescent="0.3">
      <c r="A2036" s="831" t="s">
        <v>5082</v>
      </c>
      <c r="B2036" s="832" t="s">
        <v>5413</v>
      </c>
      <c r="C2036" s="832" t="s">
        <v>589</v>
      </c>
      <c r="D2036" s="832" t="s">
        <v>2740</v>
      </c>
      <c r="E2036" s="832" t="s">
        <v>5331</v>
      </c>
      <c r="F2036" s="832" t="s">
        <v>5369</v>
      </c>
      <c r="G2036" s="832" t="s">
        <v>5371</v>
      </c>
      <c r="H2036" s="849"/>
      <c r="I2036" s="849"/>
      <c r="J2036" s="832"/>
      <c r="K2036" s="832"/>
      <c r="L2036" s="849">
        <v>1</v>
      </c>
      <c r="M2036" s="849">
        <v>32</v>
      </c>
      <c r="N2036" s="832">
        <v>1</v>
      </c>
      <c r="O2036" s="832">
        <v>32</v>
      </c>
      <c r="P2036" s="849">
        <v>2</v>
      </c>
      <c r="Q2036" s="849">
        <v>64</v>
      </c>
      <c r="R2036" s="837">
        <v>2</v>
      </c>
      <c r="S2036" s="850">
        <v>32</v>
      </c>
    </row>
    <row r="2037" spans="1:19" ht="14.4" customHeight="1" x14ac:dyDescent="0.3">
      <c r="A2037" s="831" t="s">
        <v>5082</v>
      </c>
      <c r="B2037" s="832" t="s">
        <v>5413</v>
      </c>
      <c r="C2037" s="832" t="s">
        <v>589</v>
      </c>
      <c r="D2037" s="832" t="s">
        <v>2740</v>
      </c>
      <c r="E2037" s="832" t="s">
        <v>5331</v>
      </c>
      <c r="F2037" s="832" t="s">
        <v>5449</v>
      </c>
      <c r="G2037" s="832" t="s">
        <v>5451</v>
      </c>
      <c r="H2037" s="849"/>
      <c r="I2037" s="849"/>
      <c r="J2037" s="832"/>
      <c r="K2037" s="832"/>
      <c r="L2037" s="849"/>
      <c r="M2037" s="849"/>
      <c r="N2037" s="832"/>
      <c r="O2037" s="832"/>
      <c r="P2037" s="849">
        <v>24</v>
      </c>
      <c r="Q2037" s="849">
        <v>8520</v>
      </c>
      <c r="R2037" s="837"/>
      <c r="S2037" s="850">
        <v>355</v>
      </c>
    </row>
    <row r="2038" spans="1:19" ht="14.4" customHeight="1" x14ac:dyDescent="0.3">
      <c r="A2038" s="831" t="s">
        <v>5082</v>
      </c>
      <c r="B2038" s="832" t="s">
        <v>5413</v>
      </c>
      <c r="C2038" s="832" t="s">
        <v>589</v>
      </c>
      <c r="D2038" s="832" t="s">
        <v>2740</v>
      </c>
      <c r="E2038" s="832" t="s">
        <v>5331</v>
      </c>
      <c r="F2038" s="832" t="s">
        <v>5374</v>
      </c>
      <c r="G2038" s="832" t="s">
        <v>5375</v>
      </c>
      <c r="H2038" s="849">
        <v>1</v>
      </c>
      <c r="I2038" s="849">
        <v>131</v>
      </c>
      <c r="J2038" s="832"/>
      <c r="K2038" s="832">
        <v>131</v>
      </c>
      <c r="L2038" s="849"/>
      <c r="M2038" s="849"/>
      <c r="N2038" s="832"/>
      <c r="O2038" s="832"/>
      <c r="P2038" s="849">
        <v>26</v>
      </c>
      <c r="Q2038" s="849">
        <v>3432</v>
      </c>
      <c r="R2038" s="837"/>
      <c r="S2038" s="850">
        <v>132</v>
      </c>
    </row>
    <row r="2039" spans="1:19" ht="14.4" customHeight="1" x14ac:dyDescent="0.3">
      <c r="A2039" s="831" t="s">
        <v>5082</v>
      </c>
      <c r="B2039" s="832" t="s">
        <v>5413</v>
      </c>
      <c r="C2039" s="832" t="s">
        <v>589</v>
      </c>
      <c r="D2039" s="832" t="s">
        <v>2740</v>
      </c>
      <c r="E2039" s="832" t="s">
        <v>5331</v>
      </c>
      <c r="F2039" s="832" t="s">
        <v>5381</v>
      </c>
      <c r="G2039" s="832" t="s">
        <v>5382</v>
      </c>
      <c r="H2039" s="849">
        <v>7</v>
      </c>
      <c r="I2039" s="849">
        <v>413</v>
      </c>
      <c r="J2039" s="832">
        <v>0.63636363636363635</v>
      </c>
      <c r="K2039" s="832">
        <v>59</v>
      </c>
      <c r="L2039" s="849">
        <v>11</v>
      </c>
      <c r="M2039" s="849">
        <v>649</v>
      </c>
      <c r="N2039" s="832">
        <v>1</v>
      </c>
      <c r="O2039" s="832">
        <v>59</v>
      </c>
      <c r="P2039" s="849">
        <v>56</v>
      </c>
      <c r="Q2039" s="849">
        <v>3304</v>
      </c>
      <c r="R2039" s="837">
        <v>5.0909090909090908</v>
      </c>
      <c r="S2039" s="850">
        <v>59</v>
      </c>
    </row>
    <row r="2040" spans="1:19" ht="14.4" customHeight="1" x14ac:dyDescent="0.3">
      <c r="A2040" s="831" t="s">
        <v>5082</v>
      </c>
      <c r="B2040" s="832" t="s">
        <v>5413</v>
      </c>
      <c r="C2040" s="832" t="s">
        <v>589</v>
      </c>
      <c r="D2040" s="832" t="s">
        <v>2740</v>
      </c>
      <c r="E2040" s="832" t="s">
        <v>5331</v>
      </c>
      <c r="F2040" s="832" t="s">
        <v>5388</v>
      </c>
      <c r="G2040" s="832" t="s">
        <v>5389</v>
      </c>
      <c r="H2040" s="849"/>
      <c r="I2040" s="849"/>
      <c r="J2040" s="832"/>
      <c r="K2040" s="832"/>
      <c r="L2040" s="849"/>
      <c r="M2040" s="849"/>
      <c r="N2040" s="832"/>
      <c r="O2040" s="832"/>
      <c r="P2040" s="849">
        <v>8</v>
      </c>
      <c r="Q2040" s="849">
        <v>928</v>
      </c>
      <c r="R2040" s="837"/>
      <c r="S2040" s="850">
        <v>116</v>
      </c>
    </row>
    <row r="2041" spans="1:19" ht="14.4" customHeight="1" x14ac:dyDescent="0.3">
      <c r="A2041" s="831" t="s">
        <v>5082</v>
      </c>
      <c r="B2041" s="832" t="s">
        <v>5413</v>
      </c>
      <c r="C2041" s="832" t="s">
        <v>589</v>
      </c>
      <c r="D2041" s="832" t="s">
        <v>2740</v>
      </c>
      <c r="E2041" s="832" t="s">
        <v>5331</v>
      </c>
      <c r="F2041" s="832" t="s">
        <v>5457</v>
      </c>
      <c r="G2041" s="832" t="s">
        <v>5458</v>
      </c>
      <c r="H2041" s="849"/>
      <c r="I2041" s="849"/>
      <c r="J2041" s="832"/>
      <c r="K2041" s="832"/>
      <c r="L2041" s="849"/>
      <c r="M2041" s="849"/>
      <c r="N2041" s="832"/>
      <c r="O2041" s="832"/>
      <c r="P2041" s="849">
        <v>3</v>
      </c>
      <c r="Q2041" s="849">
        <v>5835</v>
      </c>
      <c r="R2041" s="837"/>
      <c r="S2041" s="850">
        <v>1945</v>
      </c>
    </row>
    <row r="2042" spans="1:19" ht="14.4" customHeight="1" x14ac:dyDescent="0.3">
      <c r="A2042" s="831" t="s">
        <v>5082</v>
      </c>
      <c r="B2042" s="832" t="s">
        <v>5413</v>
      </c>
      <c r="C2042" s="832" t="s">
        <v>589</v>
      </c>
      <c r="D2042" s="832" t="s">
        <v>2745</v>
      </c>
      <c r="E2042" s="832" t="s">
        <v>5084</v>
      </c>
      <c r="F2042" s="832" t="s">
        <v>5087</v>
      </c>
      <c r="G2042" s="832" t="s">
        <v>4276</v>
      </c>
      <c r="H2042" s="849"/>
      <c r="I2042" s="849"/>
      <c r="J2042" s="832"/>
      <c r="K2042" s="832"/>
      <c r="L2042" s="849"/>
      <c r="M2042" s="849"/>
      <c r="N2042" s="832"/>
      <c r="O2042" s="832"/>
      <c r="P2042" s="849">
        <v>0.4</v>
      </c>
      <c r="Q2042" s="849">
        <v>21.64</v>
      </c>
      <c r="R2042" s="837"/>
      <c r="S2042" s="850">
        <v>54.1</v>
      </c>
    </row>
    <row r="2043" spans="1:19" ht="14.4" customHeight="1" x14ac:dyDescent="0.3">
      <c r="A2043" s="831" t="s">
        <v>5082</v>
      </c>
      <c r="B2043" s="832" t="s">
        <v>5413</v>
      </c>
      <c r="C2043" s="832" t="s">
        <v>589</v>
      </c>
      <c r="D2043" s="832" t="s">
        <v>2745</v>
      </c>
      <c r="E2043" s="832" t="s">
        <v>5084</v>
      </c>
      <c r="F2043" s="832" t="s">
        <v>5088</v>
      </c>
      <c r="G2043" s="832" t="s">
        <v>4543</v>
      </c>
      <c r="H2043" s="849"/>
      <c r="I2043" s="849"/>
      <c r="J2043" s="832"/>
      <c r="K2043" s="832"/>
      <c r="L2043" s="849"/>
      <c r="M2043" s="849"/>
      <c r="N2043" s="832"/>
      <c r="O2043" s="832"/>
      <c r="P2043" s="849">
        <v>1</v>
      </c>
      <c r="Q2043" s="849">
        <v>108.25999999999999</v>
      </c>
      <c r="R2043" s="837"/>
      <c r="S2043" s="850">
        <v>108.25999999999999</v>
      </c>
    </row>
    <row r="2044" spans="1:19" ht="14.4" customHeight="1" x14ac:dyDescent="0.3">
      <c r="A2044" s="831" t="s">
        <v>5082</v>
      </c>
      <c r="B2044" s="832" t="s">
        <v>5413</v>
      </c>
      <c r="C2044" s="832" t="s">
        <v>589</v>
      </c>
      <c r="D2044" s="832" t="s">
        <v>2745</v>
      </c>
      <c r="E2044" s="832" t="s">
        <v>5084</v>
      </c>
      <c r="F2044" s="832" t="s">
        <v>5091</v>
      </c>
      <c r="G2044" s="832" t="s">
        <v>2872</v>
      </c>
      <c r="H2044" s="849"/>
      <c r="I2044" s="849"/>
      <c r="J2044" s="832"/>
      <c r="K2044" s="832"/>
      <c r="L2044" s="849"/>
      <c r="M2044" s="849"/>
      <c r="N2044" s="832"/>
      <c r="O2044" s="832"/>
      <c r="P2044" s="849">
        <v>0.2</v>
      </c>
      <c r="Q2044" s="849">
        <v>2.57</v>
      </c>
      <c r="R2044" s="837"/>
      <c r="S2044" s="850">
        <v>12.849999999999998</v>
      </c>
    </row>
    <row r="2045" spans="1:19" ht="14.4" customHeight="1" x14ac:dyDescent="0.3">
      <c r="A2045" s="831" t="s">
        <v>5082</v>
      </c>
      <c r="B2045" s="832" t="s">
        <v>5413</v>
      </c>
      <c r="C2045" s="832" t="s">
        <v>589</v>
      </c>
      <c r="D2045" s="832" t="s">
        <v>2745</v>
      </c>
      <c r="E2045" s="832" t="s">
        <v>5084</v>
      </c>
      <c r="F2045" s="832" t="s">
        <v>5092</v>
      </c>
      <c r="G2045" s="832" t="s">
        <v>5093</v>
      </c>
      <c r="H2045" s="849"/>
      <c r="I2045" s="849"/>
      <c r="J2045" s="832"/>
      <c r="K2045" s="832"/>
      <c r="L2045" s="849"/>
      <c r="M2045" s="849"/>
      <c r="N2045" s="832"/>
      <c r="O2045" s="832"/>
      <c r="P2045" s="849">
        <v>4.5</v>
      </c>
      <c r="Q2045" s="849">
        <v>924.3</v>
      </c>
      <c r="R2045" s="837"/>
      <c r="S2045" s="850">
        <v>205.39999999999998</v>
      </c>
    </row>
    <row r="2046" spans="1:19" ht="14.4" customHeight="1" x14ac:dyDescent="0.3">
      <c r="A2046" s="831" t="s">
        <v>5082</v>
      </c>
      <c r="B2046" s="832" t="s">
        <v>5413</v>
      </c>
      <c r="C2046" s="832" t="s">
        <v>589</v>
      </c>
      <c r="D2046" s="832" t="s">
        <v>2745</v>
      </c>
      <c r="E2046" s="832" t="s">
        <v>5084</v>
      </c>
      <c r="F2046" s="832" t="s">
        <v>5094</v>
      </c>
      <c r="G2046" s="832" t="s">
        <v>5095</v>
      </c>
      <c r="H2046" s="849"/>
      <c r="I2046" s="849"/>
      <c r="J2046" s="832"/>
      <c r="K2046" s="832"/>
      <c r="L2046" s="849"/>
      <c r="M2046" s="849"/>
      <c r="N2046" s="832"/>
      <c r="O2046" s="832"/>
      <c r="P2046" s="849">
        <v>1</v>
      </c>
      <c r="Q2046" s="849">
        <v>4742.3999999999996</v>
      </c>
      <c r="R2046" s="837"/>
      <c r="S2046" s="850">
        <v>4742.3999999999996</v>
      </c>
    </row>
    <row r="2047" spans="1:19" ht="14.4" customHeight="1" x14ac:dyDescent="0.3">
      <c r="A2047" s="831" t="s">
        <v>5082</v>
      </c>
      <c r="B2047" s="832" t="s">
        <v>5413</v>
      </c>
      <c r="C2047" s="832" t="s">
        <v>589</v>
      </c>
      <c r="D2047" s="832" t="s">
        <v>2745</v>
      </c>
      <c r="E2047" s="832" t="s">
        <v>5084</v>
      </c>
      <c r="F2047" s="832" t="s">
        <v>5097</v>
      </c>
      <c r="G2047" s="832" t="s">
        <v>1226</v>
      </c>
      <c r="H2047" s="849"/>
      <c r="I2047" s="849"/>
      <c r="J2047" s="832"/>
      <c r="K2047" s="832"/>
      <c r="L2047" s="849"/>
      <c r="M2047" s="849"/>
      <c r="N2047" s="832"/>
      <c r="O2047" s="832"/>
      <c r="P2047" s="849">
        <v>131</v>
      </c>
      <c r="Q2047" s="849">
        <v>1788.1</v>
      </c>
      <c r="R2047" s="837"/>
      <c r="S2047" s="850">
        <v>13.649618320610687</v>
      </c>
    </row>
    <row r="2048" spans="1:19" ht="14.4" customHeight="1" x14ac:dyDescent="0.3">
      <c r="A2048" s="831" t="s">
        <v>5082</v>
      </c>
      <c r="B2048" s="832" t="s">
        <v>5413</v>
      </c>
      <c r="C2048" s="832" t="s">
        <v>589</v>
      </c>
      <c r="D2048" s="832" t="s">
        <v>2745</v>
      </c>
      <c r="E2048" s="832" t="s">
        <v>5084</v>
      </c>
      <c r="F2048" s="832" t="s">
        <v>5103</v>
      </c>
      <c r="G2048" s="832" t="s">
        <v>5104</v>
      </c>
      <c r="H2048" s="849"/>
      <c r="I2048" s="849"/>
      <c r="J2048" s="832"/>
      <c r="K2048" s="832"/>
      <c r="L2048" s="849"/>
      <c r="M2048" s="849"/>
      <c r="N2048" s="832"/>
      <c r="O2048" s="832"/>
      <c r="P2048" s="849">
        <v>1</v>
      </c>
      <c r="Q2048" s="849">
        <v>20795.009999999998</v>
      </c>
      <c r="R2048" s="837"/>
      <c r="S2048" s="850">
        <v>20795.009999999998</v>
      </c>
    </row>
    <row r="2049" spans="1:19" ht="14.4" customHeight="1" x14ac:dyDescent="0.3">
      <c r="A2049" s="831" t="s">
        <v>5082</v>
      </c>
      <c r="B2049" s="832" t="s">
        <v>5413</v>
      </c>
      <c r="C2049" s="832" t="s">
        <v>589</v>
      </c>
      <c r="D2049" s="832" t="s">
        <v>2745</v>
      </c>
      <c r="E2049" s="832" t="s">
        <v>5084</v>
      </c>
      <c r="F2049" s="832" t="s">
        <v>5120</v>
      </c>
      <c r="G2049" s="832" t="s">
        <v>5121</v>
      </c>
      <c r="H2049" s="849"/>
      <c r="I2049" s="849"/>
      <c r="J2049" s="832"/>
      <c r="K2049" s="832"/>
      <c r="L2049" s="849"/>
      <c r="M2049" s="849"/>
      <c r="N2049" s="832"/>
      <c r="O2049" s="832"/>
      <c r="P2049" s="849">
        <v>2</v>
      </c>
      <c r="Q2049" s="849">
        <v>16589.14</v>
      </c>
      <c r="R2049" s="837"/>
      <c r="S2049" s="850">
        <v>8294.57</v>
      </c>
    </row>
    <row r="2050" spans="1:19" ht="14.4" customHeight="1" x14ac:dyDescent="0.3">
      <c r="A2050" s="831" t="s">
        <v>5082</v>
      </c>
      <c r="B2050" s="832" t="s">
        <v>5413</v>
      </c>
      <c r="C2050" s="832" t="s">
        <v>589</v>
      </c>
      <c r="D2050" s="832" t="s">
        <v>2745</v>
      </c>
      <c r="E2050" s="832" t="s">
        <v>5084</v>
      </c>
      <c r="F2050" s="832" t="s">
        <v>5140</v>
      </c>
      <c r="G2050" s="832" t="s">
        <v>1187</v>
      </c>
      <c r="H2050" s="849"/>
      <c r="I2050" s="849"/>
      <c r="J2050" s="832"/>
      <c r="K2050" s="832"/>
      <c r="L2050" s="849"/>
      <c r="M2050" s="849"/>
      <c r="N2050" s="832"/>
      <c r="O2050" s="832"/>
      <c r="P2050" s="849">
        <v>7.8</v>
      </c>
      <c r="Q2050" s="849">
        <v>1420.77</v>
      </c>
      <c r="R2050" s="837"/>
      <c r="S2050" s="850">
        <v>182.15</v>
      </c>
    </row>
    <row r="2051" spans="1:19" ht="14.4" customHeight="1" x14ac:dyDescent="0.3">
      <c r="A2051" s="831" t="s">
        <v>5082</v>
      </c>
      <c r="B2051" s="832" t="s">
        <v>5413</v>
      </c>
      <c r="C2051" s="832" t="s">
        <v>589</v>
      </c>
      <c r="D2051" s="832" t="s">
        <v>2745</v>
      </c>
      <c r="E2051" s="832" t="s">
        <v>5084</v>
      </c>
      <c r="F2051" s="832" t="s">
        <v>5141</v>
      </c>
      <c r="G2051" s="832" t="s">
        <v>793</v>
      </c>
      <c r="H2051" s="849"/>
      <c r="I2051" s="849"/>
      <c r="J2051" s="832"/>
      <c r="K2051" s="832"/>
      <c r="L2051" s="849"/>
      <c r="M2051" s="849"/>
      <c r="N2051" s="832"/>
      <c r="O2051" s="832"/>
      <c r="P2051" s="849">
        <v>0.2</v>
      </c>
      <c r="Q2051" s="849">
        <v>17.03</v>
      </c>
      <c r="R2051" s="837"/>
      <c r="S2051" s="850">
        <v>85.15</v>
      </c>
    </row>
    <row r="2052" spans="1:19" ht="14.4" customHeight="1" x14ac:dyDescent="0.3">
      <c r="A2052" s="831" t="s">
        <v>5082</v>
      </c>
      <c r="B2052" s="832" t="s">
        <v>5413</v>
      </c>
      <c r="C2052" s="832" t="s">
        <v>589</v>
      </c>
      <c r="D2052" s="832" t="s">
        <v>2745</v>
      </c>
      <c r="E2052" s="832" t="s">
        <v>5084</v>
      </c>
      <c r="F2052" s="832" t="s">
        <v>5142</v>
      </c>
      <c r="G2052" s="832" t="s">
        <v>3404</v>
      </c>
      <c r="H2052" s="849"/>
      <c r="I2052" s="849"/>
      <c r="J2052" s="832"/>
      <c r="K2052" s="832"/>
      <c r="L2052" s="849"/>
      <c r="M2052" s="849"/>
      <c r="N2052" s="832"/>
      <c r="O2052" s="832"/>
      <c r="P2052" s="849">
        <v>1.0899999999999999</v>
      </c>
      <c r="Q2052" s="849">
        <v>747.88</v>
      </c>
      <c r="R2052" s="837"/>
      <c r="S2052" s="850">
        <v>686.12844036697254</v>
      </c>
    </row>
    <row r="2053" spans="1:19" ht="14.4" customHeight="1" x14ac:dyDescent="0.3">
      <c r="A2053" s="831" t="s">
        <v>5082</v>
      </c>
      <c r="B2053" s="832" t="s">
        <v>5413</v>
      </c>
      <c r="C2053" s="832" t="s">
        <v>589</v>
      </c>
      <c r="D2053" s="832" t="s">
        <v>2745</v>
      </c>
      <c r="E2053" s="832" t="s">
        <v>5084</v>
      </c>
      <c r="F2053" s="832" t="s">
        <v>5143</v>
      </c>
      <c r="G2053" s="832" t="s">
        <v>3404</v>
      </c>
      <c r="H2053" s="849"/>
      <c r="I2053" s="849"/>
      <c r="J2053" s="832"/>
      <c r="K2053" s="832"/>
      <c r="L2053" s="849"/>
      <c r="M2053" s="849"/>
      <c r="N2053" s="832"/>
      <c r="O2053" s="832"/>
      <c r="P2053" s="849">
        <v>3.14</v>
      </c>
      <c r="Q2053" s="849">
        <v>538.66000000000008</v>
      </c>
      <c r="R2053" s="837"/>
      <c r="S2053" s="850">
        <v>171.54777070063696</v>
      </c>
    </row>
    <row r="2054" spans="1:19" ht="14.4" customHeight="1" x14ac:dyDescent="0.3">
      <c r="A2054" s="831" t="s">
        <v>5082</v>
      </c>
      <c r="B2054" s="832" t="s">
        <v>5413</v>
      </c>
      <c r="C2054" s="832" t="s">
        <v>589</v>
      </c>
      <c r="D2054" s="832" t="s">
        <v>2745</v>
      </c>
      <c r="E2054" s="832" t="s">
        <v>5084</v>
      </c>
      <c r="F2054" s="832" t="s">
        <v>5144</v>
      </c>
      <c r="G2054" s="832" t="s">
        <v>3404</v>
      </c>
      <c r="H2054" s="849"/>
      <c r="I2054" s="849"/>
      <c r="J2054" s="832"/>
      <c r="K2054" s="832"/>
      <c r="L2054" s="849"/>
      <c r="M2054" s="849"/>
      <c r="N2054" s="832"/>
      <c r="O2054" s="832"/>
      <c r="P2054" s="849">
        <v>5.9</v>
      </c>
      <c r="Q2054" s="849">
        <v>2024.23</v>
      </c>
      <c r="R2054" s="837"/>
      <c r="S2054" s="850">
        <v>343.08983050847456</v>
      </c>
    </row>
    <row r="2055" spans="1:19" ht="14.4" customHeight="1" x14ac:dyDescent="0.3">
      <c r="A2055" s="831" t="s">
        <v>5082</v>
      </c>
      <c r="B2055" s="832" t="s">
        <v>5413</v>
      </c>
      <c r="C2055" s="832" t="s">
        <v>589</v>
      </c>
      <c r="D2055" s="832" t="s">
        <v>2745</v>
      </c>
      <c r="E2055" s="832" t="s">
        <v>5084</v>
      </c>
      <c r="F2055" s="832" t="s">
        <v>5148</v>
      </c>
      <c r="G2055" s="832" t="s">
        <v>3432</v>
      </c>
      <c r="H2055" s="849"/>
      <c r="I2055" s="849"/>
      <c r="J2055" s="832"/>
      <c r="K2055" s="832"/>
      <c r="L2055" s="849">
        <v>0.1</v>
      </c>
      <c r="M2055" s="849">
        <v>11.73</v>
      </c>
      <c r="N2055" s="832">
        <v>1</v>
      </c>
      <c r="O2055" s="832">
        <v>117.3</v>
      </c>
      <c r="P2055" s="849">
        <v>5.7</v>
      </c>
      <c r="Q2055" s="849">
        <v>668.61</v>
      </c>
      <c r="R2055" s="837">
        <v>57</v>
      </c>
      <c r="S2055" s="850">
        <v>117.3</v>
      </c>
    </row>
    <row r="2056" spans="1:19" ht="14.4" customHeight="1" x14ac:dyDescent="0.3">
      <c r="A2056" s="831" t="s">
        <v>5082</v>
      </c>
      <c r="B2056" s="832" t="s">
        <v>5413</v>
      </c>
      <c r="C2056" s="832" t="s">
        <v>589</v>
      </c>
      <c r="D2056" s="832" t="s">
        <v>2745</v>
      </c>
      <c r="E2056" s="832" t="s">
        <v>5084</v>
      </c>
      <c r="F2056" s="832" t="s">
        <v>5149</v>
      </c>
      <c r="G2056" s="832" t="s">
        <v>1191</v>
      </c>
      <c r="H2056" s="849"/>
      <c r="I2056" s="849"/>
      <c r="J2056" s="832"/>
      <c r="K2056" s="832"/>
      <c r="L2056" s="849"/>
      <c r="M2056" s="849"/>
      <c r="N2056" s="832"/>
      <c r="O2056" s="832"/>
      <c r="P2056" s="849">
        <v>2.5999999999999996</v>
      </c>
      <c r="Q2056" s="849">
        <v>232.7</v>
      </c>
      <c r="R2056" s="837"/>
      <c r="S2056" s="850">
        <v>89.500000000000014</v>
      </c>
    </row>
    <row r="2057" spans="1:19" ht="14.4" customHeight="1" x14ac:dyDescent="0.3">
      <c r="A2057" s="831" t="s">
        <v>5082</v>
      </c>
      <c r="B2057" s="832" t="s">
        <v>5413</v>
      </c>
      <c r="C2057" s="832" t="s">
        <v>589</v>
      </c>
      <c r="D2057" s="832" t="s">
        <v>2745</v>
      </c>
      <c r="E2057" s="832" t="s">
        <v>5084</v>
      </c>
      <c r="F2057" s="832" t="s">
        <v>5153</v>
      </c>
      <c r="G2057" s="832" t="s">
        <v>923</v>
      </c>
      <c r="H2057" s="849"/>
      <c r="I2057" s="849"/>
      <c r="J2057" s="832"/>
      <c r="K2057" s="832"/>
      <c r="L2057" s="849"/>
      <c r="M2057" s="849"/>
      <c r="N2057" s="832"/>
      <c r="O2057" s="832"/>
      <c r="P2057" s="849">
        <v>0.12</v>
      </c>
      <c r="Q2057" s="849">
        <v>24.08</v>
      </c>
      <c r="R2057" s="837"/>
      <c r="S2057" s="850">
        <v>200.66666666666666</v>
      </c>
    </row>
    <row r="2058" spans="1:19" ht="14.4" customHeight="1" x14ac:dyDescent="0.3">
      <c r="A2058" s="831" t="s">
        <v>5082</v>
      </c>
      <c r="B2058" s="832" t="s">
        <v>5413</v>
      </c>
      <c r="C2058" s="832" t="s">
        <v>589</v>
      </c>
      <c r="D2058" s="832" t="s">
        <v>2745</v>
      </c>
      <c r="E2058" s="832" t="s">
        <v>5084</v>
      </c>
      <c r="F2058" s="832" t="s">
        <v>5154</v>
      </c>
      <c r="G2058" s="832" t="s">
        <v>2303</v>
      </c>
      <c r="H2058" s="849"/>
      <c r="I2058" s="849"/>
      <c r="J2058" s="832"/>
      <c r="K2058" s="832"/>
      <c r="L2058" s="849"/>
      <c r="M2058" s="849"/>
      <c r="N2058" s="832"/>
      <c r="O2058" s="832"/>
      <c r="P2058" s="849">
        <v>11.29</v>
      </c>
      <c r="Q2058" s="849">
        <v>26564.11</v>
      </c>
      <c r="R2058" s="837"/>
      <c r="S2058" s="850">
        <v>2352.8883968113378</v>
      </c>
    </row>
    <row r="2059" spans="1:19" ht="14.4" customHeight="1" x14ac:dyDescent="0.3">
      <c r="A2059" s="831" t="s">
        <v>5082</v>
      </c>
      <c r="B2059" s="832" t="s">
        <v>5413</v>
      </c>
      <c r="C2059" s="832" t="s">
        <v>589</v>
      </c>
      <c r="D2059" s="832" t="s">
        <v>2745</v>
      </c>
      <c r="E2059" s="832" t="s">
        <v>5084</v>
      </c>
      <c r="F2059" s="832" t="s">
        <v>5156</v>
      </c>
      <c r="G2059" s="832" t="s">
        <v>5157</v>
      </c>
      <c r="H2059" s="849"/>
      <c r="I2059" s="849"/>
      <c r="J2059" s="832"/>
      <c r="K2059" s="832"/>
      <c r="L2059" s="849"/>
      <c r="M2059" s="849"/>
      <c r="N2059" s="832"/>
      <c r="O2059" s="832"/>
      <c r="P2059" s="849">
        <v>0.17</v>
      </c>
      <c r="Q2059" s="849">
        <v>84.62</v>
      </c>
      <c r="R2059" s="837"/>
      <c r="S2059" s="850">
        <v>497.76470588235293</v>
      </c>
    </row>
    <row r="2060" spans="1:19" ht="14.4" customHeight="1" x14ac:dyDescent="0.3">
      <c r="A2060" s="831" t="s">
        <v>5082</v>
      </c>
      <c r="B2060" s="832" t="s">
        <v>5413</v>
      </c>
      <c r="C2060" s="832" t="s">
        <v>589</v>
      </c>
      <c r="D2060" s="832" t="s">
        <v>2745</v>
      </c>
      <c r="E2060" s="832" t="s">
        <v>5084</v>
      </c>
      <c r="F2060" s="832" t="s">
        <v>5172</v>
      </c>
      <c r="G2060" s="832" t="s">
        <v>5173</v>
      </c>
      <c r="H2060" s="849"/>
      <c r="I2060" s="849"/>
      <c r="J2060" s="832"/>
      <c r="K2060" s="832"/>
      <c r="L2060" s="849"/>
      <c r="M2060" s="849"/>
      <c r="N2060" s="832"/>
      <c r="O2060" s="832"/>
      <c r="P2060" s="849">
        <v>11.08</v>
      </c>
      <c r="Q2060" s="849">
        <v>2922.67</v>
      </c>
      <c r="R2060" s="837"/>
      <c r="S2060" s="850">
        <v>263.77888086642599</v>
      </c>
    </row>
    <row r="2061" spans="1:19" ht="14.4" customHeight="1" x14ac:dyDescent="0.3">
      <c r="A2061" s="831" t="s">
        <v>5082</v>
      </c>
      <c r="B2061" s="832" t="s">
        <v>5413</v>
      </c>
      <c r="C2061" s="832" t="s">
        <v>589</v>
      </c>
      <c r="D2061" s="832" t="s">
        <v>2745</v>
      </c>
      <c r="E2061" s="832" t="s">
        <v>5084</v>
      </c>
      <c r="F2061" s="832" t="s">
        <v>5182</v>
      </c>
      <c r="G2061" s="832" t="s">
        <v>5183</v>
      </c>
      <c r="H2061" s="849"/>
      <c r="I2061" s="849"/>
      <c r="J2061" s="832"/>
      <c r="K2061" s="832"/>
      <c r="L2061" s="849"/>
      <c r="M2061" s="849"/>
      <c r="N2061" s="832"/>
      <c r="O2061" s="832"/>
      <c r="P2061" s="849">
        <v>6</v>
      </c>
      <c r="Q2061" s="849">
        <v>40269.72</v>
      </c>
      <c r="R2061" s="837"/>
      <c r="S2061" s="850">
        <v>6711.62</v>
      </c>
    </row>
    <row r="2062" spans="1:19" ht="14.4" customHeight="1" x14ac:dyDescent="0.3">
      <c r="A2062" s="831" t="s">
        <v>5082</v>
      </c>
      <c r="B2062" s="832" t="s">
        <v>5413</v>
      </c>
      <c r="C2062" s="832" t="s">
        <v>589</v>
      </c>
      <c r="D2062" s="832" t="s">
        <v>2745</v>
      </c>
      <c r="E2062" s="832" t="s">
        <v>5084</v>
      </c>
      <c r="F2062" s="832" t="s">
        <v>5184</v>
      </c>
      <c r="G2062" s="832" t="s">
        <v>5173</v>
      </c>
      <c r="H2062" s="849"/>
      <c r="I2062" s="849"/>
      <c r="J2062" s="832"/>
      <c r="K2062" s="832"/>
      <c r="L2062" s="849"/>
      <c r="M2062" s="849"/>
      <c r="N2062" s="832"/>
      <c r="O2062" s="832"/>
      <c r="P2062" s="849">
        <v>3.6399999999999997</v>
      </c>
      <c r="Q2062" s="849">
        <v>9601.7200000000012</v>
      </c>
      <c r="R2062" s="837"/>
      <c r="S2062" s="850">
        <v>2637.8351648351654</v>
      </c>
    </row>
    <row r="2063" spans="1:19" ht="14.4" customHeight="1" x14ac:dyDescent="0.3">
      <c r="A2063" s="831" t="s">
        <v>5082</v>
      </c>
      <c r="B2063" s="832" t="s">
        <v>5413</v>
      </c>
      <c r="C2063" s="832" t="s">
        <v>589</v>
      </c>
      <c r="D2063" s="832" t="s">
        <v>2745</v>
      </c>
      <c r="E2063" s="832" t="s">
        <v>5084</v>
      </c>
      <c r="F2063" s="832" t="s">
        <v>5185</v>
      </c>
      <c r="G2063" s="832" t="s">
        <v>5173</v>
      </c>
      <c r="H2063" s="849"/>
      <c r="I2063" s="849"/>
      <c r="J2063" s="832"/>
      <c r="K2063" s="832"/>
      <c r="L2063" s="849"/>
      <c r="M2063" s="849"/>
      <c r="N2063" s="832"/>
      <c r="O2063" s="832"/>
      <c r="P2063" s="849">
        <v>6</v>
      </c>
      <c r="Q2063" s="849">
        <v>7913.46</v>
      </c>
      <c r="R2063" s="837"/>
      <c r="S2063" s="850">
        <v>1318.91</v>
      </c>
    </row>
    <row r="2064" spans="1:19" ht="14.4" customHeight="1" x14ac:dyDescent="0.3">
      <c r="A2064" s="831" t="s">
        <v>5082</v>
      </c>
      <c r="B2064" s="832" t="s">
        <v>5413</v>
      </c>
      <c r="C2064" s="832" t="s">
        <v>589</v>
      </c>
      <c r="D2064" s="832" t="s">
        <v>2745</v>
      </c>
      <c r="E2064" s="832" t="s">
        <v>5084</v>
      </c>
      <c r="F2064" s="832" t="s">
        <v>5187</v>
      </c>
      <c r="G2064" s="832" t="s">
        <v>2583</v>
      </c>
      <c r="H2064" s="849">
        <v>0.4</v>
      </c>
      <c r="I2064" s="849">
        <v>1814</v>
      </c>
      <c r="J2064" s="832"/>
      <c r="K2064" s="832">
        <v>4535</v>
      </c>
      <c r="L2064" s="849"/>
      <c r="M2064" s="849"/>
      <c r="N2064" s="832"/>
      <c r="O2064" s="832"/>
      <c r="P2064" s="849"/>
      <c r="Q2064" s="849"/>
      <c r="R2064" s="837"/>
      <c r="S2064" s="850"/>
    </row>
    <row r="2065" spans="1:19" ht="14.4" customHeight="1" x14ac:dyDescent="0.3">
      <c r="A2065" s="831" t="s">
        <v>5082</v>
      </c>
      <c r="B2065" s="832" t="s">
        <v>5413</v>
      </c>
      <c r="C2065" s="832" t="s">
        <v>589</v>
      </c>
      <c r="D2065" s="832" t="s">
        <v>2745</v>
      </c>
      <c r="E2065" s="832" t="s">
        <v>5084</v>
      </c>
      <c r="F2065" s="832" t="s">
        <v>5188</v>
      </c>
      <c r="G2065" s="832" t="s">
        <v>2583</v>
      </c>
      <c r="H2065" s="849">
        <v>0.6</v>
      </c>
      <c r="I2065" s="849">
        <v>4248.71</v>
      </c>
      <c r="J2065" s="832"/>
      <c r="K2065" s="832">
        <v>7081.1833333333334</v>
      </c>
      <c r="L2065" s="849"/>
      <c r="M2065" s="849"/>
      <c r="N2065" s="832"/>
      <c r="O2065" s="832"/>
      <c r="P2065" s="849">
        <v>0.8</v>
      </c>
      <c r="Q2065" s="849">
        <v>3542.92</v>
      </c>
      <c r="R2065" s="837"/>
      <c r="S2065" s="850">
        <v>4428.6499999999996</v>
      </c>
    </row>
    <row r="2066" spans="1:19" ht="14.4" customHeight="1" x14ac:dyDescent="0.3">
      <c r="A2066" s="831" t="s">
        <v>5082</v>
      </c>
      <c r="B2066" s="832" t="s">
        <v>5413</v>
      </c>
      <c r="C2066" s="832" t="s">
        <v>589</v>
      </c>
      <c r="D2066" s="832" t="s">
        <v>2745</v>
      </c>
      <c r="E2066" s="832" t="s">
        <v>5084</v>
      </c>
      <c r="F2066" s="832" t="s">
        <v>5194</v>
      </c>
      <c r="G2066" s="832" t="s">
        <v>5195</v>
      </c>
      <c r="H2066" s="849"/>
      <c r="I2066" s="849"/>
      <c r="J2066" s="832"/>
      <c r="K2066" s="832"/>
      <c r="L2066" s="849"/>
      <c r="M2066" s="849"/>
      <c r="N2066" s="832"/>
      <c r="O2066" s="832"/>
      <c r="P2066" s="849">
        <v>3</v>
      </c>
      <c r="Q2066" s="849">
        <v>11399.64</v>
      </c>
      <c r="R2066" s="837"/>
      <c r="S2066" s="850">
        <v>3799.8799999999997</v>
      </c>
    </row>
    <row r="2067" spans="1:19" ht="14.4" customHeight="1" x14ac:dyDescent="0.3">
      <c r="A2067" s="831" t="s">
        <v>5082</v>
      </c>
      <c r="B2067" s="832" t="s">
        <v>5413</v>
      </c>
      <c r="C2067" s="832" t="s">
        <v>589</v>
      </c>
      <c r="D2067" s="832" t="s">
        <v>2745</v>
      </c>
      <c r="E2067" s="832" t="s">
        <v>5084</v>
      </c>
      <c r="F2067" s="832" t="s">
        <v>5205</v>
      </c>
      <c r="G2067" s="832" t="s">
        <v>5206</v>
      </c>
      <c r="H2067" s="849"/>
      <c r="I2067" s="849"/>
      <c r="J2067" s="832"/>
      <c r="K2067" s="832"/>
      <c r="L2067" s="849"/>
      <c r="M2067" s="849"/>
      <c r="N2067" s="832"/>
      <c r="O2067" s="832"/>
      <c r="P2067" s="849">
        <v>2.25</v>
      </c>
      <c r="Q2067" s="849">
        <v>2382.13</v>
      </c>
      <c r="R2067" s="837"/>
      <c r="S2067" s="850">
        <v>1058.7244444444445</v>
      </c>
    </row>
    <row r="2068" spans="1:19" ht="14.4" customHeight="1" x14ac:dyDescent="0.3">
      <c r="A2068" s="831" t="s">
        <v>5082</v>
      </c>
      <c r="B2068" s="832" t="s">
        <v>5413</v>
      </c>
      <c r="C2068" s="832" t="s">
        <v>589</v>
      </c>
      <c r="D2068" s="832" t="s">
        <v>2745</v>
      </c>
      <c r="E2068" s="832" t="s">
        <v>5084</v>
      </c>
      <c r="F2068" s="832" t="s">
        <v>5207</v>
      </c>
      <c r="G2068" s="832" t="s">
        <v>5206</v>
      </c>
      <c r="H2068" s="849"/>
      <c r="I2068" s="849"/>
      <c r="J2068" s="832"/>
      <c r="K2068" s="832"/>
      <c r="L2068" s="849"/>
      <c r="M2068" s="849"/>
      <c r="N2068" s="832"/>
      <c r="O2068" s="832"/>
      <c r="P2068" s="849">
        <v>10.039999999999999</v>
      </c>
      <c r="Q2068" s="849">
        <v>3543.18</v>
      </c>
      <c r="R2068" s="837"/>
      <c r="S2068" s="850">
        <v>352.90637450199205</v>
      </c>
    </row>
    <row r="2069" spans="1:19" ht="14.4" customHeight="1" x14ac:dyDescent="0.3">
      <c r="A2069" s="831" t="s">
        <v>5082</v>
      </c>
      <c r="B2069" s="832" t="s">
        <v>5413</v>
      </c>
      <c r="C2069" s="832" t="s">
        <v>589</v>
      </c>
      <c r="D2069" s="832" t="s">
        <v>2745</v>
      </c>
      <c r="E2069" s="832" t="s">
        <v>5084</v>
      </c>
      <c r="F2069" s="832" t="s">
        <v>5208</v>
      </c>
      <c r="G2069" s="832" t="s">
        <v>5206</v>
      </c>
      <c r="H2069" s="849"/>
      <c r="I2069" s="849"/>
      <c r="J2069" s="832"/>
      <c r="K2069" s="832"/>
      <c r="L2069" s="849"/>
      <c r="M2069" s="849"/>
      <c r="N2069" s="832"/>
      <c r="O2069" s="832"/>
      <c r="P2069" s="849">
        <v>3.43</v>
      </c>
      <c r="Q2069" s="849">
        <v>403.45</v>
      </c>
      <c r="R2069" s="837"/>
      <c r="S2069" s="850">
        <v>117.62390670553935</v>
      </c>
    </row>
    <row r="2070" spans="1:19" ht="14.4" customHeight="1" x14ac:dyDescent="0.3">
      <c r="A2070" s="831" t="s">
        <v>5082</v>
      </c>
      <c r="B2070" s="832" t="s">
        <v>5413</v>
      </c>
      <c r="C2070" s="832" t="s">
        <v>589</v>
      </c>
      <c r="D2070" s="832" t="s">
        <v>2745</v>
      </c>
      <c r="E2070" s="832" t="s">
        <v>5084</v>
      </c>
      <c r="F2070" s="832" t="s">
        <v>5211</v>
      </c>
      <c r="G2070" s="832" t="s">
        <v>5206</v>
      </c>
      <c r="H2070" s="849"/>
      <c r="I2070" s="849"/>
      <c r="J2070" s="832"/>
      <c r="K2070" s="832"/>
      <c r="L2070" s="849"/>
      <c r="M2070" s="849"/>
      <c r="N2070" s="832"/>
      <c r="O2070" s="832"/>
      <c r="P2070" s="849">
        <v>1.24</v>
      </c>
      <c r="Q2070" s="849">
        <v>1750.45</v>
      </c>
      <c r="R2070" s="837"/>
      <c r="S2070" s="850">
        <v>1411.6532258064517</v>
      </c>
    </row>
    <row r="2071" spans="1:19" ht="14.4" customHeight="1" x14ac:dyDescent="0.3">
      <c r="A2071" s="831" t="s">
        <v>5082</v>
      </c>
      <c r="B2071" s="832" t="s">
        <v>5413</v>
      </c>
      <c r="C2071" s="832" t="s">
        <v>589</v>
      </c>
      <c r="D2071" s="832" t="s">
        <v>2745</v>
      </c>
      <c r="E2071" s="832" t="s">
        <v>5084</v>
      </c>
      <c r="F2071" s="832" t="s">
        <v>5212</v>
      </c>
      <c r="G2071" s="832" t="s">
        <v>5213</v>
      </c>
      <c r="H2071" s="849"/>
      <c r="I2071" s="849"/>
      <c r="J2071" s="832"/>
      <c r="K2071" s="832"/>
      <c r="L2071" s="849"/>
      <c r="M2071" s="849"/>
      <c r="N2071" s="832"/>
      <c r="O2071" s="832"/>
      <c r="P2071" s="849">
        <v>0.55000000000000004</v>
      </c>
      <c r="Q2071" s="849">
        <v>393.62</v>
      </c>
      <c r="R2071" s="837"/>
      <c r="S2071" s="850">
        <v>715.67272727272723</v>
      </c>
    </row>
    <row r="2072" spans="1:19" ht="14.4" customHeight="1" x14ac:dyDescent="0.3">
      <c r="A2072" s="831" t="s">
        <v>5082</v>
      </c>
      <c r="B2072" s="832" t="s">
        <v>5413</v>
      </c>
      <c r="C2072" s="832" t="s">
        <v>589</v>
      </c>
      <c r="D2072" s="832" t="s">
        <v>2745</v>
      </c>
      <c r="E2072" s="832" t="s">
        <v>5084</v>
      </c>
      <c r="F2072" s="832" t="s">
        <v>5214</v>
      </c>
      <c r="G2072" s="832" t="s">
        <v>5213</v>
      </c>
      <c r="H2072" s="849"/>
      <c r="I2072" s="849"/>
      <c r="J2072" s="832"/>
      <c r="K2072" s="832"/>
      <c r="L2072" s="849"/>
      <c r="M2072" s="849"/>
      <c r="N2072" s="832"/>
      <c r="O2072" s="832"/>
      <c r="P2072" s="849">
        <v>6.16</v>
      </c>
      <c r="Q2072" s="849">
        <v>8817.16</v>
      </c>
      <c r="R2072" s="837"/>
      <c r="S2072" s="850">
        <v>1431.3571428571429</v>
      </c>
    </row>
    <row r="2073" spans="1:19" ht="14.4" customHeight="1" x14ac:dyDescent="0.3">
      <c r="A2073" s="831" t="s">
        <v>5082</v>
      </c>
      <c r="B2073" s="832" t="s">
        <v>5413</v>
      </c>
      <c r="C2073" s="832" t="s">
        <v>589</v>
      </c>
      <c r="D2073" s="832" t="s">
        <v>2745</v>
      </c>
      <c r="E2073" s="832" t="s">
        <v>5084</v>
      </c>
      <c r="F2073" s="832" t="s">
        <v>5216</v>
      </c>
      <c r="G2073" s="832" t="s">
        <v>2303</v>
      </c>
      <c r="H2073" s="849"/>
      <c r="I2073" s="849"/>
      <c r="J2073" s="832"/>
      <c r="K2073" s="832"/>
      <c r="L2073" s="849"/>
      <c r="M2073" s="849"/>
      <c r="N2073" s="832"/>
      <c r="O2073" s="832"/>
      <c r="P2073" s="849">
        <v>26.61</v>
      </c>
      <c r="Q2073" s="849">
        <v>20870.14</v>
      </c>
      <c r="R2073" s="837"/>
      <c r="S2073" s="850">
        <v>784.29688087185264</v>
      </c>
    </row>
    <row r="2074" spans="1:19" ht="14.4" customHeight="1" x14ac:dyDescent="0.3">
      <c r="A2074" s="831" t="s">
        <v>5082</v>
      </c>
      <c r="B2074" s="832" t="s">
        <v>5413</v>
      </c>
      <c r="C2074" s="832" t="s">
        <v>589</v>
      </c>
      <c r="D2074" s="832" t="s">
        <v>2745</v>
      </c>
      <c r="E2074" s="832" t="s">
        <v>5084</v>
      </c>
      <c r="F2074" s="832" t="s">
        <v>5221</v>
      </c>
      <c r="G2074" s="832" t="s">
        <v>5222</v>
      </c>
      <c r="H2074" s="849"/>
      <c r="I2074" s="849"/>
      <c r="J2074" s="832"/>
      <c r="K2074" s="832"/>
      <c r="L2074" s="849"/>
      <c r="M2074" s="849"/>
      <c r="N2074" s="832"/>
      <c r="O2074" s="832"/>
      <c r="P2074" s="849">
        <v>8.8699999999999992</v>
      </c>
      <c r="Q2074" s="849">
        <v>3244.57</v>
      </c>
      <c r="R2074" s="837"/>
      <c r="S2074" s="850">
        <v>365.79143179255925</v>
      </c>
    </row>
    <row r="2075" spans="1:19" ht="14.4" customHeight="1" x14ac:dyDescent="0.3">
      <c r="A2075" s="831" t="s">
        <v>5082</v>
      </c>
      <c r="B2075" s="832" t="s">
        <v>5413</v>
      </c>
      <c r="C2075" s="832" t="s">
        <v>589</v>
      </c>
      <c r="D2075" s="832" t="s">
        <v>2745</v>
      </c>
      <c r="E2075" s="832" t="s">
        <v>5084</v>
      </c>
      <c r="F2075" s="832" t="s">
        <v>5228</v>
      </c>
      <c r="G2075" s="832" t="s">
        <v>2303</v>
      </c>
      <c r="H2075" s="849"/>
      <c r="I2075" s="849"/>
      <c r="J2075" s="832"/>
      <c r="K2075" s="832"/>
      <c r="L2075" s="849"/>
      <c r="M2075" s="849"/>
      <c r="N2075" s="832"/>
      <c r="O2075" s="832"/>
      <c r="P2075" s="849">
        <v>16.669999999999998</v>
      </c>
      <c r="Q2075" s="849">
        <v>3922.24</v>
      </c>
      <c r="R2075" s="837"/>
      <c r="S2075" s="850">
        <v>235.28734253149372</v>
      </c>
    </row>
    <row r="2076" spans="1:19" ht="14.4" customHeight="1" x14ac:dyDescent="0.3">
      <c r="A2076" s="831" t="s">
        <v>5082</v>
      </c>
      <c r="B2076" s="832" t="s">
        <v>5413</v>
      </c>
      <c r="C2076" s="832" t="s">
        <v>589</v>
      </c>
      <c r="D2076" s="832" t="s">
        <v>2745</v>
      </c>
      <c r="E2076" s="832" t="s">
        <v>5084</v>
      </c>
      <c r="F2076" s="832" t="s">
        <v>5235</v>
      </c>
      <c r="G2076" s="832" t="s">
        <v>5236</v>
      </c>
      <c r="H2076" s="849"/>
      <c r="I2076" s="849"/>
      <c r="J2076" s="832"/>
      <c r="K2076" s="832"/>
      <c r="L2076" s="849"/>
      <c r="M2076" s="849"/>
      <c r="N2076" s="832"/>
      <c r="O2076" s="832"/>
      <c r="P2076" s="849">
        <v>14.66</v>
      </c>
      <c r="Q2076" s="849">
        <v>107791</v>
      </c>
      <c r="R2076" s="837"/>
      <c r="S2076" s="850">
        <v>7352.7285129604361</v>
      </c>
    </row>
    <row r="2077" spans="1:19" ht="14.4" customHeight="1" x14ac:dyDescent="0.3">
      <c r="A2077" s="831" t="s">
        <v>5082</v>
      </c>
      <c r="B2077" s="832" t="s">
        <v>5413</v>
      </c>
      <c r="C2077" s="832" t="s">
        <v>589</v>
      </c>
      <c r="D2077" s="832" t="s">
        <v>2745</v>
      </c>
      <c r="E2077" s="832" t="s">
        <v>5084</v>
      </c>
      <c r="F2077" s="832" t="s">
        <v>5237</v>
      </c>
      <c r="G2077" s="832" t="s">
        <v>5234</v>
      </c>
      <c r="H2077" s="849"/>
      <c r="I2077" s="849"/>
      <c r="J2077" s="832"/>
      <c r="K2077" s="832"/>
      <c r="L2077" s="849"/>
      <c r="M2077" s="849"/>
      <c r="N2077" s="832"/>
      <c r="O2077" s="832"/>
      <c r="P2077" s="849">
        <v>1.8</v>
      </c>
      <c r="Q2077" s="849">
        <v>2635.23</v>
      </c>
      <c r="R2077" s="837"/>
      <c r="S2077" s="850">
        <v>1464.0166666666667</v>
      </c>
    </row>
    <row r="2078" spans="1:19" ht="14.4" customHeight="1" x14ac:dyDescent="0.3">
      <c r="A2078" s="831" t="s">
        <v>5082</v>
      </c>
      <c r="B2078" s="832" t="s">
        <v>5413</v>
      </c>
      <c r="C2078" s="832" t="s">
        <v>589</v>
      </c>
      <c r="D2078" s="832" t="s">
        <v>2745</v>
      </c>
      <c r="E2078" s="832" t="s">
        <v>5084</v>
      </c>
      <c r="F2078" s="832" t="s">
        <v>5241</v>
      </c>
      <c r="G2078" s="832" t="s">
        <v>5242</v>
      </c>
      <c r="H2078" s="849"/>
      <c r="I2078" s="849"/>
      <c r="J2078" s="832"/>
      <c r="K2078" s="832"/>
      <c r="L2078" s="849"/>
      <c r="M2078" s="849"/>
      <c r="N2078" s="832"/>
      <c r="O2078" s="832"/>
      <c r="P2078" s="849">
        <v>6.4799999999999995</v>
      </c>
      <c r="Q2078" s="849">
        <v>3489.76</v>
      </c>
      <c r="R2078" s="837"/>
      <c r="S2078" s="850">
        <v>538.5432098765433</v>
      </c>
    </row>
    <row r="2079" spans="1:19" ht="14.4" customHeight="1" x14ac:dyDescent="0.3">
      <c r="A2079" s="831" t="s">
        <v>5082</v>
      </c>
      <c r="B2079" s="832" t="s">
        <v>5413</v>
      </c>
      <c r="C2079" s="832" t="s">
        <v>589</v>
      </c>
      <c r="D2079" s="832" t="s">
        <v>2745</v>
      </c>
      <c r="E2079" s="832" t="s">
        <v>5084</v>
      </c>
      <c r="F2079" s="832" t="s">
        <v>5245</v>
      </c>
      <c r="G2079" s="832" t="s">
        <v>4430</v>
      </c>
      <c r="H2079" s="849"/>
      <c r="I2079" s="849"/>
      <c r="J2079" s="832"/>
      <c r="K2079" s="832"/>
      <c r="L2079" s="849"/>
      <c r="M2079" s="849"/>
      <c r="N2079" s="832"/>
      <c r="O2079" s="832"/>
      <c r="P2079" s="849">
        <v>0.8</v>
      </c>
      <c r="Q2079" s="849">
        <v>56.56</v>
      </c>
      <c r="R2079" s="837"/>
      <c r="S2079" s="850">
        <v>70.7</v>
      </c>
    </row>
    <row r="2080" spans="1:19" ht="14.4" customHeight="1" x14ac:dyDescent="0.3">
      <c r="A2080" s="831" t="s">
        <v>5082</v>
      </c>
      <c r="B2080" s="832" t="s">
        <v>5413</v>
      </c>
      <c r="C2080" s="832" t="s">
        <v>589</v>
      </c>
      <c r="D2080" s="832" t="s">
        <v>2745</v>
      </c>
      <c r="E2080" s="832" t="s">
        <v>5084</v>
      </c>
      <c r="F2080" s="832" t="s">
        <v>5252</v>
      </c>
      <c r="G2080" s="832" t="s">
        <v>2593</v>
      </c>
      <c r="H2080" s="849"/>
      <c r="I2080" s="849"/>
      <c r="J2080" s="832"/>
      <c r="K2080" s="832"/>
      <c r="L2080" s="849"/>
      <c r="M2080" s="849"/>
      <c r="N2080" s="832"/>
      <c r="O2080" s="832"/>
      <c r="P2080" s="849">
        <v>6</v>
      </c>
      <c r="Q2080" s="849">
        <v>10494.48</v>
      </c>
      <c r="R2080" s="837"/>
      <c r="S2080" s="850">
        <v>1749.08</v>
      </c>
    </row>
    <row r="2081" spans="1:19" ht="14.4" customHeight="1" x14ac:dyDescent="0.3">
      <c r="A2081" s="831" t="s">
        <v>5082</v>
      </c>
      <c r="B2081" s="832" t="s">
        <v>5413</v>
      </c>
      <c r="C2081" s="832" t="s">
        <v>589</v>
      </c>
      <c r="D2081" s="832" t="s">
        <v>2745</v>
      </c>
      <c r="E2081" s="832" t="s">
        <v>5084</v>
      </c>
      <c r="F2081" s="832" t="s">
        <v>5253</v>
      </c>
      <c r="G2081" s="832" t="s">
        <v>2457</v>
      </c>
      <c r="H2081" s="849"/>
      <c r="I2081" s="849"/>
      <c r="J2081" s="832"/>
      <c r="K2081" s="832"/>
      <c r="L2081" s="849"/>
      <c r="M2081" s="849"/>
      <c r="N2081" s="832"/>
      <c r="O2081" s="832"/>
      <c r="P2081" s="849">
        <v>3.85</v>
      </c>
      <c r="Q2081" s="849">
        <v>1088.78</v>
      </c>
      <c r="R2081" s="837"/>
      <c r="S2081" s="850">
        <v>282.8</v>
      </c>
    </row>
    <row r="2082" spans="1:19" ht="14.4" customHeight="1" x14ac:dyDescent="0.3">
      <c r="A2082" s="831" t="s">
        <v>5082</v>
      </c>
      <c r="B2082" s="832" t="s">
        <v>5413</v>
      </c>
      <c r="C2082" s="832" t="s">
        <v>589</v>
      </c>
      <c r="D2082" s="832" t="s">
        <v>2745</v>
      </c>
      <c r="E2082" s="832" t="s">
        <v>5084</v>
      </c>
      <c r="F2082" s="832" t="s">
        <v>5267</v>
      </c>
      <c r="G2082" s="832" t="s">
        <v>5095</v>
      </c>
      <c r="H2082" s="849"/>
      <c r="I2082" s="849"/>
      <c r="J2082" s="832"/>
      <c r="K2082" s="832"/>
      <c r="L2082" s="849"/>
      <c r="M2082" s="849"/>
      <c r="N2082" s="832"/>
      <c r="O2082" s="832"/>
      <c r="P2082" s="849">
        <v>1</v>
      </c>
      <c r="Q2082" s="849">
        <v>4742.3999999999996</v>
      </c>
      <c r="R2082" s="837"/>
      <c r="S2082" s="850">
        <v>4742.3999999999996</v>
      </c>
    </row>
    <row r="2083" spans="1:19" ht="14.4" customHeight="1" x14ac:dyDescent="0.3">
      <c r="A2083" s="831" t="s">
        <v>5082</v>
      </c>
      <c r="B2083" s="832" t="s">
        <v>5413</v>
      </c>
      <c r="C2083" s="832" t="s">
        <v>589</v>
      </c>
      <c r="D2083" s="832" t="s">
        <v>2745</v>
      </c>
      <c r="E2083" s="832" t="s">
        <v>5084</v>
      </c>
      <c r="F2083" s="832" t="s">
        <v>5288</v>
      </c>
      <c r="G2083" s="832" t="s">
        <v>2653</v>
      </c>
      <c r="H2083" s="849"/>
      <c r="I2083" s="849"/>
      <c r="J2083" s="832"/>
      <c r="K2083" s="832"/>
      <c r="L2083" s="849"/>
      <c r="M2083" s="849"/>
      <c r="N2083" s="832"/>
      <c r="O2083" s="832"/>
      <c r="P2083" s="849">
        <v>12</v>
      </c>
      <c r="Q2083" s="849">
        <v>17285.52</v>
      </c>
      <c r="R2083" s="837"/>
      <c r="S2083" s="850">
        <v>1440.46</v>
      </c>
    </row>
    <row r="2084" spans="1:19" ht="14.4" customHeight="1" x14ac:dyDescent="0.3">
      <c r="A2084" s="831" t="s">
        <v>5082</v>
      </c>
      <c r="B2084" s="832" t="s">
        <v>5413</v>
      </c>
      <c r="C2084" s="832" t="s">
        <v>589</v>
      </c>
      <c r="D2084" s="832" t="s">
        <v>2745</v>
      </c>
      <c r="E2084" s="832" t="s">
        <v>5084</v>
      </c>
      <c r="F2084" s="832" t="s">
        <v>5292</v>
      </c>
      <c r="G2084" s="832" t="s">
        <v>2639</v>
      </c>
      <c r="H2084" s="849"/>
      <c r="I2084" s="849"/>
      <c r="J2084" s="832"/>
      <c r="K2084" s="832"/>
      <c r="L2084" s="849"/>
      <c r="M2084" s="849"/>
      <c r="N2084" s="832"/>
      <c r="O2084" s="832"/>
      <c r="P2084" s="849">
        <v>4</v>
      </c>
      <c r="Q2084" s="849">
        <v>83182</v>
      </c>
      <c r="R2084" s="837"/>
      <c r="S2084" s="850">
        <v>20795.5</v>
      </c>
    </row>
    <row r="2085" spans="1:19" ht="14.4" customHeight="1" x14ac:dyDescent="0.3">
      <c r="A2085" s="831" t="s">
        <v>5082</v>
      </c>
      <c r="B2085" s="832" t="s">
        <v>5413</v>
      </c>
      <c r="C2085" s="832" t="s">
        <v>589</v>
      </c>
      <c r="D2085" s="832" t="s">
        <v>2745</v>
      </c>
      <c r="E2085" s="832" t="s">
        <v>5084</v>
      </c>
      <c r="F2085" s="832" t="s">
        <v>5297</v>
      </c>
      <c r="G2085" s="832" t="s">
        <v>835</v>
      </c>
      <c r="H2085" s="849"/>
      <c r="I2085" s="849"/>
      <c r="J2085" s="832"/>
      <c r="K2085" s="832"/>
      <c r="L2085" s="849"/>
      <c r="M2085" s="849"/>
      <c r="N2085" s="832"/>
      <c r="O2085" s="832"/>
      <c r="P2085" s="849">
        <v>17.490000000000002</v>
      </c>
      <c r="Q2085" s="849">
        <v>12027.150000000001</v>
      </c>
      <c r="R2085" s="837"/>
      <c r="S2085" s="850">
        <v>687.65866209262435</v>
      </c>
    </row>
    <row r="2086" spans="1:19" ht="14.4" customHeight="1" x14ac:dyDescent="0.3">
      <c r="A2086" s="831" t="s">
        <v>5082</v>
      </c>
      <c r="B2086" s="832" t="s">
        <v>5413</v>
      </c>
      <c r="C2086" s="832" t="s">
        <v>589</v>
      </c>
      <c r="D2086" s="832" t="s">
        <v>2745</v>
      </c>
      <c r="E2086" s="832" t="s">
        <v>5084</v>
      </c>
      <c r="F2086" s="832" t="s">
        <v>5298</v>
      </c>
      <c r="G2086" s="832" t="s">
        <v>835</v>
      </c>
      <c r="H2086" s="849"/>
      <c r="I2086" s="849"/>
      <c r="J2086" s="832"/>
      <c r="K2086" s="832"/>
      <c r="L2086" s="849"/>
      <c r="M2086" s="849"/>
      <c r="N2086" s="832"/>
      <c r="O2086" s="832"/>
      <c r="P2086" s="849">
        <v>9.34</v>
      </c>
      <c r="Q2086" s="849">
        <v>1284.6099999999999</v>
      </c>
      <c r="R2086" s="837"/>
      <c r="S2086" s="850">
        <v>137.53854389721627</v>
      </c>
    </row>
    <row r="2087" spans="1:19" ht="14.4" customHeight="1" x14ac:dyDescent="0.3">
      <c r="A2087" s="831" t="s">
        <v>5082</v>
      </c>
      <c r="B2087" s="832" t="s">
        <v>5413</v>
      </c>
      <c r="C2087" s="832" t="s">
        <v>589</v>
      </c>
      <c r="D2087" s="832" t="s">
        <v>2745</v>
      </c>
      <c r="E2087" s="832" t="s">
        <v>5084</v>
      </c>
      <c r="F2087" s="832" t="s">
        <v>5300</v>
      </c>
      <c r="G2087" s="832" t="s">
        <v>1155</v>
      </c>
      <c r="H2087" s="849"/>
      <c r="I2087" s="849"/>
      <c r="J2087" s="832"/>
      <c r="K2087" s="832"/>
      <c r="L2087" s="849"/>
      <c r="M2087" s="849"/>
      <c r="N2087" s="832"/>
      <c r="O2087" s="832"/>
      <c r="P2087" s="849">
        <v>1</v>
      </c>
      <c r="Q2087" s="849">
        <v>148.46</v>
      </c>
      <c r="R2087" s="837"/>
      <c r="S2087" s="850">
        <v>148.46</v>
      </c>
    </row>
    <row r="2088" spans="1:19" ht="14.4" customHeight="1" x14ac:dyDescent="0.3">
      <c r="A2088" s="831" t="s">
        <v>5082</v>
      </c>
      <c r="B2088" s="832" t="s">
        <v>5413</v>
      </c>
      <c r="C2088" s="832" t="s">
        <v>589</v>
      </c>
      <c r="D2088" s="832" t="s">
        <v>2745</v>
      </c>
      <c r="E2088" s="832" t="s">
        <v>5084</v>
      </c>
      <c r="F2088" s="832" t="s">
        <v>5305</v>
      </c>
      <c r="G2088" s="832" t="s">
        <v>717</v>
      </c>
      <c r="H2088" s="849"/>
      <c r="I2088" s="849"/>
      <c r="J2088" s="832"/>
      <c r="K2088" s="832"/>
      <c r="L2088" s="849"/>
      <c r="M2088" s="849"/>
      <c r="N2088" s="832"/>
      <c r="O2088" s="832"/>
      <c r="P2088" s="849">
        <v>6.51</v>
      </c>
      <c r="Q2088" s="849">
        <v>1344.1799999999998</v>
      </c>
      <c r="R2088" s="837"/>
      <c r="S2088" s="850">
        <v>206.47926267281105</v>
      </c>
    </row>
    <row r="2089" spans="1:19" ht="14.4" customHeight="1" x14ac:dyDescent="0.3">
      <c r="A2089" s="831" t="s">
        <v>5082</v>
      </c>
      <c r="B2089" s="832" t="s">
        <v>5413</v>
      </c>
      <c r="C2089" s="832" t="s">
        <v>589</v>
      </c>
      <c r="D2089" s="832" t="s">
        <v>2745</v>
      </c>
      <c r="E2089" s="832" t="s">
        <v>5084</v>
      </c>
      <c r="F2089" s="832" t="s">
        <v>5310</v>
      </c>
      <c r="G2089" s="832" t="s">
        <v>1001</v>
      </c>
      <c r="H2089" s="849"/>
      <c r="I2089" s="849"/>
      <c r="J2089" s="832"/>
      <c r="K2089" s="832"/>
      <c r="L2089" s="849"/>
      <c r="M2089" s="849"/>
      <c r="N2089" s="832"/>
      <c r="O2089" s="832"/>
      <c r="P2089" s="849">
        <v>0.57999999999999996</v>
      </c>
      <c r="Q2089" s="849">
        <v>178.22</v>
      </c>
      <c r="R2089" s="837"/>
      <c r="S2089" s="850">
        <v>307.27586206896552</v>
      </c>
    </row>
    <row r="2090" spans="1:19" ht="14.4" customHeight="1" x14ac:dyDescent="0.3">
      <c r="A2090" s="831" t="s">
        <v>5082</v>
      </c>
      <c r="B2090" s="832" t="s">
        <v>5413</v>
      </c>
      <c r="C2090" s="832" t="s">
        <v>589</v>
      </c>
      <c r="D2090" s="832" t="s">
        <v>2745</v>
      </c>
      <c r="E2090" s="832" t="s">
        <v>5084</v>
      </c>
      <c r="F2090" s="832" t="s">
        <v>5311</v>
      </c>
      <c r="G2090" s="832" t="s">
        <v>1001</v>
      </c>
      <c r="H2090" s="849"/>
      <c r="I2090" s="849"/>
      <c r="J2090" s="832"/>
      <c r="K2090" s="832"/>
      <c r="L2090" s="849"/>
      <c r="M2090" s="849"/>
      <c r="N2090" s="832"/>
      <c r="O2090" s="832"/>
      <c r="P2090" s="849">
        <v>1.87</v>
      </c>
      <c r="Q2090" s="849">
        <v>4309.57</v>
      </c>
      <c r="R2090" s="837"/>
      <c r="S2090" s="850">
        <v>2304.5828877005347</v>
      </c>
    </row>
    <row r="2091" spans="1:19" ht="14.4" customHeight="1" x14ac:dyDescent="0.3">
      <c r="A2091" s="831" t="s">
        <v>5082</v>
      </c>
      <c r="B2091" s="832" t="s">
        <v>5413</v>
      </c>
      <c r="C2091" s="832" t="s">
        <v>589</v>
      </c>
      <c r="D2091" s="832" t="s">
        <v>2745</v>
      </c>
      <c r="E2091" s="832" t="s">
        <v>5315</v>
      </c>
      <c r="F2091" s="832" t="s">
        <v>5318</v>
      </c>
      <c r="G2091" s="832" t="s">
        <v>5319</v>
      </c>
      <c r="H2091" s="849"/>
      <c r="I2091" s="849"/>
      <c r="J2091" s="832"/>
      <c r="K2091" s="832"/>
      <c r="L2091" s="849"/>
      <c r="M2091" s="849"/>
      <c r="N2091" s="832"/>
      <c r="O2091" s="832"/>
      <c r="P2091" s="849">
        <v>2</v>
      </c>
      <c r="Q2091" s="849">
        <v>5180</v>
      </c>
      <c r="R2091" s="837"/>
      <c r="S2091" s="850">
        <v>2590</v>
      </c>
    </row>
    <row r="2092" spans="1:19" ht="14.4" customHeight="1" x14ac:dyDescent="0.3">
      <c r="A2092" s="831" t="s">
        <v>5082</v>
      </c>
      <c r="B2092" s="832" t="s">
        <v>5413</v>
      </c>
      <c r="C2092" s="832" t="s">
        <v>589</v>
      </c>
      <c r="D2092" s="832" t="s">
        <v>2745</v>
      </c>
      <c r="E2092" s="832" t="s">
        <v>5320</v>
      </c>
      <c r="F2092" s="832" t="s">
        <v>5321</v>
      </c>
      <c r="G2092" s="832" t="s">
        <v>5322</v>
      </c>
      <c r="H2092" s="849"/>
      <c r="I2092" s="849"/>
      <c r="J2092" s="832"/>
      <c r="K2092" s="832"/>
      <c r="L2092" s="849"/>
      <c r="M2092" s="849"/>
      <c r="N2092" s="832"/>
      <c r="O2092" s="832"/>
      <c r="P2092" s="849">
        <v>2</v>
      </c>
      <c r="Q2092" s="849">
        <v>1734</v>
      </c>
      <c r="R2092" s="837"/>
      <c r="S2092" s="850">
        <v>867</v>
      </c>
    </row>
    <row r="2093" spans="1:19" ht="14.4" customHeight="1" x14ac:dyDescent="0.3">
      <c r="A2093" s="831" t="s">
        <v>5082</v>
      </c>
      <c r="B2093" s="832" t="s">
        <v>5413</v>
      </c>
      <c r="C2093" s="832" t="s">
        <v>589</v>
      </c>
      <c r="D2093" s="832" t="s">
        <v>2745</v>
      </c>
      <c r="E2093" s="832" t="s">
        <v>5320</v>
      </c>
      <c r="F2093" s="832" t="s">
        <v>5323</v>
      </c>
      <c r="G2093" s="832" t="s">
        <v>5324</v>
      </c>
      <c r="H2093" s="849"/>
      <c r="I2093" s="849"/>
      <c r="J2093" s="832"/>
      <c r="K2093" s="832"/>
      <c r="L2093" s="849"/>
      <c r="M2093" s="849"/>
      <c r="N2093" s="832"/>
      <c r="O2093" s="832"/>
      <c r="P2093" s="849">
        <v>6</v>
      </c>
      <c r="Q2093" s="849">
        <v>5202</v>
      </c>
      <c r="R2093" s="837"/>
      <c r="S2093" s="850">
        <v>867</v>
      </c>
    </row>
    <row r="2094" spans="1:19" ht="14.4" customHeight="1" x14ac:dyDescent="0.3">
      <c r="A2094" s="831" t="s">
        <v>5082</v>
      </c>
      <c r="B2094" s="832" t="s">
        <v>5413</v>
      </c>
      <c r="C2094" s="832" t="s">
        <v>589</v>
      </c>
      <c r="D2094" s="832" t="s">
        <v>2745</v>
      </c>
      <c r="E2094" s="832" t="s">
        <v>5320</v>
      </c>
      <c r="F2094" s="832" t="s">
        <v>5325</v>
      </c>
      <c r="G2094" s="832" t="s">
        <v>5326</v>
      </c>
      <c r="H2094" s="849"/>
      <c r="I2094" s="849"/>
      <c r="J2094" s="832"/>
      <c r="K2094" s="832"/>
      <c r="L2094" s="849"/>
      <c r="M2094" s="849"/>
      <c r="N2094" s="832"/>
      <c r="O2094" s="832"/>
      <c r="P2094" s="849">
        <v>3</v>
      </c>
      <c r="Q2094" s="849">
        <v>2892</v>
      </c>
      <c r="R2094" s="837"/>
      <c r="S2094" s="850">
        <v>964</v>
      </c>
    </row>
    <row r="2095" spans="1:19" ht="14.4" customHeight="1" x14ac:dyDescent="0.3">
      <c r="A2095" s="831" t="s">
        <v>5082</v>
      </c>
      <c r="B2095" s="832" t="s">
        <v>5413</v>
      </c>
      <c r="C2095" s="832" t="s">
        <v>589</v>
      </c>
      <c r="D2095" s="832" t="s">
        <v>2745</v>
      </c>
      <c r="E2095" s="832" t="s">
        <v>5331</v>
      </c>
      <c r="F2095" s="832" t="s">
        <v>5332</v>
      </c>
      <c r="G2095" s="832" t="s">
        <v>5333</v>
      </c>
      <c r="H2095" s="849"/>
      <c r="I2095" s="849"/>
      <c r="J2095" s="832"/>
      <c r="K2095" s="832"/>
      <c r="L2095" s="849"/>
      <c r="M2095" s="849"/>
      <c r="N2095" s="832"/>
      <c r="O2095" s="832"/>
      <c r="P2095" s="849">
        <v>1</v>
      </c>
      <c r="Q2095" s="849">
        <v>300</v>
      </c>
      <c r="R2095" s="837"/>
      <c r="S2095" s="850">
        <v>300</v>
      </c>
    </row>
    <row r="2096" spans="1:19" ht="14.4" customHeight="1" x14ac:dyDescent="0.3">
      <c r="A2096" s="831" t="s">
        <v>5082</v>
      </c>
      <c r="B2096" s="832" t="s">
        <v>5413</v>
      </c>
      <c r="C2096" s="832" t="s">
        <v>589</v>
      </c>
      <c r="D2096" s="832" t="s">
        <v>2745</v>
      </c>
      <c r="E2096" s="832" t="s">
        <v>5331</v>
      </c>
      <c r="F2096" s="832" t="s">
        <v>5335</v>
      </c>
      <c r="G2096" s="832" t="s">
        <v>5336</v>
      </c>
      <c r="H2096" s="849"/>
      <c r="I2096" s="849"/>
      <c r="J2096" s="832"/>
      <c r="K2096" s="832"/>
      <c r="L2096" s="849"/>
      <c r="M2096" s="849"/>
      <c r="N2096" s="832"/>
      <c r="O2096" s="832"/>
      <c r="P2096" s="849">
        <v>1</v>
      </c>
      <c r="Q2096" s="849">
        <v>122</v>
      </c>
      <c r="R2096" s="837"/>
      <c r="S2096" s="850">
        <v>122</v>
      </c>
    </row>
    <row r="2097" spans="1:19" ht="14.4" customHeight="1" x14ac:dyDescent="0.3">
      <c r="A2097" s="831" t="s">
        <v>5082</v>
      </c>
      <c r="B2097" s="832" t="s">
        <v>5413</v>
      </c>
      <c r="C2097" s="832" t="s">
        <v>589</v>
      </c>
      <c r="D2097" s="832" t="s">
        <v>2745</v>
      </c>
      <c r="E2097" s="832" t="s">
        <v>5331</v>
      </c>
      <c r="F2097" s="832" t="s">
        <v>5335</v>
      </c>
      <c r="G2097" s="832" t="s">
        <v>5337</v>
      </c>
      <c r="H2097" s="849"/>
      <c r="I2097" s="849"/>
      <c r="J2097" s="832"/>
      <c r="K2097" s="832"/>
      <c r="L2097" s="849"/>
      <c r="M2097" s="849"/>
      <c r="N2097" s="832"/>
      <c r="O2097" s="832"/>
      <c r="P2097" s="849">
        <v>1</v>
      </c>
      <c r="Q2097" s="849">
        <v>122</v>
      </c>
      <c r="R2097" s="837"/>
      <c r="S2097" s="850">
        <v>122</v>
      </c>
    </row>
    <row r="2098" spans="1:19" ht="14.4" customHeight="1" x14ac:dyDescent="0.3">
      <c r="A2098" s="831" t="s">
        <v>5082</v>
      </c>
      <c r="B2098" s="832" t="s">
        <v>5413</v>
      </c>
      <c r="C2098" s="832" t="s">
        <v>589</v>
      </c>
      <c r="D2098" s="832" t="s">
        <v>2745</v>
      </c>
      <c r="E2098" s="832" t="s">
        <v>5331</v>
      </c>
      <c r="F2098" s="832" t="s">
        <v>5338</v>
      </c>
      <c r="G2098" s="832" t="s">
        <v>5340</v>
      </c>
      <c r="H2098" s="849"/>
      <c r="I2098" s="849"/>
      <c r="J2098" s="832"/>
      <c r="K2098" s="832"/>
      <c r="L2098" s="849"/>
      <c r="M2098" s="849"/>
      <c r="N2098" s="832"/>
      <c r="O2098" s="832"/>
      <c r="P2098" s="849">
        <v>76</v>
      </c>
      <c r="Q2098" s="849">
        <v>11172</v>
      </c>
      <c r="R2098" s="837"/>
      <c r="S2098" s="850">
        <v>147</v>
      </c>
    </row>
    <row r="2099" spans="1:19" ht="14.4" customHeight="1" x14ac:dyDescent="0.3">
      <c r="A2099" s="831" t="s">
        <v>5082</v>
      </c>
      <c r="B2099" s="832" t="s">
        <v>5413</v>
      </c>
      <c r="C2099" s="832" t="s">
        <v>589</v>
      </c>
      <c r="D2099" s="832" t="s">
        <v>2745</v>
      </c>
      <c r="E2099" s="832" t="s">
        <v>5331</v>
      </c>
      <c r="F2099" s="832" t="s">
        <v>5341</v>
      </c>
      <c r="G2099" s="832" t="s">
        <v>5342</v>
      </c>
      <c r="H2099" s="849"/>
      <c r="I2099" s="849"/>
      <c r="J2099" s="832"/>
      <c r="K2099" s="832"/>
      <c r="L2099" s="849"/>
      <c r="M2099" s="849"/>
      <c r="N2099" s="832"/>
      <c r="O2099" s="832"/>
      <c r="P2099" s="849">
        <v>2</v>
      </c>
      <c r="Q2099" s="849">
        <v>392</v>
      </c>
      <c r="R2099" s="837"/>
      <c r="S2099" s="850">
        <v>196</v>
      </c>
    </row>
    <row r="2100" spans="1:19" ht="14.4" customHeight="1" x14ac:dyDescent="0.3">
      <c r="A2100" s="831" t="s">
        <v>5082</v>
      </c>
      <c r="B2100" s="832" t="s">
        <v>5413</v>
      </c>
      <c r="C2100" s="832" t="s">
        <v>589</v>
      </c>
      <c r="D2100" s="832" t="s">
        <v>2745</v>
      </c>
      <c r="E2100" s="832" t="s">
        <v>5331</v>
      </c>
      <c r="F2100" s="832" t="s">
        <v>5344</v>
      </c>
      <c r="G2100" s="832" t="s">
        <v>5345</v>
      </c>
      <c r="H2100" s="849">
        <v>5</v>
      </c>
      <c r="I2100" s="849">
        <v>185</v>
      </c>
      <c r="J2100" s="832">
        <v>5</v>
      </c>
      <c r="K2100" s="832">
        <v>37</v>
      </c>
      <c r="L2100" s="849">
        <v>1</v>
      </c>
      <c r="M2100" s="849">
        <v>37</v>
      </c>
      <c r="N2100" s="832">
        <v>1</v>
      </c>
      <c r="O2100" s="832">
        <v>37</v>
      </c>
      <c r="P2100" s="849">
        <v>141</v>
      </c>
      <c r="Q2100" s="849">
        <v>5217</v>
      </c>
      <c r="R2100" s="837">
        <v>141</v>
      </c>
      <c r="S2100" s="850">
        <v>37</v>
      </c>
    </row>
    <row r="2101" spans="1:19" ht="14.4" customHeight="1" x14ac:dyDescent="0.3">
      <c r="A2101" s="831" t="s">
        <v>5082</v>
      </c>
      <c r="B2101" s="832" t="s">
        <v>5413</v>
      </c>
      <c r="C2101" s="832" t="s">
        <v>589</v>
      </c>
      <c r="D2101" s="832" t="s">
        <v>2745</v>
      </c>
      <c r="E2101" s="832" t="s">
        <v>5331</v>
      </c>
      <c r="F2101" s="832" t="s">
        <v>5430</v>
      </c>
      <c r="G2101" s="832" t="s">
        <v>5431</v>
      </c>
      <c r="H2101" s="849"/>
      <c r="I2101" s="849"/>
      <c r="J2101" s="832"/>
      <c r="K2101" s="832"/>
      <c r="L2101" s="849"/>
      <c r="M2101" s="849"/>
      <c r="N2101" s="832"/>
      <c r="O2101" s="832"/>
      <c r="P2101" s="849">
        <v>856</v>
      </c>
      <c r="Q2101" s="849">
        <v>152368</v>
      </c>
      <c r="R2101" s="837"/>
      <c r="S2101" s="850">
        <v>178</v>
      </c>
    </row>
    <row r="2102" spans="1:19" ht="14.4" customHeight="1" x14ac:dyDescent="0.3">
      <c r="A2102" s="831" t="s">
        <v>5082</v>
      </c>
      <c r="B2102" s="832" t="s">
        <v>5413</v>
      </c>
      <c r="C2102" s="832" t="s">
        <v>589</v>
      </c>
      <c r="D2102" s="832" t="s">
        <v>2745</v>
      </c>
      <c r="E2102" s="832" t="s">
        <v>5331</v>
      </c>
      <c r="F2102" s="832" t="s">
        <v>5430</v>
      </c>
      <c r="G2102" s="832" t="s">
        <v>5432</v>
      </c>
      <c r="H2102" s="849"/>
      <c r="I2102" s="849"/>
      <c r="J2102" s="832"/>
      <c r="K2102" s="832"/>
      <c r="L2102" s="849"/>
      <c r="M2102" s="849"/>
      <c r="N2102" s="832"/>
      <c r="O2102" s="832"/>
      <c r="P2102" s="849">
        <v>1</v>
      </c>
      <c r="Q2102" s="849">
        <v>178</v>
      </c>
      <c r="R2102" s="837"/>
      <c r="S2102" s="850">
        <v>178</v>
      </c>
    </row>
    <row r="2103" spans="1:19" ht="14.4" customHeight="1" x14ac:dyDescent="0.3">
      <c r="A2103" s="831" t="s">
        <v>5082</v>
      </c>
      <c r="B2103" s="832" t="s">
        <v>5413</v>
      </c>
      <c r="C2103" s="832" t="s">
        <v>589</v>
      </c>
      <c r="D2103" s="832" t="s">
        <v>2745</v>
      </c>
      <c r="E2103" s="832" t="s">
        <v>5331</v>
      </c>
      <c r="F2103" s="832" t="s">
        <v>5358</v>
      </c>
      <c r="G2103" s="832" t="s">
        <v>5360</v>
      </c>
      <c r="H2103" s="849"/>
      <c r="I2103" s="849"/>
      <c r="J2103" s="832"/>
      <c r="K2103" s="832"/>
      <c r="L2103" s="849"/>
      <c r="M2103" s="849"/>
      <c r="N2103" s="832"/>
      <c r="O2103" s="832"/>
      <c r="P2103" s="849">
        <v>184</v>
      </c>
      <c r="Q2103" s="849">
        <v>44896</v>
      </c>
      <c r="R2103" s="837"/>
      <c r="S2103" s="850">
        <v>244</v>
      </c>
    </row>
    <row r="2104" spans="1:19" ht="14.4" customHeight="1" x14ac:dyDescent="0.3">
      <c r="A2104" s="831" t="s">
        <v>5082</v>
      </c>
      <c r="B2104" s="832" t="s">
        <v>5413</v>
      </c>
      <c r="C2104" s="832" t="s">
        <v>589</v>
      </c>
      <c r="D2104" s="832" t="s">
        <v>2745</v>
      </c>
      <c r="E2104" s="832" t="s">
        <v>5331</v>
      </c>
      <c r="F2104" s="832" t="s">
        <v>5361</v>
      </c>
      <c r="G2104" s="832" t="s">
        <v>5362</v>
      </c>
      <c r="H2104" s="849"/>
      <c r="I2104" s="849"/>
      <c r="J2104" s="832"/>
      <c r="K2104" s="832"/>
      <c r="L2104" s="849"/>
      <c r="M2104" s="849"/>
      <c r="N2104" s="832"/>
      <c r="O2104" s="832"/>
      <c r="P2104" s="849">
        <v>1</v>
      </c>
      <c r="Q2104" s="849">
        <v>33.33</v>
      </c>
      <c r="R2104" s="837"/>
      <c r="S2104" s="850">
        <v>33.33</v>
      </c>
    </row>
    <row r="2105" spans="1:19" ht="14.4" customHeight="1" x14ac:dyDescent="0.3">
      <c r="A2105" s="831" t="s">
        <v>5082</v>
      </c>
      <c r="B2105" s="832" t="s">
        <v>5413</v>
      </c>
      <c r="C2105" s="832" t="s">
        <v>589</v>
      </c>
      <c r="D2105" s="832" t="s">
        <v>2745</v>
      </c>
      <c r="E2105" s="832" t="s">
        <v>5331</v>
      </c>
      <c r="F2105" s="832" t="s">
        <v>5361</v>
      </c>
      <c r="G2105" s="832" t="s">
        <v>5363</v>
      </c>
      <c r="H2105" s="849"/>
      <c r="I2105" s="849"/>
      <c r="J2105" s="832"/>
      <c r="K2105" s="832"/>
      <c r="L2105" s="849"/>
      <c r="M2105" s="849"/>
      <c r="N2105" s="832"/>
      <c r="O2105" s="832"/>
      <c r="P2105" s="849">
        <v>826</v>
      </c>
      <c r="Q2105" s="849">
        <v>27533.330000000009</v>
      </c>
      <c r="R2105" s="837"/>
      <c r="S2105" s="850">
        <v>33.333329297820832</v>
      </c>
    </row>
    <row r="2106" spans="1:19" ht="14.4" customHeight="1" x14ac:dyDescent="0.3">
      <c r="A2106" s="831" t="s">
        <v>5082</v>
      </c>
      <c r="B2106" s="832" t="s">
        <v>5413</v>
      </c>
      <c r="C2106" s="832" t="s">
        <v>589</v>
      </c>
      <c r="D2106" s="832" t="s">
        <v>2745</v>
      </c>
      <c r="E2106" s="832" t="s">
        <v>5331</v>
      </c>
      <c r="F2106" s="832" t="s">
        <v>5364</v>
      </c>
      <c r="G2106" s="832" t="s">
        <v>5365</v>
      </c>
      <c r="H2106" s="849"/>
      <c r="I2106" s="849"/>
      <c r="J2106" s="832"/>
      <c r="K2106" s="832"/>
      <c r="L2106" s="849"/>
      <c r="M2106" s="849"/>
      <c r="N2106" s="832"/>
      <c r="O2106" s="832"/>
      <c r="P2106" s="849">
        <v>725</v>
      </c>
      <c r="Q2106" s="849">
        <v>26825</v>
      </c>
      <c r="R2106" s="837"/>
      <c r="S2106" s="850">
        <v>37</v>
      </c>
    </row>
    <row r="2107" spans="1:19" ht="14.4" customHeight="1" x14ac:dyDescent="0.3">
      <c r="A2107" s="831" t="s">
        <v>5082</v>
      </c>
      <c r="B2107" s="832" t="s">
        <v>5413</v>
      </c>
      <c r="C2107" s="832" t="s">
        <v>589</v>
      </c>
      <c r="D2107" s="832" t="s">
        <v>2745</v>
      </c>
      <c r="E2107" s="832" t="s">
        <v>5331</v>
      </c>
      <c r="F2107" s="832" t="s">
        <v>5369</v>
      </c>
      <c r="G2107" s="832" t="s">
        <v>5371</v>
      </c>
      <c r="H2107" s="849">
        <v>5</v>
      </c>
      <c r="I2107" s="849">
        <v>160</v>
      </c>
      <c r="J2107" s="832"/>
      <c r="K2107" s="832">
        <v>32</v>
      </c>
      <c r="L2107" s="849"/>
      <c r="M2107" s="849"/>
      <c r="N2107" s="832"/>
      <c r="O2107" s="832"/>
      <c r="P2107" s="849">
        <v>47</v>
      </c>
      <c r="Q2107" s="849">
        <v>1504</v>
      </c>
      <c r="R2107" s="837"/>
      <c r="S2107" s="850">
        <v>32</v>
      </c>
    </row>
    <row r="2108" spans="1:19" ht="14.4" customHeight="1" x14ac:dyDescent="0.3">
      <c r="A2108" s="831" t="s">
        <v>5082</v>
      </c>
      <c r="B2108" s="832" t="s">
        <v>5413</v>
      </c>
      <c r="C2108" s="832" t="s">
        <v>589</v>
      </c>
      <c r="D2108" s="832" t="s">
        <v>2745</v>
      </c>
      <c r="E2108" s="832" t="s">
        <v>5331</v>
      </c>
      <c r="F2108" s="832" t="s">
        <v>5449</v>
      </c>
      <c r="G2108" s="832" t="s">
        <v>5450</v>
      </c>
      <c r="H2108" s="849"/>
      <c r="I2108" s="849"/>
      <c r="J2108" s="832"/>
      <c r="K2108" s="832"/>
      <c r="L2108" s="849"/>
      <c r="M2108" s="849"/>
      <c r="N2108" s="832"/>
      <c r="O2108" s="832"/>
      <c r="P2108" s="849">
        <v>3</v>
      </c>
      <c r="Q2108" s="849">
        <v>1065</v>
      </c>
      <c r="R2108" s="837"/>
      <c r="S2108" s="850">
        <v>355</v>
      </c>
    </row>
    <row r="2109" spans="1:19" ht="14.4" customHeight="1" x14ac:dyDescent="0.3">
      <c r="A2109" s="831" t="s">
        <v>5082</v>
      </c>
      <c r="B2109" s="832" t="s">
        <v>5413</v>
      </c>
      <c r="C2109" s="832" t="s">
        <v>589</v>
      </c>
      <c r="D2109" s="832" t="s">
        <v>2745</v>
      </c>
      <c r="E2109" s="832" t="s">
        <v>5331</v>
      </c>
      <c r="F2109" s="832" t="s">
        <v>5449</v>
      </c>
      <c r="G2109" s="832" t="s">
        <v>5451</v>
      </c>
      <c r="H2109" s="849"/>
      <c r="I2109" s="849"/>
      <c r="J2109" s="832"/>
      <c r="K2109" s="832"/>
      <c r="L2109" s="849"/>
      <c r="M2109" s="849"/>
      <c r="N2109" s="832"/>
      <c r="O2109" s="832"/>
      <c r="P2109" s="849">
        <v>4</v>
      </c>
      <c r="Q2109" s="849">
        <v>1420</v>
      </c>
      <c r="R2109" s="837"/>
      <c r="S2109" s="850">
        <v>355</v>
      </c>
    </row>
    <row r="2110" spans="1:19" ht="14.4" customHeight="1" x14ac:dyDescent="0.3">
      <c r="A2110" s="831" t="s">
        <v>5082</v>
      </c>
      <c r="B2110" s="832" t="s">
        <v>5413</v>
      </c>
      <c r="C2110" s="832" t="s">
        <v>589</v>
      </c>
      <c r="D2110" s="832" t="s">
        <v>2745</v>
      </c>
      <c r="E2110" s="832" t="s">
        <v>5331</v>
      </c>
      <c r="F2110" s="832" t="s">
        <v>5374</v>
      </c>
      <c r="G2110" s="832" t="s">
        <v>5375</v>
      </c>
      <c r="H2110" s="849"/>
      <c r="I2110" s="849"/>
      <c r="J2110" s="832"/>
      <c r="K2110" s="832"/>
      <c r="L2110" s="849"/>
      <c r="M2110" s="849"/>
      <c r="N2110" s="832"/>
      <c r="O2110" s="832"/>
      <c r="P2110" s="849">
        <v>80</v>
      </c>
      <c r="Q2110" s="849">
        <v>10560</v>
      </c>
      <c r="R2110" s="837"/>
      <c r="S2110" s="850">
        <v>132</v>
      </c>
    </row>
    <row r="2111" spans="1:19" ht="14.4" customHeight="1" x14ac:dyDescent="0.3">
      <c r="A2111" s="831" t="s">
        <v>5082</v>
      </c>
      <c r="B2111" s="832" t="s">
        <v>5413</v>
      </c>
      <c r="C2111" s="832" t="s">
        <v>589</v>
      </c>
      <c r="D2111" s="832" t="s">
        <v>2745</v>
      </c>
      <c r="E2111" s="832" t="s">
        <v>5331</v>
      </c>
      <c r="F2111" s="832" t="s">
        <v>5452</v>
      </c>
      <c r="G2111" s="832" t="s">
        <v>5453</v>
      </c>
      <c r="H2111" s="849"/>
      <c r="I2111" s="849"/>
      <c r="J2111" s="832"/>
      <c r="K2111" s="832"/>
      <c r="L2111" s="849"/>
      <c r="M2111" s="849"/>
      <c r="N2111" s="832"/>
      <c r="O2111" s="832"/>
      <c r="P2111" s="849">
        <v>1</v>
      </c>
      <c r="Q2111" s="849">
        <v>702</v>
      </c>
      <c r="R2111" s="837"/>
      <c r="S2111" s="850">
        <v>702</v>
      </c>
    </row>
    <row r="2112" spans="1:19" ht="14.4" customHeight="1" x14ac:dyDescent="0.3">
      <c r="A2112" s="831" t="s">
        <v>5082</v>
      </c>
      <c r="B2112" s="832" t="s">
        <v>5413</v>
      </c>
      <c r="C2112" s="832" t="s">
        <v>589</v>
      </c>
      <c r="D2112" s="832" t="s">
        <v>2745</v>
      </c>
      <c r="E2112" s="832" t="s">
        <v>5331</v>
      </c>
      <c r="F2112" s="832" t="s">
        <v>5381</v>
      </c>
      <c r="G2112" s="832" t="s">
        <v>5382</v>
      </c>
      <c r="H2112" s="849"/>
      <c r="I2112" s="849"/>
      <c r="J2112" s="832"/>
      <c r="K2112" s="832"/>
      <c r="L2112" s="849">
        <v>1</v>
      </c>
      <c r="M2112" s="849">
        <v>59</v>
      </c>
      <c r="N2112" s="832">
        <v>1</v>
      </c>
      <c r="O2112" s="832">
        <v>59</v>
      </c>
      <c r="P2112" s="849">
        <v>95</v>
      </c>
      <c r="Q2112" s="849">
        <v>5605</v>
      </c>
      <c r="R2112" s="837">
        <v>95</v>
      </c>
      <c r="S2112" s="850">
        <v>59</v>
      </c>
    </row>
    <row r="2113" spans="1:19" ht="14.4" customHeight="1" x14ac:dyDescent="0.3">
      <c r="A2113" s="831" t="s">
        <v>5082</v>
      </c>
      <c r="B2113" s="832" t="s">
        <v>5413</v>
      </c>
      <c r="C2113" s="832" t="s">
        <v>589</v>
      </c>
      <c r="D2113" s="832" t="s">
        <v>2746</v>
      </c>
      <c r="E2113" s="832" t="s">
        <v>5084</v>
      </c>
      <c r="F2113" s="832" t="s">
        <v>5087</v>
      </c>
      <c r="G2113" s="832" t="s">
        <v>4276</v>
      </c>
      <c r="H2113" s="849">
        <v>11.3</v>
      </c>
      <c r="I2113" s="849">
        <v>611.32999999999993</v>
      </c>
      <c r="J2113" s="832">
        <v>1.6865671641791042</v>
      </c>
      <c r="K2113" s="832">
        <v>54.099999999999987</v>
      </c>
      <c r="L2113" s="849">
        <v>6.6999999999999993</v>
      </c>
      <c r="M2113" s="849">
        <v>362.47</v>
      </c>
      <c r="N2113" s="832">
        <v>1</v>
      </c>
      <c r="O2113" s="832">
        <v>54.100000000000009</v>
      </c>
      <c r="P2113" s="849">
        <v>8.7999999999999989</v>
      </c>
      <c r="Q2113" s="849">
        <v>476.08</v>
      </c>
      <c r="R2113" s="837">
        <v>1.3134328358208953</v>
      </c>
      <c r="S2113" s="850">
        <v>54.1</v>
      </c>
    </row>
    <row r="2114" spans="1:19" ht="14.4" customHeight="1" x14ac:dyDescent="0.3">
      <c r="A2114" s="831" t="s">
        <v>5082</v>
      </c>
      <c r="B2114" s="832" t="s">
        <v>5413</v>
      </c>
      <c r="C2114" s="832" t="s">
        <v>589</v>
      </c>
      <c r="D2114" s="832" t="s">
        <v>2746</v>
      </c>
      <c r="E2114" s="832" t="s">
        <v>5084</v>
      </c>
      <c r="F2114" s="832" t="s">
        <v>5088</v>
      </c>
      <c r="G2114" s="832" t="s">
        <v>4543</v>
      </c>
      <c r="H2114" s="849">
        <v>14.6</v>
      </c>
      <c r="I2114" s="849">
        <v>1580.49</v>
      </c>
      <c r="J2114" s="832">
        <v>1.2373097638880188</v>
      </c>
      <c r="K2114" s="832">
        <v>108.2527397260274</v>
      </c>
      <c r="L2114" s="849">
        <v>11.8</v>
      </c>
      <c r="M2114" s="849">
        <v>1277.3600000000001</v>
      </c>
      <c r="N2114" s="832">
        <v>1</v>
      </c>
      <c r="O2114" s="832">
        <v>108.25084745762712</v>
      </c>
      <c r="P2114" s="849">
        <v>2.2000000000000002</v>
      </c>
      <c r="Q2114" s="849">
        <v>238.15</v>
      </c>
      <c r="R2114" s="837">
        <v>0.18643921838792507</v>
      </c>
      <c r="S2114" s="850">
        <v>108.25</v>
      </c>
    </row>
    <row r="2115" spans="1:19" ht="14.4" customHeight="1" x14ac:dyDescent="0.3">
      <c r="A2115" s="831" t="s">
        <v>5082</v>
      </c>
      <c r="B2115" s="832" t="s">
        <v>5413</v>
      </c>
      <c r="C2115" s="832" t="s">
        <v>589</v>
      </c>
      <c r="D2115" s="832" t="s">
        <v>2746</v>
      </c>
      <c r="E2115" s="832" t="s">
        <v>5084</v>
      </c>
      <c r="F2115" s="832" t="s">
        <v>5091</v>
      </c>
      <c r="G2115" s="832" t="s">
        <v>2872</v>
      </c>
      <c r="H2115" s="849">
        <v>2</v>
      </c>
      <c r="I2115" s="849">
        <v>25.71</v>
      </c>
      <c r="J2115" s="832">
        <v>0.58832951945080092</v>
      </c>
      <c r="K2115" s="832">
        <v>12.855</v>
      </c>
      <c r="L2115" s="849">
        <v>3.4000000000000004</v>
      </c>
      <c r="M2115" s="849">
        <v>43.7</v>
      </c>
      <c r="N2115" s="832">
        <v>1</v>
      </c>
      <c r="O2115" s="832">
        <v>12.852941176470587</v>
      </c>
      <c r="P2115" s="849">
        <v>1.2</v>
      </c>
      <c r="Q2115" s="849">
        <v>15.43</v>
      </c>
      <c r="R2115" s="837">
        <v>0.35308924485125853</v>
      </c>
      <c r="S2115" s="850">
        <v>12.858333333333334</v>
      </c>
    </row>
    <row r="2116" spans="1:19" ht="14.4" customHeight="1" x14ac:dyDescent="0.3">
      <c r="A2116" s="831" t="s">
        <v>5082</v>
      </c>
      <c r="B2116" s="832" t="s">
        <v>5413</v>
      </c>
      <c r="C2116" s="832" t="s">
        <v>589</v>
      </c>
      <c r="D2116" s="832" t="s">
        <v>2746</v>
      </c>
      <c r="E2116" s="832" t="s">
        <v>5084</v>
      </c>
      <c r="F2116" s="832" t="s">
        <v>5092</v>
      </c>
      <c r="G2116" s="832" t="s">
        <v>5093</v>
      </c>
      <c r="H2116" s="849">
        <v>15.8</v>
      </c>
      <c r="I2116" s="849">
        <v>3013.2</v>
      </c>
      <c r="J2116" s="832">
        <v>0.80825313033121959</v>
      </c>
      <c r="K2116" s="832">
        <v>190.70886075949366</v>
      </c>
      <c r="L2116" s="849">
        <v>18.149999999999999</v>
      </c>
      <c r="M2116" s="849">
        <v>3728.04</v>
      </c>
      <c r="N2116" s="832">
        <v>1</v>
      </c>
      <c r="O2116" s="832">
        <v>205.401652892562</v>
      </c>
      <c r="P2116" s="849">
        <v>18</v>
      </c>
      <c r="Q2116" s="849">
        <v>3697.2099999999996</v>
      </c>
      <c r="R2116" s="837">
        <v>0.99173023894593393</v>
      </c>
      <c r="S2116" s="850">
        <v>205.40055555555554</v>
      </c>
    </row>
    <row r="2117" spans="1:19" ht="14.4" customHeight="1" x14ac:dyDescent="0.3">
      <c r="A2117" s="831" t="s">
        <v>5082</v>
      </c>
      <c r="B2117" s="832" t="s">
        <v>5413</v>
      </c>
      <c r="C2117" s="832" t="s">
        <v>589</v>
      </c>
      <c r="D2117" s="832" t="s">
        <v>2746</v>
      </c>
      <c r="E2117" s="832" t="s">
        <v>5084</v>
      </c>
      <c r="F2117" s="832" t="s">
        <v>5094</v>
      </c>
      <c r="G2117" s="832" t="s">
        <v>5095</v>
      </c>
      <c r="H2117" s="849">
        <v>3</v>
      </c>
      <c r="I2117" s="849">
        <v>19117.62</v>
      </c>
      <c r="J2117" s="832">
        <v>1.5</v>
      </c>
      <c r="K2117" s="832">
        <v>6372.54</v>
      </c>
      <c r="L2117" s="849">
        <v>2</v>
      </c>
      <c r="M2117" s="849">
        <v>12745.08</v>
      </c>
      <c r="N2117" s="832">
        <v>1</v>
      </c>
      <c r="O2117" s="832">
        <v>6372.54</v>
      </c>
      <c r="P2117" s="849">
        <v>1</v>
      </c>
      <c r="Q2117" s="849">
        <v>4742.3999999999996</v>
      </c>
      <c r="R2117" s="837">
        <v>0.37209652665969922</v>
      </c>
      <c r="S2117" s="850">
        <v>4742.3999999999996</v>
      </c>
    </row>
    <row r="2118" spans="1:19" ht="14.4" customHeight="1" x14ac:dyDescent="0.3">
      <c r="A2118" s="831" t="s">
        <v>5082</v>
      </c>
      <c r="B2118" s="832" t="s">
        <v>5413</v>
      </c>
      <c r="C2118" s="832" t="s">
        <v>589</v>
      </c>
      <c r="D2118" s="832" t="s">
        <v>2746</v>
      </c>
      <c r="E2118" s="832" t="s">
        <v>5084</v>
      </c>
      <c r="F2118" s="832" t="s">
        <v>5097</v>
      </c>
      <c r="G2118" s="832" t="s">
        <v>1226</v>
      </c>
      <c r="H2118" s="849"/>
      <c r="I2118" s="849"/>
      <c r="J2118" s="832"/>
      <c r="K2118" s="832"/>
      <c r="L2118" s="849"/>
      <c r="M2118" s="849"/>
      <c r="N2118" s="832"/>
      <c r="O2118" s="832"/>
      <c r="P2118" s="849">
        <v>474</v>
      </c>
      <c r="Q2118" s="849">
        <v>6463.18</v>
      </c>
      <c r="R2118" s="837"/>
      <c r="S2118" s="850">
        <v>13.635400843881857</v>
      </c>
    </row>
    <row r="2119" spans="1:19" ht="14.4" customHeight="1" x14ac:dyDescent="0.3">
      <c r="A2119" s="831" t="s">
        <v>5082</v>
      </c>
      <c r="B2119" s="832" t="s">
        <v>5413</v>
      </c>
      <c r="C2119" s="832" t="s">
        <v>589</v>
      </c>
      <c r="D2119" s="832" t="s">
        <v>2746</v>
      </c>
      <c r="E2119" s="832" t="s">
        <v>5084</v>
      </c>
      <c r="F2119" s="832" t="s">
        <v>5098</v>
      </c>
      <c r="G2119" s="832" t="s">
        <v>1820</v>
      </c>
      <c r="H2119" s="849">
        <v>1</v>
      </c>
      <c r="I2119" s="849">
        <v>6621.15</v>
      </c>
      <c r="J2119" s="832">
        <v>0.25</v>
      </c>
      <c r="K2119" s="832">
        <v>6621.15</v>
      </c>
      <c r="L2119" s="849">
        <v>4</v>
      </c>
      <c r="M2119" s="849">
        <v>26484.6</v>
      </c>
      <c r="N2119" s="832">
        <v>1</v>
      </c>
      <c r="O2119" s="832">
        <v>6621.15</v>
      </c>
      <c r="P2119" s="849"/>
      <c r="Q2119" s="849"/>
      <c r="R2119" s="837"/>
      <c r="S2119" s="850"/>
    </row>
    <row r="2120" spans="1:19" ht="14.4" customHeight="1" x14ac:dyDescent="0.3">
      <c r="A2120" s="831" t="s">
        <v>5082</v>
      </c>
      <c r="B2120" s="832" t="s">
        <v>5413</v>
      </c>
      <c r="C2120" s="832" t="s">
        <v>589</v>
      </c>
      <c r="D2120" s="832" t="s">
        <v>2746</v>
      </c>
      <c r="E2120" s="832" t="s">
        <v>5084</v>
      </c>
      <c r="F2120" s="832" t="s">
        <v>5099</v>
      </c>
      <c r="G2120" s="832" t="s">
        <v>609</v>
      </c>
      <c r="H2120" s="849"/>
      <c r="I2120" s="849"/>
      <c r="J2120" s="832"/>
      <c r="K2120" s="832"/>
      <c r="L2120" s="849">
        <v>43.87</v>
      </c>
      <c r="M2120" s="849">
        <v>16047.539999999999</v>
      </c>
      <c r="N2120" s="832">
        <v>1</v>
      </c>
      <c r="O2120" s="832">
        <v>365.79758377023023</v>
      </c>
      <c r="P2120" s="849"/>
      <c r="Q2120" s="849"/>
      <c r="R2120" s="837"/>
      <c r="S2120" s="850"/>
    </row>
    <row r="2121" spans="1:19" ht="14.4" customHeight="1" x14ac:dyDescent="0.3">
      <c r="A2121" s="831" t="s">
        <v>5082</v>
      </c>
      <c r="B2121" s="832" t="s">
        <v>5413</v>
      </c>
      <c r="C2121" s="832" t="s">
        <v>589</v>
      </c>
      <c r="D2121" s="832" t="s">
        <v>2746</v>
      </c>
      <c r="E2121" s="832" t="s">
        <v>5084</v>
      </c>
      <c r="F2121" s="832" t="s">
        <v>5103</v>
      </c>
      <c r="G2121" s="832" t="s">
        <v>5104</v>
      </c>
      <c r="H2121" s="849"/>
      <c r="I2121" s="849"/>
      <c r="J2121" s="832"/>
      <c r="K2121" s="832"/>
      <c r="L2121" s="849">
        <v>4</v>
      </c>
      <c r="M2121" s="849">
        <v>114493.72</v>
      </c>
      <c r="N2121" s="832">
        <v>1</v>
      </c>
      <c r="O2121" s="832">
        <v>28623.43</v>
      </c>
      <c r="P2121" s="849">
        <v>9</v>
      </c>
      <c r="Q2121" s="849">
        <v>226297.19</v>
      </c>
      <c r="R2121" s="837">
        <v>1.9765030780727537</v>
      </c>
      <c r="S2121" s="850">
        <v>25144.132222222222</v>
      </c>
    </row>
    <row r="2122" spans="1:19" ht="14.4" customHeight="1" x14ac:dyDescent="0.3">
      <c r="A2122" s="831" t="s">
        <v>5082</v>
      </c>
      <c r="B2122" s="832" t="s">
        <v>5413</v>
      </c>
      <c r="C2122" s="832" t="s">
        <v>589</v>
      </c>
      <c r="D2122" s="832" t="s">
        <v>2746</v>
      </c>
      <c r="E2122" s="832" t="s">
        <v>5084</v>
      </c>
      <c r="F2122" s="832" t="s">
        <v>5105</v>
      </c>
      <c r="G2122" s="832"/>
      <c r="H2122" s="849">
        <v>1</v>
      </c>
      <c r="I2122" s="849">
        <v>28624.1</v>
      </c>
      <c r="J2122" s="832">
        <v>0.5</v>
      </c>
      <c r="K2122" s="832">
        <v>28624.1</v>
      </c>
      <c r="L2122" s="849">
        <v>2</v>
      </c>
      <c r="M2122" s="849">
        <v>57248.2</v>
      </c>
      <c r="N2122" s="832">
        <v>1</v>
      </c>
      <c r="O2122" s="832">
        <v>28624.1</v>
      </c>
      <c r="P2122" s="849"/>
      <c r="Q2122" s="849"/>
      <c r="R2122" s="837"/>
      <c r="S2122" s="850"/>
    </row>
    <row r="2123" spans="1:19" ht="14.4" customHeight="1" x14ac:dyDescent="0.3">
      <c r="A2123" s="831" t="s">
        <v>5082</v>
      </c>
      <c r="B2123" s="832" t="s">
        <v>5413</v>
      </c>
      <c r="C2123" s="832" t="s">
        <v>589</v>
      </c>
      <c r="D2123" s="832" t="s">
        <v>2746</v>
      </c>
      <c r="E2123" s="832" t="s">
        <v>5084</v>
      </c>
      <c r="F2123" s="832" t="s">
        <v>5116</v>
      </c>
      <c r="G2123" s="832" t="s">
        <v>5117</v>
      </c>
      <c r="H2123" s="849">
        <v>3</v>
      </c>
      <c r="I2123" s="849">
        <v>5247.24</v>
      </c>
      <c r="J2123" s="832"/>
      <c r="K2123" s="832">
        <v>1749.08</v>
      </c>
      <c r="L2123" s="849"/>
      <c r="M2123" s="849"/>
      <c r="N2123" s="832"/>
      <c r="O2123" s="832"/>
      <c r="P2123" s="849"/>
      <c r="Q2123" s="849"/>
      <c r="R2123" s="837"/>
      <c r="S2123" s="850"/>
    </row>
    <row r="2124" spans="1:19" ht="14.4" customHeight="1" x14ac:dyDescent="0.3">
      <c r="A2124" s="831" t="s">
        <v>5082</v>
      </c>
      <c r="B2124" s="832" t="s">
        <v>5413</v>
      </c>
      <c r="C2124" s="832" t="s">
        <v>589</v>
      </c>
      <c r="D2124" s="832" t="s">
        <v>2746</v>
      </c>
      <c r="E2124" s="832" t="s">
        <v>5084</v>
      </c>
      <c r="F2124" s="832" t="s">
        <v>5120</v>
      </c>
      <c r="G2124" s="832" t="s">
        <v>5121</v>
      </c>
      <c r="H2124" s="849">
        <v>0</v>
      </c>
      <c r="I2124" s="849">
        <v>0</v>
      </c>
      <c r="J2124" s="832">
        <v>0</v>
      </c>
      <c r="K2124" s="832"/>
      <c r="L2124" s="849">
        <v>2</v>
      </c>
      <c r="M2124" s="849">
        <v>16589.14</v>
      </c>
      <c r="N2124" s="832">
        <v>1</v>
      </c>
      <c r="O2124" s="832">
        <v>8294.57</v>
      </c>
      <c r="P2124" s="849">
        <v>14</v>
      </c>
      <c r="Q2124" s="849">
        <v>116123.98</v>
      </c>
      <c r="R2124" s="837">
        <v>7</v>
      </c>
      <c r="S2124" s="850">
        <v>8294.57</v>
      </c>
    </row>
    <row r="2125" spans="1:19" ht="14.4" customHeight="1" x14ac:dyDescent="0.3">
      <c r="A2125" s="831" t="s">
        <v>5082</v>
      </c>
      <c r="B2125" s="832" t="s">
        <v>5413</v>
      </c>
      <c r="C2125" s="832" t="s">
        <v>589</v>
      </c>
      <c r="D2125" s="832" t="s">
        <v>2746</v>
      </c>
      <c r="E2125" s="832" t="s">
        <v>5084</v>
      </c>
      <c r="F2125" s="832" t="s">
        <v>5122</v>
      </c>
      <c r="G2125" s="832" t="s">
        <v>5123</v>
      </c>
      <c r="H2125" s="849">
        <v>2</v>
      </c>
      <c r="I2125" s="849">
        <v>47334.400000000001</v>
      </c>
      <c r="J2125" s="832">
        <v>2.0880692470503748</v>
      </c>
      <c r="K2125" s="832">
        <v>23667.200000000001</v>
      </c>
      <c r="L2125" s="849">
        <v>1</v>
      </c>
      <c r="M2125" s="849">
        <v>22668.98</v>
      </c>
      <c r="N2125" s="832">
        <v>1</v>
      </c>
      <c r="O2125" s="832">
        <v>22668.98</v>
      </c>
      <c r="P2125" s="849"/>
      <c r="Q2125" s="849"/>
      <c r="R2125" s="837"/>
      <c r="S2125" s="850"/>
    </row>
    <row r="2126" spans="1:19" ht="14.4" customHeight="1" x14ac:dyDescent="0.3">
      <c r="A2126" s="831" t="s">
        <v>5082</v>
      </c>
      <c r="B2126" s="832" t="s">
        <v>5413</v>
      </c>
      <c r="C2126" s="832" t="s">
        <v>589</v>
      </c>
      <c r="D2126" s="832" t="s">
        <v>2746</v>
      </c>
      <c r="E2126" s="832" t="s">
        <v>5084</v>
      </c>
      <c r="F2126" s="832" t="s">
        <v>5129</v>
      </c>
      <c r="G2126" s="832" t="s">
        <v>1777</v>
      </c>
      <c r="H2126" s="849">
        <v>0</v>
      </c>
      <c r="I2126" s="849">
        <v>0</v>
      </c>
      <c r="J2126" s="832"/>
      <c r="K2126" s="832"/>
      <c r="L2126" s="849"/>
      <c r="M2126" s="849"/>
      <c r="N2126" s="832"/>
      <c r="O2126" s="832"/>
      <c r="P2126" s="849"/>
      <c r="Q2126" s="849"/>
      <c r="R2126" s="837"/>
      <c r="S2126" s="850"/>
    </row>
    <row r="2127" spans="1:19" ht="14.4" customHeight="1" x14ac:dyDescent="0.3">
      <c r="A2127" s="831" t="s">
        <v>5082</v>
      </c>
      <c r="B2127" s="832" t="s">
        <v>5413</v>
      </c>
      <c r="C2127" s="832" t="s">
        <v>589</v>
      </c>
      <c r="D2127" s="832" t="s">
        <v>2746</v>
      </c>
      <c r="E2127" s="832" t="s">
        <v>5084</v>
      </c>
      <c r="F2127" s="832" t="s">
        <v>5133</v>
      </c>
      <c r="G2127" s="832"/>
      <c r="H2127" s="849">
        <v>2</v>
      </c>
      <c r="I2127" s="849">
        <v>97.48</v>
      </c>
      <c r="J2127" s="832">
        <v>0.24390732122303962</v>
      </c>
      <c r="K2127" s="832">
        <v>48.74</v>
      </c>
      <c r="L2127" s="849">
        <v>8.1999999999999993</v>
      </c>
      <c r="M2127" s="849">
        <v>399.65999999999997</v>
      </c>
      <c r="N2127" s="832">
        <v>1</v>
      </c>
      <c r="O2127" s="832">
        <v>48.739024390243905</v>
      </c>
      <c r="P2127" s="849">
        <v>2</v>
      </c>
      <c r="Q2127" s="849">
        <v>97.48</v>
      </c>
      <c r="R2127" s="837">
        <v>0.24390732122303962</v>
      </c>
      <c r="S2127" s="850">
        <v>48.74</v>
      </c>
    </row>
    <row r="2128" spans="1:19" ht="14.4" customHeight="1" x14ac:dyDescent="0.3">
      <c r="A2128" s="831" t="s">
        <v>5082</v>
      </c>
      <c r="B2128" s="832" t="s">
        <v>5413</v>
      </c>
      <c r="C2128" s="832" t="s">
        <v>589</v>
      </c>
      <c r="D2128" s="832" t="s">
        <v>2746</v>
      </c>
      <c r="E2128" s="832" t="s">
        <v>5084</v>
      </c>
      <c r="F2128" s="832" t="s">
        <v>5134</v>
      </c>
      <c r="G2128" s="832" t="s">
        <v>5135</v>
      </c>
      <c r="H2128" s="849">
        <v>5.12</v>
      </c>
      <c r="I2128" s="849">
        <v>541.63</v>
      </c>
      <c r="J2128" s="832">
        <v>0.42299642316042668</v>
      </c>
      <c r="K2128" s="832">
        <v>105.787109375</v>
      </c>
      <c r="L2128" s="849">
        <v>9.3099999999999987</v>
      </c>
      <c r="M2128" s="849">
        <v>1280.46</v>
      </c>
      <c r="N2128" s="832">
        <v>1</v>
      </c>
      <c r="O2128" s="832">
        <v>137.53598281417834</v>
      </c>
      <c r="P2128" s="849"/>
      <c r="Q2128" s="849"/>
      <c r="R2128" s="837"/>
      <c r="S2128" s="850"/>
    </row>
    <row r="2129" spans="1:19" ht="14.4" customHeight="1" x14ac:dyDescent="0.3">
      <c r="A2129" s="831" t="s">
        <v>5082</v>
      </c>
      <c r="B2129" s="832" t="s">
        <v>5413</v>
      </c>
      <c r="C2129" s="832" t="s">
        <v>589</v>
      </c>
      <c r="D2129" s="832" t="s">
        <v>2746</v>
      </c>
      <c r="E2129" s="832" t="s">
        <v>5084</v>
      </c>
      <c r="F2129" s="832" t="s">
        <v>5136</v>
      </c>
      <c r="G2129" s="832" t="s">
        <v>5135</v>
      </c>
      <c r="H2129" s="849">
        <v>8.48</v>
      </c>
      <c r="I2129" s="849">
        <v>4485.74</v>
      </c>
      <c r="J2129" s="832">
        <v>0.16890728425701149</v>
      </c>
      <c r="K2129" s="832">
        <v>528.97877358490564</v>
      </c>
      <c r="L2129" s="849">
        <v>38.620000000000005</v>
      </c>
      <c r="M2129" s="849">
        <v>26557.410000000003</v>
      </c>
      <c r="N2129" s="832">
        <v>1</v>
      </c>
      <c r="O2129" s="832">
        <v>687.65950284826511</v>
      </c>
      <c r="P2129" s="849"/>
      <c r="Q2129" s="849"/>
      <c r="R2129" s="837"/>
      <c r="S2129" s="850"/>
    </row>
    <row r="2130" spans="1:19" ht="14.4" customHeight="1" x14ac:dyDescent="0.3">
      <c r="A2130" s="831" t="s">
        <v>5082</v>
      </c>
      <c r="B2130" s="832" t="s">
        <v>5413</v>
      </c>
      <c r="C2130" s="832" t="s">
        <v>589</v>
      </c>
      <c r="D2130" s="832" t="s">
        <v>2746</v>
      </c>
      <c r="E2130" s="832" t="s">
        <v>5084</v>
      </c>
      <c r="F2130" s="832" t="s">
        <v>5137</v>
      </c>
      <c r="G2130" s="832" t="s">
        <v>1820</v>
      </c>
      <c r="H2130" s="849">
        <v>20</v>
      </c>
      <c r="I2130" s="849">
        <v>41507.199999999997</v>
      </c>
      <c r="J2130" s="832">
        <v>1.1764705882352939</v>
      </c>
      <c r="K2130" s="832">
        <v>2075.3599999999997</v>
      </c>
      <c r="L2130" s="849">
        <v>17</v>
      </c>
      <c r="M2130" s="849">
        <v>35281.120000000003</v>
      </c>
      <c r="N2130" s="832">
        <v>1</v>
      </c>
      <c r="O2130" s="832">
        <v>2075.36</v>
      </c>
      <c r="P2130" s="849"/>
      <c r="Q2130" s="849"/>
      <c r="R2130" s="837"/>
      <c r="S2130" s="850"/>
    </row>
    <row r="2131" spans="1:19" ht="14.4" customHeight="1" x14ac:dyDescent="0.3">
      <c r="A2131" s="831" t="s">
        <v>5082</v>
      </c>
      <c r="B2131" s="832" t="s">
        <v>5413</v>
      </c>
      <c r="C2131" s="832" t="s">
        <v>589</v>
      </c>
      <c r="D2131" s="832" t="s">
        <v>2746</v>
      </c>
      <c r="E2131" s="832" t="s">
        <v>5084</v>
      </c>
      <c r="F2131" s="832" t="s">
        <v>5138</v>
      </c>
      <c r="G2131" s="832" t="s">
        <v>638</v>
      </c>
      <c r="H2131" s="849">
        <v>1.7000000000000002</v>
      </c>
      <c r="I2131" s="849">
        <v>132.6</v>
      </c>
      <c r="J2131" s="832">
        <v>0.65384615384615385</v>
      </c>
      <c r="K2131" s="832">
        <v>77.999999999999986</v>
      </c>
      <c r="L2131" s="849">
        <v>2.6</v>
      </c>
      <c r="M2131" s="849">
        <v>202.79999999999998</v>
      </c>
      <c r="N2131" s="832">
        <v>1</v>
      </c>
      <c r="O2131" s="832">
        <v>77.999999999999986</v>
      </c>
      <c r="P2131" s="849">
        <v>0.1</v>
      </c>
      <c r="Q2131" s="849">
        <v>7.8</v>
      </c>
      <c r="R2131" s="837">
        <v>3.8461538461538464E-2</v>
      </c>
      <c r="S2131" s="850">
        <v>78</v>
      </c>
    </row>
    <row r="2132" spans="1:19" ht="14.4" customHeight="1" x14ac:dyDescent="0.3">
      <c r="A2132" s="831" t="s">
        <v>5082</v>
      </c>
      <c r="B2132" s="832" t="s">
        <v>5413</v>
      </c>
      <c r="C2132" s="832" t="s">
        <v>589</v>
      </c>
      <c r="D2132" s="832" t="s">
        <v>2746</v>
      </c>
      <c r="E2132" s="832" t="s">
        <v>5084</v>
      </c>
      <c r="F2132" s="832" t="s">
        <v>5140</v>
      </c>
      <c r="G2132" s="832" t="s">
        <v>1187</v>
      </c>
      <c r="H2132" s="849">
        <v>55.9</v>
      </c>
      <c r="I2132" s="849">
        <v>10182.179999999998</v>
      </c>
      <c r="J2132" s="832">
        <v>1.1315783917023496</v>
      </c>
      <c r="K2132" s="832">
        <v>182.1499105545617</v>
      </c>
      <c r="L2132" s="849">
        <v>49.4</v>
      </c>
      <c r="M2132" s="849">
        <v>8998.2099999999991</v>
      </c>
      <c r="N2132" s="832">
        <v>1</v>
      </c>
      <c r="O2132" s="832">
        <v>182.14999999999998</v>
      </c>
      <c r="P2132" s="849">
        <v>47.2</v>
      </c>
      <c r="Q2132" s="849">
        <v>8597.48</v>
      </c>
      <c r="R2132" s="837">
        <v>0.95546558704453444</v>
      </c>
      <c r="S2132" s="850">
        <v>182.14999999999998</v>
      </c>
    </row>
    <row r="2133" spans="1:19" ht="14.4" customHeight="1" x14ac:dyDescent="0.3">
      <c r="A2133" s="831" t="s">
        <v>5082</v>
      </c>
      <c r="B2133" s="832" t="s">
        <v>5413</v>
      </c>
      <c r="C2133" s="832" t="s">
        <v>589</v>
      </c>
      <c r="D2133" s="832" t="s">
        <v>2746</v>
      </c>
      <c r="E2133" s="832" t="s">
        <v>5084</v>
      </c>
      <c r="F2133" s="832" t="s">
        <v>5141</v>
      </c>
      <c r="G2133" s="832" t="s">
        <v>793</v>
      </c>
      <c r="H2133" s="849">
        <v>63.500000000000007</v>
      </c>
      <c r="I2133" s="849">
        <v>4492.62</v>
      </c>
      <c r="J2133" s="832">
        <v>1.1043479543376302</v>
      </c>
      <c r="K2133" s="832">
        <v>70.749921259842509</v>
      </c>
      <c r="L2133" s="849">
        <v>57.5</v>
      </c>
      <c r="M2133" s="849">
        <v>4068.12</v>
      </c>
      <c r="N2133" s="832">
        <v>1</v>
      </c>
      <c r="O2133" s="832">
        <v>70.749913043478259</v>
      </c>
      <c r="P2133" s="849">
        <v>10.8</v>
      </c>
      <c r="Q2133" s="849">
        <v>919.62</v>
      </c>
      <c r="R2133" s="837">
        <v>0.22605527860535088</v>
      </c>
      <c r="S2133" s="850">
        <v>85.149999999999991</v>
      </c>
    </row>
    <row r="2134" spans="1:19" ht="14.4" customHeight="1" x14ac:dyDescent="0.3">
      <c r="A2134" s="831" t="s">
        <v>5082</v>
      </c>
      <c r="B2134" s="832" t="s">
        <v>5413</v>
      </c>
      <c r="C2134" s="832" t="s">
        <v>589</v>
      </c>
      <c r="D2134" s="832" t="s">
        <v>2746</v>
      </c>
      <c r="E2134" s="832" t="s">
        <v>5084</v>
      </c>
      <c r="F2134" s="832" t="s">
        <v>5142</v>
      </c>
      <c r="G2134" s="832" t="s">
        <v>3404</v>
      </c>
      <c r="H2134" s="849">
        <v>0.1</v>
      </c>
      <c r="I2134" s="849">
        <v>48.64</v>
      </c>
      <c r="J2134" s="832">
        <v>7.0415194857837746E-2</v>
      </c>
      <c r="K2134" s="832">
        <v>486.4</v>
      </c>
      <c r="L2134" s="849">
        <v>1.42</v>
      </c>
      <c r="M2134" s="849">
        <v>690.76</v>
      </c>
      <c r="N2134" s="832">
        <v>1</v>
      </c>
      <c r="O2134" s="832">
        <v>486.45070422535213</v>
      </c>
      <c r="P2134" s="849"/>
      <c r="Q2134" s="849"/>
      <c r="R2134" s="837"/>
      <c r="S2134" s="850"/>
    </row>
    <row r="2135" spans="1:19" ht="14.4" customHeight="1" x14ac:dyDescent="0.3">
      <c r="A2135" s="831" t="s">
        <v>5082</v>
      </c>
      <c r="B2135" s="832" t="s">
        <v>5413</v>
      </c>
      <c r="C2135" s="832" t="s">
        <v>589</v>
      </c>
      <c r="D2135" s="832" t="s">
        <v>2746</v>
      </c>
      <c r="E2135" s="832" t="s">
        <v>5084</v>
      </c>
      <c r="F2135" s="832" t="s">
        <v>5143</v>
      </c>
      <c r="G2135" s="832" t="s">
        <v>3404</v>
      </c>
      <c r="H2135" s="849"/>
      <c r="I2135" s="849"/>
      <c r="J2135" s="832"/>
      <c r="K2135" s="832"/>
      <c r="L2135" s="849">
        <v>3</v>
      </c>
      <c r="M2135" s="849">
        <v>364.83</v>
      </c>
      <c r="N2135" s="832">
        <v>1</v>
      </c>
      <c r="O2135" s="832">
        <v>121.61</v>
      </c>
      <c r="P2135" s="849"/>
      <c r="Q2135" s="849"/>
      <c r="R2135" s="837"/>
      <c r="S2135" s="850"/>
    </row>
    <row r="2136" spans="1:19" ht="14.4" customHeight="1" x14ac:dyDescent="0.3">
      <c r="A2136" s="831" t="s">
        <v>5082</v>
      </c>
      <c r="B2136" s="832" t="s">
        <v>5413</v>
      </c>
      <c r="C2136" s="832" t="s">
        <v>589</v>
      </c>
      <c r="D2136" s="832" t="s">
        <v>2746</v>
      </c>
      <c r="E2136" s="832" t="s">
        <v>5084</v>
      </c>
      <c r="F2136" s="832" t="s">
        <v>5144</v>
      </c>
      <c r="G2136" s="832" t="s">
        <v>3404</v>
      </c>
      <c r="H2136" s="849">
        <v>1.8199999999999998</v>
      </c>
      <c r="I2136" s="849">
        <v>442.69</v>
      </c>
      <c r="J2136" s="832">
        <v>0.11403364158573968</v>
      </c>
      <c r="K2136" s="832">
        <v>243.23626373626377</v>
      </c>
      <c r="L2136" s="849">
        <v>15.96</v>
      </c>
      <c r="M2136" s="849">
        <v>3882.1</v>
      </c>
      <c r="N2136" s="832">
        <v>1</v>
      </c>
      <c r="O2136" s="832">
        <v>243.2393483709273</v>
      </c>
      <c r="P2136" s="849">
        <v>8</v>
      </c>
      <c r="Q2136" s="849">
        <v>2744.7200000000003</v>
      </c>
      <c r="R2136" s="837">
        <v>0.70701939671827108</v>
      </c>
      <c r="S2136" s="850">
        <v>343.09000000000003</v>
      </c>
    </row>
    <row r="2137" spans="1:19" ht="14.4" customHeight="1" x14ac:dyDescent="0.3">
      <c r="A2137" s="831" t="s">
        <v>5082</v>
      </c>
      <c r="B2137" s="832" t="s">
        <v>5413</v>
      </c>
      <c r="C2137" s="832" t="s">
        <v>589</v>
      </c>
      <c r="D2137" s="832" t="s">
        <v>2746</v>
      </c>
      <c r="E2137" s="832" t="s">
        <v>5084</v>
      </c>
      <c r="F2137" s="832" t="s">
        <v>5145</v>
      </c>
      <c r="G2137" s="832" t="s">
        <v>1258</v>
      </c>
      <c r="H2137" s="849">
        <v>5.4</v>
      </c>
      <c r="I2137" s="849">
        <v>323.77999999999997</v>
      </c>
      <c r="J2137" s="832">
        <v>3.0004633490872021</v>
      </c>
      <c r="K2137" s="832">
        <v>59.959259259259248</v>
      </c>
      <c r="L2137" s="849">
        <v>1.7999999999999998</v>
      </c>
      <c r="M2137" s="849">
        <v>107.91</v>
      </c>
      <c r="N2137" s="832">
        <v>1</v>
      </c>
      <c r="O2137" s="832">
        <v>59.95</v>
      </c>
      <c r="P2137" s="849">
        <v>0.4</v>
      </c>
      <c r="Q2137" s="849">
        <v>23.98</v>
      </c>
      <c r="R2137" s="837">
        <v>0.22222222222222224</v>
      </c>
      <c r="S2137" s="850">
        <v>59.949999999999996</v>
      </c>
    </row>
    <row r="2138" spans="1:19" ht="14.4" customHeight="1" x14ac:dyDescent="0.3">
      <c r="A2138" s="831" t="s">
        <v>5082</v>
      </c>
      <c r="B2138" s="832" t="s">
        <v>5413</v>
      </c>
      <c r="C2138" s="832" t="s">
        <v>589</v>
      </c>
      <c r="D2138" s="832" t="s">
        <v>2746</v>
      </c>
      <c r="E2138" s="832" t="s">
        <v>5084</v>
      </c>
      <c r="F2138" s="832" t="s">
        <v>5146</v>
      </c>
      <c r="G2138" s="832" t="s">
        <v>5147</v>
      </c>
      <c r="H2138" s="849">
        <v>0.04</v>
      </c>
      <c r="I2138" s="849">
        <v>10.24</v>
      </c>
      <c r="J2138" s="832"/>
      <c r="K2138" s="832">
        <v>256</v>
      </c>
      <c r="L2138" s="849"/>
      <c r="M2138" s="849"/>
      <c r="N2138" s="832"/>
      <c r="O2138" s="832"/>
      <c r="P2138" s="849"/>
      <c r="Q2138" s="849"/>
      <c r="R2138" s="837"/>
      <c r="S2138" s="850"/>
    </row>
    <row r="2139" spans="1:19" ht="14.4" customHeight="1" x14ac:dyDescent="0.3">
      <c r="A2139" s="831" t="s">
        <v>5082</v>
      </c>
      <c r="B2139" s="832" t="s">
        <v>5413</v>
      </c>
      <c r="C2139" s="832" t="s">
        <v>589</v>
      </c>
      <c r="D2139" s="832" t="s">
        <v>2746</v>
      </c>
      <c r="E2139" s="832" t="s">
        <v>5084</v>
      </c>
      <c r="F2139" s="832" t="s">
        <v>5148</v>
      </c>
      <c r="G2139" s="832" t="s">
        <v>3432</v>
      </c>
      <c r="H2139" s="849">
        <v>20.100000000000001</v>
      </c>
      <c r="I2139" s="849">
        <v>2357.73</v>
      </c>
      <c r="J2139" s="832">
        <v>1.732758620689655</v>
      </c>
      <c r="K2139" s="832">
        <v>117.3</v>
      </c>
      <c r="L2139" s="849">
        <v>11.6</v>
      </c>
      <c r="M2139" s="849">
        <v>1360.68</v>
      </c>
      <c r="N2139" s="832">
        <v>1</v>
      </c>
      <c r="O2139" s="832">
        <v>117.30000000000001</v>
      </c>
      <c r="P2139" s="849">
        <v>13.999999999999998</v>
      </c>
      <c r="Q2139" s="849">
        <v>1642.2</v>
      </c>
      <c r="R2139" s="837">
        <v>1.2068965517241379</v>
      </c>
      <c r="S2139" s="850">
        <v>117.30000000000001</v>
      </c>
    </row>
    <row r="2140" spans="1:19" ht="14.4" customHeight="1" x14ac:dyDescent="0.3">
      <c r="A2140" s="831" t="s">
        <v>5082</v>
      </c>
      <c r="B2140" s="832" t="s">
        <v>5413</v>
      </c>
      <c r="C2140" s="832" t="s">
        <v>589</v>
      </c>
      <c r="D2140" s="832" t="s">
        <v>2746</v>
      </c>
      <c r="E2140" s="832" t="s">
        <v>5084</v>
      </c>
      <c r="F2140" s="832" t="s">
        <v>5149</v>
      </c>
      <c r="G2140" s="832" t="s">
        <v>1191</v>
      </c>
      <c r="H2140" s="849">
        <v>1</v>
      </c>
      <c r="I2140" s="849">
        <v>89.5</v>
      </c>
      <c r="J2140" s="832">
        <v>0.33333333333333331</v>
      </c>
      <c r="K2140" s="832">
        <v>89.5</v>
      </c>
      <c r="L2140" s="849">
        <v>3</v>
      </c>
      <c r="M2140" s="849">
        <v>268.5</v>
      </c>
      <c r="N2140" s="832">
        <v>1</v>
      </c>
      <c r="O2140" s="832">
        <v>89.5</v>
      </c>
      <c r="P2140" s="849">
        <v>7.92</v>
      </c>
      <c r="Q2140" s="849">
        <v>708.84</v>
      </c>
      <c r="R2140" s="837">
        <v>2.64</v>
      </c>
      <c r="S2140" s="850">
        <v>89.5</v>
      </c>
    </row>
    <row r="2141" spans="1:19" ht="14.4" customHeight="1" x14ac:dyDescent="0.3">
      <c r="A2141" s="831" t="s">
        <v>5082</v>
      </c>
      <c r="B2141" s="832" t="s">
        <v>5413</v>
      </c>
      <c r="C2141" s="832" t="s">
        <v>589</v>
      </c>
      <c r="D2141" s="832" t="s">
        <v>2746</v>
      </c>
      <c r="E2141" s="832" t="s">
        <v>5084</v>
      </c>
      <c r="F2141" s="832" t="s">
        <v>5151</v>
      </c>
      <c r="G2141" s="832" t="s">
        <v>1802</v>
      </c>
      <c r="H2141" s="849">
        <v>0.4</v>
      </c>
      <c r="I2141" s="849">
        <v>1958.74</v>
      </c>
      <c r="J2141" s="832"/>
      <c r="K2141" s="832">
        <v>4896.8499999999995</v>
      </c>
      <c r="L2141" s="849"/>
      <c r="M2141" s="849"/>
      <c r="N2141" s="832"/>
      <c r="O2141" s="832"/>
      <c r="P2141" s="849">
        <v>0.35</v>
      </c>
      <c r="Q2141" s="849">
        <v>1448.16</v>
      </c>
      <c r="R2141" s="837"/>
      <c r="S2141" s="850">
        <v>4137.6000000000004</v>
      </c>
    </row>
    <row r="2142" spans="1:19" ht="14.4" customHeight="1" x14ac:dyDescent="0.3">
      <c r="A2142" s="831" t="s">
        <v>5082</v>
      </c>
      <c r="B2142" s="832" t="s">
        <v>5413</v>
      </c>
      <c r="C2142" s="832" t="s">
        <v>589</v>
      </c>
      <c r="D2142" s="832" t="s">
        <v>2746</v>
      </c>
      <c r="E2142" s="832" t="s">
        <v>5084</v>
      </c>
      <c r="F2142" s="832" t="s">
        <v>5153</v>
      </c>
      <c r="G2142" s="832" t="s">
        <v>923</v>
      </c>
      <c r="H2142" s="849"/>
      <c r="I2142" s="849"/>
      <c r="J2142" s="832"/>
      <c r="K2142" s="832"/>
      <c r="L2142" s="849">
        <v>0.63</v>
      </c>
      <c r="M2142" s="849">
        <v>122.03</v>
      </c>
      <c r="N2142" s="832">
        <v>1</v>
      </c>
      <c r="O2142" s="832">
        <v>193.69841269841271</v>
      </c>
      <c r="P2142" s="849">
        <v>0.33000000000000007</v>
      </c>
      <c r="Q2142" s="849">
        <v>66.219999999999985</v>
      </c>
      <c r="R2142" s="837">
        <v>0.54265344587396525</v>
      </c>
      <c r="S2142" s="850">
        <v>200.66666666666657</v>
      </c>
    </row>
    <row r="2143" spans="1:19" ht="14.4" customHeight="1" x14ac:dyDescent="0.3">
      <c r="A2143" s="831" t="s">
        <v>5082</v>
      </c>
      <c r="B2143" s="832" t="s">
        <v>5413</v>
      </c>
      <c r="C2143" s="832" t="s">
        <v>589</v>
      </c>
      <c r="D2143" s="832" t="s">
        <v>2746</v>
      </c>
      <c r="E2143" s="832" t="s">
        <v>5084</v>
      </c>
      <c r="F2143" s="832" t="s">
        <v>5154</v>
      </c>
      <c r="G2143" s="832" t="s">
        <v>2303</v>
      </c>
      <c r="H2143" s="849">
        <v>50.47</v>
      </c>
      <c r="I2143" s="849">
        <v>355657.06</v>
      </c>
      <c r="J2143" s="832">
        <v>2.0551650475978103</v>
      </c>
      <c r="K2143" s="832">
        <v>7046.9003368337626</v>
      </c>
      <c r="L2143" s="849">
        <v>73.55</v>
      </c>
      <c r="M2143" s="849">
        <v>173055.22999999998</v>
      </c>
      <c r="N2143" s="832">
        <v>1</v>
      </c>
      <c r="O2143" s="832">
        <v>2352.8923181509176</v>
      </c>
      <c r="P2143" s="849">
        <v>34.19</v>
      </c>
      <c r="Q2143" s="849">
        <v>80445.34</v>
      </c>
      <c r="R2143" s="837">
        <v>0.46485356149016704</v>
      </c>
      <c r="S2143" s="850">
        <v>2352.8909037730332</v>
      </c>
    </row>
    <row r="2144" spans="1:19" ht="14.4" customHeight="1" x14ac:dyDescent="0.3">
      <c r="A2144" s="831" t="s">
        <v>5082</v>
      </c>
      <c r="B2144" s="832" t="s">
        <v>5413</v>
      </c>
      <c r="C2144" s="832" t="s">
        <v>589</v>
      </c>
      <c r="D2144" s="832" t="s">
        <v>2746</v>
      </c>
      <c r="E2144" s="832" t="s">
        <v>5084</v>
      </c>
      <c r="F2144" s="832" t="s">
        <v>5155</v>
      </c>
      <c r="G2144" s="832" t="s">
        <v>2318</v>
      </c>
      <c r="H2144" s="849">
        <v>27.919999999999998</v>
      </c>
      <c r="I2144" s="849">
        <v>64344.07</v>
      </c>
      <c r="J2144" s="832"/>
      <c r="K2144" s="832">
        <v>2304.5870343839542</v>
      </c>
      <c r="L2144" s="849"/>
      <c r="M2144" s="849"/>
      <c r="N2144" s="832"/>
      <c r="O2144" s="832"/>
      <c r="P2144" s="849"/>
      <c r="Q2144" s="849"/>
      <c r="R2144" s="837"/>
      <c r="S2144" s="850"/>
    </row>
    <row r="2145" spans="1:19" ht="14.4" customHeight="1" x14ac:dyDescent="0.3">
      <c r="A2145" s="831" t="s">
        <v>5082</v>
      </c>
      <c r="B2145" s="832" t="s">
        <v>5413</v>
      </c>
      <c r="C2145" s="832" t="s">
        <v>589</v>
      </c>
      <c r="D2145" s="832" t="s">
        <v>2746</v>
      </c>
      <c r="E2145" s="832" t="s">
        <v>5084</v>
      </c>
      <c r="F2145" s="832" t="s">
        <v>5156</v>
      </c>
      <c r="G2145" s="832" t="s">
        <v>5157</v>
      </c>
      <c r="H2145" s="849">
        <v>4.43</v>
      </c>
      <c r="I2145" s="849">
        <v>2929</v>
      </c>
      <c r="J2145" s="832">
        <v>1.8388538710730518</v>
      </c>
      <c r="K2145" s="832">
        <v>661.17381489841989</v>
      </c>
      <c r="L2145" s="849">
        <v>3.1999999999999997</v>
      </c>
      <c r="M2145" s="849">
        <v>1592.8400000000001</v>
      </c>
      <c r="N2145" s="832">
        <v>1</v>
      </c>
      <c r="O2145" s="832">
        <v>497.7625000000001</v>
      </c>
      <c r="P2145" s="849">
        <v>0.88</v>
      </c>
      <c r="Q2145" s="849">
        <v>438.03000000000003</v>
      </c>
      <c r="R2145" s="837">
        <v>0.2749993721905527</v>
      </c>
      <c r="S2145" s="850">
        <v>497.76136363636368</v>
      </c>
    </row>
    <row r="2146" spans="1:19" ht="14.4" customHeight="1" x14ac:dyDescent="0.3">
      <c r="A2146" s="831" t="s">
        <v>5082</v>
      </c>
      <c r="B2146" s="832" t="s">
        <v>5413</v>
      </c>
      <c r="C2146" s="832" t="s">
        <v>589</v>
      </c>
      <c r="D2146" s="832" t="s">
        <v>2746</v>
      </c>
      <c r="E2146" s="832" t="s">
        <v>5084</v>
      </c>
      <c r="F2146" s="832" t="s">
        <v>5158</v>
      </c>
      <c r="G2146" s="832" t="s">
        <v>5157</v>
      </c>
      <c r="H2146" s="849">
        <v>7.49</v>
      </c>
      <c r="I2146" s="849">
        <v>1650.75</v>
      </c>
      <c r="J2146" s="832">
        <v>0.29949000974261003</v>
      </c>
      <c r="K2146" s="832">
        <v>220.39385847797061</v>
      </c>
      <c r="L2146" s="849">
        <v>33.22</v>
      </c>
      <c r="M2146" s="849">
        <v>5511.87</v>
      </c>
      <c r="N2146" s="832">
        <v>1</v>
      </c>
      <c r="O2146" s="832">
        <v>165.92022877784467</v>
      </c>
      <c r="P2146" s="849"/>
      <c r="Q2146" s="849"/>
      <c r="R2146" s="837"/>
      <c r="S2146" s="850"/>
    </row>
    <row r="2147" spans="1:19" ht="14.4" customHeight="1" x14ac:dyDescent="0.3">
      <c r="A2147" s="831" t="s">
        <v>5082</v>
      </c>
      <c r="B2147" s="832" t="s">
        <v>5413</v>
      </c>
      <c r="C2147" s="832" t="s">
        <v>589</v>
      </c>
      <c r="D2147" s="832" t="s">
        <v>2746</v>
      </c>
      <c r="E2147" s="832" t="s">
        <v>5084</v>
      </c>
      <c r="F2147" s="832" t="s">
        <v>5162</v>
      </c>
      <c r="G2147" s="832" t="s">
        <v>5163</v>
      </c>
      <c r="H2147" s="849">
        <v>26.65</v>
      </c>
      <c r="I2147" s="849">
        <v>19072.800000000003</v>
      </c>
      <c r="J2147" s="832">
        <v>1.5219910178207205</v>
      </c>
      <c r="K2147" s="832">
        <v>715.67729831144482</v>
      </c>
      <c r="L2147" s="849">
        <v>17.509999999999998</v>
      </c>
      <c r="M2147" s="849">
        <v>12531.48</v>
      </c>
      <c r="N2147" s="832">
        <v>1</v>
      </c>
      <c r="O2147" s="832">
        <v>715.67561393489439</v>
      </c>
      <c r="P2147" s="849"/>
      <c r="Q2147" s="849"/>
      <c r="R2147" s="837"/>
      <c r="S2147" s="850"/>
    </row>
    <row r="2148" spans="1:19" ht="14.4" customHeight="1" x14ac:dyDescent="0.3">
      <c r="A2148" s="831" t="s">
        <v>5082</v>
      </c>
      <c r="B2148" s="832" t="s">
        <v>5413</v>
      </c>
      <c r="C2148" s="832" t="s">
        <v>589</v>
      </c>
      <c r="D2148" s="832" t="s">
        <v>2746</v>
      </c>
      <c r="E2148" s="832" t="s">
        <v>5084</v>
      </c>
      <c r="F2148" s="832" t="s">
        <v>5164</v>
      </c>
      <c r="G2148" s="832" t="s">
        <v>5163</v>
      </c>
      <c r="H2148" s="849">
        <v>99.230000000000018</v>
      </c>
      <c r="I2148" s="849">
        <v>142032.75999999998</v>
      </c>
      <c r="J2148" s="832">
        <v>1.8237348254035428</v>
      </c>
      <c r="K2148" s="832">
        <v>1431.3489872014507</v>
      </c>
      <c r="L2148" s="849">
        <v>54.410000000000004</v>
      </c>
      <c r="M2148" s="849">
        <v>77880.160000000003</v>
      </c>
      <c r="N2148" s="832">
        <v>1</v>
      </c>
      <c r="O2148" s="832">
        <v>1431.3574710531152</v>
      </c>
      <c r="P2148" s="849"/>
      <c r="Q2148" s="849"/>
      <c r="R2148" s="837"/>
      <c r="S2148" s="850"/>
    </row>
    <row r="2149" spans="1:19" ht="14.4" customHeight="1" x14ac:dyDescent="0.3">
      <c r="A2149" s="831" t="s">
        <v>5082</v>
      </c>
      <c r="B2149" s="832" t="s">
        <v>5413</v>
      </c>
      <c r="C2149" s="832" t="s">
        <v>589</v>
      </c>
      <c r="D2149" s="832" t="s">
        <v>2746</v>
      </c>
      <c r="E2149" s="832" t="s">
        <v>5084</v>
      </c>
      <c r="F2149" s="832" t="s">
        <v>5165</v>
      </c>
      <c r="G2149" s="832" t="s">
        <v>5166</v>
      </c>
      <c r="H2149" s="849">
        <v>0.93</v>
      </c>
      <c r="I2149" s="849">
        <v>309.31</v>
      </c>
      <c r="J2149" s="832"/>
      <c r="K2149" s="832">
        <v>332.59139784946234</v>
      </c>
      <c r="L2149" s="849"/>
      <c r="M2149" s="849"/>
      <c r="N2149" s="832"/>
      <c r="O2149" s="832"/>
      <c r="P2149" s="849"/>
      <c r="Q2149" s="849"/>
      <c r="R2149" s="837"/>
      <c r="S2149" s="850"/>
    </row>
    <row r="2150" spans="1:19" ht="14.4" customHeight="1" x14ac:dyDescent="0.3">
      <c r="A2150" s="831" t="s">
        <v>5082</v>
      </c>
      <c r="B2150" s="832" t="s">
        <v>5413</v>
      </c>
      <c r="C2150" s="832" t="s">
        <v>589</v>
      </c>
      <c r="D2150" s="832" t="s">
        <v>2746</v>
      </c>
      <c r="E2150" s="832" t="s">
        <v>5084</v>
      </c>
      <c r="F2150" s="832" t="s">
        <v>5172</v>
      </c>
      <c r="G2150" s="832" t="s">
        <v>5173</v>
      </c>
      <c r="H2150" s="849">
        <v>74.45</v>
      </c>
      <c r="I2150" s="849">
        <v>19638.36</v>
      </c>
      <c r="J2150" s="832">
        <v>2.1229007039452066</v>
      </c>
      <c r="K2150" s="832">
        <v>263.77918065815982</v>
      </c>
      <c r="L2150" s="849">
        <v>35.07</v>
      </c>
      <c r="M2150" s="849">
        <v>9250.7199999999993</v>
      </c>
      <c r="N2150" s="832">
        <v>1</v>
      </c>
      <c r="O2150" s="832">
        <v>263.77872825777013</v>
      </c>
      <c r="P2150" s="849">
        <v>59.28</v>
      </c>
      <c r="Q2150" s="849">
        <v>15636.819999999998</v>
      </c>
      <c r="R2150" s="837">
        <v>1.6903354549699914</v>
      </c>
      <c r="S2150" s="850">
        <v>263.77901484480429</v>
      </c>
    </row>
    <row r="2151" spans="1:19" ht="14.4" customHeight="1" x14ac:dyDescent="0.3">
      <c r="A2151" s="831" t="s">
        <v>5082</v>
      </c>
      <c r="B2151" s="832" t="s">
        <v>5413</v>
      </c>
      <c r="C2151" s="832" t="s">
        <v>589</v>
      </c>
      <c r="D2151" s="832" t="s">
        <v>2746</v>
      </c>
      <c r="E2151" s="832" t="s">
        <v>5084</v>
      </c>
      <c r="F2151" s="832" t="s">
        <v>5177</v>
      </c>
      <c r="G2151" s="832"/>
      <c r="H2151" s="849">
        <v>1.7</v>
      </c>
      <c r="I2151" s="849">
        <v>260.49</v>
      </c>
      <c r="J2151" s="832"/>
      <c r="K2151" s="832">
        <v>153.2294117647059</v>
      </c>
      <c r="L2151" s="849"/>
      <c r="M2151" s="849"/>
      <c r="N2151" s="832"/>
      <c r="O2151" s="832"/>
      <c r="P2151" s="849"/>
      <c r="Q2151" s="849"/>
      <c r="R2151" s="837"/>
      <c r="S2151" s="850"/>
    </row>
    <row r="2152" spans="1:19" ht="14.4" customHeight="1" x14ac:dyDescent="0.3">
      <c r="A2152" s="831" t="s">
        <v>5082</v>
      </c>
      <c r="B2152" s="832" t="s">
        <v>5413</v>
      </c>
      <c r="C2152" s="832" t="s">
        <v>589</v>
      </c>
      <c r="D2152" s="832" t="s">
        <v>2746</v>
      </c>
      <c r="E2152" s="832" t="s">
        <v>5084</v>
      </c>
      <c r="F2152" s="832" t="s">
        <v>5182</v>
      </c>
      <c r="G2152" s="832" t="s">
        <v>5183</v>
      </c>
      <c r="H2152" s="849"/>
      <c r="I2152" s="849"/>
      <c r="J2152" s="832"/>
      <c r="K2152" s="832"/>
      <c r="L2152" s="849">
        <v>1</v>
      </c>
      <c r="M2152" s="849">
        <v>6711.62</v>
      </c>
      <c r="N2152" s="832">
        <v>1</v>
      </c>
      <c r="O2152" s="832">
        <v>6711.62</v>
      </c>
      <c r="P2152" s="849">
        <v>6</v>
      </c>
      <c r="Q2152" s="849">
        <v>40269.72</v>
      </c>
      <c r="R2152" s="837">
        <v>6</v>
      </c>
      <c r="S2152" s="850">
        <v>6711.62</v>
      </c>
    </row>
    <row r="2153" spans="1:19" ht="14.4" customHeight="1" x14ac:dyDescent="0.3">
      <c r="A2153" s="831" t="s">
        <v>5082</v>
      </c>
      <c r="B2153" s="832" t="s">
        <v>5413</v>
      </c>
      <c r="C2153" s="832" t="s">
        <v>589</v>
      </c>
      <c r="D2153" s="832" t="s">
        <v>2746</v>
      </c>
      <c r="E2153" s="832" t="s">
        <v>5084</v>
      </c>
      <c r="F2153" s="832" t="s">
        <v>5184</v>
      </c>
      <c r="G2153" s="832" t="s">
        <v>5173</v>
      </c>
      <c r="H2153" s="849">
        <v>3.21</v>
      </c>
      <c r="I2153" s="849">
        <v>8467.42</v>
      </c>
      <c r="J2153" s="832">
        <v>0.16771090427286064</v>
      </c>
      <c r="K2153" s="832">
        <v>2637.8255451713394</v>
      </c>
      <c r="L2153" s="849">
        <v>19.14</v>
      </c>
      <c r="M2153" s="849">
        <v>50488.19</v>
      </c>
      <c r="N2153" s="832">
        <v>1</v>
      </c>
      <c r="O2153" s="832">
        <v>2637.8364681295716</v>
      </c>
      <c r="P2153" s="849">
        <v>13.95</v>
      </c>
      <c r="Q2153" s="849">
        <v>36797.82</v>
      </c>
      <c r="R2153" s="837">
        <v>0.7288401505381753</v>
      </c>
      <c r="S2153" s="850">
        <v>2637.8365591397851</v>
      </c>
    </row>
    <row r="2154" spans="1:19" ht="14.4" customHeight="1" x14ac:dyDescent="0.3">
      <c r="A2154" s="831" t="s">
        <v>5082</v>
      </c>
      <c r="B2154" s="832" t="s">
        <v>5413</v>
      </c>
      <c r="C2154" s="832" t="s">
        <v>589</v>
      </c>
      <c r="D2154" s="832" t="s">
        <v>2746</v>
      </c>
      <c r="E2154" s="832" t="s">
        <v>5084</v>
      </c>
      <c r="F2154" s="832" t="s">
        <v>5185</v>
      </c>
      <c r="G2154" s="832" t="s">
        <v>5173</v>
      </c>
      <c r="H2154" s="849">
        <v>29.979999999999997</v>
      </c>
      <c r="I2154" s="849">
        <v>39540.89</v>
      </c>
      <c r="J2154" s="832">
        <v>1.7249717855237379</v>
      </c>
      <c r="K2154" s="832">
        <v>1318.908939292862</v>
      </c>
      <c r="L2154" s="849">
        <v>17.380000000000003</v>
      </c>
      <c r="M2154" s="849">
        <v>22922.63</v>
      </c>
      <c r="N2154" s="832">
        <v>1</v>
      </c>
      <c r="O2154" s="832">
        <v>1318.9085155350976</v>
      </c>
      <c r="P2154" s="849">
        <v>15</v>
      </c>
      <c r="Q2154" s="849">
        <v>19783.650000000001</v>
      </c>
      <c r="R2154" s="837">
        <v>0.86306196104024713</v>
      </c>
      <c r="S2154" s="850">
        <v>1318.91</v>
      </c>
    </row>
    <row r="2155" spans="1:19" ht="14.4" customHeight="1" x14ac:dyDescent="0.3">
      <c r="A2155" s="831" t="s">
        <v>5082</v>
      </c>
      <c r="B2155" s="832" t="s">
        <v>5413</v>
      </c>
      <c r="C2155" s="832" t="s">
        <v>589</v>
      </c>
      <c r="D2155" s="832" t="s">
        <v>2746</v>
      </c>
      <c r="E2155" s="832" t="s">
        <v>5084</v>
      </c>
      <c r="F2155" s="832" t="s">
        <v>5188</v>
      </c>
      <c r="G2155" s="832" t="s">
        <v>2583</v>
      </c>
      <c r="H2155" s="849">
        <v>3.2</v>
      </c>
      <c r="I2155" s="849">
        <v>22380</v>
      </c>
      <c r="J2155" s="832"/>
      <c r="K2155" s="832">
        <v>6993.75</v>
      </c>
      <c r="L2155" s="849"/>
      <c r="M2155" s="849"/>
      <c r="N2155" s="832"/>
      <c r="O2155" s="832"/>
      <c r="P2155" s="849"/>
      <c r="Q2155" s="849"/>
      <c r="R2155" s="837"/>
      <c r="S2155" s="850"/>
    </row>
    <row r="2156" spans="1:19" ht="14.4" customHeight="1" x14ac:dyDescent="0.3">
      <c r="A2156" s="831" t="s">
        <v>5082</v>
      </c>
      <c r="B2156" s="832" t="s">
        <v>5413</v>
      </c>
      <c r="C2156" s="832" t="s">
        <v>589</v>
      </c>
      <c r="D2156" s="832" t="s">
        <v>2746</v>
      </c>
      <c r="E2156" s="832" t="s">
        <v>5084</v>
      </c>
      <c r="F2156" s="832" t="s">
        <v>5205</v>
      </c>
      <c r="G2156" s="832" t="s">
        <v>5206</v>
      </c>
      <c r="H2156" s="849">
        <v>11.79</v>
      </c>
      <c r="I2156" s="849">
        <v>12781.43</v>
      </c>
      <c r="J2156" s="832">
        <v>0.84094385715817777</v>
      </c>
      <c r="K2156" s="832">
        <v>1084.0907548770144</v>
      </c>
      <c r="L2156" s="849">
        <v>14.02</v>
      </c>
      <c r="M2156" s="849">
        <v>15198.91</v>
      </c>
      <c r="N2156" s="832">
        <v>1</v>
      </c>
      <c r="O2156" s="832">
        <v>1084.0877318116975</v>
      </c>
      <c r="P2156" s="849">
        <v>5.7099999999999991</v>
      </c>
      <c r="Q2156" s="849">
        <v>6093.2300000000005</v>
      </c>
      <c r="R2156" s="837">
        <v>0.40089914342541672</v>
      </c>
      <c r="S2156" s="850">
        <v>1067.1155866900178</v>
      </c>
    </row>
    <row r="2157" spans="1:19" ht="14.4" customHeight="1" x14ac:dyDescent="0.3">
      <c r="A2157" s="831" t="s">
        <v>5082</v>
      </c>
      <c r="B2157" s="832" t="s">
        <v>5413</v>
      </c>
      <c r="C2157" s="832" t="s">
        <v>589</v>
      </c>
      <c r="D2157" s="832" t="s">
        <v>2746</v>
      </c>
      <c r="E2157" s="832" t="s">
        <v>5084</v>
      </c>
      <c r="F2157" s="832" t="s">
        <v>5207</v>
      </c>
      <c r="G2157" s="832" t="s">
        <v>5206</v>
      </c>
      <c r="H2157" s="849">
        <v>31.49</v>
      </c>
      <c r="I2157" s="849">
        <v>11379.44</v>
      </c>
      <c r="J2157" s="832">
        <v>0.63835227448030352</v>
      </c>
      <c r="K2157" s="832">
        <v>361.36678310574791</v>
      </c>
      <c r="L2157" s="849">
        <v>49.33</v>
      </c>
      <c r="M2157" s="849">
        <v>17826.27</v>
      </c>
      <c r="N2157" s="832">
        <v>1</v>
      </c>
      <c r="O2157" s="832">
        <v>361.36772754915876</v>
      </c>
      <c r="P2157" s="849">
        <v>62.53</v>
      </c>
      <c r="Q2157" s="849">
        <v>22189.69</v>
      </c>
      <c r="R2157" s="837">
        <v>1.2447747060938714</v>
      </c>
      <c r="S2157" s="850">
        <v>354.86470494162796</v>
      </c>
    </row>
    <row r="2158" spans="1:19" ht="14.4" customHeight="1" x14ac:dyDescent="0.3">
      <c r="A2158" s="831" t="s">
        <v>5082</v>
      </c>
      <c r="B2158" s="832" t="s">
        <v>5413</v>
      </c>
      <c r="C2158" s="832" t="s">
        <v>589</v>
      </c>
      <c r="D2158" s="832" t="s">
        <v>2746</v>
      </c>
      <c r="E2158" s="832" t="s">
        <v>5084</v>
      </c>
      <c r="F2158" s="832" t="s">
        <v>5208</v>
      </c>
      <c r="G2158" s="832" t="s">
        <v>5206</v>
      </c>
      <c r="H2158" s="849">
        <v>12.18</v>
      </c>
      <c r="I2158" s="849">
        <v>1467.06</v>
      </c>
      <c r="J2158" s="832">
        <v>0.33535712816198893</v>
      </c>
      <c r="K2158" s="832">
        <v>120.44827586206897</v>
      </c>
      <c r="L2158" s="849">
        <v>36.32</v>
      </c>
      <c r="M2158" s="849">
        <v>4374.62</v>
      </c>
      <c r="N2158" s="832">
        <v>1</v>
      </c>
      <c r="O2158" s="832">
        <v>120.4465859030837</v>
      </c>
      <c r="P2158" s="849">
        <v>35.58</v>
      </c>
      <c r="Q2158" s="849">
        <v>4212.42</v>
      </c>
      <c r="R2158" s="837">
        <v>0.96292249383946493</v>
      </c>
      <c r="S2158" s="850">
        <v>118.39291736930861</v>
      </c>
    </row>
    <row r="2159" spans="1:19" ht="14.4" customHeight="1" x14ac:dyDescent="0.3">
      <c r="A2159" s="831" t="s">
        <v>5082</v>
      </c>
      <c r="B2159" s="832" t="s">
        <v>5413</v>
      </c>
      <c r="C2159" s="832" t="s">
        <v>589</v>
      </c>
      <c r="D2159" s="832" t="s">
        <v>2746</v>
      </c>
      <c r="E2159" s="832" t="s">
        <v>5084</v>
      </c>
      <c r="F2159" s="832" t="s">
        <v>5211</v>
      </c>
      <c r="G2159" s="832" t="s">
        <v>5206</v>
      </c>
      <c r="H2159" s="849">
        <v>4.3499999999999996</v>
      </c>
      <c r="I2159" s="849">
        <v>6287.74</v>
      </c>
      <c r="J2159" s="832">
        <v>2.8618621078886521</v>
      </c>
      <c r="K2159" s="832">
        <v>1445.457471264368</v>
      </c>
      <c r="L2159" s="849">
        <v>1.52</v>
      </c>
      <c r="M2159" s="849">
        <v>2197.08</v>
      </c>
      <c r="N2159" s="832">
        <v>1</v>
      </c>
      <c r="O2159" s="832">
        <v>1445.4473684210525</v>
      </c>
      <c r="P2159" s="849">
        <v>1.28</v>
      </c>
      <c r="Q2159" s="849">
        <v>1814.66</v>
      </c>
      <c r="R2159" s="837">
        <v>0.82594170444408044</v>
      </c>
      <c r="S2159" s="850">
        <v>1417.703125</v>
      </c>
    </row>
    <row r="2160" spans="1:19" ht="14.4" customHeight="1" x14ac:dyDescent="0.3">
      <c r="A2160" s="831" t="s">
        <v>5082</v>
      </c>
      <c r="B2160" s="832" t="s">
        <v>5413</v>
      </c>
      <c r="C2160" s="832" t="s">
        <v>589</v>
      </c>
      <c r="D2160" s="832" t="s">
        <v>2746</v>
      </c>
      <c r="E2160" s="832" t="s">
        <v>5084</v>
      </c>
      <c r="F2160" s="832" t="s">
        <v>5212</v>
      </c>
      <c r="G2160" s="832" t="s">
        <v>5213</v>
      </c>
      <c r="H2160" s="849"/>
      <c r="I2160" s="849"/>
      <c r="J2160" s="832"/>
      <c r="K2160" s="832"/>
      <c r="L2160" s="849"/>
      <c r="M2160" s="849"/>
      <c r="N2160" s="832"/>
      <c r="O2160" s="832"/>
      <c r="P2160" s="849">
        <v>19.779999999999998</v>
      </c>
      <c r="Q2160" s="849">
        <v>14156.08</v>
      </c>
      <c r="R2160" s="837"/>
      <c r="S2160" s="850">
        <v>715.67644084934284</v>
      </c>
    </row>
    <row r="2161" spans="1:19" ht="14.4" customHeight="1" x14ac:dyDescent="0.3">
      <c r="A2161" s="831" t="s">
        <v>5082</v>
      </c>
      <c r="B2161" s="832" t="s">
        <v>5413</v>
      </c>
      <c r="C2161" s="832" t="s">
        <v>589</v>
      </c>
      <c r="D2161" s="832" t="s">
        <v>2746</v>
      </c>
      <c r="E2161" s="832" t="s">
        <v>5084</v>
      </c>
      <c r="F2161" s="832" t="s">
        <v>5214</v>
      </c>
      <c r="G2161" s="832" t="s">
        <v>5213</v>
      </c>
      <c r="H2161" s="849"/>
      <c r="I2161" s="849"/>
      <c r="J2161" s="832"/>
      <c r="K2161" s="832"/>
      <c r="L2161" s="849"/>
      <c r="M2161" s="849"/>
      <c r="N2161" s="832"/>
      <c r="O2161" s="832"/>
      <c r="P2161" s="849">
        <v>113.28</v>
      </c>
      <c r="Q2161" s="849">
        <v>162144.31999999995</v>
      </c>
      <c r="R2161" s="837"/>
      <c r="S2161" s="850">
        <v>1431.3587570621464</v>
      </c>
    </row>
    <row r="2162" spans="1:19" ht="14.4" customHeight="1" x14ac:dyDescent="0.3">
      <c r="A2162" s="831" t="s">
        <v>5082</v>
      </c>
      <c r="B2162" s="832" t="s">
        <v>5413</v>
      </c>
      <c r="C2162" s="832" t="s">
        <v>589</v>
      </c>
      <c r="D2162" s="832" t="s">
        <v>2746</v>
      </c>
      <c r="E2162" s="832" t="s">
        <v>5084</v>
      </c>
      <c r="F2162" s="832" t="s">
        <v>5216</v>
      </c>
      <c r="G2162" s="832" t="s">
        <v>2303</v>
      </c>
      <c r="H2162" s="849">
        <v>8.3699999999999992</v>
      </c>
      <c r="I2162" s="849">
        <v>19660.77</v>
      </c>
      <c r="J2162" s="832">
        <v>0.82163352400948142</v>
      </c>
      <c r="K2162" s="832">
        <v>2348.9569892473123</v>
      </c>
      <c r="L2162" s="849">
        <v>30.510000000000005</v>
      </c>
      <c r="M2162" s="849">
        <v>23928.880000000001</v>
      </c>
      <c r="N2162" s="832">
        <v>1</v>
      </c>
      <c r="O2162" s="832">
        <v>784.29629629629619</v>
      </c>
      <c r="P2162" s="849">
        <v>78.94</v>
      </c>
      <c r="Q2162" s="849">
        <v>61912.49</v>
      </c>
      <c r="R2162" s="837">
        <v>2.587354276506046</v>
      </c>
      <c r="S2162" s="850">
        <v>784.29807448695215</v>
      </c>
    </row>
    <row r="2163" spans="1:19" ht="14.4" customHeight="1" x14ac:dyDescent="0.3">
      <c r="A2163" s="831" t="s">
        <v>5082</v>
      </c>
      <c r="B2163" s="832" t="s">
        <v>5413</v>
      </c>
      <c r="C2163" s="832" t="s">
        <v>589</v>
      </c>
      <c r="D2163" s="832" t="s">
        <v>2746</v>
      </c>
      <c r="E2163" s="832" t="s">
        <v>5084</v>
      </c>
      <c r="F2163" s="832" t="s">
        <v>5217</v>
      </c>
      <c r="G2163" s="832" t="s">
        <v>2318</v>
      </c>
      <c r="H2163" s="849">
        <v>6.58</v>
      </c>
      <c r="I2163" s="849">
        <v>2021.9</v>
      </c>
      <c r="J2163" s="832">
        <v>0.87037188499502804</v>
      </c>
      <c r="K2163" s="832">
        <v>307.27963525835867</v>
      </c>
      <c r="L2163" s="849">
        <v>7.5600000000000005</v>
      </c>
      <c r="M2163" s="849">
        <v>2323.0300000000002</v>
      </c>
      <c r="N2163" s="832">
        <v>1</v>
      </c>
      <c r="O2163" s="832">
        <v>307.27910052910056</v>
      </c>
      <c r="P2163" s="849"/>
      <c r="Q2163" s="849"/>
      <c r="R2163" s="837"/>
      <c r="S2163" s="850"/>
    </row>
    <row r="2164" spans="1:19" ht="14.4" customHeight="1" x14ac:dyDescent="0.3">
      <c r="A2164" s="831" t="s">
        <v>5082</v>
      </c>
      <c r="B2164" s="832" t="s">
        <v>5413</v>
      </c>
      <c r="C2164" s="832" t="s">
        <v>589</v>
      </c>
      <c r="D2164" s="832" t="s">
        <v>2746</v>
      </c>
      <c r="E2164" s="832" t="s">
        <v>5084</v>
      </c>
      <c r="F2164" s="832" t="s">
        <v>5218</v>
      </c>
      <c r="G2164" s="832" t="s">
        <v>2318</v>
      </c>
      <c r="H2164" s="849">
        <v>17.98</v>
      </c>
      <c r="I2164" s="849">
        <v>13812.21</v>
      </c>
      <c r="J2164" s="832">
        <v>5.3994018998475433</v>
      </c>
      <c r="K2164" s="832">
        <v>768.198553948832</v>
      </c>
      <c r="L2164" s="849">
        <v>3.33</v>
      </c>
      <c r="M2164" s="849">
        <v>2558.1</v>
      </c>
      <c r="N2164" s="832">
        <v>1</v>
      </c>
      <c r="O2164" s="832">
        <v>768.19819819819816</v>
      </c>
      <c r="P2164" s="849">
        <v>3.36</v>
      </c>
      <c r="Q2164" s="849">
        <v>2581.15</v>
      </c>
      <c r="R2164" s="837">
        <v>1.0090105938000862</v>
      </c>
      <c r="S2164" s="850">
        <v>768.19940476190482</v>
      </c>
    </row>
    <row r="2165" spans="1:19" ht="14.4" customHeight="1" x14ac:dyDescent="0.3">
      <c r="A2165" s="831" t="s">
        <v>5082</v>
      </c>
      <c r="B2165" s="832" t="s">
        <v>5413</v>
      </c>
      <c r="C2165" s="832" t="s">
        <v>589</v>
      </c>
      <c r="D2165" s="832" t="s">
        <v>2746</v>
      </c>
      <c r="E2165" s="832" t="s">
        <v>5084</v>
      </c>
      <c r="F2165" s="832" t="s">
        <v>5221</v>
      </c>
      <c r="G2165" s="832" t="s">
        <v>5222</v>
      </c>
      <c r="H2165" s="849">
        <v>98.1</v>
      </c>
      <c r="I2165" s="849">
        <v>40433.280000000006</v>
      </c>
      <c r="J2165" s="832">
        <v>3.889333720664029</v>
      </c>
      <c r="K2165" s="832">
        <v>412.16391437308874</v>
      </c>
      <c r="L2165" s="849">
        <v>28.42</v>
      </c>
      <c r="M2165" s="849">
        <v>10395.94</v>
      </c>
      <c r="N2165" s="832">
        <v>1</v>
      </c>
      <c r="O2165" s="832">
        <v>365.79662209711472</v>
      </c>
      <c r="P2165" s="849">
        <v>107.92</v>
      </c>
      <c r="Q2165" s="849">
        <v>39477.1</v>
      </c>
      <c r="R2165" s="837">
        <v>3.797357429919757</v>
      </c>
      <c r="S2165" s="850">
        <v>365.79966641957003</v>
      </c>
    </row>
    <row r="2166" spans="1:19" ht="14.4" customHeight="1" x14ac:dyDescent="0.3">
      <c r="A2166" s="831" t="s">
        <v>5082</v>
      </c>
      <c r="B2166" s="832" t="s">
        <v>5413</v>
      </c>
      <c r="C2166" s="832" t="s">
        <v>589</v>
      </c>
      <c r="D2166" s="832" t="s">
        <v>2746</v>
      </c>
      <c r="E2166" s="832" t="s">
        <v>5084</v>
      </c>
      <c r="F2166" s="832" t="s">
        <v>5223</v>
      </c>
      <c r="G2166" s="832" t="s">
        <v>5222</v>
      </c>
      <c r="H2166" s="849">
        <v>3.41</v>
      </c>
      <c r="I2166" s="849">
        <v>414.15999999999997</v>
      </c>
      <c r="J2166" s="832"/>
      <c r="K2166" s="832">
        <v>121.45454545454544</v>
      </c>
      <c r="L2166" s="849"/>
      <c r="M2166" s="849"/>
      <c r="N2166" s="832"/>
      <c r="O2166" s="832"/>
      <c r="P2166" s="849"/>
      <c r="Q2166" s="849"/>
      <c r="R2166" s="837"/>
      <c r="S2166" s="850"/>
    </row>
    <row r="2167" spans="1:19" ht="14.4" customHeight="1" x14ac:dyDescent="0.3">
      <c r="A2167" s="831" t="s">
        <v>5082</v>
      </c>
      <c r="B2167" s="832" t="s">
        <v>5413</v>
      </c>
      <c r="C2167" s="832" t="s">
        <v>589</v>
      </c>
      <c r="D2167" s="832" t="s">
        <v>2746</v>
      </c>
      <c r="E2167" s="832" t="s">
        <v>5084</v>
      </c>
      <c r="F2167" s="832" t="s">
        <v>5225</v>
      </c>
      <c r="G2167" s="832" t="s">
        <v>5222</v>
      </c>
      <c r="H2167" s="849">
        <v>1.9</v>
      </c>
      <c r="I2167" s="849">
        <v>143.63</v>
      </c>
      <c r="J2167" s="832"/>
      <c r="K2167" s="832">
        <v>75.594736842105263</v>
      </c>
      <c r="L2167" s="849"/>
      <c r="M2167" s="849"/>
      <c r="N2167" s="832"/>
      <c r="O2167" s="832"/>
      <c r="P2167" s="849"/>
      <c r="Q2167" s="849"/>
      <c r="R2167" s="837"/>
      <c r="S2167" s="850"/>
    </row>
    <row r="2168" spans="1:19" ht="14.4" customHeight="1" x14ac:dyDescent="0.3">
      <c r="A2168" s="831" t="s">
        <v>5082</v>
      </c>
      <c r="B2168" s="832" t="s">
        <v>5413</v>
      </c>
      <c r="C2168" s="832" t="s">
        <v>589</v>
      </c>
      <c r="D2168" s="832" t="s">
        <v>2746</v>
      </c>
      <c r="E2168" s="832" t="s">
        <v>5084</v>
      </c>
      <c r="F2168" s="832" t="s">
        <v>5228</v>
      </c>
      <c r="G2168" s="832" t="s">
        <v>2303</v>
      </c>
      <c r="H2168" s="849">
        <v>6.75</v>
      </c>
      <c r="I2168" s="849">
        <v>4756.63</v>
      </c>
      <c r="J2168" s="832">
        <v>0.94646118948604185</v>
      </c>
      <c r="K2168" s="832">
        <v>704.68592592592597</v>
      </c>
      <c r="L2168" s="849">
        <v>21.36</v>
      </c>
      <c r="M2168" s="849">
        <v>5025.7</v>
      </c>
      <c r="N2168" s="832">
        <v>1</v>
      </c>
      <c r="O2168" s="832">
        <v>235.28558052434457</v>
      </c>
      <c r="P2168" s="849">
        <v>79.69</v>
      </c>
      <c r="Q2168" s="849">
        <v>18749.989999999998</v>
      </c>
      <c r="R2168" s="837">
        <v>3.7308215770937379</v>
      </c>
      <c r="S2168" s="850">
        <v>235.28661061613752</v>
      </c>
    </row>
    <row r="2169" spans="1:19" ht="14.4" customHeight="1" x14ac:dyDescent="0.3">
      <c r="A2169" s="831" t="s">
        <v>5082</v>
      </c>
      <c r="B2169" s="832" t="s">
        <v>5413</v>
      </c>
      <c r="C2169" s="832" t="s">
        <v>589</v>
      </c>
      <c r="D2169" s="832" t="s">
        <v>2746</v>
      </c>
      <c r="E2169" s="832" t="s">
        <v>5084</v>
      </c>
      <c r="F2169" s="832" t="s">
        <v>5231</v>
      </c>
      <c r="G2169" s="832"/>
      <c r="H2169" s="849">
        <v>6.83</v>
      </c>
      <c r="I2169" s="849">
        <v>9008.130000000001</v>
      </c>
      <c r="J2169" s="832"/>
      <c r="K2169" s="832">
        <v>1318.9062957540266</v>
      </c>
      <c r="L2169" s="849"/>
      <c r="M2169" s="849"/>
      <c r="N2169" s="832"/>
      <c r="O2169" s="832"/>
      <c r="P2169" s="849"/>
      <c r="Q2169" s="849"/>
      <c r="R2169" s="837"/>
      <c r="S2169" s="850"/>
    </row>
    <row r="2170" spans="1:19" ht="14.4" customHeight="1" x14ac:dyDescent="0.3">
      <c r="A2170" s="831" t="s">
        <v>5082</v>
      </c>
      <c r="B2170" s="832" t="s">
        <v>5413</v>
      </c>
      <c r="C2170" s="832" t="s">
        <v>589</v>
      </c>
      <c r="D2170" s="832" t="s">
        <v>2746</v>
      </c>
      <c r="E2170" s="832" t="s">
        <v>5084</v>
      </c>
      <c r="F2170" s="832" t="s">
        <v>5233</v>
      </c>
      <c r="G2170" s="832" t="s">
        <v>5234</v>
      </c>
      <c r="H2170" s="849"/>
      <c r="I2170" s="849"/>
      <c r="J2170" s="832"/>
      <c r="K2170" s="832"/>
      <c r="L2170" s="849">
        <v>2</v>
      </c>
      <c r="M2170" s="849">
        <v>732.02</v>
      </c>
      <c r="N2170" s="832">
        <v>1</v>
      </c>
      <c r="O2170" s="832">
        <v>366.01</v>
      </c>
      <c r="P2170" s="849">
        <v>2</v>
      </c>
      <c r="Q2170" s="849">
        <v>732.02</v>
      </c>
      <c r="R2170" s="837">
        <v>1</v>
      </c>
      <c r="S2170" s="850">
        <v>366.01</v>
      </c>
    </row>
    <row r="2171" spans="1:19" ht="14.4" customHeight="1" x14ac:dyDescent="0.3">
      <c r="A2171" s="831" t="s">
        <v>5082</v>
      </c>
      <c r="B2171" s="832" t="s">
        <v>5413</v>
      </c>
      <c r="C2171" s="832" t="s">
        <v>589</v>
      </c>
      <c r="D2171" s="832" t="s">
        <v>2746</v>
      </c>
      <c r="E2171" s="832" t="s">
        <v>5084</v>
      </c>
      <c r="F2171" s="832" t="s">
        <v>5235</v>
      </c>
      <c r="G2171" s="832" t="s">
        <v>5236</v>
      </c>
      <c r="H2171" s="849">
        <v>2</v>
      </c>
      <c r="I2171" s="849">
        <v>15266.28</v>
      </c>
      <c r="J2171" s="832">
        <v>0.6920912368603227</v>
      </c>
      <c r="K2171" s="832">
        <v>7633.14</v>
      </c>
      <c r="L2171" s="849">
        <v>3</v>
      </c>
      <c r="M2171" s="849">
        <v>22058.19</v>
      </c>
      <c r="N2171" s="832">
        <v>1</v>
      </c>
      <c r="O2171" s="832">
        <v>7352.73</v>
      </c>
      <c r="P2171" s="849">
        <v>23.37</v>
      </c>
      <c r="Q2171" s="849">
        <v>171833.3</v>
      </c>
      <c r="R2171" s="837">
        <v>7.7899999954665367</v>
      </c>
      <c r="S2171" s="850">
        <v>7352.7299957210089</v>
      </c>
    </row>
    <row r="2172" spans="1:19" ht="14.4" customHeight="1" x14ac:dyDescent="0.3">
      <c r="A2172" s="831" t="s">
        <v>5082</v>
      </c>
      <c r="B2172" s="832" t="s">
        <v>5413</v>
      </c>
      <c r="C2172" s="832" t="s">
        <v>589</v>
      </c>
      <c r="D2172" s="832" t="s">
        <v>2746</v>
      </c>
      <c r="E2172" s="832" t="s">
        <v>5084</v>
      </c>
      <c r="F2172" s="832" t="s">
        <v>5237</v>
      </c>
      <c r="G2172" s="832" t="s">
        <v>5234</v>
      </c>
      <c r="H2172" s="849"/>
      <c r="I2172" s="849"/>
      <c r="J2172" s="832"/>
      <c r="K2172" s="832"/>
      <c r="L2172" s="849">
        <v>1</v>
      </c>
      <c r="M2172" s="849">
        <v>1464.02</v>
      </c>
      <c r="N2172" s="832">
        <v>1</v>
      </c>
      <c r="O2172" s="832">
        <v>1464.02</v>
      </c>
      <c r="P2172" s="849">
        <v>1</v>
      </c>
      <c r="Q2172" s="849">
        <v>1464.02</v>
      </c>
      <c r="R2172" s="837">
        <v>1</v>
      </c>
      <c r="S2172" s="850">
        <v>1464.02</v>
      </c>
    </row>
    <row r="2173" spans="1:19" ht="14.4" customHeight="1" x14ac:dyDescent="0.3">
      <c r="A2173" s="831" t="s">
        <v>5082</v>
      </c>
      <c r="B2173" s="832" t="s">
        <v>5413</v>
      </c>
      <c r="C2173" s="832" t="s">
        <v>589</v>
      </c>
      <c r="D2173" s="832" t="s">
        <v>2746</v>
      </c>
      <c r="E2173" s="832" t="s">
        <v>5084</v>
      </c>
      <c r="F2173" s="832" t="s">
        <v>5241</v>
      </c>
      <c r="G2173" s="832" t="s">
        <v>5242</v>
      </c>
      <c r="H2173" s="849">
        <v>18.63</v>
      </c>
      <c r="I2173" s="849">
        <v>10033.02</v>
      </c>
      <c r="J2173" s="832">
        <v>0.47284014095160715</v>
      </c>
      <c r="K2173" s="832">
        <v>538.54106280193241</v>
      </c>
      <c r="L2173" s="849">
        <v>39.400000000000006</v>
      </c>
      <c r="M2173" s="849">
        <v>21218.63</v>
      </c>
      <c r="N2173" s="832">
        <v>1</v>
      </c>
      <c r="O2173" s="832">
        <v>538.5439086294416</v>
      </c>
      <c r="P2173" s="849">
        <v>34.379999999999995</v>
      </c>
      <c r="Q2173" s="849">
        <v>18515.059999999998</v>
      </c>
      <c r="R2173" s="837">
        <v>0.87258508207174534</v>
      </c>
      <c r="S2173" s="850">
        <v>538.54159394997089</v>
      </c>
    </row>
    <row r="2174" spans="1:19" ht="14.4" customHeight="1" x14ac:dyDescent="0.3">
      <c r="A2174" s="831" t="s">
        <v>5082</v>
      </c>
      <c r="B2174" s="832" t="s">
        <v>5413</v>
      </c>
      <c r="C2174" s="832" t="s">
        <v>589</v>
      </c>
      <c r="D2174" s="832" t="s">
        <v>2746</v>
      </c>
      <c r="E2174" s="832" t="s">
        <v>5084</v>
      </c>
      <c r="F2174" s="832" t="s">
        <v>5245</v>
      </c>
      <c r="G2174" s="832" t="s">
        <v>4430</v>
      </c>
      <c r="H2174" s="849">
        <v>24.799999999999997</v>
      </c>
      <c r="I2174" s="849">
        <v>1753.36</v>
      </c>
      <c r="J2174" s="832">
        <v>41.333333333333329</v>
      </c>
      <c r="K2174" s="832">
        <v>70.7</v>
      </c>
      <c r="L2174" s="849">
        <v>0.60000000000000009</v>
      </c>
      <c r="M2174" s="849">
        <v>42.42</v>
      </c>
      <c r="N2174" s="832">
        <v>1</v>
      </c>
      <c r="O2174" s="832">
        <v>70.699999999999989</v>
      </c>
      <c r="P2174" s="849">
        <v>0.2</v>
      </c>
      <c r="Q2174" s="849">
        <v>14.14</v>
      </c>
      <c r="R2174" s="837">
        <v>0.33333333333333331</v>
      </c>
      <c r="S2174" s="850">
        <v>70.7</v>
      </c>
    </row>
    <row r="2175" spans="1:19" ht="14.4" customHeight="1" x14ac:dyDescent="0.3">
      <c r="A2175" s="831" t="s">
        <v>5082</v>
      </c>
      <c r="B2175" s="832" t="s">
        <v>5413</v>
      </c>
      <c r="C2175" s="832" t="s">
        <v>589</v>
      </c>
      <c r="D2175" s="832" t="s">
        <v>2746</v>
      </c>
      <c r="E2175" s="832" t="s">
        <v>5084</v>
      </c>
      <c r="F2175" s="832" t="s">
        <v>5246</v>
      </c>
      <c r="G2175" s="832" t="s">
        <v>3336</v>
      </c>
      <c r="H2175" s="849">
        <v>8.1</v>
      </c>
      <c r="I2175" s="849">
        <v>1202.52</v>
      </c>
      <c r="J2175" s="832">
        <v>0.33749831604472585</v>
      </c>
      <c r="K2175" s="832">
        <v>148.45925925925926</v>
      </c>
      <c r="L2175" s="849">
        <v>24</v>
      </c>
      <c r="M2175" s="849">
        <v>3563.04</v>
      </c>
      <c r="N2175" s="832">
        <v>1</v>
      </c>
      <c r="O2175" s="832">
        <v>148.46</v>
      </c>
      <c r="P2175" s="849"/>
      <c r="Q2175" s="849"/>
      <c r="R2175" s="837"/>
      <c r="S2175" s="850"/>
    </row>
    <row r="2176" spans="1:19" ht="14.4" customHeight="1" x14ac:dyDescent="0.3">
      <c r="A2176" s="831" t="s">
        <v>5082</v>
      </c>
      <c r="B2176" s="832" t="s">
        <v>5413</v>
      </c>
      <c r="C2176" s="832" t="s">
        <v>589</v>
      </c>
      <c r="D2176" s="832" t="s">
        <v>2746</v>
      </c>
      <c r="E2176" s="832" t="s">
        <v>5084</v>
      </c>
      <c r="F2176" s="832" t="s">
        <v>5252</v>
      </c>
      <c r="G2176" s="832" t="s">
        <v>2593</v>
      </c>
      <c r="H2176" s="849">
        <v>21</v>
      </c>
      <c r="I2176" s="849">
        <v>36730.679999999993</v>
      </c>
      <c r="J2176" s="832">
        <v>1.4</v>
      </c>
      <c r="K2176" s="832">
        <v>1749.0799999999997</v>
      </c>
      <c r="L2176" s="849">
        <v>15</v>
      </c>
      <c r="M2176" s="849">
        <v>26236.199999999997</v>
      </c>
      <c r="N2176" s="832">
        <v>1</v>
      </c>
      <c r="O2176" s="832">
        <v>1749.0799999999997</v>
      </c>
      <c r="P2176" s="849">
        <v>36</v>
      </c>
      <c r="Q2176" s="849">
        <v>62966.879999999997</v>
      </c>
      <c r="R2176" s="837">
        <v>2.4000000000000004</v>
      </c>
      <c r="S2176" s="850">
        <v>1749.08</v>
      </c>
    </row>
    <row r="2177" spans="1:19" ht="14.4" customHeight="1" x14ac:dyDescent="0.3">
      <c r="A2177" s="831" t="s">
        <v>5082</v>
      </c>
      <c r="B2177" s="832" t="s">
        <v>5413</v>
      </c>
      <c r="C2177" s="832" t="s">
        <v>589</v>
      </c>
      <c r="D2177" s="832" t="s">
        <v>2746</v>
      </c>
      <c r="E2177" s="832" t="s">
        <v>5084</v>
      </c>
      <c r="F2177" s="832" t="s">
        <v>5253</v>
      </c>
      <c r="G2177" s="832" t="s">
        <v>2457</v>
      </c>
      <c r="H2177" s="849">
        <v>7.55</v>
      </c>
      <c r="I2177" s="849">
        <v>2135.14</v>
      </c>
      <c r="J2177" s="832">
        <v>0.46318716958046885</v>
      </c>
      <c r="K2177" s="832">
        <v>282.8</v>
      </c>
      <c r="L2177" s="849">
        <v>16.3</v>
      </c>
      <c r="M2177" s="849">
        <v>4609.67</v>
      </c>
      <c r="N2177" s="832">
        <v>1</v>
      </c>
      <c r="O2177" s="832">
        <v>282.80184049079753</v>
      </c>
      <c r="P2177" s="849">
        <v>17.75</v>
      </c>
      <c r="Q2177" s="849">
        <v>5019.87</v>
      </c>
      <c r="R2177" s="837">
        <v>1.0889868472146595</v>
      </c>
      <c r="S2177" s="850">
        <v>282.80957746478873</v>
      </c>
    </row>
    <row r="2178" spans="1:19" ht="14.4" customHeight="1" x14ac:dyDescent="0.3">
      <c r="A2178" s="831" t="s">
        <v>5082</v>
      </c>
      <c r="B2178" s="832" t="s">
        <v>5413</v>
      </c>
      <c r="C2178" s="832" t="s">
        <v>589</v>
      </c>
      <c r="D2178" s="832" t="s">
        <v>2746</v>
      </c>
      <c r="E2178" s="832" t="s">
        <v>5084</v>
      </c>
      <c r="F2178" s="832" t="s">
        <v>5254</v>
      </c>
      <c r="G2178" s="832" t="s">
        <v>5157</v>
      </c>
      <c r="H2178" s="849">
        <v>7.91</v>
      </c>
      <c r="I2178" s="849">
        <v>5056.7700000000004</v>
      </c>
      <c r="J2178" s="832"/>
      <c r="K2178" s="832">
        <v>639.28824273072064</v>
      </c>
      <c r="L2178" s="849"/>
      <c r="M2178" s="849"/>
      <c r="N2178" s="832"/>
      <c r="O2178" s="832"/>
      <c r="P2178" s="849"/>
      <c r="Q2178" s="849"/>
      <c r="R2178" s="837"/>
      <c r="S2178" s="850"/>
    </row>
    <row r="2179" spans="1:19" ht="14.4" customHeight="1" x14ac:dyDescent="0.3">
      <c r="A2179" s="831" t="s">
        <v>5082</v>
      </c>
      <c r="B2179" s="832" t="s">
        <v>5413</v>
      </c>
      <c r="C2179" s="832" t="s">
        <v>589</v>
      </c>
      <c r="D2179" s="832" t="s">
        <v>2746</v>
      </c>
      <c r="E2179" s="832" t="s">
        <v>5084</v>
      </c>
      <c r="F2179" s="832" t="s">
        <v>5280</v>
      </c>
      <c r="G2179" s="832" t="s">
        <v>1005</v>
      </c>
      <c r="H2179" s="849"/>
      <c r="I2179" s="849"/>
      <c r="J2179" s="832"/>
      <c r="K2179" s="832"/>
      <c r="L2179" s="849">
        <v>21.79</v>
      </c>
      <c r="M2179" s="849">
        <v>7909.27</v>
      </c>
      <c r="N2179" s="832">
        <v>1</v>
      </c>
      <c r="O2179" s="832">
        <v>362.97705369435522</v>
      </c>
      <c r="P2179" s="849">
        <v>37.5</v>
      </c>
      <c r="Q2179" s="849">
        <v>11522.99</v>
      </c>
      <c r="R2179" s="837">
        <v>1.4568967806131286</v>
      </c>
      <c r="S2179" s="850">
        <v>307.27973333333335</v>
      </c>
    </row>
    <row r="2180" spans="1:19" ht="14.4" customHeight="1" x14ac:dyDescent="0.3">
      <c r="A2180" s="831" t="s">
        <v>5082</v>
      </c>
      <c r="B2180" s="832" t="s">
        <v>5413</v>
      </c>
      <c r="C2180" s="832" t="s">
        <v>589</v>
      </c>
      <c r="D2180" s="832" t="s">
        <v>2746</v>
      </c>
      <c r="E2180" s="832" t="s">
        <v>5084</v>
      </c>
      <c r="F2180" s="832" t="s">
        <v>5281</v>
      </c>
      <c r="G2180" s="832" t="s">
        <v>1005</v>
      </c>
      <c r="H2180" s="849"/>
      <c r="I2180" s="849"/>
      <c r="J2180" s="832"/>
      <c r="K2180" s="832"/>
      <c r="L2180" s="849">
        <v>83.9</v>
      </c>
      <c r="M2180" s="849">
        <v>75071.44</v>
      </c>
      <c r="N2180" s="832">
        <v>1</v>
      </c>
      <c r="O2180" s="832">
        <v>894.77282479141832</v>
      </c>
      <c r="P2180" s="849">
        <v>50.82</v>
      </c>
      <c r="Q2180" s="849">
        <v>39039.9</v>
      </c>
      <c r="R2180" s="837">
        <v>0.52003664775845515</v>
      </c>
      <c r="S2180" s="850">
        <v>768.19952774498233</v>
      </c>
    </row>
    <row r="2181" spans="1:19" ht="14.4" customHeight="1" x14ac:dyDescent="0.3">
      <c r="A2181" s="831" t="s">
        <v>5082</v>
      </c>
      <c r="B2181" s="832" t="s">
        <v>5413</v>
      </c>
      <c r="C2181" s="832" t="s">
        <v>589</v>
      </c>
      <c r="D2181" s="832" t="s">
        <v>2746</v>
      </c>
      <c r="E2181" s="832" t="s">
        <v>5084</v>
      </c>
      <c r="F2181" s="832" t="s">
        <v>5288</v>
      </c>
      <c r="G2181" s="832" t="s">
        <v>2653</v>
      </c>
      <c r="H2181" s="849"/>
      <c r="I2181" s="849"/>
      <c r="J2181" s="832"/>
      <c r="K2181" s="832"/>
      <c r="L2181" s="849">
        <v>3</v>
      </c>
      <c r="M2181" s="849">
        <v>4321.38</v>
      </c>
      <c r="N2181" s="832">
        <v>1</v>
      </c>
      <c r="O2181" s="832">
        <v>1440.46</v>
      </c>
      <c r="P2181" s="849">
        <v>34</v>
      </c>
      <c r="Q2181" s="849">
        <v>48975.640000000007</v>
      </c>
      <c r="R2181" s="837">
        <v>11.333333333333334</v>
      </c>
      <c r="S2181" s="850">
        <v>1440.4600000000003</v>
      </c>
    </row>
    <row r="2182" spans="1:19" ht="14.4" customHeight="1" x14ac:dyDescent="0.3">
      <c r="A2182" s="831" t="s">
        <v>5082</v>
      </c>
      <c r="B2182" s="832" t="s">
        <v>5413</v>
      </c>
      <c r="C2182" s="832" t="s">
        <v>589</v>
      </c>
      <c r="D2182" s="832" t="s">
        <v>2746</v>
      </c>
      <c r="E2182" s="832" t="s">
        <v>5084</v>
      </c>
      <c r="F2182" s="832" t="s">
        <v>5291</v>
      </c>
      <c r="G2182" s="832" t="s">
        <v>2653</v>
      </c>
      <c r="H2182" s="849"/>
      <c r="I2182" s="849"/>
      <c r="J2182" s="832"/>
      <c r="K2182" s="832"/>
      <c r="L2182" s="849"/>
      <c r="M2182" s="849"/>
      <c r="N2182" s="832"/>
      <c r="O2182" s="832"/>
      <c r="P2182" s="849">
        <v>2</v>
      </c>
      <c r="Q2182" s="849">
        <v>9134.2000000000007</v>
      </c>
      <c r="R2182" s="837"/>
      <c r="S2182" s="850">
        <v>4567.1000000000004</v>
      </c>
    </row>
    <row r="2183" spans="1:19" ht="14.4" customHeight="1" x14ac:dyDescent="0.3">
      <c r="A2183" s="831" t="s">
        <v>5082</v>
      </c>
      <c r="B2183" s="832" t="s">
        <v>5413</v>
      </c>
      <c r="C2183" s="832" t="s">
        <v>589</v>
      </c>
      <c r="D2183" s="832" t="s">
        <v>2746</v>
      </c>
      <c r="E2183" s="832" t="s">
        <v>5084</v>
      </c>
      <c r="F2183" s="832" t="s">
        <v>5292</v>
      </c>
      <c r="G2183" s="832" t="s">
        <v>2639</v>
      </c>
      <c r="H2183" s="849"/>
      <c r="I2183" s="849"/>
      <c r="J2183" s="832"/>
      <c r="K2183" s="832"/>
      <c r="L2183" s="849"/>
      <c r="M2183" s="849"/>
      <c r="N2183" s="832"/>
      <c r="O2183" s="832"/>
      <c r="P2183" s="849">
        <v>3</v>
      </c>
      <c r="Q2183" s="849">
        <v>70215.100000000006</v>
      </c>
      <c r="R2183" s="837"/>
      <c r="S2183" s="850">
        <v>23405.033333333336</v>
      </c>
    </row>
    <row r="2184" spans="1:19" ht="14.4" customHeight="1" x14ac:dyDescent="0.3">
      <c r="A2184" s="831" t="s">
        <v>5082</v>
      </c>
      <c r="B2184" s="832" t="s">
        <v>5413</v>
      </c>
      <c r="C2184" s="832" t="s">
        <v>589</v>
      </c>
      <c r="D2184" s="832" t="s">
        <v>2746</v>
      </c>
      <c r="E2184" s="832" t="s">
        <v>5084</v>
      </c>
      <c r="F2184" s="832" t="s">
        <v>5293</v>
      </c>
      <c r="G2184" s="832" t="s">
        <v>1150</v>
      </c>
      <c r="H2184" s="849"/>
      <c r="I2184" s="849"/>
      <c r="J2184" s="832"/>
      <c r="K2184" s="832"/>
      <c r="L2184" s="849"/>
      <c r="M2184" s="849"/>
      <c r="N2184" s="832"/>
      <c r="O2184" s="832"/>
      <c r="P2184" s="849">
        <v>3.34</v>
      </c>
      <c r="Q2184" s="849">
        <v>2619.56</v>
      </c>
      <c r="R2184" s="837"/>
      <c r="S2184" s="850">
        <v>784.29940119760477</v>
      </c>
    </row>
    <row r="2185" spans="1:19" ht="14.4" customHeight="1" x14ac:dyDescent="0.3">
      <c r="A2185" s="831" t="s">
        <v>5082</v>
      </c>
      <c r="B2185" s="832" t="s">
        <v>5413</v>
      </c>
      <c r="C2185" s="832" t="s">
        <v>589</v>
      </c>
      <c r="D2185" s="832" t="s">
        <v>2746</v>
      </c>
      <c r="E2185" s="832" t="s">
        <v>5084</v>
      </c>
      <c r="F2185" s="832" t="s">
        <v>5294</v>
      </c>
      <c r="G2185" s="832" t="s">
        <v>1150</v>
      </c>
      <c r="H2185" s="849"/>
      <c r="I2185" s="849"/>
      <c r="J2185" s="832"/>
      <c r="K2185" s="832"/>
      <c r="L2185" s="849"/>
      <c r="M2185" s="849"/>
      <c r="N2185" s="832"/>
      <c r="O2185" s="832"/>
      <c r="P2185" s="849">
        <v>14.73</v>
      </c>
      <c r="Q2185" s="849">
        <v>3465.8</v>
      </c>
      <c r="R2185" s="837"/>
      <c r="S2185" s="850">
        <v>235.28852681602174</v>
      </c>
    </row>
    <row r="2186" spans="1:19" ht="14.4" customHeight="1" x14ac:dyDescent="0.3">
      <c r="A2186" s="831" t="s">
        <v>5082</v>
      </c>
      <c r="B2186" s="832" t="s">
        <v>5413</v>
      </c>
      <c r="C2186" s="832" t="s">
        <v>589</v>
      </c>
      <c r="D2186" s="832" t="s">
        <v>2746</v>
      </c>
      <c r="E2186" s="832" t="s">
        <v>5084</v>
      </c>
      <c r="F2186" s="832" t="s">
        <v>5295</v>
      </c>
      <c r="G2186" s="832" t="s">
        <v>1150</v>
      </c>
      <c r="H2186" s="849"/>
      <c r="I2186" s="849"/>
      <c r="J2186" s="832"/>
      <c r="K2186" s="832"/>
      <c r="L2186" s="849"/>
      <c r="M2186" s="849"/>
      <c r="N2186" s="832"/>
      <c r="O2186" s="832"/>
      <c r="P2186" s="849">
        <v>2.06</v>
      </c>
      <c r="Q2186" s="849">
        <v>4846.96</v>
      </c>
      <c r="R2186" s="837"/>
      <c r="S2186" s="850">
        <v>2352.8932038834951</v>
      </c>
    </row>
    <row r="2187" spans="1:19" ht="14.4" customHeight="1" x14ac:dyDescent="0.3">
      <c r="A2187" s="831" t="s">
        <v>5082</v>
      </c>
      <c r="B2187" s="832" t="s">
        <v>5413</v>
      </c>
      <c r="C2187" s="832" t="s">
        <v>589</v>
      </c>
      <c r="D2187" s="832" t="s">
        <v>2746</v>
      </c>
      <c r="E2187" s="832" t="s">
        <v>5084</v>
      </c>
      <c r="F2187" s="832" t="s">
        <v>5297</v>
      </c>
      <c r="G2187" s="832" t="s">
        <v>835</v>
      </c>
      <c r="H2187" s="849"/>
      <c r="I2187" s="849"/>
      <c r="J2187" s="832"/>
      <c r="K2187" s="832"/>
      <c r="L2187" s="849"/>
      <c r="M2187" s="849"/>
      <c r="N2187" s="832"/>
      <c r="O2187" s="832"/>
      <c r="P2187" s="849">
        <v>16</v>
      </c>
      <c r="Q2187" s="849">
        <v>11002.56</v>
      </c>
      <c r="R2187" s="837"/>
      <c r="S2187" s="850">
        <v>687.66</v>
      </c>
    </row>
    <row r="2188" spans="1:19" ht="14.4" customHeight="1" x14ac:dyDescent="0.3">
      <c r="A2188" s="831" t="s">
        <v>5082</v>
      </c>
      <c r="B2188" s="832" t="s">
        <v>5413</v>
      </c>
      <c r="C2188" s="832" t="s">
        <v>589</v>
      </c>
      <c r="D2188" s="832" t="s">
        <v>2746</v>
      </c>
      <c r="E2188" s="832" t="s">
        <v>5084</v>
      </c>
      <c r="F2188" s="832" t="s">
        <v>5300</v>
      </c>
      <c r="G2188" s="832" t="s">
        <v>1155</v>
      </c>
      <c r="H2188" s="849"/>
      <c r="I2188" s="849"/>
      <c r="J2188" s="832"/>
      <c r="K2188" s="832"/>
      <c r="L2188" s="849"/>
      <c r="M2188" s="849"/>
      <c r="N2188" s="832"/>
      <c r="O2188" s="832"/>
      <c r="P2188" s="849">
        <v>4</v>
      </c>
      <c r="Q2188" s="849">
        <v>593.84</v>
      </c>
      <c r="R2188" s="837"/>
      <c r="S2188" s="850">
        <v>148.46</v>
      </c>
    </row>
    <row r="2189" spans="1:19" ht="14.4" customHeight="1" x14ac:dyDescent="0.3">
      <c r="A2189" s="831" t="s">
        <v>5082</v>
      </c>
      <c r="B2189" s="832" t="s">
        <v>5413</v>
      </c>
      <c r="C2189" s="832" t="s">
        <v>589</v>
      </c>
      <c r="D2189" s="832" t="s">
        <v>2746</v>
      </c>
      <c r="E2189" s="832" t="s">
        <v>5084</v>
      </c>
      <c r="F2189" s="832" t="s">
        <v>5305</v>
      </c>
      <c r="G2189" s="832" t="s">
        <v>717</v>
      </c>
      <c r="H2189" s="849"/>
      <c r="I2189" s="849"/>
      <c r="J2189" s="832"/>
      <c r="K2189" s="832"/>
      <c r="L2189" s="849"/>
      <c r="M2189" s="849"/>
      <c r="N2189" s="832"/>
      <c r="O2189" s="832"/>
      <c r="P2189" s="849">
        <v>48.019999999999996</v>
      </c>
      <c r="Q2189" s="849">
        <v>9915.0800000000017</v>
      </c>
      <c r="R2189" s="837"/>
      <c r="S2189" s="850">
        <v>206.47813411078724</v>
      </c>
    </row>
    <row r="2190" spans="1:19" ht="14.4" customHeight="1" x14ac:dyDescent="0.3">
      <c r="A2190" s="831" t="s">
        <v>5082</v>
      </c>
      <c r="B2190" s="832" t="s">
        <v>5413</v>
      </c>
      <c r="C2190" s="832" t="s">
        <v>589</v>
      </c>
      <c r="D2190" s="832" t="s">
        <v>2746</v>
      </c>
      <c r="E2190" s="832" t="s">
        <v>5084</v>
      </c>
      <c r="F2190" s="832" t="s">
        <v>5306</v>
      </c>
      <c r="G2190" s="832" t="s">
        <v>717</v>
      </c>
      <c r="H2190" s="849"/>
      <c r="I2190" s="849"/>
      <c r="J2190" s="832"/>
      <c r="K2190" s="832"/>
      <c r="L2190" s="849"/>
      <c r="M2190" s="849"/>
      <c r="N2190" s="832"/>
      <c r="O2190" s="832"/>
      <c r="P2190" s="849">
        <v>0.74</v>
      </c>
      <c r="Q2190" s="849">
        <v>457.63</v>
      </c>
      <c r="R2190" s="837"/>
      <c r="S2190" s="850">
        <v>618.41891891891896</v>
      </c>
    </row>
    <row r="2191" spans="1:19" ht="14.4" customHeight="1" x14ac:dyDescent="0.3">
      <c r="A2191" s="831" t="s">
        <v>5082</v>
      </c>
      <c r="B2191" s="832" t="s">
        <v>5413</v>
      </c>
      <c r="C2191" s="832" t="s">
        <v>589</v>
      </c>
      <c r="D2191" s="832" t="s">
        <v>2746</v>
      </c>
      <c r="E2191" s="832" t="s">
        <v>5084</v>
      </c>
      <c r="F2191" s="832" t="s">
        <v>5307</v>
      </c>
      <c r="G2191" s="832" t="s">
        <v>1001</v>
      </c>
      <c r="H2191" s="849"/>
      <c r="I2191" s="849"/>
      <c r="J2191" s="832"/>
      <c r="K2191" s="832"/>
      <c r="L2191" s="849"/>
      <c r="M2191" s="849"/>
      <c r="N2191" s="832"/>
      <c r="O2191" s="832"/>
      <c r="P2191" s="849">
        <v>4.45</v>
      </c>
      <c r="Q2191" s="849">
        <v>3418.49</v>
      </c>
      <c r="R2191" s="837"/>
      <c r="S2191" s="850">
        <v>768.19999999999993</v>
      </c>
    </row>
    <row r="2192" spans="1:19" ht="14.4" customHeight="1" x14ac:dyDescent="0.3">
      <c r="A2192" s="831" t="s">
        <v>5082</v>
      </c>
      <c r="B2192" s="832" t="s">
        <v>5413</v>
      </c>
      <c r="C2192" s="832" t="s">
        <v>589</v>
      </c>
      <c r="D2192" s="832" t="s">
        <v>2746</v>
      </c>
      <c r="E2192" s="832" t="s">
        <v>5084</v>
      </c>
      <c r="F2192" s="832" t="s">
        <v>5310</v>
      </c>
      <c r="G2192" s="832" t="s">
        <v>1001</v>
      </c>
      <c r="H2192" s="849"/>
      <c r="I2192" s="849"/>
      <c r="J2192" s="832"/>
      <c r="K2192" s="832"/>
      <c r="L2192" s="849"/>
      <c r="M2192" s="849"/>
      <c r="N2192" s="832"/>
      <c r="O2192" s="832"/>
      <c r="P2192" s="849">
        <v>11.06</v>
      </c>
      <c r="Q2192" s="849">
        <v>3398.4800000000005</v>
      </c>
      <c r="R2192" s="837"/>
      <c r="S2192" s="850">
        <v>307.27667269439422</v>
      </c>
    </row>
    <row r="2193" spans="1:19" ht="14.4" customHeight="1" x14ac:dyDescent="0.3">
      <c r="A2193" s="831" t="s">
        <v>5082</v>
      </c>
      <c r="B2193" s="832" t="s">
        <v>5413</v>
      </c>
      <c r="C2193" s="832" t="s">
        <v>589</v>
      </c>
      <c r="D2193" s="832" t="s">
        <v>2746</v>
      </c>
      <c r="E2193" s="832" t="s">
        <v>5084</v>
      </c>
      <c r="F2193" s="832" t="s">
        <v>5311</v>
      </c>
      <c r="G2193" s="832" t="s">
        <v>1001</v>
      </c>
      <c r="H2193" s="849"/>
      <c r="I2193" s="849"/>
      <c r="J2193" s="832"/>
      <c r="K2193" s="832"/>
      <c r="L2193" s="849"/>
      <c r="M2193" s="849"/>
      <c r="N2193" s="832"/>
      <c r="O2193" s="832"/>
      <c r="P2193" s="849">
        <v>13.4</v>
      </c>
      <c r="Q2193" s="849">
        <v>30881.49</v>
      </c>
      <c r="R2193" s="837"/>
      <c r="S2193" s="850">
        <v>2304.5888059701492</v>
      </c>
    </row>
    <row r="2194" spans="1:19" ht="14.4" customHeight="1" x14ac:dyDescent="0.3">
      <c r="A2194" s="831" t="s">
        <v>5082</v>
      </c>
      <c r="B2194" s="832" t="s">
        <v>5413</v>
      </c>
      <c r="C2194" s="832" t="s">
        <v>589</v>
      </c>
      <c r="D2194" s="832" t="s">
        <v>2746</v>
      </c>
      <c r="E2194" s="832" t="s">
        <v>5084</v>
      </c>
      <c r="F2194" s="832" t="s">
        <v>5313</v>
      </c>
      <c r="G2194" s="832" t="s">
        <v>893</v>
      </c>
      <c r="H2194" s="849"/>
      <c r="I2194" s="849"/>
      <c r="J2194" s="832"/>
      <c r="K2194" s="832"/>
      <c r="L2194" s="849"/>
      <c r="M2194" s="849"/>
      <c r="N2194" s="832"/>
      <c r="O2194" s="832"/>
      <c r="P2194" s="849">
        <v>1</v>
      </c>
      <c r="Q2194" s="849">
        <v>148.46</v>
      </c>
      <c r="R2194" s="837"/>
      <c r="S2194" s="850">
        <v>148.46</v>
      </c>
    </row>
    <row r="2195" spans="1:19" ht="14.4" customHeight="1" x14ac:dyDescent="0.3">
      <c r="A2195" s="831" t="s">
        <v>5082</v>
      </c>
      <c r="B2195" s="832" t="s">
        <v>5413</v>
      </c>
      <c r="C2195" s="832" t="s">
        <v>589</v>
      </c>
      <c r="D2195" s="832" t="s">
        <v>2746</v>
      </c>
      <c r="E2195" s="832" t="s">
        <v>5320</v>
      </c>
      <c r="F2195" s="832" t="s">
        <v>5099</v>
      </c>
      <c r="G2195" s="832" t="s">
        <v>5423</v>
      </c>
      <c r="H2195" s="849"/>
      <c r="I2195" s="849"/>
      <c r="J2195" s="832"/>
      <c r="K2195" s="832"/>
      <c r="L2195" s="849">
        <v>0.44</v>
      </c>
      <c r="M2195" s="849">
        <v>118.8</v>
      </c>
      <c r="N2195" s="832">
        <v>1</v>
      </c>
      <c r="O2195" s="832">
        <v>270</v>
      </c>
      <c r="P2195" s="849"/>
      <c r="Q2195" s="849"/>
      <c r="R2195" s="837"/>
      <c r="S2195" s="850"/>
    </row>
    <row r="2196" spans="1:19" ht="14.4" customHeight="1" x14ac:dyDescent="0.3">
      <c r="A2196" s="831" t="s">
        <v>5082</v>
      </c>
      <c r="B2196" s="832" t="s">
        <v>5413</v>
      </c>
      <c r="C2196" s="832" t="s">
        <v>589</v>
      </c>
      <c r="D2196" s="832" t="s">
        <v>2746</v>
      </c>
      <c r="E2196" s="832" t="s">
        <v>5320</v>
      </c>
      <c r="F2196" s="832" t="s">
        <v>5321</v>
      </c>
      <c r="G2196" s="832" t="s">
        <v>5322</v>
      </c>
      <c r="H2196" s="849">
        <v>7</v>
      </c>
      <c r="I2196" s="849">
        <v>6069</v>
      </c>
      <c r="J2196" s="832">
        <v>0.58333333333333337</v>
      </c>
      <c r="K2196" s="832">
        <v>867</v>
      </c>
      <c r="L2196" s="849">
        <v>12</v>
      </c>
      <c r="M2196" s="849">
        <v>10404</v>
      </c>
      <c r="N2196" s="832">
        <v>1</v>
      </c>
      <c r="O2196" s="832">
        <v>867</v>
      </c>
      <c r="P2196" s="849">
        <v>3</v>
      </c>
      <c r="Q2196" s="849">
        <v>2601</v>
      </c>
      <c r="R2196" s="837">
        <v>0.25</v>
      </c>
      <c r="S2196" s="850">
        <v>867</v>
      </c>
    </row>
    <row r="2197" spans="1:19" ht="14.4" customHeight="1" x14ac:dyDescent="0.3">
      <c r="A2197" s="831" t="s">
        <v>5082</v>
      </c>
      <c r="B2197" s="832" t="s">
        <v>5413</v>
      </c>
      <c r="C2197" s="832" t="s">
        <v>589</v>
      </c>
      <c r="D2197" s="832" t="s">
        <v>2746</v>
      </c>
      <c r="E2197" s="832" t="s">
        <v>5320</v>
      </c>
      <c r="F2197" s="832" t="s">
        <v>5323</v>
      </c>
      <c r="G2197" s="832" t="s">
        <v>5324</v>
      </c>
      <c r="H2197" s="849">
        <v>111</v>
      </c>
      <c r="I2197" s="849">
        <v>96237</v>
      </c>
      <c r="J2197" s="832">
        <v>1.4230769230769231</v>
      </c>
      <c r="K2197" s="832">
        <v>867</v>
      </c>
      <c r="L2197" s="849">
        <v>78</v>
      </c>
      <c r="M2197" s="849">
        <v>67626</v>
      </c>
      <c r="N2197" s="832">
        <v>1</v>
      </c>
      <c r="O2197" s="832">
        <v>867</v>
      </c>
      <c r="P2197" s="849">
        <v>97</v>
      </c>
      <c r="Q2197" s="849">
        <v>84099</v>
      </c>
      <c r="R2197" s="837">
        <v>1.2435897435897436</v>
      </c>
      <c r="S2197" s="850">
        <v>867</v>
      </c>
    </row>
    <row r="2198" spans="1:19" ht="14.4" customHeight="1" x14ac:dyDescent="0.3">
      <c r="A2198" s="831" t="s">
        <v>5082</v>
      </c>
      <c r="B2198" s="832" t="s">
        <v>5413</v>
      </c>
      <c r="C2198" s="832" t="s">
        <v>589</v>
      </c>
      <c r="D2198" s="832" t="s">
        <v>2746</v>
      </c>
      <c r="E2198" s="832" t="s">
        <v>5320</v>
      </c>
      <c r="F2198" s="832" t="s">
        <v>5325</v>
      </c>
      <c r="G2198" s="832" t="s">
        <v>5326</v>
      </c>
      <c r="H2198" s="849"/>
      <c r="I2198" s="849"/>
      <c r="J2198" s="832"/>
      <c r="K2198" s="832"/>
      <c r="L2198" s="849"/>
      <c r="M2198" s="849"/>
      <c r="N2198" s="832"/>
      <c r="O2198" s="832"/>
      <c r="P2198" s="849">
        <v>8</v>
      </c>
      <c r="Q2198" s="849">
        <v>7712</v>
      </c>
      <c r="R2198" s="837"/>
      <c r="S2198" s="850">
        <v>964</v>
      </c>
    </row>
    <row r="2199" spans="1:19" ht="14.4" customHeight="1" x14ac:dyDescent="0.3">
      <c r="A2199" s="831" t="s">
        <v>5082</v>
      </c>
      <c r="B2199" s="832" t="s">
        <v>5413</v>
      </c>
      <c r="C2199" s="832" t="s">
        <v>589</v>
      </c>
      <c r="D2199" s="832" t="s">
        <v>2746</v>
      </c>
      <c r="E2199" s="832" t="s">
        <v>5331</v>
      </c>
      <c r="F2199" s="832" t="s">
        <v>5335</v>
      </c>
      <c r="G2199" s="832" t="s">
        <v>5336</v>
      </c>
      <c r="H2199" s="849">
        <v>1</v>
      </c>
      <c r="I2199" s="849">
        <v>122</v>
      </c>
      <c r="J2199" s="832">
        <v>0.2</v>
      </c>
      <c r="K2199" s="832">
        <v>122</v>
      </c>
      <c r="L2199" s="849">
        <v>5</v>
      </c>
      <c r="M2199" s="849">
        <v>610</v>
      </c>
      <c r="N2199" s="832">
        <v>1</v>
      </c>
      <c r="O2199" s="832">
        <v>122</v>
      </c>
      <c r="P2199" s="849">
        <v>5</v>
      </c>
      <c r="Q2199" s="849">
        <v>610</v>
      </c>
      <c r="R2199" s="837">
        <v>1</v>
      </c>
      <c r="S2199" s="850">
        <v>122</v>
      </c>
    </row>
    <row r="2200" spans="1:19" ht="14.4" customHeight="1" x14ac:dyDescent="0.3">
      <c r="A2200" s="831" t="s">
        <v>5082</v>
      </c>
      <c r="B2200" s="832" t="s">
        <v>5413</v>
      </c>
      <c r="C2200" s="832" t="s">
        <v>589</v>
      </c>
      <c r="D2200" s="832" t="s">
        <v>2746</v>
      </c>
      <c r="E2200" s="832" t="s">
        <v>5331</v>
      </c>
      <c r="F2200" s="832" t="s">
        <v>5335</v>
      </c>
      <c r="G2200" s="832" t="s">
        <v>5337</v>
      </c>
      <c r="H2200" s="849"/>
      <c r="I2200" s="849"/>
      <c r="J2200" s="832"/>
      <c r="K2200" s="832"/>
      <c r="L2200" s="849">
        <v>1</v>
      </c>
      <c r="M2200" s="849">
        <v>122</v>
      </c>
      <c r="N2200" s="832">
        <v>1</v>
      </c>
      <c r="O2200" s="832">
        <v>122</v>
      </c>
      <c r="P2200" s="849"/>
      <c r="Q2200" s="849"/>
      <c r="R2200" s="837"/>
      <c r="S2200" s="850"/>
    </row>
    <row r="2201" spans="1:19" ht="14.4" customHeight="1" x14ac:dyDescent="0.3">
      <c r="A2201" s="831" t="s">
        <v>5082</v>
      </c>
      <c r="B2201" s="832" t="s">
        <v>5413</v>
      </c>
      <c r="C2201" s="832" t="s">
        <v>589</v>
      </c>
      <c r="D2201" s="832" t="s">
        <v>2746</v>
      </c>
      <c r="E2201" s="832" t="s">
        <v>5331</v>
      </c>
      <c r="F2201" s="832" t="s">
        <v>5338</v>
      </c>
      <c r="G2201" s="832" t="s">
        <v>5339</v>
      </c>
      <c r="H2201" s="849"/>
      <c r="I2201" s="849"/>
      <c r="J2201" s="832"/>
      <c r="K2201" s="832"/>
      <c r="L2201" s="849">
        <v>1</v>
      </c>
      <c r="M2201" s="849">
        <v>147</v>
      </c>
      <c r="N2201" s="832">
        <v>1</v>
      </c>
      <c r="O2201" s="832">
        <v>147</v>
      </c>
      <c r="P2201" s="849">
        <v>1</v>
      </c>
      <c r="Q2201" s="849">
        <v>147</v>
      </c>
      <c r="R2201" s="837">
        <v>1</v>
      </c>
      <c r="S2201" s="850">
        <v>147</v>
      </c>
    </row>
    <row r="2202" spans="1:19" ht="14.4" customHeight="1" x14ac:dyDescent="0.3">
      <c r="A2202" s="831" t="s">
        <v>5082</v>
      </c>
      <c r="B2202" s="832" t="s">
        <v>5413</v>
      </c>
      <c r="C2202" s="832" t="s">
        <v>589</v>
      </c>
      <c r="D2202" s="832" t="s">
        <v>2746</v>
      </c>
      <c r="E2202" s="832" t="s">
        <v>5331</v>
      </c>
      <c r="F2202" s="832" t="s">
        <v>5338</v>
      </c>
      <c r="G2202" s="832" t="s">
        <v>5340</v>
      </c>
      <c r="H2202" s="849">
        <v>5</v>
      </c>
      <c r="I2202" s="849">
        <v>730</v>
      </c>
      <c r="J2202" s="832">
        <v>0.62074829931972786</v>
      </c>
      <c r="K2202" s="832">
        <v>146</v>
      </c>
      <c r="L2202" s="849">
        <v>8</v>
      </c>
      <c r="M2202" s="849">
        <v>1176</v>
      </c>
      <c r="N2202" s="832">
        <v>1</v>
      </c>
      <c r="O2202" s="832">
        <v>147</v>
      </c>
      <c r="P2202" s="849">
        <v>60</v>
      </c>
      <c r="Q2202" s="849">
        <v>8820</v>
      </c>
      <c r="R2202" s="837">
        <v>7.5</v>
      </c>
      <c r="S2202" s="850">
        <v>147</v>
      </c>
    </row>
    <row r="2203" spans="1:19" ht="14.4" customHeight="1" x14ac:dyDescent="0.3">
      <c r="A2203" s="831" t="s">
        <v>5082</v>
      </c>
      <c r="B2203" s="832" t="s">
        <v>5413</v>
      </c>
      <c r="C2203" s="832" t="s">
        <v>589</v>
      </c>
      <c r="D2203" s="832" t="s">
        <v>2746</v>
      </c>
      <c r="E2203" s="832" t="s">
        <v>5331</v>
      </c>
      <c r="F2203" s="832" t="s">
        <v>5344</v>
      </c>
      <c r="G2203" s="832" t="s">
        <v>5345</v>
      </c>
      <c r="H2203" s="849">
        <v>897</v>
      </c>
      <c r="I2203" s="849">
        <v>33189</v>
      </c>
      <c r="J2203" s="832">
        <v>1.3549848942598188</v>
      </c>
      <c r="K2203" s="832">
        <v>37</v>
      </c>
      <c r="L2203" s="849">
        <v>662</v>
      </c>
      <c r="M2203" s="849">
        <v>24494</v>
      </c>
      <c r="N2203" s="832">
        <v>1</v>
      </c>
      <c r="O2203" s="832">
        <v>37</v>
      </c>
      <c r="P2203" s="849">
        <v>719</v>
      </c>
      <c r="Q2203" s="849">
        <v>26603</v>
      </c>
      <c r="R2203" s="837">
        <v>1.0861027190332326</v>
      </c>
      <c r="S2203" s="850">
        <v>37</v>
      </c>
    </row>
    <row r="2204" spans="1:19" ht="14.4" customHeight="1" x14ac:dyDescent="0.3">
      <c r="A2204" s="831" t="s">
        <v>5082</v>
      </c>
      <c r="B2204" s="832" t="s">
        <v>5413</v>
      </c>
      <c r="C2204" s="832" t="s">
        <v>589</v>
      </c>
      <c r="D2204" s="832" t="s">
        <v>2746</v>
      </c>
      <c r="E2204" s="832" t="s">
        <v>5331</v>
      </c>
      <c r="F2204" s="832" t="s">
        <v>5344</v>
      </c>
      <c r="G2204" s="832" t="s">
        <v>5346</v>
      </c>
      <c r="H2204" s="849"/>
      <c r="I2204" s="849"/>
      <c r="J2204" s="832"/>
      <c r="K2204" s="832"/>
      <c r="L2204" s="849"/>
      <c r="M2204" s="849"/>
      <c r="N2204" s="832"/>
      <c r="O2204" s="832"/>
      <c r="P2204" s="849">
        <v>1</v>
      </c>
      <c r="Q2204" s="849">
        <v>37</v>
      </c>
      <c r="R2204" s="837"/>
      <c r="S2204" s="850">
        <v>37</v>
      </c>
    </row>
    <row r="2205" spans="1:19" ht="14.4" customHeight="1" x14ac:dyDescent="0.3">
      <c r="A2205" s="831" t="s">
        <v>5082</v>
      </c>
      <c r="B2205" s="832" t="s">
        <v>5413</v>
      </c>
      <c r="C2205" s="832" t="s">
        <v>589</v>
      </c>
      <c r="D2205" s="832" t="s">
        <v>2746</v>
      </c>
      <c r="E2205" s="832" t="s">
        <v>5331</v>
      </c>
      <c r="F2205" s="832" t="s">
        <v>5347</v>
      </c>
      <c r="G2205" s="832" t="s">
        <v>5348</v>
      </c>
      <c r="H2205" s="849">
        <v>1</v>
      </c>
      <c r="I2205" s="849">
        <v>5</v>
      </c>
      <c r="J2205" s="832"/>
      <c r="K2205" s="832">
        <v>5</v>
      </c>
      <c r="L2205" s="849"/>
      <c r="M2205" s="849"/>
      <c r="N2205" s="832"/>
      <c r="O2205" s="832"/>
      <c r="P2205" s="849"/>
      <c r="Q2205" s="849"/>
      <c r="R2205" s="837"/>
      <c r="S2205" s="850"/>
    </row>
    <row r="2206" spans="1:19" ht="14.4" customHeight="1" x14ac:dyDescent="0.3">
      <c r="A2206" s="831" t="s">
        <v>5082</v>
      </c>
      <c r="B2206" s="832" t="s">
        <v>5413</v>
      </c>
      <c r="C2206" s="832" t="s">
        <v>589</v>
      </c>
      <c r="D2206" s="832" t="s">
        <v>2746</v>
      </c>
      <c r="E2206" s="832" t="s">
        <v>5331</v>
      </c>
      <c r="F2206" s="832" t="s">
        <v>5430</v>
      </c>
      <c r="G2206" s="832" t="s">
        <v>5431</v>
      </c>
      <c r="H2206" s="849">
        <v>2040</v>
      </c>
      <c r="I2206" s="849">
        <v>361080</v>
      </c>
      <c r="J2206" s="832">
        <v>1.0515463917525774</v>
      </c>
      <c r="K2206" s="832">
        <v>177</v>
      </c>
      <c r="L2206" s="849">
        <v>1940</v>
      </c>
      <c r="M2206" s="849">
        <v>343380</v>
      </c>
      <c r="N2206" s="832">
        <v>1</v>
      </c>
      <c r="O2206" s="832">
        <v>177</v>
      </c>
      <c r="P2206" s="849">
        <v>1781</v>
      </c>
      <c r="Q2206" s="849">
        <v>317018</v>
      </c>
      <c r="R2206" s="837">
        <v>0.92322791076941002</v>
      </c>
      <c r="S2206" s="850">
        <v>178</v>
      </c>
    </row>
    <row r="2207" spans="1:19" ht="14.4" customHeight="1" x14ac:dyDescent="0.3">
      <c r="A2207" s="831" t="s">
        <v>5082</v>
      </c>
      <c r="B2207" s="832" t="s">
        <v>5413</v>
      </c>
      <c r="C2207" s="832" t="s">
        <v>589</v>
      </c>
      <c r="D2207" s="832" t="s">
        <v>2746</v>
      </c>
      <c r="E2207" s="832" t="s">
        <v>5331</v>
      </c>
      <c r="F2207" s="832" t="s">
        <v>5430</v>
      </c>
      <c r="G2207" s="832" t="s">
        <v>5432</v>
      </c>
      <c r="H2207" s="849">
        <v>2</v>
      </c>
      <c r="I2207" s="849">
        <v>354</v>
      </c>
      <c r="J2207" s="832">
        <v>0.66666666666666663</v>
      </c>
      <c r="K2207" s="832">
        <v>177</v>
      </c>
      <c r="L2207" s="849">
        <v>3</v>
      </c>
      <c r="M2207" s="849">
        <v>531</v>
      </c>
      <c r="N2207" s="832">
        <v>1</v>
      </c>
      <c r="O2207" s="832">
        <v>177</v>
      </c>
      <c r="P2207" s="849">
        <v>6</v>
      </c>
      <c r="Q2207" s="849">
        <v>1068</v>
      </c>
      <c r="R2207" s="837">
        <v>2.0112994350282487</v>
      </c>
      <c r="S2207" s="850">
        <v>178</v>
      </c>
    </row>
    <row r="2208" spans="1:19" ht="14.4" customHeight="1" x14ac:dyDescent="0.3">
      <c r="A2208" s="831" t="s">
        <v>5082</v>
      </c>
      <c r="B2208" s="832" t="s">
        <v>5413</v>
      </c>
      <c r="C2208" s="832" t="s">
        <v>589</v>
      </c>
      <c r="D2208" s="832" t="s">
        <v>2746</v>
      </c>
      <c r="E2208" s="832" t="s">
        <v>5331</v>
      </c>
      <c r="F2208" s="832" t="s">
        <v>5437</v>
      </c>
      <c r="G2208" s="832" t="s">
        <v>5438</v>
      </c>
      <c r="H2208" s="849"/>
      <c r="I2208" s="849"/>
      <c r="J2208" s="832"/>
      <c r="K2208" s="832"/>
      <c r="L2208" s="849"/>
      <c r="M2208" s="849"/>
      <c r="N2208" s="832"/>
      <c r="O2208" s="832"/>
      <c r="P2208" s="849">
        <v>1</v>
      </c>
      <c r="Q2208" s="849">
        <v>632</v>
      </c>
      <c r="R2208" s="837"/>
      <c r="S2208" s="850">
        <v>632</v>
      </c>
    </row>
    <row r="2209" spans="1:19" ht="14.4" customHeight="1" x14ac:dyDescent="0.3">
      <c r="A2209" s="831" t="s">
        <v>5082</v>
      </c>
      <c r="B2209" s="832" t="s">
        <v>5413</v>
      </c>
      <c r="C2209" s="832" t="s">
        <v>589</v>
      </c>
      <c r="D2209" s="832" t="s">
        <v>2746</v>
      </c>
      <c r="E2209" s="832" t="s">
        <v>5331</v>
      </c>
      <c r="F2209" s="832" t="s">
        <v>5358</v>
      </c>
      <c r="G2209" s="832" t="s">
        <v>5359</v>
      </c>
      <c r="H2209" s="849"/>
      <c r="I2209" s="849"/>
      <c r="J2209" s="832"/>
      <c r="K2209" s="832"/>
      <c r="L2209" s="849"/>
      <c r="M2209" s="849"/>
      <c r="N2209" s="832"/>
      <c r="O2209" s="832"/>
      <c r="P2209" s="849">
        <v>3</v>
      </c>
      <c r="Q2209" s="849">
        <v>732</v>
      </c>
      <c r="R2209" s="837"/>
      <c r="S2209" s="850">
        <v>244</v>
      </c>
    </row>
    <row r="2210" spans="1:19" ht="14.4" customHeight="1" x14ac:dyDescent="0.3">
      <c r="A2210" s="831" t="s">
        <v>5082</v>
      </c>
      <c r="B2210" s="832" t="s">
        <v>5413</v>
      </c>
      <c r="C2210" s="832" t="s">
        <v>589</v>
      </c>
      <c r="D2210" s="832" t="s">
        <v>2746</v>
      </c>
      <c r="E2210" s="832" t="s">
        <v>5331</v>
      </c>
      <c r="F2210" s="832" t="s">
        <v>5358</v>
      </c>
      <c r="G2210" s="832" t="s">
        <v>5360</v>
      </c>
      <c r="H2210" s="849">
        <v>399</v>
      </c>
      <c r="I2210" s="849">
        <v>43890</v>
      </c>
      <c r="J2210" s="832">
        <v>0.44707248502628039</v>
      </c>
      <c r="K2210" s="832">
        <v>110</v>
      </c>
      <c r="L2210" s="849">
        <v>404</v>
      </c>
      <c r="M2210" s="849">
        <v>98172</v>
      </c>
      <c r="N2210" s="832">
        <v>1</v>
      </c>
      <c r="O2210" s="832">
        <v>243</v>
      </c>
      <c r="P2210" s="849">
        <v>789</v>
      </c>
      <c r="Q2210" s="849">
        <v>192516</v>
      </c>
      <c r="R2210" s="837">
        <v>1.9610072118322943</v>
      </c>
      <c r="S2210" s="850">
        <v>244</v>
      </c>
    </row>
    <row r="2211" spans="1:19" ht="14.4" customHeight="1" x14ac:dyDescent="0.3">
      <c r="A2211" s="831" t="s">
        <v>5082</v>
      </c>
      <c r="B2211" s="832" t="s">
        <v>5413</v>
      </c>
      <c r="C2211" s="832" t="s">
        <v>589</v>
      </c>
      <c r="D2211" s="832" t="s">
        <v>2746</v>
      </c>
      <c r="E2211" s="832" t="s">
        <v>5331</v>
      </c>
      <c r="F2211" s="832" t="s">
        <v>5361</v>
      </c>
      <c r="G2211" s="832" t="s">
        <v>5362</v>
      </c>
      <c r="H2211" s="849">
        <v>2</v>
      </c>
      <c r="I2211" s="849">
        <v>66.66</v>
      </c>
      <c r="J2211" s="832">
        <v>2</v>
      </c>
      <c r="K2211" s="832">
        <v>33.33</v>
      </c>
      <c r="L2211" s="849">
        <v>1</v>
      </c>
      <c r="M2211" s="849">
        <v>33.33</v>
      </c>
      <c r="N2211" s="832">
        <v>1</v>
      </c>
      <c r="O2211" s="832">
        <v>33.33</v>
      </c>
      <c r="P2211" s="849">
        <v>4</v>
      </c>
      <c r="Q2211" s="849">
        <v>133.32</v>
      </c>
      <c r="R2211" s="837">
        <v>4</v>
      </c>
      <c r="S2211" s="850">
        <v>33.33</v>
      </c>
    </row>
    <row r="2212" spans="1:19" ht="14.4" customHeight="1" x14ac:dyDescent="0.3">
      <c r="A2212" s="831" t="s">
        <v>5082</v>
      </c>
      <c r="B2212" s="832" t="s">
        <v>5413</v>
      </c>
      <c r="C2212" s="832" t="s">
        <v>589</v>
      </c>
      <c r="D2212" s="832" t="s">
        <v>2746</v>
      </c>
      <c r="E2212" s="832" t="s">
        <v>5331</v>
      </c>
      <c r="F2212" s="832" t="s">
        <v>5361</v>
      </c>
      <c r="G2212" s="832" t="s">
        <v>5363</v>
      </c>
      <c r="H2212" s="849">
        <v>1232</v>
      </c>
      <c r="I2212" s="849">
        <v>41066.65</v>
      </c>
      <c r="J2212" s="832">
        <v>0.63834223904019805</v>
      </c>
      <c r="K2212" s="832">
        <v>33.333319805194805</v>
      </c>
      <c r="L2212" s="849">
        <v>1930</v>
      </c>
      <c r="M2212" s="849">
        <v>64333.280000000013</v>
      </c>
      <c r="N2212" s="832">
        <v>1</v>
      </c>
      <c r="O2212" s="832">
        <v>33.333305699481869</v>
      </c>
      <c r="P2212" s="849">
        <v>1736</v>
      </c>
      <c r="Q2212" s="849">
        <v>57866.64</v>
      </c>
      <c r="R2212" s="837">
        <v>0.89948219646192429</v>
      </c>
      <c r="S2212" s="850">
        <v>33.33331797235023</v>
      </c>
    </row>
    <row r="2213" spans="1:19" ht="14.4" customHeight="1" x14ac:dyDescent="0.3">
      <c r="A2213" s="831" t="s">
        <v>5082</v>
      </c>
      <c r="B2213" s="832" t="s">
        <v>5413</v>
      </c>
      <c r="C2213" s="832" t="s">
        <v>589</v>
      </c>
      <c r="D2213" s="832" t="s">
        <v>2746</v>
      </c>
      <c r="E2213" s="832" t="s">
        <v>5331</v>
      </c>
      <c r="F2213" s="832" t="s">
        <v>5364</v>
      </c>
      <c r="G2213" s="832" t="s">
        <v>5365</v>
      </c>
      <c r="H2213" s="849">
        <v>345</v>
      </c>
      <c r="I2213" s="849">
        <v>12765</v>
      </c>
      <c r="J2213" s="832">
        <v>1.3167938931297709</v>
      </c>
      <c r="K2213" s="832">
        <v>37</v>
      </c>
      <c r="L2213" s="849">
        <v>262</v>
      </c>
      <c r="M2213" s="849">
        <v>9694</v>
      </c>
      <c r="N2213" s="832">
        <v>1</v>
      </c>
      <c r="O2213" s="832">
        <v>37</v>
      </c>
      <c r="P2213" s="849">
        <v>319</v>
      </c>
      <c r="Q2213" s="849">
        <v>11803</v>
      </c>
      <c r="R2213" s="837">
        <v>1.217557251908397</v>
      </c>
      <c r="S2213" s="850">
        <v>37</v>
      </c>
    </row>
    <row r="2214" spans="1:19" ht="14.4" customHeight="1" x14ac:dyDescent="0.3">
      <c r="A2214" s="831" t="s">
        <v>5082</v>
      </c>
      <c r="B2214" s="832" t="s">
        <v>5413</v>
      </c>
      <c r="C2214" s="832" t="s">
        <v>589</v>
      </c>
      <c r="D2214" s="832" t="s">
        <v>2746</v>
      </c>
      <c r="E2214" s="832" t="s">
        <v>5331</v>
      </c>
      <c r="F2214" s="832" t="s">
        <v>5366</v>
      </c>
      <c r="G2214" s="832" t="s">
        <v>5367</v>
      </c>
      <c r="H2214" s="849">
        <v>1</v>
      </c>
      <c r="I2214" s="849">
        <v>86</v>
      </c>
      <c r="J2214" s="832"/>
      <c r="K2214" s="832">
        <v>86</v>
      </c>
      <c r="L2214" s="849"/>
      <c r="M2214" s="849"/>
      <c r="N2214" s="832"/>
      <c r="O2214" s="832"/>
      <c r="P2214" s="849"/>
      <c r="Q2214" s="849"/>
      <c r="R2214" s="837"/>
      <c r="S2214" s="850"/>
    </row>
    <row r="2215" spans="1:19" ht="14.4" customHeight="1" x14ac:dyDescent="0.3">
      <c r="A2215" s="831" t="s">
        <v>5082</v>
      </c>
      <c r="B2215" s="832" t="s">
        <v>5413</v>
      </c>
      <c r="C2215" s="832" t="s">
        <v>589</v>
      </c>
      <c r="D2215" s="832" t="s">
        <v>2746</v>
      </c>
      <c r="E2215" s="832" t="s">
        <v>5331</v>
      </c>
      <c r="F2215" s="832" t="s">
        <v>5369</v>
      </c>
      <c r="G2215" s="832" t="s">
        <v>5370</v>
      </c>
      <c r="H2215" s="849"/>
      <c r="I2215" s="849"/>
      <c r="J2215" s="832"/>
      <c r="K2215" s="832"/>
      <c r="L2215" s="849"/>
      <c r="M2215" s="849"/>
      <c r="N2215" s="832"/>
      <c r="O2215" s="832"/>
      <c r="P2215" s="849">
        <v>2</v>
      </c>
      <c r="Q2215" s="849">
        <v>64</v>
      </c>
      <c r="R2215" s="837"/>
      <c r="S2215" s="850">
        <v>32</v>
      </c>
    </row>
    <row r="2216" spans="1:19" ht="14.4" customHeight="1" x14ac:dyDescent="0.3">
      <c r="A2216" s="831" t="s">
        <v>5082</v>
      </c>
      <c r="B2216" s="832" t="s">
        <v>5413</v>
      </c>
      <c r="C2216" s="832" t="s">
        <v>589</v>
      </c>
      <c r="D2216" s="832" t="s">
        <v>2746</v>
      </c>
      <c r="E2216" s="832" t="s">
        <v>5331</v>
      </c>
      <c r="F2216" s="832" t="s">
        <v>5369</v>
      </c>
      <c r="G2216" s="832" t="s">
        <v>5371</v>
      </c>
      <c r="H2216" s="849">
        <v>64</v>
      </c>
      <c r="I2216" s="849">
        <v>2048</v>
      </c>
      <c r="J2216" s="832">
        <v>1.2549019607843137</v>
      </c>
      <c r="K2216" s="832">
        <v>32</v>
      </c>
      <c r="L2216" s="849">
        <v>51</v>
      </c>
      <c r="M2216" s="849">
        <v>1632</v>
      </c>
      <c r="N2216" s="832">
        <v>1</v>
      </c>
      <c r="O2216" s="832">
        <v>32</v>
      </c>
      <c r="P2216" s="849">
        <v>110</v>
      </c>
      <c r="Q2216" s="849">
        <v>3520</v>
      </c>
      <c r="R2216" s="837">
        <v>2.1568627450980391</v>
      </c>
      <c r="S2216" s="850">
        <v>32</v>
      </c>
    </row>
    <row r="2217" spans="1:19" ht="14.4" customHeight="1" x14ac:dyDescent="0.3">
      <c r="A2217" s="831" t="s">
        <v>5082</v>
      </c>
      <c r="B2217" s="832" t="s">
        <v>5413</v>
      </c>
      <c r="C2217" s="832" t="s">
        <v>589</v>
      </c>
      <c r="D2217" s="832" t="s">
        <v>2746</v>
      </c>
      <c r="E2217" s="832" t="s">
        <v>5331</v>
      </c>
      <c r="F2217" s="832" t="s">
        <v>5449</v>
      </c>
      <c r="G2217" s="832" t="s">
        <v>5451</v>
      </c>
      <c r="H2217" s="849">
        <v>1</v>
      </c>
      <c r="I2217" s="849">
        <v>354</v>
      </c>
      <c r="J2217" s="832">
        <v>0.9971830985915493</v>
      </c>
      <c r="K2217" s="832">
        <v>354</v>
      </c>
      <c r="L2217" s="849">
        <v>1</v>
      </c>
      <c r="M2217" s="849">
        <v>355</v>
      </c>
      <c r="N2217" s="832">
        <v>1</v>
      </c>
      <c r="O2217" s="832">
        <v>355</v>
      </c>
      <c r="P2217" s="849">
        <v>5</v>
      </c>
      <c r="Q2217" s="849">
        <v>1775</v>
      </c>
      <c r="R2217" s="837">
        <v>5</v>
      </c>
      <c r="S2217" s="850">
        <v>355</v>
      </c>
    </row>
    <row r="2218" spans="1:19" ht="14.4" customHeight="1" x14ac:dyDescent="0.3">
      <c r="A2218" s="831" t="s">
        <v>5082</v>
      </c>
      <c r="B2218" s="832" t="s">
        <v>5413</v>
      </c>
      <c r="C2218" s="832" t="s">
        <v>589</v>
      </c>
      <c r="D2218" s="832" t="s">
        <v>2746</v>
      </c>
      <c r="E2218" s="832" t="s">
        <v>5331</v>
      </c>
      <c r="F2218" s="832" t="s">
        <v>5374</v>
      </c>
      <c r="G2218" s="832" t="s">
        <v>5375</v>
      </c>
      <c r="H2218" s="849">
        <v>511</v>
      </c>
      <c r="I2218" s="849">
        <v>66941</v>
      </c>
      <c r="J2218" s="832">
        <v>1.0370731858461919</v>
      </c>
      <c r="K2218" s="832">
        <v>131</v>
      </c>
      <c r="L2218" s="849">
        <v>489</v>
      </c>
      <c r="M2218" s="849">
        <v>64548</v>
      </c>
      <c r="N2218" s="832">
        <v>1</v>
      </c>
      <c r="O2218" s="832">
        <v>132</v>
      </c>
      <c r="P2218" s="849">
        <v>462</v>
      </c>
      <c r="Q2218" s="849">
        <v>60984</v>
      </c>
      <c r="R2218" s="837">
        <v>0.94478527607361962</v>
      </c>
      <c r="S2218" s="850">
        <v>132</v>
      </c>
    </row>
    <row r="2219" spans="1:19" ht="14.4" customHeight="1" x14ac:dyDescent="0.3">
      <c r="A2219" s="831" t="s">
        <v>5082</v>
      </c>
      <c r="B2219" s="832" t="s">
        <v>5413</v>
      </c>
      <c r="C2219" s="832" t="s">
        <v>589</v>
      </c>
      <c r="D2219" s="832" t="s">
        <v>2746</v>
      </c>
      <c r="E2219" s="832" t="s">
        <v>5331</v>
      </c>
      <c r="F2219" s="832" t="s">
        <v>5381</v>
      </c>
      <c r="G2219" s="832" t="s">
        <v>5382</v>
      </c>
      <c r="H2219" s="849">
        <v>684</v>
      </c>
      <c r="I2219" s="849">
        <v>40356</v>
      </c>
      <c r="J2219" s="832">
        <v>1.1632653061224489</v>
      </c>
      <c r="K2219" s="832">
        <v>59</v>
      </c>
      <c r="L2219" s="849">
        <v>588</v>
      </c>
      <c r="M2219" s="849">
        <v>34692</v>
      </c>
      <c r="N2219" s="832">
        <v>1</v>
      </c>
      <c r="O2219" s="832">
        <v>59</v>
      </c>
      <c r="P2219" s="849">
        <v>579</v>
      </c>
      <c r="Q2219" s="849">
        <v>34161</v>
      </c>
      <c r="R2219" s="837">
        <v>0.98469387755102045</v>
      </c>
      <c r="S2219" s="850">
        <v>59</v>
      </c>
    </row>
    <row r="2220" spans="1:19" ht="14.4" customHeight="1" x14ac:dyDescent="0.3">
      <c r="A2220" s="831" t="s">
        <v>5082</v>
      </c>
      <c r="B2220" s="832" t="s">
        <v>5413</v>
      </c>
      <c r="C2220" s="832" t="s">
        <v>589</v>
      </c>
      <c r="D2220" s="832" t="s">
        <v>2746</v>
      </c>
      <c r="E2220" s="832" t="s">
        <v>5331</v>
      </c>
      <c r="F2220" s="832" t="s">
        <v>5388</v>
      </c>
      <c r="G2220" s="832" t="s">
        <v>5389</v>
      </c>
      <c r="H2220" s="849">
        <v>4</v>
      </c>
      <c r="I2220" s="849">
        <v>488</v>
      </c>
      <c r="J2220" s="832"/>
      <c r="K2220" s="832">
        <v>122</v>
      </c>
      <c r="L2220" s="849"/>
      <c r="M2220" s="849"/>
      <c r="N2220" s="832"/>
      <c r="O2220" s="832"/>
      <c r="P2220" s="849"/>
      <c r="Q2220" s="849"/>
      <c r="R2220" s="837"/>
      <c r="S2220" s="850"/>
    </row>
    <row r="2221" spans="1:19" ht="14.4" customHeight="1" x14ac:dyDescent="0.3">
      <c r="A2221" s="831" t="s">
        <v>5082</v>
      </c>
      <c r="B2221" s="832" t="s">
        <v>5413</v>
      </c>
      <c r="C2221" s="832" t="s">
        <v>589</v>
      </c>
      <c r="D2221" s="832" t="s">
        <v>5078</v>
      </c>
      <c r="E2221" s="832" t="s">
        <v>5084</v>
      </c>
      <c r="F2221" s="832" t="s">
        <v>5122</v>
      </c>
      <c r="G2221" s="832" t="s">
        <v>5123</v>
      </c>
      <c r="H2221" s="849">
        <v>1</v>
      </c>
      <c r="I2221" s="849">
        <v>23453.03</v>
      </c>
      <c r="J2221" s="832"/>
      <c r="K2221" s="832">
        <v>23453.03</v>
      </c>
      <c r="L2221" s="849"/>
      <c r="M2221" s="849"/>
      <c r="N2221" s="832"/>
      <c r="O2221" s="832"/>
      <c r="P2221" s="849"/>
      <c r="Q2221" s="849"/>
      <c r="R2221" s="837"/>
      <c r="S2221" s="850"/>
    </row>
    <row r="2222" spans="1:19" ht="14.4" customHeight="1" x14ac:dyDescent="0.3">
      <c r="A2222" s="831" t="s">
        <v>5082</v>
      </c>
      <c r="B2222" s="832" t="s">
        <v>5413</v>
      </c>
      <c r="C2222" s="832" t="s">
        <v>589</v>
      </c>
      <c r="D2222" s="832" t="s">
        <v>5078</v>
      </c>
      <c r="E2222" s="832" t="s">
        <v>5331</v>
      </c>
      <c r="F2222" s="832" t="s">
        <v>5344</v>
      </c>
      <c r="G2222" s="832" t="s">
        <v>5345</v>
      </c>
      <c r="H2222" s="849">
        <v>2</v>
      </c>
      <c r="I2222" s="849">
        <v>74</v>
      </c>
      <c r="J2222" s="832"/>
      <c r="K2222" s="832">
        <v>37</v>
      </c>
      <c r="L2222" s="849"/>
      <c r="M2222" s="849"/>
      <c r="N2222" s="832"/>
      <c r="O2222" s="832"/>
      <c r="P2222" s="849"/>
      <c r="Q2222" s="849"/>
      <c r="R2222" s="837"/>
      <c r="S2222" s="850"/>
    </row>
    <row r="2223" spans="1:19" ht="14.4" customHeight="1" x14ac:dyDescent="0.3">
      <c r="A2223" s="831" t="s">
        <v>5082</v>
      </c>
      <c r="B2223" s="832" t="s">
        <v>5413</v>
      </c>
      <c r="C2223" s="832" t="s">
        <v>589</v>
      </c>
      <c r="D2223" s="832" t="s">
        <v>5078</v>
      </c>
      <c r="E2223" s="832" t="s">
        <v>5331</v>
      </c>
      <c r="F2223" s="832" t="s">
        <v>5344</v>
      </c>
      <c r="G2223" s="832" t="s">
        <v>5346</v>
      </c>
      <c r="H2223" s="849">
        <v>2</v>
      </c>
      <c r="I2223" s="849">
        <v>74</v>
      </c>
      <c r="J2223" s="832"/>
      <c r="K2223" s="832">
        <v>37</v>
      </c>
      <c r="L2223" s="849"/>
      <c r="M2223" s="849"/>
      <c r="N2223" s="832"/>
      <c r="O2223" s="832"/>
      <c r="P2223" s="849"/>
      <c r="Q2223" s="849"/>
      <c r="R2223" s="837"/>
      <c r="S2223" s="850"/>
    </row>
    <row r="2224" spans="1:19" ht="14.4" customHeight="1" x14ac:dyDescent="0.3">
      <c r="A2224" s="831" t="s">
        <v>5082</v>
      </c>
      <c r="B2224" s="832" t="s">
        <v>5413</v>
      </c>
      <c r="C2224" s="832" t="s">
        <v>589</v>
      </c>
      <c r="D2224" s="832" t="s">
        <v>5078</v>
      </c>
      <c r="E2224" s="832" t="s">
        <v>5331</v>
      </c>
      <c r="F2224" s="832" t="s">
        <v>5364</v>
      </c>
      <c r="G2224" s="832" t="s">
        <v>5365</v>
      </c>
      <c r="H2224" s="849">
        <v>2</v>
      </c>
      <c r="I2224" s="849">
        <v>74</v>
      </c>
      <c r="J2224" s="832"/>
      <c r="K2224" s="832">
        <v>37</v>
      </c>
      <c r="L2224" s="849"/>
      <c r="M2224" s="849"/>
      <c r="N2224" s="832"/>
      <c r="O2224" s="832"/>
      <c r="P2224" s="849"/>
      <c r="Q2224" s="849"/>
      <c r="R2224" s="837"/>
      <c r="S2224" s="850"/>
    </row>
    <row r="2225" spans="1:19" ht="14.4" customHeight="1" x14ac:dyDescent="0.3">
      <c r="A2225" s="831" t="s">
        <v>5082</v>
      </c>
      <c r="B2225" s="832" t="s">
        <v>5413</v>
      </c>
      <c r="C2225" s="832" t="s">
        <v>589</v>
      </c>
      <c r="D2225" s="832" t="s">
        <v>5078</v>
      </c>
      <c r="E2225" s="832" t="s">
        <v>5331</v>
      </c>
      <c r="F2225" s="832" t="s">
        <v>5369</v>
      </c>
      <c r="G2225" s="832" t="s">
        <v>5370</v>
      </c>
      <c r="H2225" s="849">
        <v>1</v>
      </c>
      <c r="I2225" s="849">
        <v>32</v>
      </c>
      <c r="J2225" s="832"/>
      <c r="K2225" s="832">
        <v>32</v>
      </c>
      <c r="L2225" s="849"/>
      <c r="M2225" s="849"/>
      <c r="N2225" s="832"/>
      <c r="O2225" s="832"/>
      <c r="P2225" s="849"/>
      <c r="Q2225" s="849"/>
      <c r="R2225" s="837"/>
      <c r="S2225" s="850"/>
    </row>
    <row r="2226" spans="1:19" ht="14.4" customHeight="1" x14ac:dyDescent="0.3">
      <c r="A2226" s="831" t="s">
        <v>5082</v>
      </c>
      <c r="B2226" s="832" t="s">
        <v>5413</v>
      </c>
      <c r="C2226" s="832" t="s">
        <v>589</v>
      </c>
      <c r="D2226" s="832" t="s">
        <v>2747</v>
      </c>
      <c r="E2226" s="832" t="s">
        <v>5084</v>
      </c>
      <c r="F2226" s="832" t="s">
        <v>5092</v>
      </c>
      <c r="G2226" s="832" t="s">
        <v>5093</v>
      </c>
      <c r="H2226" s="849"/>
      <c r="I2226" s="849"/>
      <c r="J2226" s="832"/>
      <c r="K2226" s="832"/>
      <c r="L2226" s="849">
        <v>0.2</v>
      </c>
      <c r="M2226" s="849">
        <v>41.08</v>
      </c>
      <c r="N2226" s="832">
        <v>1</v>
      </c>
      <c r="O2226" s="832">
        <v>205.39999999999998</v>
      </c>
      <c r="P2226" s="849"/>
      <c r="Q2226" s="849"/>
      <c r="R2226" s="837"/>
      <c r="S2226" s="850"/>
    </row>
    <row r="2227" spans="1:19" ht="14.4" customHeight="1" x14ac:dyDescent="0.3">
      <c r="A2227" s="831" t="s">
        <v>5082</v>
      </c>
      <c r="B2227" s="832" t="s">
        <v>5413</v>
      </c>
      <c r="C2227" s="832" t="s">
        <v>589</v>
      </c>
      <c r="D2227" s="832" t="s">
        <v>2747</v>
      </c>
      <c r="E2227" s="832" t="s">
        <v>5084</v>
      </c>
      <c r="F2227" s="832" t="s">
        <v>5105</v>
      </c>
      <c r="G2227" s="832"/>
      <c r="H2227" s="849"/>
      <c r="I2227" s="849"/>
      <c r="J2227" s="832"/>
      <c r="K2227" s="832"/>
      <c r="L2227" s="849">
        <v>1</v>
      </c>
      <c r="M2227" s="849">
        <v>28624.1</v>
      </c>
      <c r="N2227" s="832">
        <v>1</v>
      </c>
      <c r="O2227" s="832">
        <v>28624.1</v>
      </c>
      <c r="P2227" s="849"/>
      <c r="Q2227" s="849"/>
      <c r="R2227" s="837"/>
      <c r="S2227" s="850"/>
    </row>
    <row r="2228" spans="1:19" ht="14.4" customHeight="1" x14ac:dyDescent="0.3">
      <c r="A2228" s="831" t="s">
        <v>5082</v>
      </c>
      <c r="B2228" s="832" t="s">
        <v>5413</v>
      </c>
      <c r="C2228" s="832" t="s">
        <v>589</v>
      </c>
      <c r="D2228" s="832" t="s">
        <v>2747</v>
      </c>
      <c r="E2228" s="832" t="s">
        <v>5084</v>
      </c>
      <c r="F2228" s="832" t="s">
        <v>5140</v>
      </c>
      <c r="G2228" s="832" t="s">
        <v>1187</v>
      </c>
      <c r="H2228" s="849"/>
      <c r="I2228" s="849"/>
      <c r="J2228" s="832"/>
      <c r="K2228" s="832"/>
      <c r="L2228" s="849">
        <v>0.2</v>
      </c>
      <c r="M2228" s="849">
        <v>36.43</v>
      </c>
      <c r="N2228" s="832">
        <v>1</v>
      </c>
      <c r="O2228" s="832">
        <v>182.14999999999998</v>
      </c>
      <c r="P2228" s="849"/>
      <c r="Q2228" s="849"/>
      <c r="R2228" s="837"/>
      <c r="S2228" s="850"/>
    </row>
    <row r="2229" spans="1:19" ht="14.4" customHeight="1" x14ac:dyDescent="0.3">
      <c r="A2229" s="831" t="s">
        <v>5082</v>
      </c>
      <c r="B2229" s="832" t="s">
        <v>5413</v>
      </c>
      <c r="C2229" s="832" t="s">
        <v>589</v>
      </c>
      <c r="D2229" s="832" t="s">
        <v>2747</v>
      </c>
      <c r="E2229" s="832" t="s">
        <v>5084</v>
      </c>
      <c r="F2229" s="832" t="s">
        <v>5141</v>
      </c>
      <c r="G2229" s="832" t="s">
        <v>793</v>
      </c>
      <c r="H2229" s="849"/>
      <c r="I2229" s="849"/>
      <c r="J2229" s="832"/>
      <c r="K2229" s="832"/>
      <c r="L2229" s="849">
        <v>0.4</v>
      </c>
      <c r="M2229" s="849">
        <v>28.3</v>
      </c>
      <c r="N2229" s="832">
        <v>1</v>
      </c>
      <c r="O2229" s="832">
        <v>70.75</v>
      </c>
      <c r="P2229" s="849"/>
      <c r="Q2229" s="849"/>
      <c r="R2229" s="837"/>
      <c r="S2229" s="850"/>
    </row>
    <row r="2230" spans="1:19" ht="14.4" customHeight="1" x14ac:dyDescent="0.3">
      <c r="A2230" s="831" t="s">
        <v>5082</v>
      </c>
      <c r="B2230" s="832" t="s">
        <v>5413</v>
      </c>
      <c r="C2230" s="832" t="s">
        <v>589</v>
      </c>
      <c r="D2230" s="832" t="s">
        <v>2747</v>
      </c>
      <c r="E2230" s="832" t="s">
        <v>5084</v>
      </c>
      <c r="F2230" s="832" t="s">
        <v>5148</v>
      </c>
      <c r="G2230" s="832" t="s">
        <v>3432</v>
      </c>
      <c r="H2230" s="849"/>
      <c r="I2230" s="849"/>
      <c r="J2230" s="832"/>
      <c r="K2230" s="832"/>
      <c r="L2230" s="849"/>
      <c r="M2230" s="849"/>
      <c r="N2230" s="832"/>
      <c r="O2230" s="832"/>
      <c r="P2230" s="849">
        <v>0.1</v>
      </c>
      <c r="Q2230" s="849">
        <v>11.73</v>
      </c>
      <c r="R2230" s="837"/>
      <c r="S2230" s="850">
        <v>117.3</v>
      </c>
    </row>
    <row r="2231" spans="1:19" ht="14.4" customHeight="1" x14ac:dyDescent="0.3">
      <c r="A2231" s="831" t="s">
        <v>5082</v>
      </c>
      <c r="B2231" s="832" t="s">
        <v>5413</v>
      </c>
      <c r="C2231" s="832" t="s">
        <v>589</v>
      </c>
      <c r="D2231" s="832" t="s">
        <v>2747</v>
      </c>
      <c r="E2231" s="832" t="s">
        <v>5084</v>
      </c>
      <c r="F2231" s="832" t="s">
        <v>5149</v>
      </c>
      <c r="G2231" s="832" t="s">
        <v>1191</v>
      </c>
      <c r="H2231" s="849"/>
      <c r="I2231" s="849"/>
      <c r="J2231" s="832"/>
      <c r="K2231" s="832"/>
      <c r="L2231" s="849">
        <v>0.2</v>
      </c>
      <c r="M2231" s="849">
        <v>17.899999999999999</v>
      </c>
      <c r="N2231" s="832">
        <v>1</v>
      </c>
      <c r="O2231" s="832">
        <v>89.499999999999986</v>
      </c>
      <c r="P2231" s="849"/>
      <c r="Q2231" s="849"/>
      <c r="R2231" s="837"/>
      <c r="S2231" s="850"/>
    </row>
    <row r="2232" spans="1:19" ht="14.4" customHeight="1" x14ac:dyDescent="0.3">
      <c r="A2232" s="831" t="s">
        <v>5082</v>
      </c>
      <c r="B2232" s="832" t="s">
        <v>5413</v>
      </c>
      <c r="C2232" s="832" t="s">
        <v>589</v>
      </c>
      <c r="D2232" s="832" t="s">
        <v>2747</v>
      </c>
      <c r="E2232" s="832" t="s">
        <v>5084</v>
      </c>
      <c r="F2232" s="832" t="s">
        <v>5158</v>
      </c>
      <c r="G2232" s="832" t="s">
        <v>5157</v>
      </c>
      <c r="H2232" s="849"/>
      <c r="I2232" s="849"/>
      <c r="J2232" s="832"/>
      <c r="K2232" s="832"/>
      <c r="L2232" s="849">
        <v>0.5</v>
      </c>
      <c r="M2232" s="849">
        <v>82.96</v>
      </c>
      <c r="N2232" s="832">
        <v>1</v>
      </c>
      <c r="O2232" s="832">
        <v>165.92</v>
      </c>
      <c r="P2232" s="849"/>
      <c r="Q2232" s="849"/>
      <c r="R2232" s="837"/>
      <c r="S2232" s="850"/>
    </row>
    <row r="2233" spans="1:19" ht="14.4" customHeight="1" x14ac:dyDescent="0.3">
      <c r="A2233" s="831" t="s">
        <v>5082</v>
      </c>
      <c r="B2233" s="832" t="s">
        <v>5413</v>
      </c>
      <c r="C2233" s="832" t="s">
        <v>589</v>
      </c>
      <c r="D2233" s="832" t="s">
        <v>2747</v>
      </c>
      <c r="E2233" s="832" t="s">
        <v>5084</v>
      </c>
      <c r="F2233" s="832" t="s">
        <v>5182</v>
      </c>
      <c r="G2233" s="832" t="s">
        <v>5183</v>
      </c>
      <c r="H2233" s="849"/>
      <c r="I2233" s="849"/>
      <c r="J2233" s="832"/>
      <c r="K2233" s="832"/>
      <c r="L2233" s="849">
        <v>1</v>
      </c>
      <c r="M2233" s="849">
        <v>6711.62</v>
      </c>
      <c r="N2233" s="832">
        <v>1</v>
      </c>
      <c r="O2233" s="832">
        <v>6711.62</v>
      </c>
      <c r="P2233" s="849"/>
      <c r="Q2233" s="849"/>
      <c r="R2233" s="837"/>
      <c r="S2233" s="850"/>
    </row>
    <row r="2234" spans="1:19" ht="14.4" customHeight="1" x14ac:dyDescent="0.3">
      <c r="A2234" s="831" t="s">
        <v>5082</v>
      </c>
      <c r="B2234" s="832" t="s">
        <v>5413</v>
      </c>
      <c r="C2234" s="832" t="s">
        <v>589</v>
      </c>
      <c r="D2234" s="832" t="s">
        <v>2747</v>
      </c>
      <c r="E2234" s="832" t="s">
        <v>5084</v>
      </c>
      <c r="F2234" s="832" t="s">
        <v>5188</v>
      </c>
      <c r="G2234" s="832" t="s">
        <v>2583</v>
      </c>
      <c r="H2234" s="849"/>
      <c r="I2234" s="849"/>
      <c r="J2234" s="832"/>
      <c r="K2234" s="832"/>
      <c r="L2234" s="849">
        <v>0.2</v>
      </c>
      <c r="M2234" s="849">
        <v>1346.29</v>
      </c>
      <c r="N2234" s="832">
        <v>1</v>
      </c>
      <c r="O2234" s="832">
        <v>6731.45</v>
      </c>
      <c r="P2234" s="849"/>
      <c r="Q2234" s="849"/>
      <c r="R2234" s="837"/>
      <c r="S2234" s="850"/>
    </row>
    <row r="2235" spans="1:19" ht="14.4" customHeight="1" x14ac:dyDescent="0.3">
      <c r="A2235" s="831" t="s">
        <v>5082</v>
      </c>
      <c r="B2235" s="832" t="s">
        <v>5413</v>
      </c>
      <c r="C2235" s="832" t="s">
        <v>589</v>
      </c>
      <c r="D2235" s="832" t="s">
        <v>2747</v>
      </c>
      <c r="E2235" s="832" t="s">
        <v>5084</v>
      </c>
      <c r="F2235" s="832" t="s">
        <v>5216</v>
      </c>
      <c r="G2235" s="832" t="s">
        <v>2303</v>
      </c>
      <c r="H2235" s="849"/>
      <c r="I2235" s="849"/>
      <c r="J2235" s="832"/>
      <c r="K2235" s="832"/>
      <c r="L2235" s="849">
        <v>1</v>
      </c>
      <c r="M2235" s="849">
        <v>784.3</v>
      </c>
      <c r="N2235" s="832">
        <v>1</v>
      </c>
      <c r="O2235" s="832">
        <v>784.3</v>
      </c>
      <c r="P2235" s="849"/>
      <c r="Q2235" s="849"/>
      <c r="R2235" s="837"/>
      <c r="S2235" s="850"/>
    </row>
    <row r="2236" spans="1:19" ht="14.4" customHeight="1" x14ac:dyDescent="0.3">
      <c r="A2236" s="831" t="s">
        <v>5082</v>
      </c>
      <c r="B2236" s="832" t="s">
        <v>5413</v>
      </c>
      <c r="C2236" s="832" t="s">
        <v>589</v>
      </c>
      <c r="D2236" s="832" t="s">
        <v>2747</v>
      </c>
      <c r="E2236" s="832" t="s">
        <v>5084</v>
      </c>
      <c r="F2236" s="832" t="s">
        <v>5221</v>
      </c>
      <c r="G2236" s="832" t="s">
        <v>5222</v>
      </c>
      <c r="H2236" s="849"/>
      <c r="I2236" s="849"/>
      <c r="J2236" s="832"/>
      <c r="K2236" s="832"/>
      <c r="L2236" s="849">
        <v>1.25</v>
      </c>
      <c r="M2236" s="849">
        <v>457.25</v>
      </c>
      <c r="N2236" s="832">
        <v>1</v>
      </c>
      <c r="O2236" s="832">
        <v>365.8</v>
      </c>
      <c r="P2236" s="849"/>
      <c r="Q2236" s="849"/>
      <c r="R2236" s="837"/>
      <c r="S2236" s="850"/>
    </row>
    <row r="2237" spans="1:19" ht="14.4" customHeight="1" x14ac:dyDescent="0.3">
      <c r="A2237" s="831" t="s">
        <v>5082</v>
      </c>
      <c r="B2237" s="832" t="s">
        <v>5413</v>
      </c>
      <c r="C2237" s="832" t="s">
        <v>589</v>
      </c>
      <c r="D2237" s="832" t="s">
        <v>2747</v>
      </c>
      <c r="E2237" s="832" t="s">
        <v>5084</v>
      </c>
      <c r="F2237" s="832" t="s">
        <v>5228</v>
      </c>
      <c r="G2237" s="832" t="s">
        <v>2303</v>
      </c>
      <c r="H2237" s="849"/>
      <c r="I2237" s="849"/>
      <c r="J2237" s="832"/>
      <c r="K2237" s="832"/>
      <c r="L2237" s="849">
        <v>0.26</v>
      </c>
      <c r="M2237" s="849">
        <v>61.17</v>
      </c>
      <c r="N2237" s="832">
        <v>1</v>
      </c>
      <c r="O2237" s="832">
        <v>235.26923076923077</v>
      </c>
      <c r="P2237" s="849"/>
      <c r="Q2237" s="849"/>
      <c r="R2237" s="837"/>
      <c r="S2237" s="850"/>
    </row>
    <row r="2238" spans="1:19" ht="14.4" customHeight="1" x14ac:dyDescent="0.3">
      <c r="A2238" s="831" t="s">
        <v>5082</v>
      </c>
      <c r="B2238" s="832" t="s">
        <v>5413</v>
      </c>
      <c r="C2238" s="832" t="s">
        <v>589</v>
      </c>
      <c r="D2238" s="832" t="s">
        <v>2747</v>
      </c>
      <c r="E2238" s="832" t="s">
        <v>5084</v>
      </c>
      <c r="F2238" s="832" t="s">
        <v>5253</v>
      </c>
      <c r="G2238" s="832" t="s">
        <v>2457</v>
      </c>
      <c r="H2238" s="849"/>
      <c r="I2238" s="849"/>
      <c r="J2238" s="832"/>
      <c r="K2238" s="832"/>
      <c r="L2238" s="849">
        <v>0.1</v>
      </c>
      <c r="M2238" s="849">
        <v>28.28</v>
      </c>
      <c r="N2238" s="832">
        <v>1</v>
      </c>
      <c r="O2238" s="832">
        <v>282.8</v>
      </c>
      <c r="P2238" s="849"/>
      <c r="Q2238" s="849"/>
      <c r="R2238" s="837"/>
      <c r="S2238" s="850"/>
    </row>
    <row r="2239" spans="1:19" ht="14.4" customHeight="1" x14ac:dyDescent="0.3">
      <c r="A2239" s="831" t="s">
        <v>5082</v>
      </c>
      <c r="B2239" s="832" t="s">
        <v>5413</v>
      </c>
      <c r="C2239" s="832" t="s">
        <v>589</v>
      </c>
      <c r="D2239" s="832" t="s">
        <v>2747</v>
      </c>
      <c r="E2239" s="832" t="s">
        <v>5084</v>
      </c>
      <c r="F2239" s="832" t="s">
        <v>5280</v>
      </c>
      <c r="G2239" s="832" t="s">
        <v>1005</v>
      </c>
      <c r="H2239" s="849"/>
      <c r="I2239" s="849"/>
      <c r="J2239" s="832"/>
      <c r="K2239" s="832"/>
      <c r="L2239" s="849">
        <v>2.9699999999999998</v>
      </c>
      <c r="M2239" s="849">
        <v>912.62</v>
      </c>
      <c r="N2239" s="832">
        <v>1</v>
      </c>
      <c r="O2239" s="832">
        <v>307.27946127946132</v>
      </c>
      <c r="P2239" s="849"/>
      <c r="Q2239" s="849"/>
      <c r="R2239" s="837"/>
      <c r="S2239" s="850"/>
    </row>
    <row r="2240" spans="1:19" ht="14.4" customHeight="1" x14ac:dyDescent="0.3">
      <c r="A2240" s="831" t="s">
        <v>5082</v>
      </c>
      <c r="B2240" s="832" t="s">
        <v>5413</v>
      </c>
      <c r="C2240" s="832" t="s">
        <v>589</v>
      </c>
      <c r="D2240" s="832" t="s">
        <v>2747</v>
      </c>
      <c r="E2240" s="832" t="s">
        <v>5084</v>
      </c>
      <c r="F2240" s="832" t="s">
        <v>5281</v>
      </c>
      <c r="G2240" s="832" t="s">
        <v>1005</v>
      </c>
      <c r="H2240" s="849"/>
      <c r="I2240" s="849"/>
      <c r="J2240" s="832"/>
      <c r="K2240" s="832"/>
      <c r="L2240" s="849">
        <v>2</v>
      </c>
      <c r="M2240" s="849">
        <v>1536.4</v>
      </c>
      <c r="N2240" s="832">
        <v>1</v>
      </c>
      <c r="O2240" s="832">
        <v>768.2</v>
      </c>
      <c r="P2240" s="849"/>
      <c r="Q2240" s="849"/>
      <c r="R2240" s="837"/>
      <c r="S2240" s="850"/>
    </row>
    <row r="2241" spans="1:19" ht="14.4" customHeight="1" x14ac:dyDescent="0.3">
      <c r="A2241" s="831" t="s">
        <v>5082</v>
      </c>
      <c r="B2241" s="832" t="s">
        <v>5413</v>
      </c>
      <c r="C2241" s="832" t="s">
        <v>589</v>
      </c>
      <c r="D2241" s="832" t="s">
        <v>2747</v>
      </c>
      <c r="E2241" s="832" t="s">
        <v>5320</v>
      </c>
      <c r="F2241" s="832" t="s">
        <v>5323</v>
      </c>
      <c r="G2241" s="832" t="s">
        <v>5324</v>
      </c>
      <c r="H2241" s="849"/>
      <c r="I2241" s="849"/>
      <c r="J2241" s="832"/>
      <c r="K2241" s="832"/>
      <c r="L2241" s="849">
        <v>1</v>
      </c>
      <c r="M2241" s="849">
        <v>867</v>
      </c>
      <c r="N2241" s="832">
        <v>1</v>
      </c>
      <c r="O2241" s="832">
        <v>867</v>
      </c>
      <c r="P2241" s="849"/>
      <c r="Q2241" s="849"/>
      <c r="R2241" s="837"/>
      <c r="S2241" s="850"/>
    </row>
    <row r="2242" spans="1:19" ht="14.4" customHeight="1" x14ac:dyDescent="0.3">
      <c r="A2242" s="831" t="s">
        <v>5082</v>
      </c>
      <c r="B2242" s="832" t="s">
        <v>5413</v>
      </c>
      <c r="C2242" s="832" t="s">
        <v>589</v>
      </c>
      <c r="D2242" s="832" t="s">
        <v>2747</v>
      </c>
      <c r="E2242" s="832" t="s">
        <v>5331</v>
      </c>
      <c r="F2242" s="832" t="s">
        <v>5344</v>
      </c>
      <c r="G2242" s="832" t="s">
        <v>5345</v>
      </c>
      <c r="H2242" s="849">
        <v>12</v>
      </c>
      <c r="I2242" s="849">
        <v>444</v>
      </c>
      <c r="J2242" s="832">
        <v>0.66666666666666663</v>
      </c>
      <c r="K2242" s="832">
        <v>37</v>
      </c>
      <c r="L2242" s="849">
        <v>18</v>
      </c>
      <c r="M2242" s="849">
        <v>666</v>
      </c>
      <c r="N2242" s="832">
        <v>1</v>
      </c>
      <c r="O2242" s="832">
        <v>37</v>
      </c>
      <c r="P2242" s="849">
        <v>16</v>
      </c>
      <c r="Q2242" s="849">
        <v>592</v>
      </c>
      <c r="R2242" s="837">
        <v>0.88888888888888884</v>
      </c>
      <c r="S2242" s="850">
        <v>37</v>
      </c>
    </row>
    <row r="2243" spans="1:19" ht="14.4" customHeight="1" x14ac:dyDescent="0.3">
      <c r="A2243" s="831" t="s">
        <v>5082</v>
      </c>
      <c r="B2243" s="832" t="s">
        <v>5413</v>
      </c>
      <c r="C2243" s="832" t="s">
        <v>589</v>
      </c>
      <c r="D2243" s="832" t="s">
        <v>2747</v>
      </c>
      <c r="E2243" s="832" t="s">
        <v>5331</v>
      </c>
      <c r="F2243" s="832" t="s">
        <v>5430</v>
      </c>
      <c r="G2243" s="832" t="s">
        <v>5431</v>
      </c>
      <c r="H2243" s="849"/>
      <c r="I2243" s="849"/>
      <c r="J2243" s="832"/>
      <c r="K2243" s="832"/>
      <c r="L2243" s="849">
        <v>6</v>
      </c>
      <c r="M2243" s="849">
        <v>1062</v>
      </c>
      <c r="N2243" s="832">
        <v>1</v>
      </c>
      <c r="O2243" s="832">
        <v>177</v>
      </c>
      <c r="P2243" s="849">
        <v>8</v>
      </c>
      <c r="Q2243" s="849">
        <v>1424</v>
      </c>
      <c r="R2243" s="837">
        <v>1.3408662900188324</v>
      </c>
      <c r="S2243" s="850">
        <v>178</v>
      </c>
    </row>
    <row r="2244" spans="1:19" ht="14.4" customHeight="1" x14ac:dyDescent="0.3">
      <c r="A2244" s="831" t="s">
        <v>5082</v>
      </c>
      <c r="B2244" s="832" t="s">
        <v>5413</v>
      </c>
      <c r="C2244" s="832" t="s">
        <v>589</v>
      </c>
      <c r="D2244" s="832" t="s">
        <v>2747</v>
      </c>
      <c r="E2244" s="832" t="s">
        <v>5331</v>
      </c>
      <c r="F2244" s="832" t="s">
        <v>5358</v>
      </c>
      <c r="G2244" s="832" t="s">
        <v>5360</v>
      </c>
      <c r="H2244" s="849"/>
      <c r="I2244" s="849"/>
      <c r="J2244" s="832"/>
      <c r="K2244" s="832"/>
      <c r="L2244" s="849">
        <v>3</v>
      </c>
      <c r="M2244" s="849">
        <v>729</v>
      </c>
      <c r="N2244" s="832">
        <v>1</v>
      </c>
      <c r="O2244" s="832">
        <v>243</v>
      </c>
      <c r="P2244" s="849">
        <v>5</v>
      </c>
      <c r="Q2244" s="849">
        <v>1220</v>
      </c>
      <c r="R2244" s="837">
        <v>1.673525377229081</v>
      </c>
      <c r="S2244" s="850">
        <v>244</v>
      </c>
    </row>
    <row r="2245" spans="1:19" ht="14.4" customHeight="1" x14ac:dyDescent="0.3">
      <c r="A2245" s="831" t="s">
        <v>5082</v>
      </c>
      <c r="B2245" s="832" t="s">
        <v>5413</v>
      </c>
      <c r="C2245" s="832" t="s">
        <v>589</v>
      </c>
      <c r="D2245" s="832" t="s">
        <v>2747</v>
      </c>
      <c r="E2245" s="832" t="s">
        <v>5331</v>
      </c>
      <c r="F2245" s="832" t="s">
        <v>5361</v>
      </c>
      <c r="G2245" s="832" t="s">
        <v>5362</v>
      </c>
      <c r="H2245" s="849"/>
      <c r="I2245" s="849"/>
      <c r="J2245" s="832"/>
      <c r="K2245" s="832"/>
      <c r="L2245" s="849"/>
      <c r="M2245" s="849"/>
      <c r="N2245" s="832"/>
      <c r="O2245" s="832"/>
      <c r="P2245" s="849">
        <v>1</v>
      </c>
      <c r="Q2245" s="849">
        <v>33.33</v>
      </c>
      <c r="R2245" s="837"/>
      <c r="S2245" s="850">
        <v>33.33</v>
      </c>
    </row>
    <row r="2246" spans="1:19" ht="14.4" customHeight="1" x14ac:dyDescent="0.3">
      <c r="A2246" s="831" t="s">
        <v>5082</v>
      </c>
      <c r="B2246" s="832" t="s">
        <v>5413</v>
      </c>
      <c r="C2246" s="832" t="s">
        <v>589</v>
      </c>
      <c r="D2246" s="832" t="s">
        <v>2747</v>
      </c>
      <c r="E2246" s="832" t="s">
        <v>5331</v>
      </c>
      <c r="F2246" s="832" t="s">
        <v>5361</v>
      </c>
      <c r="G2246" s="832" t="s">
        <v>5363</v>
      </c>
      <c r="H2246" s="849">
        <v>6</v>
      </c>
      <c r="I2246" s="849">
        <v>200</v>
      </c>
      <c r="J2246" s="832">
        <v>0.10909170248510899</v>
      </c>
      <c r="K2246" s="832">
        <v>33.333333333333336</v>
      </c>
      <c r="L2246" s="849">
        <v>55</v>
      </c>
      <c r="M2246" s="849">
        <v>1833.3199999999997</v>
      </c>
      <c r="N2246" s="832">
        <v>1</v>
      </c>
      <c r="O2246" s="832">
        <v>33.333090909090906</v>
      </c>
      <c r="P2246" s="849">
        <v>41</v>
      </c>
      <c r="Q2246" s="849">
        <v>1366.6599999999999</v>
      </c>
      <c r="R2246" s="837">
        <v>0.7454563305914953</v>
      </c>
      <c r="S2246" s="850">
        <v>33.333170731707312</v>
      </c>
    </row>
    <row r="2247" spans="1:19" ht="14.4" customHeight="1" x14ac:dyDescent="0.3">
      <c r="A2247" s="831" t="s">
        <v>5082</v>
      </c>
      <c r="B2247" s="832" t="s">
        <v>5413</v>
      </c>
      <c r="C2247" s="832" t="s">
        <v>589</v>
      </c>
      <c r="D2247" s="832" t="s">
        <v>2747</v>
      </c>
      <c r="E2247" s="832" t="s">
        <v>5331</v>
      </c>
      <c r="F2247" s="832" t="s">
        <v>5364</v>
      </c>
      <c r="G2247" s="832" t="s">
        <v>5365</v>
      </c>
      <c r="H2247" s="849">
        <v>1</v>
      </c>
      <c r="I2247" s="849">
        <v>37</v>
      </c>
      <c r="J2247" s="832">
        <v>0.33333333333333331</v>
      </c>
      <c r="K2247" s="832">
        <v>37</v>
      </c>
      <c r="L2247" s="849">
        <v>3</v>
      </c>
      <c r="M2247" s="849">
        <v>111</v>
      </c>
      <c r="N2247" s="832">
        <v>1</v>
      </c>
      <c r="O2247" s="832">
        <v>37</v>
      </c>
      <c r="P2247" s="849">
        <v>4</v>
      </c>
      <c r="Q2247" s="849">
        <v>148</v>
      </c>
      <c r="R2247" s="837">
        <v>1.3333333333333333</v>
      </c>
      <c r="S2247" s="850">
        <v>37</v>
      </c>
    </row>
    <row r="2248" spans="1:19" ht="14.4" customHeight="1" x14ac:dyDescent="0.3">
      <c r="A2248" s="831" t="s">
        <v>5082</v>
      </c>
      <c r="B2248" s="832" t="s">
        <v>5413</v>
      </c>
      <c r="C2248" s="832" t="s">
        <v>589</v>
      </c>
      <c r="D2248" s="832" t="s">
        <v>2747</v>
      </c>
      <c r="E2248" s="832" t="s">
        <v>5331</v>
      </c>
      <c r="F2248" s="832" t="s">
        <v>5369</v>
      </c>
      <c r="G2248" s="832" t="s">
        <v>5371</v>
      </c>
      <c r="H2248" s="849"/>
      <c r="I2248" s="849"/>
      <c r="J2248" s="832"/>
      <c r="K2248" s="832"/>
      <c r="L2248" s="849">
        <v>2</v>
      </c>
      <c r="M2248" s="849">
        <v>64</v>
      </c>
      <c r="N2248" s="832">
        <v>1</v>
      </c>
      <c r="O2248" s="832">
        <v>32</v>
      </c>
      <c r="P2248" s="849"/>
      <c r="Q2248" s="849"/>
      <c r="R2248" s="837"/>
      <c r="S2248" s="850"/>
    </row>
    <row r="2249" spans="1:19" ht="14.4" customHeight="1" x14ac:dyDescent="0.3">
      <c r="A2249" s="831" t="s">
        <v>5082</v>
      </c>
      <c r="B2249" s="832" t="s">
        <v>5413</v>
      </c>
      <c r="C2249" s="832" t="s">
        <v>589</v>
      </c>
      <c r="D2249" s="832" t="s">
        <v>2747</v>
      </c>
      <c r="E2249" s="832" t="s">
        <v>5331</v>
      </c>
      <c r="F2249" s="832" t="s">
        <v>5449</v>
      </c>
      <c r="G2249" s="832" t="s">
        <v>5450</v>
      </c>
      <c r="H2249" s="849"/>
      <c r="I2249" s="849"/>
      <c r="J2249" s="832"/>
      <c r="K2249" s="832"/>
      <c r="L2249" s="849"/>
      <c r="M2249" s="849"/>
      <c r="N2249" s="832"/>
      <c r="O2249" s="832"/>
      <c r="P2249" s="849">
        <v>1</v>
      </c>
      <c r="Q2249" s="849">
        <v>355</v>
      </c>
      <c r="R2249" s="837"/>
      <c r="S2249" s="850">
        <v>355</v>
      </c>
    </row>
    <row r="2250" spans="1:19" ht="14.4" customHeight="1" x14ac:dyDescent="0.3">
      <c r="A2250" s="831" t="s">
        <v>5082</v>
      </c>
      <c r="B2250" s="832" t="s">
        <v>5413</v>
      </c>
      <c r="C2250" s="832" t="s">
        <v>589</v>
      </c>
      <c r="D2250" s="832" t="s">
        <v>2747</v>
      </c>
      <c r="E2250" s="832" t="s">
        <v>5331</v>
      </c>
      <c r="F2250" s="832" t="s">
        <v>5449</v>
      </c>
      <c r="G2250" s="832" t="s">
        <v>5451</v>
      </c>
      <c r="H2250" s="849">
        <v>13</v>
      </c>
      <c r="I2250" s="849">
        <v>4602</v>
      </c>
      <c r="J2250" s="832">
        <v>0.28181261481935088</v>
      </c>
      <c r="K2250" s="832">
        <v>354</v>
      </c>
      <c r="L2250" s="849">
        <v>46</v>
      </c>
      <c r="M2250" s="849">
        <v>16330</v>
      </c>
      <c r="N2250" s="832">
        <v>1</v>
      </c>
      <c r="O2250" s="832">
        <v>355</v>
      </c>
      <c r="P2250" s="849">
        <v>31</v>
      </c>
      <c r="Q2250" s="849">
        <v>11005</v>
      </c>
      <c r="R2250" s="837">
        <v>0.67391304347826086</v>
      </c>
      <c r="S2250" s="850">
        <v>355</v>
      </c>
    </row>
    <row r="2251" spans="1:19" ht="14.4" customHeight="1" x14ac:dyDescent="0.3">
      <c r="A2251" s="831" t="s">
        <v>5082</v>
      </c>
      <c r="B2251" s="832" t="s">
        <v>5413</v>
      </c>
      <c r="C2251" s="832" t="s">
        <v>589</v>
      </c>
      <c r="D2251" s="832" t="s">
        <v>2747</v>
      </c>
      <c r="E2251" s="832" t="s">
        <v>5331</v>
      </c>
      <c r="F2251" s="832" t="s">
        <v>5374</v>
      </c>
      <c r="G2251" s="832" t="s">
        <v>5375</v>
      </c>
      <c r="H2251" s="849"/>
      <c r="I2251" s="849"/>
      <c r="J2251" s="832"/>
      <c r="K2251" s="832"/>
      <c r="L2251" s="849">
        <v>2</v>
      </c>
      <c r="M2251" s="849">
        <v>264</v>
      </c>
      <c r="N2251" s="832">
        <v>1</v>
      </c>
      <c r="O2251" s="832">
        <v>132</v>
      </c>
      <c r="P2251" s="849">
        <v>4</v>
      </c>
      <c r="Q2251" s="849">
        <v>528</v>
      </c>
      <c r="R2251" s="837">
        <v>2</v>
      </c>
      <c r="S2251" s="850">
        <v>132</v>
      </c>
    </row>
    <row r="2252" spans="1:19" ht="14.4" customHeight="1" x14ac:dyDescent="0.3">
      <c r="A2252" s="831" t="s">
        <v>5082</v>
      </c>
      <c r="B2252" s="832" t="s">
        <v>5413</v>
      </c>
      <c r="C2252" s="832" t="s">
        <v>589</v>
      </c>
      <c r="D2252" s="832" t="s">
        <v>2747</v>
      </c>
      <c r="E2252" s="832" t="s">
        <v>5331</v>
      </c>
      <c r="F2252" s="832" t="s">
        <v>5452</v>
      </c>
      <c r="G2252" s="832" t="s">
        <v>5453</v>
      </c>
      <c r="H2252" s="849"/>
      <c r="I2252" s="849"/>
      <c r="J2252" s="832"/>
      <c r="K2252" s="832"/>
      <c r="L2252" s="849">
        <v>3</v>
      </c>
      <c r="M2252" s="849">
        <v>2103</v>
      </c>
      <c r="N2252" s="832">
        <v>1</v>
      </c>
      <c r="O2252" s="832">
        <v>701</v>
      </c>
      <c r="P2252" s="849">
        <v>2</v>
      </c>
      <c r="Q2252" s="849">
        <v>1404</v>
      </c>
      <c r="R2252" s="837">
        <v>0.66761768901569185</v>
      </c>
      <c r="S2252" s="850">
        <v>702</v>
      </c>
    </row>
    <row r="2253" spans="1:19" ht="14.4" customHeight="1" x14ac:dyDescent="0.3">
      <c r="A2253" s="831" t="s">
        <v>5082</v>
      </c>
      <c r="B2253" s="832" t="s">
        <v>5413</v>
      </c>
      <c r="C2253" s="832" t="s">
        <v>589</v>
      </c>
      <c r="D2253" s="832" t="s">
        <v>2747</v>
      </c>
      <c r="E2253" s="832" t="s">
        <v>5331</v>
      </c>
      <c r="F2253" s="832" t="s">
        <v>5381</v>
      </c>
      <c r="G2253" s="832" t="s">
        <v>5382</v>
      </c>
      <c r="H2253" s="849"/>
      <c r="I2253" s="849"/>
      <c r="J2253" s="832"/>
      <c r="K2253" s="832"/>
      <c r="L2253" s="849">
        <v>6</v>
      </c>
      <c r="M2253" s="849">
        <v>354</v>
      </c>
      <c r="N2253" s="832">
        <v>1</v>
      </c>
      <c r="O2253" s="832">
        <v>59</v>
      </c>
      <c r="P2253" s="849">
        <v>2</v>
      </c>
      <c r="Q2253" s="849">
        <v>118</v>
      </c>
      <c r="R2253" s="837">
        <v>0.33333333333333331</v>
      </c>
      <c r="S2253" s="850">
        <v>59</v>
      </c>
    </row>
    <row r="2254" spans="1:19" ht="14.4" customHeight="1" x14ac:dyDescent="0.3">
      <c r="A2254" s="831" t="s">
        <v>5082</v>
      </c>
      <c r="B2254" s="832" t="s">
        <v>5413</v>
      </c>
      <c r="C2254" s="832" t="s">
        <v>589</v>
      </c>
      <c r="D2254" s="832" t="s">
        <v>2749</v>
      </c>
      <c r="E2254" s="832" t="s">
        <v>5084</v>
      </c>
      <c r="F2254" s="832" t="s">
        <v>5140</v>
      </c>
      <c r="G2254" s="832" t="s">
        <v>1187</v>
      </c>
      <c r="H2254" s="849"/>
      <c r="I2254" s="849"/>
      <c r="J2254" s="832"/>
      <c r="K2254" s="832"/>
      <c r="L2254" s="849"/>
      <c r="M2254" s="849"/>
      <c r="N2254" s="832"/>
      <c r="O2254" s="832"/>
      <c r="P2254" s="849">
        <v>0.2</v>
      </c>
      <c r="Q2254" s="849">
        <v>36.43</v>
      </c>
      <c r="R2254" s="837"/>
      <c r="S2254" s="850">
        <v>182.14999999999998</v>
      </c>
    </row>
    <row r="2255" spans="1:19" ht="14.4" customHeight="1" x14ac:dyDescent="0.3">
      <c r="A2255" s="831" t="s">
        <v>5082</v>
      </c>
      <c r="B2255" s="832" t="s">
        <v>5413</v>
      </c>
      <c r="C2255" s="832" t="s">
        <v>589</v>
      </c>
      <c r="D2255" s="832" t="s">
        <v>2749</v>
      </c>
      <c r="E2255" s="832" t="s">
        <v>5084</v>
      </c>
      <c r="F2255" s="832" t="s">
        <v>5141</v>
      </c>
      <c r="G2255" s="832" t="s">
        <v>793</v>
      </c>
      <c r="H2255" s="849"/>
      <c r="I2255" s="849"/>
      <c r="J2255" s="832"/>
      <c r="K2255" s="832"/>
      <c r="L2255" s="849"/>
      <c r="M2255" s="849"/>
      <c r="N2255" s="832"/>
      <c r="O2255" s="832"/>
      <c r="P2255" s="849">
        <v>0.2</v>
      </c>
      <c r="Q2255" s="849">
        <v>17.03</v>
      </c>
      <c r="R2255" s="837"/>
      <c r="S2255" s="850">
        <v>85.15</v>
      </c>
    </row>
    <row r="2256" spans="1:19" ht="14.4" customHeight="1" x14ac:dyDescent="0.3">
      <c r="A2256" s="831" t="s">
        <v>5082</v>
      </c>
      <c r="B2256" s="832" t="s">
        <v>5413</v>
      </c>
      <c r="C2256" s="832" t="s">
        <v>589</v>
      </c>
      <c r="D2256" s="832" t="s">
        <v>2749</v>
      </c>
      <c r="E2256" s="832" t="s">
        <v>5084</v>
      </c>
      <c r="F2256" s="832" t="s">
        <v>5214</v>
      </c>
      <c r="G2256" s="832" t="s">
        <v>5213</v>
      </c>
      <c r="H2256" s="849"/>
      <c r="I2256" s="849"/>
      <c r="J2256" s="832"/>
      <c r="K2256" s="832"/>
      <c r="L2256" s="849"/>
      <c r="M2256" s="849"/>
      <c r="N2256" s="832"/>
      <c r="O2256" s="832"/>
      <c r="P2256" s="849">
        <v>1.47</v>
      </c>
      <c r="Q2256" s="849">
        <v>2104.09</v>
      </c>
      <c r="R2256" s="837"/>
      <c r="S2256" s="850">
        <v>1431.3537414965988</v>
      </c>
    </row>
    <row r="2257" spans="1:19" ht="14.4" customHeight="1" x14ac:dyDescent="0.3">
      <c r="A2257" s="831" t="s">
        <v>5082</v>
      </c>
      <c r="B2257" s="832" t="s">
        <v>5413</v>
      </c>
      <c r="C2257" s="832" t="s">
        <v>589</v>
      </c>
      <c r="D2257" s="832" t="s">
        <v>2749</v>
      </c>
      <c r="E2257" s="832" t="s">
        <v>5084</v>
      </c>
      <c r="F2257" s="832" t="s">
        <v>5221</v>
      </c>
      <c r="G2257" s="832" t="s">
        <v>5222</v>
      </c>
      <c r="H2257" s="849"/>
      <c r="I2257" s="849"/>
      <c r="J2257" s="832"/>
      <c r="K2257" s="832"/>
      <c r="L2257" s="849"/>
      <c r="M2257" s="849"/>
      <c r="N2257" s="832"/>
      <c r="O2257" s="832"/>
      <c r="P2257" s="849">
        <v>0.71000000000000008</v>
      </c>
      <c r="Q2257" s="849">
        <v>259.70999999999998</v>
      </c>
      <c r="R2257" s="837"/>
      <c r="S2257" s="850">
        <v>365.78873239436615</v>
      </c>
    </row>
    <row r="2258" spans="1:19" ht="14.4" customHeight="1" x14ac:dyDescent="0.3">
      <c r="A2258" s="831" t="s">
        <v>5082</v>
      </c>
      <c r="B2258" s="832" t="s">
        <v>5413</v>
      </c>
      <c r="C2258" s="832" t="s">
        <v>589</v>
      </c>
      <c r="D2258" s="832" t="s">
        <v>2749</v>
      </c>
      <c r="E2258" s="832" t="s">
        <v>5084</v>
      </c>
      <c r="F2258" s="832" t="s">
        <v>5253</v>
      </c>
      <c r="G2258" s="832" t="s">
        <v>2457</v>
      </c>
      <c r="H2258" s="849"/>
      <c r="I2258" s="849"/>
      <c r="J2258" s="832"/>
      <c r="K2258" s="832"/>
      <c r="L2258" s="849"/>
      <c r="M2258" s="849"/>
      <c r="N2258" s="832"/>
      <c r="O2258" s="832"/>
      <c r="P2258" s="849">
        <v>0.05</v>
      </c>
      <c r="Q2258" s="849">
        <v>14.14</v>
      </c>
      <c r="R2258" s="837"/>
      <c r="S2258" s="850">
        <v>282.8</v>
      </c>
    </row>
    <row r="2259" spans="1:19" ht="14.4" customHeight="1" x14ac:dyDescent="0.3">
      <c r="A2259" s="831" t="s">
        <v>5082</v>
      </c>
      <c r="B2259" s="832" t="s">
        <v>5413</v>
      </c>
      <c r="C2259" s="832" t="s">
        <v>589</v>
      </c>
      <c r="D2259" s="832" t="s">
        <v>2749</v>
      </c>
      <c r="E2259" s="832" t="s">
        <v>5084</v>
      </c>
      <c r="F2259" s="832" t="s">
        <v>5305</v>
      </c>
      <c r="G2259" s="832" t="s">
        <v>717</v>
      </c>
      <c r="H2259" s="849"/>
      <c r="I2259" s="849"/>
      <c r="J2259" s="832"/>
      <c r="K2259" s="832"/>
      <c r="L2259" s="849"/>
      <c r="M2259" s="849"/>
      <c r="N2259" s="832"/>
      <c r="O2259" s="832"/>
      <c r="P2259" s="849">
        <v>1</v>
      </c>
      <c r="Q2259" s="849">
        <v>206.48000000000002</v>
      </c>
      <c r="R2259" s="837"/>
      <c r="S2259" s="850">
        <v>206.48000000000002</v>
      </c>
    </row>
    <row r="2260" spans="1:19" ht="14.4" customHeight="1" x14ac:dyDescent="0.3">
      <c r="A2260" s="831" t="s">
        <v>5082</v>
      </c>
      <c r="B2260" s="832" t="s">
        <v>5413</v>
      </c>
      <c r="C2260" s="832" t="s">
        <v>589</v>
      </c>
      <c r="D2260" s="832" t="s">
        <v>2749</v>
      </c>
      <c r="E2260" s="832" t="s">
        <v>5320</v>
      </c>
      <c r="F2260" s="832" t="s">
        <v>5323</v>
      </c>
      <c r="G2260" s="832" t="s">
        <v>5324</v>
      </c>
      <c r="H2260" s="849"/>
      <c r="I2260" s="849"/>
      <c r="J2260" s="832"/>
      <c r="K2260" s="832"/>
      <c r="L2260" s="849"/>
      <c r="M2260" s="849"/>
      <c r="N2260" s="832"/>
      <c r="O2260" s="832"/>
      <c r="P2260" s="849">
        <v>1</v>
      </c>
      <c r="Q2260" s="849">
        <v>867</v>
      </c>
      <c r="R2260" s="837"/>
      <c r="S2260" s="850">
        <v>867</v>
      </c>
    </row>
    <row r="2261" spans="1:19" ht="14.4" customHeight="1" x14ac:dyDescent="0.3">
      <c r="A2261" s="831" t="s">
        <v>5082</v>
      </c>
      <c r="B2261" s="832" t="s">
        <v>5413</v>
      </c>
      <c r="C2261" s="832" t="s">
        <v>589</v>
      </c>
      <c r="D2261" s="832" t="s">
        <v>2749</v>
      </c>
      <c r="E2261" s="832" t="s">
        <v>5331</v>
      </c>
      <c r="F2261" s="832" t="s">
        <v>5430</v>
      </c>
      <c r="G2261" s="832" t="s">
        <v>5431</v>
      </c>
      <c r="H2261" s="849"/>
      <c r="I2261" s="849"/>
      <c r="J2261" s="832"/>
      <c r="K2261" s="832"/>
      <c r="L2261" s="849"/>
      <c r="M2261" s="849"/>
      <c r="N2261" s="832"/>
      <c r="O2261" s="832"/>
      <c r="P2261" s="849">
        <v>2</v>
      </c>
      <c r="Q2261" s="849">
        <v>356</v>
      </c>
      <c r="R2261" s="837"/>
      <c r="S2261" s="850">
        <v>178</v>
      </c>
    </row>
    <row r="2262" spans="1:19" ht="14.4" customHeight="1" x14ac:dyDescent="0.3">
      <c r="A2262" s="831" t="s">
        <v>5082</v>
      </c>
      <c r="B2262" s="832" t="s">
        <v>5413</v>
      </c>
      <c r="C2262" s="832" t="s">
        <v>589</v>
      </c>
      <c r="D2262" s="832" t="s">
        <v>2749</v>
      </c>
      <c r="E2262" s="832" t="s">
        <v>5331</v>
      </c>
      <c r="F2262" s="832" t="s">
        <v>5358</v>
      </c>
      <c r="G2262" s="832" t="s">
        <v>5360</v>
      </c>
      <c r="H2262" s="849"/>
      <c r="I2262" s="849"/>
      <c r="J2262" s="832"/>
      <c r="K2262" s="832"/>
      <c r="L2262" s="849"/>
      <c r="M2262" s="849"/>
      <c r="N2262" s="832"/>
      <c r="O2262" s="832"/>
      <c r="P2262" s="849">
        <v>3</v>
      </c>
      <c r="Q2262" s="849">
        <v>732</v>
      </c>
      <c r="R2262" s="837"/>
      <c r="S2262" s="850">
        <v>244</v>
      </c>
    </row>
    <row r="2263" spans="1:19" ht="14.4" customHeight="1" x14ac:dyDescent="0.3">
      <c r="A2263" s="831" t="s">
        <v>5082</v>
      </c>
      <c r="B2263" s="832" t="s">
        <v>5413</v>
      </c>
      <c r="C2263" s="832" t="s">
        <v>589</v>
      </c>
      <c r="D2263" s="832" t="s">
        <v>2749</v>
      </c>
      <c r="E2263" s="832" t="s">
        <v>5331</v>
      </c>
      <c r="F2263" s="832" t="s">
        <v>5361</v>
      </c>
      <c r="G2263" s="832" t="s">
        <v>5363</v>
      </c>
      <c r="H2263" s="849"/>
      <c r="I2263" s="849"/>
      <c r="J2263" s="832"/>
      <c r="K2263" s="832"/>
      <c r="L2263" s="849"/>
      <c r="M2263" s="849"/>
      <c r="N2263" s="832"/>
      <c r="O2263" s="832"/>
      <c r="P2263" s="849">
        <v>2</v>
      </c>
      <c r="Q2263" s="849">
        <v>66.66</v>
      </c>
      <c r="R2263" s="837"/>
      <c r="S2263" s="850">
        <v>33.33</v>
      </c>
    </row>
    <row r="2264" spans="1:19" ht="14.4" customHeight="1" x14ac:dyDescent="0.3">
      <c r="A2264" s="831" t="s">
        <v>5082</v>
      </c>
      <c r="B2264" s="832" t="s">
        <v>5413</v>
      </c>
      <c r="C2264" s="832" t="s">
        <v>589</v>
      </c>
      <c r="D2264" s="832" t="s">
        <v>2749</v>
      </c>
      <c r="E2264" s="832" t="s">
        <v>5331</v>
      </c>
      <c r="F2264" s="832" t="s">
        <v>5374</v>
      </c>
      <c r="G2264" s="832" t="s">
        <v>5375</v>
      </c>
      <c r="H2264" s="849"/>
      <c r="I2264" s="849"/>
      <c r="J2264" s="832"/>
      <c r="K2264" s="832"/>
      <c r="L2264" s="849"/>
      <c r="M2264" s="849"/>
      <c r="N2264" s="832"/>
      <c r="O2264" s="832"/>
      <c r="P2264" s="849">
        <v>2</v>
      </c>
      <c r="Q2264" s="849">
        <v>264</v>
      </c>
      <c r="R2264" s="837"/>
      <c r="S2264" s="850">
        <v>132</v>
      </c>
    </row>
    <row r="2265" spans="1:19" ht="14.4" customHeight="1" x14ac:dyDescent="0.3">
      <c r="A2265" s="831" t="s">
        <v>5082</v>
      </c>
      <c r="B2265" s="832" t="s">
        <v>5413</v>
      </c>
      <c r="C2265" s="832" t="s">
        <v>589</v>
      </c>
      <c r="D2265" s="832" t="s">
        <v>2749</v>
      </c>
      <c r="E2265" s="832" t="s">
        <v>5331</v>
      </c>
      <c r="F2265" s="832" t="s">
        <v>5381</v>
      </c>
      <c r="G2265" s="832" t="s">
        <v>5382</v>
      </c>
      <c r="H2265" s="849"/>
      <c r="I2265" s="849"/>
      <c r="J2265" s="832"/>
      <c r="K2265" s="832"/>
      <c r="L2265" s="849"/>
      <c r="M2265" s="849"/>
      <c r="N2265" s="832"/>
      <c r="O2265" s="832"/>
      <c r="P2265" s="849">
        <v>2</v>
      </c>
      <c r="Q2265" s="849">
        <v>118</v>
      </c>
      <c r="R2265" s="837"/>
      <c r="S2265" s="850">
        <v>59</v>
      </c>
    </row>
    <row r="2266" spans="1:19" ht="14.4" customHeight="1" x14ac:dyDescent="0.3">
      <c r="A2266" s="831" t="s">
        <v>5082</v>
      </c>
      <c r="B2266" s="832" t="s">
        <v>5413</v>
      </c>
      <c r="C2266" s="832" t="s">
        <v>589</v>
      </c>
      <c r="D2266" s="832" t="s">
        <v>2751</v>
      </c>
      <c r="E2266" s="832" t="s">
        <v>5084</v>
      </c>
      <c r="F2266" s="832" t="s">
        <v>5087</v>
      </c>
      <c r="G2266" s="832" t="s">
        <v>4276</v>
      </c>
      <c r="H2266" s="849"/>
      <c r="I2266" s="849"/>
      <c r="J2266" s="832"/>
      <c r="K2266" s="832"/>
      <c r="L2266" s="849"/>
      <c r="M2266" s="849"/>
      <c r="N2266" s="832"/>
      <c r="O2266" s="832"/>
      <c r="P2266" s="849">
        <v>0.2</v>
      </c>
      <c r="Q2266" s="849">
        <v>10.82</v>
      </c>
      <c r="R2266" s="837"/>
      <c r="S2266" s="850">
        <v>54.1</v>
      </c>
    </row>
    <row r="2267" spans="1:19" ht="14.4" customHeight="1" x14ac:dyDescent="0.3">
      <c r="A2267" s="831" t="s">
        <v>5082</v>
      </c>
      <c r="B2267" s="832" t="s">
        <v>5413</v>
      </c>
      <c r="C2267" s="832" t="s">
        <v>589</v>
      </c>
      <c r="D2267" s="832" t="s">
        <v>2751</v>
      </c>
      <c r="E2267" s="832" t="s">
        <v>5084</v>
      </c>
      <c r="F2267" s="832" t="s">
        <v>5088</v>
      </c>
      <c r="G2267" s="832" t="s">
        <v>4543</v>
      </c>
      <c r="H2267" s="849"/>
      <c r="I2267" s="849"/>
      <c r="J2267" s="832"/>
      <c r="K2267" s="832"/>
      <c r="L2267" s="849"/>
      <c r="M2267" s="849"/>
      <c r="N2267" s="832"/>
      <c r="O2267" s="832"/>
      <c r="P2267" s="849">
        <v>0.4</v>
      </c>
      <c r="Q2267" s="849">
        <v>43.3</v>
      </c>
      <c r="R2267" s="837"/>
      <c r="S2267" s="850">
        <v>108.24999999999999</v>
      </c>
    </row>
    <row r="2268" spans="1:19" ht="14.4" customHeight="1" x14ac:dyDescent="0.3">
      <c r="A2268" s="831" t="s">
        <v>5082</v>
      </c>
      <c r="B2268" s="832" t="s">
        <v>5413</v>
      </c>
      <c r="C2268" s="832" t="s">
        <v>589</v>
      </c>
      <c r="D2268" s="832" t="s">
        <v>2751</v>
      </c>
      <c r="E2268" s="832" t="s">
        <v>5084</v>
      </c>
      <c r="F2268" s="832" t="s">
        <v>5091</v>
      </c>
      <c r="G2268" s="832" t="s">
        <v>2872</v>
      </c>
      <c r="H2268" s="849"/>
      <c r="I2268" s="849"/>
      <c r="J2268" s="832"/>
      <c r="K2268" s="832"/>
      <c r="L2268" s="849"/>
      <c r="M2268" s="849"/>
      <c r="N2268" s="832"/>
      <c r="O2268" s="832"/>
      <c r="P2268" s="849">
        <v>0.8</v>
      </c>
      <c r="Q2268" s="849">
        <v>10.29</v>
      </c>
      <c r="R2268" s="837"/>
      <c r="S2268" s="850">
        <v>12.862499999999999</v>
      </c>
    </row>
    <row r="2269" spans="1:19" ht="14.4" customHeight="1" x14ac:dyDescent="0.3">
      <c r="A2269" s="831" t="s">
        <v>5082</v>
      </c>
      <c r="B2269" s="832" t="s">
        <v>5413</v>
      </c>
      <c r="C2269" s="832" t="s">
        <v>589</v>
      </c>
      <c r="D2269" s="832" t="s">
        <v>2751</v>
      </c>
      <c r="E2269" s="832" t="s">
        <v>5084</v>
      </c>
      <c r="F2269" s="832" t="s">
        <v>5092</v>
      </c>
      <c r="G2269" s="832" t="s">
        <v>5093</v>
      </c>
      <c r="H2269" s="849"/>
      <c r="I2269" s="849"/>
      <c r="J2269" s="832"/>
      <c r="K2269" s="832"/>
      <c r="L2269" s="849"/>
      <c r="M2269" s="849"/>
      <c r="N2269" s="832"/>
      <c r="O2269" s="832"/>
      <c r="P2269" s="849">
        <v>4.3</v>
      </c>
      <c r="Q2269" s="849">
        <v>883.22</v>
      </c>
      <c r="R2269" s="837"/>
      <c r="S2269" s="850">
        <v>205.4</v>
      </c>
    </row>
    <row r="2270" spans="1:19" ht="14.4" customHeight="1" x14ac:dyDescent="0.3">
      <c r="A2270" s="831" t="s">
        <v>5082</v>
      </c>
      <c r="B2270" s="832" t="s">
        <v>5413</v>
      </c>
      <c r="C2270" s="832" t="s">
        <v>589</v>
      </c>
      <c r="D2270" s="832" t="s">
        <v>2751</v>
      </c>
      <c r="E2270" s="832" t="s">
        <v>5084</v>
      </c>
      <c r="F2270" s="832" t="s">
        <v>5094</v>
      </c>
      <c r="G2270" s="832" t="s">
        <v>5095</v>
      </c>
      <c r="H2270" s="849"/>
      <c r="I2270" s="849"/>
      <c r="J2270" s="832"/>
      <c r="K2270" s="832"/>
      <c r="L2270" s="849">
        <v>1</v>
      </c>
      <c r="M2270" s="849">
        <v>6372.54</v>
      </c>
      <c r="N2270" s="832">
        <v>1</v>
      </c>
      <c r="O2270" s="832">
        <v>6372.54</v>
      </c>
      <c r="P2270" s="849"/>
      <c r="Q2270" s="849"/>
      <c r="R2270" s="837"/>
      <c r="S2270" s="850"/>
    </row>
    <row r="2271" spans="1:19" ht="14.4" customHeight="1" x14ac:dyDescent="0.3">
      <c r="A2271" s="831" t="s">
        <v>5082</v>
      </c>
      <c r="B2271" s="832" t="s">
        <v>5413</v>
      </c>
      <c r="C2271" s="832" t="s">
        <v>589</v>
      </c>
      <c r="D2271" s="832" t="s">
        <v>2751</v>
      </c>
      <c r="E2271" s="832" t="s">
        <v>5084</v>
      </c>
      <c r="F2271" s="832" t="s">
        <v>5097</v>
      </c>
      <c r="G2271" s="832" t="s">
        <v>1226</v>
      </c>
      <c r="H2271" s="849"/>
      <c r="I2271" s="849"/>
      <c r="J2271" s="832"/>
      <c r="K2271" s="832"/>
      <c r="L2271" s="849"/>
      <c r="M2271" s="849"/>
      <c r="N2271" s="832"/>
      <c r="O2271" s="832"/>
      <c r="P2271" s="849">
        <v>121</v>
      </c>
      <c r="Q2271" s="849">
        <v>1654.4</v>
      </c>
      <c r="R2271" s="837"/>
      <c r="S2271" s="850">
        <v>13.672727272727274</v>
      </c>
    </row>
    <row r="2272" spans="1:19" ht="14.4" customHeight="1" x14ac:dyDescent="0.3">
      <c r="A2272" s="831" t="s">
        <v>5082</v>
      </c>
      <c r="B2272" s="832" t="s">
        <v>5413</v>
      </c>
      <c r="C2272" s="832" t="s">
        <v>589</v>
      </c>
      <c r="D2272" s="832" t="s">
        <v>2751</v>
      </c>
      <c r="E2272" s="832" t="s">
        <v>5084</v>
      </c>
      <c r="F2272" s="832" t="s">
        <v>5140</v>
      </c>
      <c r="G2272" s="832" t="s">
        <v>1187</v>
      </c>
      <c r="H2272" s="849"/>
      <c r="I2272" s="849"/>
      <c r="J2272" s="832"/>
      <c r="K2272" s="832"/>
      <c r="L2272" s="849"/>
      <c r="M2272" s="849"/>
      <c r="N2272" s="832"/>
      <c r="O2272" s="832"/>
      <c r="P2272" s="849">
        <v>9.6</v>
      </c>
      <c r="Q2272" s="849">
        <v>1748.6399999999999</v>
      </c>
      <c r="R2272" s="837"/>
      <c r="S2272" s="850">
        <v>182.15</v>
      </c>
    </row>
    <row r="2273" spans="1:19" ht="14.4" customHeight="1" x14ac:dyDescent="0.3">
      <c r="A2273" s="831" t="s">
        <v>5082</v>
      </c>
      <c r="B2273" s="832" t="s">
        <v>5413</v>
      </c>
      <c r="C2273" s="832" t="s">
        <v>589</v>
      </c>
      <c r="D2273" s="832" t="s">
        <v>2751</v>
      </c>
      <c r="E2273" s="832" t="s">
        <v>5084</v>
      </c>
      <c r="F2273" s="832" t="s">
        <v>5141</v>
      </c>
      <c r="G2273" s="832" t="s">
        <v>793</v>
      </c>
      <c r="H2273" s="849"/>
      <c r="I2273" s="849"/>
      <c r="J2273" s="832"/>
      <c r="K2273" s="832"/>
      <c r="L2273" s="849"/>
      <c r="M2273" s="849"/>
      <c r="N2273" s="832"/>
      <c r="O2273" s="832"/>
      <c r="P2273" s="849">
        <v>1</v>
      </c>
      <c r="Q2273" s="849">
        <v>85.15</v>
      </c>
      <c r="R2273" s="837"/>
      <c r="S2273" s="850">
        <v>85.15</v>
      </c>
    </row>
    <row r="2274" spans="1:19" ht="14.4" customHeight="1" x14ac:dyDescent="0.3">
      <c r="A2274" s="831" t="s">
        <v>5082</v>
      </c>
      <c r="B2274" s="832" t="s">
        <v>5413</v>
      </c>
      <c r="C2274" s="832" t="s">
        <v>589</v>
      </c>
      <c r="D2274" s="832" t="s">
        <v>2751</v>
      </c>
      <c r="E2274" s="832" t="s">
        <v>5084</v>
      </c>
      <c r="F2274" s="832" t="s">
        <v>5142</v>
      </c>
      <c r="G2274" s="832" t="s">
        <v>3404</v>
      </c>
      <c r="H2274" s="849"/>
      <c r="I2274" s="849"/>
      <c r="J2274" s="832"/>
      <c r="K2274" s="832"/>
      <c r="L2274" s="849"/>
      <c r="M2274" s="849"/>
      <c r="N2274" s="832"/>
      <c r="O2274" s="832"/>
      <c r="P2274" s="849">
        <v>0.4</v>
      </c>
      <c r="Q2274" s="849">
        <v>274.44</v>
      </c>
      <c r="R2274" s="837"/>
      <c r="S2274" s="850">
        <v>686.09999999999991</v>
      </c>
    </row>
    <row r="2275" spans="1:19" ht="14.4" customHeight="1" x14ac:dyDescent="0.3">
      <c r="A2275" s="831" t="s">
        <v>5082</v>
      </c>
      <c r="B2275" s="832" t="s">
        <v>5413</v>
      </c>
      <c r="C2275" s="832" t="s">
        <v>589</v>
      </c>
      <c r="D2275" s="832" t="s">
        <v>2751</v>
      </c>
      <c r="E2275" s="832" t="s">
        <v>5084</v>
      </c>
      <c r="F2275" s="832" t="s">
        <v>5144</v>
      </c>
      <c r="G2275" s="832" t="s">
        <v>3404</v>
      </c>
      <c r="H2275" s="849"/>
      <c r="I2275" s="849"/>
      <c r="J2275" s="832"/>
      <c r="K2275" s="832"/>
      <c r="L2275" s="849"/>
      <c r="M2275" s="849"/>
      <c r="N2275" s="832"/>
      <c r="O2275" s="832"/>
      <c r="P2275" s="849">
        <v>4</v>
      </c>
      <c r="Q2275" s="849">
        <v>1372.36</v>
      </c>
      <c r="R2275" s="837"/>
      <c r="S2275" s="850">
        <v>343.09</v>
      </c>
    </row>
    <row r="2276" spans="1:19" ht="14.4" customHeight="1" x14ac:dyDescent="0.3">
      <c r="A2276" s="831" t="s">
        <v>5082</v>
      </c>
      <c r="B2276" s="832" t="s">
        <v>5413</v>
      </c>
      <c r="C2276" s="832" t="s">
        <v>589</v>
      </c>
      <c r="D2276" s="832" t="s">
        <v>2751</v>
      </c>
      <c r="E2276" s="832" t="s">
        <v>5084</v>
      </c>
      <c r="F2276" s="832" t="s">
        <v>5148</v>
      </c>
      <c r="G2276" s="832" t="s">
        <v>3432</v>
      </c>
      <c r="H2276" s="849"/>
      <c r="I2276" s="849"/>
      <c r="J2276" s="832"/>
      <c r="K2276" s="832"/>
      <c r="L2276" s="849">
        <v>5.2</v>
      </c>
      <c r="M2276" s="849">
        <v>610.01</v>
      </c>
      <c r="N2276" s="832">
        <v>1</v>
      </c>
      <c r="O2276" s="832">
        <v>117.30961538461538</v>
      </c>
      <c r="P2276" s="849">
        <v>1.2</v>
      </c>
      <c r="Q2276" s="849">
        <v>140.76</v>
      </c>
      <c r="R2276" s="837">
        <v>0.23075031556859724</v>
      </c>
      <c r="S2276" s="850">
        <v>117.3</v>
      </c>
    </row>
    <row r="2277" spans="1:19" ht="14.4" customHeight="1" x14ac:dyDescent="0.3">
      <c r="A2277" s="831" t="s">
        <v>5082</v>
      </c>
      <c r="B2277" s="832" t="s">
        <v>5413</v>
      </c>
      <c r="C2277" s="832" t="s">
        <v>589</v>
      </c>
      <c r="D2277" s="832" t="s">
        <v>2751</v>
      </c>
      <c r="E2277" s="832" t="s">
        <v>5084</v>
      </c>
      <c r="F2277" s="832" t="s">
        <v>5149</v>
      </c>
      <c r="G2277" s="832" t="s">
        <v>1191</v>
      </c>
      <c r="H2277" s="849"/>
      <c r="I2277" s="849"/>
      <c r="J2277" s="832"/>
      <c r="K2277" s="832"/>
      <c r="L2277" s="849"/>
      <c r="M2277" s="849"/>
      <c r="N2277" s="832"/>
      <c r="O2277" s="832"/>
      <c r="P2277" s="849">
        <v>0.2</v>
      </c>
      <c r="Q2277" s="849">
        <v>17.899999999999999</v>
      </c>
      <c r="R2277" s="837"/>
      <c r="S2277" s="850">
        <v>89.499999999999986</v>
      </c>
    </row>
    <row r="2278" spans="1:19" ht="14.4" customHeight="1" x14ac:dyDescent="0.3">
      <c r="A2278" s="831" t="s">
        <v>5082</v>
      </c>
      <c r="B2278" s="832" t="s">
        <v>5413</v>
      </c>
      <c r="C2278" s="832" t="s">
        <v>589</v>
      </c>
      <c r="D2278" s="832" t="s">
        <v>2751</v>
      </c>
      <c r="E2278" s="832" t="s">
        <v>5084</v>
      </c>
      <c r="F2278" s="832" t="s">
        <v>5153</v>
      </c>
      <c r="G2278" s="832" t="s">
        <v>923</v>
      </c>
      <c r="H2278" s="849"/>
      <c r="I2278" s="849"/>
      <c r="J2278" s="832"/>
      <c r="K2278" s="832"/>
      <c r="L2278" s="849"/>
      <c r="M2278" s="849"/>
      <c r="N2278" s="832"/>
      <c r="O2278" s="832"/>
      <c r="P2278" s="849">
        <v>0.06</v>
      </c>
      <c r="Q2278" s="849">
        <v>12.04</v>
      </c>
      <c r="R2278" s="837"/>
      <c r="S2278" s="850">
        <v>200.66666666666666</v>
      </c>
    </row>
    <row r="2279" spans="1:19" ht="14.4" customHeight="1" x14ac:dyDescent="0.3">
      <c r="A2279" s="831" t="s">
        <v>5082</v>
      </c>
      <c r="B2279" s="832" t="s">
        <v>5413</v>
      </c>
      <c r="C2279" s="832" t="s">
        <v>589</v>
      </c>
      <c r="D2279" s="832" t="s">
        <v>2751</v>
      </c>
      <c r="E2279" s="832" t="s">
        <v>5084</v>
      </c>
      <c r="F2279" s="832" t="s">
        <v>5154</v>
      </c>
      <c r="G2279" s="832" t="s">
        <v>2303</v>
      </c>
      <c r="H2279" s="849"/>
      <c r="I2279" s="849"/>
      <c r="J2279" s="832"/>
      <c r="K2279" s="832"/>
      <c r="L2279" s="849"/>
      <c r="M2279" s="849"/>
      <c r="N2279" s="832"/>
      <c r="O2279" s="832"/>
      <c r="P2279" s="849">
        <v>16.66</v>
      </c>
      <c r="Q2279" s="849">
        <v>39199.189999999995</v>
      </c>
      <c r="R2279" s="837"/>
      <c r="S2279" s="850">
        <v>2352.8925570228089</v>
      </c>
    </row>
    <row r="2280" spans="1:19" ht="14.4" customHeight="1" x14ac:dyDescent="0.3">
      <c r="A2280" s="831" t="s">
        <v>5082</v>
      </c>
      <c r="B2280" s="832" t="s">
        <v>5413</v>
      </c>
      <c r="C2280" s="832" t="s">
        <v>589</v>
      </c>
      <c r="D2280" s="832" t="s">
        <v>2751</v>
      </c>
      <c r="E2280" s="832" t="s">
        <v>5084</v>
      </c>
      <c r="F2280" s="832" t="s">
        <v>5205</v>
      </c>
      <c r="G2280" s="832" t="s">
        <v>5206</v>
      </c>
      <c r="H2280" s="849"/>
      <c r="I2280" s="849"/>
      <c r="J2280" s="832"/>
      <c r="K2280" s="832"/>
      <c r="L2280" s="849"/>
      <c r="M2280" s="849"/>
      <c r="N2280" s="832"/>
      <c r="O2280" s="832"/>
      <c r="P2280" s="849">
        <v>2.98</v>
      </c>
      <c r="Q2280" s="849">
        <v>3154.9900000000002</v>
      </c>
      <c r="R2280" s="837"/>
      <c r="S2280" s="850">
        <v>1058.7214765100673</v>
      </c>
    </row>
    <row r="2281" spans="1:19" ht="14.4" customHeight="1" x14ac:dyDescent="0.3">
      <c r="A2281" s="831" t="s">
        <v>5082</v>
      </c>
      <c r="B2281" s="832" t="s">
        <v>5413</v>
      </c>
      <c r="C2281" s="832" t="s">
        <v>589</v>
      </c>
      <c r="D2281" s="832" t="s">
        <v>2751</v>
      </c>
      <c r="E2281" s="832" t="s">
        <v>5084</v>
      </c>
      <c r="F2281" s="832" t="s">
        <v>5207</v>
      </c>
      <c r="G2281" s="832" t="s">
        <v>5206</v>
      </c>
      <c r="H2281" s="849"/>
      <c r="I2281" s="849"/>
      <c r="J2281" s="832"/>
      <c r="K2281" s="832"/>
      <c r="L2281" s="849"/>
      <c r="M2281" s="849"/>
      <c r="N2281" s="832"/>
      <c r="O2281" s="832"/>
      <c r="P2281" s="849">
        <v>26.24</v>
      </c>
      <c r="Q2281" s="849">
        <v>9284.5600000000013</v>
      </c>
      <c r="R2281" s="837"/>
      <c r="S2281" s="850">
        <v>353.83231707317083</v>
      </c>
    </row>
    <row r="2282" spans="1:19" ht="14.4" customHeight="1" x14ac:dyDescent="0.3">
      <c r="A2282" s="831" t="s">
        <v>5082</v>
      </c>
      <c r="B2282" s="832" t="s">
        <v>5413</v>
      </c>
      <c r="C2282" s="832" t="s">
        <v>589</v>
      </c>
      <c r="D2282" s="832" t="s">
        <v>2751</v>
      </c>
      <c r="E2282" s="832" t="s">
        <v>5084</v>
      </c>
      <c r="F2282" s="832" t="s">
        <v>5208</v>
      </c>
      <c r="G2282" s="832" t="s">
        <v>5206</v>
      </c>
      <c r="H2282" s="849"/>
      <c r="I2282" s="849"/>
      <c r="J2282" s="832"/>
      <c r="K2282" s="832"/>
      <c r="L2282" s="849"/>
      <c r="M2282" s="849"/>
      <c r="N2282" s="832"/>
      <c r="O2282" s="832"/>
      <c r="P2282" s="849">
        <v>12.26</v>
      </c>
      <c r="Q2282" s="849">
        <v>1444.5</v>
      </c>
      <c r="R2282" s="837"/>
      <c r="S2282" s="850">
        <v>117.82218597063621</v>
      </c>
    </row>
    <row r="2283" spans="1:19" ht="14.4" customHeight="1" x14ac:dyDescent="0.3">
      <c r="A2283" s="831" t="s">
        <v>5082</v>
      </c>
      <c r="B2283" s="832" t="s">
        <v>5413</v>
      </c>
      <c r="C2283" s="832" t="s">
        <v>589</v>
      </c>
      <c r="D2283" s="832" t="s">
        <v>2751</v>
      </c>
      <c r="E2283" s="832" t="s">
        <v>5084</v>
      </c>
      <c r="F2283" s="832" t="s">
        <v>5211</v>
      </c>
      <c r="G2283" s="832" t="s">
        <v>5206</v>
      </c>
      <c r="H2283" s="849"/>
      <c r="I2283" s="849"/>
      <c r="J2283" s="832"/>
      <c r="K2283" s="832"/>
      <c r="L2283" s="849"/>
      <c r="M2283" s="849"/>
      <c r="N2283" s="832"/>
      <c r="O2283" s="832"/>
      <c r="P2283" s="849">
        <v>4.88</v>
      </c>
      <c r="Q2283" s="849">
        <v>6888.8799999999992</v>
      </c>
      <c r="R2283" s="837"/>
      <c r="S2283" s="850">
        <v>1411.655737704918</v>
      </c>
    </row>
    <row r="2284" spans="1:19" ht="14.4" customHeight="1" x14ac:dyDescent="0.3">
      <c r="A2284" s="831" t="s">
        <v>5082</v>
      </c>
      <c r="B2284" s="832" t="s">
        <v>5413</v>
      </c>
      <c r="C2284" s="832" t="s">
        <v>589</v>
      </c>
      <c r="D2284" s="832" t="s">
        <v>2751</v>
      </c>
      <c r="E2284" s="832" t="s">
        <v>5084</v>
      </c>
      <c r="F2284" s="832" t="s">
        <v>5212</v>
      </c>
      <c r="G2284" s="832" t="s">
        <v>5213</v>
      </c>
      <c r="H2284" s="849"/>
      <c r="I2284" s="849"/>
      <c r="J2284" s="832"/>
      <c r="K2284" s="832"/>
      <c r="L2284" s="849"/>
      <c r="M2284" s="849"/>
      <c r="N2284" s="832"/>
      <c r="O2284" s="832"/>
      <c r="P2284" s="849">
        <v>2</v>
      </c>
      <c r="Q2284" s="849">
        <v>1431.36</v>
      </c>
      <c r="R2284" s="837"/>
      <c r="S2284" s="850">
        <v>715.68</v>
      </c>
    </row>
    <row r="2285" spans="1:19" ht="14.4" customHeight="1" x14ac:dyDescent="0.3">
      <c r="A2285" s="831" t="s">
        <v>5082</v>
      </c>
      <c r="B2285" s="832" t="s">
        <v>5413</v>
      </c>
      <c r="C2285" s="832" t="s">
        <v>589</v>
      </c>
      <c r="D2285" s="832" t="s">
        <v>2751</v>
      </c>
      <c r="E2285" s="832" t="s">
        <v>5084</v>
      </c>
      <c r="F2285" s="832" t="s">
        <v>5214</v>
      </c>
      <c r="G2285" s="832" t="s">
        <v>5213</v>
      </c>
      <c r="H2285" s="849"/>
      <c r="I2285" s="849"/>
      <c r="J2285" s="832"/>
      <c r="K2285" s="832"/>
      <c r="L2285" s="849"/>
      <c r="M2285" s="849"/>
      <c r="N2285" s="832"/>
      <c r="O2285" s="832"/>
      <c r="P2285" s="849">
        <v>3.74</v>
      </c>
      <c r="Q2285" s="849">
        <v>5353.28</v>
      </c>
      <c r="R2285" s="837"/>
      <c r="S2285" s="850">
        <v>1431.3582887700534</v>
      </c>
    </row>
    <row r="2286" spans="1:19" ht="14.4" customHeight="1" x14ac:dyDescent="0.3">
      <c r="A2286" s="831" t="s">
        <v>5082</v>
      </c>
      <c r="B2286" s="832" t="s">
        <v>5413</v>
      </c>
      <c r="C2286" s="832" t="s">
        <v>589</v>
      </c>
      <c r="D2286" s="832" t="s">
        <v>2751</v>
      </c>
      <c r="E2286" s="832" t="s">
        <v>5084</v>
      </c>
      <c r="F2286" s="832" t="s">
        <v>5216</v>
      </c>
      <c r="G2286" s="832" t="s">
        <v>2303</v>
      </c>
      <c r="H2286" s="849"/>
      <c r="I2286" s="849"/>
      <c r="J2286" s="832"/>
      <c r="K2286" s="832"/>
      <c r="L2286" s="849"/>
      <c r="M2286" s="849"/>
      <c r="N2286" s="832"/>
      <c r="O2286" s="832"/>
      <c r="P2286" s="849">
        <v>25.14</v>
      </c>
      <c r="Q2286" s="849">
        <v>19717.25</v>
      </c>
      <c r="R2286" s="837"/>
      <c r="S2286" s="850">
        <v>784.29793158313441</v>
      </c>
    </row>
    <row r="2287" spans="1:19" ht="14.4" customHeight="1" x14ac:dyDescent="0.3">
      <c r="A2287" s="831" t="s">
        <v>5082</v>
      </c>
      <c r="B2287" s="832" t="s">
        <v>5413</v>
      </c>
      <c r="C2287" s="832" t="s">
        <v>589</v>
      </c>
      <c r="D2287" s="832" t="s">
        <v>2751</v>
      </c>
      <c r="E2287" s="832" t="s">
        <v>5084</v>
      </c>
      <c r="F2287" s="832" t="s">
        <v>5221</v>
      </c>
      <c r="G2287" s="832" t="s">
        <v>5222</v>
      </c>
      <c r="H2287" s="849"/>
      <c r="I2287" s="849"/>
      <c r="J2287" s="832"/>
      <c r="K2287" s="832"/>
      <c r="L2287" s="849"/>
      <c r="M2287" s="849"/>
      <c r="N2287" s="832"/>
      <c r="O2287" s="832"/>
      <c r="P2287" s="849">
        <v>6.7799999999999994</v>
      </c>
      <c r="Q2287" s="849">
        <v>2480.1</v>
      </c>
      <c r="R2287" s="837"/>
      <c r="S2287" s="850">
        <v>365.79646017699116</v>
      </c>
    </row>
    <row r="2288" spans="1:19" ht="14.4" customHeight="1" x14ac:dyDescent="0.3">
      <c r="A2288" s="831" t="s">
        <v>5082</v>
      </c>
      <c r="B2288" s="832" t="s">
        <v>5413</v>
      </c>
      <c r="C2288" s="832" t="s">
        <v>589</v>
      </c>
      <c r="D2288" s="832" t="s">
        <v>2751</v>
      </c>
      <c r="E2288" s="832" t="s">
        <v>5084</v>
      </c>
      <c r="F2288" s="832" t="s">
        <v>5228</v>
      </c>
      <c r="G2288" s="832" t="s">
        <v>2303</v>
      </c>
      <c r="H2288" s="849"/>
      <c r="I2288" s="849"/>
      <c r="J2288" s="832"/>
      <c r="K2288" s="832"/>
      <c r="L2288" s="849"/>
      <c r="M2288" s="849"/>
      <c r="N2288" s="832"/>
      <c r="O2288" s="832"/>
      <c r="P2288" s="849">
        <v>10.81</v>
      </c>
      <c r="Q2288" s="849">
        <v>2543.4499999999998</v>
      </c>
      <c r="R2288" s="837"/>
      <c r="S2288" s="850">
        <v>235.28677150786305</v>
      </c>
    </row>
    <row r="2289" spans="1:19" ht="14.4" customHeight="1" x14ac:dyDescent="0.3">
      <c r="A2289" s="831" t="s">
        <v>5082</v>
      </c>
      <c r="B2289" s="832" t="s">
        <v>5413</v>
      </c>
      <c r="C2289" s="832" t="s">
        <v>589</v>
      </c>
      <c r="D2289" s="832" t="s">
        <v>2751</v>
      </c>
      <c r="E2289" s="832" t="s">
        <v>5084</v>
      </c>
      <c r="F2289" s="832" t="s">
        <v>5241</v>
      </c>
      <c r="G2289" s="832" t="s">
        <v>5242</v>
      </c>
      <c r="H2289" s="849"/>
      <c r="I2289" s="849"/>
      <c r="J2289" s="832"/>
      <c r="K2289" s="832"/>
      <c r="L2289" s="849"/>
      <c r="M2289" s="849"/>
      <c r="N2289" s="832"/>
      <c r="O2289" s="832"/>
      <c r="P2289" s="849">
        <v>20.11</v>
      </c>
      <c r="Q2289" s="849">
        <v>10830.12</v>
      </c>
      <c r="R2289" s="837"/>
      <c r="S2289" s="850">
        <v>538.54400795624076</v>
      </c>
    </row>
    <row r="2290" spans="1:19" ht="14.4" customHeight="1" x14ac:dyDescent="0.3">
      <c r="A2290" s="831" t="s">
        <v>5082</v>
      </c>
      <c r="B2290" s="832" t="s">
        <v>5413</v>
      </c>
      <c r="C2290" s="832" t="s">
        <v>589</v>
      </c>
      <c r="D2290" s="832" t="s">
        <v>2751</v>
      </c>
      <c r="E2290" s="832" t="s">
        <v>5084</v>
      </c>
      <c r="F2290" s="832" t="s">
        <v>5245</v>
      </c>
      <c r="G2290" s="832" t="s">
        <v>4430</v>
      </c>
      <c r="H2290" s="849"/>
      <c r="I2290" s="849"/>
      <c r="J2290" s="832"/>
      <c r="K2290" s="832"/>
      <c r="L2290" s="849"/>
      <c r="M2290" s="849"/>
      <c r="N2290" s="832"/>
      <c r="O2290" s="832"/>
      <c r="P2290" s="849">
        <v>0.4</v>
      </c>
      <c r="Q2290" s="849">
        <v>28.28</v>
      </c>
      <c r="R2290" s="837"/>
      <c r="S2290" s="850">
        <v>70.7</v>
      </c>
    </row>
    <row r="2291" spans="1:19" ht="14.4" customHeight="1" x14ac:dyDescent="0.3">
      <c r="A2291" s="831" t="s">
        <v>5082</v>
      </c>
      <c r="B2291" s="832" t="s">
        <v>5413</v>
      </c>
      <c r="C2291" s="832" t="s">
        <v>589</v>
      </c>
      <c r="D2291" s="832" t="s">
        <v>2751</v>
      </c>
      <c r="E2291" s="832" t="s">
        <v>5084</v>
      </c>
      <c r="F2291" s="832" t="s">
        <v>5252</v>
      </c>
      <c r="G2291" s="832" t="s">
        <v>2593</v>
      </c>
      <c r="H2291" s="849"/>
      <c r="I2291" s="849"/>
      <c r="J2291" s="832"/>
      <c r="K2291" s="832"/>
      <c r="L2291" s="849"/>
      <c r="M2291" s="849"/>
      <c r="N2291" s="832"/>
      <c r="O2291" s="832"/>
      <c r="P2291" s="849">
        <v>4</v>
      </c>
      <c r="Q2291" s="849">
        <v>6996.32</v>
      </c>
      <c r="R2291" s="837"/>
      <c r="S2291" s="850">
        <v>1749.08</v>
      </c>
    </row>
    <row r="2292" spans="1:19" ht="14.4" customHeight="1" x14ac:dyDescent="0.3">
      <c r="A2292" s="831" t="s">
        <v>5082</v>
      </c>
      <c r="B2292" s="832" t="s">
        <v>5413</v>
      </c>
      <c r="C2292" s="832" t="s">
        <v>589</v>
      </c>
      <c r="D2292" s="832" t="s">
        <v>2751</v>
      </c>
      <c r="E2292" s="832" t="s">
        <v>5084</v>
      </c>
      <c r="F2292" s="832" t="s">
        <v>5253</v>
      </c>
      <c r="G2292" s="832" t="s">
        <v>2457</v>
      </c>
      <c r="H2292" s="849"/>
      <c r="I2292" s="849"/>
      <c r="J2292" s="832"/>
      <c r="K2292" s="832"/>
      <c r="L2292" s="849"/>
      <c r="M2292" s="849"/>
      <c r="N2292" s="832"/>
      <c r="O2292" s="832"/>
      <c r="P2292" s="849">
        <v>3.95</v>
      </c>
      <c r="Q2292" s="849">
        <v>1117.06</v>
      </c>
      <c r="R2292" s="837"/>
      <c r="S2292" s="850">
        <v>282.79999999999995</v>
      </c>
    </row>
    <row r="2293" spans="1:19" ht="14.4" customHeight="1" x14ac:dyDescent="0.3">
      <c r="A2293" s="831" t="s">
        <v>5082</v>
      </c>
      <c r="B2293" s="832" t="s">
        <v>5413</v>
      </c>
      <c r="C2293" s="832" t="s">
        <v>589</v>
      </c>
      <c r="D2293" s="832" t="s">
        <v>2751</v>
      </c>
      <c r="E2293" s="832" t="s">
        <v>5084</v>
      </c>
      <c r="F2293" s="832" t="s">
        <v>5294</v>
      </c>
      <c r="G2293" s="832" t="s">
        <v>1150</v>
      </c>
      <c r="H2293" s="849"/>
      <c r="I2293" s="849"/>
      <c r="J2293" s="832"/>
      <c r="K2293" s="832"/>
      <c r="L2293" s="849"/>
      <c r="M2293" s="849"/>
      <c r="N2293" s="832"/>
      <c r="O2293" s="832"/>
      <c r="P2293" s="849">
        <v>5.62</v>
      </c>
      <c r="Q2293" s="849">
        <v>1322.32</v>
      </c>
      <c r="R2293" s="837"/>
      <c r="S2293" s="850">
        <v>235.28825622775798</v>
      </c>
    </row>
    <row r="2294" spans="1:19" ht="14.4" customHeight="1" x14ac:dyDescent="0.3">
      <c r="A2294" s="831" t="s">
        <v>5082</v>
      </c>
      <c r="B2294" s="832" t="s">
        <v>5413</v>
      </c>
      <c r="C2294" s="832" t="s">
        <v>589</v>
      </c>
      <c r="D2294" s="832" t="s">
        <v>2751</v>
      </c>
      <c r="E2294" s="832" t="s">
        <v>5084</v>
      </c>
      <c r="F2294" s="832" t="s">
        <v>5297</v>
      </c>
      <c r="G2294" s="832" t="s">
        <v>835</v>
      </c>
      <c r="H2294" s="849"/>
      <c r="I2294" s="849"/>
      <c r="J2294" s="832"/>
      <c r="K2294" s="832"/>
      <c r="L2294" s="849"/>
      <c r="M2294" s="849"/>
      <c r="N2294" s="832"/>
      <c r="O2294" s="832"/>
      <c r="P2294" s="849">
        <v>9.32</v>
      </c>
      <c r="Q2294" s="849">
        <v>6408.97</v>
      </c>
      <c r="R2294" s="837"/>
      <c r="S2294" s="850">
        <v>687.65772532188839</v>
      </c>
    </row>
    <row r="2295" spans="1:19" ht="14.4" customHeight="1" x14ac:dyDescent="0.3">
      <c r="A2295" s="831" t="s">
        <v>5082</v>
      </c>
      <c r="B2295" s="832" t="s">
        <v>5413</v>
      </c>
      <c r="C2295" s="832" t="s">
        <v>589</v>
      </c>
      <c r="D2295" s="832" t="s">
        <v>2751</v>
      </c>
      <c r="E2295" s="832" t="s">
        <v>5084</v>
      </c>
      <c r="F2295" s="832" t="s">
        <v>5298</v>
      </c>
      <c r="G2295" s="832" t="s">
        <v>835</v>
      </c>
      <c r="H2295" s="849"/>
      <c r="I2295" s="849"/>
      <c r="J2295" s="832"/>
      <c r="K2295" s="832"/>
      <c r="L2295" s="849"/>
      <c r="M2295" s="849"/>
      <c r="N2295" s="832"/>
      <c r="O2295" s="832"/>
      <c r="P2295" s="849">
        <v>19.23</v>
      </c>
      <c r="Q2295" s="849">
        <v>2644.87</v>
      </c>
      <c r="R2295" s="837"/>
      <c r="S2295" s="850">
        <v>137.53874154966198</v>
      </c>
    </row>
    <row r="2296" spans="1:19" ht="14.4" customHeight="1" x14ac:dyDescent="0.3">
      <c r="A2296" s="831" t="s">
        <v>5082</v>
      </c>
      <c r="B2296" s="832" t="s">
        <v>5413</v>
      </c>
      <c r="C2296" s="832" t="s">
        <v>589</v>
      </c>
      <c r="D2296" s="832" t="s">
        <v>2751</v>
      </c>
      <c r="E2296" s="832" t="s">
        <v>5084</v>
      </c>
      <c r="F2296" s="832" t="s">
        <v>5305</v>
      </c>
      <c r="G2296" s="832" t="s">
        <v>717</v>
      </c>
      <c r="H2296" s="849"/>
      <c r="I2296" s="849"/>
      <c r="J2296" s="832"/>
      <c r="K2296" s="832"/>
      <c r="L2296" s="849"/>
      <c r="M2296" s="849"/>
      <c r="N2296" s="832"/>
      <c r="O2296" s="832"/>
      <c r="P2296" s="849">
        <v>2</v>
      </c>
      <c r="Q2296" s="849">
        <v>412.96000000000004</v>
      </c>
      <c r="R2296" s="837"/>
      <c r="S2296" s="850">
        <v>206.48000000000002</v>
      </c>
    </row>
    <row r="2297" spans="1:19" ht="14.4" customHeight="1" x14ac:dyDescent="0.3">
      <c r="A2297" s="831" t="s">
        <v>5082</v>
      </c>
      <c r="B2297" s="832" t="s">
        <v>5413</v>
      </c>
      <c r="C2297" s="832" t="s">
        <v>589</v>
      </c>
      <c r="D2297" s="832" t="s">
        <v>2751</v>
      </c>
      <c r="E2297" s="832" t="s">
        <v>5084</v>
      </c>
      <c r="F2297" s="832" t="s">
        <v>5311</v>
      </c>
      <c r="G2297" s="832" t="s">
        <v>1001</v>
      </c>
      <c r="H2297" s="849"/>
      <c r="I2297" s="849"/>
      <c r="J2297" s="832"/>
      <c r="K2297" s="832"/>
      <c r="L2297" s="849"/>
      <c r="M2297" s="849"/>
      <c r="N2297" s="832"/>
      <c r="O2297" s="832"/>
      <c r="P2297" s="849">
        <v>0.93</v>
      </c>
      <c r="Q2297" s="849">
        <v>2143.2600000000002</v>
      </c>
      <c r="R2297" s="837"/>
      <c r="S2297" s="850">
        <v>2304.5806451612902</v>
      </c>
    </row>
    <row r="2298" spans="1:19" ht="14.4" customHeight="1" x14ac:dyDescent="0.3">
      <c r="A2298" s="831" t="s">
        <v>5082</v>
      </c>
      <c r="B2298" s="832" t="s">
        <v>5413</v>
      </c>
      <c r="C2298" s="832" t="s">
        <v>589</v>
      </c>
      <c r="D2298" s="832" t="s">
        <v>2751</v>
      </c>
      <c r="E2298" s="832" t="s">
        <v>5320</v>
      </c>
      <c r="F2298" s="832" t="s">
        <v>5321</v>
      </c>
      <c r="G2298" s="832" t="s">
        <v>5322</v>
      </c>
      <c r="H2298" s="849"/>
      <c r="I2298" s="849"/>
      <c r="J2298" s="832"/>
      <c r="K2298" s="832"/>
      <c r="L2298" s="849"/>
      <c r="M2298" s="849"/>
      <c r="N2298" s="832"/>
      <c r="O2298" s="832"/>
      <c r="P2298" s="849">
        <v>1</v>
      </c>
      <c r="Q2298" s="849">
        <v>867</v>
      </c>
      <c r="R2298" s="837"/>
      <c r="S2298" s="850">
        <v>867</v>
      </c>
    </row>
    <row r="2299" spans="1:19" ht="14.4" customHeight="1" x14ac:dyDescent="0.3">
      <c r="A2299" s="831" t="s">
        <v>5082</v>
      </c>
      <c r="B2299" s="832" t="s">
        <v>5413</v>
      </c>
      <c r="C2299" s="832" t="s">
        <v>589</v>
      </c>
      <c r="D2299" s="832" t="s">
        <v>2751</v>
      </c>
      <c r="E2299" s="832" t="s">
        <v>5320</v>
      </c>
      <c r="F2299" s="832" t="s">
        <v>5323</v>
      </c>
      <c r="G2299" s="832" t="s">
        <v>5324</v>
      </c>
      <c r="H2299" s="849"/>
      <c r="I2299" s="849"/>
      <c r="J2299" s="832"/>
      <c r="K2299" s="832"/>
      <c r="L2299" s="849"/>
      <c r="M2299" s="849"/>
      <c r="N2299" s="832"/>
      <c r="O2299" s="832"/>
      <c r="P2299" s="849">
        <v>4</v>
      </c>
      <c r="Q2299" s="849">
        <v>3468</v>
      </c>
      <c r="R2299" s="837"/>
      <c r="S2299" s="850">
        <v>867</v>
      </c>
    </row>
    <row r="2300" spans="1:19" ht="14.4" customHeight="1" x14ac:dyDescent="0.3">
      <c r="A2300" s="831" t="s">
        <v>5082</v>
      </c>
      <c r="B2300" s="832" t="s">
        <v>5413</v>
      </c>
      <c r="C2300" s="832" t="s">
        <v>589</v>
      </c>
      <c r="D2300" s="832" t="s">
        <v>2751</v>
      </c>
      <c r="E2300" s="832" t="s">
        <v>5320</v>
      </c>
      <c r="F2300" s="832" t="s">
        <v>5325</v>
      </c>
      <c r="G2300" s="832" t="s">
        <v>5326</v>
      </c>
      <c r="H2300" s="849"/>
      <c r="I2300" s="849"/>
      <c r="J2300" s="832"/>
      <c r="K2300" s="832"/>
      <c r="L2300" s="849"/>
      <c r="M2300" s="849"/>
      <c r="N2300" s="832"/>
      <c r="O2300" s="832"/>
      <c r="P2300" s="849">
        <v>1</v>
      </c>
      <c r="Q2300" s="849">
        <v>964</v>
      </c>
      <c r="R2300" s="837"/>
      <c r="S2300" s="850">
        <v>964</v>
      </c>
    </row>
    <row r="2301" spans="1:19" ht="14.4" customHeight="1" x14ac:dyDescent="0.3">
      <c r="A2301" s="831" t="s">
        <v>5082</v>
      </c>
      <c r="B2301" s="832" t="s">
        <v>5413</v>
      </c>
      <c r="C2301" s="832" t="s">
        <v>589</v>
      </c>
      <c r="D2301" s="832" t="s">
        <v>2751</v>
      </c>
      <c r="E2301" s="832" t="s">
        <v>5320</v>
      </c>
      <c r="F2301" s="832" t="s">
        <v>5426</v>
      </c>
      <c r="G2301" s="832" t="s">
        <v>5427</v>
      </c>
      <c r="H2301" s="849"/>
      <c r="I2301" s="849"/>
      <c r="J2301" s="832"/>
      <c r="K2301" s="832"/>
      <c r="L2301" s="849"/>
      <c r="M2301" s="849"/>
      <c r="N2301" s="832"/>
      <c r="O2301" s="832"/>
      <c r="P2301" s="849">
        <v>2</v>
      </c>
      <c r="Q2301" s="849">
        <v>2043.54</v>
      </c>
      <c r="R2301" s="837"/>
      <c r="S2301" s="850">
        <v>1021.77</v>
      </c>
    </row>
    <row r="2302" spans="1:19" ht="14.4" customHeight="1" x14ac:dyDescent="0.3">
      <c r="A2302" s="831" t="s">
        <v>5082</v>
      </c>
      <c r="B2302" s="832" t="s">
        <v>5413</v>
      </c>
      <c r="C2302" s="832" t="s">
        <v>589</v>
      </c>
      <c r="D2302" s="832" t="s">
        <v>2751</v>
      </c>
      <c r="E2302" s="832" t="s">
        <v>5331</v>
      </c>
      <c r="F2302" s="832" t="s">
        <v>5335</v>
      </c>
      <c r="G2302" s="832" t="s">
        <v>5336</v>
      </c>
      <c r="H2302" s="849"/>
      <c r="I2302" s="849"/>
      <c r="J2302" s="832"/>
      <c r="K2302" s="832"/>
      <c r="L2302" s="849"/>
      <c r="M2302" s="849"/>
      <c r="N2302" s="832"/>
      <c r="O2302" s="832"/>
      <c r="P2302" s="849">
        <v>2</v>
      </c>
      <c r="Q2302" s="849">
        <v>244</v>
      </c>
      <c r="R2302" s="837"/>
      <c r="S2302" s="850">
        <v>122</v>
      </c>
    </row>
    <row r="2303" spans="1:19" ht="14.4" customHeight="1" x14ac:dyDescent="0.3">
      <c r="A2303" s="831" t="s">
        <v>5082</v>
      </c>
      <c r="B2303" s="832" t="s">
        <v>5413</v>
      </c>
      <c r="C2303" s="832" t="s">
        <v>589</v>
      </c>
      <c r="D2303" s="832" t="s">
        <v>2751</v>
      </c>
      <c r="E2303" s="832" t="s">
        <v>5331</v>
      </c>
      <c r="F2303" s="832" t="s">
        <v>5338</v>
      </c>
      <c r="G2303" s="832" t="s">
        <v>5340</v>
      </c>
      <c r="H2303" s="849"/>
      <c r="I2303" s="849"/>
      <c r="J2303" s="832"/>
      <c r="K2303" s="832"/>
      <c r="L2303" s="849"/>
      <c r="M2303" s="849"/>
      <c r="N2303" s="832"/>
      <c r="O2303" s="832"/>
      <c r="P2303" s="849">
        <v>82</v>
      </c>
      <c r="Q2303" s="849">
        <v>12054</v>
      </c>
      <c r="R2303" s="837"/>
      <c r="S2303" s="850">
        <v>147</v>
      </c>
    </row>
    <row r="2304" spans="1:19" ht="14.4" customHeight="1" x14ac:dyDescent="0.3">
      <c r="A2304" s="831" t="s">
        <v>5082</v>
      </c>
      <c r="B2304" s="832" t="s">
        <v>5413</v>
      </c>
      <c r="C2304" s="832" t="s">
        <v>589</v>
      </c>
      <c r="D2304" s="832" t="s">
        <v>2751</v>
      </c>
      <c r="E2304" s="832" t="s">
        <v>5331</v>
      </c>
      <c r="F2304" s="832" t="s">
        <v>5344</v>
      </c>
      <c r="G2304" s="832" t="s">
        <v>5345</v>
      </c>
      <c r="H2304" s="849">
        <v>4</v>
      </c>
      <c r="I2304" s="849">
        <v>148</v>
      </c>
      <c r="J2304" s="832">
        <v>0.30769230769230771</v>
      </c>
      <c r="K2304" s="832">
        <v>37</v>
      </c>
      <c r="L2304" s="849">
        <v>13</v>
      </c>
      <c r="M2304" s="849">
        <v>481</v>
      </c>
      <c r="N2304" s="832">
        <v>1</v>
      </c>
      <c r="O2304" s="832">
        <v>37</v>
      </c>
      <c r="P2304" s="849">
        <v>48</v>
      </c>
      <c r="Q2304" s="849">
        <v>1776</v>
      </c>
      <c r="R2304" s="837">
        <v>3.6923076923076925</v>
      </c>
      <c r="S2304" s="850">
        <v>37</v>
      </c>
    </row>
    <row r="2305" spans="1:19" ht="14.4" customHeight="1" x14ac:dyDescent="0.3">
      <c r="A2305" s="831" t="s">
        <v>5082</v>
      </c>
      <c r="B2305" s="832" t="s">
        <v>5413</v>
      </c>
      <c r="C2305" s="832" t="s">
        <v>589</v>
      </c>
      <c r="D2305" s="832" t="s">
        <v>2751</v>
      </c>
      <c r="E2305" s="832" t="s">
        <v>5331</v>
      </c>
      <c r="F2305" s="832" t="s">
        <v>5344</v>
      </c>
      <c r="G2305" s="832" t="s">
        <v>5346</v>
      </c>
      <c r="H2305" s="849">
        <v>2</v>
      </c>
      <c r="I2305" s="849">
        <v>74</v>
      </c>
      <c r="J2305" s="832">
        <v>2</v>
      </c>
      <c r="K2305" s="832">
        <v>37</v>
      </c>
      <c r="L2305" s="849">
        <v>1</v>
      </c>
      <c r="M2305" s="849">
        <v>37</v>
      </c>
      <c r="N2305" s="832">
        <v>1</v>
      </c>
      <c r="O2305" s="832">
        <v>37</v>
      </c>
      <c r="P2305" s="849"/>
      <c r="Q2305" s="849"/>
      <c r="R2305" s="837"/>
      <c r="S2305" s="850"/>
    </row>
    <row r="2306" spans="1:19" ht="14.4" customHeight="1" x14ac:dyDescent="0.3">
      <c r="A2306" s="831" t="s">
        <v>5082</v>
      </c>
      <c r="B2306" s="832" t="s">
        <v>5413</v>
      </c>
      <c r="C2306" s="832" t="s">
        <v>589</v>
      </c>
      <c r="D2306" s="832" t="s">
        <v>2751</v>
      </c>
      <c r="E2306" s="832" t="s">
        <v>5331</v>
      </c>
      <c r="F2306" s="832" t="s">
        <v>5430</v>
      </c>
      <c r="G2306" s="832" t="s">
        <v>5431</v>
      </c>
      <c r="H2306" s="849">
        <v>237</v>
      </c>
      <c r="I2306" s="849">
        <v>41949</v>
      </c>
      <c r="J2306" s="832">
        <v>0.68103448275862066</v>
      </c>
      <c r="K2306" s="832">
        <v>177</v>
      </c>
      <c r="L2306" s="849">
        <v>348</v>
      </c>
      <c r="M2306" s="849">
        <v>61596</v>
      </c>
      <c r="N2306" s="832">
        <v>1</v>
      </c>
      <c r="O2306" s="832">
        <v>177</v>
      </c>
      <c r="P2306" s="849">
        <v>670</v>
      </c>
      <c r="Q2306" s="849">
        <v>119260</v>
      </c>
      <c r="R2306" s="837">
        <v>1.9361646860185726</v>
      </c>
      <c r="S2306" s="850">
        <v>178</v>
      </c>
    </row>
    <row r="2307" spans="1:19" ht="14.4" customHeight="1" x14ac:dyDescent="0.3">
      <c r="A2307" s="831" t="s">
        <v>5082</v>
      </c>
      <c r="B2307" s="832" t="s">
        <v>5413</v>
      </c>
      <c r="C2307" s="832" t="s">
        <v>589</v>
      </c>
      <c r="D2307" s="832" t="s">
        <v>2751</v>
      </c>
      <c r="E2307" s="832" t="s">
        <v>5331</v>
      </c>
      <c r="F2307" s="832" t="s">
        <v>5430</v>
      </c>
      <c r="G2307" s="832" t="s">
        <v>5432</v>
      </c>
      <c r="H2307" s="849"/>
      <c r="I2307" s="849"/>
      <c r="J2307" s="832"/>
      <c r="K2307" s="832"/>
      <c r="L2307" s="849"/>
      <c r="M2307" s="849"/>
      <c r="N2307" s="832"/>
      <c r="O2307" s="832"/>
      <c r="P2307" s="849">
        <v>1</v>
      </c>
      <c r="Q2307" s="849">
        <v>178</v>
      </c>
      <c r="R2307" s="837"/>
      <c r="S2307" s="850">
        <v>178</v>
      </c>
    </row>
    <row r="2308" spans="1:19" ht="14.4" customHeight="1" x14ac:dyDescent="0.3">
      <c r="A2308" s="831" t="s">
        <v>5082</v>
      </c>
      <c r="B2308" s="832" t="s">
        <v>5413</v>
      </c>
      <c r="C2308" s="832" t="s">
        <v>589</v>
      </c>
      <c r="D2308" s="832" t="s">
        <v>2751</v>
      </c>
      <c r="E2308" s="832" t="s">
        <v>5331</v>
      </c>
      <c r="F2308" s="832" t="s">
        <v>5437</v>
      </c>
      <c r="G2308" s="832" t="s">
        <v>5438</v>
      </c>
      <c r="H2308" s="849">
        <v>3</v>
      </c>
      <c r="I2308" s="849">
        <v>1893</v>
      </c>
      <c r="J2308" s="832">
        <v>0.42857142857142855</v>
      </c>
      <c r="K2308" s="832">
        <v>631</v>
      </c>
      <c r="L2308" s="849">
        <v>7</v>
      </c>
      <c r="M2308" s="849">
        <v>4417</v>
      </c>
      <c r="N2308" s="832">
        <v>1</v>
      </c>
      <c r="O2308" s="832">
        <v>631</v>
      </c>
      <c r="P2308" s="849">
        <v>19</v>
      </c>
      <c r="Q2308" s="849">
        <v>12008</v>
      </c>
      <c r="R2308" s="837">
        <v>2.7185872764319674</v>
      </c>
      <c r="S2308" s="850">
        <v>632</v>
      </c>
    </row>
    <row r="2309" spans="1:19" ht="14.4" customHeight="1" x14ac:dyDescent="0.3">
      <c r="A2309" s="831" t="s">
        <v>5082</v>
      </c>
      <c r="B2309" s="832" t="s">
        <v>5413</v>
      </c>
      <c r="C2309" s="832" t="s">
        <v>589</v>
      </c>
      <c r="D2309" s="832" t="s">
        <v>2751</v>
      </c>
      <c r="E2309" s="832" t="s">
        <v>5331</v>
      </c>
      <c r="F2309" s="832" t="s">
        <v>5439</v>
      </c>
      <c r="G2309" s="832" t="s">
        <v>5440</v>
      </c>
      <c r="H2309" s="849">
        <v>1</v>
      </c>
      <c r="I2309" s="849">
        <v>6677</v>
      </c>
      <c r="J2309" s="832">
        <v>0.99985025456723575</v>
      </c>
      <c r="K2309" s="832">
        <v>6677</v>
      </c>
      <c r="L2309" s="849">
        <v>1</v>
      </c>
      <c r="M2309" s="849">
        <v>6678</v>
      </c>
      <c r="N2309" s="832">
        <v>1</v>
      </c>
      <c r="O2309" s="832">
        <v>6678</v>
      </c>
      <c r="P2309" s="849">
        <v>22</v>
      </c>
      <c r="Q2309" s="849">
        <v>146982</v>
      </c>
      <c r="R2309" s="837">
        <v>22.009883198562445</v>
      </c>
      <c r="S2309" s="850">
        <v>6681</v>
      </c>
    </row>
    <row r="2310" spans="1:19" ht="14.4" customHeight="1" x14ac:dyDescent="0.3">
      <c r="A2310" s="831" t="s">
        <v>5082</v>
      </c>
      <c r="B2310" s="832" t="s">
        <v>5413</v>
      </c>
      <c r="C2310" s="832" t="s">
        <v>589</v>
      </c>
      <c r="D2310" s="832" t="s">
        <v>2751</v>
      </c>
      <c r="E2310" s="832" t="s">
        <v>5331</v>
      </c>
      <c r="F2310" s="832" t="s">
        <v>5443</v>
      </c>
      <c r="G2310" s="832" t="s">
        <v>5444</v>
      </c>
      <c r="H2310" s="849"/>
      <c r="I2310" s="849"/>
      <c r="J2310" s="832"/>
      <c r="K2310" s="832"/>
      <c r="L2310" s="849"/>
      <c r="M2310" s="849"/>
      <c r="N2310" s="832"/>
      <c r="O2310" s="832"/>
      <c r="P2310" s="849">
        <v>2</v>
      </c>
      <c r="Q2310" s="849">
        <v>1448</v>
      </c>
      <c r="R2310" s="837"/>
      <c r="S2310" s="850">
        <v>724</v>
      </c>
    </row>
    <row r="2311" spans="1:19" ht="14.4" customHeight="1" x14ac:dyDescent="0.3">
      <c r="A2311" s="831" t="s">
        <v>5082</v>
      </c>
      <c r="B2311" s="832" t="s">
        <v>5413</v>
      </c>
      <c r="C2311" s="832" t="s">
        <v>589</v>
      </c>
      <c r="D2311" s="832" t="s">
        <v>2751</v>
      </c>
      <c r="E2311" s="832" t="s">
        <v>5331</v>
      </c>
      <c r="F2311" s="832" t="s">
        <v>5358</v>
      </c>
      <c r="G2311" s="832" t="s">
        <v>5359</v>
      </c>
      <c r="H2311" s="849"/>
      <c r="I2311" s="849"/>
      <c r="J2311" s="832"/>
      <c r="K2311" s="832"/>
      <c r="L2311" s="849"/>
      <c r="M2311" s="849"/>
      <c r="N2311" s="832"/>
      <c r="O2311" s="832"/>
      <c r="P2311" s="849">
        <v>1</v>
      </c>
      <c r="Q2311" s="849">
        <v>244</v>
      </c>
      <c r="R2311" s="837"/>
      <c r="S2311" s="850">
        <v>244</v>
      </c>
    </row>
    <row r="2312" spans="1:19" ht="14.4" customHeight="1" x14ac:dyDescent="0.3">
      <c r="A2312" s="831" t="s">
        <v>5082</v>
      </c>
      <c r="B2312" s="832" t="s">
        <v>5413</v>
      </c>
      <c r="C2312" s="832" t="s">
        <v>589</v>
      </c>
      <c r="D2312" s="832" t="s">
        <v>2751</v>
      </c>
      <c r="E2312" s="832" t="s">
        <v>5331</v>
      </c>
      <c r="F2312" s="832" t="s">
        <v>5358</v>
      </c>
      <c r="G2312" s="832" t="s">
        <v>5360</v>
      </c>
      <c r="H2312" s="849"/>
      <c r="I2312" s="849"/>
      <c r="J2312" s="832"/>
      <c r="K2312" s="832"/>
      <c r="L2312" s="849"/>
      <c r="M2312" s="849"/>
      <c r="N2312" s="832"/>
      <c r="O2312" s="832"/>
      <c r="P2312" s="849">
        <v>170</v>
      </c>
      <c r="Q2312" s="849">
        <v>41480</v>
      </c>
      <c r="R2312" s="837"/>
      <c r="S2312" s="850">
        <v>244</v>
      </c>
    </row>
    <row r="2313" spans="1:19" ht="14.4" customHeight="1" x14ac:dyDescent="0.3">
      <c r="A2313" s="831" t="s">
        <v>5082</v>
      </c>
      <c r="B2313" s="832" t="s">
        <v>5413</v>
      </c>
      <c r="C2313" s="832" t="s">
        <v>589</v>
      </c>
      <c r="D2313" s="832" t="s">
        <v>2751</v>
      </c>
      <c r="E2313" s="832" t="s">
        <v>5331</v>
      </c>
      <c r="F2313" s="832" t="s">
        <v>5361</v>
      </c>
      <c r="G2313" s="832" t="s">
        <v>5362</v>
      </c>
      <c r="H2313" s="849">
        <v>2</v>
      </c>
      <c r="I2313" s="849">
        <v>66.66</v>
      </c>
      <c r="J2313" s="832">
        <v>2</v>
      </c>
      <c r="K2313" s="832">
        <v>33.33</v>
      </c>
      <c r="L2313" s="849">
        <v>1</v>
      </c>
      <c r="M2313" s="849">
        <v>33.33</v>
      </c>
      <c r="N2313" s="832">
        <v>1</v>
      </c>
      <c r="O2313" s="832">
        <v>33.33</v>
      </c>
      <c r="P2313" s="849">
        <v>2</v>
      </c>
      <c r="Q2313" s="849">
        <v>66.66</v>
      </c>
      <c r="R2313" s="837">
        <v>2</v>
      </c>
      <c r="S2313" s="850">
        <v>33.33</v>
      </c>
    </row>
    <row r="2314" spans="1:19" ht="14.4" customHeight="1" x14ac:dyDescent="0.3">
      <c r="A2314" s="831" t="s">
        <v>5082</v>
      </c>
      <c r="B2314" s="832" t="s">
        <v>5413</v>
      </c>
      <c r="C2314" s="832" t="s">
        <v>589</v>
      </c>
      <c r="D2314" s="832" t="s">
        <v>2751</v>
      </c>
      <c r="E2314" s="832" t="s">
        <v>5331</v>
      </c>
      <c r="F2314" s="832" t="s">
        <v>5361</v>
      </c>
      <c r="G2314" s="832" t="s">
        <v>5363</v>
      </c>
      <c r="H2314" s="849">
        <v>158</v>
      </c>
      <c r="I2314" s="849">
        <v>5266.66</v>
      </c>
      <c r="J2314" s="832">
        <v>0.39698492083532766</v>
      </c>
      <c r="K2314" s="832">
        <v>33.333291139240508</v>
      </c>
      <c r="L2314" s="849">
        <v>398</v>
      </c>
      <c r="M2314" s="849">
        <v>13266.65</v>
      </c>
      <c r="N2314" s="832">
        <v>1</v>
      </c>
      <c r="O2314" s="832">
        <v>33.333291457286428</v>
      </c>
      <c r="P2314" s="849">
        <v>727</v>
      </c>
      <c r="Q2314" s="849">
        <v>24233.32</v>
      </c>
      <c r="R2314" s="837">
        <v>1.8266344555709242</v>
      </c>
      <c r="S2314" s="850">
        <v>33.333314993122421</v>
      </c>
    </row>
    <row r="2315" spans="1:19" ht="14.4" customHeight="1" x14ac:dyDescent="0.3">
      <c r="A2315" s="831" t="s">
        <v>5082</v>
      </c>
      <c r="B2315" s="832" t="s">
        <v>5413</v>
      </c>
      <c r="C2315" s="832" t="s">
        <v>589</v>
      </c>
      <c r="D2315" s="832" t="s">
        <v>2751</v>
      </c>
      <c r="E2315" s="832" t="s">
        <v>5331</v>
      </c>
      <c r="F2315" s="832" t="s">
        <v>5447</v>
      </c>
      <c r="G2315" s="832" t="s">
        <v>5448</v>
      </c>
      <c r="H2315" s="849">
        <v>7</v>
      </c>
      <c r="I2315" s="849">
        <v>6566</v>
      </c>
      <c r="J2315" s="832">
        <v>0.87406815761448353</v>
      </c>
      <c r="K2315" s="832">
        <v>938</v>
      </c>
      <c r="L2315" s="849">
        <v>8</v>
      </c>
      <c r="M2315" s="849">
        <v>7512</v>
      </c>
      <c r="N2315" s="832">
        <v>1</v>
      </c>
      <c r="O2315" s="832">
        <v>939</v>
      </c>
      <c r="P2315" s="849">
        <v>39</v>
      </c>
      <c r="Q2315" s="849">
        <v>36621</v>
      </c>
      <c r="R2315" s="837">
        <v>4.875</v>
      </c>
      <c r="S2315" s="850">
        <v>939</v>
      </c>
    </row>
    <row r="2316" spans="1:19" ht="14.4" customHeight="1" x14ac:dyDescent="0.3">
      <c r="A2316" s="831" t="s">
        <v>5082</v>
      </c>
      <c r="B2316" s="832" t="s">
        <v>5413</v>
      </c>
      <c r="C2316" s="832" t="s">
        <v>589</v>
      </c>
      <c r="D2316" s="832" t="s">
        <v>2751</v>
      </c>
      <c r="E2316" s="832" t="s">
        <v>5331</v>
      </c>
      <c r="F2316" s="832" t="s">
        <v>5364</v>
      </c>
      <c r="G2316" s="832" t="s">
        <v>5365</v>
      </c>
      <c r="H2316" s="849">
        <v>166</v>
      </c>
      <c r="I2316" s="849">
        <v>6142</v>
      </c>
      <c r="J2316" s="832">
        <v>0.73777777777777775</v>
      </c>
      <c r="K2316" s="832">
        <v>37</v>
      </c>
      <c r="L2316" s="849">
        <v>225</v>
      </c>
      <c r="M2316" s="849">
        <v>8325</v>
      </c>
      <c r="N2316" s="832">
        <v>1</v>
      </c>
      <c r="O2316" s="832">
        <v>37</v>
      </c>
      <c r="P2316" s="849">
        <v>359</v>
      </c>
      <c r="Q2316" s="849">
        <v>13283</v>
      </c>
      <c r="R2316" s="837">
        <v>1.5955555555555556</v>
      </c>
      <c r="S2316" s="850">
        <v>37</v>
      </c>
    </row>
    <row r="2317" spans="1:19" ht="14.4" customHeight="1" x14ac:dyDescent="0.3">
      <c r="A2317" s="831" t="s">
        <v>5082</v>
      </c>
      <c r="B2317" s="832" t="s">
        <v>5413</v>
      </c>
      <c r="C2317" s="832" t="s">
        <v>589</v>
      </c>
      <c r="D2317" s="832" t="s">
        <v>2751</v>
      </c>
      <c r="E2317" s="832" t="s">
        <v>5331</v>
      </c>
      <c r="F2317" s="832" t="s">
        <v>5369</v>
      </c>
      <c r="G2317" s="832" t="s">
        <v>5371</v>
      </c>
      <c r="H2317" s="849">
        <v>1</v>
      </c>
      <c r="I2317" s="849">
        <v>32</v>
      </c>
      <c r="J2317" s="832">
        <v>0.5</v>
      </c>
      <c r="K2317" s="832">
        <v>32</v>
      </c>
      <c r="L2317" s="849">
        <v>2</v>
      </c>
      <c r="M2317" s="849">
        <v>64</v>
      </c>
      <c r="N2317" s="832">
        <v>1</v>
      </c>
      <c r="O2317" s="832">
        <v>32</v>
      </c>
      <c r="P2317" s="849"/>
      <c r="Q2317" s="849"/>
      <c r="R2317" s="837"/>
      <c r="S2317" s="850"/>
    </row>
    <row r="2318" spans="1:19" ht="14.4" customHeight="1" x14ac:dyDescent="0.3">
      <c r="A2318" s="831" t="s">
        <v>5082</v>
      </c>
      <c r="B2318" s="832" t="s">
        <v>5413</v>
      </c>
      <c r="C2318" s="832" t="s">
        <v>589</v>
      </c>
      <c r="D2318" s="832" t="s">
        <v>2751</v>
      </c>
      <c r="E2318" s="832" t="s">
        <v>5331</v>
      </c>
      <c r="F2318" s="832" t="s">
        <v>5449</v>
      </c>
      <c r="G2318" s="832" t="s">
        <v>5450</v>
      </c>
      <c r="H2318" s="849">
        <v>2</v>
      </c>
      <c r="I2318" s="849">
        <v>708</v>
      </c>
      <c r="J2318" s="832">
        <v>1.9943661971830986</v>
      </c>
      <c r="K2318" s="832">
        <v>354</v>
      </c>
      <c r="L2318" s="849">
        <v>1</v>
      </c>
      <c r="M2318" s="849">
        <v>355</v>
      </c>
      <c r="N2318" s="832">
        <v>1</v>
      </c>
      <c r="O2318" s="832">
        <v>355</v>
      </c>
      <c r="P2318" s="849">
        <v>1</v>
      </c>
      <c r="Q2318" s="849">
        <v>355</v>
      </c>
      <c r="R2318" s="837">
        <v>1</v>
      </c>
      <c r="S2318" s="850">
        <v>355</v>
      </c>
    </row>
    <row r="2319" spans="1:19" ht="14.4" customHeight="1" x14ac:dyDescent="0.3">
      <c r="A2319" s="831" t="s">
        <v>5082</v>
      </c>
      <c r="B2319" s="832" t="s">
        <v>5413</v>
      </c>
      <c r="C2319" s="832" t="s">
        <v>589</v>
      </c>
      <c r="D2319" s="832" t="s">
        <v>2751</v>
      </c>
      <c r="E2319" s="832" t="s">
        <v>5331</v>
      </c>
      <c r="F2319" s="832" t="s">
        <v>5449</v>
      </c>
      <c r="G2319" s="832" t="s">
        <v>5451</v>
      </c>
      <c r="H2319" s="849">
        <v>15</v>
      </c>
      <c r="I2319" s="849">
        <v>5310</v>
      </c>
      <c r="J2319" s="832">
        <v>0.29915492957746481</v>
      </c>
      <c r="K2319" s="832">
        <v>354</v>
      </c>
      <c r="L2319" s="849">
        <v>50</v>
      </c>
      <c r="M2319" s="849">
        <v>17750</v>
      </c>
      <c r="N2319" s="832">
        <v>1</v>
      </c>
      <c r="O2319" s="832">
        <v>355</v>
      </c>
      <c r="P2319" s="849">
        <v>74</v>
      </c>
      <c r="Q2319" s="849">
        <v>26270</v>
      </c>
      <c r="R2319" s="837">
        <v>1.48</v>
      </c>
      <c r="S2319" s="850">
        <v>355</v>
      </c>
    </row>
    <row r="2320" spans="1:19" ht="14.4" customHeight="1" x14ac:dyDescent="0.3">
      <c r="A2320" s="831" t="s">
        <v>5082</v>
      </c>
      <c r="B2320" s="832" t="s">
        <v>5413</v>
      </c>
      <c r="C2320" s="832" t="s">
        <v>589</v>
      </c>
      <c r="D2320" s="832" t="s">
        <v>2751</v>
      </c>
      <c r="E2320" s="832" t="s">
        <v>5331</v>
      </c>
      <c r="F2320" s="832" t="s">
        <v>5374</v>
      </c>
      <c r="G2320" s="832" t="s">
        <v>5375</v>
      </c>
      <c r="H2320" s="849"/>
      <c r="I2320" s="849"/>
      <c r="J2320" s="832"/>
      <c r="K2320" s="832"/>
      <c r="L2320" s="849">
        <v>2</v>
      </c>
      <c r="M2320" s="849">
        <v>264</v>
      </c>
      <c r="N2320" s="832">
        <v>1</v>
      </c>
      <c r="O2320" s="832">
        <v>132</v>
      </c>
      <c r="P2320" s="849">
        <v>34</v>
      </c>
      <c r="Q2320" s="849">
        <v>4488</v>
      </c>
      <c r="R2320" s="837">
        <v>17</v>
      </c>
      <c r="S2320" s="850">
        <v>132</v>
      </c>
    </row>
    <row r="2321" spans="1:19" ht="14.4" customHeight="1" x14ac:dyDescent="0.3">
      <c r="A2321" s="831" t="s">
        <v>5082</v>
      </c>
      <c r="B2321" s="832" t="s">
        <v>5413</v>
      </c>
      <c r="C2321" s="832" t="s">
        <v>589</v>
      </c>
      <c r="D2321" s="832" t="s">
        <v>2751</v>
      </c>
      <c r="E2321" s="832" t="s">
        <v>5331</v>
      </c>
      <c r="F2321" s="832" t="s">
        <v>5381</v>
      </c>
      <c r="G2321" s="832" t="s">
        <v>5382</v>
      </c>
      <c r="H2321" s="849"/>
      <c r="I2321" s="849"/>
      <c r="J2321" s="832"/>
      <c r="K2321" s="832"/>
      <c r="L2321" s="849">
        <v>7</v>
      </c>
      <c r="M2321" s="849">
        <v>413</v>
      </c>
      <c r="N2321" s="832">
        <v>1</v>
      </c>
      <c r="O2321" s="832">
        <v>59</v>
      </c>
      <c r="P2321" s="849">
        <v>28</v>
      </c>
      <c r="Q2321" s="849">
        <v>1652</v>
      </c>
      <c r="R2321" s="837">
        <v>4</v>
      </c>
      <c r="S2321" s="850">
        <v>59</v>
      </c>
    </row>
    <row r="2322" spans="1:19" ht="14.4" customHeight="1" x14ac:dyDescent="0.3">
      <c r="A2322" s="831" t="s">
        <v>5082</v>
      </c>
      <c r="B2322" s="832" t="s">
        <v>5413</v>
      </c>
      <c r="C2322" s="832" t="s">
        <v>589</v>
      </c>
      <c r="D2322" s="832" t="s">
        <v>2751</v>
      </c>
      <c r="E2322" s="832" t="s">
        <v>5331</v>
      </c>
      <c r="F2322" s="832" t="s">
        <v>5388</v>
      </c>
      <c r="G2322" s="832" t="s">
        <v>5389</v>
      </c>
      <c r="H2322" s="849"/>
      <c r="I2322" s="849"/>
      <c r="J2322" s="832"/>
      <c r="K2322" s="832"/>
      <c r="L2322" s="849">
        <v>1</v>
      </c>
      <c r="M2322" s="849">
        <v>116</v>
      </c>
      <c r="N2322" s="832">
        <v>1</v>
      </c>
      <c r="O2322" s="832">
        <v>116</v>
      </c>
      <c r="P2322" s="849"/>
      <c r="Q2322" s="849"/>
      <c r="R2322" s="837"/>
      <c r="S2322" s="850"/>
    </row>
    <row r="2323" spans="1:19" ht="14.4" customHeight="1" x14ac:dyDescent="0.3">
      <c r="A2323" s="831" t="s">
        <v>5082</v>
      </c>
      <c r="B2323" s="832" t="s">
        <v>5413</v>
      </c>
      <c r="C2323" s="832" t="s">
        <v>589</v>
      </c>
      <c r="D2323" s="832" t="s">
        <v>2751</v>
      </c>
      <c r="E2323" s="832" t="s">
        <v>5331</v>
      </c>
      <c r="F2323" s="832" t="s">
        <v>5457</v>
      </c>
      <c r="G2323" s="832" t="s">
        <v>5458</v>
      </c>
      <c r="H2323" s="849">
        <v>8</v>
      </c>
      <c r="I2323" s="849">
        <v>15552</v>
      </c>
      <c r="J2323" s="832">
        <v>0.88888888888888884</v>
      </c>
      <c r="K2323" s="832">
        <v>1944</v>
      </c>
      <c r="L2323" s="849">
        <v>9</v>
      </c>
      <c r="M2323" s="849">
        <v>17496</v>
      </c>
      <c r="N2323" s="832">
        <v>1</v>
      </c>
      <c r="O2323" s="832">
        <v>1944</v>
      </c>
      <c r="P2323" s="849">
        <v>51</v>
      </c>
      <c r="Q2323" s="849">
        <v>99195</v>
      </c>
      <c r="R2323" s="837">
        <v>5.6695816186556929</v>
      </c>
      <c r="S2323" s="850">
        <v>1945</v>
      </c>
    </row>
    <row r="2324" spans="1:19" ht="14.4" customHeight="1" x14ac:dyDescent="0.3">
      <c r="A2324" s="831" t="s">
        <v>5082</v>
      </c>
      <c r="B2324" s="832" t="s">
        <v>5413</v>
      </c>
      <c r="C2324" s="832" t="s">
        <v>589</v>
      </c>
      <c r="D2324" s="832" t="s">
        <v>2751</v>
      </c>
      <c r="E2324" s="832" t="s">
        <v>5331</v>
      </c>
      <c r="F2324" s="832" t="s">
        <v>5461</v>
      </c>
      <c r="G2324" s="832" t="s">
        <v>5462</v>
      </c>
      <c r="H2324" s="849"/>
      <c r="I2324" s="849"/>
      <c r="J2324" s="832"/>
      <c r="K2324" s="832"/>
      <c r="L2324" s="849"/>
      <c r="M2324" s="849"/>
      <c r="N2324" s="832"/>
      <c r="O2324" s="832"/>
      <c r="P2324" s="849">
        <v>1</v>
      </c>
      <c r="Q2324" s="849">
        <v>301</v>
      </c>
      <c r="R2324" s="837"/>
      <c r="S2324" s="850">
        <v>301</v>
      </c>
    </row>
    <row r="2325" spans="1:19" ht="14.4" customHeight="1" x14ac:dyDescent="0.3">
      <c r="A2325" s="831" t="s">
        <v>5082</v>
      </c>
      <c r="B2325" s="832" t="s">
        <v>5413</v>
      </c>
      <c r="C2325" s="832" t="s">
        <v>589</v>
      </c>
      <c r="D2325" s="832" t="s">
        <v>2752</v>
      </c>
      <c r="E2325" s="832" t="s">
        <v>5084</v>
      </c>
      <c r="F2325" s="832" t="s">
        <v>5087</v>
      </c>
      <c r="G2325" s="832" t="s">
        <v>4276</v>
      </c>
      <c r="H2325" s="849"/>
      <c r="I2325" s="849"/>
      <c r="J2325" s="832"/>
      <c r="K2325" s="832"/>
      <c r="L2325" s="849"/>
      <c r="M2325" s="849"/>
      <c r="N2325" s="832"/>
      <c r="O2325" s="832"/>
      <c r="P2325" s="849">
        <v>2</v>
      </c>
      <c r="Q2325" s="849">
        <v>108.19999999999999</v>
      </c>
      <c r="R2325" s="837"/>
      <c r="S2325" s="850">
        <v>54.099999999999994</v>
      </c>
    </row>
    <row r="2326" spans="1:19" ht="14.4" customHeight="1" x14ac:dyDescent="0.3">
      <c r="A2326" s="831" t="s">
        <v>5082</v>
      </c>
      <c r="B2326" s="832" t="s">
        <v>5413</v>
      </c>
      <c r="C2326" s="832" t="s">
        <v>589</v>
      </c>
      <c r="D2326" s="832" t="s">
        <v>2752</v>
      </c>
      <c r="E2326" s="832" t="s">
        <v>5084</v>
      </c>
      <c r="F2326" s="832" t="s">
        <v>5091</v>
      </c>
      <c r="G2326" s="832" t="s">
        <v>2872</v>
      </c>
      <c r="H2326" s="849"/>
      <c r="I2326" s="849"/>
      <c r="J2326" s="832"/>
      <c r="K2326" s="832"/>
      <c r="L2326" s="849"/>
      <c r="M2326" s="849"/>
      <c r="N2326" s="832"/>
      <c r="O2326" s="832"/>
      <c r="P2326" s="849">
        <v>0.4</v>
      </c>
      <c r="Q2326" s="849">
        <v>5.14</v>
      </c>
      <c r="R2326" s="837"/>
      <c r="S2326" s="850">
        <v>12.849999999999998</v>
      </c>
    </row>
    <row r="2327" spans="1:19" ht="14.4" customHeight="1" x14ac:dyDescent="0.3">
      <c r="A2327" s="831" t="s">
        <v>5082</v>
      </c>
      <c r="B2327" s="832" t="s">
        <v>5413</v>
      </c>
      <c r="C2327" s="832" t="s">
        <v>589</v>
      </c>
      <c r="D2327" s="832" t="s">
        <v>2752</v>
      </c>
      <c r="E2327" s="832" t="s">
        <v>5084</v>
      </c>
      <c r="F2327" s="832" t="s">
        <v>5092</v>
      </c>
      <c r="G2327" s="832" t="s">
        <v>5093</v>
      </c>
      <c r="H2327" s="849"/>
      <c r="I2327" s="849"/>
      <c r="J2327" s="832"/>
      <c r="K2327" s="832"/>
      <c r="L2327" s="849"/>
      <c r="M2327" s="849"/>
      <c r="N2327" s="832"/>
      <c r="O2327" s="832"/>
      <c r="P2327" s="849">
        <v>5.4</v>
      </c>
      <c r="Q2327" s="849">
        <v>1109.1599999999999</v>
      </c>
      <c r="R2327" s="837"/>
      <c r="S2327" s="850">
        <v>205.39999999999995</v>
      </c>
    </row>
    <row r="2328" spans="1:19" ht="14.4" customHeight="1" x14ac:dyDescent="0.3">
      <c r="A2328" s="831" t="s">
        <v>5082</v>
      </c>
      <c r="B2328" s="832" t="s">
        <v>5413</v>
      </c>
      <c r="C2328" s="832" t="s">
        <v>589</v>
      </c>
      <c r="D2328" s="832" t="s">
        <v>2752</v>
      </c>
      <c r="E2328" s="832" t="s">
        <v>5084</v>
      </c>
      <c r="F2328" s="832" t="s">
        <v>5097</v>
      </c>
      <c r="G2328" s="832" t="s">
        <v>1226</v>
      </c>
      <c r="H2328" s="849"/>
      <c r="I2328" s="849"/>
      <c r="J2328" s="832"/>
      <c r="K2328" s="832"/>
      <c r="L2328" s="849"/>
      <c r="M2328" s="849"/>
      <c r="N2328" s="832"/>
      <c r="O2328" s="832"/>
      <c r="P2328" s="849">
        <v>105</v>
      </c>
      <c r="Q2328" s="849">
        <v>1442.7</v>
      </c>
      <c r="R2328" s="837"/>
      <c r="S2328" s="850">
        <v>13.74</v>
      </c>
    </row>
    <row r="2329" spans="1:19" ht="14.4" customHeight="1" x14ac:dyDescent="0.3">
      <c r="A2329" s="831" t="s">
        <v>5082</v>
      </c>
      <c r="B2329" s="832" t="s">
        <v>5413</v>
      </c>
      <c r="C2329" s="832" t="s">
        <v>589</v>
      </c>
      <c r="D2329" s="832" t="s">
        <v>2752</v>
      </c>
      <c r="E2329" s="832" t="s">
        <v>5084</v>
      </c>
      <c r="F2329" s="832" t="s">
        <v>5133</v>
      </c>
      <c r="G2329" s="832"/>
      <c r="H2329" s="849"/>
      <c r="I2329" s="849"/>
      <c r="J2329" s="832"/>
      <c r="K2329" s="832"/>
      <c r="L2329" s="849"/>
      <c r="M2329" s="849"/>
      <c r="N2329" s="832"/>
      <c r="O2329" s="832"/>
      <c r="P2329" s="849">
        <v>3</v>
      </c>
      <c r="Q2329" s="849">
        <v>146.22</v>
      </c>
      <c r="R2329" s="837"/>
      <c r="S2329" s="850">
        <v>48.74</v>
      </c>
    </row>
    <row r="2330" spans="1:19" ht="14.4" customHeight="1" x14ac:dyDescent="0.3">
      <c r="A2330" s="831" t="s">
        <v>5082</v>
      </c>
      <c r="B2330" s="832" t="s">
        <v>5413</v>
      </c>
      <c r="C2330" s="832" t="s">
        <v>589</v>
      </c>
      <c r="D2330" s="832" t="s">
        <v>2752</v>
      </c>
      <c r="E2330" s="832" t="s">
        <v>5084</v>
      </c>
      <c r="F2330" s="832" t="s">
        <v>5138</v>
      </c>
      <c r="G2330" s="832" t="s">
        <v>638</v>
      </c>
      <c r="H2330" s="849"/>
      <c r="I2330" s="849"/>
      <c r="J2330" s="832"/>
      <c r="K2330" s="832"/>
      <c r="L2330" s="849"/>
      <c r="M2330" s="849"/>
      <c r="N2330" s="832"/>
      <c r="O2330" s="832"/>
      <c r="P2330" s="849">
        <v>0.1</v>
      </c>
      <c r="Q2330" s="849">
        <v>7.8</v>
      </c>
      <c r="R2330" s="837"/>
      <c r="S2330" s="850">
        <v>78</v>
      </c>
    </row>
    <row r="2331" spans="1:19" ht="14.4" customHeight="1" x14ac:dyDescent="0.3">
      <c r="A2331" s="831" t="s">
        <v>5082</v>
      </c>
      <c r="B2331" s="832" t="s">
        <v>5413</v>
      </c>
      <c r="C2331" s="832" t="s">
        <v>589</v>
      </c>
      <c r="D2331" s="832" t="s">
        <v>2752</v>
      </c>
      <c r="E2331" s="832" t="s">
        <v>5084</v>
      </c>
      <c r="F2331" s="832" t="s">
        <v>5140</v>
      </c>
      <c r="G2331" s="832" t="s">
        <v>1187</v>
      </c>
      <c r="H2331" s="849"/>
      <c r="I2331" s="849"/>
      <c r="J2331" s="832"/>
      <c r="K2331" s="832"/>
      <c r="L2331" s="849"/>
      <c r="M2331" s="849"/>
      <c r="N2331" s="832"/>
      <c r="O2331" s="832"/>
      <c r="P2331" s="849">
        <v>9.2000000000000011</v>
      </c>
      <c r="Q2331" s="849">
        <v>1675.78</v>
      </c>
      <c r="R2331" s="837"/>
      <c r="S2331" s="850">
        <v>182.14999999999998</v>
      </c>
    </row>
    <row r="2332" spans="1:19" ht="14.4" customHeight="1" x14ac:dyDescent="0.3">
      <c r="A2332" s="831" t="s">
        <v>5082</v>
      </c>
      <c r="B2332" s="832" t="s">
        <v>5413</v>
      </c>
      <c r="C2332" s="832" t="s">
        <v>589</v>
      </c>
      <c r="D2332" s="832" t="s">
        <v>2752</v>
      </c>
      <c r="E2332" s="832" t="s">
        <v>5084</v>
      </c>
      <c r="F2332" s="832" t="s">
        <v>5141</v>
      </c>
      <c r="G2332" s="832" t="s">
        <v>793</v>
      </c>
      <c r="H2332" s="849"/>
      <c r="I2332" s="849"/>
      <c r="J2332" s="832"/>
      <c r="K2332" s="832"/>
      <c r="L2332" s="849"/>
      <c r="M2332" s="849"/>
      <c r="N2332" s="832"/>
      <c r="O2332" s="832"/>
      <c r="P2332" s="849">
        <v>3.8000000000000007</v>
      </c>
      <c r="Q2332" s="849">
        <v>323.57000000000005</v>
      </c>
      <c r="R2332" s="837"/>
      <c r="S2332" s="850">
        <v>85.149999999999991</v>
      </c>
    </row>
    <row r="2333" spans="1:19" ht="14.4" customHeight="1" x14ac:dyDescent="0.3">
      <c r="A2333" s="831" t="s">
        <v>5082</v>
      </c>
      <c r="B2333" s="832" t="s">
        <v>5413</v>
      </c>
      <c r="C2333" s="832" t="s">
        <v>589</v>
      </c>
      <c r="D2333" s="832" t="s">
        <v>2752</v>
      </c>
      <c r="E2333" s="832" t="s">
        <v>5084</v>
      </c>
      <c r="F2333" s="832" t="s">
        <v>5142</v>
      </c>
      <c r="G2333" s="832" t="s">
        <v>3404</v>
      </c>
      <c r="H2333" s="849"/>
      <c r="I2333" s="849"/>
      <c r="J2333" s="832"/>
      <c r="K2333" s="832"/>
      <c r="L2333" s="849"/>
      <c r="M2333" s="849"/>
      <c r="N2333" s="832"/>
      <c r="O2333" s="832"/>
      <c r="P2333" s="849">
        <v>0.76000000000000012</v>
      </c>
      <c r="Q2333" s="849">
        <v>521.47</v>
      </c>
      <c r="R2333" s="837"/>
      <c r="S2333" s="850">
        <v>686.1447368421052</v>
      </c>
    </row>
    <row r="2334" spans="1:19" ht="14.4" customHeight="1" x14ac:dyDescent="0.3">
      <c r="A2334" s="831" t="s">
        <v>5082</v>
      </c>
      <c r="B2334" s="832" t="s">
        <v>5413</v>
      </c>
      <c r="C2334" s="832" t="s">
        <v>589</v>
      </c>
      <c r="D2334" s="832" t="s">
        <v>2752</v>
      </c>
      <c r="E2334" s="832" t="s">
        <v>5084</v>
      </c>
      <c r="F2334" s="832" t="s">
        <v>5143</v>
      </c>
      <c r="G2334" s="832" t="s">
        <v>3404</v>
      </c>
      <c r="H2334" s="849"/>
      <c r="I2334" s="849"/>
      <c r="J2334" s="832"/>
      <c r="K2334" s="832"/>
      <c r="L2334" s="849"/>
      <c r="M2334" s="849"/>
      <c r="N2334" s="832"/>
      <c r="O2334" s="832"/>
      <c r="P2334" s="849">
        <v>1</v>
      </c>
      <c r="Q2334" s="849">
        <v>171.55</v>
      </c>
      <c r="R2334" s="837"/>
      <c r="S2334" s="850">
        <v>171.55</v>
      </c>
    </row>
    <row r="2335" spans="1:19" ht="14.4" customHeight="1" x14ac:dyDescent="0.3">
      <c r="A2335" s="831" t="s">
        <v>5082</v>
      </c>
      <c r="B2335" s="832" t="s">
        <v>5413</v>
      </c>
      <c r="C2335" s="832" t="s">
        <v>589</v>
      </c>
      <c r="D2335" s="832" t="s">
        <v>2752</v>
      </c>
      <c r="E2335" s="832" t="s">
        <v>5084</v>
      </c>
      <c r="F2335" s="832" t="s">
        <v>5144</v>
      </c>
      <c r="G2335" s="832" t="s">
        <v>3404</v>
      </c>
      <c r="H2335" s="849"/>
      <c r="I2335" s="849"/>
      <c r="J2335" s="832"/>
      <c r="K2335" s="832"/>
      <c r="L2335" s="849"/>
      <c r="M2335" s="849"/>
      <c r="N2335" s="832"/>
      <c r="O2335" s="832"/>
      <c r="P2335" s="849">
        <v>6.0600000000000005</v>
      </c>
      <c r="Q2335" s="849">
        <v>2079.1099999999997</v>
      </c>
      <c r="R2335" s="837"/>
      <c r="S2335" s="850">
        <v>343.08745874587453</v>
      </c>
    </row>
    <row r="2336" spans="1:19" ht="14.4" customHeight="1" x14ac:dyDescent="0.3">
      <c r="A2336" s="831" t="s">
        <v>5082</v>
      </c>
      <c r="B2336" s="832" t="s">
        <v>5413</v>
      </c>
      <c r="C2336" s="832" t="s">
        <v>589</v>
      </c>
      <c r="D2336" s="832" t="s">
        <v>2752</v>
      </c>
      <c r="E2336" s="832" t="s">
        <v>5084</v>
      </c>
      <c r="F2336" s="832" t="s">
        <v>5148</v>
      </c>
      <c r="G2336" s="832" t="s">
        <v>3432</v>
      </c>
      <c r="H2336" s="849">
        <v>0.1</v>
      </c>
      <c r="I2336" s="849">
        <v>11.73</v>
      </c>
      <c r="J2336" s="832"/>
      <c r="K2336" s="832">
        <v>117.3</v>
      </c>
      <c r="L2336" s="849"/>
      <c r="M2336" s="849"/>
      <c r="N2336" s="832"/>
      <c r="O2336" s="832"/>
      <c r="P2336" s="849">
        <v>1.8000000000000003</v>
      </c>
      <c r="Q2336" s="849">
        <v>211.14</v>
      </c>
      <c r="R2336" s="837"/>
      <c r="S2336" s="850">
        <v>117.29999999999997</v>
      </c>
    </row>
    <row r="2337" spans="1:19" ht="14.4" customHeight="1" x14ac:dyDescent="0.3">
      <c r="A2337" s="831" t="s">
        <v>5082</v>
      </c>
      <c r="B2337" s="832" t="s">
        <v>5413</v>
      </c>
      <c r="C2337" s="832" t="s">
        <v>589</v>
      </c>
      <c r="D2337" s="832" t="s">
        <v>2752</v>
      </c>
      <c r="E2337" s="832" t="s">
        <v>5084</v>
      </c>
      <c r="F2337" s="832" t="s">
        <v>5149</v>
      </c>
      <c r="G2337" s="832" t="s">
        <v>1191</v>
      </c>
      <c r="H2337" s="849"/>
      <c r="I2337" s="849"/>
      <c r="J2337" s="832"/>
      <c r="K2337" s="832"/>
      <c r="L2337" s="849"/>
      <c r="M2337" s="849"/>
      <c r="N2337" s="832"/>
      <c r="O2337" s="832"/>
      <c r="P2337" s="849">
        <v>2</v>
      </c>
      <c r="Q2337" s="849">
        <v>179</v>
      </c>
      <c r="R2337" s="837"/>
      <c r="S2337" s="850">
        <v>89.5</v>
      </c>
    </row>
    <row r="2338" spans="1:19" ht="14.4" customHeight="1" x14ac:dyDescent="0.3">
      <c r="A2338" s="831" t="s">
        <v>5082</v>
      </c>
      <c r="B2338" s="832" t="s">
        <v>5413</v>
      </c>
      <c r="C2338" s="832" t="s">
        <v>589</v>
      </c>
      <c r="D2338" s="832" t="s">
        <v>2752</v>
      </c>
      <c r="E2338" s="832" t="s">
        <v>5084</v>
      </c>
      <c r="F2338" s="832" t="s">
        <v>5152</v>
      </c>
      <c r="G2338" s="832" t="s">
        <v>1802</v>
      </c>
      <c r="H2338" s="849"/>
      <c r="I2338" s="849"/>
      <c r="J2338" s="832"/>
      <c r="K2338" s="832"/>
      <c r="L2338" s="849"/>
      <c r="M2338" s="849"/>
      <c r="N2338" s="832"/>
      <c r="O2338" s="832"/>
      <c r="P2338" s="849">
        <v>0.4</v>
      </c>
      <c r="Q2338" s="849">
        <v>8275.2000000000007</v>
      </c>
      <c r="R2338" s="837"/>
      <c r="S2338" s="850">
        <v>20688</v>
      </c>
    </row>
    <row r="2339" spans="1:19" ht="14.4" customHeight="1" x14ac:dyDescent="0.3">
      <c r="A2339" s="831" t="s">
        <v>5082</v>
      </c>
      <c r="B2339" s="832" t="s">
        <v>5413</v>
      </c>
      <c r="C2339" s="832" t="s">
        <v>589</v>
      </c>
      <c r="D2339" s="832" t="s">
        <v>2752</v>
      </c>
      <c r="E2339" s="832" t="s">
        <v>5084</v>
      </c>
      <c r="F2339" s="832" t="s">
        <v>5153</v>
      </c>
      <c r="G2339" s="832" t="s">
        <v>923</v>
      </c>
      <c r="H2339" s="849"/>
      <c r="I2339" s="849"/>
      <c r="J2339" s="832"/>
      <c r="K2339" s="832"/>
      <c r="L2339" s="849"/>
      <c r="M2339" s="849"/>
      <c r="N2339" s="832"/>
      <c r="O2339" s="832"/>
      <c r="P2339" s="849">
        <v>0.12</v>
      </c>
      <c r="Q2339" s="849">
        <v>24.08</v>
      </c>
      <c r="R2339" s="837"/>
      <c r="S2339" s="850">
        <v>200.66666666666666</v>
      </c>
    </row>
    <row r="2340" spans="1:19" ht="14.4" customHeight="1" x14ac:dyDescent="0.3">
      <c r="A2340" s="831" t="s">
        <v>5082</v>
      </c>
      <c r="B2340" s="832" t="s">
        <v>5413</v>
      </c>
      <c r="C2340" s="832" t="s">
        <v>589</v>
      </c>
      <c r="D2340" s="832" t="s">
        <v>2752</v>
      </c>
      <c r="E2340" s="832" t="s">
        <v>5084</v>
      </c>
      <c r="F2340" s="832" t="s">
        <v>5154</v>
      </c>
      <c r="G2340" s="832" t="s">
        <v>2303</v>
      </c>
      <c r="H2340" s="849"/>
      <c r="I2340" s="849"/>
      <c r="J2340" s="832"/>
      <c r="K2340" s="832"/>
      <c r="L2340" s="849"/>
      <c r="M2340" s="849"/>
      <c r="N2340" s="832"/>
      <c r="O2340" s="832"/>
      <c r="P2340" s="849">
        <v>21.759999999999998</v>
      </c>
      <c r="Q2340" s="849">
        <v>51198.950000000004</v>
      </c>
      <c r="R2340" s="837"/>
      <c r="S2340" s="850">
        <v>2352.892922794118</v>
      </c>
    </row>
    <row r="2341" spans="1:19" ht="14.4" customHeight="1" x14ac:dyDescent="0.3">
      <c r="A2341" s="831" t="s">
        <v>5082</v>
      </c>
      <c r="B2341" s="832" t="s">
        <v>5413</v>
      </c>
      <c r="C2341" s="832" t="s">
        <v>589</v>
      </c>
      <c r="D2341" s="832" t="s">
        <v>2752</v>
      </c>
      <c r="E2341" s="832" t="s">
        <v>5084</v>
      </c>
      <c r="F2341" s="832" t="s">
        <v>5156</v>
      </c>
      <c r="G2341" s="832" t="s">
        <v>5157</v>
      </c>
      <c r="H2341" s="849"/>
      <c r="I2341" s="849"/>
      <c r="J2341" s="832"/>
      <c r="K2341" s="832"/>
      <c r="L2341" s="849"/>
      <c r="M2341" s="849"/>
      <c r="N2341" s="832"/>
      <c r="O2341" s="832"/>
      <c r="P2341" s="849">
        <v>0.34</v>
      </c>
      <c r="Q2341" s="849">
        <v>169.24</v>
      </c>
      <c r="R2341" s="837"/>
      <c r="S2341" s="850">
        <v>497.76470588235293</v>
      </c>
    </row>
    <row r="2342" spans="1:19" ht="14.4" customHeight="1" x14ac:dyDescent="0.3">
      <c r="A2342" s="831" t="s">
        <v>5082</v>
      </c>
      <c r="B2342" s="832" t="s">
        <v>5413</v>
      </c>
      <c r="C2342" s="832" t="s">
        <v>589</v>
      </c>
      <c r="D2342" s="832" t="s">
        <v>2752</v>
      </c>
      <c r="E2342" s="832" t="s">
        <v>5084</v>
      </c>
      <c r="F2342" s="832" t="s">
        <v>5172</v>
      </c>
      <c r="G2342" s="832" t="s">
        <v>5173</v>
      </c>
      <c r="H2342" s="849"/>
      <c r="I2342" s="849"/>
      <c r="J2342" s="832"/>
      <c r="K2342" s="832"/>
      <c r="L2342" s="849"/>
      <c r="M2342" s="849"/>
      <c r="N2342" s="832"/>
      <c r="O2342" s="832"/>
      <c r="P2342" s="849">
        <v>3</v>
      </c>
      <c r="Q2342" s="849">
        <v>791.34</v>
      </c>
      <c r="R2342" s="837"/>
      <c r="S2342" s="850">
        <v>263.78000000000003</v>
      </c>
    </row>
    <row r="2343" spans="1:19" ht="14.4" customHeight="1" x14ac:dyDescent="0.3">
      <c r="A2343" s="831" t="s">
        <v>5082</v>
      </c>
      <c r="B2343" s="832" t="s">
        <v>5413</v>
      </c>
      <c r="C2343" s="832" t="s">
        <v>589</v>
      </c>
      <c r="D2343" s="832" t="s">
        <v>2752</v>
      </c>
      <c r="E2343" s="832" t="s">
        <v>5084</v>
      </c>
      <c r="F2343" s="832" t="s">
        <v>5184</v>
      </c>
      <c r="G2343" s="832" t="s">
        <v>5173</v>
      </c>
      <c r="H2343" s="849"/>
      <c r="I2343" s="849"/>
      <c r="J2343" s="832"/>
      <c r="K2343" s="832"/>
      <c r="L2343" s="849"/>
      <c r="M2343" s="849"/>
      <c r="N2343" s="832"/>
      <c r="O2343" s="832"/>
      <c r="P2343" s="849">
        <v>5.48</v>
      </c>
      <c r="Q2343" s="849">
        <v>14455.330000000002</v>
      </c>
      <c r="R2343" s="837"/>
      <c r="S2343" s="850">
        <v>2637.8339416058398</v>
      </c>
    </row>
    <row r="2344" spans="1:19" ht="14.4" customHeight="1" x14ac:dyDescent="0.3">
      <c r="A2344" s="831" t="s">
        <v>5082</v>
      </c>
      <c r="B2344" s="832" t="s">
        <v>5413</v>
      </c>
      <c r="C2344" s="832" t="s">
        <v>589</v>
      </c>
      <c r="D2344" s="832" t="s">
        <v>2752</v>
      </c>
      <c r="E2344" s="832" t="s">
        <v>5084</v>
      </c>
      <c r="F2344" s="832" t="s">
        <v>5185</v>
      </c>
      <c r="G2344" s="832" t="s">
        <v>5173</v>
      </c>
      <c r="H2344" s="849"/>
      <c r="I2344" s="849"/>
      <c r="J2344" s="832"/>
      <c r="K2344" s="832"/>
      <c r="L2344" s="849"/>
      <c r="M2344" s="849"/>
      <c r="N2344" s="832"/>
      <c r="O2344" s="832"/>
      <c r="P2344" s="849">
        <v>1</v>
      </c>
      <c r="Q2344" s="849">
        <v>1318.91</v>
      </c>
      <c r="R2344" s="837"/>
      <c r="S2344" s="850">
        <v>1318.91</v>
      </c>
    </row>
    <row r="2345" spans="1:19" ht="14.4" customHeight="1" x14ac:dyDescent="0.3">
      <c r="A2345" s="831" t="s">
        <v>5082</v>
      </c>
      <c r="B2345" s="832" t="s">
        <v>5413</v>
      </c>
      <c r="C2345" s="832" t="s">
        <v>589</v>
      </c>
      <c r="D2345" s="832" t="s">
        <v>2752</v>
      </c>
      <c r="E2345" s="832" t="s">
        <v>5084</v>
      </c>
      <c r="F2345" s="832" t="s">
        <v>5188</v>
      </c>
      <c r="G2345" s="832" t="s">
        <v>2583</v>
      </c>
      <c r="H2345" s="849"/>
      <c r="I2345" s="849"/>
      <c r="J2345" s="832"/>
      <c r="K2345" s="832"/>
      <c r="L2345" s="849"/>
      <c r="M2345" s="849"/>
      <c r="N2345" s="832"/>
      <c r="O2345" s="832"/>
      <c r="P2345" s="849">
        <v>0.4</v>
      </c>
      <c r="Q2345" s="849">
        <v>2692.58</v>
      </c>
      <c r="R2345" s="837"/>
      <c r="S2345" s="850">
        <v>6731.45</v>
      </c>
    </row>
    <row r="2346" spans="1:19" ht="14.4" customHeight="1" x14ac:dyDescent="0.3">
      <c r="A2346" s="831" t="s">
        <v>5082</v>
      </c>
      <c r="B2346" s="832" t="s">
        <v>5413</v>
      </c>
      <c r="C2346" s="832" t="s">
        <v>589</v>
      </c>
      <c r="D2346" s="832" t="s">
        <v>2752</v>
      </c>
      <c r="E2346" s="832" t="s">
        <v>5084</v>
      </c>
      <c r="F2346" s="832" t="s">
        <v>5205</v>
      </c>
      <c r="G2346" s="832" t="s">
        <v>5206</v>
      </c>
      <c r="H2346" s="849"/>
      <c r="I2346" s="849"/>
      <c r="J2346" s="832"/>
      <c r="K2346" s="832"/>
      <c r="L2346" s="849"/>
      <c r="M2346" s="849"/>
      <c r="N2346" s="832"/>
      <c r="O2346" s="832"/>
      <c r="P2346" s="849">
        <v>2.4900000000000002</v>
      </c>
      <c r="Q2346" s="849">
        <v>2676.5299999999997</v>
      </c>
      <c r="R2346" s="837"/>
      <c r="S2346" s="850">
        <v>1074.9116465863451</v>
      </c>
    </row>
    <row r="2347" spans="1:19" ht="14.4" customHeight="1" x14ac:dyDescent="0.3">
      <c r="A2347" s="831" t="s">
        <v>5082</v>
      </c>
      <c r="B2347" s="832" t="s">
        <v>5413</v>
      </c>
      <c r="C2347" s="832" t="s">
        <v>589</v>
      </c>
      <c r="D2347" s="832" t="s">
        <v>2752</v>
      </c>
      <c r="E2347" s="832" t="s">
        <v>5084</v>
      </c>
      <c r="F2347" s="832" t="s">
        <v>5207</v>
      </c>
      <c r="G2347" s="832" t="s">
        <v>5206</v>
      </c>
      <c r="H2347" s="849"/>
      <c r="I2347" s="849"/>
      <c r="J2347" s="832"/>
      <c r="K2347" s="832"/>
      <c r="L2347" s="849"/>
      <c r="M2347" s="849"/>
      <c r="N2347" s="832"/>
      <c r="O2347" s="832"/>
      <c r="P2347" s="849">
        <v>26.310000000000002</v>
      </c>
      <c r="Q2347" s="849">
        <v>9370.67</v>
      </c>
      <c r="R2347" s="837"/>
      <c r="S2347" s="850">
        <v>356.16381603952868</v>
      </c>
    </row>
    <row r="2348" spans="1:19" ht="14.4" customHeight="1" x14ac:dyDescent="0.3">
      <c r="A2348" s="831" t="s">
        <v>5082</v>
      </c>
      <c r="B2348" s="832" t="s">
        <v>5413</v>
      </c>
      <c r="C2348" s="832" t="s">
        <v>589</v>
      </c>
      <c r="D2348" s="832" t="s">
        <v>2752</v>
      </c>
      <c r="E2348" s="832" t="s">
        <v>5084</v>
      </c>
      <c r="F2348" s="832" t="s">
        <v>5208</v>
      </c>
      <c r="G2348" s="832" t="s">
        <v>5206</v>
      </c>
      <c r="H2348" s="849"/>
      <c r="I2348" s="849"/>
      <c r="J2348" s="832"/>
      <c r="K2348" s="832"/>
      <c r="L2348" s="849"/>
      <c r="M2348" s="849"/>
      <c r="N2348" s="832"/>
      <c r="O2348" s="832"/>
      <c r="P2348" s="849">
        <v>23.369999999999997</v>
      </c>
      <c r="Q2348" s="849">
        <v>2784.91</v>
      </c>
      <c r="R2348" s="837"/>
      <c r="S2348" s="850">
        <v>119.16602481814293</v>
      </c>
    </row>
    <row r="2349" spans="1:19" ht="14.4" customHeight="1" x14ac:dyDescent="0.3">
      <c r="A2349" s="831" t="s">
        <v>5082</v>
      </c>
      <c r="B2349" s="832" t="s">
        <v>5413</v>
      </c>
      <c r="C2349" s="832" t="s">
        <v>589</v>
      </c>
      <c r="D2349" s="832" t="s">
        <v>2752</v>
      </c>
      <c r="E2349" s="832" t="s">
        <v>5084</v>
      </c>
      <c r="F2349" s="832" t="s">
        <v>5211</v>
      </c>
      <c r="G2349" s="832" t="s">
        <v>5206</v>
      </c>
      <c r="H2349" s="849"/>
      <c r="I2349" s="849"/>
      <c r="J2349" s="832"/>
      <c r="K2349" s="832"/>
      <c r="L2349" s="849"/>
      <c r="M2349" s="849"/>
      <c r="N2349" s="832"/>
      <c r="O2349" s="832"/>
      <c r="P2349" s="849">
        <v>0.28000000000000003</v>
      </c>
      <c r="Q2349" s="849">
        <v>395.26</v>
      </c>
      <c r="R2349" s="837"/>
      <c r="S2349" s="850">
        <v>1411.6428571428569</v>
      </c>
    </row>
    <row r="2350" spans="1:19" ht="14.4" customHeight="1" x14ac:dyDescent="0.3">
      <c r="A2350" s="831" t="s">
        <v>5082</v>
      </c>
      <c r="B2350" s="832" t="s">
        <v>5413</v>
      </c>
      <c r="C2350" s="832" t="s">
        <v>589</v>
      </c>
      <c r="D2350" s="832" t="s">
        <v>2752</v>
      </c>
      <c r="E2350" s="832" t="s">
        <v>5084</v>
      </c>
      <c r="F2350" s="832" t="s">
        <v>5212</v>
      </c>
      <c r="G2350" s="832" t="s">
        <v>5213</v>
      </c>
      <c r="H2350" s="849"/>
      <c r="I2350" s="849"/>
      <c r="J2350" s="832"/>
      <c r="K2350" s="832"/>
      <c r="L2350" s="849"/>
      <c r="M2350" s="849"/>
      <c r="N2350" s="832"/>
      <c r="O2350" s="832"/>
      <c r="P2350" s="849">
        <v>4.6099999999999994</v>
      </c>
      <c r="Q2350" s="849">
        <v>3299.27</v>
      </c>
      <c r="R2350" s="837"/>
      <c r="S2350" s="850">
        <v>715.67678958785257</v>
      </c>
    </row>
    <row r="2351" spans="1:19" ht="14.4" customHeight="1" x14ac:dyDescent="0.3">
      <c r="A2351" s="831" t="s">
        <v>5082</v>
      </c>
      <c r="B2351" s="832" t="s">
        <v>5413</v>
      </c>
      <c r="C2351" s="832" t="s">
        <v>589</v>
      </c>
      <c r="D2351" s="832" t="s">
        <v>2752</v>
      </c>
      <c r="E2351" s="832" t="s">
        <v>5084</v>
      </c>
      <c r="F2351" s="832" t="s">
        <v>5214</v>
      </c>
      <c r="G2351" s="832" t="s">
        <v>5213</v>
      </c>
      <c r="H2351" s="849"/>
      <c r="I2351" s="849"/>
      <c r="J2351" s="832"/>
      <c r="K2351" s="832"/>
      <c r="L2351" s="849"/>
      <c r="M2351" s="849"/>
      <c r="N2351" s="832"/>
      <c r="O2351" s="832"/>
      <c r="P2351" s="849">
        <v>23.840000000000003</v>
      </c>
      <c r="Q2351" s="849">
        <v>34123.619999999995</v>
      </c>
      <c r="R2351" s="837"/>
      <c r="S2351" s="850">
        <v>1431.3598993288588</v>
      </c>
    </row>
    <row r="2352" spans="1:19" ht="14.4" customHeight="1" x14ac:dyDescent="0.3">
      <c r="A2352" s="831" t="s">
        <v>5082</v>
      </c>
      <c r="B2352" s="832" t="s">
        <v>5413</v>
      </c>
      <c r="C2352" s="832" t="s">
        <v>589</v>
      </c>
      <c r="D2352" s="832" t="s">
        <v>2752</v>
      </c>
      <c r="E2352" s="832" t="s">
        <v>5084</v>
      </c>
      <c r="F2352" s="832" t="s">
        <v>5216</v>
      </c>
      <c r="G2352" s="832" t="s">
        <v>2303</v>
      </c>
      <c r="H2352" s="849"/>
      <c r="I2352" s="849"/>
      <c r="J2352" s="832"/>
      <c r="K2352" s="832"/>
      <c r="L2352" s="849"/>
      <c r="M2352" s="849"/>
      <c r="N2352" s="832"/>
      <c r="O2352" s="832"/>
      <c r="P2352" s="849">
        <v>18.36</v>
      </c>
      <c r="Q2352" s="849">
        <v>14399.710000000001</v>
      </c>
      <c r="R2352" s="837"/>
      <c r="S2352" s="850">
        <v>784.29793028322445</v>
      </c>
    </row>
    <row r="2353" spans="1:19" ht="14.4" customHeight="1" x14ac:dyDescent="0.3">
      <c r="A2353" s="831" t="s">
        <v>5082</v>
      </c>
      <c r="B2353" s="832" t="s">
        <v>5413</v>
      </c>
      <c r="C2353" s="832" t="s">
        <v>589</v>
      </c>
      <c r="D2353" s="832" t="s">
        <v>2752</v>
      </c>
      <c r="E2353" s="832" t="s">
        <v>5084</v>
      </c>
      <c r="F2353" s="832" t="s">
        <v>5221</v>
      </c>
      <c r="G2353" s="832" t="s">
        <v>5222</v>
      </c>
      <c r="H2353" s="849"/>
      <c r="I2353" s="849"/>
      <c r="J2353" s="832"/>
      <c r="K2353" s="832"/>
      <c r="L2353" s="849"/>
      <c r="M2353" s="849"/>
      <c r="N2353" s="832"/>
      <c r="O2353" s="832"/>
      <c r="P2353" s="849">
        <v>15.41</v>
      </c>
      <c r="Q2353" s="849">
        <v>5636.9</v>
      </c>
      <c r="R2353" s="837"/>
      <c r="S2353" s="850">
        <v>365.79493835171962</v>
      </c>
    </row>
    <row r="2354" spans="1:19" ht="14.4" customHeight="1" x14ac:dyDescent="0.3">
      <c r="A2354" s="831" t="s">
        <v>5082</v>
      </c>
      <c r="B2354" s="832" t="s">
        <v>5413</v>
      </c>
      <c r="C2354" s="832" t="s">
        <v>589</v>
      </c>
      <c r="D2354" s="832" t="s">
        <v>2752</v>
      </c>
      <c r="E2354" s="832" t="s">
        <v>5084</v>
      </c>
      <c r="F2354" s="832" t="s">
        <v>5228</v>
      </c>
      <c r="G2354" s="832" t="s">
        <v>2303</v>
      </c>
      <c r="H2354" s="849"/>
      <c r="I2354" s="849"/>
      <c r="J2354" s="832"/>
      <c r="K2354" s="832"/>
      <c r="L2354" s="849"/>
      <c r="M2354" s="849"/>
      <c r="N2354" s="832"/>
      <c r="O2354" s="832"/>
      <c r="P2354" s="849">
        <v>13.509999999999998</v>
      </c>
      <c r="Q2354" s="849">
        <v>3178.7</v>
      </c>
      <c r="R2354" s="837"/>
      <c r="S2354" s="850">
        <v>235.28497409326428</v>
      </c>
    </row>
    <row r="2355" spans="1:19" ht="14.4" customHeight="1" x14ac:dyDescent="0.3">
      <c r="A2355" s="831" t="s">
        <v>5082</v>
      </c>
      <c r="B2355" s="832" t="s">
        <v>5413</v>
      </c>
      <c r="C2355" s="832" t="s">
        <v>589</v>
      </c>
      <c r="D2355" s="832" t="s">
        <v>2752</v>
      </c>
      <c r="E2355" s="832" t="s">
        <v>5084</v>
      </c>
      <c r="F2355" s="832" t="s">
        <v>5233</v>
      </c>
      <c r="G2355" s="832" t="s">
        <v>5234</v>
      </c>
      <c r="H2355" s="849"/>
      <c r="I2355" s="849"/>
      <c r="J2355" s="832"/>
      <c r="K2355" s="832"/>
      <c r="L2355" s="849"/>
      <c r="M2355" s="849"/>
      <c r="N2355" s="832"/>
      <c r="O2355" s="832"/>
      <c r="P2355" s="849">
        <v>2</v>
      </c>
      <c r="Q2355" s="849">
        <v>732.02</v>
      </c>
      <c r="R2355" s="837"/>
      <c r="S2355" s="850">
        <v>366.01</v>
      </c>
    </row>
    <row r="2356" spans="1:19" ht="14.4" customHeight="1" x14ac:dyDescent="0.3">
      <c r="A2356" s="831" t="s">
        <v>5082</v>
      </c>
      <c r="B2356" s="832" t="s">
        <v>5413</v>
      </c>
      <c r="C2356" s="832" t="s">
        <v>589</v>
      </c>
      <c r="D2356" s="832" t="s">
        <v>2752</v>
      </c>
      <c r="E2356" s="832" t="s">
        <v>5084</v>
      </c>
      <c r="F2356" s="832" t="s">
        <v>5237</v>
      </c>
      <c r="G2356" s="832" t="s">
        <v>5234</v>
      </c>
      <c r="H2356" s="849"/>
      <c r="I2356" s="849"/>
      <c r="J2356" s="832"/>
      <c r="K2356" s="832"/>
      <c r="L2356" s="849"/>
      <c r="M2356" s="849"/>
      <c r="N2356" s="832"/>
      <c r="O2356" s="832"/>
      <c r="P2356" s="849">
        <v>1</v>
      </c>
      <c r="Q2356" s="849">
        <v>1464.02</v>
      </c>
      <c r="R2356" s="837"/>
      <c r="S2356" s="850">
        <v>1464.02</v>
      </c>
    </row>
    <row r="2357" spans="1:19" ht="14.4" customHeight="1" x14ac:dyDescent="0.3">
      <c r="A2357" s="831" t="s">
        <v>5082</v>
      </c>
      <c r="B2357" s="832" t="s">
        <v>5413</v>
      </c>
      <c r="C2357" s="832" t="s">
        <v>589</v>
      </c>
      <c r="D2357" s="832" t="s">
        <v>2752</v>
      </c>
      <c r="E2357" s="832" t="s">
        <v>5084</v>
      </c>
      <c r="F2357" s="832" t="s">
        <v>5241</v>
      </c>
      <c r="G2357" s="832" t="s">
        <v>5242</v>
      </c>
      <c r="H2357" s="849"/>
      <c r="I2357" s="849"/>
      <c r="J2357" s="832"/>
      <c r="K2357" s="832"/>
      <c r="L2357" s="849"/>
      <c r="M2357" s="849"/>
      <c r="N2357" s="832"/>
      <c r="O2357" s="832"/>
      <c r="P2357" s="849">
        <v>8.2099999999999991</v>
      </c>
      <c r="Q2357" s="849">
        <v>4421.46</v>
      </c>
      <c r="R2357" s="837"/>
      <c r="S2357" s="850">
        <v>538.54567600487212</v>
      </c>
    </row>
    <row r="2358" spans="1:19" ht="14.4" customHeight="1" x14ac:dyDescent="0.3">
      <c r="A2358" s="831" t="s">
        <v>5082</v>
      </c>
      <c r="B2358" s="832" t="s">
        <v>5413</v>
      </c>
      <c r="C2358" s="832" t="s">
        <v>589</v>
      </c>
      <c r="D2358" s="832" t="s">
        <v>2752</v>
      </c>
      <c r="E2358" s="832" t="s">
        <v>5084</v>
      </c>
      <c r="F2358" s="832" t="s">
        <v>5252</v>
      </c>
      <c r="G2358" s="832" t="s">
        <v>2593</v>
      </c>
      <c r="H2358" s="849"/>
      <c r="I2358" s="849"/>
      <c r="J2358" s="832"/>
      <c r="K2358" s="832"/>
      <c r="L2358" s="849"/>
      <c r="M2358" s="849"/>
      <c r="N2358" s="832"/>
      <c r="O2358" s="832"/>
      <c r="P2358" s="849">
        <v>2</v>
      </c>
      <c r="Q2358" s="849">
        <v>3498.16</v>
      </c>
      <c r="R2358" s="837"/>
      <c r="S2358" s="850">
        <v>1749.08</v>
      </c>
    </row>
    <row r="2359" spans="1:19" ht="14.4" customHeight="1" x14ac:dyDescent="0.3">
      <c r="A2359" s="831" t="s">
        <v>5082</v>
      </c>
      <c r="B2359" s="832" t="s">
        <v>5413</v>
      </c>
      <c r="C2359" s="832" t="s">
        <v>589</v>
      </c>
      <c r="D2359" s="832" t="s">
        <v>2752</v>
      </c>
      <c r="E2359" s="832" t="s">
        <v>5084</v>
      </c>
      <c r="F2359" s="832" t="s">
        <v>5253</v>
      </c>
      <c r="G2359" s="832" t="s">
        <v>2457</v>
      </c>
      <c r="H2359" s="849"/>
      <c r="I2359" s="849"/>
      <c r="J2359" s="832"/>
      <c r="K2359" s="832"/>
      <c r="L2359" s="849"/>
      <c r="M2359" s="849"/>
      <c r="N2359" s="832"/>
      <c r="O2359" s="832"/>
      <c r="P2359" s="849">
        <v>4.8500000000000005</v>
      </c>
      <c r="Q2359" s="849">
        <v>1371.58</v>
      </c>
      <c r="R2359" s="837"/>
      <c r="S2359" s="850">
        <v>282.79999999999995</v>
      </c>
    </row>
    <row r="2360" spans="1:19" ht="14.4" customHeight="1" x14ac:dyDescent="0.3">
      <c r="A2360" s="831" t="s">
        <v>5082</v>
      </c>
      <c r="B2360" s="832" t="s">
        <v>5413</v>
      </c>
      <c r="C2360" s="832" t="s">
        <v>589</v>
      </c>
      <c r="D2360" s="832" t="s">
        <v>2752</v>
      </c>
      <c r="E2360" s="832" t="s">
        <v>5084</v>
      </c>
      <c r="F2360" s="832" t="s">
        <v>5292</v>
      </c>
      <c r="G2360" s="832" t="s">
        <v>2639</v>
      </c>
      <c r="H2360" s="849"/>
      <c r="I2360" s="849"/>
      <c r="J2360" s="832"/>
      <c r="K2360" s="832"/>
      <c r="L2360" s="849"/>
      <c r="M2360" s="849"/>
      <c r="N2360" s="832"/>
      <c r="O2360" s="832"/>
      <c r="P2360" s="849">
        <v>1</v>
      </c>
      <c r="Q2360" s="849">
        <v>20795.5</v>
      </c>
      <c r="R2360" s="837"/>
      <c r="S2360" s="850">
        <v>20795.5</v>
      </c>
    </row>
    <row r="2361" spans="1:19" ht="14.4" customHeight="1" x14ac:dyDescent="0.3">
      <c r="A2361" s="831" t="s">
        <v>5082</v>
      </c>
      <c r="B2361" s="832" t="s">
        <v>5413</v>
      </c>
      <c r="C2361" s="832" t="s">
        <v>589</v>
      </c>
      <c r="D2361" s="832" t="s">
        <v>2752</v>
      </c>
      <c r="E2361" s="832" t="s">
        <v>5084</v>
      </c>
      <c r="F2361" s="832" t="s">
        <v>5293</v>
      </c>
      <c r="G2361" s="832" t="s">
        <v>1150</v>
      </c>
      <c r="H2361" s="849"/>
      <c r="I2361" s="849"/>
      <c r="J2361" s="832"/>
      <c r="K2361" s="832"/>
      <c r="L2361" s="849"/>
      <c r="M2361" s="849"/>
      <c r="N2361" s="832"/>
      <c r="O2361" s="832"/>
      <c r="P2361" s="849">
        <v>3.2</v>
      </c>
      <c r="Q2361" s="849">
        <v>2509.7599999999998</v>
      </c>
      <c r="R2361" s="837"/>
      <c r="S2361" s="850">
        <v>784.29999999999984</v>
      </c>
    </row>
    <row r="2362" spans="1:19" ht="14.4" customHeight="1" x14ac:dyDescent="0.3">
      <c r="A2362" s="831" t="s">
        <v>5082</v>
      </c>
      <c r="B2362" s="832" t="s">
        <v>5413</v>
      </c>
      <c r="C2362" s="832" t="s">
        <v>589</v>
      </c>
      <c r="D2362" s="832" t="s">
        <v>2752</v>
      </c>
      <c r="E2362" s="832" t="s">
        <v>5084</v>
      </c>
      <c r="F2362" s="832" t="s">
        <v>5294</v>
      </c>
      <c r="G2362" s="832" t="s">
        <v>1150</v>
      </c>
      <c r="H2362" s="849"/>
      <c r="I2362" s="849"/>
      <c r="J2362" s="832"/>
      <c r="K2362" s="832"/>
      <c r="L2362" s="849"/>
      <c r="M2362" s="849"/>
      <c r="N2362" s="832"/>
      <c r="O2362" s="832"/>
      <c r="P2362" s="849">
        <v>27.25</v>
      </c>
      <c r="Q2362" s="849">
        <v>6411.6399999999994</v>
      </c>
      <c r="R2362" s="837"/>
      <c r="S2362" s="850">
        <v>235.28954128440364</v>
      </c>
    </row>
    <row r="2363" spans="1:19" ht="14.4" customHeight="1" x14ac:dyDescent="0.3">
      <c r="A2363" s="831" t="s">
        <v>5082</v>
      </c>
      <c r="B2363" s="832" t="s">
        <v>5413</v>
      </c>
      <c r="C2363" s="832" t="s">
        <v>589</v>
      </c>
      <c r="D2363" s="832" t="s">
        <v>2752</v>
      </c>
      <c r="E2363" s="832" t="s">
        <v>5084</v>
      </c>
      <c r="F2363" s="832" t="s">
        <v>5295</v>
      </c>
      <c r="G2363" s="832" t="s">
        <v>1150</v>
      </c>
      <c r="H2363" s="849"/>
      <c r="I2363" s="849"/>
      <c r="J2363" s="832"/>
      <c r="K2363" s="832"/>
      <c r="L2363" s="849"/>
      <c r="M2363" s="849"/>
      <c r="N2363" s="832"/>
      <c r="O2363" s="832"/>
      <c r="P2363" s="849">
        <v>1.6</v>
      </c>
      <c r="Q2363" s="849">
        <v>3764.63</v>
      </c>
      <c r="R2363" s="837"/>
      <c r="S2363" s="850">
        <v>2352.8937499999997</v>
      </c>
    </row>
    <row r="2364" spans="1:19" ht="14.4" customHeight="1" x14ac:dyDescent="0.3">
      <c r="A2364" s="831" t="s">
        <v>5082</v>
      </c>
      <c r="B2364" s="832" t="s">
        <v>5413</v>
      </c>
      <c r="C2364" s="832" t="s">
        <v>589</v>
      </c>
      <c r="D2364" s="832" t="s">
        <v>2752</v>
      </c>
      <c r="E2364" s="832" t="s">
        <v>5084</v>
      </c>
      <c r="F2364" s="832" t="s">
        <v>5297</v>
      </c>
      <c r="G2364" s="832" t="s">
        <v>835</v>
      </c>
      <c r="H2364" s="849"/>
      <c r="I2364" s="849"/>
      <c r="J2364" s="832"/>
      <c r="K2364" s="832"/>
      <c r="L2364" s="849"/>
      <c r="M2364" s="849"/>
      <c r="N2364" s="832"/>
      <c r="O2364" s="832"/>
      <c r="P2364" s="849">
        <v>14.530000000000001</v>
      </c>
      <c r="Q2364" s="849">
        <v>9991.68</v>
      </c>
      <c r="R2364" s="837"/>
      <c r="S2364" s="850">
        <v>687.65863730213346</v>
      </c>
    </row>
    <row r="2365" spans="1:19" ht="14.4" customHeight="1" x14ac:dyDescent="0.3">
      <c r="A2365" s="831" t="s">
        <v>5082</v>
      </c>
      <c r="B2365" s="832" t="s">
        <v>5413</v>
      </c>
      <c r="C2365" s="832" t="s">
        <v>589</v>
      </c>
      <c r="D2365" s="832" t="s">
        <v>2752</v>
      </c>
      <c r="E2365" s="832" t="s">
        <v>5084</v>
      </c>
      <c r="F2365" s="832" t="s">
        <v>5298</v>
      </c>
      <c r="G2365" s="832" t="s">
        <v>835</v>
      </c>
      <c r="H2365" s="849"/>
      <c r="I2365" s="849"/>
      <c r="J2365" s="832"/>
      <c r="K2365" s="832"/>
      <c r="L2365" s="849"/>
      <c r="M2365" s="849"/>
      <c r="N2365" s="832"/>
      <c r="O2365" s="832"/>
      <c r="P2365" s="849">
        <v>5.5</v>
      </c>
      <c r="Q2365" s="849">
        <v>756.47</v>
      </c>
      <c r="R2365" s="837"/>
      <c r="S2365" s="850">
        <v>137.54</v>
      </c>
    </row>
    <row r="2366" spans="1:19" ht="14.4" customHeight="1" x14ac:dyDescent="0.3">
      <c r="A2366" s="831" t="s">
        <v>5082</v>
      </c>
      <c r="B2366" s="832" t="s">
        <v>5413</v>
      </c>
      <c r="C2366" s="832" t="s">
        <v>589</v>
      </c>
      <c r="D2366" s="832" t="s">
        <v>2752</v>
      </c>
      <c r="E2366" s="832" t="s">
        <v>5084</v>
      </c>
      <c r="F2366" s="832" t="s">
        <v>5421</v>
      </c>
      <c r="G2366" s="832" t="s">
        <v>3336</v>
      </c>
      <c r="H2366" s="849"/>
      <c r="I2366" s="849"/>
      <c r="J2366" s="832"/>
      <c r="K2366" s="832"/>
      <c r="L2366" s="849"/>
      <c r="M2366" s="849"/>
      <c r="N2366" s="832"/>
      <c r="O2366" s="832"/>
      <c r="P2366" s="849">
        <v>1</v>
      </c>
      <c r="Q2366" s="849">
        <v>148.46</v>
      </c>
      <c r="R2366" s="837"/>
      <c r="S2366" s="850">
        <v>148.46</v>
      </c>
    </row>
    <row r="2367" spans="1:19" ht="14.4" customHeight="1" x14ac:dyDescent="0.3">
      <c r="A2367" s="831" t="s">
        <v>5082</v>
      </c>
      <c r="B2367" s="832" t="s">
        <v>5413</v>
      </c>
      <c r="C2367" s="832" t="s">
        <v>589</v>
      </c>
      <c r="D2367" s="832" t="s">
        <v>2752</v>
      </c>
      <c r="E2367" s="832" t="s">
        <v>5084</v>
      </c>
      <c r="F2367" s="832" t="s">
        <v>5305</v>
      </c>
      <c r="G2367" s="832" t="s">
        <v>717</v>
      </c>
      <c r="H2367" s="849"/>
      <c r="I2367" s="849"/>
      <c r="J2367" s="832"/>
      <c r="K2367" s="832"/>
      <c r="L2367" s="849"/>
      <c r="M2367" s="849"/>
      <c r="N2367" s="832"/>
      <c r="O2367" s="832"/>
      <c r="P2367" s="849">
        <v>7.56</v>
      </c>
      <c r="Q2367" s="849">
        <v>1560.96</v>
      </c>
      <c r="R2367" s="837"/>
      <c r="S2367" s="850">
        <v>206.47619047619048</v>
      </c>
    </row>
    <row r="2368" spans="1:19" ht="14.4" customHeight="1" x14ac:dyDescent="0.3">
      <c r="A2368" s="831" t="s">
        <v>5082</v>
      </c>
      <c r="B2368" s="832" t="s">
        <v>5413</v>
      </c>
      <c r="C2368" s="832" t="s">
        <v>589</v>
      </c>
      <c r="D2368" s="832" t="s">
        <v>2752</v>
      </c>
      <c r="E2368" s="832" t="s">
        <v>5320</v>
      </c>
      <c r="F2368" s="832" t="s">
        <v>5323</v>
      </c>
      <c r="G2368" s="832" t="s">
        <v>5324</v>
      </c>
      <c r="H2368" s="849"/>
      <c r="I2368" s="849"/>
      <c r="J2368" s="832"/>
      <c r="K2368" s="832"/>
      <c r="L2368" s="849"/>
      <c r="M2368" s="849"/>
      <c r="N2368" s="832"/>
      <c r="O2368" s="832"/>
      <c r="P2368" s="849">
        <v>14</v>
      </c>
      <c r="Q2368" s="849">
        <v>12138</v>
      </c>
      <c r="R2368" s="837"/>
      <c r="S2368" s="850">
        <v>867</v>
      </c>
    </row>
    <row r="2369" spans="1:19" ht="14.4" customHeight="1" x14ac:dyDescent="0.3">
      <c r="A2369" s="831" t="s">
        <v>5082</v>
      </c>
      <c r="B2369" s="832" t="s">
        <v>5413</v>
      </c>
      <c r="C2369" s="832" t="s">
        <v>589</v>
      </c>
      <c r="D2369" s="832" t="s">
        <v>2752</v>
      </c>
      <c r="E2369" s="832" t="s">
        <v>5320</v>
      </c>
      <c r="F2369" s="832" t="s">
        <v>5325</v>
      </c>
      <c r="G2369" s="832" t="s">
        <v>5326</v>
      </c>
      <c r="H2369" s="849"/>
      <c r="I2369" s="849"/>
      <c r="J2369" s="832"/>
      <c r="K2369" s="832"/>
      <c r="L2369" s="849"/>
      <c r="M2369" s="849"/>
      <c r="N2369" s="832"/>
      <c r="O2369" s="832"/>
      <c r="P2369" s="849">
        <v>2</v>
      </c>
      <c r="Q2369" s="849">
        <v>1928</v>
      </c>
      <c r="R2369" s="837"/>
      <c r="S2369" s="850">
        <v>964</v>
      </c>
    </row>
    <row r="2370" spans="1:19" ht="14.4" customHeight="1" x14ac:dyDescent="0.3">
      <c r="A2370" s="831" t="s">
        <v>5082</v>
      </c>
      <c r="B2370" s="832" t="s">
        <v>5413</v>
      </c>
      <c r="C2370" s="832" t="s">
        <v>589</v>
      </c>
      <c r="D2370" s="832" t="s">
        <v>2752</v>
      </c>
      <c r="E2370" s="832" t="s">
        <v>5331</v>
      </c>
      <c r="F2370" s="832" t="s">
        <v>5338</v>
      </c>
      <c r="G2370" s="832" t="s">
        <v>5340</v>
      </c>
      <c r="H2370" s="849"/>
      <c r="I2370" s="849"/>
      <c r="J2370" s="832"/>
      <c r="K2370" s="832"/>
      <c r="L2370" s="849"/>
      <c r="M2370" s="849"/>
      <c r="N2370" s="832"/>
      <c r="O2370" s="832"/>
      <c r="P2370" s="849">
        <v>78</v>
      </c>
      <c r="Q2370" s="849">
        <v>11466</v>
      </c>
      <c r="R2370" s="837"/>
      <c r="S2370" s="850">
        <v>147</v>
      </c>
    </row>
    <row r="2371" spans="1:19" ht="14.4" customHeight="1" x14ac:dyDescent="0.3">
      <c r="A2371" s="831" t="s">
        <v>5082</v>
      </c>
      <c r="B2371" s="832" t="s">
        <v>5413</v>
      </c>
      <c r="C2371" s="832" t="s">
        <v>589</v>
      </c>
      <c r="D2371" s="832" t="s">
        <v>2752</v>
      </c>
      <c r="E2371" s="832" t="s">
        <v>5331</v>
      </c>
      <c r="F2371" s="832" t="s">
        <v>5344</v>
      </c>
      <c r="G2371" s="832" t="s">
        <v>5345</v>
      </c>
      <c r="H2371" s="849"/>
      <c r="I2371" s="849"/>
      <c r="J2371" s="832"/>
      <c r="K2371" s="832"/>
      <c r="L2371" s="849"/>
      <c r="M2371" s="849"/>
      <c r="N2371" s="832"/>
      <c r="O2371" s="832"/>
      <c r="P2371" s="849">
        <v>29</v>
      </c>
      <c r="Q2371" s="849">
        <v>1073</v>
      </c>
      <c r="R2371" s="837"/>
      <c r="S2371" s="850">
        <v>37</v>
      </c>
    </row>
    <row r="2372" spans="1:19" ht="14.4" customHeight="1" x14ac:dyDescent="0.3">
      <c r="A2372" s="831" t="s">
        <v>5082</v>
      </c>
      <c r="B2372" s="832" t="s">
        <v>5413</v>
      </c>
      <c r="C2372" s="832" t="s">
        <v>589</v>
      </c>
      <c r="D2372" s="832" t="s">
        <v>2752</v>
      </c>
      <c r="E2372" s="832" t="s">
        <v>5331</v>
      </c>
      <c r="F2372" s="832" t="s">
        <v>5430</v>
      </c>
      <c r="G2372" s="832" t="s">
        <v>5431</v>
      </c>
      <c r="H2372" s="849">
        <v>1</v>
      </c>
      <c r="I2372" s="849">
        <v>177</v>
      </c>
      <c r="J2372" s="832">
        <v>0.1</v>
      </c>
      <c r="K2372" s="832">
        <v>177</v>
      </c>
      <c r="L2372" s="849">
        <v>10</v>
      </c>
      <c r="M2372" s="849">
        <v>1770</v>
      </c>
      <c r="N2372" s="832">
        <v>1</v>
      </c>
      <c r="O2372" s="832">
        <v>177</v>
      </c>
      <c r="P2372" s="849">
        <v>114</v>
      </c>
      <c r="Q2372" s="849">
        <v>20292</v>
      </c>
      <c r="R2372" s="837">
        <v>11.464406779661017</v>
      </c>
      <c r="S2372" s="850">
        <v>178</v>
      </c>
    </row>
    <row r="2373" spans="1:19" ht="14.4" customHeight="1" x14ac:dyDescent="0.3">
      <c r="A2373" s="831" t="s">
        <v>5082</v>
      </c>
      <c r="B2373" s="832" t="s">
        <v>5413</v>
      </c>
      <c r="C2373" s="832" t="s">
        <v>589</v>
      </c>
      <c r="D2373" s="832" t="s">
        <v>2752</v>
      </c>
      <c r="E2373" s="832" t="s">
        <v>5331</v>
      </c>
      <c r="F2373" s="832" t="s">
        <v>5358</v>
      </c>
      <c r="G2373" s="832" t="s">
        <v>5360</v>
      </c>
      <c r="H2373" s="849"/>
      <c r="I2373" s="849"/>
      <c r="J2373" s="832"/>
      <c r="K2373" s="832"/>
      <c r="L2373" s="849"/>
      <c r="M2373" s="849"/>
      <c r="N2373" s="832"/>
      <c r="O2373" s="832"/>
      <c r="P2373" s="849">
        <v>191</v>
      </c>
      <c r="Q2373" s="849">
        <v>46604</v>
      </c>
      <c r="R2373" s="837"/>
      <c r="S2373" s="850">
        <v>244</v>
      </c>
    </row>
    <row r="2374" spans="1:19" ht="14.4" customHeight="1" x14ac:dyDescent="0.3">
      <c r="A2374" s="831" t="s">
        <v>5082</v>
      </c>
      <c r="B2374" s="832" t="s">
        <v>5413</v>
      </c>
      <c r="C2374" s="832" t="s">
        <v>589</v>
      </c>
      <c r="D2374" s="832" t="s">
        <v>2752</v>
      </c>
      <c r="E2374" s="832" t="s">
        <v>5331</v>
      </c>
      <c r="F2374" s="832" t="s">
        <v>5361</v>
      </c>
      <c r="G2374" s="832" t="s">
        <v>5363</v>
      </c>
      <c r="H2374" s="849"/>
      <c r="I2374" s="849"/>
      <c r="J2374" s="832"/>
      <c r="K2374" s="832"/>
      <c r="L2374" s="849">
        <v>10</v>
      </c>
      <c r="M2374" s="849">
        <v>333.33</v>
      </c>
      <c r="N2374" s="832">
        <v>1</v>
      </c>
      <c r="O2374" s="832">
        <v>33.332999999999998</v>
      </c>
      <c r="P2374" s="849">
        <v>115</v>
      </c>
      <c r="Q2374" s="849">
        <v>3833.34</v>
      </c>
      <c r="R2374" s="837">
        <v>11.500135001350014</v>
      </c>
      <c r="S2374" s="850">
        <v>33.333391304347828</v>
      </c>
    </row>
    <row r="2375" spans="1:19" ht="14.4" customHeight="1" x14ac:dyDescent="0.3">
      <c r="A2375" s="831" t="s">
        <v>5082</v>
      </c>
      <c r="B2375" s="832" t="s">
        <v>5413</v>
      </c>
      <c r="C2375" s="832" t="s">
        <v>589</v>
      </c>
      <c r="D2375" s="832" t="s">
        <v>2752</v>
      </c>
      <c r="E2375" s="832" t="s">
        <v>5331</v>
      </c>
      <c r="F2375" s="832" t="s">
        <v>5364</v>
      </c>
      <c r="G2375" s="832" t="s">
        <v>5365</v>
      </c>
      <c r="H2375" s="849"/>
      <c r="I2375" s="849"/>
      <c r="J2375" s="832"/>
      <c r="K2375" s="832"/>
      <c r="L2375" s="849">
        <v>10</v>
      </c>
      <c r="M2375" s="849">
        <v>370</v>
      </c>
      <c r="N2375" s="832">
        <v>1</v>
      </c>
      <c r="O2375" s="832">
        <v>37</v>
      </c>
      <c r="P2375" s="849">
        <v>82</v>
      </c>
      <c r="Q2375" s="849">
        <v>3034</v>
      </c>
      <c r="R2375" s="837">
        <v>8.1999999999999993</v>
      </c>
      <c r="S2375" s="850">
        <v>37</v>
      </c>
    </row>
    <row r="2376" spans="1:19" ht="14.4" customHeight="1" x14ac:dyDescent="0.3">
      <c r="A2376" s="831" t="s">
        <v>5082</v>
      </c>
      <c r="B2376" s="832" t="s">
        <v>5413</v>
      </c>
      <c r="C2376" s="832" t="s">
        <v>589</v>
      </c>
      <c r="D2376" s="832" t="s">
        <v>2752</v>
      </c>
      <c r="E2376" s="832" t="s">
        <v>5331</v>
      </c>
      <c r="F2376" s="832" t="s">
        <v>5369</v>
      </c>
      <c r="G2376" s="832" t="s">
        <v>5371</v>
      </c>
      <c r="H2376" s="849"/>
      <c r="I2376" s="849"/>
      <c r="J2376" s="832"/>
      <c r="K2376" s="832"/>
      <c r="L2376" s="849"/>
      <c r="M2376" s="849"/>
      <c r="N2376" s="832"/>
      <c r="O2376" s="832"/>
      <c r="P2376" s="849">
        <v>9</v>
      </c>
      <c r="Q2376" s="849">
        <v>288</v>
      </c>
      <c r="R2376" s="837"/>
      <c r="S2376" s="850">
        <v>32</v>
      </c>
    </row>
    <row r="2377" spans="1:19" ht="14.4" customHeight="1" x14ac:dyDescent="0.3">
      <c r="A2377" s="831" t="s">
        <v>5082</v>
      </c>
      <c r="B2377" s="832" t="s">
        <v>5413</v>
      </c>
      <c r="C2377" s="832" t="s">
        <v>589</v>
      </c>
      <c r="D2377" s="832" t="s">
        <v>2752</v>
      </c>
      <c r="E2377" s="832" t="s">
        <v>5331</v>
      </c>
      <c r="F2377" s="832" t="s">
        <v>5449</v>
      </c>
      <c r="G2377" s="832" t="s">
        <v>5451</v>
      </c>
      <c r="H2377" s="849"/>
      <c r="I2377" s="849"/>
      <c r="J2377" s="832"/>
      <c r="K2377" s="832"/>
      <c r="L2377" s="849"/>
      <c r="M2377" s="849"/>
      <c r="N2377" s="832"/>
      <c r="O2377" s="832"/>
      <c r="P2377" s="849">
        <v>1</v>
      </c>
      <c r="Q2377" s="849">
        <v>355</v>
      </c>
      <c r="R2377" s="837"/>
      <c r="S2377" s="850">
        <v>355</v>
      </c>
    </row>
    <row r="2378" spans="1:19" ht="14.4" customHeight="1" x14ac:dyDescent="0.3">
      <c r="A2378" s="831" t="s">
        <v>5082</v>
      </c>
      <c r="B2378" s="832" t="s">
        <v>5413</v>
      </c>
      <c r="C2378" s="832" t="s">
        <v>589</v>
      </c>
      <c r="D2378" s="832" t="s">
        <v>2752</v>
      </c>
      <c r="E2378" s="832" t="s">
        <v>5331</v>
      </c>
      <c r="F2378" s="832" t="s">
        <v>5374</v>
      </c>
      <c r="G2378" s="832" t="s">
        <v>5375</v>
      </c>
      <c r="H2378" s="849"/>
      <c r="I2378" s="849"/>
      <c r="J2378" s="832"/>
      <c r="K2378" s="832"/>
      <c r="L2378" s="849"/>
      <c r="M2378" s="849"/>
      <c r="N2378" s="832"/>
      <c r="O2378" s="832"/>
      <c r="P2378" s="849">
        <v>31</v>
      </c>
      <c r="Q2378" s="849">
        <v>4092</v>
      </c>
      <c r="R2378" s="837"/>
      <c r="S2378" s="850">
        <v>132</v>
      </c>
    </row>
    <row r="2379" spans="1:19" ht="14.4" customHeight="1" x14ac:dyDescent="0.3">
      <c r="A2379" s="831" t="s">
        <v>5082</v>
      </c>
      <c r="B2379" s="832" t="s">
        <v>5413</v>
      </c>
      <c r="C2379" s="832" t="s">
        <v>589</v>
      </c>
      <c r="D2379" s="832" t="s">
        <v>2752</v>
      </c>
      <c r="E2379" s="832" t="s">
        <v>5331</v>
      </c>
      <c r="F2379" s="832" t="s">
        <v>5381</v>
      </c>
      <c r="G2379" s="832" t="s">
        <v>5382</v>
      </c>
      <c r="H2379" s="849">
        <v>1</v>
      </c>
      <c r="I2379" s="849">
        <v>59</v>
      </c>
      <c r="J2379" s="832"/>
      <c r="K2379" s="832">
        <v>59</v>
      </c>
      <c r="L2379" s="849"/>
      <c r="M2379" s="849"/>
      <c r="N2379" s="832"/>
      <c r="O2379" s="832"/>
      <c r="P2379" s="849">
        <v>44</v>
      </c>
      <c r="Q2379" s="849">
        <v>2596</v>
      </c>
      <c r="R2379" s="837"/>
      <c r="S2379" s="850">
        <v>59</v>
      </c>
    </row>
    <row r="2380" spans="1:19" ht="14.4" customHeight="1" x14ac:dyDescent="0.3">
      <c r="A2380" s="831" t="s">
        <v>5082</v>
      </c>
      <c r="B2380" s="832" t="s">
        <v>5413</v>
      </c>
      <c r="C2380" s="832" t="s">
        <v>592</v>
      </c>
      <c r="D2380" s="832" t="s">
        <v>5066</v>
      </c>
      <c r="E2380" s="832" t="s">
        <v>5084</v>
      </c>
      <c r="F2380" s="832" t="s">
        <v>5188</v>
      </c>
      <c r="G2380" s="832" t="s">
        <v>2583</v>
      </c>
      <c r="H2380" s="849"/>
      <c r="I2380" s="849"/>
      <c r="J2380" s="832"/>
      <c r="K2380" s="832"/>
      <c r="L2380" s="849">
        <v>1.2</v>
      </c>
      <c r="M2380" s="849">
        <v>8077.74</v>
      </c>
      <c r="N2380" s="832">
        <v>1</v>
      </c>
      <c r="O2380" s="832">
        <v>6731.45</v>
      </c>
      <c r="P2380" s="849"/>
      <c r="Q2380" s="849"/>
      <c r="R2380" s="837"/>
      <c r="S2380" s="850"/>
    </row>
    <row r="2381" spans="1:19" ht="14.4" customHeight="1" x14ac:dyDescent="0.3">
      <c r="A2381" s="831" t="s">
        <v>5082</v>
      </c>
      <c r="B2381" s="832" t="s">
        <v>5413</v>
      </c>
      <c r="C2381" s="832" t="s">
        <v>592</v>
      </c>
      <c r="D2381" s="832" t="s">
        <v>5066</v>
      </c>
      <c r="E2381" s="832" t="s">
        <v>5320</v>
      </c>
      <c r="F2381" s="832" t="s">
        <v>5426</v>
      </c>
      <c r="G2381" s="832" t="s">
        <v>5427</v>
      </c>
      <c r="H2381" s="849">
        <v>1</v>
      </c>
      <c r="I2381" s="849">
        <v>1021.77</v>
      </c>
      <c r="J2381" s="832"/>
      <c r="K2381" s="832">
        <v>1021.77</v>
      </c>
      <c r="L2381" s="849"/>
      <c r="M2381" s="849"/>
      <c r="N2381" s="832"/>
      <c r="O2381" s="832"/>
      <c r="P2381" s="849">
        <v>3</v>
      </c>
      <c r="Q2381" s="849">
        <v>3065.31</v>
      </c>
      <c r="R2381" s="837"/>
      <c r="S2381" s="850">
        <v>1021.77</v>
      </c>
    </row>
    <row r="2382" spans="1:19" ht="14.4" customHeight="1" x14ac:dyDescent="0.3">
      <c r="A2382" s="831" t="s">
        <v>5082</v>
      </c>
      <c r="B2382" s="832" t="s">
        <v>5413</v>
      </c>
      <c r="C2382" s="832" t="s">
        <v>592</v>
      </c>
      <c r="D2382" s="832" t="s">
        <v>5066</v>
      </c>
      <c r="E2382" s="832" t="s">
        <v>5320</v>
      </c>
      <c r="F2382" s="832" t="s">
        <v>5467</v>
      </c>
      <c r="G2382" s="832" t="s">
        <v>5468</v>
      </c>
      <c r="H2382" s="849">
        <v>1</v>
      </c>
      <c r="I2382" s="849">
        <v>2012.57</v>
      </c>
      <c r="J2382" s="832">
        <v>0.5</v>
      </c>
      <c r="K2382" s="832">
        <v>2012.57</v>
      </c>
      <c r="L2382" s="849">
        <v>2</v>
      </c>
      <c r="M2382" s="849">
        <v>4025.14</v>
      </c>
      <c r="N2382" s="832">
        <v>1</v>
      </c>
      <c r="O2382" s="832">
        <v>2012.57</v>
      </c>
      <c r="P2382" s="849"/>
      <c r="Q2382" s="849"/>
      <c r="R2382" s="837"/>
      <c r="S2382" s="850"/>
    </row>
    <row r="2383" spans="1:19" ht="14.4" customHeight="1" x14ac:dyDescent="0.3">
      <c r="A2383" s="831" t="s">
        <v>5082</v>
      </c>
      <c r="B2383" s="832" t="s">
        <v>5413</v>
      </c>
      <c r="C2383" s="832" t="s">
        <v>592</v>
      </c>
      <c r="D2383" s="832" t="s">
        <v>5066</v>
      </c>
      <c r="E2383" s="832" t="s">
        <v>5331</v>
      </c>
      <c r="F2383" s="832" t="s">
        <v>5344</v>
      </c>
      <c r="G2383" s="832" t="s">
        <v>5345</v>
      </c>
      <c r="H2383" s="849">
        <v>2</v>
      </c>
      <c r="I2383" s="849">
        <v>74</v>
      </c>
      <c r="J2383" s="832">
        <v>0.25</v>
      </c>
      <c r="K2383" s="832">
        <v>37</v>
      </c>
      <c r="L2383" s="849">
        <v>8</v>
      </c>
      <c r="M2383" s="849">
        <v>296</v>
      </c>
      <c r="N2383" s="832">
        <v>1</v>
      </c>
      <c r="O2383" s="832">
        <v>37</v>
      </c>
      <c r="P2383" s="849">
        <v>2</v>
      </c>
      <c r="Q2383" s="849">
        <v>74</v>
      </c>
      <c r="R2383" s="837">
        <v>0.25</v>
      </c>
      <c r="S2383" s="850">
        <v>37</v>
      </c>
    </row>
    <row r="2384" spans="1:19" ht="14.4" customHeight="1" x14ac:dyDescent="0.3">
      <c r="A2384" s="831" t="s">
        <v>5082</v>
      </c>
      <c r="B2384" s="832" t="s">
        <v>5413</v>
      </c>
      <c r="C2384" s="832" t="s">
        <v>592</v>
      </c>
      <c r="D2384" s="832" t="s">
        <v>5066</v>
      </c>
      <c r="E2384" s="832" t="s">
        <v>5331</v>
      </c>
      <c r="F2384" s="832" t="s">
        <v>5430</v>
      </c>
      <c r="G2384" s="832" t="s">
        <v>5431</v>
      </c>
      <c r="H2384" s="849">
        <v>1</v>
      </c>
      <c r="I2384" s="849">
        <v>177</v>
      </c>
      <c r="J2384" s="832"/>
      <c r="K2384" s="832">
        <v>177</v>
      </c>
      <c r="L2384" s="849"/>
      <c r="M2384" s="849"/>
      <c r="N2384" s="832"/>
      <c r="O2384" s="832"/>
      <c r="P2384" s="849"/>
      <c r="Q2384" s="849"/>
      <c r="R2384" s="837"/>
      <c r="S2384" s="850"/>
    </row>
    <row r="2385" spans="1:19" ht="14.4" customHeight="1" x14ac:dyDescent="0.3">
      <c r="A2385" s="831" t="s">
        <v>5082</v>
      </c>
      <c r="B2385" s="832" t="s">
        <v>5413</v>
      </c>
      <c r="C2385" s="832" t="s">
        <v>592</v>
      </c>
      <c r="D2385" s="832" t="s">
        <v>5066</v>
      </c>
      <c r="E2385" s="832" t="s">
        <v>5331</v>
      </c>
      <c r="F2385" s="832" t="s">
        <v>5430</v>
      </c>
      <c r="G2385" s="832" t="s">
        <v>5432</v>
      </c>
      <c r="H2385" s="849"/>
      <c r="I2385" s="849"/>
      <c r="J2385" s="832"/>
      <c r="K2385" s="832"/>
      <c r="L2385" s="849"/>
      <c r="M2385" s="849"/>
      <c r="N2385" s="832"/>
      <c r="O2385" s="832"/>
      <c r="P2385" s="849">
        <v>1</v>
      </c>
      <c r="Q2385" s="849">
        <v>178</v>
      </c>
      <c r="R2385" s="837"/>
      <c r="S2385" s="850">
        <v>178</v>
      </c>
    </row>
    <row r="2386" spans="1:19" ht="14.4" customHeight="1" x14ac:dyDescent="0.3">
      <c r="A2386" s="831" t="s">
        <v>5082</v>
      </c>
      <c r="B2386" s="832" t="s">
        <v>5413</v>
      </c>
      <c r="C2386" s="832" t="s">
        <v>592</v>
      </c>
      <c r="D2386" s="832" t="s">
        <v>5066</v>
      </c>
      <c r="E2386" s="832" t="s">
        <v>5331</v>
      </c>
      <c r="F2386" s="832" t="s">
        <v>5435</v>
      </c>
      <c r="G2386" s="832" t="s">
        <v>5436</v>
      </c>
      <c r="H2386" s="849">
        <v>19616</v>
      </c>
      <c r="I2386" s="849">
        <v>14025440</v>
      </c>
      <c r="J2386" s="832">
        <v>1.2334779601333081</v>
      </c>
      <c r="K2386" s="832">
        <v>715</v>
      </c>
      <c r="L2386" s="849">
        <v>15903</v>
      </c>
      <c r="M2386" s="849">
        <v>11370645</v>
      </c>
      <c r="N2386" s="832">
        <v>1</v>
      </c>
      <c r="O2386" s="832">
        <v>715</v>
      </c>
      <c r="P2386" s="849">
        <v>19315</v>
      </c>
      <c r="Q2386" s="849">
        <v>13810225</v>
      </c>
      <c r="R2386" s="837">
        <v>1.2145507137018172</v>
      </c>
      <c r="S2386" s="850">
        <v>715</v>
      </c>
    </row>
    <row r="2387" spans="1:19" ht="14.4" customHeight="1" x14ac:dyDescent="0.3">
      <c r="A2387" s="831" t="s">
        <v>5082</v>
      </c>
      <c r="B2387" s="832" t="s">
        <v>5413</v>
      </c>
      <c r="C2387" s="832" t="s">
        <v>592</v>
      </c>
      <c r="D2387" s="832" t="s">
        <v>5066</v>
      </c>
      <c r="E2387" s="832" t="s">
        <v>5331</v>
      </c>
      <c r="F2387" s="832" t="s">
        <v>5437</v>
      </c>
      <c r="G2387" s="832" t="s">
        <v>5438</v>
      </c>
      <c r="H2387" s="849">
        <v>316</v>
      </c>
      <c r="I2387" s="849">
        <v>199396</v>
      </c>
      <c r="J2387" s="832">
        <v>0.92397660818713445</v>
      </c>
      <c r="K2387" s="832">
        <v>631</v>
      </c>
      <c r="L2387" s="849">
        <v>342</v>
      </c>
      <c r="M2387" s="849">
        <v>215802</v>
      </c>
      <c r="N2387" s="832">
        <v>1</v>
      </c>
      <c r="O2387" s="832">
        <v>631</v>
      </c>
      <c r="P2387" s="849">
        <v>183</v>
      </c>
      <c r="Q2387" s="849">
        <v>115656</v>
      </c>
      <c r="R2387" s="837">
        <v>0.53593571885339342</v>
      </c>
      <c r="S2387" s="850">
        <v>632</v>
      </c>
    </row>
    <row r="2388" spans="1:19" ht="14.4" customHeight="1" x14ac:dyDescent="0.3">
      <c r="A2388" s="831" t="s">
        <v>5082</v>
      </c>
      <c r="B2388" s="832" t="s">
        <v>5413</v>
      </c>
      <c r="C2388" s="832" t="s">
        <v>592</v>
      </c>
      <c r="D2388" s="832" t="s">
        <v>5066</v>
      </c>
      <c r="E2388" s="832" t="s">
        <v>5331</v>
      </c>
      <c r="F2388" s="832" t="s">
        <v>5441</v>
      </c>
      <c r="G2388" s="832" t="s">
        <v>5442</v>
      </c>
      <c r="H2388" s="849">
        <v>717</v>
      </c>
      <c r="I2388" s="849">
        <v>92493</v>
      </c>
      <c r="J2388" s="832">
        <v>1.0346320346320346</v>
      </c>
      <c r="K2388" s="832">
        <v>129</v>
      </c>
      <c r="L2388" s="849">
        <v>693</v>
      </c>
      <c r="M2388" s="849">
        <v>89397</v>
      </c>
      <c r="N2388" s="832">
        <v>1</v>
      </c>
      <c r="O2388" s="832">
        <v>129</v>
      </c>
      <c r="P2388" s="849">
        <v>754</v>
      </c>
      <c r="Q2388" s="849">
        <v>97266</v>
      </c>
      <c r="R2388" s="837">
        <v>1.0880230880230881</v>
      </c>
      <c r="S2388" s="850">
        <v>129</v>
      </c>
    </row>
    <row r="2389" spans="1:19" ht="14.4" customHeight="1" x14ac:dyDescent="0.3">
      <c r="A2389" s="831" t="s">
        <v>5082</v>
      </c>
      <c r="B2389" s="832" t="s">
        <v>5413</v>
      </c>
      <c r="C2389" s="832" t="s">
        <v>592</v>
      </c>
      <c r="D2389" s="832" t="s">
        <v>5066</v>
      </c>
      <c r="E2389" s="832" t="s">
        <v>5331</v>
      </c>
      <c r="F2389" s="832" t="s">
        <v>5471</v>
      </c>
      <c r="G2389" s="832" t="s">
        <v>5472</v>
      </c>
      <c r="H2389" s="849">
        <v>1</v>
      </c>
      <c r="I2389" s="849">
        <v>2881</v>
      </c>
      <c r="J2389" s="832">
        <v>0.99930627818244888</v>
      </c>
      <c r="K2389" s="832">
        <v>2881</v>
      </c>
      <c r="L2389" s="849">
        <v>1</v>
      </c>
      <c r="M2389" s="849">
        <v>2883</v>
      </c>
      <c r="N2389" s="832">
        <v>1</v>
      </c>
      <c r="O2389" s="832">
        <v>2883</v>
      </c>
      <c r="P2389" s="849"/>
      <c r="Q2389" s="849"/>
      <c r="R2389" s="837"/>
      <c r="S2389" s="850"/>
    </row>
    <row r="2390" spans="1:19" ht="14.4" customHeight="1" x14ac:dyDescent="0.3">
      <c r="A2390" s="831" t="s">
        <v>5082</v>
      </c>
      <c r="B2390" s="832" t="s">
        <v>5413</v>
      </c>
      <c r="C2390" s="832" t="s">
        <v>592</v>
      </c>
      <c r="D2390" s="832" t="s">
        <v>5066</v>
      </c>
      <c r="E2390" s="832" t="s">
        <v>5331</v>
      </c>
      <c r="F2390" s="832" t="s">
        <v>5443</v>
      </c>
      <c r="G2390" s="832" t="s">
        <v>5444</v>
      </c>
      <c r="H2390" s="849">
        <v>2</v>
      </c>
      <c r="I2390" s="849">
        <v>1440</v>
      </c>
      <c r="J2390" s="832">
        <v>0.9986130374479889</v>
      </c>
      <c r="K2390" s="832">
        <v>720</v>
      </c>
      <c r="L2390" s="849">
        <v>2</v>
      </c>
      <c r="M2390" s="849">
        <v>1442</v>
      </c>
      <c r="N2390" s="832">
        <v>1</v>
      </c>
      <c r="O2390" s="832">
        <v>721</v>
      </c>
      <c r="P2390" s="849">
        <v>4</v>
      </c>
      <c r="Q2390" s="849">
        <v>2896</v>
      </c>
      <c r="R2390" s="837">
        <v>2.0083217753120666</v>
      </c>
      <c r="S2390" s="850">
        <v>724</v>
      </c>
    </row>
    <row r="2391" spans="1:19" ht="14.4" customHeight="1" x14ac:dyDescent="0.3">
      <c r="A2391" s="831" t="s">
        <v>5082</v>
      </c>
      <c r="B2391" s="832" t="s">
        <v>5413</v>
      </c>
      <c r="C2391" s="832" t="s">
        <v>592</v>
      </c>
      <c r="D2391" s="832" t="s">
        <v>5066</v>
      </c>
      <c r="E2391" s="832" t="s">
        <v>5331</v>
      </c>
      <c r="F2391" s="832" t="s">
        <v>5445</v>
      </c>
      <c r="G2391" s="832" t="s">
        <v>5446</v>
      </c>
      <c r="H2391" s="849">
        <v>32421</v>
      </c>
      <c r="I2391" s="849">
        <v>28498059</v>
      </c>
      <c r="J2391" s="832">
        <v>0.93324697754749564</v>
      </c>
      <c r="K2391" s="832">
        <v>879</v>
      </c>
      <c r="L2391" s="849">
        <v>34740</v>
      </c>
      <c r="M2391" s="849">
        <v>30536460</v>
      </c>
      <c r="N2391" s="832">
        <v>1</v>
      </c>
      <c r="O2391" s="832">
        <v>879</v>
      </c>
      <c r="P2391" s="849">
        <v>31542</v>
      </c>
      <c r="Q2391" s="849">
        <v>27725418</v>
      </c>
      <c r="R2391" s="837">
        <v>0.90794473229706385</v>
      </c>
      <c r="S2391" s="850">
        <v>879</v>
      </c>
    </row>
    <row r="2392" spans="1:19" ht="14.4" customHeight="1" x14ac:dyDescent="0.3">
      <c r="A2392" s="831" t="s">
        <v>5082</v>
      </c>
      <c r="B2392" s="832" t="s">
        <v>5413</v>
      </c>
      <c r="C2392" s="832" t="s">
        <v>592</v>
      </c>
      <c r="D2392" s="832" t="s">
        <v>5066</v>
      </c>
      <c r="E2392" s="832" t="s">
        <v>5331</v>
      </c>
      <c r="F2392" s="832" t="s">
        <v>5361</v>
      </c>
      <c r="G2392" s="832" t="s">
        <v>5362</v>
      </c>
      <c r="H2392" s="849"/>
      <c r="I2392" s="849"/>
      <c r="J2392" s="832"/>
      <c r="K2392" s="832"/>
      <c r="L2392" s="849"/>
      <c r="M2392" s="849"/>
      <c r="N2392" s="832"/>
      <c r="O2392" s="832"/>
      <c r="P2392" s="849">
        <v>1</v>
      </c>
      <c r="Q2392" s="849">
        <v>33.33</v>
      </c>
      <c r="R2392" s="837"/>
      <c r="S2392" s="850">
        <v>33.33</v>
      </c>
    </row>
    <row r="2393" spans="1:19" ht="14.4" customHeight="1" x14ac:dyDescent="0.3">
      <c r="A2393" s="831" t="s">
        <v>5082</v>
      </c>
      <c r="B2393" s="832" t="s">
        <v>5413</v>
      </c>
      <c r="C2393" s="832" t="s">
        <v>592</v>
      </c>
      <c r="D2393" s="832" t="s">
        <v>5066</v>
      </c>
      <c r="E2393" s="832" t="s">
        <v>5331</v>
      </c>
      <c r="F2393" s="832" t="s">
        <v>5364</v>
      </c>
      <c r="G2393" s="832" t="s">
        <v>5365</v>
      </c>
      <c r="H2393" s="849">
        <v>747</v>
      </c>
      <c r="I2393" s="849">
        <v>27639</v>
      </c>
      <c r="J2393" s="832">
        <v>1.0108254397834913</v>
      </c>
      <c r="K2393" s="832">
        <v>37</v>
      </c>
      <c r="L2393" s="849">
        <v>739</v>
      </c>
      <c r="M2393" s="849">
        <v>27343</v>
      </c>
      <c r="N2393" s="832">
        <v>1</v>
      </c>
      <c r="O2393" s="832">
        <v>37</v>
      </c>
      <c r="P2393" s="849">
        <v>762</v>
      </c>
      <c r="Q2393" s="849">
        <v>28194</v>
      </c>
      <c r="R2393" s="837">
        <v>1.0311231393775373</v>
      </c>
      <c r="S2393" s="850">
        <v>37</v>
      </c>
    </row>
    <row r="2394" spans="1:19" ht="14.4" customHeight="1" x14ac:dyDescent="0.3">
      <c r="A2394" s="831" t="s">
        <v>5082</v>
      </c>
      <c r="B2394" s="832" t="s">
        <v>5413</v>
      </c>
      <c r="C2394" s="832" t="s">
        <v>592</v>
      </c>
      <c r="D2394" s="832" t="s">
        <v>5066</v>
      </c>
      <c r="E2394" s="832" t="s">
        <v>5331</v>
      </c>
      <c r="F2394" s="832" t="s">
        <v>5369</v>
      </c>
      <c r="G2394" s="832" t="s">
        <v>5371</v>
      </c>
      <c r="H2394" s="849"/>
      <c r="I2394" s="849"/>
      <c r="J2394" s="832"/>
      <c r="K2394" s="832"/>
      <c r="L2394" s="849">
        <v>6</v>
      </c>
      <c r="M2394" s="849">
        <v>192</v>
      </c>
      <c r="N2394" s="832">
        <v>1</v>
      </c>
      <c r="O2394" s="832">
        <v>32</v>
      </c>
      <c r="P2394" s="849"/>
      <c r="Q2394" s="849"/>
      <c r="R2394" s="837"/>
      <c r="S2394" s="850"/>
    </row>
    <row r="2395" spans="1:19" ht="14.4" customHeight="1" x14ac:dyDescent="0.3">
      <c r="A2395" s="831" t="s">
        <v>5082</v>
      </c>
      <c r="B2395" s="832" t="s">
        <v>5413</v>
      </c>
      <c r="C2395" s="832" t="s">
        <v>592</v>
      </c>
      <c r="D2395" s="832" t="s">
        <v>5066</v>
      </c>
      <c r="E2395" s="832" t="s">
        <v>5331</v>
      </c>
      <c r="F2395" s="832" t="s">
        <v>5473</v>
      </c>
      <c r="G2395" s="832" t="s">
        <v>5474</v>
      </c>
      <c r="H2395" s="849">
        <v>2</v>
      </c>
      <c r="I2395" s="849">
        <v>1076</v>
      </c>
      <c r="J2395" s="832">
        <v>1.9962894248608534</v>
      </c>
      <c r="K2395" s="832">
        <v>538</v>
      </c>
      <c r="L2395" s="849">
        <v>1</v>
      </c>
      <c r="M2395" s="849">
        <v>539</v>
      </c>
      <c r="N2395" s="832">
        <v>1</v>
      </c>
      <c r="O2395" s="832">
        <v>539</v>
      </c>
      <c r="P2395" s="849"/>
      <c r="Q2395" s="849"/>
      <c r="R2395" s="837"/>
      <c r="S2395" s="850"/>
    </row>
    <row r="2396" spans="1:19" ht="14.4" customHeight="1" x14ac:dyDescent="0.3">
      <c r="A2396" s="831" t="s">
        <v>5082</v>
      </c>
      <c r="B2396" s="832" t="s">
        <v>5413</v>
      </c>
      <c r="C2396" s="832" t="s">
        <v>592</v>
      </c>
      <c r="D2396" s="832" t="s">
        <v>5066</v>
      </c>
      <c r="E2396" s="832" t="s">
        <v>5331</v>
      </c>
      <c r="F2396" s="832" t="s">
        <v>5454</v>
      </c>
      <c r="G2396" s="832" t="s">
        <v>5455</v>
      </c>
      <c r="H2396" s="849">
        <v>5</v>
      </c>
      <c r="I2396" s="849">
        <v>19145</v>
      </c>
      <c r="J2396" s="832">
        <v>4.9986945169712795</v>
      </c>
      <c r="K2396" s="832">
        <v>3829</v>
      </c>
      <c r="L2396" s="849">
        <v>1</v>
      </c>
      <c r="M2396" s="849">
        <v>3830</v>
      </c>
      <c r="N2396" s="832">
        <v>1</v>
      </c>
      <c r="O2396" s="832">
        <v>3830</v>
      </c>
      <c r="P2396" s="849"/>
      <c r="Q2396" s="849"/>
      <c r="R2396" s="837"/>
      <c r="S2396" s="850"/>
    </row>
    <row r="2397" spans="1:19" ht="14.4" customHeight="1" x14ac:dyDescent="0.3">
      <c r="A2397" s="831" t="s">
        <v>5082</v>
      </c>
      <c r="B2397" s="832" t="s">
        <v>5413</v>
      </c>
      <c r="C2397" s="832" t="s">
        <v>592</v>
      </c>
      <c r="D2397" s="832" t="s">
        <v>5066</v>
      </c>
      <c r="E2397" s="832" t="s">
        <v>5331</v>
      </c>
      <c r="F2397" s="832" t="s">
        <v>5457</v>
      </c>
      <c r="G2397" s="832" t="s">
        <v>5458</v>
      </c>
      <c r="H2397" s="849">
        <v>1396</v>
      </c>
      <c r="I2397" s="849">
        <v>2713824</v>
      </c>
      <c r="J2397" s="832">
        <v>1.0796597061098221</v>
      </c>
      <c r="K2397" s="832">
        <v>1944</v>
      </c>
      <c r="L2397" s="849">
        <v>1293</v>
      </c>
      <c r="M2397" s="849">
        <v>2513592</v>
      </c>
      <c r="N2397" s="832">
        <v>1</v>
      </c>
      <c r="O2397" s="832">
        <v>1944</v>
      </c>
      <c r="P2397" s="849">
        <v>1483</v>
      </c>
      <c r="Q2397" s="849">
        <v>2884435</v>
      </c>
      <c r="R2397" s="837">
        <v>1.1475350812701504</v>
      </c>
      <c r="S2397" s="850">
        <v>1945</v>
      </c>
    </row>
    <row r="2398" spans="1:19" ht="14.4" customHeight="1" x14ac:dyDescent="0.3">
      <c r="A2398" s="831" t="s">
        <v>5082</v>
      </c>
      <c r="B2398" s="832" t="s">
        <v>5413</v>
      </c>
      <c r="C2398" s="832" t="s">
        <v>592</v>
      </c>
      <c r="D2398" s="832" t="s">
        <v>5066</v>
      </c>
      <c r="E2398" s="832" t="s">
        <v>5331</v>
      </c>
      <c r="F2398" s="832" t="s">
        <v>5476</v>
      </c>
      <c r="G2398" s="832" t="s">
        <v>5477</v>
      </c>
      <c r="H2398" s="849">
        <v>9</v>
      </c>
      <c r="I2398" s="849">
        <v>3213</v>
      </c>
      <c r="J2398" s="832">
        <v>1.2857142857142858</v>
      </c>
      <c r="K2398" s="832">
        <v>357</v>
      </c>
      <c r="L2398" s="849">
        <v>7</v>
      </c>
      <c r="M2398" s="849">
        <v>2499</v>
      </c>
      <c r="N2398" s="832">
        <v>1</v>
      </c>
      <c r="O2398" s="832">
        <v>357</v>
      </c>
      <c r="P2398" s="849">
        <v>1</v>
      </c>
      <c r="Q2398" s="849">
        <v>357</v>
      </c>
      <c r="R2398" s="837">
        <v>0.14285714285714285</v>
      </c>
      <c r="S2398" s="850">
        <v>357</v>
      </c>
    </row>
    <row r="2399" spans="1:19" ht="14.4" customHeight="1" x14ac:dyDescent="0.3">
      <c r="A2399" s="831" t="s">
        <v>5082</v>
      </c>
      <c r="B2399" s="832" t="s">
        <v>5413</v>
      </c>
      <c r="C2399" s="832" t="s">
        <v>592</v>
      </c>
      <c r="D2399" s="832" t="s">
        <v>5066</v>
      </c>
      <c r="E2399" s="832" t="s">
        <v>5331</v>
      </c>
      <c r="F2399" s="832" t="s">
        <v>5478</v>
      </c>
      <c r="G2399" s="832" t="s">
        <v>5479</v>
      </c>
      <c r="H2399" s="849">
        <v>1</v>
      </c>
      <c r="I2399" s="849">
        <v>146</v>
      </c>
      <c r="J2399" s="832"/>
      <c r="K2399" s="832">
        <v>146</v>
      </c>
      <c r="L2399" s="849"/>
      <c r="M2399" s="849"/>
      <c r="N2399" s="832"/>
      <c r="O2399" s="832"/>
      <c r="P2399" s="849"/>
      <c r="Q2399" s="849"/>
      <c r="R2399" s="837"/>
      <c r="S2399" s="850"/>
    </row>
    <row r="2400" spans="1:19" ht="14.4" customHeight="1" x14ac:dyDescent="0.3">
      <c r="A2400" s="831" t="s">
        <v>5082</v>
      </c>
      <c r="B2400" s="832" t="s">
        <v>5413</v>
      </c>
      <c r="C2400" s="832" t="s">
        <v>592</v>
      </c>
      <c r="D2400" s="832" t="s">
        <v>5066</v>
      </c>
      <c r="E2400" s="832" t="s">
        <v>5331</v>
      </c>
      <c r="F2400" s="832" t="s">
        <v>5459</v>
      </c>
      <c r="G2400" s="832" t="s">
        <v>5460</v>
      </c>
      <c r="H2400" s="849">
        <v>61</v>
      </c>
      <c r="I2400" s="849">
        <v>902800</v>
      </c>
      <c r="J2400" s="832">
        <v>1.6943299626902086</v>
      </c>
      <c r="K2400" s="832">
        <v>14800</v>
      </c>
      <c r="L2400" s="849">
        <v>36</v>
      </c>
      <c r="M2400" s="849">
        <v>532836</v>
      </c>
      <c r="N2400" s="832">
        <v>1</v>
      </c>
      <c r="O2400" s="832">
        <v>14801</v>
      </c>
      <c r="P2400" s="849">
        <v>79</v>
      </c>
      <c r="Q2400" s="849">
        <v>1169516</v>
      </c>
      <c r="R2400" s="837">
        <v>2.1948892342109017</v>
      </c>
      <c r="S2400" s="850">
        <v>14804</v>
      </c>
    </row>
    <row r="2401" spans="1:19" ht="14.4" customHeight="1" x14ac:dyDescent="0.3">
      <c r="A2401" s="831" t="s">
        <v>5082</v>
      </c>
      <c r="B2401" s="832" t="s">
        <v>5413</v>
      </c>
      <c r="C2401" s="832" t="s">
        <v>592</v>
      </c>
      <c r="D2401" s="832" t="s">
        <v>5066</v>
      </c>
      <c r="E2401" s="832" t="s">
        <v>5331</v>
      </c>
      <c r="F2401" s="832" t="s">
        <v>5461</v>
      </c>
      <c r="G2401" s="832" t="s">
        <v>5462</v>
      </c>
      <c r="H2401" s="849">
        <v>1</v>
      </c>
      <c r="I2401" s="849">
        <v>300</v>
      </c>
      <c r="J2401" s="832"/>
      <c r="K2401" s="832">
        <v>300</v>
      </c>
      <c r="L2401" s="849"/>
      <c r="M2401" s="849"/>
      <c r="N2401" s="832"/>
      <c r="O2401" s="832"/>
      <c r="P2401" s="849">
        <v>1</v>
      </c>
      <c r="Q2401" s="849">
        <v>301</v>
      </c>
      <c r="R2401" s="837"/>
      <c r="S2401" s="850">
        <v>301</v>
      </c>
    </row>
    <row r="2402" spans="1:19" ht="14.4" customHeight="1" x14ac:dyDescent="0.3">
      <c r="A2402" s="831" t="s">
        <v>5082</v>
      </c>
      <c r="B2402" s="832" t="s">
        <v>5413</v>
      </c>
      <c r="C2402" s="832" t="s">
        <v>592</v>
      </c>
      <c r="D2402" s="832" t="s">
        <v>5066</v>
      </c>
      <c r="E2402" s="832" t="s">
        <v>5331</v>
      </c>
      <c r="F2402" s="832" t="s">
        <v>5461</v>
      </c>
      <c r="G2402" s="832" t="s">
        <v>5483</v>
      </c>
      <c r="H2402" s="849"/>
      <c r="I2402" s="849"/>
      <c r="J2402" s="832"/>
      <c r="K2402" s="832"/>
      <c r="L2402" s="849">
        <v>1</v>
      </c>
      <c r="M2402" s="849">
        <v>301</v>
      </c>
      <c r="N2402" s="832">
        <v>1</v>
      </c>
      <c r="O2402" s="832">
        <v>301</v>
      </c>
      <c r="P2402" s="849"/>
      <c r="Q2402" s="849"/>
      <c r="R2402" s="837"/>
      <c r="S2402" s="850"/>
    </row>
    <row r="2403" spans="1:19" ht="14.4" customHeight="1" x14ac:dyDescent="0.3">
      <c r="A2403" s="831" t="s">
        <v>5082</v>
      </c>
      <c r="B2403" s="832" t="s">
        <v>5413</v>
      </c>
      <c r="C2403" s="832" t="s">
        <v>592</v>
      </c>
      <c r="D2403" s="832" t="s">
        <v>5066</v>
      </c>
      <c r="E2403" s="832" t="s">
        <v>5331</v>
      </c>
      <c r="F2403" s="832" t="s">
        <v>5463</v>
      </c>
      <c r="G2403" s="832" t="s">
        <v>5464</v>
      </c>
      <c r="H2403" s="849">
        <v>989</v>
      </c>
      <c r="I2403" s="849">
        <v>158240</v>
      </c>
      <c r="J2403" s="832">
        <v>1.4008498583569404</v>
      </c>
      <c r="K2403" s="832">
        <v>160</v>
      </c>
      <c r="L2403" s="849">
        <v>706</v>
      </c>
      <c r="M2403" s="849">
        <v>112960</v>
      </c>
      <c r="N2403" s="832">
        <v>1</v>
      </c>
      <c r="O2403" s="832">
        <v>160</v>
      </c>
      <c r="P2403" s="849">
        <v>637</v>
      </c>
      <c r="Q2403" s="849">
        <v>101920</v>
      </c>
      <c r="R2403" s="837">
        <v>0.90226628895184136</v>
      </c>
      <c r="S2403" s="850">
        <v>160</v>
      </c>
    </row>
    <row r="2404" spans="1:19" ht="14.4" customHeight="1" x14ac:dyDescent="0.3">
      <c r="A2404" s="831" t="s">
        <v>5082</v>
      </c>
      <c r="B2404" s="832" t="s">
        <v>5413</v>
      </c>
      <c r="C2404" s="832" t="s">
        <v>592</v>
      </c>
      <c r="D2404" s="832" t="s">
        <v>2727</v>
      </c>
      <c r="E2404" s="832" t="s">
        <v>5084</v>
      </c>
      <c r="F2404" s="832" t="s">
        <v>5291</v>
      </c>
      <c r="G2404" s="832" t="s">
        <v>2653</v>
      </c>
      <c r="H2404" s="849"/>
      <c r="I2404" s="849"/>
      <c r="J2404" s="832"/>
      <c r="K2404" s="832"/>
      <c r="L2404" s="849"/>
      <c r="M2404" s="849"/>
      <c r="N2404" s="832"/>
      <c r="O2404" s="832"/>
      <c r="P2404" s="849">
        <v>1</v>
      </c>
      <c r="Q2404" s="849">
        <v>4567.1000000000004</v>
      </c>
      <c r="R2404" s="837"/>
      <c r="S2404" s="850">
        <v>4567.1000000000004</v>
      </c>
    </row>
    <row r="2405" spans="1:19" ht="14.4" customHeight="1" x14ac:dyDescent="0.3">
      <c r="A2405" s="831" t="s">
        <v>5082</v>
      </c>
      <c r="B2405" s="832" t="s">
        <v>5413</v>
      </c>
      <c r="C2405" s="832" t="s">
        <v>592</v>
      </c>
      <c r="D2405" s="832" t="s">
        <v>2727</v>
      </c>
      <c r="E2405" s="832" t="s">
        <v>5320</v>
      </c>
      <c r="F2405" s="832" t="s">
        <v>5426</v>
      </c>
      <c r="G2405" s="832" t="s">
        <v>5427</v>
      </c>
      <c r="H2405" s="849">
        <v>9</v>
      </c>
      <c r="I2405" s="849">
        <v>9195.93</v>
      </c>
      <c r="J2405" s="832">
        <v>1.4999999999999998</v>
      </c>
      <c r="K2405" s="832">
        <v>1021.77</v>
      </c>
      <c r="L2405" s="849">
        <v>6</v>
      </c>
      <c r="M2405" s="849">
        <v>6130.6200000000008</v>
      </c>
      <c r="N2405" s="832">
        <v>1</v>
      </c>
      <c r="O2405" s="832">
        <v>1021.7700000000001</v>
      </c>
      <c r="P2405" s="849">
        <v>9</v>
      </c>
      <c r="Q2405" s="849">
        <v>9195.93</v>
      </c>
      <c r="R2405" s="837">
        <v>1.4999999999999998</v>
      </c>
      <c r="S2405" s="850">
        <v>1021.77</v>
      </c>
    </row>
    <row r="2406" spans="1:19" ht="14.4" customHeight="1" x14ac:dyDescent="0.3">
      <c r="A2406" s="831" t="s">
        <v>5082</v>
      </c>
      <c r="B2406" s="832" t="s">
        <v>5413</v>
      </c>
      <c r="C2406" s="832" t="s">
        <v>592</v>
      </c>
      <c r="D2406" s="832" t="s">
        <v>2727</v>
      </c>
      <c r="E2406" s="832" t="s">
        <v>5320</v>
      </c>
      <c r="F2406" s="832" t="s">
        <v>5467</v>
      </c>
      <c r="G2406" s="832" t="s">
        <v>5468</v>
      </c>
      <c r="H2406" s="849">
        <v>16</v>
      </c>
      <c r="I2406" s="849">
        <v>32201.120000000003</v>
      </c>
      <c r="J2406" s="832">
        <v>0.88888888888888895</v>
      </c>
      <c r="K2406" s="832">
        <v>2012.5700000000002</v>
      </c>
      <c r="L2406" s="849">
        <v>18</v>
      </c>
      <c r="M2406" s="849">
        <v>36226.26</v>
      </c>
      <c r="N2406" s="832">
        <v>1</v>
      </c>
      <c r="O2406" s="832">
        <v>2012.5700000000002</v>
      </c>
      <c r="P2406" s="849">
        <v>19</v>
      </c>
      <c r="Q2406" s="849">
        <v>38238.83</v>
      </c>
      <c r="R2406" s="837">
        <v>1.0555555555555556</v>
      </c>
      <c r="S2406" s="850">
        <v>2012.5700000000002</v>
      </c>
    </row>
    <row r="2407" spans="1:19" ht="14.4" customHeight="1" x14ac:dyDescent="0.3">
      <c r="A2407" s="831" t="s">
        <v>5082</v>
      </c>
      <c r="B2407" s="832" t="s">
        <v>5413</v>
      </c>
      <c r="C2407" s="832" t="s">
        <v>592</v>
      </c>
      <c r="D2407" s="832" t="s">
        <v>2727</v>
      </c>
      <c r="E2407" s="832" t="s">
        <v>5331</v>
      </c>
      <c r="F2407" s="832" t="s">
        <v>5344</v>
      </c>
      <c r="G2407" s="832" t="s">
        <v>5345</v>
      </c>
      <c r="H2407" s="849">
        <v>28</v>
      </c>
      <c r="I2407" s="849">
        <v>1036</v>
      </c>
      <c r="J2407" s="832">
        <v>0.53846153846153844</v>
      </c>
      <c r="K2407" s="832">
        <v>37</v>
      </c>
      <c r="L2407" s="849">
        <v>52</v>
      </c>
      <c r="M2407" s="849">
        <v>1924</v>
      </c>
      <c r="N2407" s="832">
        <v>1</v>
      </c>
      <c r="O2407" s="832">
        <v>37</v>
      </c>
      <c r="P2407" s="849">
        <v>32</v>
      </c>
      <c r="Q2407" s="849">
        <v>1184</v>
      </c>
      <c r="R2407" s="837">
        <v>0.61538461538461542</v>
      </c>
      <c r="S2407" s="850">
        <v>37</v>
      </c>
    </row>
    <row r="2408" spans="1:19" ht="14.4" customHeight="1" x14ac:dyDescent="0.3">
      <c r="A2408" s="831" t="s">
        <v>5082</v>
      </c>
      <c r="B2408" s="832" t="s">
        <v>5413</v>
      </c>
      <c r="C2408" s="832" t="s">
        <v>592</v>
      </c>
      <c r="D2408" s="832" t="s">
        <v>2727</v>
      </c>
      <c r="E2408" s="832" t="s">
        <v>5331</v>
      </c>
      <c r="F2408" s="832" t="s">
        <v>5430</v>
      </c>
      <c r="G2408" s="832" t="s">
        <v>5431</v>
      </c>
      <c r="H2408" s="849">
        <v>483</v>
      </c>
      <c r="I2408" s="849">
        <v>85491</v>
      </c>
      <c r="J2408" s="832">
        <v>1.3760683760683761</v>
      </c>
      <c r="K2408" s="832">
        <v>177</v>
      </c>
      <c r="L2408" s="849">
        <v>351</v>
      </c>
      <c r="M2408" s="849">
        <v>62127</v>
      </c>
      <c r="N2408" s="832">
        <v>1</v>
      </c>
      <c r="O2408" s="832">
        <v>177</v>
      </c>
      <c r="P2408" s="849">
        <v>432</v>
      </c>
      <c r="Q2408" s="849">
        <v>76896</v>
      </c>
      <c r="R2408" s="837">
        <v>1.237722729248153</v>
      </c>
      <c r="S2408" s="850">
        <v>178</v>
      </c>
    </row>
    <row r="2409" spans="1:19" ht="14.4" customHeight="1" x14ac:dyDescent="0.3">
      <c r="A2409" s="831" t="s">
        <v>5082</v>
      </c>
      <c r="B2409" s="832" t="s">
        <v>5413</v>
      </c>
      <c r="C2409" s="832" t="s">
        <v>592</v>
      </c>
      <c r="D2409" s="832" t="s">
        <v>2727</v>
      </c>
      <c r="E2409" s="832" t="s">
        <v>5331</v>
      </c>
      <c r="F2409" s="832" t="s">
        <v>5433</v>
      </c>
      <c r="G2409" s="832" t="s">
        <v>5434</v>
      </c>
      <c r="H2409" s="849">
        <v>70</v>
      </c>
      <c r="I2409" s="849">
        <v>86940</v>
      </c>
      <c r="J2409" s="832">
        <v>1.1666666666666667</v>
      </c>
      <c r="K2409" s="832">
        <v>1242</v>
      </c>
      <c r="L2409" s="849">
        <v>60</v>
      </c>
      <c r="M2409" s="849">
        <v>74520</v>
      </c>
      <c r="N2409" s="832">
        <v>1</v>
      </c>
      <c r="O2409" s="832">
        <v>1242</v>
      </c>
      <c r="P2409" s="849">
        <v>67</v>
      </c>
      <c r="Q2409" s="849">
        <v>83281</v>
      </c>
      <c r="R2409" s="837">
        <v>1.1175657541599571</v>
      </c>
      <c r="S2409" s="850">
        <v>1243</v>
      </c>
    </row>
    <row r="2410" spans="1:19" ht="14.4" customHeight="1" x14ac:dyDescent="0.3">
      <c r="A2410" s="831" t="s">
        <v>5082</v>
      </c>
      <c r="B2410" s="832" t="s">
        <v>5413</v>
      </c>
      <c r="C2410" s="832" t="s">
        <v>592</v>
      </c>
      <c r="D2410" s="832" t="s">
        <v>2727</v>
      </c>
      <c r="E2410" s="832" t="s">
        <v>5331</v>
      </c>
      <c r="F2410" s="832" t="s">
        <v>5443</v>
      </c>
      <c r="G2410" s="832" t="s">
        <v>5444</v>
      </c>
      <c r="H2410" s="849">
        <v>26</v>
      </c>
      <c r="I2410" s="849">
        <v>18720</v>
      </c>
      <c r="J2410" s="832">
        <v>1.0385575589459084</v>
      </c>
      <c r="K2410" s="832">
        <v>720</v>
      </c>
      <c r="L2410" s="849">
        <v>25</v>
      </c>
      <c r="M2410" s="849">
        <v>18025</v>
      </c>
      <c r="N2410" s="832">
        <v>1</v>
      </c>
      <c r="O2410" s="832">
        <v>721</v>
      </c>
      <c r="P2410" s="849">
        <v>30</v>
      </c>
      <c r="Q2410" s="849">
        <v>21720</v>
      </c>
      <c r="R2410" s="837">
        <v>1.20499306518724</v>
      </c>
      <c r="S2410" s="850">
        <v>724</v>
      </c>
    </row>
    <row r="2411" spans="1:19" ht="14.4" customHeight="1" x14ac:dyDescent="0.3">
      <c r="A2411" s="831" t="s">
        <v>5082</v>
      </c>
      <c r="B2411" s="832" t="s">
        <v>5413</v>
      </c>
      <c r="C2411" s="832" t="s">
        <v>592</v>
      </c>
      <c r="D2411" s="832" t="s">
        <v>2727</v>
      </c>
      <c r="E2411" s="832" t="s">
        <v>5331</v>
      </c>
      <c r="F2411" s="832" t="s">
        <v>5361</v>
      </c>
      <c r="G2411" s="832" t="s">
        <v>5363</v>
      </c>
      <c r="H2411" s="849">
        <v>298</v>
      </c>
      <c r="I2411" s="849">
        <v>9933.33</v>
      </c>
      <c r="J2411" s="832">
        <v>0.82320391624201206</v>
      </c>
      <c r="K2411" s="832">
        <v>33.333322147651003</v>
      </c>
      <c r="L2411" s="849">
        <v>362</v>
      </c>
      <c r="M2411" s="849">
        <v>12066.67</v>
      </c>
      <c r="N2411" s="832">
        <v>1</v>
      </c>
      <c r="O2411" s="832">
        <v>33.333342541436465</v>
      </c>
      <c r="P2411" s="849">
        <v>415</v>
      </c>
      <c r="Q2411" s="849">
        <v>13833.34</v>
      </c>
      <c r="R2411" s="837">
        <v>1.1464090755776035</v>
      </c>
      <c r="S2411" s="850">
        <v>33.333349397590361</v>
      </c>
    </row>
    <row r="2412" spans="1:19" ht="14.4" customHeight="1" x14ac:dyDescent="0.3">
      <c r="A2412" s="831" t="s">
        <v>5082</v>
      </c>
      <c r="B2412" s="832" t="s">
        <v>5413</v>
      </c>
      <c r="C2412" s="832" t="s">
        <v>592</v>
      </c>
      <c r="D2412" s="832" t="s">
        <v>2727</v>
      </c>
      <c r="E2412" s="832" t="s">
        <v>5331</v>
      </c>
      <c r="F2412" s="832" t="s">
        <v>5369</v>
      </c>
      <c r="G2412" s="832" t="s">
        <v>5371</v>
      </c>
      <c r="H2412" s="849"/>
      <c r="I2412" s="849"/>
      <c r="J2412" s="832"/>
      <c r="K2412" s="832"/>
      <c r="L2412" s="849"/>
      <c r="M2412" s="849"/>
      <c r="N2412" s="832"/>
      <c r="O2412" s="832"/>
      <c r="P2412" s="849">
        <v>1</v>
      </c>
      <c r="Q2412" s="849">
        <v>32</v>
      </c>
      <c r="R2412" s="837"/>
      <c r="S2412" s="850">
        <v>32</v>
      </c>
    </row>
    <row r="2413" spans="1:19" ht="14.4" customHeight="1" x14ac:dyDescent="0.3">
      <c r="A2413" s="831" t="s">
        <v>5082</v>
      </c>
      <c r="B2413" s="832" t="s">
        <v>5413</v>
      </c>
      <c r="C2413" s="832" t="s">
        <v>592</v>
      </c>
      <c r="D2413" s="832" t="s">
        <v>2727</v>
      </c>
      <c r="E2413" s="832" t="s">
        <v>5331</v>
      </c>
      <c r="F2413" s="832" t="s">
        <v>5449</v>
      </c>
      <c r="G2413" s="832" t="s">
        <v>5451</v>
      </c>
      <c r="H2413" s="849">
        <v>4</v>
      </c>
      <c r="I2413" s="849">
        <v>1416</v>
      </c>
      <c r="J2413" s="832">
        <v>0.36261203585147245</v>
      </c>
      <c r="K2413" s="832">
        <v>354</v>
      </c>
      <c r="L2413" s="849">
        <v>11</v>
      </c>
      <c r="M2413" s="849">
        <v>3905</v>
      </c>
      <c r="N2413" s="832">
        <v>1</v>
      </c>
      <c r="O2413" s="832">
        <v>355</v>
      </c>
      <c r="P2413" s="849"/>
      <c r="Q2413" s="849"/>
      <c r="R2413" s="837"/>
      <c r="S2413" s="850"/>
    </row>
    <row r="2414" spans="1:19" ht="14.4" customHeight="1" x14ac:dyDescent="0.3">
      <c r="A2414" s="831" t="s">
        <v>5082</v>
      </c>
      <c r="B2414" s="832" t="s">
        <v>5413</v>
      </c>
      <c r="C2414" s="832" t="s">
        <v>592</v>
      </c>
      <c r="D2414" s="832" t="s">
        <v>2727</v>
      </c>
      <c r="E2414" s="832" t="s">
        <v>5331</v>
      </c>
      <c r="F2414" s="832" t="s">
        <v>5473</v>
      </c>
      <c r="G2414" s="832" t="s">
        <v>5474</v>
      </c>
      <c r="H2414" s="849">
        <v>21</v>
      </c>
      <c r="I2414" s="849">
        <v>11298</v>
      </c>
      <c r="J2414" s="832">
        <v>4.1922077922077925</v>
      </c>
      <c r="K2414" s="832">
        <v>538</v>
      </c>
      <c r="L2414" s="849">
        <v>5</v>
      </c>
      <c r="M2414" s="849">
        <v>2695</v>
      </c>
      <c r="N2414" s="832">
        <v>1</v>
      </c>
      <c r="O2414" s="832">
        <v>539</v>
      </c>
      <c r="P2414" s="849">
        <v>7</v>
      </c>
      <c r="Q2414" s="849">
        <v>3780</v>
      </c>
      <c r="R2414" s="837">
        <v>1.4025974025974026</v>
      </c>
      <c r="S2414" s="850">
        <v>540</v>
      </c>
    </row>
    <row r="2415" spans="1:19" ht="14.4" customHeight="1" x14ac:dyDescent="0.3">
      <c r="A2415" s="831" t="s">
        <v>5082</v>
      </c>
      <c r="B2415" s="832" t="s">
        <v>5413</v>
      </c>
      <c r="C2415" s="832" t="s">
        <v>592</v>
      </c>
      <c r="D2415" s="832" t="s">
        <v>2727</v>
      </c>
      <c r="E2415" s="832" t="s">
        <v>5331</v>
      </c>
      <c r="F2415" s="832" t="s">
        <v>5473</v>
      </c>
      <c r="G2415" s="832" t="s">
        <v>5475</v>
      </c>
      <c r="H2415" s="849"/>
      <c r="I2415" s="849"/>
      <c r="J2415" s="832"/>
      <c r="K2415" s="832"/>
      <c r="L2415" s="849">
        <v>2</v>
      </c>
      <c r="M2415" s="849">
        <v>1078</v>
      </c>
      <c r="N2415" s="832">
        <v>1</v>
      </c>
      <c r="O2415" s="832">
        <v>539</v>
      </c>
      <c r="P2415" s="849"/>
      <c r="Q2415" s="849"/>
      <c r="R2415" s="837"/>
      <c r="S2415" s="850"/>
    </row>
    <row r="2416" spans="1:19" ht="14.4" customHeight="1" x14ac:dyDescent="0.3">
      <c r="A2416" s="831" t="s">
        <v>5082</v>
      </c>
      <c r="B2416" s="832" t="s">
        <v>5413</v>
      </c>
      <c r="C2416" s="832" t="s">
        <v>592</v>
      </c>
      <c r="D2416" s="832" t="s">
        <v>2727</v>
      </c>
      <c r="E2416" s="832" t="s">
        <v>5331</v>
      </c>
      <c r="F2416" s="832" t="s">
        <v>5388</v>
      </c>
      <c r="G2416" s="832" t="s">
        <v>5389</v>
      </c>
      <c r="H2416" s="849">
        <v>50</v>
      </c>
      <c r="I2416" s="849">
        <v>6100</v>
      </c>
      <c r="J2416" s="832">
        <v>0.8347016967706623</v>
      </c>
      <c r="K2416" s="832">
        <v>122</v>
      </c>
      <c r="L2416" s="849">
        <v>63</v>
      </c>
      <c r="M2416" s="849">
        <v>7308</v>
      </c>
      <c r="N2416" s="832">
        <v>1</v>
      </c>
      <c r="O2416" s="832">
        <v>116</v>
      </c>
      <c r="P2416" s="849">
        <v>62</v>
      </c>
      <c r="Q2416" s="849">
        <v>7192</v>
      </c>
      <c r="R2416" s="837">
        <v>0.98412698412698407</v>
      </c>
      <c r="S2416" s="850">
        <v>116</v>
      </c>
    </row>
    <row r="2417" spans="1:19" ht="14.4" customHeight="1" x14ac:dyDescent="0.3">
      <c r="A2417" s="831" t="s">
        <v>5082</v>
      </c>
      <c r="B2417" s="832" t="s">
        <v>5413</v>
      </c>
      <c r="C2417" s="832" t="s">
        <v>592</v>
      </c>
      <c r="D2417" s="832" t="s">
        <v>2727</v>
      </c>
      <c r="E2417" s="832" t="s">
        <v>5331</v>
      </c>
      <c r="F2417" s="832" t="s">
        <v>5454</v>
      </c>
      <c r="G2417" s="832" t="s">
        <v>5455</v>
      </c>
      <c r="H2417" s="849">
        <v>43</v>
      </c>
      <c r="I2417" s="849">
        <v>164647</v>
      </c>
      <c r="J2417" s="832">
        <v>1.1312834959461318</v>
      </c>
      <c r="K2417" s="832">
        <v>3829</v>
      </c>
      <c r="L2417" s="849">
        <v>38</v>
      </c>
      <c r="M2417" s="849">
        <v>145540</v>
      </c>
      <c r="N2417" s="832">
        <v>1</v>
      </c>
      <c r="O2417" s="832">
        <v>3830</v>
      </c>
      <c r="P2417" s="849">
        <v>41</v>
      </c>
      <c r="Q2417" s="849">
        <v>157112</v>
      </c>
      <c r="R2417" s="837">
        <v>1.0795107874123953</v>
      </c>
      <c r="S2417" s="850">
        <v>3832</v>
      </c>
    </row>
    <row r="2418" spans="1:19" ht="14.4" customHeight="1" x14ac:dyDescent="0.3">
      <c r="A2418" s="831" t="s">
        <v>5082</v>
      </c>
      <c r="B2418" s="832" t="s">
        <v>5413</v>
      </c>
      <c r="C2418" s="832" t="s">
        <v>592</v>
      </c>
      <c r="D2418" s="832" t="s">
        <v>2727</v>
      </c>
      <c r="E2418" s="832" t="s">
        <v>5331</v>
      </c>
      <c r="F2418" s="832" t="s">
        <v>5454</v>
      </c>
      <c r="G2418" s="832" t="s">
        <v>5456</v>
      </c>
      <c r="H2418" s="849">
        <v>1</v>
      </c>
      <c r="I2418" s="849">
        <v>3829</v>
      </c>
      <c r="J2418" s="832"/>
      <c r="K2418" s="832">
        <v>3829</v>
      </c>
      <c r="L2418" s="849"/>
      <c r="M2418" s="849"/>
      <c r="N2418" s="832"/>
      <c r="O2418" s="832"/>
      <c r="P2418" s="849"/>
      <c r="Q2418" s="849"/>
      <c r="R2418" s="837"/>
      <c r="S2418" s="850"/>
    </row>
    <row r="2419" spans="1:19" ht="14.4" customHeight="1" x14ac:dyDescent="0.3">
      <c r="A2419" s="831" t="s">
        <v>5082</v>
      </c>
      <c r="B2419" s="832" t="s">
        <v>5413</v>
      </c>
      <c r="C2419" s="832" t="s">
        <v>592</v>
      </c>
      <c r="D2419" s="832" t="s">
        <v>2727</v>
      </c>
      <c r="E2419" s="832" t="s">
        <v>5331</v>
      </c>
      <c r="F2419" s="832" t="s">
        <v>5457</v>
      </c>
      <c r="G2419" s="832" t="s">
        <v>5458</v>
      </c>
      <c r="H2419" s="849">
        <v>139</v>
      </c>
      <c r="I2419" s="849">
        <v>270216</v>
      </c>
      <c r="J2419" s="832">
        <v>1.188034188034188</v>
      </c>
      <c r="K2419" s="832">
        <v>1944</v>
      </c>
      <c r="L2419" s="849">
        <v>117</v>
      </c>
      <c r="M2419" s="849">
        <v>227448</v>
      </c>
      <c r="N2419" s="832">
        <v>1</v>
      </c>
      <c r="O2419" s="832">
        <v>1944</v>
      </c>
      <c r="P2419" s="849">
        <v>126</v>
      </c>
      <c r="Q2419" s="849">
        <v>245070</v>
      </c>
      <c r="R2419" s="837">
        <v>1.0774770496992718</v>
      </c>
      <c r="S2419" s="850">
        <v>1945</v>
      </c>
    </row>
    <row r="2420" spans="1:19" ht="14.4" customHeight="1" x14ac:dyDescent="0.3">
      <c r="A2420" s="831" t="s">
        <v>5082</v>
      </c>
      <c r="B2420" s="832" t="s">
        <v>5413</v>
      </c>
      <c r="C2420" s="832" t="s">
        <v>592</v>
      </c>
      <c r="D2420" s="832" t="s">
        <v>2727</v>
      </c>
      <c r="E2420" s="832" t="s">
        <v>5331</v>
      </c>
      <c r="F2420" s="832" t="s">
        <v>5481</v>
      </c>
      <c r="G2420" s="832" t="s">
        <v>5482</v>
      </c>
      <c r="H2420" s="849"/>
      <c r="I2420" s="849"/>
      <c r="J2420" s="832"/>
      <c r="K2420" s="832"/>
      <c r="L2420" s="849">
        <v>1</v>
      </c>
      <c r="M2420" s="849">
        <v>8326</v>
      </c>
      <c r="N2420" s="832">
        <v>1</v>
      </c>
      <c r="O2420" s="832">
        <v>8326</v>
      </c>
      <c r="P2420" s="849"/>
      <c r="Q2420" s="849"/>
      <c r="R2420" s="837"/>
      <c r="S2420" s="850"/>
    </row>
    <row r="2421" spans="1:19" ht="14.4" customHeight="1" x14ac:dyDescent="0.3">
      <c r="A2421" s="831" t="s">
        <v>5082</v>
      </c>
      <c r="B2421" s="832" t="s">
        <v>5413</v>
      </c>
      <c r="C2421" s="832" t="s">
        <v>592</v>
      </c>
      <c r="D2421" s="832" t="s">
        <v>2727</v>
      </c>
      <c r="E2421" s="832" t="s">
        <v>5331</v>
      </c>
      <c r="F2421" s="832" t="s">
        <v>5459</v>
      </c>
      <c r="G2421" s="832" t="s">
        <v>5460</v>
      </c>
      <c r="H2421" s="849"/>
      <c r="I2421" s="849"/>
      <c r="J2421" s="832"/>
      <c r="K2421" s="832"/>
      <c r="L2421" s="849"/>
      <c r="M2421" s="849"/>
      <c r="N2421" s="832"/>
      <c r="O2421" s="832"/>
      <c r="P2421" s="849">
        <v>4</v>
      </c>
      <c r="Q2421" s="849">
        <v>59216</v>
      </c>
      <c r="R2421" s="837"/>
      <c r="S2421" s="850">
        <v>14804</v>
      </c>
    </row>
    <row r="2422" spans="1:19" ht="14.4" customHeight="1" x14ac:dyDescent="0.3">
      <c r="A2422" s="831" t="s">
        <v>5082</v>
      </c>
      <c r="B2422" s="832" t="s">
        <v>5413</v>
      </c>
      <c r="C2422" s="832" t="s">
        <v>592</v>
      </c>
      <c r="D2422" s="832" t="s">
        <v>2727</v>
      </c>
      <c r="E2422" s="832" t="s">
        <v>5331</v>
      </c>
      <c r="F2422" s="832" t="s">
        <v>5461</v>
      </c>
      <c r="G2422" s="832" t="s">
        <v>5462</v>
      </c>
      <c r="H2422" s="849">
        <v>1</v>
      </c>
      <c r="I2422" s="849">
        <v>300</v>
      </c>
      <c r="J2422" s="832">
        <v>0.99667774086378735</v>
      </c>
      <c r="K2422" s="832">
        <v>300</v>
      </c>
      <c r="L2422" s="849">
        <v>1</v>
      </c>
      <c r="M2422" s="849">
        <v>301</v>
      </c>
      <c r="N2422" s="832">
        <v>1</v>
      </c>
      <c r="O2422" s="832">
        <v>301</v>
      </c>
      <c r="P2422" s="849"/>
      <c r="Q2422" s="849"/>
      <c r="R2422" s="837"/>
      <c r="S2422" s="850"/>
    </row>
    <row r="2423" spans="1:19" ht="14.4" customHeight="1" x14ac:dyDescent="0.3">
      <c r="A2423" s="831" t="s">
        <v>5082</v>
      </c>
      <c r="B2423" s="832" t="s">
        <v>5413</v>
      </c>
      <c r="C2423" s="832" t="s">
        <v>592</v>
      </c>
      <c r="D2423" s="832" t="s">
        <v>2727</v>
      </c>
      <c r="E2423" s="832" t="s">
        <v>5331</v>
      </c>
      <c r="F2423" s="832" t="s">
        <v>5461</v>
      </c>
      <c r="G2423" s="832" t="s">
        <v>5483</v>
      </c>
      <c r="H2423" s="849">
        <v>1</v>
      </c>
      <c r="I2423" s="849">
        <v>300</v>
      </c>
      <c r="J2423" s="832">
        <v>0.33222591362126247</v>
      </c>
      <c r="K2423" s="832">
        <v>300</v>
      </c>
      <c r="L2423" s="849">
        <v>3</v>
      </c>
      <c r="M2423" s="849">
        <v>903</v>
      </c>
      <c r="N2423" s="832">
        <v>1</v>
      </c>
      <c r="O2423" s="832">
        <v>301</v>
      </c>
      <c r="P2423" s="849"/>
      <c r="Q2423" s="849"/>
      <c r="R2423" s="837"/>
      <c r="S2423" s="850"/>
    </row>
    <row r="2424" spans="1:19" ht="14.4" customHeight="1" x14ac:dyDescent="0.3">
      <c r="A2424" s="831" t="s">
        <v>5082</v>
      </c>
      <c r="B2424" s="832" t="s">
        <v>5413</v>
      </c>
      <c r="C2424" s="832" t="s">
        <v>592</v>
      </c>
      <c r="D2424" s="832" t="s">
        <v>2728</v>
      </c>
      <c r="E2424" s="832" t="s">
        <v>5320</v>
      </c>
      <c r="F2424" s="832" t="s">
        <v>5426</v>
      </c>
      <c r="G2424" s="832" t="s">
        <v>5427</v>
      </c>
      <c r="H2424" s="849">
        <v>9</v>
      </c>
      <c r="I2424" s="849">
        <v>9195.93</v>
      </c>
      <c r="J2424" s="832">
        <v>9</v>
      </c>
      <c r="K2424" s="832">
        <v>1021.77</v>
      </c>
      <c r="L2424" s="849">
        <v>1</v>
      </c>
      <c r="M2424" s="849">
        <v>1021.77</v>
      </c>
      <c r="N2424" s="832">
        <v>1</v>
      </c>
      <c r="O2424" s="832">
        <v>1021.77</v>
      </c>
      <c r="P2424" s="849">
        <v>7</v>
      </c>
      <c r="Q2424" s="849">
        <v>7152.3899999999994</v>
      </c>
      <c r="R2424" s="837">
        <v>6.9999999999999991</v>
      </c>
      <c r="S2424" s="850">
        <v>1021.7699999999999</v>
      </c>
    </row>
    <row r="2425" spans="1:19" ht="14.4" customHeight="1" x14ac:dyDescent="0.3">
      <c r="A2425" s="831" t="s">
        <v>5082</v>
      </c>
      <c r="B2425" s="832" t="s">
        <v>5413</v>
      </c>
      <c r="C2425" s="832" t="s">
        <v>592</v>
      </c>
      <c r="D2425" s="832" t="s">
        <v>2728</v>
      </c>
      <c r="E2425" s="832" t="s">
        <v>5320</v>
      </c>
      <c r="F2425" s="832" t="s">
        <v>5467</v>
      </c>
      <c r="G2425" s="832" t="s">
        <v>5468</v>
      </c>
      <c r="H2425" s="849"/>
      <c r="I2425" s="849"/>
      <c r="J2425" s="832"/>
      <c r="K2425" s="832"/>
      <c r="L2425" s="849"/>
      <c r="M2425" s="849"/>
      <c r="N2425" s="832"/>
      <c r="O2425" s="832"/>
      <c r="P2425" s="849">
        <v>2</v>
      </c>
      <c r="Q2425" s="849">
        <v>4025.14</v>
      </c>
      <c r="R2425" s="837"/>
      <c r="S2425" s="850">
        <v>2012.57</v>
      </c>
    </row>
    <row r="2426" spans="1:19" ht="14.4" customHeight="1" x14ac:dyDescent="0.3">
      <c r="A2426" s="831" t="s">
        <v>5082</v>
      </c>
      <c r="B2426" s="832" t="s">
        <v>5413</v>
      </c>
      <c r="C2426" s="832" t="s">
        <v>592</v>
      </c>
      <c r="D2426" s="832" t="s">
        <v>2728</v>
      </c>
      <c r="E2426" s="832" t="s">
        <v>5331</v>
      </c>
      <c r="F2426" s="832" t="s">
        <v>5332</v>
      </c>
      <c r="G2426" s="832" t="s">
        <v>5333</v>
      </c>
      <c r="H2426" s="849"/>
      <c r="I2426" s="849"/>
      <c r="J2426" s="832"/>
      <c r="K2426" s="832"/>
      <c r="L2426" s="849"/>
      <c r="M2426" s="849"/>
      <c r="N2426" s="832"/>
      <c r="O2426" s="832"/>
      <c r="P2426" s="849">
        <v>2</v>
      </c>
      <c r="Q2426" s="849">
        <v>600</v>
      </c>
      <c r="R2426" s="837"/>
      <c r="S2426" s="850">
        <v>300</v>
      </c>
    </row>
    <row r="2427" spans="1:19" ht="14.4" customHeight="1" x14ac:dyDescent="0.3">
      <c r="A2427" s="831" t="s">
        <v>5082</v>
      </c>
      <c r="B2427" s="832" t="s">
        <v>5413</v>
      </c>
      <c r="C2427" s="832" t="s">
        <v>592</v>
      </c>
      <c r="D2427" s="832" t="s">
        <v>2728</v>
      </c>
      <c r="E2427" s="832" t="s">
        <v>5331</v>
      </c>
      <c r="F2427" s="832" t="s">
        <v>5344</v>
      </c>
      <c r="G2427" s="832" t="s">
        <v>5345</v>
      </c>
      <c r="H2427" s="849">
        <v>5</v>
      </c>
      <c r="I2427" s="849">
        <v>185</v>
      </c>
      <c r="J2427" s="832">
        <v>0.29411764705882354</v>
      </c>
      <c r="K2427" s="832">
        <v>37</v>
      </c>
      <c r="L2427" s="849">
        <v>17</v>
      </c>
      <c r="M2427" s="849">
        <v>629</v>
      </c>
      <c r="N2427" s="832">
        <v>1</v>
      </c>
      <c r="O2427" s="832">
        <v>37</v>
      </c>
      <c r="P2427" s="849">
        <v>6</v>
      </c>
      <c r="Q2427" s="849">
        <v>222</v>
      </c>
      <c r="R2427" s="837">
        <v>0.35294117647058826</v>
      </c>
      <c r="S2427" s="850">
        <v>37</v>
      </c>
    </row>
    <row r="2428" spans="1:19" ht="14.4" customHeight="1" x14ac:dyDescent="0.3">
      <c r="A2428" s="831" t="s">
        <v>5082</v>
      </c>
      <c r="B2428" s="832" t="s">
        <v>5413</v>
      </c>
      <c r="C2428" s="832" t="s">
        <v>592</v>
      </c>
      <c r="D2428" s="832" t="s">
        <v>2728</v>
      </c>
      <c r="E2428" s="832" t="s">
        <v>5331</v>
      </c>
      <c r="F2428" s="832" t="s">
        <v>5344</v>
      </c>
      <c r="G2428" s="832" t="s">
        <v>5346</v>
      </c>
      <c r="H2428" s="849">
        <v>2</v>
      </c>
      <c r="I2428" s="849">
        <v>74</v>
      </c>
      <c r="J2428" s="832"/>
      <c r="K2428" s="832">
        <v>37</v>
      </c>
      <c r="L2428" s="849"/>
      <c r="M2428" s="849"/>
      <c r="N2428" s="832"/>
      <c r="O2428" s="832"/>
      <c r="P2428" s="849"/>
      <c r="Q2428" s="849"/>
      <c r="R2428" s="837"/>
      <c r="S2428" s="850"/>
    </row>
    <row r="2429" spans="1:19" ht="14.4" customHeight="1" x14ac:dyDescent="0.3">
      <c r="A2429" s="831" t="s">
        <v>5082</v>
      </c>
      <c r="B2429" s="832" t="s">
        <v>5413</v>
      </c>
      <c r="C2429" s="832" t="s">
        <v>592</v>
      </c>
      <c r="D2429" s="832" t="s">
        <v>2728</v>
      </c>
      <c r="E2429" s="832" t="s">
        <v>5331</v>
      </c>
      <c r="F2429" s="832" t="s">
        <v>5430</v>
      </c>
      <c r="G2429" s="832" t="s">
        <v>5431</v>
      </c>
      <c r="H2429" s="849">
        <v>79</v>
      </c>
      <c r="I2429" s="849">
        <v>13983</v>
      </c>
      <c r="J2429" s="832">
        <v>0.84042553191489366</v>
      </c>
      <c r="K2429" s="832">
        <v>177</v>
      </c>
      <c r="L2429" s="849">
        <v>94</v>
      </c>
      <c r="M2429" s="849">
        <v>16638</v>
      </c>
      <c r="N2429" s="832">
        <v>1</v>
      </c>
      <c r="O2429" s="832">
        <v>177</v>
      </c>
      <c r="P2429" s="849">
        <v>184</v>
      </c>
      <c r="Q2429" s="849">
        <v>32752</v>
      </c>
      <c r="R2429" s="837">
        <v>1.9685058300276475</v>
      </c>
      <c r="S2429" s="850">
        <v>178</v>
      </c>
    </row>
    <row r="2430" spans="1:19" ht="14.4" customHeight="1" x14ac:dyDescent="0.3">
      <c r="A2430" s="831" t="s">
        <v>5082</v>
      </c>
      <c r="B2430" s="832" t="s">
        <v>5413</v>
      </c>
      <c r="C2430" s="832" t="s">
        <v>592</v>
      </c>
      <c r="D2430" s="832" t="s">
        <v>2728</v>
      </c>
      <c r="E2430" s="832" t="s">
        <v>5331</v>
      </c>
      <c r="F2430" s="832" t="s">
        <v>5430</v>
      </c>
      <c r="G2430" s="832" t="s">
        <v>5432</v>
      </c>
      <c r="H2430" s="849"/>
      <c r="I2430" s="849"/>
      <c r="J2430" s="832"/>
      <c r="K2430" s="832"/>
      <c r="L2430" s="849">
        <v>4</v>
      </c>
      <c r="M2430" s="849">
        <v>708</v>
      </c>
      <c r="N2430" s="832">
        <v>1</v>
      </c>
      <c r="O2430" s="832">
        <v>177</v>
      </c>
      <c r="P2430" s="849"/>
      <c r="Q2430" s="849"/>
      <c r="R2430" s="837"/>
      <c r="S2430" s="850"/>
    </row>
    <row r="2431" spans="1:19" ht="14.4" customHeight="1" x14ac:dyDescent="0.3">
      <c r="A2431" s="831" t="s">
        <v>5082</v>
      </c>
      <c r="B2431" s="832" t="s">
        <v>5413</v>
      </c>
      <c r="C2431" s="832" t="s">
        <v>592</v>
      </c>
      <c r="D2431" s="832" t="s">
        <v>2728</v>
      </c>
      <c r="E2431" s="832" t="s">
        <v>5331</v>
      </c>
      <c r="F2431" s="832" t="s">
        <v>5433</v>
      </c>
      <c r="G2431" s="832" t="s">
        <v>5434</v>
      </c>
      <c r="H2431" s="849">
        <v>14</v>
      </c>
      <c r="I2431" s="849">
        <v>17388</v>
      </c>
      <c r="J2431" s="832">
        <v>1.5555555555555556</v>
      </c>
      <c r="K2431" s="832">
        <v>1242</v>
      </c>
      <c r="L2431" s="849">
        <v>9</v>
      </c>
      <c r="M2431" s="849">
        <v>11178</v>
      </c>
      <c r="N2431" s="832">
        <v>1</v>
      </c>
      <c r="O2431" s="832">
        <v>1242</v>
      </c>
      <c r="P2431" s="849">
        <v>32</v>
      </c>
      <c r="Q2431" s="849">
        <v>39776</v>
      </c>
      <c r="R2431" s="837">
        <v>3.5584183217033458</v>
      </c>
      <c r="S2431" s="850">
        <v>1243</v>
      </c>
    </row>
    <row r="2432" spans="1:19" ht="14.4" customHeight="1" x14ac:dyDescent="0.3">
      <c r="A2432" s="831" t="s">
        <v>5082</v>
      </c>
      <c r="B2432" s="832" t="s">
        <v>5413</v>
      </c>
      <c r="C2432" s="832" t="s">
        <v>592</v>
      </c>
      <c r="D2432" s="832" t="s">
        <v>2728</v>
      </c>
      <c r="E2432" s="832" t="s">
        <v>5331</v>
      </c>
      <c r="F2432" s="832" t="s">
        <v>5443</v>
      </c>
      <c r="G2432" s="832" t="s">
        <v>5444</v>
      </c>
      <c r="H2432" s="849">
        <v>11</v>
      </c>
      <c r="I2432" s="849">
        <v>7920</v>
      </c>
      <c r="J2432" s="832">
        <v>10.984743411927878</v>
      </c>
      <c r="K2432" s="832">
        <v>720</v>
      </c>
      <c r="L2432" s="849">
        <v>1</v>
      </c>
      <c r="M2432" s="849">
        <v>721</v>
      </c>
      <c r="N2432" s="832">
        <v>1</v>
      </c>
      <c r="O2432" s="832">
        <v>721</v>
      </c>
      <c r="P2432" s="849">
        <v>9</v>
      </c>
      <c r="Q2432" s="849">
        <v>6516</v>
      </c>
      <c r="R2432" s="837">
        <v>9.0374479889042991</v>
      </c>
      <c r="S2432" s="850">
        <v>724</v>
      </c>
    </row>
    <row r="2433" spans="1:19" ht="14.4" customHeight="1" x14ac:dyDescent="0.3">
      <c r="A2433" s="831" t="s">
        <v>5082</v>
      </c>
      <c r="B2433" s="832" t="s">
        <v>5413</v>
      </c>
      <c r="C2433" s="832" t="s">
        <v>592</v>
      </c>
      <c r="D2433" s="832" t="s">
        <v>2728</v>
      </c>
      <c r="E2433" s="832" t="s">
        <v>5331</v>
      </c>
      <c r="F2433" s="832" t="s">
        <v>5361</v>
      </c>
      <c r="G2433" s="832" t="s">
        <v>5363</v>
      </c>
      <c r="H2433" s="849">
        <v>54</v>
      </c>
      <c r="I2433" s="849">
        <v>1800</v>
      </c>
      <c r="J2433" s="832">
        <v>0.45378113127636027</v>
      </c>
      <c r="K2433" s="832">
        <v>33.333333333333336</v>
      </c>
      <c r="L2433" s="849">
        <v>119</v>
      </c>
      <c r="M2433" s="849">
        <v>3966.67</v>
      </c>
      <c r="N2433" s="832">
        <v>1</v>
      </c>
      <c r="O2433" s="832">
        <v>33.333361344537813</v>
      </c>
      <c r="P2433" s="849">
        <v>229</v>
      </c>
      <c r="Q2433" s="849">
        <v>7633.33</v>
      </c>
      <c r="R2433" s="837">
        <v>1.924367290447655</v>
      </c>
      <c r="S2433" s="850">
        <v>33.333318777292575</v>
      </c>
    </row>
    <row r="2434" spans="1:19" ht="14.4" customHeight="1" x14ac:dyDescent="0.3">
      <c r="A2434" s="831" t="s">
        <v>5082</v>
      </c>
      <c r="B2434" s="832" t="s">
        <v>5413</v>
      </c>
      <c r="C2434" s="832" t="s">
        <v>592</v>
      </c>
      <c r="D2434" s="832" t="s">
        <v>2728</v>
      </c>
      <c r="E2434" s="832" t="s">
        <v>5331</v>
      </c>
      <c r="F2434" s="832" t="s">
        <v>5364</v>
      </c>
      <c r="G2434" s="832" t="s">
        <v>5365</v>
      </c>
      <c r="H2434" s="849">
        <v>2</v>
      </c>
      <c r="I2434" s="849">
        <v>74</v>
      </c>
      <c r="J2434" s="832">
        <v>0.4</v>
      </c>
      <c r="K2434" s="832">
        <v>37</v>
      </c>
      <c r="L2434" s="849">
        <v>5</v>
      </c>
      <c r="M2434" s="849">
        <v>185</v>
      </c>
      <c r="N2434" s="832">
        <v>1</v>
      </c>
      <c r="O2434" s="832">
        <v>37</v>
      </c>
      <c r="P2434" s="849">
        <v>1</v>
      </c>
      <c r="Q2434" s="849">
        <v>37</v>
      </c>
      <c r="R2434" s="837">
        <v>0.2</v>
      </c>
      <c r="S2434" s="850">
        <v>37</v>
      </c>
    </row>
    <row r="2435" spans="1:19" ht="14.4" customHeight="1" x14ac:dyDescent="0.3">
      <c r="A2435" s="831" t="s">
        <v>5082</v>
      </c>
      <c r="B2435" s="832" t="s">
        <v>5413</v>
      </c>
      <c r="C2435" s="832" t="s">
        <v>592</v>
      </c>
      <c r="D2435" s="832" t="s">
        <v>2728</v>
      </c>
      <c r="E2435" s="832" t="s">
        <v>5331</v>
      </c>
      <c r="F2435" s="832" t="s">
        <v>5369</v>
      </c>
      <c r="G2435" s="832" t="s">
        <v>5370</v>
      </c>
      <c r="H2435" s="849"/>
      <c r="I2435" s="849"/>
      <c r="J2435" s="832"/>
      <c r="K2435" s="832"/>
      <c r="L2435" s="849"/>
      <c r="M2435" s="849"/>
      <c r="N2435" s="832"/>
      <c r="O2435" s="832"/>
      <c r="P2435" s="849">
        <v>1</v>
      </c>
      <c r="Q2435" s="849">
        <v>32</v>
      </c>
      <c r="R2435" s="837"/>
      <c r="S2435" s="850">
        <v>32</v>
      </c>
    </row>
    <row r="2436" spans="1:19" ht="14.4" customHeight="1" x14ac:dyDescent="0.3">
      <c r="A2436" s="831" t="s">
        <v>5082</v>
      </c>
      <c r="B2436" s="832" t="s">
        <v>5413</v>
      </c>
      <c r="C2436" s="832" t="s">
        <v>592</v>
      </c>
      <c r="D2436" s="832" t="s">
        <v>2728</v>
      </c>
      <c r="E2436" s="832" t="s">
        <v>5331</v>
      </c>
      <c r="F2436" s="832" t="s">
        <v>5369</v>
      </c>
      <c r="G2436" s="832" t="s">
        <v>5371</v>
      </c>
      <c r="H2436" s="849"/>
      <c r="I2436" s="849"/>
      <c r="J2436" s="832"/>
      <c r="K2436" s="832"/>
      <c r="L2436" s="849">
        <v>1</v>
      </c>
      <c r="M2436" s="849">
        <v>32</v>
      </c>
      <c r="N2436" s="832">
        <v>1</v>
      </c>
      <c r="O2436" s="832">
        <v>32</v>
      </c>
      <c r="P2436" s="849"/>
      <c r="Q2436" s="849"/>
      <c r="R2436" s="837"/>
      <c r="S2436" s="850"/>
    </row>
    <row r="2437" spans="1:19" ht="14.4" customHeight="1" x14ac:dyDescent="0.3">
      <c r="A2437" s="831" t="s">
        <v>5082</v>
      </c>
      <c r="B2437" s="832" t="s">
        <v>5413</v>
      </c>
      <c r="C2437" s="832" t="s">
        <v>592</v>
      </c>
      <c r="D2437" s="832" t="s">
        <v>2728</v>
      </c>
      <c r="E2437" s="832" t="s">
        <v>5331</v>
      </c>
      <c r="F2437" s="832" t="s">
        <v>5449</v>
      </c>
      <c r="G2437" s="832" t="s">
        <v>5450</v>
      </c>
      <c r="H2437" s="849"/>
      <c r="I2437" s="849"/>
      <c r="J2437" s="832"/>
      <c r="K2437" s="832"/>
      <c r="L2437" s="849"/>
      <c r="M2437" s="849"/>
      <c r="N2437" s="832"/>
      <c r="O2437" s="832"/>
      <c r="P2437" s="849">
        <v>1</v>
      </c>
      <c r="Q2437" s="849">
        <v>355</v>
      </c>
      <c r="R2437" s="837"/>
      <c r="S2437" s="850">
        <v>355</v>
      </c>
    </row>
    <row r="2438" spans="1:19" ht="14.4" customHeight="1" x14ac:dyDescent="0.3">
      <c r="A2438" s="831" t="s">
        <v>5082</v>
      </c>
      <c r="B2438" s="832" t="s">
        <v>5413</v>
      </c>
      <c r="C2438" s="832" t="s">
        <v>592</v>
      </c>
      <c r="D2438" s="832" t="s">
        <v>2728</v>
      </c>
      <c r="E2438" s="832" t="s">
        <v>5331</v>
      </c>
      <c r="F2438" s="832" t="s">
        <v>5449</v>
      </c>
      <c r="G2438" s="832" t="s">
        <v>5451</v>
      </c>
      <c r="H2438" s="849">
        <v>29</v>
      </c>
      <c r="I2438" s="849">
        <v>10266</v>
      </c>
      <c r="J2438" s="832">
        <v>1.3770623742454728</v>
      </c>
      <c r="K2438" s="832">
        <v>354</v>
      </c>
      <c r="L2438" s="849">
        <v>21</v>
      </c>
      <c r="M2438" s="849">
        <v>7455</v>
      </c>
      <c r="N2438" s="832">
        <v>1</v>
      </c>
      <c r="O2438" s="832">
        <v>355</v>
      </c>
      <c r="P2438" s="849">
        <v>54</v>
      </c>
      <c r="Q2438" s="849">
        <v>19170</v>
      </c>
      <c r="R2438" s="837">
        <v>2.5714285714285716</v>
      </c>
      <c r="S2438" s="850">
        <v>355</v>
      </c>
    </row>
    <row r="2439" spans="1:19" ht="14.4" customHeight="1" x14ac:dyDescent="0.3">
      <c r="A2439" s="831" t="s">
        <v>5082</v>
      </c>
      <c r="B2439" s="832" t="s">
        <v>5413</v>
      </c>
      <c r="C2439" s="832" t="s">
        <v>592</v>
      </c>
      <c r="D2439" s="832" t="s">
        <v>2728</v>
      </c>
      <c r="E2439" s="832" t="s">
        <v>5331</v>
      </c>
      <c r="F2439" s="832" t="s">
        <v>5374</v>
      </c>
      <c r="G2439" s="832" t="s">
        <v>5375</v>
      </c>
      <c r="H2439" s="849"/>
      <c r="I2439" s="849"/>
      <c r="J2439" s="832"/>
      <c r="K2439" s="832"/>
      <c r="L2439" s="849">
        <v>1</v>
      </c>
      <c r="M2439" s="849">
        <v>132</v>
      </c>
      <c r="N2439" s="832">
        <v>1</v>
      </c>
      <c r="O2439" s="832">
        <v>132</v>
      </c>
      <c r="P2439" s="849"/>
      <c r="Q2439" s="849"/>
      <c r="R2439" s="837"/>
      <c r="S2439" s="850"/>
    </row>
    <row r="2440" spans="1:19" ht="14.4" customHeight="1" x14ac:dyDescent="0.3">
      <c r="A2440" s="831" t="s">
        <v>5082</v>
      </c>
      <c r="B2440" s="832" t="s">
        <v>5413</v>
      </c>
      <c r="C2440" s="832" t="s">
        <v>592</v>
      </c>
      <c r="D2440" s="832" t="s">
        <v>2728</v>
      </c>
      <c r="E2440" s="832" t="s">
        <v>5331</v>
      </c>
      <c r="F2440" s="832" t="s">
        <v>5473</v>
      </c>
      <c r="G2440" s="832" t="s">
        <v>5474</v>
      </c>
      <c r="H2440" s="849">
        <v>2</v>
      </c>
      <c r="I2440" s="849">
        <v>1076</v>
      </c>
      <c r="J2440" s="832">
        <v>0.99814471243042668</v>
      </c>
      <c r="K2440" s="832">
        <v>538</v>
      </c>
      <c r="L2440" s="849">
        <v>2</v>
      </c>
      <c r="M2440" s="849">
        <v>1078</v>
      </c>
      <c r="N2440" s="832">
        <v>1</v>
      </c>
      <c r="O2440" s="832">
        <v>539</v>
      </c>
      <c r="P2440" s="849">
        <v>11</v>
      </c>
      <c r="Q2440" s="849">
        <v>5940</v>
      </c>
      <c r="R2440" s="837">
        <v>5.5102040816326534</v>
      </c>
      <c r="S2440" s="850">
        <v>540</v>
      </c>
    </row>
    <row r="2441" spans="1:19" ht="14.4" customHeight="1" x14ac:dyDescent="0.3">
      <c r="A2441" s="831" t="s">
        <v>5082</v>
      </c>
      <c r="B2441" s="832" t="s">
        <v>5413</v>
      </c>
      <c r="C2441" s="832" t="s">
        <v>592</v>
      </c>
      <c r="D2441" s="832" t="s">
        <v>2728</v>
      </c>
      <c r="E2441" s="832" t="s">
        <v>5331</v>
      </c>
      <c r="F2441" s="832" t="s">
        <v>5473</v>
      </c>
      <c r="G2441" s="832" t="s">
        <v>5475</v>
      </c>
      <c r="H2441" s="849"/>
      <c r="I2441" s="849"/>
      <c r="J2441" s="832"/>
      <c r="K2441" s="832"/>
      <c r="L2441" s="849">
        <v>1</v>
      </c>
      <c r="M2441" s="849">
        <v>539</v>
      </c>
      <c r="N2441" s="832">
        <v>1</v>
      </c>
      <c r="O2441" s="832">
        <v>539</v>
      </c>
      <c r="P2441" s="849"/>
      <c r="Q2441" s="849"/>
      <c r="R2441" s="837"/>
      <c r="S2441" s="850"/>
    </row>
    <row r="2442" spans="1:19" ht="14.4" customHeight="1" x14ac:dyDescent="0.3">
      <c r="A2442" s="831" t="s">
        <v>5082</v>
      </c>
      <c r="B2442" s="832" t="s">
        <v>5413</v>
      </c>
      <c r="C2442" s="832" t="s">
        <v>592</v>
      </c>
      <c r="D2442" s="832" t="s">
        <v>2728</v>
      </c>
      <c r="E2442" s="832" t="s">
        <v>5331</v>
      </c>
      <c r="F2442" s="832" t="s">
        <v>5454</v>
      </c>
      <c r="G2442" s="832" t="s">
        <v>5455</v>
      </c>
      <c r="H2442" s="849">
        <v>6</v>
      </c>
      <c r="I2442" s="849">
        <v>22974</v>
      </c>
      <c r="J2442" s="832">
        <v>0.33324630113141862</v>
      </c>
      <c r="K2442" s="832">
        <v>3829</v>
      </c>
      <c r="L2442" s="849">
        <v>18</v>
      </c>
      <c r="M2442" s="849">
        <v>68940</v>
      </c>
      <c r="N2442" s="832">
        <v>1</v>
      </c>
      <c r="O2442" s="832">
        <v>3830</v>
      </c>
      <c r="P2442" s="849">
        <v>15</v>
      </c>
      <c r="Q2442" s="849">
        <v>57480</v>
      </c>
      <c r="R2442" s="837">
        <v>0.8337684943429069</v>
      </c>
      <c r="S2442" s="850">
        <v>3832</v>
      </c>
    </row>
    <row r="2443" spans="1:19" ht="14.4" customHeight="1" x14ac:dyDescent="0.3">
      <c r="A2443" s="831" t="s">
        <v>5082</v>
      </c>
      <c r="B2443" s="832" t="s">
        <v>5413</v>
      </c>
      <c r="C2443" s="832" t="s">
        <v>592</v>
      </c>
      <c r="D2443" s="832" t="s">
        <v>2728</v>
      </c>
      <c r="E2443" s="832" t="s">
        <v>5331</v>
      </c>
      <c r="F2443" s="832" t="s">
        <v>5457</v>
      </c>
      <c r="G2443" s="832" t="s">
        <v>5458</v>
      </c>
      <c r="H2443" s="849">
        <v>34</v>
      </c>
      <c r="I2443" s="849">
        <v>66096</v>
      </c>
      <c r="J2443" s="832">
        <v>0.97142857142857142</v>
      </c>
      <c r="K2443" s="832">
        <v>1944</v>
      </c>
      <c r="L2443" s="849">
        <v>35</v>
      </c>
      <c r="M2443" s="849">
        <v>68040</v>
      </c>
      <c r="N2443" s="832">
        <v>1</v>
      </c>
      <c r="O2443" s="832">
        <v>1944</v>
      </c>
      <c r="P2443" s="849">
        <v>69</v>
      </c>
      <c r="Q2443" s="849">
        <v>134205</v>
      </c>
      <c r="R2443" s="837">
        <v>1.972442680776014</v>
      </c>
      <c r="S2443" s="850">
        <v>1945</v>
      </c>
    </row>
    <row r="2444" spans="1:19" ht="14.4" customHeight="1" x14ac:dyDescent="0.3">
      <c r="A2444" s="831" t="s">
        <v>5082</v>
      </c>
      <c r="B2444" s="832" t="s">
        <v>5413</v>
      </c>
      <c r="C2444" s="832" t="s">
        <v>592</v>
      </c>
      <c r="D2444" s="832" t="s">
        <v>2728</v>
      </c>
      <c r="E2444" s="832" t="s">
        <v>5331</v>
      </c>
      <c r="F2444" s="832" t="s">
        <v>5481</v>
      </c>
      <c r="G2444" s="832" t="s">
        <v>5482</v>
      </c>
      <c r="H2444" s="849">
        <v>8</v>
      </c>
      <c r="I2444" s="849">
        <v>66592</v>
      </c>
      <c r="J2444" s="832">
        <v>1.3330130514853071</v>
      </c>
      <c r="K2444" s="832">
        <v>8324</v>
      </c>
      <c r="L2444" s="849">
        <v>6</v>
      </c>
      <c r="M2444" s="849">
        <v>49956</v>
      </c>
      <c r="N2444" s="832">
        <v>1</v>
      </c>
      <c r="O2444" s="832">
        <v>8326</v>
      </c>
      <c r="P2444" s="849">
        <v>9</v>
      </c>
      <c r="Q2444" s="849">
        <v>74970</v>
      </c>
      <c r="R2444" s="837">
        <v>1.500720634158059</v>
      </c>
      <c r="S2444" s="850">
        <v>8330</v>
      </c>
    </row>
    <row r="2445" spans="1:19" ht="14.4" customHeight="1" x14ac:dyDescent="0.3">
      <c r="A2445" s="831" t="s">
        <v>5082</v>
      </c>
      <c r="B2445" s="832" t="s">
        <v>5413</v>
      </c>
      <c r="C2445" s="832" t="s">
        <v>592</v>
      </c>
      <c r="D2445" s="832" t="s">
        <v>2728</v>
      </c>
      <c r="E2445" s="832" t="s">
        <v>5331</v>
      </c>
      <c r="F2445" s="832" t="s">
        <v>5461</v>
      </c>
      <c r="G2445" s="832" t="s">
        <v>5462</v>
      </c>
      <c r="H2445" s="849">
        <v>4</v>
      </c>
      <c r="I2445" s="849">
        <v>1200</v>
      </c>
      <c r="J2445" s="832">
        <v>3.9867109634551494</v>
      </c>
      <c r="K2445" s="832">
        <v>300</v>
      </c>
      <c r="L2445" s="849">
        <v>1</v>
      </c>
      <c r="M2445" s="849">
        <v>301</v>
      </c>
      <c r="N2445" s="832">
        <v>1</v>
      </c>
      <c r="O2445" s="832">
        <v>301</v>
      </c>
      <c r="P2445" s="849">
        <v>7</v>
      </c>
      <c r="Q2445" s="849">
        <v>2107</v>
      </c>
      <c r="R2445" s="837">
        <v>7</v>
      </c>
      <c r="S2445" s="850">
        <v>301</v>
      </c>
    </row>
    <row r="2446" spans="1:19" ht="14.4" customHeight="1" x14ac:dyDescent="0.3">
      <c r="A2446" s="831" t="s">
        <v>5082</v>
      </c>
      <c r="B2446" s="832" t="s">
        <v>5413</v>
      </c>
      <c r="C2446" s="832" t="s">
        <v>592</v>
      </c>
      <c r="D2446" s="832" t="s">
        <v>2728</v>
      </c>
      <c r="E2446" s="832" t="s">
        <v>5331</v>
      </c>
      <c r="F2446" s="832" t="s">
        <v>5461</v>
      </c>
      <c r="G2446" s="832" t="s">
        <v>5483</v>
      </c>
      <c r="H2446" s="849"/>
      <c r="I2446" s="849"/>
      <c r="J2446" s="832"/>
      <c r="K2446" s="832"/>
      <c r="L2446" s="849">
        <v>1</v>
      </c>
      <c r="M2446" s="849">
        <v>301</v>
      </c>
      <c r="N2446" s="832">
        <v>1</v>
      </c>
      <c r="O2446" s="832">
        <v>301</v>
      </c>
      <c r="P2446" s="849"/>
      <c r="Q2446" s="849"/>
      <c r="R2446" s="837"/>
      <c r="S2446" s="850"/>
    </row>
    <row r="2447" spans="1:19" ht="14.4" customHeight="1" x14ac:dyDescent="0.3">
      <c r="A2447" s="831" t="s">
        <v>5082</v>
      </c>
      <c r="B2447" s="832" t="s">
        <v>5413</v>
      </c>
      <c r="C2447" s="832" t="s">
        <v>592</v>
      </c>
      <c r="D2447" s="832" t="s">
        <v>2729</v>
      </c>
      <c r="E2447" s="832" t="s">
        <v>5320</v>
      </c>
      <c r="F2447" s="832" t="s">
        <v>5426</v>
      </c>
      <c r="G2447" s="832" t="s">
        <v>5427</v>
      </c>
      <c r="H2447" s="849">
        <v>3</v>
      </c>
      <c r="I2447" s="849">
        <v>3065.31</v>
      </c>
      <c r="J2447" s="832">
        <v>0.49999999999999994</v>
      </c>
      <c r="K2447" s="832">
        <v>1021.77</v>
      </c>
      <c r="L2447" s="849">
        <v>6</v>
      </c>
      <c r="M2447" s="849">
        <v>6130.6200000000008</v>
      </c>
      <c r="N2447" s="832">
        <v>1</v>
      </c>
      <c r="O2447" s="832">
        <v>1021.7700000000001</v>
      </c>
      <c r="P2447" s="849">
        <v>12</v>
      </c>
      <c r="Q2447" s="849">
        <v>12261.24</v>
      </c>
      <c r="R2447" s="837">
        <v>1.9999999999999998</v>
      </c>
      <c r="S2447" s="850">
        <v>1021.77</v>
      </c>
    </row>
    <row r="2448" spans="1:19" ht="14.4" customHeight="1" x14ac:dyDescent="0.3">
      <c r="A2448" s="831" t="s">
        <v>5082</v>
      </c>
      <c r="B2448" s="832" t="s">
        <v>5413</v>
      </c>
      <c r="C2448" s="832" t="s">
        <v>592</v>
      </c>
      <c r="D2448" s="832" t="s">
        <v>2729</v>
      </c>
      <c r="E2448" s="832" t="s">
        <v>5320</v>
      </c>
      <c r="F2448" s="832" t="s">
        <v>5467</v>
      </c>
      <c r="G2448" s="832" t="s">
        <v>5468</v>
      </c>
      <c r="H2448" s="849"/>
      <c r="I2448" s="849"/>
      <c r="J2448" s="832"/>
      <c r="K2448" s="832"/>
      <c r="L2448" s="849"/>
      <c r="M2448" s="849"/>
      <c r="N2448" s="832"/>
      <c r="O2448" s="832"/>
      <c r="P2448" s="849">
        <v>1</v>
      </c>
      <c r="Q2448" s="849">
        <v>2012.57</v>
      </c>
      <c r="R2448" s="837"/>
      <c r="S2448" s="850">
        <v>2012.57</v>
      </c>
    </row>
    <row r="2449" spans="1:19" ht="14.4" customHeight="1" x14ac:dyDescent="0.3">
      <c r="A2449" s="831" t="s">
        <v>5082</v>
      </c>
      <c r="B2449" s="832" t="s">
        <v>5413</v>
      </c>
      <c r="C2449" s="832" t="s">
        <v>592</v>
      </c>
      <c r="D2449" s="832" t="s">
        <v>2729</v>
      </c>
      <c r="E2449" s="832" t="s">
        <v>5331</v>
      </c>
      <c r="F2449" s="832" t="s">
        <v>5344</v>
      </c>
      <c r="G2449" s="832" t="s">
        <v>5345</v>
      </c>
      <c r="H2449" s="849">
        <v>12</v>
      </c>
      <c r="I2449" s="849">
        <v>444</v>
      </c>
      <c r="J2449" s="832">
        <v>0.31578947368421051</v>
      </c>
      <c r="K2449" s="832">
        <v>37</v>
      </c>
      <c r="L2449" s="849">
        <v>38</v>
      </c>
      <c r="M2449" s="849">
        <v>1406</v>
      </c>
      <c r="N2449" s="832">
        <v>1</v>
      </c>
      <c r="O2449" s="832">
        <v>37</v>
      </c>
      <c r="P2449" s="849">
        <v>40</v>
      </c>
      <c r="Q2449" s="849">
        <v>1480</v>
      </c>
      <c r="R2449" s="837">
        <v>1.0526315789473684</v>
      </c>
      <c r="S2449" s="850">
        <v>37</v>
      </c>
    </row>
    <row r="2450" spans="1:19" ht="14.4" customHeight="1" x14ac:dyDescent="0.3">
      <c r="A2450" s="831" t="s">
        <v>5082</v>
      </c>
      <c r="B2450" s="832" t="s">
        <v>5413</v>
      </c>
      <c r="C2450" s="832" t="s">
        <v>592</v>
      </c>
      <c r="D2450" s="832" t="s">
        <v>2729</v>
      </c>
      <c r="E2450" s="832" t="s">
        <v>5331</v>
      </c>
      <c r="F2450" s="832" t="s">
        <v>5430</v>
      </c>
      <c r="G2450" s="832" t="s">
        <v>5431</v>
      </c>
      <c r="H2450" s="849">
        <v>106</v>
      </c>
      <c r="I2450" s="849">
        <v>18762</v>
      </c>
      <c r="J2450" s="832">
        <v>0.38405797101449274</v>
      </c>
      <c r="K2450" s="832">
        <v>177</v>
      </c>
      <c r="L2450" s="849">
        <v>276</v>
      </c>
      <c r="M2450" s="849">
        <v>48852</v>
      </c>
      <c r="N2450" s="832">
        <v>1</v>
      </c>
      <c r="O2450" s="832">
        <v>177</v>
      </c>
      <c r="P2450" s="849">
        <v>234</v>
      </c>
      <c r="Q2450" s="849">
        <v>41652</v>
      </c>
      <c r="R2450" s="837">
        <v>0.85261606484893149</v>
      </c>
      <c r="S2450" s="850">
        <v>178</v>
      </c>
    </row>
    <row r="2451" spans="1:19" ht="14.4" customHeight="1" x14ac:dyDescent="0.3">
      <c r="A2451" s="831" t="s">
        <v>5082</v>
      </c>
      <c r="B2451" s="832" t="s">
        <v>5413</v>
      </c>
      <c r="C2451" s="832" t="s">
        <v>592</v>
      </c>
      <c r="D2451" s="832" t="s">
        <v>2729</v>
      </c>
      <c r="E2451" s="832" t="s">
        <v>5331</v>
      </c>
      <c r="F2451" s="832" t="s">
        <v>5430</v>
      </c>
      <c r="G2451" s="832" t="s">
        <v>5432</v>
      </c>
      <c r="H2451" s="849">
        <v>2</v>
      </c>
      <c r="I2451" s="849">
        <v>354</v>
      </c>
      <c r="J2451" s="832"/>
      <c r="K2451" s="832">
        <v>177</v>
      </c>
      <c r="L2451" s="849"/>
      <c r="M2451" s="849"/>
      <c r="N2451" s="832"/>
      <c r="O2451" s="832"/>
      <c r="P2451" s="849">
        <v>2</v>
      </c>
      <c r="Q2451" s="849">
        <v>356</v>
      </c>
      <c r="R2451" s="837"/>
      <c r="S2451" s="850">
        <v>178</v>
      </c>
    </row>
    <row r="2452" spans="1:19" ht="14.4" customHeight="1" x14ac:dyDescent="0.3">
      <c r="A2452" s="831" t="s">
        <v>5082</v>
      </c>
      <c r="B2452" s="832" t="s">
        <v>5413</v>
      </c>
      <c r="C2452" s="832" t="s">
        <v>592</v>
      </c>
      <c r="D2452" s="832" t="s">
        <v>2729</v>
      </c>
      <c r="E2452" s="832" t="s">
        <v>5331</v>
      </c>
      <c r="F2452" s="832" t="s">
        <v>5433</v>
      </c>
      <c r="G2452" s="832" t="s">
        <v>5434</v>
      </c>
      <c r="H2452" s="849">
        <v>1</v>
      </c>
      <c r="I2452" s="849">
        <v>1242</v>
      </c>
      <c r="J2452" s="832"/>
      <c r="K2452" s="832">
        <v>1242</v>
      </c>
      <c r="L2452" s="849"/>
      <c r="M2452" s="849"/>
      <c r="N2452" s="832"/>
      <c r="O2452" s="832"/>
      <c r="P2452" s="849"/>
      <c r="Q2452" s="849"/>
      <c r="R2452" s="837"/>
      <c r="S2452" s="850"/>
    </row>
    <row r="2453" spans="1:19" ht="14.4" customHeight="1" x14ac:dyDescent="0.3">
      <c r="A2453" s="831" t="s">
        <v>5082</v>
      </c>
      <c r="B2453" s="832" t="s">
        <v>5413</v>
      </c>
      <c r="C2453" s="832" t="s">
        <v>592</v>
      </c>
      <c r="D2453" s="832" t="s">
        <v>2729</v>
      </c>
      <c r="E2453" s="832" t="s">
        <v>5331</v>
      </c>
      <c r="F2453" s="832" t="s">
        <v>5437</v>
      </c>
      <c r="G2453" s="832" t="s">
        <v>5438</v>
      </c>
      <c r="H2453" s="849">
        <v>7</v>
      </c>
      <c r="I2453" s="849">
        <v>4417</v>
      </c>
      <c r="J2453" s="832">
        <v>0.15217391304347827</v>
      </c>
      <c r="K2453" s="832">
        <v>631</v>
      </c>
      <c r="L2453" s="849">
        <v>46</v>
      </c>
      <c r="M2453" s="849">
        <v>29026</v>
      </c>
      <c r="N2453" s="832">
        <v>1</v>
      </c>
      <c r="O2453" s="832">
        <v>631</v>
      </c>
      <c r="P2453" s="849">
        <v>31</v>
      </c>
      <c r="Q2453" s="849">
        <v>19592</v>
      </c>
      <c r="R2453" s="837">
        <v>0.67498105147109488</v>
      </c>
      <c r="S2453" s="850">
        <v>632</v>
      </c>
    </row>
    <row r="2454" spans="1:19" ht="14.4" customHeight="1" x14ac:dyDescent="0.3">
      <c r="A2454" s="831" t="s">
        <v>5082</v>
      </c>
      <c r="B2454" s="832" t="s">
        <v>5413</v>
      </c>
      <c r="C2454" s="832" t="s">
        <v>592</v>
      </c>
      <c r="D2454" s="832" t="s">
        <v>2729</v>
      </c>
      <c r="E2454" s="832" t="s">
        <v>5331</v>
      </c>
      <c r="F2454" s="832" t="s">
        <v>5439</v>
      </c>
      <c r="G2454" s="832" t="s">
        <v>5440</v>
      </c>
      <c r="H2454" s="849">
        <v>2</v>
      </c>
      <c r="I2454" s="849">
        <v>13354</v>
      </c>
      <c r="J2454" s="832">
        <v>0.11762944171379243</v>
      </c>
      <c r="K2454" s="832">
        <v>6677</v>
      </c>
      <c r="L2454" s="849">
        <v>17</v>
      </c>
      <c r="M2454" s="849">
        <v>113526</v>
      </c>
      <c r="N2454" s="832">
        <v>1</v>
      </c>
      <c r="O2454" s="832">
        <v>6678</v>
      </c>
      <c r="P2454" s="849">
        <v>8</v>
      </c>
      <c r="Q2454" s="849">
        <v>53448</v>
      </c>
      <c r="R2454" s="837">
        <v>0.47079964061096136</v>
      </c>
      <c r="S2454" s="850">
        <v>6681</v>
      </c>
    </row>
    <row r="2455" spans="1:19" ht="14.4" customHeight="1" x14ac:dyDescent="0.3">
      <c r="A2455" s="831" t="s">
        <v>5082</v>
      </c>
      <c r="B2455" s="832" t="s">
        <v>5413</v>
      </c>
      <c r="C2455" s="832" t="s">
        <v>592</v>
      </c>
      <c r="D2455" s="832" t="s">
        <v>2729</v>
      </c>
      <c r="E2455" s="832" t="s">
        <v>5331</v>
      </c>
      <c r="F2455" s="832" t="s">
        <v>5443</v>
      </c>
      <c r="G2455" s="832" t="s">
        <v>5444</v>
      </c>
      <c r="H2455" s="849">
        <v>4</v>
      </c>
      <c r="I2455" s="849">
        <v>2880</v>
      </c>
      <c r="J2455" s="832">
        <v>0.49930651872399445</v>
      </c>
      <c r="K2455" s="832">
        <v>720</v>
      </c>
      <c r="L2455" s="849">
        <v>8</v>
      </c>
      <c r="M2455" s="849">
        <v>5768</v>
      </c>
      <c r="N2455" s="832">
        <v>1</v>
      </c>
      <c r="O2455" s="832">
        <v>721</v>
      </c>
      <c r="P2455" s="849">
        <v>15</v>
      </c>
      <c r="Q2455" s="849">
        <v>10860</v>
      </c>
      <c r="R2455" s="837">
        <v>1.8828016643550625</v>
      </c>
      <c r="S2455" s="850">
        <v>724</v>
      </c>
    </row>
    <row r="2456" spans="1:19" ht="14.4" customHeight="1" x14ac:dyDescent="0.3">
      <c r="A2456" s="831" t="s">
        <v>5082</v>
      </c>
      <c r="B2456" s="832" t="s">
        <v>5413</v>
      </c>
      <c r="C2456" s="832" t="s">
        <v>592</v>
      </c>
      <c r="D2456" s="832" t="s">
        <v>2729</v>
      </c>
      <c r="E2456" s="832" t="s">
        <v>5331</v>
      </c>
      <c r="F2456" s="832" t="s">
        <v>5445</v>
      </c>
      <c r="G2456" s="832" t="s">
        <v>5446</v>
      </c>
      <c r="H2456" s="849"/>
      <c r="I2456" s="849"/>
      <c r="J2456" s="832"/>
      <c r="K2456" s="832"/>
      <c r="L2456" s="849"/>
      <c r="M2456" s="849"/>
      <c r="N2456" s="832"/>
      <c r="O2456" s="832"/>
      <c r="P2456" s="849">
        <v>10</v>
      </c>
      <c r="Q2456" s="849">
        <v>8790</v>
      </c>
      <c r="R2456" s="837"/>
      <c r="S2456" s="850">
        <v>879</v>
      </c>
    </row>
    <row r="2457" spans="1:19" ht="14.4" customHeight="1" x14ac:dyDescent="0.3">
      <c r="A2457" s="831" t="s">
        <v>5082</v>
      </c>
      <c r="B2457" s="832" t="s">
        <v>5413</v>
      </c>
      <c r="C2457" s="832" t="s">
        <v>592</v>
      </c>
      <c r="D2457" s="832" t="s">
        <v>2729</v>
      </c>
      <c r="E2457" s="832" t="s">
        <v>5331</v>
      </c>
      <c r="F2457" s="832" t="s">
        <v>5361</v>
      </c>
      <c r="G2457" s="832" t="s">
        <v>5362</v>
      </c>
      <c r="H2457" s="849"/>
      <c r="I2457" s="849"/>
      <c r="J2457" s="832"/>
      <c r="K2457" s="832"/>
      <c r="L2457" s="849">
        <v>1</v>
      </c>
      <c r="M2457" s="849">
        <v>33.33</v>
      </c>
      <c r="N2457" s="832">
        <v>1</v>
      </c>
      <c r="O2457" s="832">
        <v>33.33</v>
      </c>
      <c r="P2457" s="849"/>
      <c r="Q2457" s="849"/>
      <c r="R2457" s="837"/>
      <c r="S2457" s="850"/>
    </row>
    <row r="2458" spans="1:19" ht="14.4" customHeight="1" x14ac:dyDescent="0.3">
      <c r="A2458" s="831" t="s">
        <v>5082</v>
      </c>
      <c r="B2458" s="832" t="s">
        <v>5413</v>
      </c>
      <c r="C2458" s="832" t="s">
        <v>592</v>
      </c>
      <c r="D2458" s="832" t="s">
        <v>2729</v>
      </c>
      <c r="E2458" s="832" t="s">
        <v>5331</v>
      </c>
      <c r="F2458" s="832" t="s">
        <v>5361</v>
      </c>
      <c r="G2458" s="832" t="s">
        <v>5363</v>
      </c>
      <c r="H2458" s="849">
        <v>149</v>
      </c>
      <c r="I2458" s="849">
        <v>4966.67</v>
      </c>
      <c r="J2458" s="832">
        <v>0.40934104652226555</v>
      </c>
      <c r="K2458" s="832">
        <v>33.333355704697986</v>
      </c>
      <c r="L2458" s="849">
        <v>364</v>
      </c>
      <c r="M2458" s="849">
        <v>12133.33</v>
      </c>
      <c r="N2458" s="832">
        <v>1</v>
      </c>
      <c r="O2458" s="832">
        <v>33.333324175824174</v>
      </c>
      <c r="P2458" s="849">
        <v>286</v>
      </c>
      <c r="Q2458" s="849">
        <v>9533.33</v>
      </c>
      <c r="R2458" s="837">
        <v>0.78571422684456782</v>
      </c>
      <c r="S2458" s="850">
        <v>33.333321678321681</v>
      </c>
    </row>
    <row r="2459" spans="1:19" ht="14.4" customHeight="1" x14ac:dyDescent="0.3">
      <c r="A2459" s="831" t="s">
        <v>5082</v>
      </c>
      <c r="B2459" s="832" t="s">
        <v>5413</v>
      </c>
      <c r="C2459" s="832" t="s">
        <v>592</v>
      </c>
      <c r="D2459" s="832" t="s">
        <v>2729</v>
      </c>
      <c r="E2459" s="832" t="s">
        <v>5331</v>
      </c>
      <c r="F2459" s="832" t="s">
        <v>5447</v>
      </c>
      <c r="G2459" s="832" t="s">
        <v>5448</v>
      </c>
      <c r="H2459" s="849">
        <v>4</v>
      </c>
      <c r="I2459" s="849">
        <v>3752</v>
      </c>
      <c r="J2459" s="832">
        <v>8.6863916284669163E-2</v>
      </c>
      <c r="K2459" s="832">
        <v>938</v>
      </c>
      <c r="L2459" s="849">
        <v>46</v>
      </c>
      <c r="M2459" s="849">
        <v>43194</v>
      </c>
      <c r="N2459" s="832">
        <v>1</v>
      </c>
      <c r="O2459" s="832">
        <v>939</v>
      </c>
      <c r="P2459" s="849">
        <v>17</v>
      </c>
      <c r="Q2459" s="849">
        <v>15963</v>
      </c>
      <c r="R2459" s="837">
        <v>0.36956521739130432</v>
      </c>
      <c r="S2459" s="850">
        <v>939</v>
      </c>
    </row>
    <row r="2460" spans="1:19" ht="14.4" customHeight="1" x14ac:dyDescent="0.3">
      <c r="A2460" s="831" t="s">
        <v>5082</v>
      </c>
      <c r="B2460" s="832" t="s">
        <v>5413</v>
      </c>
      <c r="C2460" s="832" t="s">
        <v>592</v>
      </c>
      <c r="D2460" s="832" t="s">
        <v>2729</v>
      </c>
      <c r="E2460" s="832" t="s">
        <v>5331</v>
      </c>
      <c r="F2460" s="832" t="s">
        <v>5449</v>
      </c>
      <c r="G2460" s="832" t="s">
        <v>5450</v>
      </c>
      <c r="H2460" s="849"/>
      <c r="I2460" s="849"/>
      <c r="J2460" s="832"/>
      <c r="K2460" s="832"/>
      <c r="L2460" s="849">
        <v>1</v>
      </c>
      <c r="M2460" s="849">
        <v>355</v>
      </c>
      <c r="N2460" s="832">
        <v>1</v>
      </c>
      <c r="O2460" s="832">
        <v>355</v>
      </c>
      <c r="P2460" s="849"/>
      <c r="Q2460" s="849"/>
      <c r="R2460" s="837"/>
      <c r="S2460" s="850"/>
    </row>
    <row r="2461" spans="1:19" ht="14.4" customHeight="1" x14ac:dyDescent="0.3">
      <c r="A2461" s="831" t="s">
        <v>5082</v>
      </c>
      <c r="B2461" s="832" t="s">
        <v>5413</v>
      </c>
      <c r="C2461" s="832" t="s">
        <v>592</v>
      </c>
      <c r="D2461" s="832" t="s">
        <v>2729</v>
      </c>
      <c r="E2461" s="832" t="s">
        <v>5331</v>
      </c>
      <c r="F2461" s="832" t="s">
        <v>5449</v>
      </c>
      <c r="G2461" s="832" t="s">
        <v>5451</v>
      </c>
      <c r="H2461" s="849">
        <v>119</v>
      </c>
      <c r="I2461" s="849">
        <v>42126</v>
      </c>
      <c r="J2461" s="832">
        <v>1.3639630888780963</v>
      </c>
      <c r="K2461" s="832">
        <v>354</v>
      </c>
      <c r="L2461" s="849">
        <v>87</v>
      </c>
      <c r="M2461" s="849">
        <v>30885</v>
      </c>
      <c r="N2461" s="832">
        <v>1</v>
      </c>
      <c r="O2461" s="832">
        <v>355</v>
      </c>
      <c r="P2461" s="849">
        <v>64</v>
      </c>
      <c r="Q2461" s="849">
        <v>22720</v>
      </c>
      <c r="R2461" s="837">
        <v>0.73563218390804597</v>
      </c>
      <c r="S2461" s="850">
        <v>355</v>
      </c>
    </row>
    <row r="2462" spans="1:19" ht="14.4" customHeight="1" x14ac:dyDescent="0.3">
      <c r="A2462" s="831" t="s">
        <v>5082</v>
      </c>
      <c r="B2462" s="832" t="s">
        <v>5413</v>
      </c>
      <c r="C2462" s="832" t="s">
        <v>592</v>
      </c>
      <c r="D2462" s="832" t="s">
        <v>2729</v>
      </c>
      <c r="E2462" s="832" t="s">
        <v>5331</v>
      </c>
      <c r="F2462" s="832" t="s">
        <v>5473</v>
      </c>
      <c r="G2462" s="832" t="s">
        <v>5474</v>
      </c>
      <c r="H2462" s="849">
        <v>30</v>
      </c>
      <c r="I2462" s="849">
        <v>16140</v>
      </c>
      <c r="J2462" s="832">
        <v>0.56498757307382641</v>
      </c>
      <c r="K2462" s="832">
        <v>538</v>
      </c>
      <c r="L2462" s="849">
        <v>53</v>
      </c>
      <c r="M2462" s="849">
        <v>28567</v>
      </c>
      <c r="N2462" s="832">
        <v>1</v>
      </c>
      <c r="O2462" s="832">
        <v>539</v>
      </c>
      <c r="P2462" s="849">
        <v>54</v>
      </c>
      <c r="Q2462" s="849">
        <v>29160</v>
      </c>
      <c r="R2462" s="837">
        <v>1.0207582175237162</v>
      </c>
      <c r="S2462" s="850">
        <v>540</v>
      </c>
    </row>
    <row r="2463" spans="1:19" ht="14.4" customHeight="1" x14ac:dyDescent="0.3">
      <c r="A2463" s="831" t="s">
        <v>5082</v>
      </c>
      <c r="B2463" s="832" t="s">
        <v>5413</v>
      </c>
      <c r="C2463" s="832" t="s">
        <v>592</v>
      </c>
      <c r="D2463" s="832" t="s">
        <v>2729</v>
      </c>
      <c r="E2463" s="832" t="s">
        <v>5331</v>
      </c>
      <c r="F2463" s="832" t="s">
        <v>5473</v>
      </c>
      <c r="G2463" s="832" t="s">
        <v>5475</v>
      </c>
      <c r="H2463" s="849"/>
      <c r="I2463" s="849"/>
      <c r="J2463" s="832"/>
      <c r="K2463" s="832"/>
      <c r="L2463" s="849"/>
      <c r="M2463" s="849"/>
      <c r="N2463" s="832"/>
      <c r="O2463" s="832"/>
      <c r="P2463" s="849">
        <v>1</v>
      </c>
      <c r="Q2463" s="849">
        <v>540</v>
      </c>
      <c r="R2463" s="837"/>
      <c r="S2463" s="850">
        <v>540</v>
      </c>
    </row>
    <row r="2464" spans="1:19" ht="14.4" customHeight="1" x14ac:dyDescent="0.3">
      <c r="A2464" s="831" t="s">
        <v>5082</v>
      </c>
      <c r="B2464" s="832" t="s">
        <v>5413</v>
      </c>
      <c r="C2464" s="832" t="s">
        <v>592</v>
      </c>
      <c r="D2464" s="832" t="s">
        <v>2729</v>
      </c>
      <c r="E2464" s="832" t="s">
        <v>5331</v>
      </c>
      <c r="F2464" s="832" t="s">
        <v>5457</v>
      </c>
      <c r="G2464" s="832" t="s">
        <v>5458</v>
      </c>
      <c r="H2464" s="849">
        <v>32</v>
      </c>
      <c r="I2464" s="849">
        <v>62208</v>
      </c>
      <c r="J2464" s="832">
        <v>0.55172413793103448</v>
      </c>
      <c r="K2464" s="832">
        <v>1944</v>
      </c>
      <c r="L2464" s="849">
        <v>58</v>
      </c>
      <c r="M2464" s="849">
        <v>112752</v>
      </c>
      <c r="N2464" s="832">
        <v>1</v>
      </c>
      <c r="O2464" s="832">
        <v>1944</v>
      </c>
      <c r="P2464" s="849">
        <v>57</v>
      </c>
      <c r="Q2464" s="849">
        <v>110865</v>
      </c>
      <c r="R2464" s="837">
        <v>0.98326415495955721</v>
      </c>
      <c r="S2464" s="850">
        <v>1945</v>
      </c>
    </row>
    <row r="2465" spans="1:19" ht="14.4" customHeight="1" x14ac:dyDescent="0.3">
      <c r="A2465" s="831" t="s">
        <v>5082</v>
      </c>
      <c r="B2465" s="832" t="s">
        <v>5413</v>
      </c>
      <c r="C2465" s="832" t="s">
        <v>592</v>
      </c>
      <c r="D2465" s="832" t="s">
        <v>2729</v>
      </c>
      <c r="E2465" s="832" t="s">
        <v>5331</v>
      </c>
      <c r="F2465" s="832" t="s">
        <v>5478</v>
      </c>
      <c r="G2465" s="832" t="s">
        <v>5480</v>
      </c>
      <c r="H2465" s="849"/>
      <c r="I2465" s="849"/>
      <c r="J2465" s="832"/>
      <c r="K2465" s="832"/>
      <c r="L2465" s="849">
        <v>1</v>
      </c>
      <c r="M2465" s="849">
        <v>146</v>
      </c>
      <c r="N2465" s="832">
        <v>1</v>
      </c>
      <c r="O2465" s="832">
        <v>146</v>
      </c>
      <c r="P2465" s="849"/>
      <c r="Q2465" s="849"/>
      <c r="R2465" s="837"/>
      <c r="S2465" s="850"/>
    </row>
    <row r="2466" spans="1:19" ht="14.4" customHeight="1" x14ac:dyDescent="0.3">
      <c r="A2466" s="831" t="s">
        <v>5082</v>
      </c>
      <c r="B2466" s="832" t="s">
        <v>5413</v>
      </c>
      <c r="C2466" s="832" t="s">
        <v>592</v>
      </c>
      <c r="D2466" s="832" t="s">
        <v>2729</v>
      </c>
      <c r="E2466" s="832" t="s">
        <v>5331</v>
      </c>
      <c r="F2466" s="832" t="s">
        <v>5461</v>
      </c>
      <c r="G2466" s="832" t="s">
        <v>5462</v>
      </c>
      <c r="H2466" s="849">
        <v>168</v>
      </c>
      <c r="I2466" s="849">
        <v>50400</v>
      </c>
      <c r="J2466" s="832">
        <v>1.0597586105387107</v>
      </c>
      <c r="K2466" s="832">
        <v>300</v>
      </c>
      <c r="L2466" s="849">
        <v>158</v>
      </c>
      <c r="M2466" s="849">
        <v>47558</v>
      </c>
      <c r="N2466" s="832">
        <v>1</v>
      </c>
      <c r="O2466" s="832">
        <v>301</v>
      </c>
      <c r="P2466" s="849">
        <v>114</v>
      </c>
      <c r="Q2466" s="849">
        <v>34314</v>
      </c>
      <c r="R2466" s="837">
        <v>0.72151898734177211</v>
      </c>
      <c r="S2466" s="850">
        <v>301</v>
      </c>
    </row>
    <row r="2467" spans="1:19" ht="14.4" customHeight="1" x14ac:dyDescent="0.3">
      <c r="A2467" s="831" t="s">
        <v>5082</v>
      </c>
      <c r="B2467" s="832" t="s">
        <v>5413</v>
      </c>
      <c r="C2467" s="832" t="s">
        <v>592</v>
      </c>
      <c r="D2467" s="832" t="s">
        <v>2729</v>
      </c>
      <c r="E2467" s="832" t="s">
        <v>5331</v>
      </c>
      <c r="F2467" s="832" t="s">
        <v>5463</v>
      </c>
      <c r="G2467" s="832" t="s">
        <v>5464</v>
      </c>
      <c r="H2467" s="849">
        <v>109</v>
      </c>
      <c r="I2467" s="849">
        <v>17440</v>
      </c>
      <c r="J2467" s="832">
        <v>0.66871165644171782</v>
      </c>
      <c r="K2467" s="832">
        <v>160</v>
      </c>
      <c r="L2467" s="849">
        <v>163</v>
      </c>
      <c r="M2467" s="849">
        <v>26080</v>
      </c>
      <c r="N2467" s="832">
        <v>1</v>
      </c>
      <c r="O2467" s="832">
        <v>160</v>
      </c>
      <c r="P2467" s="849">
        <v>120</v>
      </c>
      <c r="Q2467" s="849">
        <v>19200</v>
      </c>
      <c r="R2467" s="837">
        <v>0.73619631901840488</v>
      </c>
      <c r="S2467" s="850">
        <v>160</v>
      </c>
    </row>
    <row r="2468" spans="1:19" ht="14.4" customHeight="1" x14ac:dyDescent="0.3">
      <c r="A2468" s="831" t="s">
        <v>5082</v>
      </c>
      <c r="B2468" s="832" t="s">
        <v>5413</v>
      </c>
      <c r="C2468" s="832" t="s">
        <v>592</v>
      </c>
      <c r="D2468" s="832" t="s">
        <v>2732</v>
      </c>
      <c r="E2468" s="832" t="s">
        <v>5084</v>
      </c>
      <c r="F2468" s="832" t="s">
        <v>5094</v>
      </c>
      <c r="G2468" s="832" t="s">
        <v>5095</v>
      </c>
      <c r="H2468" s="849">
        <v>13</v>
      </c>
      <c r="I2468" s="849">
        <v>82843.02</v>
      </c>
      <c r="J2468" s="832">
        <v>1.625</v>
      </c>
      <c r="K2468" s="832">
        <v>6372.54</v>
      </c>
      <c r="L2468" s="849">
        <v>8</v>
      </c>
      <c r="M2468" s="849">
        <v>50980.32</v>
      </c>
      <c r="N2468" s="832">
        <v>1</v>
      </c>
      <c r="O2468" s="832">
        <v>6372.54</v>
      </c>
      <c r="P2468" s="849">
        <v>20</v>
      </c>
      <c r="Q2468" s="849">
        <v>94848</v>
      </c>
      <c r="R2468" s="837">
        <v>1.8604826332984963</v>
      </c>
      <c r="S2468" s="850">
        <v>4742.3999999999996</v>
      </c>
    </row>
    <row r="2469" spans="1:19" ht="14.4" customHeight="1" x14ac:dyDescent="0.3">
      <c r="A2469" s="831" t="s">
        <v>5082</v>
      </c>
      <c r="B2469" s="832" t="s">
        <v>5413</v>
      </c>
      <c r="C2469" s="832" t="s">
        <v>592</v>
      </c>
      <c r="D2469" s="832" t="s">
        <v>2732</v>
      </c>
      <c r="E2469" s="832" t="s">
        <v>5084</v>
      </c>
      <c r="F2469" s="832" t="s">
        <v>5098</v>
      </c>
      <c r="G2469" s="832" t="s">
        <v>1820</v>
      </c>
      <c r="H2469" s="849">
        <v>4</v>
      </c>
      <c r="I2469" s="849">
        <v>26484.6</v>
      </c>
      <c r="J2469" s="832">
        <v>0.65573778609577205</v>
      </c>
      <c r="K2469" s="832">
        <v>6621.15</v>
      </c>
      <c r="L2469" s="849">
        <v>6.1</v>
      </c>
      <c r="M2469" s="849">
        <v>40389.01</v>
      </c>
      <c r="N2469" s="832">
        <v>1</v>
      </c>
      <c r="O2469" s="832">
        <v>6621.1491803278695</v>
      </c>
      <c r="P2469" s="849"/>
      <c r="Q2469" s="849"/>
      <c r="R2469" s="837"/>
      <c r="S2469" s="850"/>
    </row>
    <row r="2470" spans="1:19" ht="14.4" customHeight="1" x14ac:dyDescent="0.3">
      <c r="A2470" s="831" t="s">
        <v>5082</v>
      </c>
      <c r="B2470" s="832" t="s">
        <v>5413</v>
      </c>
      <c r="C2470" s="832" t="s">
        <v>592</v>
      </c>
      <c r="D2470" s="832" t="s">
        <v>2732</v>
      </c>
      <c r="E2470" s="832" t="s">
        <v>5084</v>
      </c>
      <c r="F2470" s="832" t="s">
        <v>5267</v>
      </c>
      <c r="G2470" s="832" t="s">
        <v>5095</v>
      </c>
      <c r="H2470" s="849">
        <v>2</v>
      </c>
      <c r="I2470" s="849">
        <v>12745.08</v>
      </c>
      <c r="J2470" s="832">
        <v>2</v>
      </c>
      <c r="K2470" s="832">
        <v>6372.54</v>
      </c>
      <c r="L2470" s="849">
        <v>1</v>
      </c>
      <c r="M2470" s="849">
        <v>6372.54</v>
      </c>
      <c r="N2470" s="832">
        <v>1</v>
      </c>
      <c r="O2470" s="832">
        <v>6372.54</v>
      </c>
      <c r="P2470" s="849"/>
      <c r="Q2470" s="849"/>
      <c r="R2470" s="837"/>
      <c r="S2470" s="850"/>
    </row>
    <row r="2471" spans="1:19" ht="14.4" customHeight="1" x14ac:dyDescent="0.3">
      <c r="A2471" s="831" t="s">
        <v>5082</v>
      </c>
      <c r="B2471" s="832" t="s">
        <v>5413</v>
      </c>
      <c r="C2471" s="832" t="s">
        <v>592</v>
      </c>
      <c r="D2471" s="832" t="s">
        <v>2732</v>
      </c>
      <c r="E2471" s="832" t="s">
        <v>5084</v>
      </c>
      <c r="F2471" s="832" t="s">
        <v>5291</v>
      </c>
      <c r="G2471" s="832" t="s">
        <v>2653</v>
      </c>
      <c r="H2471" s="849"/>
      <c r="I2471" s="849"/>
      <c r="J2471" s="832"/>
      <c r="K2471" s="832"/>
      <c r="L2471" s="849">
        <v>2</v>
      </c>
      <c r="M2471" s="849">
        <v>9134.2000000000007</v>
      </c>
      <c r="N2471" s="832">
        <v>1</v>
      </c>
      <c r="O2471" s="832">
        <v>4567.1000000000004</v>
      </c>
      <c r="P2471" s="849">
        <v>4</v>
      </c>
      <c r="Q2471" s="849">
        <v>18268.400000000001</v>
      </c>
      <c r="R2471" s="837">
        <v>2</v>
      </c>
      <c r="S2471" s="850">
        <v>4567.1000000000004</v>
      </c>
    </row>
    <row r="2472" spans="1:19" ht="14.4" customHeight="1" x14ac:dyDescent="0.3">
      <c r="A2472" s="831" t="s">
        <v>5082</v>
      </c>
      <c r="B2472" s="832" t="s">
        <v>5413</v>
      </c>
      <c r="C2472" s="832" t="s">
        <v>592</v>
      </c>
      <c r="D2472" s="832" t="s">
        <v>2732</v>
      </c>
      <c r="E2472" s="832" t="s">
        <v>5320</v>
      </c>
      <c r="F2472" s="832" t="s">
        <v>5426</v>
      </c>
      <c r="G2472" s="832" t="s">
        <v>5427</v>
      </c>
      <c r="H2472" s="849">
        <v>2</v>
      </c>
      <c r="I2472" s="849">
        <v>2043.54</v>
      </c>
      <c r="J2472" s="832">
        <v>0.33333333333333331</v>
      </c>
      <c r="K2472" s="832">
        <v>1021.77</v>
      </c>
      <c r="L2472" s="849">
        <v>6</v>
      </c>
      <c r="M2472" s="849">
        <v>6130.62</v>
      </c>
      <c r="N2472" s="832">
        <v>1</v>
      </c>
      <c r="O2472" s="832">
        <v>1021.77</v>
      </c>
      <c r="P2472" s="849">
        <v>5</v>
      </c>
      <c r="Q2472" s="849">
        <v>5108.8500000000004</v>
      </c>
      <c r="R2472" s="837">
        <v>0.83333333333333337</v>
      </c>
      <c r="S2472" s="850">
        <v>1021.7700000000001</v>
      </c>
    </row>
    <row r="2473" spans="1:19" ht="14.4" customHeight="1" x14ac:dyDescent="0.3">
      <c r="A2473" s="831" t="s">
        <v>5082</v>
      </c>
      <c r="B2473" s="832" t="s">
        <v>5413</v>
      </c>
      <c r="C2473" s="832" t="s">
        <v>592</v>
      </c>
      <c r="D2473" s="832" t="s">
        <v>2732</v>
      </c>
      <c r="E2473" s="832" t="s">
        <v>5320</v>
      </c>
      <c r="F2473" s="832" t="s">
        <v>5467</v>
      </c>
      <c r="G2473" s="832" t="s">
        <v>5468</v>
      </c>
      <c r="H2473" s="849">
        <v>9</v>
      </c>
      <c r="I2473" s="849">
        <v>18113.13</v>
      </c>
      <c r="J2473" s="832">
        <v>1</v>
      </c>
      <c r="K2473" s="832">
        <v>2012.5700000000002</v>
      </c>
      <c r="L2473" s="849">
        <v>9</v>
      </c>
      <c r="M2473" s="849">
        <v>18113.13</v>
      </c>
      <c r="N2473" s="832">
        <v>1</v>
      </c>
      <c r="O2473" s="832">
        <v>2012.5700000000002</v>
      </c>
      <c r="P2473" s="849">
        <v>11</v>
      </c>
      <c r="Q2473" s="849">
        <v>22138.27</v>
      </c>
      <c r="R2473" s="837">
        <v>1.2222222222222221</v>
      </c>
      <c r="S2473" s="850">
        <v>2012.57</v>
      </c>
    </row>
    <row r="2474" spans="1:19" ht="14.4" customHeight="1" x14ac:dyDescent="0.3">
      <c r="A2474" s="831" t="s">
        <v>5082</v>
      </c>
      <c r="B2474" s="832" t="s">
        <v>5413</v>
      </c>
      <c r="C2474" s="832" t="s">
        <v>592</v>
      </c>
      <c r="D2474" s="832" t="s">
        <v>2732</v>
      </c>
      <c r="E2474" s="832" t="s">
        <v>5331</v>
      </c>
      <c r="F2474" s="832" t="s">
        <v>5344</v>
      </c>
      <c r="G2474" s="832" t="s">
        <v>5345</v>
      </c>
      <c r="H2474" s="849">
        <v>15</v>
      </c>
      <c r="I2474" s="849">
        <v>555</v>
      </c>
      <c r="J2474" s="832">
        <v>0.31914893617021278</v>
      </c>
      <c r="K2474" s="832">
        <v>37</v>
      </c>
      <c r="L2474" s="849">
        <v>47</v>
      </c>
      <c r="M2474" s="849">
        <v>1739</v>
      </c>
      <c r="N2474" s="832">
        <v>1</v>
      </c>
      <c r="O2474" s="832">
        <v>37</v>
      </c>
      <c r="P2474" s="849">
        <v>21</v>
      </c>
      <c r="Q2474" s="849">
        <v>777</v>
      </c>
      <c r="R2474" s="837">
        <v>0.44680851063829785</v>
      </c>
      <c r="S2474" s="850">
        <v>37</v>
      </c>
    </row>
    <row r="2475" spans="1:19" ht="14.4" customHeight="1" x14ac:dyDescent="0.3">
      <c r="A2475" s="831" t="s">
        <v>5082</v>
      </c>
      <c r="B2475" s="832" t="s">
        <v>5413</v>
      </c>
      <c r="C2475" s="832" t="s">
        <v>592</v>
      </c>
      <c r="D2475" s="832" t="s">
        <v>2732</v>
      </c>
      <c r="E2475" s="832" t="s">
        <v>5331</v>
      </c>
      <c r="F2475" s="832" t="s">
        <v>5344</v>
      </c>
      <c r="G2475" s="832" t="s">
        <v>5346</v>
      </c>
      <c r="H2475" s="849">
        <v>1</v>
      </c>
      <c r="I2475" s="849">
        <v>37</v>
      </c>
      <c r="J2475" s="832"/>
      <c r="K2475" s="832">
        <v>37</v>
      </c>
      <c r="L2475" s="849"/>
      <c r="M2475" s="849"/>
      <c r="N2475" s="832"/>
      <c r="O2475" s="832"/>
      <c r="P2475" s="849"/>
      <c r="Q2475" s="849"/>
      <c r="R2475" s="837"/>
      <c r="S2475" s="850"/>
    </row>
    <row r="2476" spans="1:19" ht="14.4" customHeight="1" x14ac:dyDescent="0.3">
      <c r="A2476" s="831" t="s">
        <v>5082</v>
      </c>
      <c r="B2476" s="832" t="s">
        <v>5413</v>
      </c>
      <c r="C2476" s="832" t="s">
        <v>592</v>
      </c>
      <c r="D2476" s="832" t="s">
        <v>2732</v>
      </c>
      <c r="E2476" s="832" t="s">
        <v>5331</v>
      </c>
      <c r="F2476" s="832" t="s">
        <v>5430</v>
      </c>
      <c r="G2476" s="832" t="s">
        <v>5431</v>
      </c>
      <c r="H2476" s="849">
        <v>410</v>
      </c>
      <c r="I2476" s="849">
        <v>72570</v>
      </c>
      <c r="J2476" s="832">
        <v>0.90707964601769908</v>
      </c>
      <c r="K2476" s="832">
        <v>177</v>
      </c>
      <c r="L2476" s="849">
        <v>452</v>
      </c>
      <c r="M2476" s="849">
        <v>80004</v>
      </c>
      <c r="N2476" s="832">
        <v>1</v>
      </c>
      <c r="O2476" s="832">
        <v>177</v>
      </c>
      <c r="P2476" s="849">
        <v>397</v>
      </c>
      <c r="Q2476" s="849">
        <v>70666</v>
      </c>
      <c r="R2476" s="837">
        <v>0.88328083595820206</v>
      </c>
      <c r="S2476" s="850">
        <v>178</v>
      </c>
    </row>
    <row r="2477" spans="1:19" ht="14.4" customHeight="1" x14ac:dyDescent="0.3">
      <c r="A2477" s="831" t="s">
        <v>5082</v>
      </c>
      <c r="B2477" s="832" t="s">
        <v>5413</v>
      </c>
      <c r="C2477" s="832" t="s">
        <v>592</v>
      </c>
      <c r="D2477" s="832" t="s">
        <v>2732</v>
      </c>
      <c r="E2477" s="832" t="s">
        <v>5331</v>
      </c>
      <c r="F2477" s="832" t="s">
        <v>5433</v>
      </c>
      <c r="G2477" s="832" t="s">
        <v>5434</v>
      </c>
      <c r="H2477" s="849">
        <v>65</v>
      </c>
      <c r="I2477" s="849">
        <v>80730</v>
      </c>
      <c r="J2477" s="832">
        <v>0.94202898550724634</v>
      </c>
      <c r="K2477" s="832">
        <v>1242</v>
      </c>
      <c r="L2477" s="849">
        <v>69</v>
      </c>
      <c r="M2477" s="849">
        <v>85698</v>
      </c>
      <c r="N2477" s="832">
        <v>1</v>
      </c>
      <c r="O2477" s="832">
        <v>1242</v>
      </c>
      <c r="P2477" s="849">
        <v>82</v>
      </c>
      <c r="Q2477" s="849">
        <v>101926</v>
      </c>
      <c r="R2477" s="837">
        <v>1.1893626455693249</v>
      </c>
      <c r="S2477" s="850">
        <v>1243</v>
      </c>
    </row>
    <row r="2478" spans="1:19" ht="14.4" customHeight="1" x14ac:dyDescent="0.3">
      <c r="A2478" s="831" t="s">
        <v>5082</v>
      </c>
      <c r="B2478" s="832" t="s">
        <v>5413</v>
      </c>
      <c r="C2478" s="832" t="s">
        <v>592</v>
      </c>
      <c r="D2478" s="832" t="s">
        <v>2732</v>
      </c>
      <c r="E2478" s="832" t="s">
        <v>5331</v>
      </c>
      <c r="F2478" s="832" t="s">
        <v>5443</v>
      </c>
      <c r="G2478" s="832" t="s">
        <v>5444</v>
      </c>
      <c r="H2478" s="849">
        <v>13</v>
      </c>
      <c r="I2478" s="849">
        <v>9360</v>
      </c>
      <c r="J2478" s="832">
        <v>0.86546463245492367</v>
      </c>
      <c r="K2478" s="832">
        <v>720</v>
      </c>
      <c r="L2478" s="849">
        <v>15</v>
      </c>
      <c r="M2478" s="849">
        <v>10815</v>
      </c>
      <c r="N2478" s="832">
        <v>1</v>
      </c>
      <c r="O2478" s="832">
        <v>721</v>
      </c>
      <c r="P2478" s="849">
        <v>17</v>
      </c>
      <c r="Q2478" s="849">
        <v>12308</v>
      </c>
      <c r="R2478" s="837">
        <v>1.1380490060101711</v>
      </c>
      <c r="S2478" s="850">
        <v>724</v>
      </c>
    </row>
    <row r="2479" spans="1:19" ht="14.4" customHeight="1" x14ac:dyDescent="0.3">
      <c r="A2479" s="831" t="s">
        <v>5082</v>
      </c>
      <c r="B2479" s="832" t="s">
        <v>5413</v>
      </c>
      <c r="C2479" s="832" t="s">
        <v>592</v>
      </c>
      <c r="D2479" s="832" t="s">
        <v>2732</v>
      </c>
      <c r="E2479" s="832" t="s">
        <v>5331</v>
      </c>
      <c r="F2479" s="832" t="s">
        <v>5361</v>
      </c>
      <c r="G2479" s="832" t="s">
        <v>5363</v>
      </c>
      <c r="H2479" s="849">
        <v>229</v>
      </c>
      <c r="I2479" s="849">
        <v>7633.33</v>
      </c>
      <c r="J2479" s="832">
        <v>0.49891078360181934</v>
      </c>
      <c r="K2479" s="832">
        <v>33.333318777292575</v>
      </c>
      <c r="L2479" s="849">
        <v>459</v>
      </c>
      <c r="M2479" s="849">
        <v>15299.99</v>
      </c>
      <c r="N2479" s="832">
        <v>1</v>
      </c>
      <c r="O2479" s="832">
        <v>33.33331154684096</v>
      </c>
      <c r="P2479" s="849">
        <v>393</v>
      </c>
      <c r="Q2479" s="849">
        <v>13100.01</v>
      </c>
      <c r="R2479" s="837">
        <v>0.85621036353618529</v>
      </c>
      <c r="S2479" s="850">
        <v>33.333358778625957</v>
      </c>
    </row>
    <row r="2480" spans="1:19" ht="14.4" customHeight="1" x14ac:dyDescent="0.3">
      <c r="A2480" s="831" t="s">
        <v>5082</v>
      </c>
      <c r="B2480" s="832" t="s">
        <v>5413</v>
      </c>
      <c r="C2480" s="832" t="s">
        <v>592</v>
      </c>
      <c r="D2480" s="832" t="s">
        <v>2732</v>
      </c>
      <c r="E2480" s="832" t="s">
        <v>5331</v>
      </c>
      <c r="F2480" s="832" t="s">
        <v>5364</v>
      </c>
      <c r="G2480" s="832" t="s">
        <v>5365</v>
      </c>
      <c r="H2480" s="849">
        <v>9</v>
      </c>
      <c r="I2480" s="849">
        <v>333</v>
      </c>
      <c r="J2480" s="832">
        <v>1.8</v>
      </c>
      <c r="K2480" s="832">
        <v>37</v>
      </c>
      <c r="L2480" s="849">
        <v>5</v>
      </c>
      <c r="M2480" s="849">
        <v>185</v>
      </c>
      <c r="N2480" s="832">
        <v>1</v>
      </c>
      <c r="O2480" s="832">
        <v>37</v>
      </c>
      <c r="P2480" s="849"/>
      <c r="Q2480" s="849"/>
      <c r="R2480" s="837"/>
      <c r="S2480" s="850"/>
    </row>
    <row r="2481" spans="1:19" ht="14.4" customHeight="1" x14ac:dyDescent="0.3">
      <c r="A2481" s="831" t="s">
        <v>5082</v>
      </c>
      <c r="B2481" s="832" t="s">
        <v>5413</v>
      </c>
      <c r="C2481" s="832" t="s">
        <v>592</v>
      </c>
      <c r="D2481" s="832" t="s">
        <v>2732</v>
      </c>
      <c r="E2481" s="832" t="s">
        <v>5331</v>
      </c>
      <c r="F2481" s="832" t="s">
        <v>5369</v>
      </c>
      <c r="G2481" s="832" t="s">
        <v>5370</v>
      </c>
      <c r="H2481" s="849"/>
      <c r="I2481" s="849"/>
      <c r="J2481" s="832"/>
      <c r="K2481" s="832"/>
      <c r="L2481" s="849">
        <v>2</v>
      </c>
      <c r="M2481" s="849">
        <v>64</v>
      </c>
      <c r="N2481" s="832">
        <v>1</v>
      </c>
      <c r="O2481" s="832">
        <v>32</v>
      </c>
      <c r="P2481" s="849"/>
      <c r="Q2481" s="849"/>
      <c r="R2481" s="837"/>
      <c r="S2481" s="850"/>
    </row>
    <row r="2482" spans="1:19" ht="14.4" customHeight="1" x14ac:dyDescent="0.3">
      <c r="A2482" s="831" t="s">
        <v>5082</v>
      </c>
      <c r="B2482" s="832" t="s">
        <v>5413</v>
      </c>
      <c r="C2482" s="832" t="s">
        <v>592</v>
      </c>
      <c r="D2482" s="832" t="s">
        <v>2732</v>
      </c>
      <c r="E2482" s="832" t="s">
        <v>5331</v>
      </c>
      <c r="F2482" s="832" t="s">
        <v>5369</v>
      </c>
      <c r="G2482" s="832" t="s">
        <v>5371</v>
      </c>
      <c r="H2482" s="849">
        <v>21</v>
      </c>
      <c r="I2482" s="849">
        <v>672</v>
      </c>
      <c r="J2482" s="832">
        <v>1.3125</v>
      </c>
      <c r="K2482" s="832">
        <v>32</v>
      </c>
      <c r="L2482" s="849">
        <v>16</v>
      </c>
      <c r="M2482" s="849">
        <v>512</v>
      </c>
      <c r="N2482" s="832">
        <v>1</v>
      </c>
      <c r="O2482" s="832">
        <v>32</v>
      </c>
      <c r="P2482" s="849">
        <v>24</v>
      </c>
      <c r="Q2482" s="849">
        <v>768</v>
      </c>
      <c r="R2482" s="837">
        <v>1.5</v>
      </c>
      <c r="S2482" s="850">
        <v>32</v>
      </c>
    </row>
    <row r="2483" spans="1:19" ht="14.4" customHeight="1" x14ac:dyDescent="0.3">
      <c r="A2483" s="831" t="s">
        <v>5082</v>
      </c>
      <c r="B2483" s="832" t="s">
        <v>5413</v>
      </c>
      <c r="C2483" s="832" t="s">
        <v>592</v>
      </c>
      <c r="D2483" s="832" t="s">
        <v>2732</v>
      </c>
      <c r="E2483" s="832" t="s">
        <v>5331</v>
      </c>
      <c r="F2483" s="832" t="s">
        <v>5449</v>
      </c>
      <c r="G2483" s="832" t="s">
        <v>5451</v>
      </c>
      <c r="H2483" s="849"/>
      <c r="I2483" s="849"/>
      <c r="J2483" s="832"/>
      <c r="K2483" s="832"/>
      <c r="L2483" s="849">
        <v>7</v>
      </c>
      <c r="M2483" s="849">
        <v>2485</v>
      </c>
      <c r="N2483" s="832">
        <v>1</v>
      </c>
      <c r="O2483" s="832">
        <v>355</v>
      </c>
      <c r="P2483" s="849"/>
      <c r="Q2483" s="849"/>
      <c r="R2483" s="837"/>
      <c r="S2483" s="850"/>
    </row>
    <row r="2484" spans="1:19" ht="14.4" customHeight="1" x14ac:dyDescent="0.3">
      <c r="A2484" s="831" t="s">
        <v>5082</v>
      </c>
      <c r="B2484" s="832" t="s">
        <v>5413</v>
      </c>
      <c r="C2484" s="832" t="s">
        <v>592</v>
      </c>
      <c r="D2484" s="832" t="s">
        <v>2732</v>
      </c>
      <c r="E2484" s="832" t="s">
        <v>5331</v>
      </c>
      <c r="F2484" s="832" t="s">
        <v>5374</v>
      </c>
      <c r="G2484" s="832" t="s">
        <v>5375</v>
      </c>
      <c r="H2484" s="849"/>
      <c r="I2484" s="849"/>
      <c r="J2484" s="832"/>
      <c r="K2484" s="832"/>
      <c r="L2484" s="849">
        <v>1</v>
      </c>
      <c r="M2484" s="849">
        <v>132</v>
      </c>
      <c r="N2484" s="832">
        <v>1</v>
      </c>
      <c r="O2484" s="832">
        <v>132</v>
      </c>
      <c r="P2484" s="849"/>
      <c r="Q2484" s="849"/>
      <c r="R2484" s="837"/>
      <c r="S2484" s="850"/>
    </row>
    <row r="2485" spans="1:19" ht="14.4" customHeight="1" x14ac:dyDescent="0.3">
      <c r="A2485" s="831" t="s">
        <v>5082</v>
      </c>
      <c r="B2485" s="832" t="s">
        <v>5413</v>
      </c>
      <c r="C2485" s="832" t="s">
        <v>592</v>
      </c>
      <c r="D2485" s="832" t="s">
        <v>2732</v>
      </c>
      <c r="E2485" s="832" t="s">
        <v>5331</v>
      </c>
      <c r="F2485" s="832" t="s">
        <v>5452</v>
      </c>
      <c r="G2485" s="832" t="s">
        <v>5453</v>
      </c>
      <c r="H2485" s="849"/>
      <c r="I2485" s="849"/>
      <c r="J2485" s="832"/>
      <c r="K2485" s="832"/>
      <c r="L2485" s="849"/>
      <c r="M2485" s="849"/>
      <c r="N2485" s="832"/>
      <c r="O2485" s="832"/>
      <c r="P2485" s="849">
        <v>1</v>
      </c>
      <c r="Q2485" s="849">
        <v>702</v>
      </c>
      <c r="R2485" s="837"/>
      <c r="S2485" s="850">
        <v>702</v>
      </c>
    </row>
    <row r="2486" spans="1:19" ht="14.4" customHeight="1" x14ac:dyDescent="0.3">
      <c r="A2486" s="831" t="s">
        <v>5082</v>
      </c>
      <c r="B2486" s="832" t="s">
        <v>5413</v>
      </c>
      <c r="C2486" s="832" t="s">
        <v>592</v>
      </c>
      <c r="D2486" s="832" t="s">
        <v>2732</v>
      </c>
      <c r="E2486" s="832" t="s">
        <v>5331</v>
      </c>
      <c r="F2486" s="832" t="s">
        <v>5473</v>
      </c>
      <c r="G2486" s="832" t="s">
        <v>5474</v>
      </c>
      <c r="H2486" s="849">
        <v>14</v>
      </c>
      <c r="I2486" s="849">
        <v>7532</v>
      </c>
      <c r="J2486" s="832">
        <v>4.6580086580086579</v>
      </c>
      <c r="K2486" s="832">
        <v>538</v>
      </c>
      <c r="L2486" s="849">
        <v>3</v>
      </c>
      <c r="M2486" s="849">
        <v>1617</v>
      </c>
      <c r="N2486" s="832">
        <v>1</v>
      </c>
      <c r="O2486" s="832">
        <v>539</v>
      </c>
      <c r="P2486" s="849">
        <v>6</v>
      </c>
      <c r="Q2486" s="849">
        <v>3240</v>
      </c>
      <c r="R2486" s="837">
        <v>2.0037105751391464</v>
      </c>
      <c r="S2486" s="850">
        <v>540</v>
      </c>
    </row>
    <row r="2487" spans="1:19" ht="14.4" customHeight="1" x14ac:dyDescent="0.3">
      <c r="A2487" s="831" t="s">
        <v>5082</v>
      </c>
      <c r="B2487" s="832" t="s">
        <v>5413</v>
      </c>
      <c r="C2487" s="832" t="s">
        <v>592</v>
      </c>
      <c r="D2487" s="832" t="s">
        <v>2732</v>
      </c>
      <c r="E2487" s="832" t="s">
        <v>5331</v>
      </c>
      <c r="F2487" s="832" t="s">
        <v>5473</v>
      </c>
      <c r="G2487" s="832" t="s">
        <v>5475</v>
      </c>
      <c r="H2487" s="849"/>
      <c r="I2487" s="849"/>
      <c r="J2487" s="832"/>
      <c r="K2487" s="832"/>
      <c r="L2487" s="849"/>
      <c r="M2487" s="849"/>
      <c r="N2487" s="832"/>
      <c r="O2487" s="832"/>
      <c r="P2487" s="849">
        <v>1</v>
      </c>
      <c r="Q2487" s="849">
        <v>540</v>
      </c>
      <c r="R2487" s="837"/>
      <c r="S2487" s="850">
        <v>540</v>
      </c>
    </row>
    <row r="2488" spans="1:19" ht="14.4" customHeight="1" x14ac:dyDescent="0.3">
      <c r="A2488" s="831" t="s">
        <v>5082</v>
      </c>
      <c r="B2488" s="832" t="s">
        <v>5413</v>
      </c>
      <c r="C2488" s="832" t="s">
        <v>592</v>
      </c>
      <c r="D2488" s="832" t="s">
        <v>2732</v>
      </c>
      <c r="E2488" s="832" t="s">
        <v>5331</v>
      </c>
      <c r="F2488" s="832" t="s">
        <v>5454</v>
      </c>
      <c r="G2488" s="832" t="s">
        <v>5455</v>
      </c>
      <c r="H2488" s="849">
        <v>50</v>
      </c>
      <c r="I2488" s="849">
        <v>191450</v>
      </c>
      <c r="J2488" s="832">
        <v>0.80624105112439992</v>
      </c>
      <c r="K2488" s="832">
        <v>3829</v>
      </c>
      <c r="L2488" s="849">
        <v>62</v>
      </c>
      <c r="M2488" s="849">
        <v>237460</v>
      </c>
      <c r="N2488" s="832">
        <v>1</v>
      </c>
      <c r="O2488" s="832">
        <v>3830</v>
      </c>
      <c r="P2488" s="849">
        <v>59</v>
      </c>
      <c r="Q2488" s="849">
        <v>226088</v>
      </c>
      <c r="R2488" s="837">
        <v>0.95210982902383556</v>
      </c>
      <c r="S2488" s="850">
        <v>3832</v>
      </c>
    </row>
    <row r="2489" spans="1:19" ht="14.4" customHeight="1" x14ac:dyDescent="0.3">
      <c r="A2489" s="831" t="s">
        <v>5082</v>
      </c>
      <c r="B2489" s="832" t="s">
        <v>5413</v>
      </c>
      <c r="C2489" s="832" t="s">
        <v>592</v>
      </c>
      <c r="D2489" s="832" t="s">
        <v>2732</v>
      </c>
      <c r="E2489" s="832" t="s">
        <v>5331</v>
      </c>
      <c r="F2489" s="832" t="s">
        <v>5454</v>
      </c>
      <c r="G2489" s="832" t="s">
        <v>5456</v>
      </c>
      <c r="H2489" s="849"/>
      <c r="I2489" s="849"/>
      <c r="J2489" s="832"/>
      <c r="K2489" s="832"/>
      <c r="L2489" s="849">
        <v>1</v>
      </c>
      <c r="M2489" s="849">
        <v>3830</v>
      </c>
      <c r="N2489" s="832">
        <v>1</v>
      </c>
      <c r="O2489" s="832">
        <v>3830</v>
      </c>
      <c r="P2489" s="849"/>
      <c r="Q2489" s="849"/>
      <c r="R2489" s="837"/>
      <c r="S2489" s="850"/>
    </row>
    <row r="2490" spans="1:19" ht="14.4" customHeight="1" x14ac:dyDescent="0.3">
      <c r="A2490" s="831" t="s">
        <v>5082</v>
      </c>
      <c r="B2490" s="832" t="s">
        <v>5413</v>
      </c>
      <c r="C2490" s="832" t="s">
        <v>592</v>
      </c>
      <c r="D2490" s="832" t="s">
        <v>2732</v>
      </c>
      <c r="E2490" s="832" t="s">
        <v>5331</v>
      </c>
      <c r="F2490" s="832" t="s">
        <v>5457</v>
      </c>
      <c r="G2490" s="832" t="s">
        <v>5458</v>
      </c>
      <c r="H2490" s="849">
        <v>85</v>
      </c>
      <c r="I2490" s="849">
        <v>165240</v>
      </c>
      <c r="J2490" s="832">
        <v>0.85</v>
      </c>
      <c r="K2490" s="832">
        <v>1944</v>
      </c>
      <c r="L2490" s="849">
        <v>100</v>
      </c>
      <c r="M2490" s="849">
        <v>194400</v>
      </c>
      <c r="N2490" s="832">
        <v>1</v>
      </c>
      <c r="O2490" s="832">
        <v>1944</v>
      </c>
      <c r="P2490" s="849">
        <v>92</v>
      </c>
      <c r="Q2490" s="849">
        <v>178940</v>
      </c>
      <c r="R2490" s="837">
        <v>0.92047325102880662</v>
      </c>
      <c r="S2490" s="850">
        <v>1945</v>
      </c>
    </row>
    <row r="2491" spans="1:19" ht="14.4" customHeight="1" x14ac:dyDescent="0.3">
      <c r="A2491" s="831" t="s">
        <v>5082</v>
      </c>
      <c r="B2491" s="832" t="s">
        <v>5413</v>
      </c>
      <c r="C2491" s="832" t="s">
        <v>592</v>
      </c>
      <c r="D2491" s="832" t="s">
        <v>2732</v>
      </c>
      <c r="E2491" s="832" t="s">
        <v>5331</v>
      </c>
      <c r="F2491" s="832" t="s">
        <v>5481</v>
      </c>
      <c r="G2491" s="832" t="s">
        <v>5482</v>
      </c>
      <c r="H2491" s="849"/>
      <c r="I2491" s="849"/>
      <c r="J2491" s="832"/>
      <c r="K2491" s="832"/>
      <c r="L2491" s="849"/>
      <c r="M2491" s="849"/>
      <c r="N2491" s="832"/>
      <c r="O2491" s="832"/>
      <c r="P2491" s="849">
        <v>3</v>
      </c>
      <c r="Q2491" s="849">
        <v>24990</v>
      </c>
      <c r="R2491" s="837"/>
      <c r="S2491" s="850">
        <v>8330</v>
      </c>
    </row>
    <row r="2492" spans="1:19" ht="14.4" customHeight="1" x14ac:dyDescent="0.3">
      <c r="A2492" s="831" t="s">
        <v>5082</v>
      </c>
      <c r="B2492" s="832" t="s">
        <v>5413</v>
      </c>
      <c r="C2492" s="832" t="s">
        <v>592</v>
      </c>
      <c r="D2492" s="832" t="s">
        <v>2732</v>
      </c>
      <c r="E2492" s="832" t="s">
        <v>5331</v>
      </c>
      <c r="F2492" s="832" t="s">
        <v>5461</v>
      </c>
      <c r="G2492" s="832" t="s">
        <v>5462</v>
      </c>
      <c r="H2492" s="849"/>
      <c r="I2492" s="849"/>
      <c r="J2492" s="832"/>
      <c r="K2492" s="832"/>
      <c r="L2492" s="849">
        <v>1</v>
      </c>
      <c r="M2492" s="849">
        <v>301</v>
      </c>
      <c r="N2492" s="832">
        <v>1</v>
      </c>
      <c r="O2492" s="832">
        <v>301</v>
      </c>
      <c r="P2492" s="849"/>
      <c r="Q2492" s="849"/>
      <c r="R2492" s="837"/>
      <c r="S2492" s="850"/>
    </row>
    <row r="2493" spans="1:19" ht="14.4" customHeight="1" x14ac:dyDescent="0.3">
      <c r="A2493" s="831" t="s">
        <v>5082</v>
      </c>
      <c r="B2493" s="832" t="s">
        <v>5413</v>
      </c>
      <c r="C2493" s="832" t="s">
        <v>592</v>
      </c>
      <c r="D2493" s="832" t="s">
        <v>2732</v>
      </c>
      <c r="E2493" s="832" t="s">
        <v>5331</v>
      </c>
      <c r="F2493" s="832" t="s">
        <v>5461</v>
      </c>
      <c r="G2493" s="832" t="s">
        <v>5483</v>
      </c>
      <c r="H2493" s="849"/>
      <c r="I2493" s="849"/>
      <c r="J2493" s="832"/>
      <c r="K2493" s="832"/>
      <c r="L2493" s="849">
        <v>1</v>
      </c>
      <c r="M2493" s="849">
        <v>301</v>
      </c>
      <c r="N2493" s="832">
        <v>1</v>
      </c>
      <c r="O2493" s="832">
        <v>301</v>
      </c>
      <c r="P2493" s="849"/>
      <c r="Q2493" s="849"/>
      <c r="R2493" s="837"/>
      <c r="S2493" s="850"/>
    </row>
    <row r="2494" spans="1:19" ht="14.4" customHeight="1" x14ac:dyDescent="0.3">
      <c r="A2494" s="831" t="s">
        <v>5082</v>
      </c>
      <c r="B2494" s="832" t="s">
        <v>5413</v>
      </c>
      <c r="C2494" s="832" t="s">
        <v>592</v>
      </c>
      <c r="D2494" s="832" t="s">
        <v>2735</v>
      </c>
      <c r="E2494" s="832" t="s">
        <v>5084</v>
      </c>
      <c r="F2494" s="832" t="s">
        <v>5094</v>
      </c>
      <c r="G2494" s="832" t="s">
        <v>5095</v>
      </c>
      <c r="H2494" s="849">
        <v>9</v>
      </c>
      <c r="I2494" s="849">
        <v>50980.32</v>
      </c>
      <c r="J2494" s="832">
        <v>0.4705882352941177</v>
      </c>
      <c r="K2494" s="832">
        <v>5664.48</v>
      </c>
      <c r="L2494" s="849">
        <v>17</v>
      </c>
      <c r="M2494" s="849">
        <v>108333.18</v>
      </c>
      <c r="N2494" s="832">
        <v>1</v>
      </c>
      <c r="O2494" s="832">
        <v>6372.54</v>
      </c>
      <c r="P2494" s="849">
        <v>23</v>
      </c>
      <c r="Q2494" s="849">
        <v>109075.20000000001</v>
      </c>
      <c r="R2494" s="837">
        <v>1.0068494250791864</v>
      </c>
      <c r="S2494" s="850">
        <v>4742.4000000000005</v>
      </c>
    </row>
    <row r="2495" spans="1:19" ht="14.4" customHeight="1" x14ac:dyDescent="0.3">
      <c r="A2495" s="831" t="s">
        <v>5082</v>
      </c>
      <c r="B2495" s="832" t="s">
        <v>5413</v>
      </c>
      <c r="C2495" s="832" t="s">
        <v>592</v>
      </c>
      <c r="D2495" s="832" t="s">
        <v>2735</v>
      </c>
      <c r="E2495" s="832" t="s">
        <v>5084</v>
      </c>
      <c r="F2495" s="832" t="s">
        <v>5098</v>
      </c>
      <c r="G2495" s="832" t="s">
        <v>1820</v>
      </c>
      <c r="H2495" s="849">
        <v>25</v>
      </c>
      <c r="I2495" s="849">
        <v>165528.75</v>
      </c>
      <c r="J2495" s="832">
        <v>0.63613235219178521</v>
      </c>
      <c r="K2495" s="832">
        <v>6621.15</v>
      </c>
      <c r="L2495" s="849">
        <v>39.299999999999997</v>
      </c>
      <c r="M2495" s="849">
        <v>260211.18</v>
      </c>
      <c r="N2495" s="832">
        <v>1</v>
      </c>
      <c r="O2495" s="832">
        <v>6621.1496183206109</v>
      </c>
      <c r="P2495" s="849"/>
      <c r="Q2495" s="849"/>
      <c r="R2495" s="837"/>
      <c r="S2495" s="850"/>
    </row>
    <row r="2496" spans="1:19" ht="14.4" customHeight="1" x14ac:dyDescent="0.3">
      <c r="A2496" s="831" t="s">
        <v>5082</v>
      </c>
      <c r="B2496" s="832" t="s">
        <v>5413</v>
      </c>
      <c r="C2496" s="832" t="s">
        <v>592</v>
      </c>
      <c r="D2496" s="832" t="s">
        <v>2735</v>
      </c>
      <c r="E2496" s="832" t="s">
        <v>5084</v>
      </c>
      <c r="F2496" s="832" t="s">
        <v>5148</v>
      </c>
      <c r="G2496" s="832" t="s">
        <v>3432</v>
      </c>
      <c r="H2496" s="849">
        <v>1.2000000000000002</v>
      </c>
      <c r="I2496" s="849">
        <v>140.76999999999998</v>
      </c>
      <c r="J2496" s="832">
        <v>4.0002841716396702</v>
      </c>
      <c r="K2496" s="832">
        <v>117.30833333333329</v>
      </c>
      <c r="L2496" s="849">
        <v>0.3</v>
      </c>
      <c r="M2496" s="849">
        <v>35.19</v>
      </c>
      <c r="N2496" s="832">
        <v>1</v>
      </c>
      <c r="O2496" s="832">
        <v>117.3</v>
      </c>
      <c r="P2496" s="849">
        <v>0.1</v>
      </c>
      <c r="Q2496" s="849">
        <v>11.73</v>
      </c>
      <c r="R2496" s="837">
        <v>0.33333333333333337</v>
      </c>
      <c r="S2496" s="850">
        <v>117.3</v>
      </c>
    </row>
    <row r="2497" spans="1:19" ht="14.4" customHeight="1" x14ac:dyDescent="0.3">
      <c r="A2497" s="831" t="s">
        <v>5082</v>
      </c>
      <c r="B2497" s="832" t="s">
        <v>5413</v>
      </c>
      <c r="C2497" s="832" t="s">
        <v>592</v>
      </c>
      <c r="D2497" s="832" t="s">
        <v>2735</v>
      </c>
      <c r="E2497" s="832" t="s">
        <v>5084</v>
      </c>
      <c r="F2497" s="832" t="s">
        <v>5159</v>
      </c>
      <c r="G2497" s="832" t="s">
        <v>2646</v>
      </c>
      <c r="H2497" s="849">
        <v>7</v>
      </c>
      <c r="I2497" s="849">
        <v>43315.369999999995</v>
      </c>
      <c r="J2497" s="832"/>
      <c r="K2497" s="832">
        <v>6187.9099999999989</v>
      </c>
      <c r="L2497" s="849"/>
      <c r="M2497" s="849"/>
      <c r="N2497" s="832"/>
      <c r="O2497" s="832"/>
      <c r="P2497" s="849"/>
      <c r="Q2497" s="849"/>
      <c r="R2497" s="837"/>
      <c r="S2497" s="850"/>
    </row>
    <row r="2498" spans="1:19" ht="14.4" customHeight="1" x14ac:dyDescent="0.3">
      <c r="A2498" s="831" t="s">
        <v>5082</v>
      </c>
      <c r="B2498" s="832" t="s">
        <v>5413</v>
      </c>
      <c r="C2498" s="832" t="s">
        <v>592</v>
      </c>
      <c r="D2498" s="832" t="s">
        <v>2735</v>
      </c>
      <c r="E2498" s="832" t="s">
        <v>5084</v>
      </c>
      <c r="F2498" s="832" t="s">
        <v>5188</v>
      </c>
      <c r="G2498" s="832" t="s">
        <v>2583</v>
      </c>
      <c r="H2498" s="849">
        <v>0.2</v>
      </c>
      <c r="I2498" s="849">
        <v>1346.29</v>
      </c>
      <c r="J2498" s="832"/>
      <c r="K2498" s="832">
        <v>6731.45</v>
      </c>
      <c r="L2498" s="849"/>
      <c r="M2498" s="849"/>
      <c r="N2498" s="832"/>
      <c r="O2498" s="832"/>
      <c r="P2498" s="849"/>
      <c r="Q2498" s="849"/>
      <c r="R2498" s="837"/>
      <c r="S2498" s="850"/>
    </row>
    <row r="2499" spans="1:19" ht="14.4" customHeight="1" x14ac:dyDescent="0.3">
      <c r="A2499" s="831" t="s">
        <v>5082</v>
      </c>
      <c r="B2499" s="832" t="s">
        <v>5413</v>
      </c>
      <c r="C2499" s="832" t="s">
        <v>592</v>
      </c>
      <c r="D2499" s="832" t="s">
        <v>2735</v>
      </c>
      <c r="E2499" s="832" t="s">
        <v>5084</v>
      </c>
      <c r="F2499" s="832" t="s">
        <v>5194</v>
      </c>
      <c r="G2499" s="832" t="s">
        <v>5195</v>
      </c>
      <c r="H2499" s="849">
        <v>1</v>
      </c>
      <c r="I2499" s="849">
        <v>3799.88</v>
      </c>
      <c r="J2499" s="832"/>
      <c r="K2499" s="832">
        <v>3799.88</v>
      </c>
      <c r="L2499" s="849"/>
      <c r="M2499" s="849"/>
      <c r="N2499" s="832"/>
      <c r="O2499" s="832"/>
      <c r="P2499" s="849">
        <v>1</v>
      </c>
      <c r="Q2499" s="849">
        <v>3799.88</v>
      </c>
      <c r="R2499" s="837"/>
      <c r="S2499" s="850">
        <v>3799.88</v>
      </c>
    </row>
    <row r="2500" spans="1:19" ht="14.4" customHeight="1" x14ac:dyDescent="0.3">
      <c r="A2500" s="831" t="s">
        <v>5082</v>
      </c>
      <c r="B2500" s="832" t="s">
        <v>5413</v>
      </c>
      <c r="C2500" s="832" t="s">
        <v>592</v>
      </c>
      <c r="D2500" s="832" t="s">
        <v>2735</v>
      </c>
      <c r="E2500" s="832" t="s">
        <v>5084</v>
      </c>
      <c r="F2500" s="832" t="s">
        <v>5196</v>
      </c>
      <c r="G2500" s="832" t="s">
        <v>5195</v>
      </c>
      <c r="H2500" s="849">
        <v>2</v>
      </c>
      <c r="I2500" s="849">
        <v>14561.44</v>
      </c>
      <c r="J2500" s="832"/>
      <c r="K2500" s="832">
        <v>7280.72</v>
      </c>
      <c r="L2500" s="849"/>
      <c r="M2500" s="849"/>
      <c r="N2500" s="832"/>
      <c r="O2500" s="832"/>
      <c r="P2500" s="849"/>
      <c r="Q2500" s="849"/>
      <c r="R2500" s="837"/>
      <c r="S2500" s="850"/>
    </row>
    <row r="2501" spans="1:19" ht="14.4" customHeight="1" x14ac:dyDescent="0.3">
      <c r="A2501" s="831" t="s">
        <v>5082</v>
      </c>
      <c r="B2501" s="832" t="s">
        <v>5413</v>
      </c>
      <c r="C2501" s="832" t="s">
        <v>592</v>
      </c>
      <c r="D2501" s="832" t="s">
        <v>2735</v>
      </c>
      <c r="E2501" s="832" t="s">
        <v>5084</v>
      </c>
      <c r="F2501" s="832" t="s">
        <v>5465</v>
      </c>
      <c r="G2501" s="832" t="s">
        <v>5466</v>
      </c>
      <c r="H2501" s="849">
        <v>4</v>
      </c>
      <c r="I2501" s="849">
        <v>9127</v>
      </c>
      <c r="J2501" s="832"/>
      <c r="K2501" s="832">
        <v>2281.75</v>
      </c>
      <c r="L2501" s="849"/>
      <c r="M2501" s="849"/>
      <c r="N2501" s="832"/>
      <c r="O2501" s="832"/>
      <c r="P2501" s="849"/>
      <c r="Q2501" s="849"/>
      <c r="R2501" s="837"/>
      <c r="S2501" s="850"/>
    </row>
    <row r="2502" spans="1:19" ht="14.4" customHeight="1" x14ac:dyDescent="0.3">
      <c r="A2502" s="831" t="s">
        <v>5082</v>
      </c>
      <c r="B2502" s="832" t="s">
        <v>5413</v>
      </c>
      <c r="C2502" s="832" t="s">
        <v>592</v>
      </c>
      <c r="D2502" s="832" t="s">
        <v>2735</v>
      </c>
      <c r="E2502" s="832" t="s">
        <v>5084</v>
      </c>
      <c r="F2502" s="832" t="s">
        <v>5267</v>
      </c>
      <c r="G2502" s="832" t="s">
        <v>5095</v>
      </c>
      <c r="H2502" s="849">
        <v>1</v>
      </c>
      <c r="I2502" s="849">
        <v>6372.54</v>
      </c>
      <c r="J2502" s="832">
        <v>0.14285714285714285</v>
      </c>
      <c r="K2502" s="832">
        <v>6372.54</v>
      </c>
      <c r="L2502" s="849">
        <v>7</v>
      </c>
      <c r="M2502" s="849">
        <v>44607.78</v>
      </c>
      <c r="N2502" s="832">
        <v>1</v>
      </c>
      <c r="O2502" s="832">
        <v>6372.54</v>
      </c>
      <c r="P2502" s="849">
        <v>5</v>
      </c>
      <c r="Q2502" s="849">
        <v>23712</v>
      </c>
      <c r="R2502" s="837">
        <v>0.53156646665671325</v>
      </c>
      <c r="S2502" s="850">
        <v>4742.3999999999996</v>
      </c>
    </row>
    <row r="2503" spans="1:19" ht="14.4" customHeight="1" x14ac:dyDescent="0.3">
      <c r="A2503" s="831" t="s">
        <v>5082</v>
      </c>
      <c r="B2503" s="832" t="s">
        <v>5413</v>
      </c>
      <c r="C2503" s="832" t="s">
        <v>592</v>
      </c>
      <c r="D2503" s="832" t="s">
        <v>2735</v>
      </c>
      <c r="E2503" s="832" t="s">
        <v>5084</v>
      </c>
      <c r="F2503" s="832" t="s">
        <v>5288</v>
      </c>
      <c r="G2503" s="832" t="s">
        <v>2653</v>
      </c>
      <c r="H2503" s="849"/>
      <c r="I2503" s="849"/>
      <c r="J2503" s="832"/>
      <c r="K2503" s="832"/>
      <c r="L2503" s="849"/>
      <c r="M2503" s="849"/>
      <c r="N2503" s="832"/>
      <c r="O2503" s="832"/>
      <c r="P2503" s="849">
        <v>1</v>
      </c>
      <c r="Q2503" s="849">
        <v>1440.46</v>
      </c>
      <c r="R2503" s="837"/>
      <c r="S2503" s="850">
        <v>1440.46</v>
      </c>
    </row>
    <row r="2504" spans="1:19" ht="14.4" customHeight="1" x14ac:dyDescent="0.3">
      <c r="A2504" s="831" t="s">
        <v>5082</v>
      </c>
      <c r="B2504" s="832" t="s">
        <v>5413</v>
      </c>
      <c r="C2504" s="832" t="s">
        <v>592</v>
      </c>
      <c r="D2504" s="832" t="s">
        <v>2735</v>
      </c>
      <c r="E2504" s="832" t="s">
        <v>5084</v>
      </c>
      <c r="F2504" s="832" t="s">
        <v>5291</v>
      </c>
      <c r="G2504" s="832" t="s">
        <v>2653</v>
      </c>
      <c r="H2504" s="849"/>
      <c r="I2504" s="849"/>
      <c r="J2504" s="832"/>
      <c r="K2504" s="832"/>
      <c r="L2504" s="849">
        <v>5</v>
      </c>
      <c r="M2504" s="849">
        <v>22835.5</v>
      </c>
      <c r="N2504" s="832">
        <v>1</v>
      </c>
      <c r="O2504" s="832">
        <v>4567.1000000000004</v>
      </c>
      <c r="P2504" s="849">
        <v>36</v>
      </c>
      <c r="Q2504" s="849">
        <v>164415.6</v>
      </c>
      <c r="R2504" s="837">
        <v>7.2</v>
      </c>
      <c r="S2504" s="850">
        <v>4567.1000000000004</v>
      </c>
    </row>
    <row r="2505" spans="1:19" ht="14.4" customHeight="1" x14ac:dyDescent="0.3">
      <c r="A2505" s="831" t="s">
        <v>5082</v>
      </c>
      <c r="B2505" s="832" t="s">
        <v>5413</v>
      </c>
      <c r="C2505" s="832" t="s">
        <v>592</v>
      </c>
      <c r="D2505" s="832" t="s">
        <v>2735</v>
      </c>
      <c r="E2505" s="832" t="s">
        <v>5320</v>
      </c>
      <c r="F2505" s="832" t="s">
        <v>5426</v>
      </c>
      <c r="G2505" s="832" t="s">
        <v>5427</v>
      </c>
      <c r="H2505" s="849">
        <v>4</v>
      </c>
      <c r="I2505" s="849">
        <v>4087.08</v>
      </c>
      <c r="J2505" s="832">
        <v>1</v>
      </c>
      <c r="K2505" s="832">
        <v>1021.77</v>
      </c>
      <c r="L2505" s="849">
        <v>4</v>
      </c>
      <c r="M2505" s="849">
        <v>4087.08</v>
      </c>
      <c r="N2505" s="832">
        <v>1</v>
      </c>
      <c r="O2505" s="832">
        <v>1021.77</v>
      </c>
      <c r="P2505" s="849">
        <v>5</v>
      </c>
      <c r="Q2505" s="849">
        <v>5108.8500000000004</v>
      </c>
      <c r="R2505" s="837">
        <v>1.2500000000000002</v>
      </c>
      <c r="S2505" s="850">
        <v>1021.7700000000001</v>
      </c>
    </row>
    <row r="2506" spans="1:19" ht="14.4" customHeight="1" x14ac:dyDescent="0.3">
      <c r="A2506" s="831" t="s">
        <v>5082</v>
      </c>
      <c r="B2506" s="832" t="s">
        <v>5413</v>
      </c>
      <c r="C2506" s="832" t="s">
        <v>592</v>
      </c>
      <c r="D2506" s="832" t="s">
        <v>2735</v>
      </c>
      <c r="E2506" s="832" t="s">
        <v>5320</v>
      </c>
      <c r="F2506" s="832" t="s">
        <v>5467</v>
      </c>
      <c r="G2506" s="832" t="s">
        <v>5468</v>
      </c>
      <c r="H2506" s="849">
        <v>4</v>
      </c>
      <c r="I2506" s="849">
        <v>8050.28</v>
      </c>
      <c r="J2506" s="832">
        <v>0.79999999999999993</v>
      </c>
      <c r="K2506" s="832">
        <v>2012.57</v>
      </c>
      <c r="L2506" s="849">
        <v>5</v>
      </c>
      <c r="M2506" s="849">
        <v>10062.85</v>
      </c>
      <c r="N2506" s="832">
        <v>1</v>
      </c>
      <c r="O2506" s="832">
        <v>2012.5700000000002</v>
      </c>
      <c r="P2506" s="849">
        <v>7</v>
      </c>
      <c r="Q2506" s="849">
        <v>14087.99</v>
      </c>
      <c r="R2506" s="837">
        <v>1.4</v>
      </c>
      <c r="S2506" s="850">
        <v>2012.57</v>
      </c>
    </row>
    <row r="2507" spans="1:19" ht="14.4" customHeight="1" x14ac:dyDescent="0.3">
      <c r="A2507" s="831" t="s">
        <v>5082</v>
      </c>
      <c r="B2507" s="832" t="s">
        <v>5413</v>
      </c>
      <c r="C2507" s="832" t="s">
        <v>592</v>
      </c>
      <c r="D2507" s="832" t="s">
        <v>2735</v>
      </c>
      <c r="E2507" s="832" t="s">
        <v>5331</v>
      </c>
      <c r="F2507" s="832" t="s">
        <v>5344</v>
      </c>
      <c r="G2507" s="832" t="s">
        <v>5345</v>
      </c>
      <c r="H2507" s="849">
        <v>182</v>
      </c>
      <c r="I2507" s="849">
        <v>6734</v>
      </c>
      <c r="J2507" s="832">
        <v>1.2297297297297298</v>
      </c>
      <c r="K2507" s="832">
        <v>37</v>
      </c>
      <c r="L2507" s="849">
        <v>148</v>
      </c>
      <c r="M2507" s="849">
        <v>5476</v>
      </c>
      <c r="N2507" s="832">
        <v>1</v>
      </c>
      <c r="O2507" s="832">
        <v>37</v>
      </c>
      <c r="P2507" s="849">
        <v>163</v>
      </c>
      <c r="Q2507" s="849">
        <v>6031</v>
      </c>
      <c r="R2507" s="837">
        <v>1.1013513513513513</v>
      </c>
      <c r="S2507" s="850">
        <v>37</v>
      </c>
    </row>
    <row r="2508" spans="1:19" ht="14.4" customHeight="1" x14ac:dyDescent="0.3">
      <c r="A2508" s="831" t="s">
        <v>5082</v>
      </c>
      <c r="B2508" s="832" t="s">
        <v>5413</v>
      </c>
      <c r="C2508" s="832" t="s">
        <v>592</v>
      </c>
      <c r="D2508" s="832" t="s">
        <v>2735</v>
      </c>
      <c r="E2508" s="832" t="s">
        <v>5331</v>
      </c>
      <c r="F2508" s="832" t="s">
        <v>5430</v>
      </c>
      <c r="G2508" s="832" t="s">
        <v>5431</v>
      </c>
      <c r="H2508" s="849">
        <v>142</v>
      </c>
      <c r="I2508" s="849">
        <v>25134</v>
      </c>
      <c r="J2508" s="832">
        <v>0.89873417721518989</v>
      </c>
      <c r="K2508" s="832">
        <v>177</v>
      </c>
      <c r="L2508" s="849">
        <v>158</v>
      </c>
      <c r="M2508" s="849">
        <v>27966</v>
      </c>
      <c r="N2508" s="832">
        <v>1</v>
      </c>
      <c r="O2508" s="832">
        <v>177</v>
      </c>
      <c r="P2508" s="849">
        <v>181</v>
      </c>
      <c r="Q2508" s="849">
        <v>32218</v>
      </c>
      <c r="R2508" s="837">
        <v>1.1520417650003576</v>
      </c>
      <c r="S2508" s="850">
        <v>178</v>
      </c>
    </row>
    <row r="2509" spans="1:19" ht="14.4" customHeight="1" x14ac:dyDescent="0.3">
      <c r="A2509" s="831" t="s">
        <v>5082</v>
      </c>
      <c r="B2509" s="832" t="s">
        <v>5413</v>
      </c>
      <c r="C2509" s="832" t="s">
        <v>592</v>
      </c>
      <c r="D2509" s="832" t="s">
        <v>2735</v>
      </c>
      <c r="E2509" s="832" t="s">
        <v>5331</v>
      </c>
      <c r="F2509" s="832" t="s">
        <v>5433</v>
      </c>
      <c r="G2509" s="832" t="s">
        <v>5434</v>
      </c>
      <c r="H2509" s="849">
        <v>65</v>
      </c>
      <c r="I2509" s="849">
        <v>80730</v>
      </c>
      <c r="J2509" s="832">
        <v>0.91549295774647887</v>
      </c>
      <c r="K2509" s="832">
        <v>1242</v>
      </c>
      <c r="L2509" s="849">
        <v>71</v>
      </c>
      <c r="M2509" s="849">
        <v>88182</v>
      </c>
      <c r="N2509" s="832">
        <v>1</v>
      </c>
      <c r="O2509" s="832">
        <v>1242</v>
      </c>
      <c r="P2509" s="849">
        <v>82</v>
      </c>
      <c r="Q2509" s="849">
        <v>101926</v>
      </c>
      <c r="R2509" s="837">
        <v>1.155859472454696</v>
      </c>
      <c r="S2509" s="850">
        <v>1243</v>
      </c>
    </row>
    <row r="2510" spans="1:19" ht="14.4" customHeight="1" x14ac:dyDescent="0.3">
      <c r="A2510" s="831" t="s">
        <v>5082</v>
      </c>
      <c r="B2510" s="832" t="s">
        <v>5413</v>
      </c>
      <c r="C2510" s="832" t="s">
        <v>592</v>
      </c>
      <c r="D2510" s="832" t="s">
        <v>2735</v>
      </c>
      <c r="E2510" s="832" t="s">
        <v>5331</v>
      </c>
      <c r="F2510" s="832" t="s">
        <v>5443</v>
      </c>
      <c r="G2510" s="832" t="s">
        <v>5444</v>
      </c>
      <c r="H2510" s="849">
        <v>13</v>
      </c>
      <c r="I2510" s="849">
        <v>9360</v>
      </c>
      <c r="J2510" s="832">
        <v>1.2981969486823857</v>
      </c>
      <c r="K2510" s="832">
        <v>720</v>
      </c>
      <c r="L2510" s="849">
        <v>10</v>
      </c>
      <c r="M2510" s="849">
        <v>7210</v>
      </c>
      <c r="N2510" s="832">
        <v>1</v>
      </c>
      <c r="O2510" s="832">
        <v>721</v>
      </c>
      <c r="P2510" s="849">
        <v>13</v>
      </c>
      <c r="Q2510" s="849">
        <v>9412</v>
      </c>
      <c r="R2510" s="837">
        <v>1.3054091539528432</v>
      </c>
      <c r="S2510" s="850">
        <v>724</v>
      </c>
    </row>
    <row r="2511" spans="1:19" ht="14.4" customHeight="1" x14ac:dyDescent="0.3">
      <c r="A2511" s="831" t="s">
        <v>5082</v>
      </c>
      <c r="B2511" s="832" t="s">
        <v>5413</v>
      </c>
      <c r="C2511" s="832" t="s">
        <v>592</v>
      </c>
      <c r="D2511" s="832" t="s">
        <v>2735</v>
      </c>
      <c r="E2511" s="832" t="s">
        <v>5331</v>
      </c>
      <c r="F2511" s="832" t="s">
        <v>5361</v>
      </c>
      <c r="G2511" s="832" t="s">
        <v>5363</v>
      </c>
      <c r="H2511" s="849">
        <v>141</v>
      </c>
      <c r="I2511" s="849">
        <v>4700</v>
      </c>
      <c r="J2511" s="832">
        <v>0.50537688750202958</v>
      </c>
      <c r="K2511" s="832">
        <v>33.333333333333336</v>
      </c>
      <c r="L2511" s="849">
        <v>279</v>
      </c>
      <c r="M2511" s="849">
        <v>9299.99</v>
      </c>
      <c r="N2511" s="832">
        <v>1</v>
      </c>
      <c r="O2511" s="832">
        <v>33.333297491039424</v>
      </c>
      <c r="P2511" s="849">
        <v>264</v>
      </c>
      <c r="Q2511" s="849">
        <v>8799.99</v>
      </c>
      <c r="R2511" s="837">
        <v>0.94623650132957127</v>
      </c>
      <c r="S2511" s="850">
        <v>33.333295454545457</v>
      </c>
    </row>
    <row r="2512" spans="1:19" ht="14.4" customHeight="1" x14ac:dyDescent="0.3">
      <c r="A2512" s="831" t="s">
        <v>5082</v>
      </c>
      <c r="B2512" s="832" t="s">
        <v>5413</v>
      </c>
      <c r="C2512" s="832" t="s">
        <v>592</v>
      </c>
      <c r="D2512" s="832" t="s">
        <v>2735</v>
      </c>
      <c r="E2512" s="832" t="s">
        <v>5331</v>
      </c>
      <c r="F2512" s="832" t="s">
        <v>5369</v>
      </c>
      <c r="G2512" s="832" t="s">
        <v>5370</v>
      </c>
      <c r="H2512" s="849">
        <v>1</v>
      </c>
      <c r="I2512" s="849">
        <v>32</v>
      </c>
      <c r="J2512" s="832"/>
      <c r="K2512" s="832">
        <v>32</v>
      </c>
      <c r="L2512" s="849"/>
      <c r="M2512" s="849"/>
      <c r="N2512" s="832"/>
      <c r="O2512" s="832"/>
      <c r="P2512" s="849"/>
      <c r="Q2512" s="849"/>
      <c r="R2512" s="837"/>
      <c r="S2512" s="850"/>
    </row>
    <row r="2513" spans="1:19" ht="14.4" customHeight="1" x14ac:dyDescent="0.3">
      <c r="A2513" s="831" t="s">
        <v>5082</v>
      </c>
      <c r="B2513" s="832" t="s">
        <v>5413</v>
      </c>
      <c r="C2513" s="832" t="s">
        <v>592</v>
      </c>
      <c r="D2513" s="832" t="s">
        <v>2735</v>
      </c>
      <c r="E2513" s="832" t="s">
        <v>5331</v>
      </c>
      <c r="F2513" s="832" t="s">
        <v>5369</v>
      </c>
      <c r="G2513" s="832" t="s">
        <v>5371</v>
      </c>
      <c r="H2513" s="849">
        <v>52</v>
      </c>
      <c r="I2513" s="849">
        <v>1664</v>
      </c>
      <c r="J2513" s="832">
        <v>0.72222222222222221</v>
      </c>
      <c r="K2513" s="832">
        <v>32</v>
      </c>
      <c r="L2513" s="849">
        <v>72</v>
      </c>
      <c r="M2513" s="849">
        <v>2304</v>
      </c>
      <c r="N2513" s="832">
        <v>1</v>
      </c>
      <c r="O2513" s="832">
        <v>32</v>
      </c>
      <c r="P2513" s="849">
        <v>69</v>
      </c>
      <c r="Q2513" s="849">
        <v>2208</v>
      </c>
      <c r="R2513" s="837">
        <v>0.95833333333333337</v>
      </c>
      <c r="S2513" s="850">
        <v>32</v>
      </c>
    </row>
    <row r="2514" spans="1:19" ht="14.4" customHeight="1" x14ac:dyDescent="0.3">
      <c r="A2514" s="831" t="s">
        <v>5082</v>
      </c>
      <c r="B2514" s="832" t="s">
        <v>5413</v>
      </c>
      <c r="C2514" s="832" t="s">
        <v>592</v>
      </c>
      <c r="D2514" s="832" t="s">
        <v>2735</v>
      </c>
      <c r="E2514" s="832" t="s">
        <v>5331</v>
      </c>
      <c r="F2514" s="832" t="s">
        <v>5449</v>
      </c>
      <c r="G2514" s="832" t="s">
        <v>5451</v>
      </c>
      <c r="H2514" s="849">
        <v>101</v>
      </c>
      <c r="I2514" s="849">
        <v>35754</v>
      </c>
      <c r="J2514" s="832">
        <v>0.83929577464788729</v>
      </c>
      <c r="K2514" s="832">
        <v>354</v>
      </c>
      <c r="L2514" s="849">
        <v>120</v>
      </c>
      <c r="M2514" s="849">
        <v>42600</v>
      </c>
      <c r="N2514" s="832">
        <v>1</v>
      </c>
      <c r="O2514" s="832">
        <v>355</v>
      </c>
      <c r="P2514" s="849">
        <v>81</v>
      </c>
      <c r="Q2514" s="849">
        <v>28755</v>
      </c>
      <c r="R2514" s="837">
        <v>0.67500000000000004</v>
      </c>
      <c r="S2514" s="850">
        <v>355</v>
      </c>
    </row>
    <row r="2515" spans="1:19" ht="14.4" customHeight="1" x14ac:dyDescent="0.3">
      <c r="A2515" s="831" t="s">
        <v>5082</v>
      </c>
      <c r="B2515" s="832" t="s">
        <v>5413</v>
      </c>
      <c r="C2515" s="832" t="s">
        <v>592</v>
      </c>
      <c r="D2515" s="832" t="s">
        <v>2735</v>
      </c>
      <c r="E2515" s="832" t="s">
        <v>5331</v>
      </c>
      <c r="F2515" s="832" t="s">
        <v>5452</v>
      </c>
      <c r="G2515" s="832" t="s">
        <v>5453</v>
      </c>
      <c r="H2515" s="849"/>
      <c r="I2515" s="849"/>
      <c r="J2515" s="832"/>
      <c r="K2515" s="832"/>
      <c r="L2515" s="849">
        <v>1</v>
      </c>
      <c r="M2515" s="849">
        <v>701</v>
      </c>
      <c r="N2515" s="832">
        <v>1</v>
      </c>
      <c r="O2515" s="832">
        <v>701</v>
      </c>
      <c r="P2515" s="849">
        <v>2</v>
      </c>
      <c r="Q2515" s="849">
        <v>1404</v>
      </c>
      <c r="R2515" s="837">
        <v>2.0028530670470754</v>
      </c>
      <c r="S2515" s="850">
        <v>702</v>
      </c>
    </row>
    <row r="2516" spans="1:19" ht="14.4" customHeight="1" x14ac:dyDescent="0.3">
      <c r="A2516" s="831" t="s">
        <v>5082</v>
      </c>
      <c r="B2516" s="832" t="s">
        <v>5413</v>
      </c>
      <c r="C2516" s="832" t="s">
        <v>592</v>
      </c>
      <c r="D2516" s="832" t="s">
        <v>2735</v>
      </c>
      <c r="E2516" s="832" t="s">
        <v>5331</v>
      </c>
      <c r="F2516" s="832" t="s">
        <v>5473</v>
      </c>
      <c r="G2516" s="832" t="s">
        <v>5474</v>
      </c>
      <c r="H2516" s="849">
        <v>17</v>
      </c>
      <c r="I2516" s="849">
        <v>9146</v>
      </c>
      <c r="J2516" s="832">
        <v>1.5425872828470231</v>
      </c>
      <c r="K2516" s="832">
        <v>538</v>
      </c>
      <c r="L2516" s="849">
        <v>11</v>
      </c>
      <c r="M2516" s="849">
        <v>5929</v>
      </c>
      <c r="N2516" s="832">
        <v>1</v>
      </c>
      <c r="O2516" s="832">
        <v>539</v>
      </c>
      <c r="P2516" s="849">
        <v>8</v>
      </c>
      <c r="Q2516" s="849">
        <v>4320</v>
      </c>
      <c r="R2516" s="837">
        <v>0.72862202732332604</v>
      </c>
      <c r="S2516" s="850">
        <v>540</v>
      </c>
    </row>
    <row r="2517" spans="1:19" ht="14.4" customHeight="1" x14ac:dyDescent="0.3">
      <c r="A2517" s="831" t="s">
        <v>5082</v>
      </c>
      <c r="B2517" s="832" t="s">
        <v>5413</v>
      </c>
      <c r="C2517" s="832" t="s">
        <v>592</v>
      </c>
      <c r="D2517" s="832" t="s">
        <v>2735</v>
      </c>
      <c r="E2517" s="832" t="s">
        <v>5331</v>
      </c>
      <c r="F2517" s="832" t="s">
        <v>5381</v>
      </c>
      <c r="G2517" s="832" t="s">
        <v>5382</v>
      </c>
      <c r="H2517" s="849">
        <v>3</v>
      </c>
      <c r="I2517" s="849">
        <v>177</v>
      </c>
      <c r="J2517" s="832">
        <v>0.75</v>
      </c>
      <c r="K2517" s="832">
        <v>59</v>
      </c>
      <c r="L2517" s="849">
        <v>4</v>
      </c>
      <c r="M2517" s="849">
        <v>236</v>
      </c>
      <c r="N2517" s="832">
        <v>1</v>
      </c>
      <c r="O2517" s="832">
        <v>59</v>
      </c>
      <c r="P2517" s="849">
        <v>1</v>
      </c>
      <c r="Q2517" s="849">
        <v>59</v>
      </c>
      <c r="R2517" s="837">
        <v>0.25</v>
      </c>
      <c r="S2517" s="850">
        <v>59</v>
      </c>
    </row>
    <row r="2518" spans="1:19" ht="14.4" customHeight="1" x14ac:dyDescent="0.3">
      <c r="A2518" s="831" t="s">
        <v>5082</v>
      </c>
      <c r="B2518" s="832" t="s">
        <v>5413</v>
      </c>
      <c r="C2518" s="832" t="s">
        <v>592</v>
      </c>
      <c r="D2518" s="832" t="s">
        <v>2735</v>
      </c>
      <c r="E2518" s="832" t="s">
        <v>5331</v>
      </c>
      <c r="F2518" s="832" t="s">
        <v>5454</v>
      </c>
      <c r="G2518" s="832" t="s">
        <v>5455</v>
      </c>
      <c r="H2518" s="849">
        <v>49</v>
      </c>
      <c r="I2518" s="849">
        <v>187621</v>
      </c>
      <c r="J2518" s="832">
        <v>0.92428691068525548</v>
      </c>
      <c r="K2518" s="832">
        <v>3829</v>
      </c>
      <c r="L2518" s="849">
        <v>53</v>
      </c>
      <c r="M2518" s="849">
        <v>202990</v>
      </c>
      <c r="N2518" s="832">
        <v>1</v>
      </c>
      <c r="O2518" s="832">
        <v>3830</v>
      </c>
      <c r="P2518" s="849">
        <v>38</v>
      </c>
      <c r="Q2518" s="849">
        <v>145616</v>
      </c>
      <c r="R2518" s="837">
        <v>0.7173555347554067</v>
      </c>
      <c r="S2518" s="850">
        <v>3832</v>
      </c>
    </row>
    <row r="2519" spans="1:19" ht="14.4" customHeight="1" x14ac:dyDescent="0.3">
      <c r="A2519" s="831" t="s">
        <v>5082</v>
      </c>
      <c r="B2519" s="832" t="s">
        <v>5413</v>
      </c>
      <c r="C2519" s="832" t="s">
        <v>592</v>
      </c>
      <c r="D2519" s="832" t="s">
        <v>2735</v>
      </c>
      <c r="E2519" s="832" t="s">
        <v>5331</v>
      </c>
      <c r="F2519" s="832" t="s">
        <v>5454</v>
      </c>
      <c r="G2519" s="832" t="s">
        <v>5456</v>
      </c>
      <c r="H2519" s="849"/>
      <c r="I2519" s="849"/>
      <c r="J2519" s="832"/>
      <c r="K2519" s="832"/>
      <c r="L2519" s="849">
        <v>1</v>
      </c>
      <c r="M2519" s="849">
        <v>3830</v>
      </c>
      <c r="N2519" s="832">
        <v>1</v>
      </c>
      <c r="O2519" s="832">
        <v>3830</v>
      </c>
      <c r="P2519" s="849"/>
      <c r="Q2519" s="849"/>
      <c r="R2519" s="837"/>
      <c r="S2519" s="850"/>
    </row>
    <row r="2520" spans="1:19" ht="14.4" customHeight="1" x14ac:dyDescent="0.3">
      <c r="A2520" s="831" t="s">
        <v>5082</v>
      </c>
      <c r="B2520" s="832" t="s">
        <v>5413</v>
      </c>
      <c r="C2520" s="832" t="s">
        <v>592</v>
      </c>
      <c r="D2520" s="832" t="s">
        <v>2735</v>
      </c>
      <c r="E2520" s="832" t="s">
        <v>5331</v>
      </c>
      <c r="F2520" s="832" t="s">
        <v>5457</v>
      </c>
      <c r="G2520" s="832" t="s">
        <v>5458</v>
      </c>
      <c r="H2520" s="849">
        <v>102</v>
      </c>
      <c r="I2520" s="849">
        <v>198288</v>
      </c>
      <c r="J2520" s="832">
        <v>0.98076923076923073</v>
      </c>
      <c r="K2520" s="832">
        <v>1944</v>
      </c>
      <c r="L2520" s="849">
        <v>104</v>
      </c>
      <c r="M2520" s="849">
        <v>202176</v>
      </c>
      <c r="N2520" s="832">
        <v>1</v>
      </c>
      <c r="O2520" s="832">
        <v>1944</v>
      </c>
      <c r="P2520" s="849">
        <v>85</v>
      </c>
      <c r="Q2520" s="849">
        <v>165325</v>
      </c>
      <c r="R2520" s="837">
        <v>0.81772811807534029</v>
      </c>
      <c r="S2520" s="850">
        <v>1945</v>
      </c>
    </row>
    <row r="2521" spans="1:19" ht="14.4" customHeight="1" x14ac:dyDescent="0.3">
      <c r="A2521" s="831" t="s">
        <v>5082</v>
      </c>
      <c r="B2521" s="832" t="s">
        <v>5413</v>
      </c>
      <c r="C2521" s="832" t="s">
        <v>592</v>
      </c>
      <c r="D2521" s="832" t="s">
        <v>2735</v>
      </c>
      <c r="E2521" s="832" t="s">
        <v>5331</v>
      </c>
      <c r="F2521" s="832" t="s">
        <v>5481</v>
      </c>
      <c r="G2521" s="832" t="s">
        <v>5482</v>
      </c>
      <c r="H2521" s="849"/>
      <c r="I2521" s="849"/>
      <c r="J2521" s="832"/>
      <c r="K2521" s="832"/>
      <c r="L2521" s="849"/>
      <c r="M2521" s="849"/>
      <c r="N2521" s="832"/>
      <c r="O2521" s="832"/>
      <c r="P2521" s="849">
        <v>2</v>
      </c>
      <c r="Q2521" s="849">
        <v>16660</v>
      </c>
      <c r="R2521" s="837"/>
      <c r="S2521" s="850">
        <v>8330</v>
      </c>
    </row>
    <row r="2522" spans="1:19" ht="14.4" customHeight="1" x14ac:dyDescent="0.3">
      <c r="A2522" s="831" t="s">
        <v>5082</v>
      </c>
      <c r="B2522" s="832" t="s">
        <v>5413</v>
      </c>
      <c r="C2522" s="832" t="s">
        <v>592</v>
      </c>
      <c r="D2522" s="832" t="s">
        <v>2735</v>
      </c>
      <c r="E2522" s="832" t="s">
        <v>5331</v>
      </c>
      <c r="F2522" s="832" t="s">
        <v>5461</v>
      </c>
      <c r="G2522" s="832" t="s">
        <v>5462</v>
      </c>
      <c r="H2522" s="849"/>
      <c r="I2522" s="849"/>
      <c r="J2522" s="832"/>
      <c r="K2522" s="832"/>
      <c r="L2522" s="849"/>
      <c r="M2522" s="849"/>
      <c r="N2522" s="832"/>
      <c r="O2522" s="832"/>
      <c r="P2522" s="849">
        <v>1</v>
      </c>
      <c r="Q2522" s="849">
        <v>301</v>
      </c>
      <c r="R2522" s="837"/>
      <c r="S2522" s="850">
        <v>301</v>
      </c>
    </row>
    <row r="2523" spans="1:19" ht="14.4" customHeight="1" x14ac:dyDescent="0.3">
      <c r="A2523" s="831" t="s">
        <v>5082</v>
      </c>
      <c r="B2523" s="832" t="s">
        <v>5413</v>
      </c>
      <c r="C2523" s="832" t="s">
        <v>592</v>
      </c>
      <c r="D2523" s="832" t="s">
        <v>2738</v>
      </c>
      <c r="E2523" s="832" t="s">
        <v>5331</v>
      </c>
      <c r="F2523" s="832" t="s">
        <v>5430</v>
      </c>
      <c r="G2523" s="832" t="s">
        <v>5431</v>
      </c>
      <c r="H2523" s="849"/>
      <c r="I2523" s="849"/>
      <c r="J2523" s="832"/>
      <c r="K2523" s="832"/>
      <c r="L2523" s="849">
        <v>5</v>
      </c>
      <c r="M2523" s="849">
        <v>885</v>
      </c>
      <c r="N2523" s="832">
        <v>1</v>
      </c>
      <c r="O2523" s="832">
        <v>177</v>
      </c>
      <c r="P2523" s="849">
        <v>4</v>
      </c>
      <c r="Q2523" s="849">
        <v>712</v>
      </c>
      <c r="R2523" s="837">
        <v>0.80451977401129948</v>
      </c>
      <c r="S2523" s="850">
        <v>178</v>
      </c>
    </row>
    <row r="2524" spans="1:19" ht="14.4" customHeight="1" x14ac:dyDescent="0.3">
      <c r="A2524" s="831" t="s">
        <v>5082</v>
      </c>
      <c r="B2524" s="832" t="s">
        <v>5413</v>
      </c>
      <c r="C2524" s="832" t="s">
        <v>592</v>
      </c>
      <c r="D2524" s="832" t="s">
        <v>2738</v>
      </c>
      <c r="E2524" s="832" t="s">
        <v>5331</v>
      </c>
      <c r="F2524" s="832" t="s">
        <v>5433</v>
      </c>
      <c r="G2524" s="832" t="s">
        <v>5434</v>
      </c>
      <c r="H2524" s="849"/>
      <c r="I2524" s="849"/>
      <c r="J2524" s="832"/>
      <c r="K2524" s="832"/>
      <c r="L2524" s="849"/>
      <c r="M2524" s="849"/>
      <c r="N2524" s="832"/>
      <c r="O2524" s="832"/>
      <c r="P2524" s="849">
        <v>1</v>
      </c>
      <c r="Q2524" s="849">
        <v>1243</v>
      </c>
      <c r="R2524" s="837"/>
      <c r="S2524" s="850">
        <v>1243</v>
      </c>
    </row>
    <row r="2525" spans="1:19" ht="14.4" customHeight="1" x14ac:dyDescent="0.3">
      <c r="A2525" s="831" t="s">
        <v>5082</v>
      </c>
      <c r="B2525" s="832" t="s">
        <v>5413</v>
      </c>
      <c r="C2525" s="832" t="s">
        <v>592</v>
      </c>
      <c r="D2525" s="832" t="s">
        <v>2738</v>
      </c>
      <c r="E2525" s="832" t="s">
        <v>5331</v>
      </c>
      <c r="F2525" s="832" t="s">
        <v>5435</v>
      </c>
      <c r="G2525" s="832" t="s">
        <v>5436</v>
      </c>
      <c r="H2525" s="849"/>
      <c r="I2525" s="849"/>
      <c r="J2525" s="832"/>
      <c r="K2525" s="832"/>
      <c r="L2525" s="849">
        <v>2</v>
      </c>
      <c r="M2525" s="849">
        <v>1430</v>
      </c>
      <c r="N2525" s="832">
        <v>1</v>
      </c>
      <c r="O2525" s="832">
        <v>715</v>
      </c>
      <c r="P2525" s="849">
        <v>2</v>
      </c>
      <c r="Q2525" s="849">
        <v>1430</v>
      </c>
      <c r="R2525" s="837">
        <v>1</v>
      </c>
      <c r="S2525" s="850">
        <v>715</v>
      </c>
    </row>
    <row r="2526" spans="1:19" ht="14.4" customHeight="1" x14ac:dyDescent="0.3">
      <c r="A2526" s="831" t="s">
        <v>5082</v>
      </c>
      <c r="B2526" s="832" t="s">
        <v>5413</v>
      </c>
      <c r="C2526" s="832" t="s">
        <v>592</v>
      </c>
      <c r="D2526" s="832" t="s">
        <v>2738</v>
      </c>
      <c r="E2526" s="832" t="s">
        <v>5331</v>
      </c>
      <c r="F2526" s="832" t="s">
        <v>5361</v>
      </c>
      <c r="G2526" s="832" t="s">
        <v>5363</v>
      </c>
      <c r="H2526" s="849"/>
      <c r="I2526" s="849"/>
      <c r="J2526" s="832"/>
      <c r="K2526" s="832"/>
      <c r="L2526" s="849">
        <v>5</v>
      </c>
      <c r="M2526" s="849">
        <v>166.66000000000003</v>
      </c>
      <c r="N2526" s="832">
        <v>1</v>
      </c>
      <c r="O2526" s="832">
        <v>33.332000000000008</v>
      </c>
      <c r="P2526" s="849">
        <v>12</v>
      </c>
      <c r="Q2526" s="849">
        <v>400</v>
      </c>
      <c r="R2526" s="837">
        <v>2.4000960038401531</v>
      </c>
      <c r="S2526" s="850">
        <v>33.333333333333336</v>
      </c>
    </row>
    <row r="2527" spans="1:19" ht="14.4" customHeight="1" x14ac:dyDescent="0.3">
      <c r="A2527" s="831" t="s">
        <v>5082</v>
      </c>
      <c r="B2527" s="832" t="s">
        <v>5413</v>
      </c>
      <c r="C2527" s="832" t="s">
        <v>592</v>
      </c>
      <c r="D2527" s="832" t="s">
        <v>2738</v>
      </c>
      <c r="E2527" s="832" t="s">
        <v>5331</v>
      </c>
      <c r="F2527" s="832" t="s">
        <v>5449</v>
      </c>
      <c r="G2527" s="832" t="s">
        <v>5451</v>
      </c>
      <c r="H2527" s="849"/>
      <c r="I2527" s="849"/>
      <c r="J2527" s="832"/>
      <c r="K2527" s="832"/>
      <c r="L2527" s="849"/>
      <c r="M2527" s="849"/>
      <c r="N2527" s="832"/>
      <c r="O2527" s="832"/>
      <c r="P2527" s="849">
        <v>8</v>
      </c>
      <c r="Q2527" s="849">
        <v>2840</v>
      </c>
      <c r="R2527" s="837"/>
      <c r="S2527" s="850">
        <v>355</v>
      </c>
    </row>
    <row r="2528" spans="1:19" ht="14.4" customHeight="1" x14ac:dyDescent="0.3">
      <c r="A2528" s="831" t="s">
        <v>5082</v>
      </c>
      <c r="B2528" s="832" t="s">
        <v>5413</v>
      </c>
      <c r="C2528" s="832" t="s">
        <v>592</v>
      </c>
      <c r="D2528" s="832" t="s">
        <v>2738</v>
      </c>
      <c r="E2528" s="832" t="s">
        <v>5331</v>
      </c>
      <c r="F2528" s="832" t="s">
        <v>5473</v>
      </c>
      <c r="G2528" s="832" t="s">
        <v>5474</v>
      </c>
      <c r="H2528" s="849"/>
      <c r="I2528" s="849"/>
      <c r="J2528" s="832"/>
      <c r="K2528" s="832"/>
      <c r="L2528" s="849">
        <v>3</v>
      </c>
      <c r="M2528" s="849">
        <v>1617</v>
      </c>
      <c r="N2528" s="832">
        <v>1</v>
      </c>
      <c r="O2528" s="832">
        <v>539</v>
      </c>
      <c r="P2528" s="849">
        <v>8</v>
      </c>
      <c r="Q2528" s="849">
        <v>4320</v>
      </c>
      <c r="R2528" s="837">
        <v>2.6716141001855287</v>
      </c>
      <c r="S2528" s="850">
        <v>540</v>
      </c>
    </row>
    <row r="2529" spans="1:19" ht="14.4" customHeight="1" x14ac:dyDescent="0.3">
      <c r="A2529" s="831" t="s">
        <v>5082</v>
      </c>
      <c r="B2529" s="832" t="s">
        <v>5413</v>
      </c>
      <c r="C2529" s="832" t="s">
        <v>592</v>
      </c>
      <c r="D2529" s="832" t="s">
        <v>2738</v>
      </c>
      <c r="E2529" s="832" t="s">
        <v>5331</v>
      </c>
      <c r="F2529" s="832" t="s">
        <v>5386</v>
      </c>
      <c r="G2529" s="832" t="s">
        <v>5387</v>
      </c>
      <c r="H2529" s="849"/>
      <c r="I2529" s="849"/>
      <c r="J2529" s="832"/>
      <c r="K2529" s="832"/>
      <c r="L2529" s="849"/>
      <c r="M2529" s="849"/>
      <c r="N2529" s="832"/>
      <c r="O2529" s="832"/>
      <c r="P2529" s="849">
        <v>1</v>
      </c>
      <c r="Q2529" s="849">
        <v>59</v>
      </c>
      <c r="R2529" s="837"/>
      <c r="S2529" s="850">
        <v>59</v>
      </c>
    </row>
    <row r="2530" spans="1:19" ht="14.4" customHeight="1" x14ac:dyDescent="0.3">
      <c r="A2530" s="831" t="s">
        <v>5082</v>
      </c>
      <c r="B2530" s="832" t="s">
        <v>5413</v>
      </c>
      <c r="C2530" s="832" t="s">
        <v>592</v>
      </c>
      <c r="D2530" s="832" t="s">
        <v>2738</v>
      </c>
      <c r="E2530" s="832" t="s">
        <v>5331</v>
      </c>
      <c r="F2530" s="832" t="s">
        <v>5457</v>
      </c>
      <c r="G2530" s="832" t="s">
        <v>5458</v>
      </c>
      <c r="H2530" s="849"/>
      <c r="I2530" s="849"/>
      <c r="J2530" s="832"/>
      <c r="K2530" s="832"/>
      <c r="L2530" s="849">
        <v>3</v>
      </c>
      <c r="M2530" s="849">
        <v>5832</v>
      </c>
      <c r="N2530" s="832">
        <v>1</v>
      </c>
      <c r="O2530" s="832">
        <v>1944</v>
      </c>
      <c r="P2530" s="849">
        <v>9</v>
      </c>
      <c r="Q2530" s="849">
        <v>17505</v>
      </c>
      <c r="R2530" s="837">
        <v>3.0015432098765431</v>
      </c>
      <c r="S2530" s="850">
        <v>1945</v>
      </c>
    </row>
    <row r="2531" spans="1:19" ht="14.4" customHeight="1" x14ac:dyDescent="0.3">
      <c r="A2531" s="831" t="s">
        <v>5082</v>
      </c>
      <c r="B2531" s="832" t="s">
        <v>5413</v>
      </c>
      <c r="C2531" s="832" t="s">
        <v>592</v>
      </c>
      <c r="D2531" s="832" t="s">
        <v>2740</v>
      </c>
      <c r="E2531" s="832" t="s">
        <v>5320</v>
      </c>
      <c r="F2531" s="832" t="s">
        <v>5323</v>
      </c>
      <c r="G2531" s="832" t="s">
        <v>5324</v>
      </c>
      <c r="H2531" s="849"/>
      <c r="I2531" s="849"/>
      <c r="J2531" s="832"/>
      <c r="K2531" s="832"/>
      <c r="L2531" s="849"/>
      <c r="M2531" s="849"/>
      <c r="N2531" s="832"/>
      <c r="O2531" s="832"/>
      <c r="P2531" s="849">
        <v>1</v>
      </c>
      <c r="Q2531" s="849">
        <v>867</v>
      </c>
      <c r="R2531" s="837"/>
      <c r="S2531" s="850">
        <v>867</v>
      </c>
    </row>
    <row r="2532" spans="1:19" ht="14.4" customHeight="1" x14ac:dyDescent="0.3">
      <c r="A2532" s="831" t="s">
        <v>5082</v>
      </c>
      <c r="B2532" s="832" t="s">
        <v>5413</v>
      </c>
      <c r="C2532" s="832" t="s">
        <v>592</v>
      </c>
      <c r="D2532" s="832" t="s">
        <v>2740</v>
      </c>
      <c r="E2532" s="832" t="s">
        <v>5320</v>
      </c>
      <c r="F2532" s="832" t="s">
        <v>5426</v>
      </c>
      <c r="G2532" s="832" t="s">
        <v>5427</v>
      </c>
      <c r="H2532" s="849"/>
      <c r="I2532" s="849"/>
      <c r="J2532" s="832"/>
      <c r="K2532" s="832"/>
      <c r="L2532" s="849">
        <v>7</v>
      </c>
      <c r="M2532" s="849">
        <v>7152.3900000000012</v>
      </c>
      <c r="N2532" s="832">
        <v>1</v>
      </c>
      <c r="O2532" s="832">
        <v>1021.7700000000002</v>
      </c>
      <c r="P2532" s="849">
        <v>7</v>
      </c>
      <c r="Q2532" s="849">
        <v>7152.3900000000012</v>
      </c>
      <c r="R2532" s="837">
        <v>1</v>
      </c>
      <c r="S2532" s="850">
        <v>1021.7700000000002</v>
      </c>
    </row>
    <row r="2533" spans="1:19" ht="14.4" customHeight="1" x14ac:dyDescent="0.3">
      <c r="A2533" s="831" t="s">
        <v>5082</v>
      </c>
      <c r="B2533" s="832" t="s">
        <v>5413</v>
      </c>
      <c r="C2533" s="832" t="s">
        <v>592</v>
      </c>
      <c r="D2533" s="832" t="s">
        <v>2740</v>
      </c>
      <c r="E2533" s="832" t="s">
        <v>5320</v>
      </c>
      <c r="F2533" s="832" t="s">
        <v>5467</v>
      </c>
      <c r="G2533" s="832" t="s">
        <v>5468</v>
      </c>
      <c r="H2533" s="849"/>
      <c r="I2533" s="849"/>
      <c r="J2533" s="832"/>
      <c r="K2533" s="832"/>
      <c r="L2533" s="849"/>
      <c r="M2533" s="849"/>
      <c r="N2533" s="832"/>
      <c r="O2533" s="832"/>
      <c r="P2533" s="849">
        <v>1</v>
      </c>
      <c r="Q2533" s="849">
        <v>2012.57</v>
      </c>
      <c r="R2533" s="837"/>
      <c r="S2533" s="850">
        <v>2012.57</v>
      </c>
    </row>
    <row r="2534" spans="1:19" ht="14.4" customHeight="1" x14ac:dyDescent="0.3">
      <c r="A2534" s="831" t="s">
        <v>5082</v>
      </c>
      <c r="B2534" s="832" t="s">
        <v>5413</v>
      </c>
      <c r="C2534" s="832" t="s">
        <v>592</v>
      </c>
      <c r="D2534" s="832" t="s">
        <v>2740</v>
      </c>
      <c r="E2534" s="832" t="s">
        <v>5331</v>
      </c>
      <c r="F2534" s="832" t="s">
        <v>5344</v>
      </c>
      <c r="G2534" s="832" t="s">
        <v>5345</v>
      </c>
      <c r="H2534" s="849"/>
      <c r="I2534" s="849"/>
      <c r="J2534" s="832"/>
      <c r="K2534" s="832"/>
      <c r="L2534" s="849">
        <v>1</v>
      </c>
      <c r="M2534" s="849">
        <v>37</v>
      </c>
      <c r="N2534" s="832">
        <v>1</v>
      </c>
      <c r="O2534" s="832">
        <v>37</v>
      </c>
      <c r="P2534" s="849">
        <v>10</v>
      </c>
      <c r="Q2534" s="849">
        <v>370</v>
      </c>
      <c r="R2534" s="837">
        <v>10</v>
      </c>
      <c r="S2534" s="850">
        <v>37</v>
      </c>
    </row>
    <row r="2535" spans="1:19" ht="14.4" customHeight="1" x14ac:dyDescent="0.3">
      <c r="A2535" s="831" t="s">
        <v>5082</v>
      </c>
      <c r="B2535" s="832" t="s">
        <v>5413</v>
      </c>
      <c r="C2535" s="832" t="s">
        <v>592</v>
      </c>
      <c r="D2535" s="832" t="s">
        <v>2740</v>
      </c>
      <c r="E2535" s="832" t="s">
        <v>5331</v>
      </c>
      <c r="F2535" s="832" t="s">
        <v>5344</v>
      </c>
      <c r="G2535" s="832" t="s">
        <v>5346</v>
      </c>
      <c r="H2535" s="849"/>
      <c r="I2535" s="849"/>
      <c r="J2535" s="832"/>
      <c r="K2535" s="832"/>
      <c r="L2535" s="849">
        <v>1</v>
      </c>
      <c r="M2535" s="849">
        <v>37</v>
      </c>
      <c r="N2535" s="832">
        <v>1</v>
      </c>
      <c r="O2535" s="832">
        <v>37</v>
      </c>
      <c r="P2535" s="849"/>
      <c r="Q2535" s="849"/>
      <c r="R2535" s="837"/>
      <c r="S2535" s="850"/>
    </row>
    <row r="2536" spans="1:19" ht="14.4" customHeight="1" x14ac:dyDescent="0.3">
      <c r="A2536" s="831" t="s">
        <v>5082</v>
      </c>
      <c r="B2536" s="832" t="s">
        <v>5413</v>
      </c>
      <c r="C2536" s="832" t="s">
        <v>592</v>
      </c>
      <c r="D2536" s="832" t="s">
        <v>2740</v>
      </c>
      <c r="E2536" s="832" t="s">
        <v>5331</v>
      </c>
      <c r="F2536" s="832" t="s">
        <v>5430</v>
      </c>
      <c r="G2536" s="832" t="s">
        <v>5431</v>
      </c>
      <c r="H2536" s="849"/>
      <c r="I2536" s="849"/>
      <c r="J2536" s="832"/>
      <c r="K2536" s="832"/>
      <c r="L2536" s="849">
        <v>22</v>
      </c>
      <c r="M2536" s="849">
        <v>3894</v>
      </c>
      <c r="N2536" s="832">
        <v>1</v>
      </c>
      <c r="O2536" s="832">
        <v>177</v>
      </c>
      <c r="P2536" s="849">
        <v>63</v>
      </c>
      <c r="Q2536" s="849">
        <v>11214</v>
      </c>
      <c r="R2536" s="837">
        <v>2.879815100154083</v>
      </c>
      <c r="S2536" s="850">
        <v>178</v>
      </c>
    </row>
    <row r="2537" spans="1:19" ht="14.4" customHeight="1" x14ac:dyDescent="0.3">
      <c r="A2537" s="831" t="s">
        <v>5082</v>
      </c>
      <c r="B2537" s="832" t="s">
        <v>5413</v>
      </c>
      <c r="C2537" s="832" t="s">
        <v>592</v>
      </c>
      <c r="D2537" s="832" t="s">
        <v>2740</v>
      </c>
      <c r="E2537" s="832" t="s">
        <v>5331</v>
      </c>
      <c r="F2537" s="832" t="s">
        <v>5433</v>
      </c>
      <c r="G2537" s="832" t="s">
        <v>5434</v>
      </c>
      <c r="H2537" s="849"/>
      <c r="I2537" s="849"/>
      <c r="J2537" s="832"/>
      <c r="K2537" s="832"/>
      <c r="L2537" s="849">
        <v>2</v>
      </c>
      <c r="M2537" s="849">
        <v>2484</v>
      </c>
      <c r="N2537" s="832">
        <v>1</v>
      </c>
      <c r="O2537" s="832">
        <v>1242</v>
      </c>
      <c r="P2537" s="849"/>
      <c r="Q2537" s="849"/>
      <c r="R2537" s="837"/>
      <c r="S2537" s="850"/>
    </row>
    <row r="2538" spans="1:19" ht="14.4" customHeight="1" x14ac:dyDescent="0.3">
      <c r="A2538" s="831" t="s">
        <v>5082</v>
      </c>
      <c r="B2538" s="832" t="s">
        <v>5413</v>
      </c>
      <c r="C2538" s="832" t="s">
        <v>592</v>
      </c>
      <c r="D2538" s="832" t="s">
        <v>2740</v>
      </c>
      <c r="E2538" s="832" t="s">
        <v>5331</v>
      </c>
      <c r="F2538" s="832" t="s">
        <v>5437</v>
      </c>
      <c r="G2538" s="832" t="s">
        <v>5438</v>
      </c>
      <c r="H2538" s="849"/>
      <c r="I2538" s="849"/>
      <c r="J2538" s="832"/>
      <c r="K2538" s="832"/>
      <c r="L2538" s="849"/>
      <c r="M2538" s="849"/>
      <c r="N2538" s="832"/>
      <c r="O2538" s="832"/>
      <c r="P2538" s="849">
        <v>1</v>
      </c>
      <c r="Q2538" s="849">
        <v>632</v>
      </c>
      <c r="R2538" s="837"/>
      <c r="S2538" s="850">
        <v>632</v>
      </c>
    </row>
    <row r="2539" spans="1:19" ht="14.4" customHeight="1" x14ac:dyDescent="0.3">
      <c r="A2539" s="831" t="s">
        <v>5082</v>
      </c>
      <c r="B2539" s="832" t="s">
        <v>5413</v>
      </c>
      <c r="C2539" s="832" t="s">
        <v>592</v>
      </c>
      <c r="D2539" s="832" t="s">
        <v>2740</v>
      </c>
      <c r="E2539" s="832" t="s">
        <v>5331</v>
      </c>
      <c r="F2539" s="832" t="s">
        <v>5443</v>
      </c>
      <c r="G2539" s="832" t="s">
        <v>5444</v>
      </c>
      <c r="H2539" s="849"/>
      <c r="I2539" s="849"/>
      <c r="J2539" s="832"/>
      <c r="K2539" s="832"/>
      <c r="L2539" s="849">
        <v>7</v>
      </c>
      <c r="M2539" s="849">
        <v>5047</v>
      </c>
      <c r="N2539" s="832">
        <v>1</v>
      </c>
      <c r="O2539" s="832">
        <v>721</v>
      </c>
      <c r="P2539" s="849">
        <v>9</v>
      </c>
      <c r="Q2539" s="849">
        <v>6516</v>
      </c>
      <c r="R2539" s="837">
        <v>1.2910639984148999</v>
      </c>
      <c r="S2539" s="850">
        <v>724</v>
      </c>
    </row>
    <row r="2540" spans="1:19" ht="14.4" customHeight="1" x14ac:dyDescent="0.3">
      <c r="A2540" s="831" t="s">
        <v>5082</v>
      </c>
      <c r="B2540" s="832" t="s">
        <v>5413</v>
      </c>
      <c r="C2540" s="832" t="s">
        <v>592</v>
      </c>
      <c r="D2540" s="832" t="s">
        <v>2740</v>
      </c>
      <c r="E2540" s="832" t="s">
        <v>5331</v>
      </c>
      <c r="F2540" s="832" t="s">
        <v>5361</v>
      </c>
      <c r="G2540" s="832" t="s">
        <v>5363</v>
      </c>
      <c r="H2540" s="849"/>
      <c r="I2540" s="849"/>
      <c r="J2540" s="832"/>
      <c r="K2540" s="832"/>
      <c r="L2540" s="849">
        <v>41</v>
      </c>
      <c r="M2540" s="849">
        <v>1366.67</v>
      </c>
      <c r="N2540" s="832">
        <v>1</v>
      </c>
      <c r="O2540" s="832">
        <v>33.333414634146344</v>
      </c>
      <c r="P2540" s="849">
        <v>73</v>
      </c>
      <c r="Q2540" s="849">
        <v>2433.34</v>
      </c>
      <c r="R2540" s="837">
        <v>1.7804883402723408</v>
      </c>
      <c r="S2540" s="850">
        <v>33.333424657534252</v>
      </c>
    </row>
    <row r="2541" spans="1:19" ht="14.4" customHeight="1" x14ac:dyDescent="0.3">
      <c r="A2541" s="831" t="s">
        <v>5082</v>
      </c>
      <c r="B2541" s="832" t="s">
        <v>5413</v>
      </c>
      <c r="C2541" s="832" t="s">
        <v>592</v>
      </c>
      <c r="D2541" s="832" t="s">
        <v>2740</v>
      </c>
      <c r="E2541" s="832" t="s">
        <v>5331</v>
      </c>
      <c r="F2541" s="832" t="s">
        <v>5364</v>
      </c>
      <c r="G2541" s="832" t="s">
        <v>5365</v>
      </c>
      <c r="H2541" s="849"/>
      <c r="I2541" s="849"/>
      <c r="J2541" s="832"/>
      <c r="K2541" s="832"/>
      <c r="L2541" s="849"/>
      <c r="M2541" s="849"/>
      <c r="N2541" s="832"/>
      <c r="O2541" s="832"/>
      <c r="P2541" s="849">
        <v>4</v>
      </c>
      <c r="Q2541" s="849">
        <v>148</v>
      </c>
      <c r="R2541" s="837"/>
      <c r="S2541" s="850">
        <v>37</v>
      </c>
    </row>
    <row r="2542" spans="1:19" ht="14.4" customHeight="1" x14ac:dyDescent="0.3">
      <c r="A2542" s="831" t="s">
        <v>5082</v>
      </c>
      <c r="B2542" s="832" t="s">
        <v>5413</v>
      </c>
      <c r="C2542" s="832" t="s">
        <v>592</v>
      </c>
      <c r="D2542" s="832" t="s">
        <v>2740</v>
      </c>
      <c r="E2542" s="832" t="s">
        <v>5331</v>
      </c>
      <c r="F2542" s="832" t="s">
        <v>5449</v>
      </c>
      <c r="G2542" s="832" t="s">
        <v>5451</v>
      </c>
      <c r="H2542" s="849"/>
      <c r="I2542" s="849"/>
      <c r="J2542" s="832"/>
      <c r="K2542" s="832"/>
      <c r="L2542" s="849">
        <v>15</v>
      </c>
      <c r="M2542" s="849">
        <v>5325</v>
      </c>
      <c r="N2542" s="832">
        <v>1</v>
      </c>
      <c r="O2542" s="832">
        <v>355</v>
      </c>
      <c r="P2542" s="849">
        <v>11</v>
      </c>
      <c r="Q2542" s="849">
        <v>3905</v>
      </c>
      <c r="R2542" s="837">
        <v>0.73333333333333328</v>
      </c>
      <c r="S2542" s="850">
        <v>355</v>
      </c>
    </row>
    <row r="2543" spans="1:19" ht="14.4" customHeight="1" x14ac:dyDescent="0.3">
      <c r="A2543" s="831" t="s">
        <v>5082</v>
      </c>
      <c r="B2543" s="832" t="s">
        <v>5413</v>
      </c>
      <c r="C2543" s="832" t="s">
        <v>592</v>
      </c>
      <c r="D2543" s="832" t="s">
        <v>2740</v>
      </c>
      <c r="E2543" s="832" t="s">
        <v>5331</v>
      </c>
      <c r="F2543" s="832" t="s">
        <v>5452</v>
      </c>
      <c r="G2543" s="832" t="s">
        <v>5453</v>
      </c>
      <c r="H2543" s="849"/>
      <c r="I2543" s="849"/>
      <c r="J2543" s="832"/>
      <c r="K2543" s="832"/>
      <c r="L2543" s="849">
        <v>4</v>
      </c>
      <c r="M2543" s="849">
        <v>2804</v>
      </c>
      <c r="N2543" s="832">
        <v>1</v>
      </c>
      <c r="O2543" s="832">
        <v>701</v>
      </c>
      <c r="P2543" s="849"/>
      <c r="Q2543" s="849"/>
      <c r="R2543" s="837"/>
      <c r="S2543" s="850"/>
    </row>
    <row r="2544" spans="1:19" ht="14.4" customHeight="1" x14ac:dyDescent="0.3">
      <c r="A2544" s="831" t="s">
        <v>5082</v>
      </c>
      <c r="B2544" s="832" t="s">
        <v>5413</v>
      </c>
      <c r="C2544" s="832" t="s">
        <v>592</v>
      </c>
      <c r="D2544" s="832" t="s">
        <v>2740</v>
      </c>
      <c r="E2544" s="832" t="s">
        <v>5331</v>
      </c>
      <c r="F2544" s="832" t="s">
        <v>5473</v>
      </c>
      <c r="G2544" s="832" t="s">
        <v>5474</v>
      </c>
      <c r="H2544" s="849"/>
      <c r="I2544" s="849"/>
      <c r="J2544" s="832"/>
      <c r="K2544" s="832"/>
      <c r="L2544" s="849">
        <v>14</v>
      </c>
      <c r="M2544" s="849">
        <v>7546</v>
      </c>
      <c r="N2544" s="832">
        <v>1</v>
      </c>
      <c r="O2544" s="832">
        <v>539</v>
      </c>
      <c r="P2544" s="849">
        <v>19</v>
      </c>
      <c r="Q2544" s="849">
        <v>10260</v>
      </c>
      <c r="R2544" s="837">
        <v>1.3596607474158495</v>
      </c>
      <c r="S2544" s="850">
        <v>540</v>
      </c>
    </row>
    <row r="2545" spans="1:19" ht="14.4" customHeight="1" x14ac:dyDescent="0.3">
      <c r="A2545" s="831" t="s">
        <v>5082</v>
      </c>
      <c r="B2545" s="832" t="s">
        <v>5413</v>
      </c>
      <c r="C2545" s="832" t="s">
        <v>592</v>
      </c>
      <c r="D2545" s="832" t="s">
        <v>2740</v>
      </c>
      <c r="E2545" s="832" t="s">
        <v>5331</v>
      </c>
      <c r="F2545" s="832" t="s">
        <v>5454</v>
      </c>
      <c r="G2545" s="832" t="s">
        <v>5455</v>
      </c>
      <c r="H2545" s="849"/>
      <c r="I2545" s="849"/>
      <c r="J2545" s="832"/>
      <c r="K2545" s="832"/>
      <c r="L2545" s="849">
        <v>1</v>
      </c>
      <c r="M2545" s="849">
        <v>3830</v>
      </c>
      <c r="N2545" s="832">
        <v>1</v>
      </c>
      <c r="O2545" s="832">
        <v>3830</v>
      </c>
      <c r="P2545" s="849">
        <v>6</v>
      </c>
      <c r="Q2545" s="849">
        <v>22992</v>
      </c>
      <c r="R2545" s="837">
        <v>6.0031331592689297</v>
      </c>
      <c r="S2545" s="850">
        <v>3832</v>
      </c>
    </row>
    <row r="2546" spans="1:19" ht="14.4" customHeight="1" x14ac:dyDescent="0.3">
      <c r="A2546" s="831" t="s">
        <v>5082</v>
      </c>
      <c r="B2546" s="832" t="s">
        <v>5413</v>
      </c>
      <c r="C2546" s="832" t="s">
        <v>592</v>
      </c>
      <c r="D2546" s="832" t="s">
        <v>2740</v>
      </c>
      <c r="E2546" s="832" t="s">
        <v>5331</v>
      </c>
      <c r="F2546" s="832" t="s">
        <v>5457</v>
      </c>
      <c r="G2546" s="832" t="s">
        <v>5458</v>
      </c>
      <c r="H2546" s="849"/>
      <c r="I2546" s="849"/>
      <c r="J2546" s="832"/>
      <c r="K2546" s="832"/>
      <c r="L2546" s="849">
        <v>16</v>
      </c>
      <c r="M2546" s="849">
        <v>31104</v>
      </c>
      <c r="N2546" s="832">
        <v>1</v>
      </c>
      <c r="O2546" s="832">
        <v>1944</v>
      </c>
      <c r="P2546" s="849">
        <v>32</v>
      </c>
      <c r="Q2546" s="849">
        <v>62240</v>
      </c>
      <c r="R2546" s="837">
        <v>2.0010288065843622</v>
      </c>
      <c r="S2546" s="850">
        <v>1945</v>
      </c>
    </row>
    <row r="2547" spans="1:19" ht="14.4" customHeight="1" x14ac:dyDescent="0.3">
      <c r="A2547" s="831" t="s">
        <v>5082</v>
      </c>
      <c r="B2547" s="832" t="s">
        <v>5413</v>
      </c>
      <c r="C2547" s="832" t="s">
        <v>592</v>
      </c>
      <c r="D2547" s="832" t="s">
        <v>2740</v>
      </c>
      <c r="E2547" s="832" t="s">
        <v>5331</v>
      </c>
      <c r="F2547" s="832" t="s">
        <v>5481</v>
      </c>
      <c r="G2547" s="832" t="s">
        <v>5482</v>
      </c>
      <c r="H2547" s="849"/>
      <c r="I2547" s="849"/>
      <c r="J2547" s="832"/>
      <c r="K2547" s="832"/>
      <c r="L2547" s="849"/>
      <c r="M2547" s="849"/>
      <c r="N2547" s="832"/>
      <c r="O2547" s="832"/>
      <c r="P2547" s="849">
        <v>8</v>
      </c>
      <c r="Q2547" s="849">
        <v>66640</v>
      </c>
      <c r="R2547" s="837"/>
      <c r="S2547" s="850">
        <v>8330</v>
      </c>
    </row>
    <row r="2548" spans="1:19" ht="14.4" customHeight="1" x14ac:dyDescent="0.3">
      <c r="A2548" s="831" t="s">
        <v>5082</v>
      </c>
      <c r="B2548" s="832" t="s">
        <v>5413</v>
      </c>
      <c r="C2548" s="832" t="s">
        <v>592</v>
      </c>
      <c r="D2548" s="832" t="s">
        <v>2740</v>
      </c>
      <c r="E2548" s="832" t="s">
        <v>5331</v>
      </c>
      <c r="F2548" s="832" t="s">
        <v>5461</v>
      </c>
      <c r="G2548" s="832" t="s">
        <v>5462</v>
      </c>
      <c r="H2548" s="849"/>
      <c r="I2548" s="849"/>
      <c r="J2548" s="832"/>
      <c r="K2548" s="832"/>
      <c r="L2548" s="849">
        <v>1</v>
      </c>
      <c r="M2548" s="849">
        <v>301</v>
      </c>
      <c r="N2548" s="832">
        <v>1</v>
      </c>
      <c r="O2548" s="832">
        <v>301</v>
      </c>
      <c r="P2548" s="849"/>
      <c r="Q2548" s="849"/>
      <c r="R2548" s="837"/>
      <c r="S2548" s="850"/>
    </row>
    <row r="2549" spans="1:19" ht="14.4" customHeight="1" x14ac:dyDescent="0.3">
      <c r="A2549" s="831" t="s">
        <v>5082</v>
      </c>
      <c r="B2549" s="832" t="s">
        <v>5413</v>
      </c>
      <c r="C2549" s="832" t="s">
        <v>592</v>
      </c>
      <c r="D2549" s="832" t="s">
        <v>2744</v>
      </c>
      <c r="E2549" s="832" t="s">
        <v>5084</v>
      </c>
      <c r="F2549" s="832" t="s">
        <v>5304</v>
      </c>
      <c r="G2549" s="832" t="s">
        <v>1058</v>
      </c>
      <c r="H2549" s="849"/>
      <c r="I2549" s="849"/>
      <c r="J2549" s="832"/>
      <c r="K2549" s="832"/>
      <c r="L2549" s="849"/>
      <c r="M2549" s="849"/>
      <c r="N2549" s="832"/>
      <c r="O2549" s="832"/>
      <c r="P2549" s="849">
        <v>1</v>
      </c>
      <c r="Q2549" s="849">
        <v>22483.23</v>
      </c>
      <c r="R2549" s="837"/>
      <c r="S2549" s="850">
        <v>22483.23</v>
      </c>
    </row>
    <row r="2550" spans="1:19" ht="14.4" customHeight="1" x14ac:dyDescent="0.3">
      <c r="A2550" s="831" t="s">
        <v>5082</v>
      </c>
      <c r="B2550" s="832" t="s">
        <v>5413</v>
      </c>
      <c r="C2550" s="832" t="s">
        <v>592</v>
      </c>
      <c r="D2550" s="832" t="s">
        <v>2744</v>
      </c>
      <c r="E2550" s="832" t="s">
        <v>5331</v>
      </c>
      <c r="F2550" s="832" t="s">
        <v>5369</v>
      </c>
      <c r="G2550" s="832" t="s">
        <v>5371</v>
      </c>
      <c r="H2550" s="849"/>
      <c r="I2550" s="849"/>
      <c r="J2550" s="832"/>
      <c r="K2550" s="832"/>
      <c r="L2550" s="849"/>
      <c r="M2550" s="849"/>
      <c r="N2550" s="832"/>
      <c r="O2550" s="832"/>
      <c r="P2550" s="849">
        <v>1</v>
      </c>
      <c r="Q2550" s="849">
        <v>32</v>
      </c>
      <c r="R2550" s="837"/>
      <c r="S2550" s="850">
        <v>32</v>
      </c>
    </row>
    <row r="2551" spans="1:19" ht="14.4" customHeight="1" x14ac:dyDescent="0.3">
      <c r="A2551" s="831" t="s">
        <v>5082</v>
      </c>
      <c r="B2551" s="832" t="s">
        <v>5413</v>
      </c>
      <c r="C2551" s="832" t="s">
        <v>592</v>
      </c>
      <c r="D2551" s="832" t="s">
        <v>2747</v>
      </c>
      <c r="E2551" s="832" t="s">
        <v>5331</v>
      </c>
      <c r="F2551" s="832" t="s">
        <v>5344</v>
      </c>
      <c r="G2551" s="832" t="s">
        <v>5345</v>
      </c>
      <c r="H2551" s="849">
        <v>18</v>
      </c>
      <c r="I2551" s="849">
        <v>666</v>
      </c>
      <c r="J2551" s="832"/>
      <c r="K2551" s="832">
        <v>37</v>
      </c>
      <c r="L2551" s="849"/>
      <c r="M2551" s="849"/>
      <c r="N2551" s="832"/>
      <c r="O2551" s="832"/>
      <c r="P2551" s="849">
        <v>22</v>
      </c>
      <c r="Q2551" s="849">
        <v>814</v>
      </c>
      <c r="R2551" s="837"/>
      <c r="S2551" s="850">
        <v>37</v>
      </c>
    </row>
    <row r="2552" spans="1:19" ht="14.4" customHeight="1" x14ac:dyDescent="0.3">
      <c r="A2552" s="831" t="s">
        <v>5082</v>
      </c>
      <c r="B2552" s="832" t="s">
        <v>5413</v>
      </c>
      <c r="C2552" s="832" t="s">
        <v>592</v>
      </c>
      <c r="D2552" s="832" t="s">
        <v>2747</v>
      </c>
      <c r="E2552" s="832" t="s">
        <v>5331</v>
      </c>
      <c r="F2552" s="832" t="s">
        <v>5344</v>
      </c>
      <c r="G2552" s="832" t="s">
        <v>5346</v>
      </c>
      <c r="H2552" s="849">
        <v>1</v>
      </c>
      <c r="I2552" s="849">
        <v>37</v>
      </c>
      <c r="J2552" s="832">
        <v>1</v>
      </c>
      <c r="K2552" s="832">
        <v>37</v>
      </c>
      <c r="L2552" s="849">
        <v>1</v>
      </c>
      <c r="M2552" s="849">
        <v>37</v>
      </c>
      <c r="N2552" s="832">
        <v>1</v>
      </c>
      <c r="O2552" s="832">
        <v>37</v>
      </c>
      <c r="P2552" s="849"/>
      <c r="Q2552" s="849"/>
      <c r="R2552" s="837"/>
      <c r="S2552" s="850"/>
    </row>
    <row r="2553" spans="1:19" ht="14.4" customHeight="1" x14ac:dyDescent="0.3">
      <c r="A2553" s="831" t="s">
        <v>5082</v>
      </c>
      <c r="B2553" s="832" t="s">
        <v>5413</v>
      </c>
      <c r="C2553" s="832" t="s">
        <v>592</v>
      </c>
      <c r="D2553" s="832" t="s">
        <v>2747</v>
      </c>
      <c r="E2553" s="832" t="s">
        <v>5331</v>
      </c>
      <c r="F2553" s="832" t="s">
        <v>5430</v>
      </c>
      <c r="G2553" s="832" t="s">
        <v>5431</v>
      </c>
      <c r="H2553" s="849">
        <v>20</v>
      </c>
      <c r="I2553" s="849">
        <v>3540</v>
      </c>
      <c r="J2553" s="832">
        <v>10</v>
      </c>
      <c r="K2553" s="832">
        <v>177</v>
      </c>
      <c r="L2553" s="849">
        <v>2</v>
      </c>
      <c r="M2553" s="849">
        <v>354</v>
      </c>
      <c r="N2553" s="832">
        <v>1</v>
      </c>
      <c r="O2553" s="832">
        <v>177</v>
      </c>
      <c r="P2553" s="849">
        <v>20</v>
      </c>
      <c r="Q2553" s="849">
        <v>3560</v>
      </c>
      <c r="R2553" s="837">
        <v>10.056497175141242</v>
      </c>
      <c r="S2553" s="850">
        <v>178</v>
      </c>
    </row>
    <row r="2554" spans="1:19" ht="14.4" customHeight="1" x14ac:dyDescent="0.3">
      <c r="A2554" s="831" t="s">
        <v>5082</v>
      </c>
      <c r="B2554" s="832" t="s">
        <v>5413</v>
      </c>
      <c r="C2554" s="832" t="s">
        <v>592</v>
      </c>
      <c r="D2554" s="832" t="s">
        <v>2747</v>
      </c>
      <c r="E2554" s="832" t="s">
        <v>5331</v>
      </c>
      <c r="F2554" s="832" t="s">
        <v>5430</v>
      </c>
      <c r="G2554" s="832" t="s">
        <v>5432</v>
      </c>
      <c r="H2554" s="849"/>
      <c r="I2554" s="849"/>
      <c r="J2554" s="832"/>
      <c r="K2554" s="832"/>
      <c r="L2554" s="849">
        <v>1</v>
      </c>
      <c r="M2554" s="849">
        <v>177</v>
      </c>
      <c r="N2554" s="832">
        <v>1</v>
      </c>
      <c r="O2554" s="832">
        <v>177</v>
      </c>
      <c r="P2554" s="849"/>
      <c r="Q2554" s="849"/>
      <c r="R2554" s="837"/>
      <c r="S2554" s="850"/>
    </row>
    <row r="2555" spans="1:19" ht="14.4" customHeight="1" x14ac:dyDescent="0.3">
      <c r="A2555" s="831" t="s">
        <v>5082</v>
      </c>
      <c r="B2555" s="832" t="s">
        <v>5413</v>
      </c>
      <c r="C2555" s="832" t="s">
        <v>592</v>
      </c>
      <c r="D2555" s="832" t="s">
        <v>2747</v>
      </c>
      <c r="E2555" s="832" t="s">
        <v>5331</v>
      </c>
      <c r="F2555" s="832" t="s">
        <v>5361</v>
      </c>
      <c r="G2555" s="832" t="s">
        <v>5362</v>
      </c>
      <c r="H2555" s="849"/>
      <c r="I2555" s="849"/>
      <c r="J2555" s="832"/>
      <c r="K2555" s="832"/>
      <c r="L2555" s="849">
        <v>2</v>
      </c>
      <c r="M2555" s="849">
        <v>66.67</v>
      </c>
      <c r="N2555" s="832">
        <v>1</v>
      </c>
      <c r="O2555" s="832">
        <v>33.335000000000001</v>
      </c>
      <c r="P2555" s="849"/>
      <c r="Q2555" s="849"/>
      <c r="R2555" s="837"/>
      <c r="S2555" s="850"/>
    </row>
    <row r="2556" spans="1:19" ht="14.4" customHeight="1" x14ac:dyDescent="0.3">
      <c r="A2556" s="831" t="s">
        <v>5082</v>
      </c>
      <c r="B2556" s="832" t="s">
        <v>5413</v>
      </c>
      <c r="C2556" s="832" t="s">
        <v>592</v>
      </c>
      <c r="D2556" s="832" t="s">
        <v>2747</v>
      </c>
      <c r="E2556" s="832" t="s">
        <v>5331</v>
      </c>
      <c r="F2556" s="832" t="s">
        <v>5361</v>
      </c>
      <c r="G2556" s="832" t="s">
        <v>5363</v>
      </c>
      <c r="H2556" s="849">
        <v>39</v>
      </c>
      <c r="I2556" s="849">
        <v>1300</v>
      </c>
      <c r="J2556" s="832">
        <v>3.0000230771005927</v>
      </c>
      <c r="K2556" s="832">
        <v>33.333333333333336</v>
      </c>
      <c r="L2556" s="849">
        <v>13</v>
      </c>
      <c r="M2556" s="849">
        <v>433.33000000000004</v>
      </c>
      <c r="N2556" s="832">
        <v>1</v>
      </c>
      <c r="O2556" s="832">
        <v>33.333076923076923</v>
      </c>
      <c r="P2556" s="849">
        <v>67</v>
      </c>
      <c r="Q2556" s="849">
        <v>2233.34</v>
      </c>
      <c r="R2556" s="837">
        <v>5.1539011838552602</v>
      </c>
      <c r="S2556" s="850">
        <v>33.333432835820901</v>
      </c>
    </row>
    <row r="2557" spans="1:19" ht="14.4" customHeight="1" x14ac:dyDescent="0.3">
      <c r="A2557" s="831" t="s">
        <v>5082</v>
      </c>
      <c r="B2557" s="832" t="s">
        <v>5413</v>
      </c>
      <c r="C2557" s="832" t="s">
        <v>592</v>
      </c>
      <c r="D2557" s="832" t="s">
        <v>2747</v>
      </c>
      <c r="E2557" s="832" t="s">
        <v>5331</v>
      </c>
      <c r="F2557" s="832" t="s">
        <v>5449</v>
      </c>
      <c r="G2557" s="832" t="s">
        <v>5450</v>
      </c>
      <c r="H2557" s="849"/>
      <c r="I2557" s="849"/>
      <c r="J2557" s="832"/>
      <c r="K2557" s="832"/>
      <c r="L2557" s="849">
        <v>1</v>
      </c>
      <c r="M2557" s="849">
        <v>355</v>
      </c>
      <c r="N2557" s="832">
        <v>1</v>
      </c>
      <c r="O2557" s="832">
        <v>355</v>
      </c>
      <c r="P2557" s="849"/>
      <c r="Q2557" s="849"/>
      <c r="R2557" s="837"/>
      <c r="S2557" s="850"/>
    </row>
    <row r="2558" spans="1:19" ht="14.4" customHeight="1" x14ac:dyDescent="0.3">
      <c r="A2558" s="831" t="s">
        <v>5082</v>
      </c>
      <c r="B2558" s="832" t="s">
        <v>5413</v>
      </c>
      <c r="C2558" s="832" t="s">
        <v>592</v>
      </c>
      <c r="D2558" s="832" t="s">
        <v>2747</v>
      </c>
      <c r="E2558" s="832" t="s">
        <v>5331</v>
      </c>
      <c r="F2558" s="832" t="s">
        <v>5449</v>
      </c>
      <c r="G2558" s="832" t="s">
        <v>5451</v>
      </c>
      <c r="H2558" s="849">
        <v>41</v>
      </c>
      <c r="I2558" s="849">
        <v>14514</v>
      </c>
      <c r="J2558" s="832">
        <v>3.7167733674775927</v>
      </c>
      <c r="K2558" s="832">
        <v>354</v>
      </c>
      <c r="L2558" s="849">
        <v>11</v>
      </c>
      <c r="M2558" s="849">
        <v>3905</v>
      </c>
      <c r="N2558" s="832">
        <v>1</v>
      </c>
      <c r="O2558" s="832">
        <v>355</v>
      </c>
      <c r="P2558" s="849">
        <v>47</v>
      </c>
      <c r="Q2558" s="849">
        <v>16685</v>
      </c>
      <c r="R2558" s="837">
        <v>4.2727272727272725</v>
      </c>
      <c r="S2558" s="850">
        <v>355</v>
      </c>
    </row>
    <row r="2559" spans="1:19" ht="14.4" customHeight="1" x14ac:dyDescent="0.3">
      <c r="A2559" s="831" t="s">
        <v>5082</v>
      </c>
      <c r="B2559" s="832" t="s">
        <v>5413</v>
      </c>
      <c r="C2559" s="832" t="s">
        <v>592</v>
      </c>
      <c r="D2559" s="832" t="s">
        <v>2747</v>
      </c>
      <c r="E2559" s="832" t="s">
        <v>5331</v>
      </c>
      <c r="F2559" s="832" t="s">
        <v>5457</v>
      </c>
      <c r="G2559" s="832" t="s">
        <v>5458</v>
      </c>
      <c r="H2559" s="849">
        <v>1</v>
      </c>
      <c r="I2559" s="849">
        <v>1944</v>
      </c>
      <c r="J2559" s="832">
        <v>1</v>
      </c>
      <c r="K2559" s="832">
        <v>1944</v>
      </c>
      <c r="L2559" s="849">
        <v>1</v>
      </c>
      <c r="M2559" s="849">
        <v>1944</v>
      </c>
      <c r="N2559" s="832">
        <v>1</v>
      </c>
      <c r="O2559" s="832">
        <v>1944</v>
      </c>
      <c r="P2559" s="849"/>
      <c r="Q2559" s="849"/>
      <c r="R2559" s="837"/>
      <c r="S2559" s="850"/>
    </row>
    <row r="2560" spans="1:19" ht="14.4" customHeight="1" x14ac:dyDescent="0.3">
      <c r="A2560" s="831" t="s">
        <v>5082</v>
      </c>
      <c r="B2560" s="832" t="s">
        <v>5413</v>
      </c>
      <c r="C2560" s="832" t="s">
        <v>592</v>
      </c>
      <c r="D2560" s="832" t="s">
        <v>2747</v>
      </c>
      <c r="E2560" s="832" t="s">
        <v>5331</v>
      </c>
      <c r="F2560" s="832" t="s">
        <v>5461</v>
      </c>
      <c r="G2560" s="832" t="s">
        <v>5462</v>
      </c>
      <c r="H2560" s="849">
        <v>44</v>
      </c>
      <c r="I2560" s="849">
        <v>13200</v>
      </c>
      <c r="J2560" s="832">
        <v>4.3853820598006648</v>
      </c>
      <c r="K2560" s="832">
        <v>300</v>
      </c>
      <c r="L2560" s="849">
        <v>10</v>
      </c>
      <c r="M2560" s="849">
        <v>3010</v>
      </c>
      <c r="N2560" s="832">
        <v>1</v>
      </c>
      <c r="O2560" s="832">
        <v>301</v>
      </c>
      <c r="P2560" s="849">
        <v>55</v>
      </c>
      <c r="Q2560" s="849">
        <v>16555</v>
      </c>
      <c r="R2560" s="837">
        <v>5.5</v>
      </c>
      <c r="S2560" s="850">
        <v>301</v>
      </c>
    </row>
    <row r="2561" spans="1:19" ht="14.4" customHeight="1" x14ac:dyDescent="0.3">
      <c r="A2561" s="831" t="s">
        <v>5082</v>
      </c>
      <c r="B2561" s="832" t="s">
        <v>5413</v>
      </c>
      <c r="C2561" s="832" t="s">
        <v>592</v>
      </c>
      <c r="D2561" s="832" t="s">
        <v>2747</v>
      </c>
      <c r="E2561" s="832" t="s">
        <v>5331</v>
      </c>
      <c r="F2561" s="832" t="s">
        <v>5461</v>
      </c>
      <c r="G2561" s="832" t="s">
        <v>5483</v>
      </c>
      <c r="H2561" s="849"/>
      <c r="I2561" s="849"/>
      <c r="J2561" s="832"/>
      <c r="K2561" s="832"/>
      <c r="L2561" s="849">
        <v>1</v>
      </c>
      <c r="M2561" s="849">
        <v>301</v>
      </c>
      <c r="N2561" s="832">
        <v>1</v>
      </c>
      <c r="O2561" s="832">
        <v>301</v>
      </c>
      <c r="P2561" s="849"/>
      <c r="Q2561" s="849"/>
      <c r="R2561" s="837"/>
      <c r="S2561" s="850"/>
    </row>
    <row r="2562" spans="1:19" ht="14.4" customHeight="1" x14ac:dyDescent="0.3">
      <c r="A2562" s="831" t="s">
        <v>5082</v>
      </c>
      <c r="B2562" s="832" t="s">
        <v>5413</v>
      </c>
      <c r="C2562" s="832" t="s">
        <v>592</v>
      </c>
      <c r="D2562" s="832" t="s">
        <v>2751</v>
      </c>
      <c r="E2562" s="832" t="s">
        <v>5084</v>
      </c>
      <c r="F2562" s="832" t="s">
        <v>5094</v>
      </c>
      <c r="G2562" s="832" t="s">
        <v>5095</v>
      </c>
      <c r="H2562" s="849">
        <v>1</v>
      </c>
      <c r="I2562" s="849">
        <v>6372.54</v>
      </c>
      <c r="J2562" s="832"/>
      <c r="K2562" s="832">
        <v>6372.54</v>
      </c>
      <c r="L2562" s="849"/>
      <c r="M2562" s="849"/>
      <c r="N2562" s="832"/>
      <c r="O2562" s="832"/>
      <c r="P2562" s="849"/>
      <c r="Q2562" s="849"/>
      <c r="R2562" s="837"/>
      <c r="S2562" s="850"/>
    </row>
    <row r="2563" spans="1:19" ht="14.4" customHeight="1" x14ac:dyDescent="0.3">
      <c r="A2563" s="831" t="s">
        <v>5082</v>
      </c>
      <c r="B2563" s="832" t="s">
        <v>5413</v>
      </c>
      <c r="C2563" s="832" t="s">
        <v>592</v>
      </c>
      <c r="D2563" s="832" t="s">
        <v>2751</v>
      </c>
      <c r="E2563" s="832" t="s">
        <v>5084</v>
      </c>
      <c r="F2563" s="832" t="s">
        <v>5098</v>
      </c>
      <c r="G2563" s="832" t="s">
        <v>1820</v>
      </c>
      <c r="H2563" s="849"/>
      <c r="I2563" s="849"/>
      <c r="J2563" s="832"/>
      <c r="K2563" s="832"/>
      <c r="L2563" s="849">
        <v>1</v>
      </c>
      <c r="M2563" s="849">
        <v>6621.15</v>
      </c>
      <c r="N2563" s="832">
        <v>1</v>
      </c>
      <c r="O2563" s="832">
        <v>6621.15</v>
      </c>
      <c r="P2563" s="849"/>
      <c r="Q2563" s="849"/>
      <c r="R2563" s="837"/>
      <c r="S2563" s="850"/>
    </row>
    <row r="2564" spans="1:19" ht="14.4" customHeight="1" x14ac:dyDescent="0.3">
      <c r="A2564" s="831" t="s">
        <v>5082</v>
      </c>
      <c r="B2564" s="832" t="s">
        <v>5413</v>
      </c>
      <c r="C2564" s="832" t="s">
        <v>592</v>
      </c>
      <c r="D2564" s="832" t="s">
        <v>2751</v>
      </c>
      <c r="E2564" s="832" t="s">
        <v>5320</v>
      </c>
      <c r="F2564" s="832" t="s">
        <v>5426</v>
      </c>
      <c r="G2564" s="832" t="s">
        <v>5427</v>
      </c>
      <c r="H2564" s="849">
        <v>4</v>
      </c>
      <c r="I2564" s="849">
        <v>4087.08</v>
      </c>
      <c r="J2564" s="832"/>
      <c r="K2564" s="832">
        <v>1021.77</v>
      </c>
      <c r="L2564" s="849"/>
      <c r="M2564" s="849"/>
      <c r="N2564" s="832"/>
      <c r="O2564" s="832"/>
      <c r="P2564" s="849">
        <v>1</v>
      </c>
      <c r="Q2564" s="849">
        <v>1021.77</v>
      </c>
      <c r="R2564" s="837"/>
      <c r="S2564" s="850">
        <v>1021.77</v>
      </c>
    </row>
    <row r="2565" spans="1:19" ht="14.4" customHeight="1" x14ac:dyDescent="0.3">
      <c r="A2565" s="831" t="s">
        <v>5082</v>
      </c>
      <c r="B2565" s="832" t="s">
        <v>5413</v>
      </c>
      <c r="C2565" s="832" t="s">
        <v>592</v>
      </c>
      <c r="D2565" s="832" t="s">
        <v>2751</v>
      </c>
      <c r="E2565" s="832" t="s">
        <v>5320</v>
      </c>
      <c r="F2565" s="832" t="s">
        <v>5467</v>
      </c>
      <c r="G2565" s="832" t="s">
        <v>5468</v>
      </c>
      <c r="H2565" s="849">
        <v>1</v>
      </c>
      <c r="I2565" s="849">
        <v>2012.57</v>
      </c>
      <c r="J2565" s="832">
        <v>0.25</v>
      </c>
      <c r="K2565" s="832">
        <v>2012.57</v>
      </c>
      <c r="L2565" s="849">
        <v>4</v>
      </c>
      <c r="M2565" s="849">
        <v>8050.28</v>
      </c>
      <c r="N2565" s="832">
        <v>1</v>
      </c>
      <c r="O2565" s="832">
        <v>2012.57</v>
      </c>
      <c r="P2565" s="849"/>
      <c r="Q2565" s="849"/>
      <c r="R2565" s="837"/>
      <c r="S2565" s="850"/>
    </row>
    <row r="2566" spans="1:19" ht="14.4" customHeight="1" x14ac:dyDescent="0.3">
      <c r="A2566" s="831" t="s">
        <v>5082</v>
      </c>
      <c r="B2566" s="832" t="s">
        <v>5413</v>
      </c>
      <c r="C2566" s="832" t="s">
        <v>592</v>
      </c>
      <c r="D2566" s="832" t="s">
        <v>2751</v>
      </c>
      <c r="E2566" s="832" t="s">
        <v>5331</v>
      </c>
      <c r="F2566" s="832" t="s">
        <v>5344</v>
      </c>
      <c r="G2566" s="832" t="s">
        <v>5345</v>
      </c>
      <c r="H2566" s="849">
        <v>14</v>
      </c>
      <c r="I2566" s="849">
        <v>518</v>
      </c>
      <c r="J2566" s="832"/>
      <c r="K2566" s="832">
        <v>37</v>
      </c>
      <c r="L2566" s="849"/>
      <c r="M2566" s="849"/>
      <c r="N2566" s="832"/>
      <c r="O2566" s="832"/>
      <c r="P2566" s="849"/>
      <c r="Q2566" s="849"/>
      <c r="R2566" s="837"/>
      <c r="S2566" s="850"/>
    </row>
    <row r="2567" spans="1:19" ht="14.4" customHeight="1" x14ac:dyDescent="0.3">
      <c r="A2567" s="831" t="s">
        <v>5082</v>
      </c>
      <c r="B2567" s="832" t="s">
        <v>5413</v>
      </c>
      <c r="C2567" s="832" t="s">
        <v>592</v>
      </c>
      <c r="D2567" s="832" t="s">
        <v>2751</v>
      </c>
      <c r="E2567" s="832" t="s">
        <v>5331</v>
      </c>
      <c r="F2567" s="832" t="s">
        <v>5344</v>
      </c>
      <c r="G2567" s="832" t="s">
        <v>5346</v>
      </c>
      <c r="H2567" s="849">
        <v>1</v>
      </c>
      <c r="I2567" s="849">
        <v>37</v>
      </c>
      <c r="J2567" s="832">
        <v>0.5</v>
      </c>
      <c r="K2567" s="832">
        <v>37</v>
      </c>
      <c r="L2567" s="849">
        <v>2</v>
      </c>
      <c r="M2567" s="849">
        <v>74</v>
      </c>
      <c r="N2567" s="832">
        <v>1</v>
      </c>
      <c r="O2567" s="832">
        <v>37</v>
      </c>
      <c r="P2567" s="849"/>
      <c r="Q2567" s="849"/>
      <c r="R2567" s="837"/>
      <c r="S2567" s="850"/>
    </row>
    <row r="2568" spans="1:19" ht="14.4" customHeight="1" x14ac:dyDescent="0.3">
      <c r="A2568" s="831" t="s">
        <v>5082</v>
      </c>
      <c r="B2568" s="832" t="s">
        <v>5413</v>
      </c>
      <c r="C2568" s="832" t="s">
        <v>592</v>
      </c>
      <c r="D2568" s="832" t="s">
        <v>2751</v>
      </c>
      <c r="E2568" s="832" t="s">
        <v>5331</v>
      </c>
      <c r="F2568" s="832" t="s">
        <v>5430</v>
      </c>
      <c r="G2568" s="832" t="s">
        <v>5431</v>
      </c>
      <c r="H2568" s="849">
        <v>222</v>
      </c>
      <c r="I2568" s="849">
        <v>39294</v>
      </c>
      <c r="J2568" s="832">
        <v>1.6818181818181819</v>
      </c>
      <c r="K2568" s="832">
        <v>177</v>
      </c>
      <c r="L2568" s="849">
        <v>132</v>
      </c>
      <c r="M2568" s="849">
        <v>23364</v>
      </c>
      <c r="N2568" s="832">
        <v>1</v>
      </c>
      <c r="O2568" s="832">
        <v>177</v>
      </c>
      <c r="P2568" s="849">
        <v>58</v>
      </c>
      <c r="Q2568" s="849">
        <v>10324</v>
      </c>
      <c r="R2568" s="837">
        <v>0.44187639102893339</v>
      </c>
      <c r="S2568" s="850">
        <v>178</v>
      </c>
    </row>
    <row r="2569" spans="1:19" ht="14.4" customHeight="1" x14ac:dyDescent="0.3">
      <c r="A2569" s="831" t="s">
        <v>5082</v>
      </c>
      <c r="B2569" s="832" t="s">
        <v>5413</v>
      </c>
      <c r="C2569" s="832" t="s">
        <v>592</v>
      </c>
      <c r="D2569" s="832" t="s">
        <v>2751</v>
      </c>
      <c r="E2569" s="832" t="s">
        <v>5331</v>
      </c>
      <c r="F2569" s="832" t="s">
        <v>5433</v>
      </c>
      <c r="G2569" s="832" t="s">
        <v>5434</v>
      </c>
      <c r="H2569" s="849">
        <v>35</v>
      </c>
      <c r="I2569" s="849">
        <v>43470</v>
      </c>
      <c r="J2569" s="832">
        <v>1.8421052631578947</v>
      </c>
      <c r="K2569" s="832">
        <v>1242</v>
      </c>
      <c r="L2569" s="849">
        <v>19</v>
      </c>
      <c r="M2569" s="849">
        <v>23598</v>
      </c>
      <c r="N2569" s="832">
        <v>1</v>
      </c>
      <c r="O2569" s="832">
        <v>1242</v>
      </c>
      <c r="P2569" s="849">
        <v>7</v>
      </c>
      <c r="Q2569" s="849">
        <v>8701</v>
      </c>
      <c r="R2569" s="837">
        <v>0.36871768793965592</v>
      </c>
      <c r="S2569" s="850">
        <v>1243</v>
      </c>
    </row>
    <row r="2570" spans="1:19" ht="14.4" customHeight="1" x14ac:dyDescent="0.3">
      <c r="A2570" s="831" t="s">
        <v>5082</v>
      </c>
      <c r="B2570" s="832" t="s">
        <v>5413</v>
      </c>
      <c r="C2570" s="832" t="s">
        <v>592</v>
      </c>
      <c r="D2570" s="832" t="s">
        <v>2751</v>
      </c>
      <c r="E2570" s="832" t="s">
        <v>5331</v>
      </c>
      <c r="F2570" s="832" t="s">
        <v>5443</v>
      </c>
      <c r="G2570" s="832" t="s">
        <v>5444</v>
      </c>
      <c r="H2570" s="849">
        <v>5</v>
      </c>
      <c r="I2570" s="849">
        <v>3600</v>
      </c>
      <c r="J2570" s="832">
        <v>1.248266296809986</v>
      </c>
      <c r="K2570" s="832">
        <v>720</v>
      </c>
      <c r="L2570" s="849">
        <v>4</v>
      </c>
      <c r="M2570" s="849">
        <v>2884</v>
      </c>
      <c r="N2570" s="832">
        <v>1</v>
      </c>
      <c r="O2570" s="832">
        <v>721</v>
      </c>
      <c r="P2570" s="849">
        <v>1</v>
      </c>
      <c r="Q2570" s="849">
        <v>724</v>
      </c>
      <c r="R2570" s="837">
        <v>0.25104022191400832</v>
      </c>
      <c r="S2570" s="850">
        <v>724</v>
      </c>
    </row>
    <row r="2571" spans="1:19" ht="14.4" customHeight="1" x14ac:dyDescent="0.3">
      <c r="A2571" s="831" t="s">
        <v>5082</v>
      </c>
      <c r="B2571" s="832" t="s">
        <v>5413</v>
      </c>
      <c r="C2571" s="832" t="s">
        <v>592</v>
      </c>
      <c r="D2571" s="832" t="s">
        <v>2751</v>
      </c>
      <c r="E2571" s="832" t="s">
        <v>5331</v>
      </c>
      <c r="F2571" s="832" t="s">
        <v>5361</v>
      </c>
      <c r="G2571" s="832" t="s">
        <v>5362</v>
      </c>
      <c r="H2571" s="849">
        <v>1</v>
      </c>
      <c r="I2571" s="849">
        <v>33.33</v>
      </c>
      <c r="J2571" s="832"/>
      <c r="K2571" s="832">
        <v>33.33</v>
      </c>
      <c r="L2571" s="849"/>
      <c r="M2571" s="849"/>
      <c r="N2571" s="832"/>
      <c r="O2571" s="832"/>
      <c r="P2571" s="849"/>
      <c r="Q2571" s="849"/>
      <c r="R2571" s="837"/>
      <c r="S2571" s="850"/>
    </row>
    <row r="2572" spans="1:19" ht="14.4" customHeight="1" x14ac:dyDescent="0.3">
      <c r="A2572" s="831" t="s">
        <v>5082</v>
      </c>
      <c r="B2572" s="832" t="s">
        <v>5413</v>
      </c>
      <c r="C2572" s="832" t="s">
        <v>592</v>
      </c>
      <c r="D2572" s="832" t="s">
        <v>2751</v>
      </c>
      <c r="E2572" s="832" t="s">
        <v>5331</v>
      </c>
      <c r="F2572" s="832" t="s">
        <v>5361</v>
      </c>
      <c r="G2572" s="832" t="s">
        <v>5363</v>
      </c>
      <c r="H2572" s="849">
        <v>164</v>
      </c>
      <c r="I2572" s="849">
        <v>5466.68</v>
      </c>
      <c r="J2572" s="832">
        <v>1.0000018292671773</v>
      </c>
      <c r="K2572" s="832">
        <v>33.333414634146344</v>
      </c>
      <c r="L2572" s="849">
        <v>164</v>
      </c>
      <c r="M2572" s="849">
        <v>5466.67</v>
      </c>
      <c r="N2572" s="832">
        <v>1</v>
      </c>
      <c r="O2572" s="832">
        <v>33.333353658536588</v>
      </c>
      <c r="P2572" s="849">
        <v>60</v>
      </c>
      <c r="Q2572" s="849">
        <v>2000</v>
      </c>
      <c r="R2572" s="837">
        <v>0.36585343545522225</v>
      </c>
      <c r="S2572" s="850">
        <v>33.333333333333336</v>
      </c>
    </row>
    <row r="2573" spans="1:19" ht="14.4" customHeight="1" x14ac:dyDescent="0.3">
      <c r="A2573" s="831" t="s">
        <v>5082</v>
      </c>
      <c r="B2573" s="832" t="s">
        <v>5413</v>
      </c>
      <c r="C2573" s="832" t="s">
        <v>592</v>
      </c>
      <c r="D2573" s="832" t="s">
        <v>2751</v>
      </c>
      <c r="E2573" s="832" t="s">
        <v>5331</v>
      </c>
      <c r="F2573" s="832" t="s">
        <v>5364</v>
      </c>
      <c r="G2573" s="832" t="s">
        <v>5365</v>
      </c>
      <c r="H2573" s="849">
        <v>7</v>
      </c>
      <c r="I2573" s="849">
        <v>259</v>
      </c>
      <c r="J2573" s="832">
        <v>0.875</v>
      </c>
      <c r="K2573" s="832">
        <v>37</v>
      </c>
      <c r="L2573" s="849">
        <v>8</v>
      </c>
      <c r="M2573" s="849">
        <v>296</v>
      </c>
      <c r="N2573" s="832">
        <v>1</v>
      </c>
      <c r="O2573" s="832">
        <v>37</v>
      </c>
      <c r="P2573" s="849">
        <v>4</v>
      </c>
      <c r="Q2573" s="849">
        <v>148</v>
      </c>
      <c r="R2573" s="837">
        <v>0.5</v>
      </c>
      <c r="S2573" s="850">
        <v>37</v>
      </c>
    </row>
    <row r="2574" spans="1:19" ht="14.4" customHeight="1" x14ac:dyDescent="0.3">
      <c r="A2574" s="831" t="s">
        <v>5082</v>
      </c>
      <c r="B2574" s="832" t="s">
        <v>5413</v>
      </c>
      <c r="C2574" s="832" t="s">
        <v>592</v>
      </c>
      <c r="D2574" s="832" t="s">
        <v>2751</v>
      </c>
      <c r="E2574" s="832" t="s">
        <v>5331</v>
      </c>
      <c r="F2574" s="832" t="s">
        <v>5369</v>
      </c>
      <c r="G2574" s="832" t="s">
        <v>5371</v>
      </c>
      <c r="H2574" s="849">
        <v>1</v>
      </c>
      <c r="I2574" s="849">
        <v>32</v>
      </c>
      <c r="J2574" s="832">
        <v>1</v>
      </c>
      <c r="K2574" s="832">
        <v>32</v>
      </c>
      <c r="L2574" s="849">
        <v>1</v>
      </c>
      <c r="M2574" s="849">
        <v>32</v>
      </c>
      <c r="N2574" s="832">
        <v>1</v>
      </c>
      <c r="O2574" s="832">
        <v>32</v>
      </c>
      <c r="P2574" s="849"/>
      <c r="Q2574" s="849"/>
      <c r="R2574" s="837"/>
      <c r="S2574" s="850"/>
    </row>
    <row r="2575" spans="1:19" ht="14.4" customHeight="1" x14ac:dyDescent="0.3">
      <c r="A2575" s="831" t="s">
        <v>5082</v>
      </c>
      <c r="B2575" s="832" t="s">
        <v>5413</v>
      </c>
      <c r="C2575" s="832" t="s">
        <v>592</v>
      </c>
      <c r="D2575" s="832" t="s">
        <v>2751</v>
      </c>
      <c r="E2575" s="832" t="s">
        <v>5331</v>
      </c>
      <c r="F2575" s="832" t="s">
        <v>5449</v>
      </c>
      <c r="G2575" s="832" t="s">
        <v>5450</v>
      </c>
      <c r="H2575" s="849">
        <v>1</v>
      </c>
      <c r="I2575" s="849">
        <v>354</v>
      </c>
      <c r="J2575" s="832"/>
      <c r="K2575" s="832">
        <v>354</v>
      </c>
      <c r="L2575" s="849"/>
      <c r="M2575" s="849"/>
      <c r="N2575" s="832"/>
      <c r="O2575" s="832"/>
      <c r="P2575" s="849"/>
      <c r="Q2575" s="849"/>
      <c r="R2575" s="837"/>
      <c r="S2575" s="850"/>
    </row>
    <row r="2576" spans="1:19" ht="14.4" customHeight="1" x14ac:dyDescent="0.3">
      <c r="A2576" s="831" t="s">
        <v>5082</v>
      </c>
      <c r="B2576" s="832" t="s">
        <v>5413</v>
      </c>
      <c r="C2576" s="832" t="s">
        <v>592</v>
      </c>
      <c r="D2576" s="832" t="s">
        <v>2751</v>
      </c>
      <c r="E2576" s="832" t="s">
        <v>5331</v>
      </c>
      <c r="F2576" s="832" t="s">
        <v>5449</v>
      </c>
      <c r="G2576" s="832" t="s">
        <v>5451</v>
      </c>
      <c r="H2576" s="849">
        <v>58</v>
      </c>
      <c r="I2576" s="849">
        <v>20532</v>
      </c>
      <c r="J2576" s="832">
        <v>1.7010770505385253</v>
      </c>
      <c r="K2576" s="832">
        <v>354</v>
      </c>
      <c r="L2576" s="849">
        <v>34</v>
      </c>
      <c r="M2576" s="849">
        <v>12070</v>
      </c>
      <c r="N2576" s="832">
        <v>1</v>
      </c>
      <c r="O2576" s="832">
        <v>355</v>
      </c>
      <c r="P2576" s="849">
        <v>3</v>
      </c>
      <c r="Q2576" s="849">
        <v>1065</v>
      </c>
      <c r="R2576" s="837">
        <v>8.8235294117647065E-2</v>
      </c>
      <c r="S2576" s="850">
        <v>355</v>
      </c>
    </row>
    <row r="2577" spans="1:19" ht="14.4" customHeight="1" x14ac:dyDescent="0.3">
      <c r="A2577" s="831" t="s">
        <v>5082</v>
      </c>
      <c r="B2577" s="832" t="s">
        <v>5413</v>
      </c>
      <c r="C2577" s="832" t="s">
        <v>592</v>
      </c>
      <c r="D2577" s="832" t="s">
        <v>2751</v>
      </c>
      <c r="E2577" s="832" t="s">
        <v>5331</v>
      </c>
      <c r="F2577" s="832" t="s">
        <v>5473</v>
      </c>
      <c r="G2577" s="832" t="s">
        <v>5474</v>
      </c>
      <c r="H2577" s="849">
        <v>2</v>
      </c>
      <c r="I2577" s="849">
        <v>1076</v>
      </c>
      <c r="J2577" s="832">
        <v>0.99814471243042668</v>
      </c>
      <c r="K2577" s="832">
        <v>538</v>
      </c>
      <c r="L2577" s="849">
        <v>2</v>
      </c>
      <c r="M2577" s="849">
        <v>1078</v>
      </c>
      <c r="N2577" s="832">
        <v>1</v>
      </c>
      <c r="O2577" s="832">
        <v>539</v>
      </c>
      <c r="P2577" s="849">
        <v>2</v>
      </c>
      <c r="Q2577" s="849">
        <v>1080</v>
      </c>
      <c r="R2577" s="837">
        <v>1.0018552875695732</v>
      </c>
      <c r="S2577" s="850">
        <v>540</v>
      </c>
    </row>
    <row r="2578" spans="1:19" ht="14.4" customHeight="1" x14ac:dyDescent="0.3">
      <c r="A2578" s="831" t="s">
        <v>5082</v>
      </c>
      <c r="B2578" s="832" t="s">
        <v>5413</v>
      </c>
      <c r="C2578" s="832" t="s">
        <v>592</v>
      </c>
      <c r="D2578" s="832" t="s">
        <v>2751</v>
      </c>
      <c r="E2578" s="832" t="s">
        <v>5331</v>
      </c>
      <c r="F2578" s="832" t="s">
        <v>5454</v>
      </c>
      <c r="G2578" s="832" t="s">
        <v>5455</v>
      </c>
      <c r="H2578" s="849">
        <v>22</v>
      </c>
      <c r="I2578" s="849">
        <v>84238</v>
      </c>
      <c r="J2578" s="832">
        <v>1.4662837249782419</v>
      </c>
      <c r="K2578" s="832">
        <v>3829</v>
      </c>
      <c r="L2578" s="849">
        <v>15</v>
      </c>
      <c r="M2578" s="849">
        <v>57450</v>
      </c>
      <c r="N2578" s="832">
        <v>1</v>
      </c>
      <c r="O2578" s="832">
        <v>3830</v>
      </c>
      <c r="P2578" s="849">
        <v>16</v>
      </c>
      <c r="Q2578" s="849">
        <v>61312</v>
      </c>
      <c r="R2578" s="837">
        <v>1.0672236727589208</v>
      </c>
      <c r="S2578" s="850">
        <v>3832</v>
      </c>
    </row>
    <row r="2579" spans="1:19" ht="14.4" customHeight="1" x14ac:dyDescent="0.3">
      <c r="A2579" s="831" t="s">
        <v>5082</v>
      </c>
      <c r="B2579" s="832" t="s">
        <v>5413</v>
      </c>
      <c r="C2579" s="832" t="s">
        <v>592</v>
      </c>
      <c r="D2579" s="832" t="s">
        <v>2751</v>
      </c>
      <c r="E2579" s="832" t="s">
        <v>5331</v>
      </c>
      <c r="F2579" s="832" t="s">
        <v>5457</v>
      </c>
      <c r="G2579" s="832" t="s">
        <v>5458</v>
      </c>
      <c r="H2579" s="849">
        <v>53</v>
      </c>
      <c r="I2579" s="849">
        <v>103032</v>
      </c>
      <c r="J2579" s="832">
        <v>1.4324324324324325</v>
      </c>
      <c r="K2579" s="832">
        <v>1944</v>
      </c>
      <c r="L2579" s="849">
        <v>37</v>
      </c>
      <c r="M2579" s="849">
        <v>71928</v>
      </c>
      <c r="N2579" s="832">
        <v>1</v>
      </c>
      <c r="O2579" s="832">
        <v>1944</v>
      </c>
      <c r="P2579" s="849">
        <v>5</v>
      </c>
      <c r="Q2579" s="849">
        <v>9725</v>
      </c>
      <c r="R2579" s="837">
        <v>0.13520464909353799</v>
      </c>
      <c r="S2579" s="850">
        <v>1945</v>
      </c>
    </row>
    <row r="2580" spans="1:19" ht="14.4" customHeight="1" x14ac:dyDescent="0.3">
      <c r="A2580" s="831" t="s">
        <v>5082</v>
      </c>
      <c r="B2580" s="832" t="s">
        <v>5413</v>
      </c>
      <c r="C2580" s="832" t="s">
        <v>592</v>
      </c>
      <c r="D2580" s="832" t="s">
        <v>2751</v>
      </c>
      <c r="E2580" s="832" t="s">
        <v>5331</v>
      </c>
      <c r="F2580" s="832" t="s">
        <v>5461</v>
      </c>
      <c r="G2580" s="832" t="s">
        <v>5462</v>
      </c>
      <c r="H2580" s="849">
        <v>5</v>
      </c>
      <c r="I2580" s="849">
        <v>1500</v>
      </c>
      <c r="J2580" s="832">
        <v>1.6611295681063123</v>
      </c>
      <c r="K2580" s="832">
        <v>300</v>
      </c>
      <c r="L2580" s="849">
        <v>3</v>
      </c>
      <c r="M2580" s="849">
        <v>903</v>
      </c>
      <c r="N2580" s="832">
        <v>1</v>
      </c>
      <c r="O2580" s="832">
        <v>301</v>
      </c>
      <c r="P2580" s="849"/>
      <c r="Q2580" s="849"/>
      <c r="R2580" s="837"/>
      <c r="S2580" s="850"/>
    </row>
    <row r="2581" spans="1:19" ht="14.4" customHeight="1" x14ac:dyDescent="0.3">
      <c r="A2581" s="831" t="s">
        <v>5082</v>
      </c>
      <c r="B2581" s="832" t="s">
        <v>5413</v>
      </c>
      <c r="C2581" s="832" t="s">
        <v>592</v>
      </c>
      <c r="D2581" s="832" t="s">
        <v>2751</v>
      </c>
      <c r="E2581" s="832" t="s">
        <v>5331</v>
      </c>
      <c r="F2581" s="832" t="s">
        <v>5461</v>
      </c>
      <c r="G2581" s="832" t="s">
        <v>5483</v>
      </c>
      <c r="H2581" s="849"/>
      <c r="I2581" s="849"/>
      <c r="J2581" s="832"/>
      <c r="K2581" s="832"/>
      <c r="L2581" s="849"/>
      <c r="M2581" s="849"/>
      <c r="N2581" s="832"/>
      <c r="O2581" s="832"/>
      <c r="P2581" s="849">
        <v>1</v>
      </c>
      <c r="Q2581" s="849">
        <v>301</v>
      </c>
      <c r="R2581" s="837"/>
      <c r="S2581" s="850">
        <v>301</v>
      </c>
    </row>
    <row r="2582" spans="1:19" ht="14.4" customHeight="1" x14ac:dyDescent="0.3">
      <c r="A2582" s="831" t="s">
        <v>5082</v>
      </c>
      <c r="B2582" s="832" t="s">
        <v>5413</v>
      </c>
      <c r="C2582" s="832" t="s">
        <v>592</v>
      </c>
      <c r="D2582" s="832" t="s">
        <v>2751</v>
      </c>
      <c r="E2582" s="832" t="s">
        <v>5331</v>
      </c>
      <c r="F2582" s="832" t="s">
        <v>5463</v>
      </c>
      <c r="G2582" s="832" t="s">
        <v>5464</v>
      </c>
      <c r="H2582" s="849">
        <v>1</v>
      </c>
      <c r="I2582" s="849">
        <v>160</v>
      </c>
      <c r="J2582" s="832"/>
      <c r="K2582" s="832">
        <v>160</v>
      </c>
      <c r="L2582" s="849"/>
      <c r="M2582" s="849"/>
      <c r="N2582" s="832"/>
      <c r="O2582" s="832"/>
      <c r="P2582" s="849"/>
      <c r="Q2582" s="849"/>
      <c r="R2582" s="837"/>
      <c r="S2582" s="850"/>
    </row>
    <row r="2583" spans="1:19" ht="14.4" customHeight="1" x14ac:dyDescent="0.3">
      <c r="A2583" s="831" t="s">
        <v>5082</v>
      </c>
      <c r="B2583" s="832" t="s">
        <v>5413</v>
      </c>
      <c r="C2583" s="832" t="s">
        <v>592</v>
      </c>
      <c r="D2583" s="832" t="s">
        <v>2752</v>
      </c>
      <c r="E2583" s="832" t="s">
        <v>5084</v>
      </c>
      <c r="F2583" s="832" t="s">
        <v>5087</v>
      </c>
      <c r="G2583" s="832" t="s">
        <v>4276</v>
      </c>
      <c r="H2583" s="849">
        <v>0.2</v>
      </c>
      <c r="I2583" s="849">
        <v>10.82</v>
      </c>
      <c r="J2583" s="832"/>
      <c r="K2583" s="832">
        <v>54.1</v>
      </c>
      <c r="L2583" s="849"/>
      <c r="M2583" s="849"/>
      <c r="N2583" s="832"/>
      <c r="O2583" s="832"/>
      <c r="P2583" s="849"/>
      <c r="Q2583" s="849"/>
      <c r="R2583" s="837"/>
      <c r="S2583" s="850"/>
    </row>
    <row r="2584" spans="1:19" ht="14.4" customHeight="1" x14ac:dyDescent="0.3">
      <c r="A2584" s="831" t="s">
        <v>5082</v>
      </c>
      <c r="B2584" s="832" t="s">
        <v>5413</v>
      </c>
      <c r="C2584" s="832" t="s">
        <v>592</v>
      </c>
      <c r="D2584" s="832" t="s">
        <v>2752</v>
      </c>
      <c r="E2584" s="832" t="s">
        <v>5084</v>
      </c>
      <c r="F2584" s="832" t="s">
        <v>5092</v>
      </c>
      <c r="G2584" s="832" t="s">
        <v>5093</v>
      </c>
      <c r="H2584" s="849">
        <v>0.2</v>
      </c>
      <c r="I2584" s="849">
        <v>37.74</v>
      </c>
      <c r="J2584" s="832"/>
      <c r="K2584" s="832">
        <v>188.7</v>
      </c>
      <c r="L2584" s="849"/>
      <c r="M2584" s="849"/>
      <c r="N2584" s="832"/>
      <c r="O2584" s="832"/>
      <c r="P2584" s="849"/>
      <c r="Q2584" s="849"/>
      <c r="R2584" s="837"/>
      <c r="S2584" s="850"/>
    </row>
    <row r="2585" spans="1:19" ht="14.4" customHeight="1" x14ac:dyDescent="0.3">
      <c r="A2585" s="831" t="s">
        <v>5082</v>
      </c>
      <c r="B2585" s="832" t="s">
        <v>5413</v>
      </c>
      <c r="C2585" s="832" t="s">
        <v>592</v>
      </c>
      <c r="D2585" s="832" t="s">
        <v>2752</v>
      </c>
      <c r="E2585" s="832" t="s">
        <v>5084</v>
      </c>
      <c r="F2585" s="832" t="s">
        <v>5098</v>
      </c>
      <c r="G2585" s="832" t="s">
        <v>1820</v>
      </c>
      <c r="H2585" s="849">
        <v>1</v>
      </c>
      <c r="I2585" s="849">
        <v>6621.15</v>
      </c>
      <c r="J2585" s="832"/>
      <c r="K2585" s="832">
        <v>6621.15</v>
      </c>
      <c r="L2585" s="849"/>
      <c r="M2585" s="849"/>
      <c r="N2585" s="832"/>
      <c r="O2585" s="832"/>
      <c r="P2585" s="849"/>
      <c r="Q2585" s="849"/>
      <c r="R2585" s="837"/>
      <c r="S2585" s="850"/>
    </row>
    <row r="2586" spans="1:19" ht="14.4" customHeight="1" x14ac:dyDescent="0.3">
      <c r="A2586" s="831" t="s">
        <v>5082</v>
      </c>
      <c r="B2586" s="832" t="s">
        <v>5413</v>
      </c>
      <c r="C2586" s="832" t="s">
        <v>592</v>
      </c>
      <c r="D2586" s="832" t="s">
        <v>2752</v>
      </c>
      <c r="E2586" s="832" t="s">
        <v>5084</v>
      </c>
      <c r="F2586" s="832" t="s">
        <v>5140</v>
      </c>
      <c r="G2586" s="832" t="s">
        <v>1187</v>
      </c>
      <c r="H2586" s="849">
        <v>0.60000000000000009</v>
      </c>
      <c r="I2586" s="849">
        <v>109.28999999999999</v>
      </c>
      <c r="J2586" s="832"/>
      <c r="K2586" s="832">
        <v>182.14999999999995</v>
      </c>
      <c r="L2586" s="849"/>
      <c r="M2586" s="849"/>
      <c r="N2586" s="832"/>
      <c r="O2586" s="832"/>
      <c r="P2586" s="849"/>
      <c r="Q2586" s="849"/>
      <c r="R2586" s="837"/>
      <c r="S2586" s="850"/>
    </row>
    <row r="2587" spans="1:19" ht="14.4" customHeight="1" x14ac:dyDescent="0.3">
      <c r="A2587" s="831" t="s">
        <v>5082</v>
      </c>
      <c r="B2587" s="832" t="s">
        <v>5413</v>
      </c>
      <c r="C2587" s="832" t="s">
        <v>592</v>
      </c>
      <c r="D2587" s="832" t="s">
        <v>2752</v>
      </c>
      <c r="E2587" s="832" t="s">
        <v>5084</v>
      </c>
      <c r="F2587" s="832" t="s">
        <v>5141</v>
      </c>
      <c r="G2587" s="832" t="s">
        <v>793</v>
      </c>
      <c r="H2587" s="849">
        <v>0.60000000000000009</v>
      </c>
      <c r="I2587" s="849">
        <v>42.45</v>
      </c>
      <c r="J2587" s="832"/>
      <c r="K2587" s="832">
        <v>70.75</v>
      </c>
      <c r="L2587" s="849"/>
      <c r="M2587" s="849"/>
      <c r="N2587" s="832"/>
      <c r="O2587" s="832"/>
      <c r="P2587" s="849"/>
      <c r="Q2587" s="849"/>
      <c r="R2587" s="837"/>
      <c r="S2587" s="850"/>
    </row>
    <row r="2588" spans="1:19" ht="14.4" customHeight="1" x14ac:dyDescent="0.3">
      <c r="A2588" s="831" t="s">
        <v>5082</v>
      </c>
      <c r="B2588" s="832" t="s">
        <v>5413</v>
      </c>
      <c r="C2588" s="832" t="s">
        <v>592</v>
      </c>
      <c r="D2588" s="832" t="s">
        <v>2752</v>
      </c>
      <c r="E2588" s="832" t="s">
        <v>5084</v>
      </c>
      <c r="F2588" s="832" t="s">
        <v>5154</v>
      </c>
      <c r="G2588" s="832" t="s">
        <v>2303</v>
      </c>
      <c r="H2588" s="849">
        <v>0.95</v>
      </c>
      <c r="I2588" s="849">
        <v>6694.55</v>
      </c>
      <c r="J2588" s="832"/>
      <c r="K2588" s="832">
        <v>7046.8947368421059</v>
      </c>
      <c r="L2588" s="849"/>
      <c r="M2588" s="849"/>
      <c r="N2588" s="832"/>
      <c r="O2588" s="832"/>
      <c r="P2588" s="849"/>
      <c r="Q2588" s="849"/>
      <c r="R2588" s="837"/>
      <c r="S2588" s="850"/>
    </row>
    <row r="2589" spans="1:19" ht="14.4" customHeight="1" x14ac:dyDescent="0.3">
      <c r="A2589" s="831" t="s">
        <v>5082</v>
      </c>
      <c r="B2589" s="832" t="s">
        <v>5413</v>
      </c>
      <c r="C2589" s="832" t="s">
        <v>592</v>
      </c>
      <c r="D2589" s="832" t="s">
        <v>2752</v>
      </c>
      <c r="E2589" s="832" t="s">
        <v>5084</v>
      </c>
      <c r="F2589" s="832" t="s">
        <v>5164</v>
      </c>
      <c r="G2589" s="832" t="s">
        <v>5163</v>
      </c>
      <c r="H2589" s="849">
        <v>1.55</v>
      </c>
      <c r="I2589" s="849">
        <v>2218.59</v>
      </c>
      <c r="J2589" s="832"/>
      <c r="K2589" s="832">
        <v>1431.3483870967743</v>
      </c>
      <c r="L2589" s="849"/>
      <c r="M2589" s="849"/>
      <c r="N2589" s="832"/>
      <c r="O2589" s="832"/>
      <c r="P2589" s="849"/>
      <c r="Q2589" s="849"/>
      <c r="R2589" s="837"/>
      <c r="S2589" s="850"/>
    </row>
    <row r="2590" spans="1:19" ht="14.4" customHeight="1" x14ac:dyDescent="0.3">
      <c r="A2590" s="831" t="s">
        <v>5082</v>
      </c>
      <c r="B2590" s="832" t="s">
        <v>5413</v>
      </c>
      <c r="C2590" s="832" t="s">
        <v>592</v>
      </c>
      <c r="D2590" s="832" t="s">
        <v>2752</v>
      </c>
      <c r="E2590" s="832" t="s">
        <v>5084</v>
      </c>
      <c r="F2590" s="832" t="s">
        <v>5205</v>
      </c>
      <c r="G2590" s="832" t="s">
        <v>5206</v>
      </c>
      <c r="H2590" s="849">
        <v>0.52</v>
      </c>
      <c r="I2590" s="849">
        <v>563.73</v>
      </c>
      <c r="J2590" s="832"/>
      <c r="K2590" s="832">
        <v>1084.0961538461538</v>
      </c>
      <c r="L2590" s="849"/>
      <c r="M2590" s="849"/>
      <c r="N2590" s="832"/>
      <c r="O2590" s="832"/>
      <c r="P2590" s="849"/>
      <c r="Q2590" s="849"/>
      <c r="R2590" s="837"/>
      <c r="S2590" s="850"/>
    </row>
    <row r="2591" spans="1:19" ht="14.4" customHeight="1" x14ac:dyDescent="0.3">
      <c r="A2591" s="831" t="s">
        <v>5082</v>
      </c>
      <c r="B2591" s="832" t="s">
        <v>5413</v>
      </c>
      <c r="C2591" s="832" t="s">
        <v>592</v>
      </c>
      <c r="D2591" s="832" t="s">
        <v>2752</v>
      </c>
      <c r="E2591" s="832" t="s">
        <v>5084</v>
      </c>
      <c r="F2591" s="832" t="s">
        <v>5207</v>
      </c>
      <c r="G2591" s="832" t="s">
        <v>5206</v>
      </c>
      <c r="H2591" s="849">
        <v>1.53</v>
      </c>
      <c r="I2591" s="849">
        <v>552.89</v>
      </c>
      <c r="J2591" s="832"/>
      <c r="K2591" s="832">
        <v>361.3660130718954</v>
      </c>
      <c r="L2591" s="849"/>
      <c r="M2591" s="849"/>
      <c r="N2591" s="832"/>
      <c r="O2591" s="832"/>
      <c r="P2591" s="849"/>
      <c r="Q2591" s="849"/>
      <c r="R2591" s="837"/>
      <c r="S2591" s="850"/>
    </row>
    <row r="2592" spans="1:19" ht="14.4" customHeight="1" x14ac:dyDescent="0.3">
      <c r="A2592" s="831" t="s">
        <v>5082</v>
      </c>
      <c r="B2592" s="832" t="s">
        <v>5413</v>
      </c>
      <c r="C2592" s="832" t="s">
        <v>592</v>
      </c>
      <c r="D2592" s="832" t="s">
        <v>2752</v>
      </c>
      <c r="E2592" s="832" t="s">
        <v>5084</v>
      </c>
      <c r="F2592" s="832" t="s">
        <v>5221</v>
      </c>
      <c r="G2592" s="832" t="s">
        <v>5222</v>
      </c>
      <c r="H2592" s="849">
        <v>0.87</v>
      </c>
      <c r="I2592" s="849">
        <v>358.58</v>
      </c>
      <c r="J2592" s="832"/>
      <c r="K2592" s="832">
        <v>412.16091954022988</v>
      </c>
      <c r="L2592" s="849"/>
      <c r="M2592" s="849"/>
      <c r="N2592" s="832"/>
      <c r="O2592" s="832"/>
      <c r="P2592" s="849"/>
      <c r="Q2592" s="849"/>
      <c r="R2592" s="837"/>
      <c r="S2592" s="850"/>
    </row>
    <row r="2593" spans="1:19" ht="14.4" customHeight="1" x14ac:dyDescent="0.3">
      <c r="A2593" s="831" t="s">
        <v>5082</v>
      </c>
      <c r="B2593" s="832" t="s">
        <v>5413</v>
      </c>
      <c r="C2593" s="832" t="s">
        <v>592</v>
      </c>
      <c r="D2593" s="832" t="s">
        <v>2752</v>
      </c>
      <c r="E2593" s="832" t="s">
        <v>5084</v>
      </c>
      <c r="F2593" s="832" t="s">
        <v>5245</v>
      </c>
      <c r="G2593" s="832" t="s">
        <v>4430</v>
      </c>
      <c r="H2593" s="849">
        <v>0.60000000000000009</v>
      </c>
      <c r="I2593" s="849">
        <v>42.42</v>
      </c>
      <c r="J2593" s="832"/>
      <c r="K2593" s="832">
        <v>70.699999999999989</v>
      </c>
      <c r="L2593" s="849"/>
      <c r="M2593" s="849"/>
      <c r="N2593" s="832"/>
      <c r="O2593" s="832"/>
      <c r="P2593" s="849"/>
      <c r="Q2593" s="849"/>
      <c r="R2593" s="837"/>
      <c r="S2593" s="850"/>
    </row>
    <row r="2594" spans="1:19" ht="14.4" customHeight="1" x14ac:dyDescent="0.3">
      <c r="A2594" s="831" t="s">
        <v>5082</v>
      </c>
      <c r="B2594" s="832" t="s">
        <v>5413</v>
      </c>
      <c r="C2594" s="832" t="s">
        <v>592</v>
      </c>
      <c r="D2594" s="832" t="s">
        <v>2752</v>
      </c>
      <c r="E2594" s="832" t="s">
        <v>5084</v>
      </c>
      <c r="F2594" s="832" t="s">
        <v>5254</v>
      </c>
      <c r="G2594" s="832" t="s">
        <v>5157</v>
      </c>
      <c r="H2594" s="849">
        <v>0.05</v>
      </c>
      <c r="I2594" s="849">
        <v>31.96</v>
      </c>
      <c r="J2594" s="832"/>
      <c r="K2594" s="832">
        <v>639.19999999999993</v>
      </c>
      <c r="L2594" s="849"/>
      <c r="M2594" s="849"/>
      <c r="N2594" s="832"/>
      <c r="O2594" s="832"/>
      <c r="P2594" s="849"/>
      <c r="Q2594" s="849"/>
      <c r="R2594" s="837"/>
      <c r="S2594" s="850"/>
    </row>
    <row r="2595" spans="1:19" ht="14.4" customHeight="1" x14ac:dyDescent="0.3">
      <c r="A2595" s="831" t="s">
        <v>5082</v>
      </c>
      <c r="B2595" s="832" t="s">
        <v>5413</v>
      </c>
      <c r="C2595" s="832" t="s">
        <v>592</v>
      </c>
      <c r="D2595" s="832" t="s">
        <v>2752</v>
      </c>
      <c r="E2595" s="832" t="s">
        <v>5320</v>
      </c>
      <c r="F2595" s="832" t="s">
        <v>5323</v>
      </c>
      <c r="G2595" s="832" t="s">
        <v>5324</v>
      </c>
      <c r="H2595" s="849">
        <v>1</v>
      </c>
      <c r="I2595" s="849">
        <v>867</v>
      </c>
      <c r="J2595" s="832"/>
      <c r="K2595" s="832">
        <v>867</v>
      </c>
      <c r="L2595" s="849"/>
      <c r="M2595" s="849"/>
      <c r="N2595" s="832"/>
      <c r="O2595" s="832"/>
      <c r="P2595" s="849"/>
      <c r="Q2595" s="849"/>
      <c r="R2595" s="837"/>
      <c r="S2595" s="850"/>
    </row>
    <row r="2596" spans="1:19" ht="14.4" customHeight="1" x14ac:dyDescent="0.3">
      <c r="A2596" s="831" t="s">
        <v>5082</v>
      </c>
      <c r="B2596" s="832" t="s">
        <v>5413</v>
      </c>
      <c r="C2596" s="832" t="s">
        <v>592</v>
      </c>
      <c r="D2596" s="832" t="s">
        <v>2752</v>
      </c>
      <c r="E2596" s="832" t="s">
        <v>5320</v>
      </c>
      <c r="F2596" s="832" t="s">
        <v>5426</v>
      </c>
      <c r="G2596" s="832" t="s">
        <v>5427</v>
      </c>
      <c r="H2596" s="849">
        <v>4</v>
      </c>
      <c r="I2596" s="849">
        <v>4087.08</v>
      </c>
      <c r="J2596" s="832"/>
      <c r="K2596" s="832">
        <v>1021.77</v>
      </c>
      <c r="L2596" s="849"/>
      <c r="M2596" s="849"/>
      <c r="N2596" s="832"/>
      <c r="O2596" s="832"/>
      <c r="P2596" s="849"/>
      <c r="Q2596" s="849"/>
      <c r="R2596" s="837"/>
      <c r="S2596" s="850"/>
    </row>
    <row r="2597" spans="1:19" ht="14.4" customHeight="1" x14ac:dyDescent="0.3">
      <c r="A2597" s="831" t="s">
        <v>5082</v>
      </c>
      <c r="B2597" s="832" t="s">
        <v>5413</v>
      </c>
      <c r="C2597" s="832" t="s">
        <v>592</v>
      </c>
      <c r="D2597" s="832" t="s">
        <v>2752</v>
      </c>
      <c r="E2597" s="832" t="s">
        <v>5320</v>
      </c>
      <c r="F2597" s="832" t="s">
        <v>5467</v>
      </c>
      <c r="G2597" s="832" t="s">
        <v>5468</v>
      </c>
      <c r="H2597" s="849">
        <v>1</v>
      </c>
      <c r="I2597" s="849">
        <v>2012.57</v>
      </c>
      <c r="J2597" s="832"/>
      <c r="K2597" s="832">
        <v>2012.57</v>
      </c>
      <c r="L2597" s="849"/>
      <c r="M2597" s="849"/>
      <c r="N2597" s="832"/>
      <c r="O2597" s="832"/>
      <c r="P2597" s="849"/>
      <c r="Q2597" s="849"/>
      <c r="R2597" s="837"/>
      <c r="S2597" s="850"/>
    </row>
    <row r="2598" spans="1:19" ht="14.4" customHeight="1" x14ac:dyDescent="0.3">
      <c r="A2598" s="831" t="s">
        <v>5082</v>
      </c>
      <c r="B2598" s="832" t="s">
        <v>5413</v>
      </c>
      <c r="C2598" s="832" t="s">
        <v>592</v>
      </c>
      <c r="D2598" s="832" t="s">
        <v>2752</v>
      </c>
      <c r="E2598" s="832" t="s">
        <v>5331</v>
      </c>
      <c r="F2598" s="832" t="s">
        <v>5338</v>
      </c>
      <c r="G2598" s="832" t="s">
        <v>5340</v>
      </c>
      <c r="H2598" s="849">
        <v>2</v>
      </c>
      <c r="I2598" s="849">
        <v>292</v>
      </c>
      <c r="J2598" s="832"/>
      <c r="K2598" s="832">
        <v>146</v>
      </c>
      <c r="L2598" s="849"/>
      <c r="M2598" s="849"/>
      <c r="N2598" s="832"/>
      <c r="O2598" s="832"/>
      <c r="P2598" s="849"/>
      <c r="Q2598" s="849"/>
      <c r="R2598" s="837"/>
      <c r="S2598" s="850"/>
    </row>
    <row r="2599" spans="1:19" ht="14.4" customHeight="1" x14ac:dyDescent="0.3">
      <c r="A2599" s="831" t="s">
        <v>5082</v>
      </c>
      <c r="B2599" s="832" t="s">
        <v>5413</v>
      </c>
      <c r="C2599" s="832" t="s">
        <v>592</v>
      </c>
      <c r="D2599" s="832" t="s">
        <v>2752</v>
      </c>
      <c r="E2599" s="832" t="s">
        <v>5331</v>
      </c>
      <c r="F2599" s="832" t="s">
        <v>5344</v>
      </c>
      <c r="G2599" s="832" t="s">
        <v>5345</v>
      </c>
      <c r="H2599" s="849">
        <v>7</v>
      </c>
      <c r="I2599" s="849">
        <v>259</v>
      </c>
      <c r="J2599" s="832">
        <v>3.5</v>
      </c>
      <c r="K2599" s="832">
        <v>37</v>
      </c>
      <c r="L2599" s="849">
        <v>2</v>
      </c>
      <c r="M2599" s="849">
        <v>74</v>
      </c>
      <c r="N2599" s="832">
        <v>1</v>
      </c>
      <c r="O2599" s="832">
        <v>37</v>
      </c>
      <c r="P2599" s="849">
        <v>1</v>
      </c>
      <c r="Q2599" s="849">
        <v>37</v>
      </c>
      <c r="R2599" s="837">
        <v>0.5</v>
      </c>
      <c r="S2599" s="850">
        <v>37</v>
      </c>
    </row>
    <row r="2600" spans="1:19" ht="14.4" customHeight="1" x14ac:dyDescent="0.3">
      <c r="A2600" s="831" t="s">
        <v>5082</v>
      </c>
      <c r="B2600" s="832" t="s">
        <v>5413</v>
      </c>
      <c r="C2600" s="832" t="s">
        <v>592</v>
      </c>
      <c r="D2600" s="832" t="s">
        <v>2752</v>
      </c>
      <c r="E2600" s="832" t="s">
        <v>5331</v>
      </c>
      <c r="F2600" s="832" t="s">
        <v>5344</v>
      </c>
      <c r="G2600" s="832" t="s">
        <v>5346</v>
      </c>
      <c r="H2600" s="849"/>
      <c r="I2600" s="849"/>
      <c r="J2600" s="832"/>
      <c r="K2600" s="832"/>
      <c r="L2600" s="849">
        <v>1</v>
      </c>
      <c r="M2600" s="849">
        <v>37</v>
      </c>
      <c r="N2600" s="832">
        <v>1</v>
      </c>
      <c r="O2600" s="832">
        <v>37</v>
      </c>
      <c r="P2600" s="849"/>
      <c r="Q2600" s="849"/>
      <c r="R2600" s="837"/>
      <c r="S2600" s="850"/>
    </row>
    <row r="2601" spans="1:19" ht="14.4" customHeight="1" x14ac:dyDescent="0.3">
      <c r="A2601" s="831" t="s">
        <v>5082</v>
      </c>
      <c r="B2601" s="832" t="s">
        <v>5413</v>
      </c>
      <c r="C2601" s="832" t="s">
        <v>592</v>
      </c>
      <c r="D2601" s="832" t="s">
        <v>2752</v>
      </c>
      <c r="E2601" s="832" t="s">
        <v>5331</v>
      </c>
      <c r="F2601" s="832" t="s">
        <v>5430</v>
      </c>
      <c r="G2601" s="832" t="s">
        <v>5431</v>
      </c>
      <c r="H2601" s="849">
        <v>103</v>
      </c>
      <c r="I2601" s="849">
        <v>18231</v>
      </c>
      <c r="J2601" s="832">
        <v>3.3225806451612905</v>
      </c>
      <c r="K2601" s="832">
        <v>177</v>
      </c>
      <c r="L2601" s="849">
        <v>31</v>
      </c>
      <c r="M2601" s="849">
        <v>5487</v>
      </c>
      <c r="N2601" s="832">
        <v>1</v>
      </c>
      <c r="O2601" s="832">
        <v>177</v>
      </c>
      <c r="P2601" s="849">
        <v>10</v>
      </c>
      <c r="Q2601" s="849">
        <v>1780</v>
      </c>
      <c r="R2601" s="837">
        <v>0.32440313468197557</v>
      </c>
      <c r="S2601" s="850">
        <v>178</v>
      </c>
    </row>
    <row r="2602" spans="1:19" ht="14.4" customHeight="1" x14ac:dyDescent="0.3">
      <c r="A2602" s="831" t="s">
        <v>5082</v>
      </c>
      <c r="B2602" s="832" t="s">
        <v>5413</v>
      </c>
      <c r="C2602" s="832" t="s">
        <v>592</v>
      </c>
      <c r="D2602" s="832" t="s">
        <v>2752</v>
      </c>
      <c r="E2602" s="832" t="s">
        <v>5331</v>
      </c>
      <c r="F2602" s="832" t="s">
        <v>5430</v>
      </c>
      <c r="G2602" s="832" t="s">
        <v>5432</v>
      </c>
      <c r="H2602" s="849">
        <v>2</v>
      </c>
      <c r="I2602" s="849">
        <v>354</v>
      </c>
      <c r="J2602" s="832">
        <v>2</v>
      </c>
      <c r="K2602" s="832">
        <v>177</v>
      </c>
      <c r="L2602" s="849">
        <v>1</v>
      </c>
      <c r="M2602" s="849">
        <v>177</v>
      </c>
      <c r="N2602" s="832">
        <v>1</v>
      </c>
      <c r="O2602" s="832">
        <v>177</v>
      </c>
      <c r="P2602" s="849"/>
      <c r="Q2602" s="849"/>
      <c r="R2602" s="837"/>
      <c r="S2602" s="850"/>
    </row>
    <row r="2603" spans="1:19" ht="14.4" customHeight="1" x14ac:dyDescent="0.3">
      <c r="A2603" s="831" t="s">
        <v>5082</v>
      </c>
      <c r="B2603" s="832" t="s">
        <v>5413</v>
      </c>
      <c r="C2603" s="832" t="s">
        <v>592</v>
      </c>
      <c r="D2603" s="832" t="s">
        <v>2752</v>
      </c>
      <c r="E2603" s="832" t="s">
        <v>5331</v>
      </c>
      <c r="F2603" s="832" t="s">
        <v>5433</v>
      </c>
      <c r="G2603" s="832" t="s">
        <v>5434</v>
      </c>
      <c r="H2603" s="849"/>
      <c r="I2603" s="849"/>
      <c r="J2603" s="832"/>
      <c r="K2603" s="832"/>
      <c r="L2603" s="849">
        <v>2</v>
      </c>
      <c r="M2603" s="849">
        <v>2484</v>
      </c>
      <c r="N2603" s="832">
        <v>1</v>
      </c>
      <c r="O2603" s="832">
        <v>1242</v>
      </c>
      <c r="P2603" s="849">
        <v>5</v>
      </c>
      <c r="Q2603" s="849">
        <v>6215</v>
      </c>
      <c r="R2603" s="837">
        <v>2.5020128824476648</v>
      </c>
      <c r="S2603" s="850">
        <v>1243</v>
      </c>
    </row>
    <row r="2604" spans="1:19" ht="14.4" customHeight="1" x14ac:dyDescent="0.3">
      <c r="A2604" s="831" t="s">
        <v>5082</v>
      </c>
      <c r="B2604" s="832" t="s">
        <v>5413</v>
      </c>
      <c r="C2604" s="832" t="s">
        <v>592</v>
      </c>
      <c r="D2604" s="832" t="s">
        <v>2752</v>
      </c>
      <c r="E2604" s="832" t="s">
        <v>5331</v>
      </c>
      <c r="F2604" s="832" t="s">
        <v>5437</v>
      </c>
      <c r="G2604" s="832" t="s">
        <v>5438</v>
      </c>
      <c r="H2604" s="849">
        <v>5</v>
      </c>
      <c r="I2604" s="849">
        <v>3155</v>
      </c>
      <c r="J2604" s="832"/>
      <c r="K2604" s="832">
        <v>631</v>
      </c>
      <c r="L2604" s="849"/>
      <c r="M2604" s="849"/>
      <c r="N2604" s="832"/>
      <c r="O2604" s="832"/>
      <c r="P2604" s="849">
        <v>1</v>
      </c>
      <c r="Q2604" s="849">
        <v>632</v>
      </c>
      <c r="R2604" s="837"/>
      <c r="S2604" s="850">
        <v>632</v>
      </c>
    </row>
    <row r="2605" spans="1:19" ht="14.4" customHeight="1" x14ac:dyDescent="0.3">
      <c r="A2605" s="831" t="s">
        <v>5082</v>
      </c>
      <c r="B2605" s="832" t="s">
        <v>5413</v>
      </c>
      <c r="C2605" s="832" t="s">
        <v>592</v>
      </c>
      <c r="D2605" s="832" t="s">
        <v>2752</v>
      </c>
      <c r="E2605" s="832" t="s">
        <v>5331</v>
      </c>
      <c r="F2605" s="832" t="s">
        <v>5469</v>
      </c>
      <c r="G2605" s="832" t="s">
        <v>5470</v>
      </c>
      <c r="H2605" s="849">
        <v>3</v>
      </c>
      <c r="I2605" s="849">
        <v>18444</v>
      </c>
      <c r="J2605" s="832"/>
      <c r="K2605" s="832">
        <v>6148</v>
      </c>
      <c r="L2605" s="849"/>
      <c r="M2605" s="849"/>
      <c r="N2605" s="832"/>
      <c r="O2605" s="832"/>
      <c r="P2605" s="849"/>
      <c r="Q2605" s="849"/>
      <c r="R2605" s="837"/>
      <c r="S2605" s="850"/>
    </row>
    <row r="2606" spans="1:19" ht="14.4" customHeight="1" x14ac:dyDescent="0.3">
      <c r="A2606" s="831" t="s">
        <v>5082</v>
      </c>
      <c r="B2606" s="832" t="s">
        <v>5413</v>
      </c>
      <c r="C2606" s="832" t="s">
        <v>592</v>
      </c>
      <c r="D2606" s="832" t="s">
        <v>2752</v>
      </c>
      <c r="E2606" s="832" t="s">
        <v>5331</v>
      </c>
      <c r="F2606" s="832" t="s">
        <v>5439</v>
      </c>
      <c r="G2606" s="832" t="s">
        <v>5440</v>
      </c>
      <c r="H2606" s="849">
        <v>3</v>
      </c>
      <c r="I2606" s="849">
        <v>20031</v>
      </c>
      <c r="J2606" s="832">
        <v>1.4997753818508535</v>
      </c>
      <c r="K2606" s="832">
        <v>6677</v>
      </c>
      <c r="L2606" s="849">
        <v>2</v>
      </c>
      <c r="M2606" s="849">
        <v>13356</v>
      </c>
      <c r="N2606" s="832">
        <v>1</v>
      </c>
      <c r="O2606" s="832">
        <v>6678</v>
      </c>
      <c r="P2606" s="849"/>
      <c r="Q2606" s="849"/>
      <c r="R2606" s="837"/>
      <c r="S2606" s="850"/>
    </row>
    <row r="2607" spans="1:19" ht="14.4" customHeight="1" x14ac:dyDescent="0.3">
      <c r="A2607" s="831" t="s">
        <v>5082</v>
      </c>
      <c r="B2607" s="832" t="s">
        <v>5413</v>
      </c>
      <c r="C2607" s="832" t="s">
        <v>592</v>
      </c>
      <c r="D2607" s="832" t="s">
        <v>2752</v>
      </c>
      <c r="E2607" s="832" t="s">
        <v>5331</v>
      </c>
      <c r="F2607" s="832" t="s">
        <v>5443</v>
      </c>
      <c r="G2607" s="832" t="s">
        <v>5444</v>
      </c>
      <c r="H2607" s="849">
        <v>5</v>
      </c>
      <c r="I2607" s="849">
        <v>3600</v>
      </c>
      <c r="J2607" s="832"/>
      <c r="K2607" s="832">
        <v>720</v>
      </c>
      <c r="L2607" s="849"/>
      <c r="M2607" s="849"/>
      <c r="N2607" s="832"/>
      <c r="O2607" s="832"/>
      <c r="P2607" s="849"/>
      <c r="Q2607" s="849"/>
      <c r="R2607" s="837"/>
      <c r="S2607" s="850"/>
    </row>
    <row r="2608" spans="1:19" ht="14.4" customHeight="1" x14ac:dyDescent="0.3">
      <c r="A2608" s="831" t="s">
        <v>5082</v>
      </c>
      <c r="B2608" s="832" t="s">
        <v>5413</v>
      </c>
      <c r="C2608" s="832" t="s">
        <v>592</v>
      </c>
      <c r="D2608" s="832" t="s">
        <v>2752</v>
      </c>
      <c r="E2608" s="832" t="s">
        <v>5331</v>
      </c>
      <c r="F2608" s="832" t="s">
        <v>5358</v>
      </c>
      <c r="G2608" s="832" t="s">
        <v>5360</v>
      </c>
      <c r="H2608" s="849">
        <v>3</v>
      </c>
      <c r="I2608" s="849">
        <v>330</v>
      </c>
      <c r="J2608" s="832"/>
      <c r="K2608" s="832">
        <v>110</v>
      </c>
      <c r="L2608" s="849"/>
      <c r="M2608" s="849"/>
      <c r="N2608" s="832"/>
      <c r="O2608" s="832"/>
      <c r="P2608" s="849"/>
      <c r="Q2608" s="849"/>
      <c r="R2608" s="837"/>
      <c r="S2608" s="850"/>
    </row>
    <row r="2609" spans="1:19" ht="14.4" customHeight="1" x14ac:dyDescent="0.3">
      <c r="A2609" s="831" t="s">
        <v>5082</v>
      </c>
      <c r="B2609" s="832" t="s">
        <v>5413</v>
      </c>
      <c r="C2609" s="832" t="s">
        <v>592</v>
      </c>
      <c r="D2609" s="832" t="s">
        <v>2752</v>
      </c>
      <c r="E2609" s="832" t="s">
        <v>5331</v>
      </c>
      <c r="F2609" s="832" t="s">
        <v>5361</v>
      </c>
      <c r="G2609" s="832" t="s">
        <v>5362</v>
      </c>
      <c r="H2609" s="849">
        <v>62</v>
      </c>
      <c r="I2609" s="849">
        <v>2066.67</v>
      </c>
      <c r="J2609" s="832">
        <v>62.006300630063009</v>
      </c>
      <c r="K2609" s="832">
        <v>33.333387096774196</v>
      </c>
      <c r="L2609" s="849">
        <v>1</v>
      </c>
      <c r="M2609" s="849">
        <v>33.33</v>
      </c>
      <c r="N2609" s="832">
        <v>1</v>
      </c>
      <c r="O2609" s="832">
        <v>33.33</v>
      </c>
      <c r="P2609" s="849"/>
      <c r="Q2609" s="849"/>
      <c r="R2609" s="837"/>
      <c r="S2609" s="850"/>
    </row>
    <row r="2610" spans="1:19" ht="14.4" customHeight="1" x14ac:dyDescent="0.3">
      <c r="A2610" s="831" t="s">
        <v>5082</v>
      </c>
      <c r="B2610" s="832" t="s">
        <v>5413</v>
      </c>
      <c r="C2610" s="832" t="s">
        <v>592</v>
      </c>
      <c r="D2610" s="832" t="s">
        <v>2752</v>
      </c>
      <c r="E2610" s="832" t="s">
        <v>5331</v>
      </c>
      <c r="F2610" s="832" t="s">
        <v>5361</v>
      </c>
      <c r="G2610" s="832" t="s">
        <v>5363</v>
      </c>
      <c r="H2610" s="849"/>
      <c r="I2610" s="849"/>
      <c r="J2610" s="832"/>
      <c r="K2610" s="832"/>
      <c r="L2610" s="849">
        <v>31</v>
      </c>
      <c r="M2610" s="849">
        <v>1033.3399999999999</v>
      </c>
      <c r="N2610" s="832">
        <v>1</v>
      </c>
      <c r="O2610" s="832">
        <v>33.333548387096769</v>
      </c>
      <c r="P2610" s="849">
        <v>10</v>
      </c>
      <c r="Q2610" s="849">
        <v>333.33000000000004</v>
      </c>
      <c r="R2610" s="837">
        <v>0.32257533822362444</v>
      </c>
      <c r="S2610" s="850">
        <v>33.333000000000006</v>
      </c>
    </row>
    <row r="2611" spans="1:19" ht="14.4" customHeight="1" x14ac:dyDescent="0.3">
      <c r="A2611" s="831" t="s">
        <v>5082</v>
      </c>
      <c r="B2611" s="832" t="s">
        <v>5413</v>
      </c>
      <c r="C2611" s="832" t="s">
        <v>592</v>
      </c>
      <c r="D2611" s="832" t="s">
        <v>2752</v>
      </c>
      <c r="E2611" s="832" t="s">
        <v>5331</v>
      </c>
      <c r="F2611" s="832" t="s">
        <v>5447</v>
      </c>
      <c r="G2611" s="832" t="s">
        <v>5448</v>
      </c>
      <c r="H2611" s="849">
        <v>8</v>
      </c>
      <c r="I2611" s="849">
        <v>7504</v>
      </c>
      <c r="J2611" s="832">
        <v>3.9957401490947815</v>
      </c>
      <c r="K2611" s="832">
        <v>938</v>
      </c>
      <c r="L2611" s="849">
        <v>2</v>
      </c>
      <c r="M2611" s="849">
        <v>1878</v>
      </c>
      <c r="N2611" s="832">
        <v>1</v>
      </c>
      <c r="O2611" s="832">
        <v>939</v>
      </c>
      <c r="P2611" s="849"/>
      <c r="Q2611" s="849"/>
      <c r="R2611" s="837"/>
      <c r="S2611" s="850"/>
    </row>
    <row r="2612" spans="1:19" ht="14.4" customHeight="1" x14ac:dyDescent="0.3">
      <c r="A2612" s="831" t="s">
        <v>5082</v>
      </c>
      <c r="B2612" s="832" t="s">
        <v>5413</v>
      </c>
      <c r="C2612" s="832" t="s">
        <v>592</v>
      </c>
      <c r="D2612" s="832" t="s">
        <v>2752</v>
      </c>
      <c r="E2612" s="832" t="s">
        <v>5331</v>
      </c>
      <c r="F2612" s="832" t="s">
        <v>5364</v>
      </c>
      <c r="G2612" s="832" t="s">
        <v>5365</v>
      </c>
      <c r="H2612" s="849">
        <v>32</v>
      </c>
      <c r="I2612" s="849">
        <v>1184</v>
      </c>
      <c r="J2612" s="832">
        <v>10.666666666666666</v>
      </c>
      <c r="K2612" s="832">
        <v>37</v>
      </c>
      <c r="L2612" s="849">
        <v>3</v>
      </c>
      <c r="M2612" s="849">
        <v>111</v>
      </c>
      <c r="N2612" s="832">
        <v>1</v>
      </c>
      <c r="O2612" s="832">
        <v>37</v>
      </c>
      <c r="P2612" s="849">
        <v>1</v>
      </c>
      <c r="Q2612" s="849">
        <v>37</v>
      </c>
      <c r="R2612" s="837">
        <v>0.33333333333333331</v>
      </c>
      <c r="S2612" s="850">
        <v>37</v>
      </c>
    </row>
    <row r="2613" spans="1:19" ht="14.4" customHeight="1" x14ac:dyDescent="0.3">
      <c r="A2613" s="831" t="s">
        <v>5082</v>
      </c>
      <c r="B2613" s="832" t="s">
        <v>5413</v>
      </c>
      <c r="C2613" s="832" t="s">
        <v>592</v>
      </c>
      <c r="D2613" s="832" t="s">
        <v>2752</v>
      </c>
      <c r="E2613" s="832" t="s">
        <v>5331</v>
      </c>
      <c r="F2613" s="832" t="s">
        <v>5369</v>
      </c>
      <c r="G2613" s="832" t="s">
        <v>5370</v>
      </c>
      <c r="H2613" s="849">
        <v>1</v>
      </c>
      <c r="I2613" s="849">
        <v>32</v>
      </c>
      <c r="J2613" s="832"/>
      <c r="K2613" s="832">
        <v>32</v>
      </c>
      <c r="L2613" s="849"/>
      <c r="M2613" s="849"/>
      <c r="N2613" s="832"/>
      <c r="O2613" s="832"/>
      <c r="P2613" s="849"/>
      <c r="Q2613" s="849"/>
      <c r="R2613" s="837"/>
      <c r="S2613" s="850"/>
    </row>
    <row r="2614" spans="1:19" ht="14.4" customHeight="1" x14ac:dyDescent="0.3">
      <c r="A2614" s="831" t="s">
        <v>5082</v>
      </c>
      <c r="B2614" s="832" t="s">
        <v>5413</v>
      </c>
      <c r="C2614" s="832" t="s">
        <v>592</v>
      </c>
      <c r="D2614" s="832" t="s">
        <v>2752</v>
      </c>
      <c r="E2614" s="832" t="s">
        <v>5331</v>
      </c>
      <c r="F2614" s="832" t="s">
        <v>5449</v>
      </c>
      <c r="G2614" s="832" t="s">
        <v>5450</v>
      </c>
      <c r="H2614" s="849">
        <v>1</v>
      </c>
      <c r="I2614" s="849">
        <v>354</v>
      </c>
      <c r="J2614" s="832"/>
      <c r="K2614" s="832">
        <v>354</v>
      </c>
      <c r="L2614" s="849"/>
      <c r="M2614" s="849"/>
      <c r="N2614" s="832"/>
      <c r="O2614" s="832"/>
      <c r="P2614" s="849"/>
      <c r="Q2614" s="849"/>
      <c r="R2614" s="837"/>
      <c r="S2614" s="850"/>
    </row>
    <row r="2615" spans="1:19" ht="14.4" customHeight="1" x14ac:dyDescent="0.3">
      <c r="A2615" s="831" t="s">
        <v>5082</v>
      </c>
      <c r="B2615" s="832" t="s">
        <v>5413</v>
      </c>
      <c r="C2615" s="832" t="s">
        <v>592</v>
      </c>
      <c r="D2615" s="832" t="s">
        <v>2752</v>
      </c>
      <c r="E2615" s="832" t="s">
        <v>5331</v>
      </c>
      <c r="F2615" s="832" t="s">
        <v>5449</v>
      </c>
      <c r="G2615" s="832" t="s">
        <v>5451</v>
      </c>
      <c r="H2615" s="849">
        <v>7</v>
      </c>
      <c r="I2615" s="849">
        <v>2478</v>
      </c>
      <c r="J2615" s="832"/>
      <c r="K2615" s="832">
        <v>354</v>
      </c>
      <c r="L2615" s="849"/>
      <c r="M2615" s="849"/>
      <c r="N2615" s="832"/>
      <c r="O2615" s="832"/>
      <c r="P2615" s="849"/>
      <c r="Q2615" s="849"/>
      <c r="R2615" s="837"/>
      <c r="S2615" s="850"/>
    </row>
    <row r="2616" spans="1:19" ht="14.4" customHeight="1" x14ac:dyDescent="0.3">
      <c r="A2616" s="831" t="s">
        <v>5082</v>
      </c>
      <c r="B2616" s="832" t="s">
        <v>5413</v>
      </c>
      <c r="C2616" s="832" t="s">
        <v>592</v>
      </c>
      <c r="D2616" s="832" t="s">
        <v>2752</v>
      </c>
      <c r="E2616" s="832" t="s">
        <v>5331</v>
      </c>
      <c r="F2616" s="832" t="s">
        <v>5374</v>
      </c>
      <c r="G2616" s="832" t="s">
        <v>5375</v>
      </c>
      <c r="H2616" s="849">
        <v>1</v>
      </c>
      <c r="I2616" s="849">
        <v>131</v>
      </c>
      <c r="J2616" s="832"/>
      <c r="K2616" s="832">
        <v>131</v>
      </c>
      <c r="L2616" s="849"/>
      <c r="M2616" s="849"/>
      <c r="N2616" s="832"/>
      <c r="O2616" s="832"/>
      <c r="P2616" s="849"/>
      <c r="Q2616" s="849"/>
      <c r="R2616" s="837"/>
      <c r="S2616" s="850"/>
    </row>
    <row r="2617" spans="1:19" ht="14.4" customHeight="1" x14ac:dyDescent="0.3">
      <c r="A2617" s="831" t="s">
        <v>5082</v>
      </c>
      <c r="B2617" s="832" t="s">
        <v>5413</v>
      </c>
      <c r="C2617" s="832" t="s">
        <v>592</v>
      </c>
      <c r="D2617" s="832" t="s">
        <v>2752</v>
      </c>
      <c r="E2617" s="832" t="s">
        <v>5331</v>
      </c>
      <c r="F2617" s="832" t="s">
        <v>5473</v>
      </c>
      <c r="G2617" s="832" t="s">
        <v>5474</v>
      </c>
      <c r="H2617" s="849"/>
      <c r="I2617" s="849"/>
      <c r="J2617" s="832"/>
      <c r="K2617" s="832"/>
      <c r="L2617" s="849">
        <v>1</v>
      </c>
      <c r="M2617" s="849">
        <v>539</v>
      </c>
      <c r="N2617" s="832">
        <v>1</v>
      </c>
      <c r="O2617" s="832">
        <v>539</v>
      </c>
      <c r="P2617" s="849"/>
      <c r="Q2617" s="849"/>
      <c r="R2617" s="837"/>
      <c r="S2617" s="850"/>
    </row>
    <row r="2618" spans="1:19" ht="14.4" customHeight="1" x14ac:dyDescent="0.3">
      <c r="A2618" s="831" t="s">
        <v>5082</v>
      </c>
      <c r="B2618" s="832" t="s">
        <v>5413</v>
      </c>
      <c r="C2618" s="832" t="s">
        <v>592</v>
      </c>
      <c r="D2618" s="832" t="s">
        <v>2752</v>
      </c>
      <c r="E2618" s="832" t="s">
        <v>5331</v>
      </c>
      <c r="F2618" s="832" t="s">
        <v>5388</v>
      </c>
      <c r="G2618" s="832" t="s">
        <v>5389</v>
      </c>
      <c r="H2618" s="849"/>
      <c r="I2618" s="849"/>
      <c r="J2618" s="832"/>
      <c r="K2618" s="832"/>
      <c r="L2618" s="849">
        <v>1</v>
      </c>
      <c r="M2618" s="849">
        <v>116</v>
      </c>
      <c r="N2618" s="832">
        <v>1</v>
      </c>
      <c r="O2618" s="832">
        <v>116</v>
      </c>
      <c r="P2618" s="849"/>
      <c r="Q2618" s="849"/>
      <c r="R2618" s="837"/>
      <c r="S2618" s="850"/>
    </row>
    <row r="2619" spans="1:19" ht="14.4" customHeight="1" x14ac:dyDescent="0.3">
      <c r="A2619" s="831" t="s">
        <v>5082</v>
      </c>
      <c r="B2619" s="832" t="s">
        <v>5413</v>
      </c>
      <c r="C2619" s="832" t="s">
        <v>592</v>
      </c>
      <c r="D2619" s="832" t="s">
        <v>2752</v>
      </c>
      <c r="E2619" s="832" t="s">
        <v>5331</v>
      </c>
      <c r="F2619" s="832" t="s">
        <v>5454</v>
      </c>
      <c r="G2619" s="832" t="s">
        <v>5455</v>
      </c>
      <c r="H2619" s="849"/>
      <c r="I2619" s="849"/>
      <c r="J2619" s="832"/>
      <c r="K2619" s="832"/>
      <c r="L2619" s="849">
        <v>1</v>
      </c>
      <c r="M2619" s="849">
        <v>3830</v>
      </c>
      <c r="N2619" s="832">
        <v>1</v>
      </c>
      <c r="O2619" s="832">
        <v>3830</v>
      </c>
      <c r="P2619" s="849"/>
      <c r="Q2619" s="849"/>
      <c r="R2619" s="837"/>
      <c r="S2619" s="850"/>
    </row>
    <row r="2620" spans="1:19" ht="14.4" customHeight="1" x14ac:dyDescent="0.3">
      <c r="A2620" s="831" t="s">
        <v>5082</v>
      </c>
      <c r="B2620" s="832" t="s">
        <v>5413</v>
      </c>
      <c r="C2620" s="832" t="s">
        <v>592</v>
      </c>
      <c r="D2620" s="832" t="s">
        <v>2752</v>
      </c>
      <c r="E2620" s="832" t="s">
        <v>5331</v>
      </c>
      <c r="F2620" s="832" t="s">
        <v>5457</v>
      </c>
      <c r="G2620" s="832" t="s">
        <v>5458</v>
      </c>
      <c r="H2620" s="849">
        <v>19</v>
      </c>
      <c r="I2620" s="849">
        <v>36936</v>
      </c>
      <c r="J2620" s="832">
        <v>9.5</v>
      </c>
      <c r="K2620" s="832">
        <v>1944</v>
      </c>
      <c r="L2620" s="849">
        <v>2</v>
      </c>
      <c r="M2620" s="849">
        <v>3888</v>
      </c>
      <c r="N2620" s="832">
        <v>1</v>
      </c>
      <c r="O2620" s="832">
        <v>1944</v>
      </c>
      <c r="P2620" s="849">
        <v>1</v>
      </c>
      <c r="Q2620" s="849">
        <v>1945</v>
      </c>
      <c r="R2620" s="837">
        <v>0.50025720164609055</v>
      </c>
      <c r="S2620" s="850">
        <v>1945</v>
      </c>
    </row>
    <row r="2621" spans="1:19" ht="14.4" customHeight="1" x14ac:dyDescent="0.3">
      <c r="A2621" s="831" t="s">
        <v>5082</v>
      </c>
      <c r="B2621" s="832" t="s">
        <v>5413</v>
      </c>
      <c r="C2621" s="832" t="s">
        <v>592</v>
      </c>
      <c r="D2621" s="832" t="s">
        <v>2752</v>
      </c>
      <c r="E2621" s="832" t="s">
        <v>5331</v>
      </c>
      <c r="F2621" s="832" t="s">
        <v>5481</v>
      </c>
      <c r="G2621" s="832" t="s">
        <v>5482</v>
      </c>
      <c r="H2621" s="849">
        <v>10</v>
      </c>
      <c r="I2621" s="849">
        <v>83240</v>
      </c>
      <c r="J2621" s="832">
        <v>9.9975978861398023</v>
      </c>
      <c r="K2621" s="832">
        <v>8324</v>
      </c>
      <c r="L2621" s="849">
        <v>1</v>
      </c>
      <c r="M2621" s="849">
        <v>8326</v>
      </c>
      <c r="N2621" s="832">
        <v>1</v>
      </c>
      <c r="O2621" s="832">
        <v>8326</v>
      </c>
      <c r="P2621" s="849"/>
      <c r="Q2621" s="849"/>
      <c r="R2621" s="837"/>
      <c r="S2621" s="850"/>
    </row>
    <row r="2622" spans="1:19" ht="14.4" customHeight="1" x14ac:dyDescent="0.3">
      <c r="A2622" s="831" t="s">
        <v>5082</v>
      </c>
      <c r="B2622" s="832" t="s">
        <v>5413</v>
      </c>
      <c r="C2622" s="832" t="s">
        <v>592</v>
      </c>
      <c r="D2622" s="832" t="s">
        <v>2752</v>
      </c>
      <c r="E2622" s="832" t="s">
        <v>5331</v>
      </c>
      <c r="F2622" s="832" t="s">
        <v>5459</v>
      </c>
      <c r="G2622" s="832" t="s">
        <v>5460</v>
      </c>
      <c r="H2622" s="849"/>
      <c r="I2622" s="849"/>
      <c r="J2622" s="832"/>
      <c r="K2622" s="832"/>
      <c r="L2622" s="849">
        <v>1</v>
      </c>
      <c r="M2622" s="849">
        <v>14801</v>
      </c>
      <c r="N2622" s="832">
        <v>1</v>
      </c>
      <c r="O2622" s="832">
        <v>14801</v>
      </c>
      <c r="P2622" s="849"/>
      <c r="Q2622" s="849"/>
      <c r="R2622" s="837"/>
      <c r="S2622" s="850"/>
    </row>
    <row r="2623" spans="1:19" ht="14.4" customHeight="1" x14ac:dyDescent="0.3">
      <c r="A2623" s="831" t="s">
        <v>5082</v>
      </c>
      <c r="B2623" s="832" t="s">
        <v>5413</v>
      </c>
      <c r="C2623" s="832" t="s">
        <v>595</v>
      </c>
      <c r="D2623" s="832" t="s">
        <v>5066</v>
      </c>
      <c r="E2623" s="832" t="s">
        <v>5084</v>
      </c>
      <c r="F2623" s="832" t="s">
        <v>5148</v>
      </c>
      <c r="G2623" s="832" t="s">
        <v>3432</v>
      </c>
      <c r="H2623" s="849"/>
      <c r="I2623" s="849"/>
      <c r="J2623" s="832"/>
      <c r="K2623" s="832"/>
      <c r="L2623" s="849">
        <v>0.2</v>
      </c>
      <c r="M2623" s="849">
        <v>23.46</v>
      </c>
      <c r="N2623" s="832">
        <v>1</v>
      </c>
      <c r="O2623" s="832">
        <v>117.3</v>
      </c>
      <c r="P2623" s="849"/>
      <c r="Q2623" s="849"/>
      <c r="R2623" s="837"/>
      <c r="S2623" s="850"/>
    </row>
    <row r="2624" spans="1:19" ht="14.4" customHeight="1" x14ac:dyDescent="0.3">
      <c r="A2624" s="831" t="s">
        <v>5082</v>
      </c>
      <c r="B2624" s="832" t="s">
        <v>5413</v>
      </c>
      <c r="C2624" s="832" t="s">
        <v>595</v>
      </c>
      <c r="D2624" s="832" t="s">
        <v>5066</v>
      </c>
      <c r="E2624" s="832" t="s">
        <v>5084</v>
      </c>
      <c r="F2624" s="832" t="s">
        <v>5188</v>
      </c>
      <c r="G2624" s="832" t="s">
        <v>2583</v>
      </c>
      <c r="H2624" s="849"/>
      <c r="I2624" s="849"/>
      <c r="J2624" s="832"/>
      <c r="K2624" s="832"/>
      <c r="L2624" s="849">
        <v>1</v>
      </c>
      <c r="M2624" s="849">
        <v>6731.45</v>
      </c>
      <c r="N2624" s="832">
        <v>1</v>
      </c>
      <c r="O2624" s="832">
        <v>6731.45</v>
      </c>
      <c r="P2624" s="849"/>
      <c r="Q2624" s="849"/>
      <c r="R2624" s="837"/>
      <c r="S2624" s="850"/>
    </row>
    <row r="2625" spans="1:19" ht="14.4" customHeight="1" x14ac:dyDescent="0.3">
      <c r="A2625" s="831" t="s">
        <v>5082</v>
      </c>
      <c r="B2625" s="832" t="s">
        <v>5413</v>
      </c>
      <c r="C2625" s="832" t="s">
        <v>595</v>
      </c>
      <c r="D2625" s="832" t="s">
        <v>5066</v>
      </c>
      <c r="E2625" s="832" t="s">
        <v>5331</v>
      </c>
      <c r="F2625" s="832" t="s">
        <v>5344</v>
      </c>
      <c r="G2625" s="832" t="s">
        <v>5345</v>
      </c>
      <c r="H2625" s="849"/>
      <c r="I2625" s="849"/>
      <c r="J2625" s="832"/>
      <c r="K2625" s="832"/>
      <c r="L2625" s="849">
        <v>6</v>
      </c>
      <c r="M2625" s="849">
        <v>222</v>
      </c>
      <c r="N2625" s="832">
        <v>1</v>
      </c>
      <c r="O2625" s="832">
        <v>37</v>
      </c>
      <c r="P2625" s="849"/>
      <c r="Q2625" s="849"/>
      <c r="R2625" s="837"/>
      <c r="S2625" s="850"/>
    </row>
    <row r="2626" spans="1:19" ht="14.4" customHeight="1" x14ac:dyDescent="0.3">
      <c r="A2626" s="831" t="s">
        <v>5082</v>
      </c>
      <c r="B2626" s="832" t="s">
        <v>5413</v>
      </c>
      <c r="C2626" s="832" t="s">
        <v>595</v>
      </c>
      <c r="D2626" s="832" t="s">
        <v>5066</v>
      </c>
      <c r="E2626" s="832" t="s">
        <v>5331</v>
      </c>
      <c r="F2626" s="832" t="s">
        <v>5435</v>
      </c>
      <c r="G2626" s="832" t="s">
        <v>5436</v>
      </c>
      <c r="H2626" s="849"/>
      <c r="I2626" s="849"/>
      <c r="J2626" s="832"/>
      <c r="K2626" s="832"/>
      <c r="L2626" s="849">
        <v>194</v>
      </c>
      <c r="M2626" s="849">
        <v>138710</v>
      </c>
      <c r="N2626" s="832">
        <v>1</v>
      </c>
      <c r="O2626" s="832">
        <v>715</v>
      </c>
      <c r="P2626" s="849">
        <v>382</v>
      </c>
      <c r="Q2626" s="849">
        <v>273130</v>
      </c>
      <c r="R2626" s="837">
        <v>1.9690721649484537</v>
      </c>
      <c r="S2626" s="850">
        <v>715</v>
      </c>
    </row>
    <row r="2627" spans="1:19" ht="14.4" customHeight="1" x14ac:dyDescent="0.3">
      <c r="A2627" s="831" t="s">
        <v>5082</v>
      </c>
      <c r="B2627" s="832" t="s">
        <v>5413</v>
      </c>
      <c r="C2627" s="832" t="s">
        <v>595</v>
      </c>
      <c r="D2627" s="832" t="s">
        <v>5066</v>
      </c>
      <c r="E2627" s="832" t="s">
        <v>5331</v>
      </c>
      <c r="F2627" s="832" t="s">
        <v>5437</v>
      </c>
      <c r="G2627" s="832" t="s">
        <v>5438</v>
      </c>
      <c r="H2627" s="849">
        <v>34</v>
      </c>
      <c r="I2627" s="849">
        <v>21454</v>
      </c>
      <c r="J2627" s="832">
        <v>5.666666666666667</v>
      </c>
      <c r="K2627" s="832">
        <v>631</v>
      </c>
      <c r="L2627" s="849">
        <v>6</v>
      </c>
      <c r="M2627" s="849">
        <v>3786</v>
      </c>
      <c r="N2627" s="832">
        <v>1</v>
      </c>
      <c r="O2627" s="832">
        <v>631</v>
      </c>
      <c r="P2627" s="849"/>
      <c r="Q2627" s="849"/>
      <c r="R2627" s="837"/>
      <c r="S2627" s="850"/>
    </row>
    <row r="2628" spans="1:19" ht="14.4" customHeight="1" x14ac:dyDescent="0.3">
      <c r="A2628" s="831" t="s">
        <v>5082</v>
      </c>
      <c r="B2628" s="832" t="s">
        <v>5413</v>
      </c>
      <c r="C2628" s="832" t="s">
        <v>595</v>
      </c>
      <c r="D2628" s="832" t="s">
        <v>5066</v>
      </c>
      <c r="E2628" s="832" t="s">
        <v>5331</v>
      </c>
      <c r="F2628" s="832" t="s">
        <v>5441</v>
      </c>
      <c r="G2628" s="832" t="s">
        <v>5484</v>
      </c>
      <c r="H2628" s="849"/>
      <c r="I2628" s="849"/>
      <c r="J2628" s="832"/>
      <c r="K2628" s="832"/>
      <c r="L2628" s="849">
        <v>6</v>
      </c>
      <c r="M2628" s="849">
        <v>774</v>
      </c>
      <c r="N2628" s="832">
        <v>1</v>
      </c>
      <c r="O2628" s="832">
        <v>129</v>
      </c>
      <c r="P2628" s="849"/>
      <c r="Q2628" s="849"/>
      <c r="R2628" s="837"/>
      <c r="S2628" s="850"/>
    </row>
    <row r="2629" spans="1:19" ht="14.4" customHeight="1" x14ac:dyDescent="0.3">
      <c r="A2629" s="831" t="s">
        <v>5082</v>
      </c>
      <c r="B2629" s="832" t="s">
        <v>5413</v>
      </c>
      <c r="C2629" s="832" t="s">
        <v>595</v>
      </c>
      <c r="D2629" s="832" t="s">
        <v>5066</v>
      </c>
      <c r="E2629" s="832" t="s">
        <v>5331</v>
      </c>
      <c r="F2629" s="832" t="s">
        <v>5441</v>
      </c>
      <c r="G2629" s="832" t="s">
        <v>5442</v>
      </c>
      <c r="H2629" s="849"/>
      <c r="I2629" s="849"/>
      <c r="J2629" s="832"/>
      <c r="K2629" s="832"/>
      <c r="L2629" s="849">
        <v>6</v>
      </c>
      <c r="M2629" s="849">
        <v>774</v>
      </c>
      <c r="N2629" s="832">
        <v>1</v>
      </c>
      <c r="O2629" s="832">
        <v>129</v>
      </c>
      <c r="P2629" s="849">
        <v>18</v>
      </c>
      <c r="Q2629" s="849">
        <v>2322</v>
      </c>
      <c r="R2629" s="837">
        <v>3</v>
      </c>
      <c r="S2629" s="850">
        <v>129</v>
      </c>
    </row>
    <row r="2630" spans="1:19" ht="14.4" customHeight="1" x14ac:dyDescent="0.3">
      <c r="A2630" s="831" t="s">
        <v>5082</v>
      </c>
      <c r="B2630" s="832" t="s">
        <v>5413</v>
      </c>
      <c r="C2630" s="832" t="s">
        <v>595</v>
      </c>
      <c r="D2630" s="832" t="s">
        <v>5066</v>
      </c>
      <c r="E2630" s="832" t="s">
        <v>5331</v>
      </c>
      <c r="F2630" s="832" t="s">
        <v>5445</v>
      </c>
      <c r="G2630" s="832" t="s">
        <v>5446</v>
      </c>
      <c r="H2630" s="849"/>
      <c r="I2630" s="849"/>
      <c r="J2630" s="832"/>
      <c r="K2630" s="832"/>
      <c r="L2630" s="849">
        <v>540</v>
      </c>
      <c r="M2630" s="849">
        <v>474660</v>
      </c>
      <c r="N2630" s="832">
        <v>1</v>
      </c>
      <c r="O2630" s="832">
        <v>879</v>
      </c>
      <c r="P2630" s="849">
        <v>720</v>
      </c>
      <c r="Q2630" s="849">
        <v>632880</v>
      </c>
      <c r="R2630" s="837">
        <v>1.3333333333333333</v>
      </c>
      <c r="S2630" s="850">
        <v>879</v>
      </c>
    </row>
    <row r="2631" spans="1:19" ht="14.4" customHeight="1" x14ac:dyDescent="0.3">
      <c r="A2631" s="831" t="s">
        <v>5082</v>
      </c>
      <c r="B2631" s="832" t="s">
        <v>5413</v>
      </c>
      <c r="C2631" s="832" t="s">
        <v>595</v>
      </c>
      <c r="D2631" s="832" t="s">
        <v>5066</v>
      </c>
      <c r="E2631" s="832" t="s">
        <v>5331</v>
      </c>
      <c r="F2631" s="832" t="s">
        <v>5364</v>
      </c>
      <c r="G2631" s="832" t="s">
        <v>5365</v>
      </c>
      <c r="H2631" s="849"/>
      <c r="I2631" s="849"/>
      <c r="J2631" s="832"/>
      <c r="K2631" s="832"/>
      <c r="L2631" s="849">
        <v>12</v>
      </c>
      <c r="M2631" s="849">
        <v>444</v>
      </c>
      <c r="N2631" s="832">
        <v>1</v>
      </c>
      <c r="O2631" s="832">
        <v>37</v>
      </c>
      <c r="P2631" s="849">
        <v>14</v>
      </c>
      <c r="Q2631" s="849">
        <v>518</v>
      </c>
      <c r="R2631" s="837">
        <v>1.1666666666666667</v>
      </c>
      <c r="S2631" s="850">
        <v>37</v>
      </c>
    </row>
    <row r="2632" spans="1:19" ht="14.4" customHeight="1" x14ac:dyDescent="0.3">
      <c r="A2632" s="831" t="s">
        <v>5082</v>
      </c>
      <c r="B2632" s="832" t="s">
        <v>5413</v>
      </c>
      <c r="C2632" s="832" t="s">
        <v>595</v>
      </c>
      <c r="D2632" s="832" t="s">
        <v>5066</v>
      </c>
      <c r="E2632" s="832" t="s">
        <v>5331</v>
      </c>
      <c r="F2632" s="832" t="s">
        <v>5369</v>
      </c>
      <c r="G2632" s="832" t="s">
        <v>5371</v>
      </c>
      <c r="H2632" s="849"/>
      <c r="I2632" s="849"/>
      <c r="J2632" s="832"/>
      <c r="K2632" s="832"/>
      <c r="L2632" s="849">
        <v>5</v>
      </c>
      <c r="M2632" s="849">
        <v>160</v>
      </c>
      <c r="N2632" s="832">
        <v>1</v>
      </c>
      <c r="O2632" s="832">
        <v>32</v>
      </c>
      <c r="P2632" s="849"/>
      <c r="Q2632" s="849"/>
      <c r="R2632" s="837"/>
      <c r="S2632" s="850"/>
    </row>
    <row r="2633" spans="1:19" ht="14.4" customHeight="1" x14ac:dyDescent="0.3">
      <c r="A2633" s="831" t="s">
        <v>5082</v>
      </c>
      <c r="B2633" s="832" t="s">
        <v>5413</v>
      </c>
      <c r="C2633" s="832" t="s">
        <v>595</v>
      </c>
      <c r="D2633" s="832" t="s">
        <v>5066</v>
      </c>
      <c r="E2633" s="832" t="s">
        <v>5331</v>
      </c>
      <c r="F2633" s="832" t="s">
        <v>5381</v>
      </c>
      <c r="G2633" s="832" t="s">
        <v>5382</v>
      </c>
      <c r="H2633" s="849"/>
      <c r="I2633" s="849"/>
      <c r="J2633" s="832"/>
      <c r="K2633" s="832"/>
      <c r="L2633" s="849">
        <v>2</v>
      </c>
      <c r="M2633" s="849">
        <v>118</v>
      </c>
      <c r="N2633" s="832">
        <v>1</v>
      </c>
      <c r="O2633" s="832">
        <v>59</v>
      </c>
      <c r="P2633" s="849"/>
      <c r="Q2633" s="849"/>
      <c r="R2633" s="837"/>
      <c r="S2633" s="850"/>
    </row>
    <row r="2634" spans="1:19" ht="14.4" customHeight="1" x14ac:dyDescent="0.3">
      <c r="A2634" s="831" t="s">
        <v>5082</v>
      </c>
      <c r="B2634" s="832" t="s">
        <v>5413</v>
      </c>
      <c r="C2634" s="832" t="s">
        <v>595</v>
      </c>
      <c r="D2634" s="832" t="s">
        <v>5066</v>
      </c>
      <c r="E2634" s="832" t="s">
        <v>5331</v>
      </c>
      <c r="F2634" s="832" t="s">
        <v>5457</v>
      </c>
      <c r="G2634" s="832" t="s">
        <v>5458</v>
      </c>
      <c r="H2634" s="849"/>
      <c r="I2634" s="849"/>
      <c r="J2634" s="832"/>
      <c r="K2634" s="832"/>
      <c r="L2634" s="849">
        <v>20</v>
      </c>
      <c r="M2634" s="849">
        <v>38880</v>
      </c>
      <c r="N2634" s="832">
        <v>1</v>
      </c>
      <c r="O2634" s="832">
        <v>1944</v>
      </c>
      <c r="P2634" s="849">
        <v>26</v>
      </c>
      <c r="Q2634" s="849">
        <v>50570</v>
      </c>
      <c r="R2634" s="837">
        <v>1.3006687242798354</v>
      </c>
      <c r="S2634" s="850">
        <v>1945</v>
      </c>
    </row>
    <row r="2635" spans="1:19" ht="14.4" customHeight="1" x14ac:dyDescent="0.3">
      <c r="A2635" s="831" t="s">
        <v>5082</v>
      </c>
      <c r="B2635" s="832" t="s">
        <v>5413</v>
      </c>
      <c r="C2635" s="832" t="s">
        <v>595</v>
      </c>
      <c r="D2635" s="832" t="s">
        <v>5066</v>
      </c>
      <c r="E2635" s="832" t="s">
        <v>5331</v>
      </c>
      <c r="F2635" s="832" t="s">
        <v>5459</v>
      </c>
      <c r="G2635" s="832" t="s">
        <v>5460</v>
      </c>
      <c r="H2635" s="849"/>
      <c r="I2635" s="849"/>
      <c r="J2635" s="832"/>
      <c r="K2635" s="832"/>
      <c r="L2635" s="849">
        <v>1</v>
      </c>
      <c r="M2635" s="849">
        <v>14801</v>
      </c>
      <c r="N2635" s="832">
        <v>1</v>
      </c>
      <c r="O2635" s="832">
        <v>14801</v>
      </c>
      <c r="P2635" s="849">
        <v>2</v>
      </c>
      <c r="Q2635" s="849">
        <v>29608</v>
      </c>
      <c r="R2635" s="837">
        <v>2.0004053780149991</v>
      </c>
      <c r="S2635" s="850">
        <v>14804</v>
      </c>
    </row>
    <row r="2636" spans="1:19" ht="14.4" customHeight="1" x14ac:dyDescent="0.3">
      <c r="A2636" s="831" t="s">
        <v>5082</v>
      </c>
      <c r="B2636" s="832" t="s">
        <v>5413</v>
      </c>
      <c r="C2636" s="832" t="s">
        <v>595</v>
      </c>
      <c r="D2636" s="832" t="s">
        <v>2728</v>
      </c>
      <c r="E2636" s="832" t="s">
        <v>5084</v>
      </c>
      <c r="F2636" s="832" t="s">
        <v>5148</v>
      </c>
      <c r="G2636" s="832" t="s">
        <v>3432</v>
      </c>
      <c r="H2636" s="849"/>
      <c r="I2636" s="849"/>
      <c r="J2636" s="832"/>
      <c r="K2636" s="832"/>
      <c r="L2636" s="849"/>
      <c r="M2636" s="849"/>
      <c r="N2636" s="832"/>
      <c r="O2636" s="832"/>
      <c r="P2636" s="849">
        <v>0.1</v>
      </c>
      <c r="Q2636" s="849">
        <v>11.73</v>
      </c>
      <c r="R2636" s="837"/>
      <c r="S2636" s="850">
        <v>117.3</v>
      </c>
    </row>
    <row r="2637" spans="1:19" ht="14.4" customHeight="1" x14ac:dyDescent="0.3">
      <c r="A2637" s="831" t="s">
        <v>5082</v>
      </c>
      <c r="B2637" s="832" t="s">
        <v>5413</v>
      </c>
      <c r="C2637" s="832" t="s">
        <v>595</v>
      </c>
      <c r="D2637" s="832" t="s">
        <v>2728</v>
      </c>
      <c r="E2637" s="832" t="s">
        <v>5331</v>
      </c>
      <c r="F2637" s="832" t="s">
        <v>5344</v>
      </c>
      <c r="G2637" s="832" t="s">
        <v>5345</v>
      </c>
      <c r="H2637" s="849"/>
      <c r="I2637" s="849"/>
      <c r="J2637" s="832"/>
      <c r="K2637" s="832"/>
      <c r="L2637" s="849"/>
      <c r="M2637" s="849"/>
      <c r="N2637" s="832"/>
      <c r="O2637" s="832"/>
      <c r="P2637" s="849">
        <v>1</v>
      </c>
      <c r="Q2637" s="849">
        <v>37</v>
      </c>
      <c r="R2637" s="837"/>
      <c r="S2637" s="850">
        <v>37</v>
      </c>
    </row>
    <row r="2638" spans="1:19" ht="14.4" customHeight="1" x14ac:dyDescent="0.3">
      <c r="A2638" s="831" t="s">
        <v>5082</v>
      </c>
      <c r="B2638" s="832" t="s">
        <v>5413</v>
      </c>
      <c r="C2638" s="832" t="s">
        <v>595</v>
      </c>
      <c r="D2638" s="832" t="s">
        <v>2728</v>
      </c>
      <c r="E2638" s="832" t="s">
        <v>5331</v>
      </c>
      <c r="F2638" s="832" t="s">
        <v>5430</v>
      </c>
      <c r="G2638" s="832" t="s">
        <v>5431</v>
      </c>
      <c r="H2638" s="849">
        <v>3</v>
      </c>
      <c r="I2638" s="849">
        <v>531</v>
      </c>
      <c r="J2638" s="832"/>
      <c r="K2638" s="832">
        <v>177</v>
      </c>
      <c r="L2638" s="849"/>
      <c r="M2638" s="849"/>
      <c r="N2638" s="832"/>
      <c r="O2638" s="832"/>
      <c r="P2638" s="849"/>
      <c r="Q2638" s="849"/>
      <c r="R2638" s="837"/>
      <c r="S2638" s="850"/>
    </row>
    <row r="2639" spans="1:19" ht="14.4" customHeight="1" x14ac:dyDescent="0.3">
      <c r="A2639" s="831" t="s">
        <v>5082</v>
      </c>
      <c r="B2639" s="832" t="s">
        <v>5413</v>
      </c>
      <c r="C2639" s="832" t="s">
        <v>595</v>
      </c>
      <c r="D2639" s="832" t="s">
        <v>2728</v>
      </c>
      <c r="E2639" s="832" t="s">
        <v>5331</v>
      </c>
      <c r="F2639" s="832" t="s">
        <v>5469</v>
      </c>
      <c r="G2639" s="832" t="s">
        <v>5470</v>
      </c>
      <c r="H2639" s="849">
        <v>1</v>
      </c>
      <c r="I2639" s="849">
        <v>6148</v>
      </c>
      <c r="J2639" s="832"/>
      <c r="K2639" s="832">
        <v>6148</v>
      </c>
      <c r="L2639" s="849"/>
      <c r="M2639" s="849"/>
      <c r="N2639" s="832"/>
      <c r="O2639" s="832"/>
      <c r="P2639" s="849"/>
      <c r="Q2639" s="849"/>
      <c r="R2639" s="837"/>
      <c r="S2639" s="850"/>
    </row>
    <row r="2640" spans="1:19" ht="14.4" customHeight="1" x14ac:dyDescent="0.3">
      <c r="A2640" s="831" t="s">
        <v>5082</v>
      </c>
      <c r="B2640" s="832" t="s">
        <v>5413</v>
      </c>
      <c r="C2640" s="832" t="s">
        <v>595</v>
      </c>
      <c r="D2640" s="832" t="s">
        <v>2728</v>
      </c>
      <c r="E2640" s="832" t="s">
        <v>5331</v>
      </c>
      <c r="F2640" s="832" t="s">
        <v>5361</v>
      </c>
      <c r="G2640" s="832" t="s">
        <v>5363</v>
      </c>
      <c r="H2640" s="849">
        <v>4</v>
      </c>
      <c r="I2640" s="849">
        <v>133.33000000000001</v>
      </c>
      <c r="J2640" s="832"/>
      <c r="K2640" s="832">
        <v>33.332500000000003</v>
      </c>
      <c r="L2640" s="849"/>
      <c r="M2640" s="849"/>
      <c r="N2640" s="832"/>
      <c r="O2640" s="832"/>
      <c r="P2640" s="849"/>
      <c r="Q2640" s="849"/>
      <c r="R2640" s="837"/>
      <c r="S2640" s="850"/>
    </row>
    <row r="2641" spans="1:19" ht="14.4" customHeight="1" x14ac:dyDescent="0.3">
      <c r="A2641" s="831" t="s">
        <v>5082</v>
      </c>
      <c r="B2641" s="832" t="s">
        <v>5413</v>
      </c>
      <c r="C2641" s="832" t="s">
        <v>595</v>
      </c>
      <c r="D2641" s="832" t="s">
        <v>2728</v>
      </c>
      <c r="E2641" s="832" t="s">
        <v>5331</v>
      </c>
      <c r="F2641" s="832" t="s">
        <v>5447</v>
      </c>
      <c r="G2641" s="832" t="s">
        <v>5448</v>
      </c>
      <c r="H2641" s="849">
        <v>1</v>
      </c>
      <c r="I2641" s="849">
        <v>938</v>
      </c>
      <c r="J2641" s="832"/>
      <c r="K2641" s="832">
        <v>938</v>
      </c>
      <c r="L2641" s="849"/>
      <c r="M2641" s="849"/>
      <c r="N2641" s="832"/>
      <c r="O2641" s="832"/>
      <c r="P2641" s="849"/>
      <c r="Q2641" s="849"/>
      <c r="R2641" s="837"/>
      <c r="S2641" s="850"/>
    </row>
    <row r="2642" spans="1:19" ht="14.4" customHeight="1" x14ac:dyDescent="0.3">
      <c r="A2642" s="831" t="s">
        <v>5082</v>
      </c>
      <c r="B2642" s="832" t="s">
        <v>5413</v>
      </c>
      <c r="C2642" s="832" t="s">
        <v>595</v>
      </c>
      <c r="D2642" s="832" t="s">
        <v>2728</v>
      </c>
      <c r="E2642" s="832" t="s">
        <v>5331</v>
      </c>
      <c r="F2642" s="832" t="s">
        <v>5449</v>
      </c>
      <c r="G2642" s="832" t="s">
        <v>5451</v>
      </c>
      <c r="H2642" s="849">
        <v>1</v>
      </c>
      <c r="I2642" s="849">
        <v>354</v>
      </c>
      <c r="J2642" s="832"/>
      <c r="K2642" s="832">
        <v>354</v>
      </c>
      <c r="L2642" s="849"/>
      <c r="M2642" s="849"/>
      <c r="N2642" s="832"/>
      <c r="O2642" s="832"/>
      <c r="P2642" s="849"/>
      <c r="Q2642" s="849"/>
      <c r="R2642" s="837"/>
      <c r="S2642" s="850"/>
    </row>
    <row r="2643" spans="1:19" ht="14.4" customHeight="1" x14ac:dyDescent="0.3">
      <c r="A2643" s="831" t="s">
        <v>5082</v>
      </c>
      <c r="B2643" s="832" t="s">
        <v>5413</v>
      </c>
      <c r="C2643" s="832" t="s">
        <v>595</v>
      </c>
      <c r="D2643" s="832" t="s">
        <v>2728</v>
      </c>
      <c r="E2643" s="832" t="s">
        <v>5331</v>
      </c>
      <c r="F2643" s="832" t="s">
        <v>5381</v>
      </c>
      <c r="G2643" s="832" t="s">
        <v>5382</v>
      </c>
      <c r="H2643" s="849"/>
      <c r="I2643" s="849"/>
      <c r="J2643" s="832"/>
      <c r="K2643" s="832"/>
      <c r="L2643" s="849"/>
      <c r="M2643" s="849"/>
      <c r="N2643" s="832"/>
      <c r="O2643" s="832"/>
      <c r="P2643" s="849">
        <v>1</v>
      </c>
      <c r="Q2643" s="849">
        <v>59</v>
      </c>
      <c r="R2643" s="837"/>
      <c r="S2643" s="850">
        <v>59</v>
      </c>
    </row>
    <row r="2644" spans="1:19" ht="14.4" customHeight="1" x14ac:dyDescent="0.3">
      <c r="A2644" s="831" t="s">
        <v>5082</v>
      </c>
      <c r="B2644" s="832" t="s">
        <v>5413</v>
      </c>
      <c r="C2644" s="832" t="s">
        <v>595</v>
      </c>
      <c r="D2644" s="832" t="s">
        <v>2728</v>
      </c>
      <c r="E2644" s="832" t="s">
        <v>5331</v>
      </c>
      <c r="F2644" s="832" t="s">
        <v>5457</v>
      </c>
      <c r="G2644" s="832" t="s">
        <v>5458</v>
      </c>
      <c r="H2644" s="849">
        <v>1</v>
      </c>
      <c r="I2644" s="849">
        <v>1944</v>
      </c>
      <c r="J2644" s="832"/>
      <c r="K2644" s="832">
        <v>1944</v>
      </c>
      <c r="L2644" s="849"/>
      <c r="M2644" s="849"/>
      <c r="N2644" s="832"/>
      <c r="O2644" s="832"/>
      <c r="P2644" s="849"/>
      <c r="Q2644" s="849"/>
      <c r="R2644" s="837"/>
      <c r="S2644" s="850"/>
    </row>
    <row r="2645" spans="1:19" ht="14.4" customHeight="1" x14ac:dyDescent="0.3">
      <c r="A2645" s="831" t="s">
        <v>5082</v>
      </c>
      <c r="B2645" s="832" t="s">
        <v>5413</v>
      </c>
      <c r="C2645" s="832" t="s">
        <v>595</v>
      </c>
      <c r="D2645" s="832" t="s">
        <v>2740</v>
      </c>
      <c r="E2645" s="832" t="s">
        <v>5331</v>
      </c>
      <c r="F2645" s="832" t="s">
        <v>5430</v>
      </c>
      <c r="G2645" s="832" t="s">
        <v>5431</v>
      </c>
      <c r="H2645" s="849"/>
      <c r="I2645" s="849"/>
      <c r="J2645" s="832"/>
      <c r="K2645" s="832"/>
      <c r="L2645" s="849">
        <v>9</v>
      </c>
      <c r="M2645" s="849">
        <v>1593</v>
      </c>
      <c r="N2645" s="832">
        <v>1</v>
      </c>
      <c r="O2645" s="832">
        <v>177</v>
      </c>
      <c r="P2645" s="849">
        <v>22</v>
      </c>
      <c r="Q2645" s="849">
        <v>3916</v>
      </c>
      <c r="R2645" s="837">
        <v>2.4582548650345259</v>
      </c>
      <c r="S2645" s="850">
        <v>178</v>
      </c>
    </row>
    <row r="2646" spans="1:19" ht="14.4" customHeight="1" x14ac:dyDescent="0.3">
      <c r="A2646" s="831" t="s">
        <v>5082</v>
      </c>
      <c r="B2646" s="832" t="s">
        <v>5413</v>
      </c>
      <c r="C2646" s="832" t="s">
        <v>595</v>
      </c>
      <c r="D2646" s="832" t="s">
        <v>2740</v>
      </c>
      <c r="E2646" s="832" t="s">
        <v>5331</v>
      </c>
      <c r="F2646" s="832" t="s">
        <v>5437</v>
      </c>
      <c r="G2646" s="832" t="s">
        <v>5438</v>
      </c>
      <c r="H2646" s="849"/>
      <c r="I2646" s="849"/>
      <c r="J2646" s="832"/>
      <c r="K2646" s="832"/>
      <c r="L2646" s="849">
        <v>1</v>
      </c>
      <c r="M2646" s="849">
        <v>631</v>
      </c>
      <c r="N2646" s="832">
        <v>1</v>
      </c>
      <c r="O2646" s="832">
        <v>631</v>
      </c>
      <c r="P2646" s="849">
        <v>5</v>
      </c>
      <c r="Q2646" s="849">
        <v>3160</v>
      </c>
      <c r="R2646" s="837">
        <v>5.0079239302694134</v>
      </c>
      <c r="S2646" s="850">
        <v>632</v>
      </c>
    </row>
    <row r="2647" spans="1:19" ht="14.4" customHeight="1" x14ac:dyDescent="0.3">
      <c r="A2647" s="831" t="s">
        <v>5082</v>
      </c>
      <c r="B2647" s="832" t="s">
        <v>5413</v>
      </c>
      <c r="C2647" s="832" t="s">
        <v>595</v>
      </c>
      <c r="D2647" s="832" t="s">
        <v>2740</v>
      </c>
      <c r="E2647" s="832" t="s">
        <v>5331</v>
      </c>
      <c r="F2647" s="832" t="s">
        <v>5469</v>
      </c>
      <c r="G2647" s="832" t="s">
        <v>5470</v>
      </c>
      <c r="H2647" s="849"/>
      <c r="I2647" s="849"/>
      <c r="J2647" s="832"/>
      <c r="K2647" s="832"/>
      <c r="L2647" s="849">
        <v>4</v>
      </c>
      <c r="M2647" s="849">
        <v>24596</v>
      </c>
      <c r="N2647" s="832">
        <v>1</v>
      </c>
      <c r="O2647" s="832">
        <v>6149</v>
      </c>
      <c r="P2647" s="849">
        <v>3</v>
      </c>
      <c r="Q2647" s="849">
        <v>18456</v>
      </c>
      <c r="R2647" s="837">
        <v>0.75036591315661083</v>
      </c>
      <c r="S2647" s="850">
        <v>6152</v>
      </c>
    </row>
    <row r="2648" spans="1:19" ht="14.4" customHeight="1" x14ac:dyDescent="0.3">
      <c r="A2648" s="831" t="s">
        <v>5082</v>
      </c>
      <c r="B2648" s="832" t="s">
        <v>5413</v>
      </c>
      <c r="C2648" s="832" t="s">
        <v>595</v>
      </c>
      <c r="D2648" s="832" t="s">
        <v>2740</v>
      </c>
      <c r="E2648" s="832" t="s">
        <v>5331</v>
      </c>
      <c r="F2648" s="832" t="s">
        <v>5439</v>
      </c>
      <c r="G2648" s="832" t="s">
        <v>5440</v>
      </c>
      <c r="H2648" s="849"/>
      <c r="I2648" s="849"/>
      <c r="J2648" s="832"/>
      <c r="K2648" s="832"/>
      <c r="L2648" s="849">
        <v>4</v>
      </c>
      <c r="M2648" s="849">
        <v>26712</v>
      </c>
      <c r="N2648" s="832">
        <v>1</v>
      </c>
      <c r="O2648" s="832">
        <v>6678</v>
      </c>
      <c r="P2648" s="849">
        <v>11</v>
      </c>
      <c r="Q2648" s="849">
        <v>73491</v>
      </c>
      <c r="R2648" s="837">
        <v>2.7512353998203056</v>
      </c>
      <c r="S2648" s="850">
        <v>6681</v>
      </c>
    </row>
    <row r="2649" spans="1:19" ht="14.4" customHeight="1" x14ac:dyDescent="0.3">
      <c r="A2649" s="831" t="s">
        <v>5082</v>
      </c>
      <c r="B2649" s="832" t="s">
        <v>5413</v>
      </c>
      <c r="C2649" s="832" t="s">
        <v>595</v>
      </c>
      <c r="D2649" s="832" t="s">
        <v>2740</v>
      </c>
      <c r="E2649" s="832" t="s">
        <v>5331</v>
      </c>
      <c r="F2649" s="832" t="s">
        <v>5361</v>
      </c>
      <c r="G2649" s="832" t="s">
        <v>5363</v>
      </c>
      <c r="H2649" s="849"/>
      <c r="I2649" s="849"/>
      <c r="J2649" s="832"/>
      <c r="K2649" s="832"/>
      <c r="L2649" s="849">
        <v>9</v>
      </c>
      <c r="M2649" s="849">
        <v>300</v>
      </c>
      <c r="N2649" s="832">
        <v>1</v>
      </c>
      <c r="O2649" s="832">
        <v>33.333333333333336</v>
      </c>
      <c r="P2649" s="849">
        <v>22</v>
      </c>
      <c r="Q2649" s="849">
        <v>733.32999999999993</v>
      </c>
      <c r="R2649" s="837">
        <v>2.444433333333333</v>
      </c>
      <c r="S2649" s="850">
        <v>33.333181818181814</v>
      </c>
    </row>
    <row r="2650" spans="1:19" ht="14.4" customHeight="1" x14ac:dyDescent="0.3">
      <c r="A2650" s="831" t="s">
        <v>5082</v>
      </c>
      <c r="B2650" s="832" t="s">
        <v>5413</v>
      </c>
      <c r="C2650" s="832" t="s">
        <v>595</v>
      </c>
      <c r="D2650" s="832" t="s">
        <v>2740</v>
      </c>
      <c r="E2650" s="832" t="s">
        <v>5331</v>
      </c>
      <c r="F2650" s="832" t="s">
        <v>5447</v>
      </c>
      <c r="G2650" s="832" t="s">
        <v>5448</v>
      </c>
      <c r="H2650" s="849"/>
      <c r="I2650" s="849"/>
      <c r="J2650" s="832"/>
      <c r="K2650" s="832"/>
      <c r="L2650" s="849">
        <v>8</v>
      </c>
      <c r="M2650" s="849">
        <v>7512</v>
      </c>
      <c r="N2650" s="832">
        <v>1</v>
      </c>
      <c r="O2650" s="832">
        <v>939</v>
      </c>
      <c r="P2650" s="849">
        <v>14</v>
      </c>
      <c r="Q2650" s="849">
        <v>13146</v>
      </c>
      <c r="R2650" s="837">
        <v>1.75</v>
      </c>
      <c r="S2650" s="850">
        <v>939</v>
      </c>
    </row>
    <row r="2651" spans="1:19" ht="14.4" customHeight="1" x14ac:dyDescent="0.3">
      <c r="A2651" s="831" t="s">
        <v>5082</v>
      </c>
      <c r="B2651" s="832" t="s">
        <v>5413</v>
      </c>
      <c r="C2651" s="832" t="s">
        <v>595</v>
      </c>
      <c r="D2651" s="832" t="s">
        <v>2740</v>
      </c>
      <c r="E2651" s="832" t="s">
        <v>5331</v>
      </c>
      <c r="F2651" s="832" t="s">
        <v>5457</v>
      </c>
      <c r="G2651" s="832" t="s">
        <v>5458</v>
      </c>
      <c r="H2651" s="849"/>
      <c r="I2651" s="849"/>
      <c r="J2651" s="832"/>
      <c r="K2651" s="832"/>
      <c r="L2651" s="849">
        <v>4</v>
      </c>
      <c r="M2651" s="849">
        <v>7776</v>
      </c>
      <c r="N2651" s="832">
        <v>1</v>
      </c>
      <c r="O2651" s="832">
        <v>1944</v>
      </c>
      <c r="P2651" s="849">
        <v>9</v>
      </c>
      <c r="Q2651" s="849">
        <v>17505</v>
      </c>
      <c r="R2651" s="837">
        <v>2.2511574074074074</v>
      </c>
      <c r="S2651" s="850">
        <v>1945</v>
      </c>
    </row>
    <row r="2652" spans="1:19" ht="14.4" customHeight="1" x14ac:dyDescent="0.3">
      <c r="A2652" s="831" t="s">
        <v>5082</v>
      </c>
      <c r="B2652" s="832" t="s">
        <v>5413</v>
      </c>
      <c r="C2652" s="832" t="s">
        <v>595</v>
      </c>
      <c r="D2652" s="832" t="s">
        <v>2751</v>
      </c>
      <c r="E2652" s="832" t="s">
        <v>5331</v>
      </c>
      <c r="F2652" s="832" t="s">
        <v>5344</v>
      </c>
      <c r="G2652" s="832" t="s">
        <v>5345</v>
      </c>
      <c r="H2652" s="849">
        <v>1</v>
      </c>
      <c r="I2652" s="849">
        <v>37</v>
      </c>
      <c r="J2652" s="832"/>
      <c r="K2652" s="832">
        <v>37</v>
      </c>
      <c r="L2652" s="849"/>
      <c r="M2652" s="849"/>
      <c r="N2652" s="832"/>
      <c r="O2652" s="832"/>
      <c r="P2652" s="849"/>
      <c r="Q2652" s="849"/>
      <c r="R2652" s="837"/>
      <c r="S2652" s="850"/>
    </row>
    <row r="2653" spans="1:19" ht="14.4" customHeight="1" x14ac:dyDescent="0.3">
      <c r="A2653" s="831" t="s">
        <v>5082</v>
      </c>
      <c r="B2653" s="832" t="s">
        <v>5413</v>
      </c>
      <c r="C2653" s="832" t="s">
        <v>595</v>
      </c>
      <c r="D2653" s="832" t="s">
        <v>2751</v>
      </c>
      <c r="E2653" s="832" t="s">
        <v>5331</v>
      </c>
      <c r="F2653" s="832" t="s">
        <v>5430</v>
      </c>
      <c r="G2653" s="832" t="s">
        <v>5431</v>
      </c>
      <c r="H2653" s="849">
        <v>56</v>
      </c>
      <c r="I2653" s="849">
        <v>9912</v>
      </c>
      <c r="J2653" s="832">
        <v>0.64367816091954022</v>
      </c>
      <c r="K2653" s="832">
        <v>177</v>
      </c>
      <c r="L2653" s="849">
        <v>87</v>
      </c>
      <c r="M2653" s="849">
        <v>15399</v>
      </c>
      <c r="N2653" s="832">
        <v>1</v>
      </c>
      <c r="O2653" s="832">
        <v>177</v>
      </c>
      <c r="P2653" s="849">
        <v>34</v>
      </c>
      <c r="Q2653" s="849">
        <v>6052</v>
      </c>
      <c r="R2653" s="837">
        <v>0.39301253328138192</v>
      </c>
      <c r="S2653" s="850">
        <v>178</v>
      </c>
    </row>
    <row r="2654" spans="1:19" ht="14.4" customHeight="1" x14ac:dyDescent="0.3">
      <c r="A2654" s="831" t="s">
        <v>5082</v>
      </c>
      <c r="B2654" s="832" t="s">
        <v>5413</v>
      </c>
      <c r="C2654" s="832" t="s">
        <v>595</v>
      </c>
      <c r="D2654" s="832" t="s">
        <v>2751</v>
      </c>
      <c r="E2654" s="832" t="s">
        <v>5331</v>
      </c>
      <c r="F2654" s="832" t="s">
        <v>5430</v>
      </c>
      <c r="G2654" s="832" t="s">
        <v>5432</v>
      </c>
      <c r="H2654" s="849"/>
      <c r="I2654" s="849"/>
      <c r="J2654" s="832"/>
      <c r="K2654" s="832"/>
      <c r="L2654" s="849"/>
      <c r="M2654" s="849"/>
      <c r="N2654" s="832"/>
      <c r="O2654" s="832"/>
      <c r="P2654" s="849">
        <v>2</v>
      </c>
      <c r="Q2654" s="849">
        <v>356</v>
      </c>
      <c r="R2654" s="837"/>
      <c r="S2654" s="850">
        <v>178</v>
      </c>
    </row>
    <row r="2655" spans="1:19" ht="14.4" customHeight="1" x14ac:dyDescent="0.3">
      <c r="A2655" s="831" t="s">
        <v>5082</v>
      </c>
      <c r="B2655" s="832" t="s">
        <v>5413</v>
      </c>
      <c r="C2655" s="832" t="s">
        <v>595</v>
      </c>
      <c r="D2655" s="832" t="s">
        <v>2751</v>
      </c>
      <c r="E2655" s="832" t="s">
        <v>5331</v>
      </c>
      <c r="F2655" s="832" t="s">
        <v>5437</v>
      </c>
      <c r="G2655" s="832" t="s">
        <v>5438</v>
      </c>
      <c r="H2655" s="849">
        <v>1</v>
      </c>
      <c r="I2655" s="849">
        <v>631</v>
      </c>
      <c r="J2655" s="832">
        <v>3.4482758620689655E-2</v>
      </c>
      <c r="K2655" s="832">
        <v>631</v>
      </c>
      <c r="L2655" s="849">
        <v>29</v>
      </c>
      <c r="M2655" s="849">
        <v>18299</v>
      </c>
      <c r="N2655" s="832">
        <v>1</v>
      </c>
      <c r="O2655" s="832">
        <v>631</v>
      </c>
      <c r="P2655" s="849">
        <v>4</v>
      </c>
      <c r="Q2655" s="849">
        <v>2528</v>
      </c>
      <c r="R2655" s="837">
        <v>0.13814962566260452</v>
      </c>
      <c r="S2655" s="850">
        <v>632</v>
      </c>
    </row>
    <row r="2656" spans="1:19" ht="14.4" customHeight="1" x14ac:dyDescent="0.3">
      <c r="A2656" s="831" t="s">
        <v>5082</v>
      </c>
      <c r="B2656" s="832" t="s">
        <v>5413</v>
      </c>
      <c r="C2656" s="832" t="s">
        <v>595</v>
      </c>
      <c r="D2656" s="832" t="s">
        <v>2751</v>
      </c>
      <c r="E2656" s="832" t="s">
        <v>5331</v>
      </c>
      <c r="F2656" s="832" t="s">
        <v>5469</v>
      </c>
      <c r="G2656" s="832" t="s">
        <v>5470</v>
      </c>
      <c r="H2656" s="849">
        <v>18</v>
      </c>
      <c r="I2656" s="849">
        <v>110664</v>
      </c>
      <c r="J2656" s="832">
        <v>1.9996747438607905</v>
      </c>
      <c r="K2656" s="832">
        <v>6148</v>
      </c>
      <c r="L2656" s="849">
        <v>9</v>
      </c>
      <c r="M2656" s="849">
        <v>55341</v>
      </c>
      <c r="N2656" s="832">
        <v>1</v>
      </c>
      <c r="O2656" s="832">
        <v>6149</v>
      </c>
      <c r="P2656" s="849">
        <v>5</v>
      </c>
      <c r="Q2656" s="849">
        <v>30760</v>
      </c>
      <c r="R2656" s="837">
        <v>0.55582660233823022</v>
      </c>
      <c r="S2656" s="850">
        <v>6152</v>
      </c>
    </row>
    <row r="2657" spans="1:19" ht="14.4" customHeight="1" x14ac:dyDescent="0.3">
      <c r="A2657" s="831" t="s">
        <v>5082</v>
      </c>
      <c r="B2657" s="832" t="s">
        <v>5413</v>
      </c>
      <c r="C2657" s="832" t="s">
        <v>595</v>
      </c>
      <c r="D2657" s="832" t="s">
        <v>2751</v>
      </c>
      <c r="E2657" s="832" t="s">
        <v>5331</v>
      </c>
      <c r="F2657" s="832" t="s">
        <v>5439</v>
      </c>
      <c r="G2657" s="832" t="s">
        <v>5440</v>
      </c>
      <c r="H2657" s="849">
        <v>10</v>
      </c>
      <c r="I2657" s="849">
        <v>66770</v>
      </c>
      <c r="J2657" s="832">
        <v>0.29407360428448109</v>
      </c>
      <c r="K2657" s="832">
        <v>6677</v>
      </c>
      <c r="L2657" s="849">
        <v>34</v>
      </c>
      <c r="M2657" s="849">
        <v>227052</v>
      </c>
      <c r="N2657" s="832">
        <v>1</v>
      </c>
      <c r="O2657" s="832">
        <v>6678</v>
      </c>
      <c r="P2657" s="849">
        <v>26</v>
      </c>
      <c r="Q2657" s="849">
        <v>173706</v>
      </c>
      <c r="R2657" s="837">
        <v>0.76504941599281218</v>
      </c>
      <c r="S2657" s="850">
        <v>6681</v>
      </c>
    </row>
    <row r="2658" spans="1:19" ht="14.4" customHeight="1" x14ac:dyDescent="0.3">
      <c r="A2658" s="831" t="s">
        <v>5082</v>
      </c>
      <c r="B2658" s="832" t="s">
        <v>5413</v>
      </c>
      <c r="C2658" s="832" t="s">
        <v>595</v>
      </c>
      <c r="D2658" s="832" t="s">
        <v>2751</v>
      </c>
      <c r="E2658" s="832" t="s">
        <v>5331</v>
      </c>
      <c r="F2658" s="832" t="s">
        <v>5361</v>
      </c>
      <c r="G2658" s="832" t="s">
        <v>5362</v>
      </c>
      <c r="H2658" s="849">
        <v>1</v>
      </c>
      <c r="I2658" s="849">
        <v>33.33</v>
      </c>
      <c r="J2658" s="832"/>
      <c r="K2658" s="832">
        <v>33.33</v>
      </c>
      <c r="L2658" s="849"/>
      <c r="M2658" s="849"/>
      <c r="N2658" s="832"/>
      <c r="O2658" s="832"/>
      <c r="P2658" s="849">
        <v>2</v>
      </c>
      <c r="Q2658" s="849">
        <v>66.66</v>
      </c>
      <c r="R2658" s="837"/>
      <c r="S2658" s="850">
        <v>33.33</v>
      </c>
    </row>
    <row r="2659" spans="1:19" ht="14.4" customHeight="1" x14ac:dyDescent="0.3">
      <c r="A2659" s="831" t="s">
        <v>5082</v>
      </c>
      <c r="B2659" s="832" t="s">
        <v>5413</v>
      </c>
      <c r="C2659" s="832" t="s">
        <v>595</v>
      </c>
      <c r="D2659" s="832" t="s">
        <v>2751</v>
      </c>
      <c r="E2659" s="832" t="s">
        <v>5331</v>
      </c>
      <c r="F2659" s="832" t="s">
        <v>5361</v>
      </c>
      <c r="G2659" s="832" t="s">
        <v>5363</v>
      </c>
      <c r="H2659" s="849">
        <v>47</v>
      </c>
      <c r="I2659" s="849">
        <v>1566.6699999999998</v>
      </c>
      <c r="J2659" s="832">
        <v>0.52222333333333326</v>
      </c>
      <c r="K2659" s="832">
        <v>33.333404255319145</v>
      </c>
      <c r="L2659" s="849">
        <v>90</v>
      </c>
      <c r="M2659" s="849">
        <v>3000</v>
      </c>
      <c r="N2659" s="832">
        <v>1</v>
      </c>
      <c r="O2659" s="832">
        <v>33.333333333333336</v>
      </c>
      <c r="P2659" s="849">
        <v>34</v>
      </c>
      <c r="Q2659" s="849">
        <v>1133.33</v>
      </c>
      <c r="R2659" s="837">
        <v>0.37777666666666665</v>
      </c>
      <c r="S2659" s="850">
        <v>33.333235294117642</v>
      </c>
    </row>
    <row r="2660" spans="1:19" ht="14.4" customHeight="1" x14ac:dyDescent="0.3">
      <c r="A2660" s="831" t="s">
        <v>5082</v>
      </c>
      <c r="B2660" s="832" t="s">
        <v>5413</v>
      </c>
      <c r="C2660" s="832" t="s">
        <v>595</v>
      </c>
      <c r="D2660" s="832" t="s">
        <v>2751</v>
      </c>
      <c r="E2660" s="832" t="s">
        <v>5331</v>
      </c>
      <c r="F2660" s="832" t="s">
        <v>5447</v>
      </c>
      <c r="G2660" s="832" t="s">
        <v>5448</v>
      </c>
      <c r="H2660" s="849">
        <v>29</v>
      </c>
      <c r="I2660" s="849">
        <v>27202</v>
      </c>
      <c r="J2660" s="832">
        <v>0.54658709586673904</v>
      </c>
      <c r="K2660" s="832">
        <v>938</v>
      </c>
      <c r="L2660" s="849">
        <v>53</v>
      </c>
      <c r="M2660" s="849">
        <v>49767</v>
      </c>
      <c r="N2660" s="832">
        <v>1</v>
      </c>
      <c r="O2660" s="832">
        <v>939</v>
      </c>
      <c r="P2660" s="849">
        <v>32</v>
      </c>
      <c r="Q2660" s="849">
        <v>30048</v>
      </c>
      <c r="R2660" s="837">
        <v>0.60377358490566035</v>
      </c>
      <c r="S2660" s="850">
        <v>939</v>
      </c>
    </row>
    <row r="2661" spans="1:19" ht="14.4" customHeight="1" x14ac:dyDescent="0.3">
      <c r="A2661" s="831" t="s">
        <v>5082</v>
      </c>
      <c r="B2661" s="832" t="s">
        <v>5413</v>
      </c>
      <c r="C2661" s="832" t="s">
        <v>595</v>
      </c>
      <c r="D2661" s="832" t="s">
        <v>2751</v>
      </c>
      <c r="E2661" s="832" t="s">
        <v>5331</v>
      </c>
      <c r="F2661" s="832" t="s">
        <v>5364</v>
      </c>
      <c r="G2661" s="832" t="s">
        <v>5365</v>
      </c>
      <c r="H2661" s="849">
        <v>13</v>
      </c>
      <c r="I2661" s="849">
        <v>481</v>
      </c>
      <c r="J2661" s="832">
        <v>4.333333333333333</v>
      </c>
      <c r="K2661" s="832">
        <v>37</v>
      </c>
      <c r="L2661" s="849">
        <v>3</v>
      </c>
      <c r="M2661" s="849">
        <v>111</v>
      </c>
      <c r="N2661" s="832">
        <v>1</v>
      </c>
      <c r="O2661" s="832">
        <v>37</v>
      </c>
      <c r="P2661" s="849"/>
      <c r="Q2661" s="849"/>
      <c r="R2661" s="837"/>
      <c r="S2661" s="850"/>
    </row>
    <row r="2662" spans="1:19" ht="14.4" customHeight="1" x14ac:dyDescent="0.3">
      <c r="A2662" s="831" t="s">
        <v>5082</v>
      </c>
      <c r="B2662" s="832" t="s">
        <v>5413</v>
      </c>
      <c r="C2662" s="832" t="s">
        <v>595</v>
      </c>
      <c r="D2662" s="832" t="s">
        <v>2751</v>
      </c>
      <c r="E2662" s="832" t="s">
        <v>5331</v>
      </c>
      <c r="F2662" s="832" t="s">
        <v>5449</v>
      </c>
      <c r="G2662" s="832" t="s">
        <v>5450</v>
      </c>
      <c r="H2662" s="849">
        <v>1</v>
      </c>
      <c r="I2662" s="849">
        <v>354</v>
      </c>
      <c r="J2662" s="832">
        <v>0.9971830985915493</v>
      </c>
      <c r="K2662" s="832">
        <v>354</v>
      </c>
      <c r="L2662" s="849">
        <v>1</v>
      </c>
      <c r="M2662" s="849">
        <v>355</v>
      </c>
      <c r="N2662" s="832">
        <v>1</v>
      </c>
      <c r="O2662" s="832">
        <v>355</v>
      </c>
      <c r="P2662" s="849"/>
      <c r="Q2662" s="849"/>
      <c r="R2662" s="837"/>
      <c r="S2662" s="850"/>
    </row>
    <row r="2663" spans="1:19" ht="14.4" customHeight="1" x14ac:dyDescent="0.3">
      <c r="A2663" s="831" t="s">
        <v>5082</v>
      </c>
      <c r="B2663" s="832" t="s">
        <v>5413</v>
      </c>
      <c r="C2663" s="832" t="s">
        <v>595</v>
      </c>
      <c r="D2663" s="832" t="s">
        <v>2751</v>
      </c>
      <c r="E2663" s="832" t="s">
        <v>5331</v>
      </c>
      <c r="F2663" s="832" t="s">
        <v>5449</v>
      </c>
      <c r="G2663" s="832" t="s">
        <v>5451</v>
      </c>
      <c r="H2663" s="849">
        <v>6</v>
      </c>
      <c r="I2663" s="849">
        <v>2124</v>
      </c>
      <c r="J2663" s="832">
        <v>2.9915492957746479</v>
      </c>
      <c r="K2663" s="832">
        <v>354</v>
      </c>
      <c r="L2663" s="849">
        <v>2</v>
      </c>
      <c r="M2663" s="849">
        <v>710</v>
      </c>
      <c r="N2663" s="832">
        <v>1</v>
      </c>
      <c r="O2663" s="832">
        <v>355</v>
      </c>
      <c r="P2663" s="849"/>
      <c r="Q2663" s="849"/>
      <c r="R2663" s="837"/>
      <c r="S2663" s="850"/>
    </row>
    <row r="2664" spans="1:19" ht="14.4" customHeight="1" x14ac:dyDescent="0.3">
      <c r="A2664" s="831" t="s">
        <v>5082</v>
      </c>
      <c r="B2664" s="832" t="s">
        <v>5413</v>
      </c>
      <c r="C2664" s="832" t="s">
        <v>595</v>
      </c>
      <c r="D2664" s="832" t="s">
        <v>2751</v>
      </c>
      <c r="E2664" s="832" t="s">
        <v>5331</v>
      </c>
      <c r="F2664" s="832" t="s">
        <v>5457</v>
      </c>
      <c r="G2664" s="832" t="s">
        <v>5458</v>
      </c>
      <c r="H2664" s="849">
        <v>22</v>
      </c>
      <c r="I2664" s="849">
        <v>42768</v>
      </c>
      <c r="J2664" s="832">
        <v>0.70967741935483875</v>
      </c>
      <c r="K2664" s="832">
        <v>1944</v>
      </c>
      <c r="L2664" s="849">
        <v>31</v>
      </c>
      <c r="M2664" s="849">
        <v>60264</v>
      </c>
      <c r="N2664" s="832">
        <v>1</v>
      </c>
      <c r="O2664" s="832">
        <v>1944</v>
      </c>
      <c r="P2664" s="849">
        <v>8</v>
      </c>
      <c r="Q2664" s="849">
        <v>15560</v>
      </c>
      <c r="R2664" s="837">
        <v>0.25819726536572413</v>
      </c>
      <c r="S2664" s="850">
        <v>1945</v>
      </c>
    </row>
    <row r="2665" spans="1:19" ht="14.4" customHeight="1" x14ac:dyDescent="0.3">
      <c r="A2665" s="831" t="s">
        <v>5082</v>
      </c>
      <c r="B2665" s="832" t="s">
        <v>5413</v>
      </c>
      <c r="C2665" s="832" t="s">
        <v>595</v>
      </c>
      <c r="D2665" s="832" t="s">
        <v>2752</v>
      </c>
      <c r="E2665" s="832" t="s">
        <v>5084</v>
      </c>
      <c r="F2665" s="832" t="s">
        <v>5087</v>
      </c>
      <c r="G2665" s="832" t="s">
        <v>4276</v>
      </c>
      <c r="H2665" s="849">
        <v>0.4</v>
      </c>
      <c r="I2665" s="849">
        <v>21.64</v>
      </c>
      <c r="J2665" s="832"/>
      <c r="K2665" s="832">
        <v>54.1</v>
      </c>
      <c r="L2665" s="849"/>
      <c r="M2665" s="849"/>
      <c r="N2665" s="832"/>
      <c r="O2665" s="832"/>
      <c r="P2665" s="849">
        <v>3.4000000000000004</v>
      </c>
      <c r="Q2665" s="849">
        <v>183.94</v>
      </c>
      <c r="R2665" s="837"/>
      <c r="S2665" s="850">
        <v>54.099999999999994</v>
      </c>
    </row>
    <row r="2666" spans="1:19" ht="14.4" customHeight="1" x14ac:dyDescent="0.3">
      <c r="A2666" s="831" t="s">
        <v>5082</v>
      </c>
      <c r="B2666" s="832" t="s">
        <v>5413</v>
      </c>
      <c r="C2666" s="832" t="s">
        <v>595</v>
      </c>
      <c r="D2666" s="832" t="s">
        <v>2752</v>
      </c>
      <c r="E2666" s="832" t="s">
        <v>5084</v>
      </c>
      <c r="F2666" s="832" t="s">
        <v>5088</v>
      </c>
      <c r="G2666" s="832" t="s">
        <v>4543</v>
      </c>
      <c r="H2666" s="849"/>
      <c r="I2666" s="849"/>
      <c r="J2666" s="832"/>
      <c r="K2666" s="832"/>
      <c r="L2666" s="849">
        <v>0.2</v>
      </c>
      <c r="M2666" s="849">
        <v>21.65</v>
      </c>
      <c r="N2666" s="832">
        <v>1</v>
      </c>
      <c r="O2666" s="832">
        <v>108.24999999999999</v>
      </c>
      <c r="P2666" s="849">
        <v>0.2</v>
      </c>
      <c r="Q2666" s="849">
        <v>21.65</v>
      </c>
      <c r="R2666" s="837">
        <v>1</v>
      </c>
      <c r="S2666" s="850">
        <v>108.24999999999999</v>
      </c>
    </row>
    <row r="2667" spans="1:19" ht="14.4" customHeight="1" x14ac:dyDescent="0.3">
      <c r="A2667" s="831" t="s">
        <v>5082</v>
      </c>
      <c r="B2667" s="832" t="s">
        <v>5413</v>
      </c>
      <c r="C2667" s="832" t="s">
        <v>595</v>
      </c>
      <c r="D2667" s="832" t="s">
        <v>2752</v>
      </c>
      <c r="E2667" s="832" t="s">
        <v>5084</v>
      </c>
      <c r="F2667" s="832" t="s">
        <v>5091</v>
      </c>
      <c r="G2667" s="832" t="s">
        <v>2872</v>
      </c>
      <c r="H2667" s="849"/>
      <c r="I2667" s="849"/>
      <c r="J2667" s="832"/>
      <c r="K2667" s="832"/>
      <c r="L2667" s="849"/>
      <c r="M2667" s="849"/>
      <c r="N2667" s="832"/>
      <c r="O2667" s="832"/>
      <c r="P2667" s="849">
        <v>0.8</v>
      </c>
      <c r="Q2667" s="849">
        <v>10.28</v>
      </c>
      <c r="R2667" s="837"/>
      <c r="S2667" s="850">
        <v>12.849999999999998</v>
      </c>
    </row>
    <row r="2668" spans="1:19" ht="14.4" customHeight="1" x14ac:dyDescent="0.3">
      <c r="A2668" s="831" t="s">
        <v>5082</v>
      </c>
      <c r="B2668" s="832" t="s">
        <v>5413</v>
      </c>
      <c r="C2668" s="832" t="s">
        <v>595</v>
      </c>
      <c r="D2668" s="832" t="s">
        <v>2752</v>
      </c>
      <c r="E2668" s="832" t="s">
        <v>5084</v>
      </c>
      <c r="F2668" s="832" t="s">
        <v>5092</v>
      </c>
      <c r="G2668" s="832" t="s">
        <v>5093</v>
      </c>
      <c r="H2668" s="849">
        <v>0.5</v>
      </c>
      <c r="I2668" s="849">
        <v>96.02</v>
      </c>
      <c r="J2668" s="832">
        <v>0.12302055040229588</v>
      </c>
      <c r="K2668" s="832">
        <v>192.04</v>
      </c>
      <c r="L2668" s="849">
        <v>3.8000000000000007</v>
      </c>
      <c r="M2668" s="849">
        <v>780.5200000000001</v>
      </c>
      <c r="N2668" s="832">
        <v>1</v>
      </c>
      <c r="O2668" s="832">
        <v>205.39999999999998</v>
      </c>
      <c r="P2668" s="849">
        <v>3.1</v>
      </c>
      <c r="Q2668" s="849">
        <v>636.74</v>
      </c>
      <c r="R2668" s="837">
        <v>0.8157894736842104</v>
      </c>
      <c r="S2668" s="850">
        <v>205.4</v>
      </c>
    </row>
    <row r="2669" spans="1:19" ht="14.4" customHeight="1" x14ac:dyDescent="0.3">
      <c r="A2669" s="831" t="s">
        <v>5082</v>
      </c>
      <c r="B2669" s="832" t="s">
        <v>5413</v>
      </c>
      <c r="C2669" s="832" t="s">
        <v>595</v>
      </c>
      <c r="D2669" s="832" t="s">
        <v>2752</v>
      </c>
      <c r="E2669" s="832" t="s">
        <v>5084</v>
      </c>
      <c r="F2669" s="832" t="s">
        <v>5094</v>
      </c>
      <c r="G2669" s="832" t="s">
        <v>5095</v>
      </c>
      <c r="H2669" s="849"/>
      <c r="I2669" s="849"/>
      <c r="J2669" s="832"/>
      <c r="K2669" s="832"/>
      <c r="L2669" s="849">
        <v>2</v>
      </c>
      <c r="M2669" s="849">
        <v>12745.08</v>
      </c>
      <c r="N2669" s="832">
        <v>1</v>
      </c>
      <c r="O2669" s="832">
        <v>6372.54</v>
      </c>
      <c r="P2669" s="849"/>
      <c r="Q2669" s="849"/>
      <c r="R2669" s="837"/>
      <c r="S2669" s="850"/>
    </row>
    <row r="2670" spans="1:19" ht="14.4" customHeight="1" x14ac:dyDescent="0.3">
      <c r="A2670" s="831" t="s">
        <v>5082</v>
      </c>
      <c r="B2670" s="832" t="s">
        <v>5413</v>
      </c>
      <c r="C2670" s="832" t="s">
        <v>595</v>
      </c>
      <c r="D2670" s="832" t="s">
        <v>2752</v>
      </c>
      <c r="E2670" s="832" t="s">
        <v>5084</v>
      </c>
      <c r="F2670" s="832" t="s">
        <v>5097</v>
      </c>
      <c r="G2670" s="832" t="s">
        <v>1226</v>
      </c>
      <c r="H2670" s="849"/>
      <c r="I2670" s="849"/>
      <c r="J2670" s="832"/>
      <c r="K2670" s="832"/>
      <c r="L2670" s="849"/>
      <c r="M2670" s="849"/>
      <c r="N2670" s="832"/>
      <c r="O2670" s="832"/>
      <c r="P2670" s="849">
        <v>73</v>
      </c>
      <c r="Q2670" s="849">
        <v>1003.0200000000002</v>
      </c>
      <c r="R2670" s="837"/>
      <c r="S2670" s="850">
        <v>13.740000000000002</v>
      </c>
    </row>
    <row r="2671" spans="1:19" ht="14.4" customHeight="1" x14ac:dyDescent="0.3">
      <c r="A2671" s="831" t="s">
        <v>5082</v>
      </c>
      <c r="B2671" s="832" t="s">
        <v>5413</v>
      </c>
      <c r="C2671" s="832" t="s">
        <v>595</v>
      </c>
      <c r="D2671" s="832" t="s">
        <v>2752</v>
      </c>
      <c r="E2671" s="832" t="s">
        <v>5084</v>
      </c>
      <c r="F2671" s="832" t="s">
        <v>5416</v>
      </c>
      <c r="G2671" s="832" t="s">
        <v>5415</v>
      </c>
      <c r="H2671" s="849"/>
      <c r="I2671" s="849"/>
      <c r="J2671" s="832"/>
      <c r="K2671" s="832"/>
      <c r="L2671" s="849">
        <v>1</v>
      </c>
      <c r="M2671" s="849">
        <v>227.34</v>
      </c>
      <c r="N2671" s="832">
        <v>1</v>
      </c>
      <c r="O2671" s="832">
        <v>227.34</v>
      </c>
      <c r="P2671" s="849"/>
      <c r="Q2671" s="849"/>
      <c r="R2671" s="837"/>
      <c r="S2671" s="850"/>
    </row>
    <row r="2672" spans="1:19" ht="14.4" customHeight="1" x14ac:dyDescent="0.3">
      <c r="A2672" s="831" t="s">
        <v>5082</v>
      </c>
      <c r="B2672" s="832" t="s">
        <v>5413</v>
      </c>
      <c r="C2672" s="832" t="s">
        <v>595</v>
      </c>
      <c r="D2672" s="832" t="s">
        <v>2752</v>
      </c>
      <c r="E2672" s="832" t="s">
        <v>5084</v>
      </c>
      <c r="F2672" s="832" t="s">
        <v>5099</v>
      </c>
      <c r="G2672" s="832" t="s">
        <v>609</v>
      </c>
      <c r="H2672" s="849"/>
      <c r="I2672" s="849"/>
      <c r="J2672" s="832"/>
      <c r="K2672" s="832"/>
      <c r="L2672" s="849">
        <v>7.59</v>
      </c>
      <c r="M2672" s="849">
        <v>2776.4</v>
      </c>
      <c r="N2672" s="832">
        <v>1</v>
      </c>
      <c r="O2672" s="832">
        <v>365.79710144927537</v>
      </c>
      <c r="P2672" s="849"/>
      <c r="Q2672" s="849"/>
      <c r="R2672" s="837"/>
      <c r="S2672" s="850"/>
    </row>
    <row r="2673" spans="1:19" ht="14.4" customHeight="1" x14ac:dyDescent="0.3">
      <c r="A2673" s="831" t="s">
        <v>5082</v>
      </c>
      <c r="B2673" s="832" t="s">
        <v>5413</v>
      </c>
      <c r="C2673" s="832" t="s">
        <v>595</v>
      </c>
      <c r="D2673" s="832" t="s">
        <v>2752</v>
      </c>
      <c r="E2673" s="832" t="s">
        <v>5084</v>
      </c>
      <c r="F2673" s="832" t="s">
        <v>5133</v>
      </c>
      <c r="G2673" s="832"/>
      <c r="H2673" s="849"/>
      <c r="I2673" s="849"/>
      <c r="J2673" s="832"/>
      <c r="K2673" s="832"/>
      <c r="L2673" s="849">
        <v>1</v>
      </c>
      <c r="M2673" s="849">
        <v>48.74</v>
      </c>
      <c r="N2673" s="832">
        <v>1</v>
      </c>
      <c r="O2673" s="832">
        <v>48.74</v>
      </c>
      <c r="P2673" s="849"/>
      <c r="Q2673" s="849"/>
      <c r="R2673" s="837"/>
      <c r="S2673" s="850"/>
    </row>
    <row r="2674" spans="1:19" ht="14.4" customHeight="1" x14ac:dyDescent="0.3">
      <c r="A2674" s="831" t="s">
        <v>5082</v>
      </c>
      <c r="B2674" s="832" t="s">
        <v>5413</v>
      </c>
      <c r="C2674" s="832" t="s">
        <v>595</v>
      </c>
      <c r="D2674" s="832" t="s">
        <v>2752</v>
      </c>
      <c r="E2674" s="832" t="s">
        <v>5084</v>
      </c>
      <c r="F2674" s="832" t="s">
        <v>5134</v>
      </c>
      <c r="G2674" s="832" t="s">
        <v>5135</v>
      </c>
      <c r="H2674" s="849"/>
      <c r="I2674" s="849"/>
      <c r="J2674" s="832"/>
      <c r="K2674" s="832"/>
      <c r="L2674" s="849">
        <v>4.8100000000000005</v>
      </c>
      <c r="M2674" s="849">
        <v>661.56</v>
      </c>
      <c r="N2674" s="832">
        <v>1</v>
      </c>
      <c r="O2674" s="832">
        <v>137.53846153846152</v>
      </c>
      <c r="P2674" s="849"/>
      <c r="Q2674" s="849"/>
      <c r="R2674" s="837"/>
      <c r="S2674" s="850"/>
    </row>
    <row r="2675" spans="1:19" ht="14.4" customHeight="1" x14ac:dyDescent="0.3">
      <c r="A2675" s="831" t="s">
        <v>5082</v>
      </c>
      <c r="B2675" s="832" t="s">
        <v>5413</v>
      </c>
      <c r="C2675" s="832" t="s">
        <v>595</v>
      </c>
      <c r="D2675" s="832" t="s">
        <v>2752</v>
      </c>
      <c r="E2675" s="832" t="s">
        <v>5084</v>
      </c>
      <c r="F2675" s="832" t="s">
        <v>5136</v>
      </c>
      <c r="G2675" s="832" t="s">
        <v>5135</v>
      </c>
      <c r="H2675" s="849"/>
      <c r="I2675" s="849"/>
      <c r="J2675" s="832"/>
      <c r="K2675" s="832"/>
      <c r="L2675" s="849">
        <v>2.92</v>
      </c>
      <c r="M2675" s="849">
        <v>2007.96</v>
      </c>
      <c r="N2675" s="832">
        <v>1</v>
      </c>
      <c r="O2675" s="832">
        <v>687.65753424657532</v>
      </c>
      <c r="P2675" s="849"/>
      <c r="Q2675" s="849"/>
      <c r="R2675" s="837"/>
      <c r="S2675" s="850"/>
    </row>
    <row r="2676" spans="1:19" ht="14.4" customHeight="1" x14ac:dyDescent="0.3">
      <c r="A2676" s="831" t="s">
        <v>5082</v>
      </c>
      <c r="B2676" s="832" t="s">
        <v>5413</v>
      </c>
      <c r="C2676" s="832" t="s">
        <v>595</v>
      </c>
      <c r="D2676" s="832" t="s">
        <v>2752</v>
      </c>
      <c r="E2676" s="832" t="s">
        <v>5084</v>
      </c>
      <c r="F2676" s="832" t="s">
        <v>5140</v>
      </c>
      <c r="G2676" s="832" t="s">
        <v>1187</v>
      </c>
      <c r="H2676" s="849">
        <v>1.4</v>
      </c>
      <c r="I2676" s="849">
        <v>255.01</v>
      </c>
      <c r="J2676" s="832">
        <v>0.22580645161290319</v>
      </c>
      <c r="K2676" s="832">
        <v>182.15</v>
      </c>
      <c r="L2676" s="849">
        <v>6.2000000000000011</v>
      </c>
      <c r="M2676" s="849">
        <v>1129.3300000000002</v>
      </c>
      <c r="N2676" s="832">
        <v>1</v>
      </c>
      <c r="O2676" s="832">
        <v>182.15</v>
      </c>
      <c r="P2676" s="849">
        <v>6.6000000000000005</v>
      </c>
      <c r="Q2676" s="849">
        <v>1202.19</v>
      </c>
      <c r="R2676" s="837">
        <v>1.064516129032258</v>
      </c>
      <c r="S2676" s="850">
        <v>182.15</v>
      </c>
    </row>
    <row r="2677" spans="1:19" ht="14.4" customHeight="1" x14ac:dyDescent="0.3">
      <c r="A2677" s="831" t="s">
        <v>5082</v>
      </c>
      <c r="B2677" s="832" t="s">
        <v>5413</v>
      </c>
      <c r="C2677" s="832" t="s">
        <v>595</v>
      </c>
      <c r="D2677" s="832" t="s">
        <v>2752</v>
      </c>
      <c r="E2677" s="832" t="s">
        <v>5084</v>
      </c>
      <c r="F2677" s="832" t="s">
        <v>5141</v>
      </c>
      <c r="G2677" s="832" t="s">
        <v>793</v>
      </c>
      <c r="H2677" s="849">
        <v>1.4</v>
      </c>
      <c r="I2677" s="849">
        <v>99.05</v>
      </c>
      <c r="J2677" s="832">
        <v>0.16666666666666669</v>
      </c>
      <c r="K2677" s="832">
        <v>70.75</v>
      </c>
      <c r="L2677" s="849">
        <v>8.4</v>
      </c>
      <c r="M2677" s="849">
        <v>594.29999999999995</v>
      </c>
      <c r="N2677" s="832">
        <v>1</v>
      </c>
      <c r="O2677" s="832">
        <v>70.749999999999986</v>
      </c>
      <c r="P2677" s="849">
        <v>3.4</v>
      </c>
      <c r="Q2677" s="849">
        <v>289.51</v>
      </c>
      <c r="R2677" s="837">
        <v>0.4871445397947165</v>
      </c>
      <c r="S2677" s="850">
        <v>85.15</v>
      </c>
    </row>
    <row r="2678" spans="1:19" ht="14.4" customHeight="1" x14ac:dyDescent="0.3">
      <c r="A2678" s="831" t="s">
        <v>5082</v>
      </c>
      <c r="B2678" s="832" t="s">
        <v>5413</v>
      </c>
      <c r="C2678" s="832" t="s">
        <v>595</v>
      </c>
      <c r="D2678" s="832" t="s">
        <v>2752</v>
      </c>
      <c r="E2678" s="832" t="s">
        <v>5084</v>
      </c>
      <c r="F2678" s="832" t="s">
        <v>5142</v>
      </c>
      <c r="G2678" s="832" t="s">
        <v>3404</v>
      </c>
      <c r="H2678" s="849"/>
      <c r="I2678" s="849"/>
      <c r="J2678" s="832"/>
      <c r="K2678" s="832"/>
      <c r="L2678" s="849"/>
      <c r="M2678" s="849"/>
      <c r="N2678" s="832"/>
      <c r="O2678" s="832"/>
      <c r="P2678" s="849">
        <v>0.41000000000000003</v>
      </c>
      <c r="Q2678" s="849">
        <v>281.32</v>
      </c>
      <c r="R2678" s="837"/>
      <c r="S2678" s="850">
        <v>686.14634146341461</v>
      </c>
    </row>
    <row r="2679" spans="1:19" ht="14.4" customHeight="1" x14ac:dyDescent="0.3">
      <c r="A2679" s="831" t="s">
        <v>5082</v>
      </c>
      <c r="B2679" s="832" t="s">
        <v>5413</v>
      </c>
      <c r="C2679" s="832" t="s">
        <v>595</v>
      </c>
      <c r="D2679" s="832" t="s">
        <v>2752</v>
      </c>
      <c r="E2679" s="832" t="s">
        <v>5084</v>
      </c>
      <c r="F2679" s="832" t="s">
        <v>5143</v>
      </c>
      <c r="G2679" s="832" t="s">
        <v>3404</v>
      </c>
      <c r="H2679" s="849"/>
      <c r="I2679" s="849"/>
      <c r="J2679" s="832"/>
      <c r="K2679" s="832"/>
      <c r="L2679" s="849">
        <v>0.22</v>
      </c>
      <c r="M2679" s="849">
        <v>26.75</v>
      </c>
      <c r="N2679" s="832">
        <v>1</v>
      </c>
      <c r="O2679" s="832">
        <v>121.59090909090909</v>
      </c>
      <c r="P2679" s="849">
        <v>1</v>
      </c>
      <c r="Q2679" s="849">
        <v>171.55</v>
      </c>
      <c r="R2679" s="837">
        <v>6.4130841121495328</v>
      </c>
      <c r="S2679" s="850">
        <v>171.55</v>
      </c>
    </row>
    <row r="2680" spans="1:19" ht="14.4" customHeight="1" x14ac:dyDescent="0.3">
      <c r="A2680" s="831" t="s">
        <v>5082</v>
      </c>
      <c r="B2680" s="832" t="s">
        <v>5413</v>
      </c>
      <c r="C2680" s="832" t="s">
        <v>595</v>
      </c>
      <c r="D2680" s="832" t="s">
        <v>2752</v>
      </c>
      <c r="E2680" s="832" t="s">
        <v>5084</v>
      </c>
      <c r="F2680" s="832" t="s">
        <v>5144</v>
      </c>
      <c r="G2680" s="832" t="s">
        <v>3404</v>
      </c>
      <c r="H2680" s="849"/>
      <c r="I2680" s="849"/>
      <c r="J2680" s="832"/>
      <c r="K2680" s="832"/>
      <c r="L2680" s="849">
        <v>1.87</v>
      </c>
      <c r="M2680" s="849">
        <v>454.85</v>
      </c>
      <c r="N2680" s="832">
        <v>1</v>
      </c>
      <c r="O2680" s="832">
        <v>243.23529411764704</v>
      </c>
      <c r="P2680" s="849">
        <v>4.01</v>
      </c>
      <c r="Q2680" s="849">
        <v>1375.78</v>
      </c>
      <c r="R2680" s="837">
        <v>3.0246894580630976</v>
      </c>
      <c r="S2680" s="850">
        <v>343.08728179551122</v>
      </c>
    </row>
    <row r="2681" spans="1:19" ht="14.4" customHeight="1" x14ac:dyDescent="0.3">
      <c r="A2681" s="831" t="s">
        <v>5082</v>
      </c>
      <c r="B2681" s="832" t="s">
        <v>5413</v>
      </c>
      <c r="C2681" s="832" t="s">
        <v>595</v>
      </c>
      <c r="D2681" s="832" t="s">
        <v>2752</v>
      </c>
      <c r="E2681" s="832" t="s">
        <v>5084</v>
      </c>
      <c r="F2681" s="832" t="s">
        <v>5145</v>
      </c>
      <c r="G2681" s="832" t="s">
        <v>1258</v>
      </c>
      <c r="H2681" s="849"/>
      <c r="I2681" s="849"/>
      <c r="J2681" s="832"/>
      <c r="K2681" s="832"/>
      <c r="L2681" s="849">
        <v>1.2</v>
      </c>
      <c r="M2681" s="849">
        <v>71.94</v>
      </c>
      <c r="N2681" s="832">
        <v>1</v>
      </c>
      <c r="O2681" s="832">
        <v>59.95</v>
      </c>
      <c r="P2681" s="849"/>
      <c r="Q2681" s="849"/>
      <c r="R2681" s="837"/>
      <c r="S2681" s="850"/>
    </row>
    <row r="2682" spans="1:19" ht="14.4" customHeight="1" x14ac:dyDescent="0.3">
      <c r="A2682" s="831" t="s">
        <v>5082</v>
      </c>
      <c r="B2682" s="832" t="s">
        <v>5413</v>
      </c>
      <c r="C2682" s="832" t="s">
        <v>595</v>
      </c>
      <c r="D2682" s="832" t="s">
        <v>2752</v>
      </c>
      <c r="E2682" s="832" t="s">
        <v>5084</v>
      </c>
      <c r="F2682" s="832" t="s">
        <v>5148</v>
      </c>
      <c r="G2682" s="832" t="s">
        <v>3432</v>
      </c>
      <c r="H2682" s="849"/>
      <c r="I2682" s="849"/>
      <c r="J2682" s="832"/>
      <c r="K2682" s="832"/>
      <c r="L2682" s="849">
        <v>0.89999999999999991</v>
      </c>
      <c r="M2682" s="849">
        <v>105.57000000000001</v>
      </c>
      <c r="N2682" s="832">
        <v>1</v>
      </c>
      <c r="O2682" s="832">
        <v>117.30000000000003</v>
      </c>
      <c r="P2682" s="849">
        <v>1.6</v>
      </c>
      <c r="Q2682" s="849">
        <v>187.67999999999998</v>
      </c>
      <c r="R2682" s="837">
        <v>1.7777777777777775</v>
      </c>
      <c r="S2682" s="850">
        <v>117.29999999999998</v>
      </c>
    </row>
    <row r="2683" spans="1:19" ht="14.4" customHeight="1" x14ac:dyDescent="0.3">
      <c r="A2683" s="831" t="s">
        <v>5082</v>
      </c>
      <c r="B2683" s="832" t="s">
        <v>5413</v>
      </c>
      <c r="C2683" s="832" t="s">
        <v>595</v>
      </c>
      <c r="D2683" s="832" t="s">
        <v>2752</v>
      </c>
      <c r="E2683" s="832" t="s">
        <v>5084</v>
      </c>
      <c r="F2683" s="832" t="s">
        <v>5149</v>
      </c>
      <c r="G2683" s="832" t="s">
        <v>1191</v>
      </c>
      <c r="H2683" s="849"/>
      <c r="I2683" s="849"/>
      <c r="J2683" s="832"/>
      <c r="K2683" s="832"/>
      <c r="L2683" s="849">
        <v>1.5999999999999999</v>
      </c>
      <c r="M2683" s="849">
        <v>143.19999999999999</v>
      </c>
      <c r="N2683" s="832">
        <v>1</v>
      </c>
      <c r="O2683" s="832">
        <v>89.5</v>
      </c>
      <c r="P2683" s="849">
        <v>1.2000000000000002</v>
      </c>
      <c r="Q2683" s="849">
        <v>107.4</v>
      </c>
      <c r="R2683" s="837">
        <v>0.75000000000000011</v>
      </c>
      <c r="S2683" s="850">
        <v>89.499999999999986</v>
      </c>
    </row>
    <row r="2684" spans="1:19" ht="14.4" customHeight="1" x14ac:dyDescent="0.3">
      <c r="A2684" s="831" t="s">
        <v>5082</v>
      </c>
      <c r="B2684" s="832" t="s">
        <v>5413</v>
      </c>
      <c r="C2684" s="832" t="s">
        <v>595</v>
      </c>
      <c r="D2684" s="832" t="s">
        <v>2752</v>
      </c>
      <c r="E2684" s="832" t="s">
        <v>5084</v>
      </c>
      <c r="F2684" s="832" t="s">
        <v>5152</v>
      </c>
      <c r="G2684" s="832" t="s">
        <v>1802</v>
      </c>
      <c r="H2684" s="849"/>
      <c r="I2684" s="849"/>
      <c r="J2684" s="832"/>
      <c r="K2684" s="832"/>
      <c r="L2684" s="849"/>
      <c r="M2684" s="849"/>
      <c r="N2684" s="832"/>
      <c r="O2684" s="832"/>
      <c r="P2684" s="849">
        <v>0.1</v>
      </c>
      <c r="Q2684" s="849">
        <v>2068.8000000000002</v>
      </c>
      <c r="R2684" s="837"/>
      <c r="S2684" s="850">
        <v>20688</v>
      </c>
    </row>
    <row r="2685" spans="1:19" ht="14.4" customHeight="1" x14ac:dyDescent="0.3">
      <c r="A2685" s="831" t="s">
        <v>5082</v>
      </c>
      <c r="B2685" s="832" t="s">
        <v>5413</v>
      </c>
      <c r="C2685" s="832" t="s">
        <v>595</v>
      </c>
      <c r="D2685" s="832" t="s">
        <v>2752</v>
      </c>
      <c r="E2685" s="832" t="s">
        <v>5084</v>
      </c>
      <c r="F2685" s="832" t="s">
        <v>5153</v>
      </c>
      <c r="G2685" s="832" t="s">
        <v>923</v>
      </c>
      <c r="H2685" s="849"/>
      <c r="I2685" s="849"/>
      <c r="J2685" s="832"/>
      <c r="K2685" s="832"/>
      <c r="L2685" s="849"/>
      <c r="M2685" s="849"/>
      <c r="N2685" s="832"/>
      <c r="O2685" s="832"/>
      <c r="P2685" s="849">
        <v>0.15</v>
      </c>
      <c r="Q2685" s="849">
        <v>30.099999999999998</v>
      </c>
      <c r="R2685" s="837"/>
      <c r="S2685" s="850">
        <v>200.66666666666666</v>
      </c>
    </row>
    <row r="2686" spans="1:19" ht="14.4" customHeight="1" x14ac:dyDescent="0.3">
      <c r="A2686" s="831" t="s">
        <v>5082</v>
      </c>
      <c r="B2686" s="832" t="s">
        <v>5413</v>
      </c>
      <c r="C2686" s="832" t="s">
        <v>595</v>
      </c>
      <c r="D2686" s="832" t="s">
        <v>2752</v>
      </c>
      <c r="E2686" s="832" t="s">
        <v>5084</v>
      </c>
      <c r="F2686" s="832" t="s">
        <v>5154</v>
      </c>
      <c r="G2686" s="832" t="s">
        <v>2303</v>
      </c>
      <c r="H2686" s="849">
        <v>2.29</v>
      </c>
      <c r="I2686" s="849">
        <v>16137.39</v>
      </c>
      <c r="J2686" s="832">
        <v>0.35481295650529665</v>
      </c>
      <c r="K2686" s="832">
        <v>7046.8951965065498</v>
      </c>
      <c r="L2686" s="849">
        <v>19.330000000000002</v>
      </c>
      <c r="M2686" s="849">
        <v>45481.4</v>
      </c>
      <c r="N2686" s="832">
        <v>1</v>
      </c>
      <c r="O2686" s="832">
        <v>2352.8918779099845</v>
      </c>
      <c r="P2686" s="849">
        <v>6.24</v>
      </c>
      <c r="Q2686" s="849">
        <v>14682.029999999999</v>
      </c>
      <c r="R2686" s="837">
        <v>0.32281394152334797</v>
      </c>
      <c r="S2686" s="850">
        <v>2352.8894230769229</v>
      </c>
    </row>
    <row r="2687" spans="1:19" ht="14.4" customHeight="1" x14ac:dyDescent="0.3">
      <c r="A2687" s="831" t="s">
        <v>5082</v>
      </c>
      <c r="B2687" s="832" t="s">
        <v>5413</v>
      </c>
      <c r="C2687" s="832" t="s">
        <v>595</v>
      </c>
      <c r="D2687" s="832" t="s">
        <v>2752</v>
      </c>
      <c r="E2687" s="832" t="s">
        <v>5084</v>
      </c>
      <c r="F2687" s="832" t="s">
        <v>5158</v>
      </c>
      <c r="G2687" s="832" t="s">
        <v>5157</v>
      </c>
      <c r="H2687" s="849"/>
      <c r="I2687" s="849"/>
      <c r="J2687" s="832"/>
      <c r="K2687" s="832"/>
      <c r="L2687" s="849">
        <v>4.97</v>
      </c>
      <c r="M2687" s="849">
        <v>824.63</v>
      </c>
      <c r="N2687" s="832">
        <v>1</v>
      </c>
      <c r="O2687" s="832">
        <v>165.9215291750503</v>
      </c>
      <c r="P2687" s="849"/>
      <c r="Q2687" s="849"/>
      <c r="R2687" s="837"/>
      <c r="S2687" s="850"/>
    </row>
    <row r="2688" spans="1:19" ht="14.4" customHeight="1" x14ac:dyDescent="0.3">
      <c r="A2688" s="831" t="s">
        <v>5082</v>
      </c>
      <c r="B2688" s="832" t="s">
        <v>5413</v>
      </c>
      <c r="C2688" s="832" t="s">
        <v>595</v>
      </c>
      <c r="D2688" s="832" t="s">
        <v>2752</v>
      </c>
      <c r="E2688" s="832" t="s">
        <v>5084</v>
      </c>
      <c r="F2688" s="832" t="s">
        <v>5162</v>
      </c>
      <c r="G2688" s="832" t="s">
        <v>5163</v>
      </c>
      <c r="H2688" s="849">
        <v>0.99</v>
      </c>
      <c r="I2688" s="849">
        <v>708.51</v>
      </c>
      <c r="J2688" s="832"/>
      <c r="K2688" s="832">
        <v>715.66666666666663</v>
      </c>
      <c r="L2688" s="849"/>
      <c r="M2688" s="849"/>
      <c r="N2688" s="832"/>
      <c r="O2688" s="832"/>
      <c r="P2688" s="849"/>
      <c r="Q2688" s="849"/>
      <c r="R2688" s="837"/>
      <c r="S2688" s="850"/>
    </row>
    <row r="2689" spans="1:19" ht="14.4" customHeight="1" x14ac:dyDescent="0.3">
      <c r="A2689" s="831" t="s">
        <v>5082</v>
      </c>
      <c r="B2689" s="832" t="s">
        <v>5413</v>
      </c>
      <c r="C2689" s="832" t="s">
        <v>595</v>
      </c>
      <c r="D2689" s="832" t="s">
        <v>2752</v>
      </c>
      <c r="E2689" s="832" t="s">
        <v>5084</v>
      </c>
      <c r="F2689" s="832" t="s">
        <v>5164</v>
      </c>
      <c r="G2689" s="832" t="s">
        <v>5163</v>
      </c>
      <c r="H2689" s="849">
        <v>3.33</v>
      </c>
      <c r="I2689" s="849">
        <v>4766.38</v>
      </c>
      <c r="J2689" s="832">
        <v>1.6649945855311421</v>
      </c>
      <c r="K2689" s="832">
        <v>1431.3453453453453</v>
      </c>
      <c r="L2689" s="849">
        <v>2</v>
      </c>
      <c r="M2689" s="849">
        <v>2862.7</v>
      </c>
      <c r="N2689" s="832">
        <v>1</v>
      </c>
      <c r="O2689" s="832">
        <v>1431.35</v>
      </c>
      <c r="P2689" s="849"/>
      <c r="Q2689" s="849"/>
      <c r="R2689" s="837"/>
      <c r="S2689" s="850"/>
    </row>
    <row r="2690" spans="1:19" ht="14.4" customHeight="1" x14ac:dyDescent="0.3">
      <c r="A2690" s="831" t="s">
        <v>5082</v>
      </c>
      <c r="B2690" s="832" t="s">
        <v>5413</v>
      </c>
      <c r="C2690" s="832" t="s">
        <v>595</v>
      </c>
      <c r="D2690" s="832" t="s">
        <v>2752</v>
      </c>
      <c r="E2690" s="832" t="s">
        <v>5084</v>
      </c>
      <c r="F2690" s="832" t="s">
        <v>5172</v>
      </c>
      <c r="G2690" s="832" t="s">
        <v>5173</v>
      </c>
      <c r="H2690" s="849"/>
      <c r="I2690" s="849"/>
      <c r="J2690" s="832"/>
      <c r="K2690" s="832"/>
      <c r="L2690" s="849">
        <v>4.7699999999999996</v>
      </c>
      <c r="M2690" s="849">
        <v>1258.22</v>
      </c>
      <c r="N2690" s="832">
        <v>1</v>
      </c>
      <c r="O2690" s="832">
        <v>263.77777777777783</v>
      </c>
      <c r="P2690" s="849">
        <v>14.8</v>
      </c>
      <c r="Q2690" s="849">
        <v>3903.9300000000003</v>
      </c>
      <c r="R2690" s="837">
        <v>3.1027403792659474</v>
      </c>
      <c r="S2690" s="850">
        <v>263.77905405405409</v>
      </c>
    </row>
    <row r="2691" spans="1:19" ht="14.4" customHeight="1" x14ac:dyDescent="0.3">
      <c r="A2691" s="831" t="s">
        <v>5082</v>
      </c>
      <c r="B2691" s="832" t="s">
        <v>5413</v>
      </c>
      <c r="C2691" s="832" t="s">
        <v>595</v>
      </c>
      <c r="D2691" s="832" t="s">
        <v>2752</v>
      </c>
      <c r="E2691" s="832" t="s">
        <v>5084</v>
      </c>
      <c r="F2691" s="832" t="s">
        <v>5182</v>
      </c>
      <c r="G2691" s="832" t="s">
        <v>5183</v>
      </c>
      <c r="H2691" s="849"/>
      <c r="I2691" s="849"/>
      <c r="J2691" s="832"/>
      <c r="K2691" s="832"/>
      <c r="L2691" s="849"/>
      <c r="M2691" s="849"/>
      <c r="N2691" s="832"/>
      <c r="O2691" s="832"/>
      <c r="P2691" s="849">
        <v>4</v>
      </c>
      <c r="Q2691" s="849">
        <v>26846.48</v>
      </c>
      <c r="R2691" s="837"/>
      <c r="S2691" s="850">
        <v>6711.62</v>
      </c>
    </row>
    <row r="2692" spans="1:19" ht="14.4" customHeight="1" x14ac:dyDescent="0.3">
      <c r="A2692" s="831" t="s">
        <v>5082</v>
      </c>
      <c r="B2692" s="832" t="s">
        <v>5413</v>
      </c>
      <c r="C2692" s="832" t="s">
        <v>595</v>
      </c>
      <c r="D2692" s="832" t="s">
        <v>2752</v>
      </c>
      <c r="E2692" s="832" t="s">
        <v>5084</v>
      </c>
      <c r="F2692" s="832" t="s">
        <v>5184</v>
      </c>
      <c r="G2692" s="832" t="s">
        <v>5173</v>
      </c>
      <c r="H2692" s="849"/>
      <c r="I2692" s="849"/>
      <c r="J2692" s="832"/>
      <c r="K2692" s="832"/>
      <c r="L2692" s="849"/>
      <c r="M2692" s="849"/>
      <c r="N2692" s="832"/>
      <c r="O2692" s="832"/>
      <c r="P2692" s="849">
        <v>4.84</v>
      </c>
      <c r="Q2692" s="849">
        <v>12767.1</v>
      </c>
      <c r="R2692" s="837"/>
      <c r="S2692" s="850">
        <v>2637.8305785123966</v>
      </c>
    </row>
    <row r="2693" spans="1:19" ht="14.4" customHeight="1" x14ac:dyDescent="0.3">
      <c r="A2693" s="831" t="s">
        <v>5082</v>
      </c>
      <c r="B2693" s="832" t="s">
        <v>5413</v>
      </c>
      <c r="C2693" s="832" t="s">
        <v>595</v>
      </c>
      <c r="D2693" s="832" t="s">
        <v>2752</v>
      </c>
      <c r="E2693" s="832" t="s">
        <v>5084</v>
      </c>
      <c r="F2693" s="832" t="s">
        <v>5185</v>
      </c>
      <c r="G2693" s="832" t="s">
        <v>5173</v>
      </c>
      <c r="H2693" s="849"/>
      <c r="I2693" s="849"/>
      <c r="J2693" s="832"/>
      <c r="K2693" s="832"/>
      <c r="L2693" s="849">
        <v>2</v>
      </c>
      <c r="M2693" s="849">
        <v>2637.82</v>
      </c>
      <c r="N2693" s="832">
        <v>1</v>
      </c>
      <c r="O2693" s="832">
        <v>1318.91</v>
      </c>
      <c r="P2693" s="849">
        <v>5</v>
      </c>
      <c r="Q2693" s="849">
        <v>6594.55</v>
      </c>
      <c r="R2693" s="837">
        <v>2.5</v>
      </c>
      <c r="S2693" s="850">
        <v>1318.91</v>
      </c>
    </row>
    <row r="2694" spans="1:19" ht="14.4" customHeight="1" x14ac:dyDescent="0.3">
      <c r="A2694" s="831" t="s">
        <v>5082</v>
      </c>
      <c r="B2694" s="832" t="s">
        <v>5413</v>
      </c>
      <c r="C2694" s="832" t="s">
        <v>595</v>
      </c>
      <c r="D2694" s="832" t="s">
        <v>2752</v>
      </c>
      <c r="E2694" s="832" t="s">
        <v>5084</v>
      </c>
      <c r="F2694" s="832" t="s">
        <v>5188</v>
      </c>
      <c r="G2694" s="832" t="s">
        <v>2583</v>
      </c>
      <c r="H2694" s="849"/>
      <c r="I2694" s="849"/>
      <c r="J2694" s="832"/>
      <c r="K2694" s="832"/>
      <c r="L2694" s="849"/>
      <c r="M2694" s="849"/>
      <c r="N2694" s="832"/>
      <c r="O2694" s="832"/>
      <c r="P2694" s="849">
        <v>0.2</v>
      </c>
      <c r="Q2694" s="849">
        <v>1346.29</v>
      </c>
      <c r="R2694" s="837"/>
      <c r="S2694" s="850">
        <v>6731.45</v>
      </c>
    </row>
    <row r="2695" spans="1:19" ht="14.4" customHeight="1" x14ac:dyDescent="0.3">
      <c r="A2695" s="831" t="s">
        <v>5082</v>
      </c>
      <c r="B2695" s="832" t="s">
        <v>5413</v>
      </c>
      <c r="C2695" s="832" t="s">
        <v>595</v>
      </c>
      <c r="D2695" s="832" t="s">
        <v>2752</v>
      </c>
      <c r="E2695" s="832" t="s">
        <v>5084</v>
      </c>
      <c r="F2695" s="832" t="s">
        <v>5194</v>
      </c>
      <c r="G2695" s="832" t="s">
        <v>5195</v>
      </c>
      <c r="H2695" s="849"/>
      <c r="I2695" s="849"/>
      <c r="J2695" s="832"/>
      <c r="K2695" s="832"/>
      <c r="L2695" s="849"/>
      <c r="M2695" s="849"/>
      <c r="N2695" s="832"/>
      <c r="O2695" s="832"/>
      <c r="P2695" s="849">
        <v>1</v>
      </c>
      <c r="Q2695" s="849">
        <v>3799.88</v>
      </c>
      <c r="R2695" s="837"/>
      <c r="S2695" s="850">
        <v>3799.88</v>
      </c>
    </row>
    <row r="2696" spans="1:19" ht="14.4" customHeight="1" x14ac:dyDescent="0.3">
      <c r="A2696" s="831" t="s">
        <v>5082</v>
      </c>
      <c r="B2696" s="832" t="s">
        <v>5413</v>
      </c>
      <c r="C2696" s="832" t="s">
        <v>595</v>
      </c>
      <c r="D2696" s="832" t="s">
        <v>2752</v>
      </c>
      <c r="E2696" s="832" t="s">
        <v>5084</v>
      </c>
      <c r="F2696" s="832" t="s">
        <v>5205</v>
      </c>
      <c r="G2696" s="832" t="s">
        <v>5206</v>
      </c>
      <c r="H2696" s="849">
        <v>0.86</v>
      </c>
      <c r="I2696" s="849">
        <v>932.32</v>
      </c>
      <c r="J2696" s="832">
        <v>0.12095720596534704</v>
      </c>
      <c r="K2696" s="832">
        <v>1084.0930232558139</v>
      </c>
      <c r="L2696" s="849">
        <v>7.1099999999999994</v>
      </c>
      <c r="M2696" s="849">
        <v>7707.8499999999995</v>
      </c>
      <c r="N2696" s="832">
        <v>1</v>
      </c>
      <c r="O2696" s="832">
        <v>1084.0857946554149</v>
      </c>
      <c r="P2696" s="849">
        <v>1.7800000000000002</v>
      </c>
      <c r="Q2696" s="849">
        <v>1905.83</v>
      </c>
      <c r="R2696" s="837">
        <v>0.2472583145754004</v>
      </c>
      <c r="S2696" s="850">
        <v>1070.6910112359549</v>
      </c>
    </row>
    <row r="2697" spans="1:19" ht="14.4" customHeight="1" x14ac:dyDescent="0.3">
      <c r="A2697" s="831" t="s">
        <v>5082</v>
      </c>
      <c r="B2697" s="832" t="s">
        <v>5413</v>
      </c>
      <c r="C2697" s="832" t="s">
        <v>595</v>
      </c>
      <c r="D2697" s="832" t="s">
        <v>2752</v>
      </c>
      <c r="E2697" s="832" t="s">
        <v>5084</v>
      </c>
      <c r="F2697" s="832" t="s">
        <v>5207</v>
      </c>
      <c r="G2697" s="832" t="s">
        <v>5206</v>
      </c>
      <c r="H2697" s="849">
        <v>2.27</v>
      </c>
      <c r="I2697" s="849">
        <v>820.3</v>
      </c>
      <c r="J2697" s="832">
        <v>0.19807981145834841</v>
      </c>
      <c r="K2697" s="832">
        <v>361.36563876651979</v>
      </c>
      <c r="L2697" s="849">
        <v>11.459999999999999</v>
      </c>
      <c r="M2697" s="849">
        <v>4141.26</v>
      </c>
      <c r="N2697" s="832">
        <v>1</v>
      </c>
      <c r="O2697" s="832">
        <v>361.3664921465969</v>
      </c>
      <c r="P2697" s="849">
        <v>6.78</v>
      </c>
      <c r="Q2697" s="849">
        <v>2415.37</v>
      </c>
      <c r="R2697" s="837">
        <v>0.58324519590655977</v>
      </c>
      <c r="S2697" s="850">
        <v>356.24926253687312</v>
      </c>
    </row>
    <row r="2698" spans="1:19" ht="14.4" customHeight="1" x14ac:dyDescent="0.3">
      <c r="A2698" s="831" t="s">
        <v>5082</v>
      </c>
      <c r="B2698" s="832" t="s">
        <v>5413</v>
      </c>
      <c r="C2698" s="832" t="s">
        <v>595</v>
      </c>
      <c r="D2698" s="832" t="s">
        <v>2752</v>
      </c>
      <c r="E2698" s="832" t="s">
        <v>5084</v>
      </c>
      <c r="F2698" s="832" t="s">
        <v>5208</v>
      </c>
      <c r="G2698" s="832" t="s">
        <v>5206</v>
      </c>
      <c r="H2698" s="849">
        <v>2.64</v>
      </c>
      <c r="I2698" s="849">
        <v>317.97000000000003</v>
      </c>
      <c r="J2698" s="832">
        <v>0.27159745118472078</v>
      </c>
      <c r="K2698" s="832">
        <v>120.44318181818183</v>
      </c>
      <c r="L2698" s="849">
        <v>9.7199999999999989</v>
      </c>
      <c r="M2698" s="849">
        <v>1170.74</v>
      </c>
      <c r="N2698" s="832">
        <v>1</v>
      </c>
      <c r="O2698" s="832">
        <v>120.44650205761319</v>
      </c>
      <c r="P2698" s="849">
        <v>7.3100000000000005</v>
      </c>
      <c r="Q2698" s="849">
        <v>866.7</v>
      </c>
      <c r="R2698" s="837">
        <v>0.74030100620120609</v>
      </c>
      <c r="S2698" s="850">
        <v>118.56361149110806</v>
      </c>
    </row>
    <row r="2699" spans="1:19" ht="14.4" customHeight="1" x14ac:dyDescent="0.3">
      <c r="A2699" s="831" t="s">
        <v>5082</v>
      </c>
      <c r="B2699" s="832" t="s">
        <v>5413</v>
      </c>
      <c r="C2699" s="832" t="s">
        <v>595</v>
      </c>
      <c r="D2699" s="832" t="s">
        <v>2752</v>
      </c>
      <c r="E2699" s="832" t="s">
        <v>5084</v>
      </c>
      <c r="F2699" s="832" t="s">
        <v>5211</v>
      </c>
      <c r="G2699" s="832" t="s">
        <v>5206</v>
      </c>
      <c r="H2699" s="849">
        <v>0.03</v>
      </c>
      <c r="I2699" s="849">
        <v>43.36</v>
      </c>
      <c r="J2699" s="832">
        <v>9.9990545174464592E-3</v>
      </c>
      <c r="K2699" s="832">
        <v>1445.3333333333333</v>
      </c>
      <c r="L2699" s="849">
        <v>3</v>
      </c>
      <c r="M2699" s="849">
        <v>4336.41</v>
      </c>
      <c r="N2699" s="832">
        <v>1</v>
      </c>
      <c r="O2699" s="832">
        <v>1445.47</v>
      </c>
      <c r="P2699" s="849">
        <v>0.31</v>
      </c>
      <c r="Q2699" s="849">
        <v>437.61</v>
      </c>
      <c r="R2699" s="837">
        <v>0.1009152732329277</v>
      </c>
      <c r="S2699" s="850">
        <v>1411.6451612903227</v>
      </c>
    </row>
    <row r="2700" spans="1:19" ht="14.4" customHeight="1" x14ac:dyDescent="0.3">
      <c r="A2700" s="831" t="s">
        <v>5082</v>
      </c>
      <c r="B2700" s="832" t="s">
        <v>5413</v>
      </c>
      <c r="C2700" s="832" t="s">
        <v>595</v>
      </c>
      <c r="D2700" s="832" t="s">
        <v>2752</v>
      </c>
      <c r="E2700" s="832" t="s">
        <v>5084</v>
      </c>
      <c r="F2700" s="832" t="s">
        <v>5212</v>
      </c>
      <c r="G2700" s="832" t="s">
        <v>5213</v>
      </c>
      <c r="H2700" s="849"/>
      <c r="I2700" s="849"/>
      <c r="J2700" s="832"/>
      <c r="K2700" s="832"/>
      <c r="L2700" s="849"/>
      <c r="M2700" s="849"/>
      <c r="N2700" s="832"/>
      <c r="O2700" s="832"/>
      <c r="P2700" s="849">
        <v>8.52</v>
      </c>
      <c r="Q2700" s="849">
        <v>6097.57</v>
      </c>
      <c r="R2700" s="837"/>
      <c r="S2700" s="850">
        <v>715.67723004694835</v>
      </c>
    </row>
    <row r="2701" spans="1:19" ht="14.4" customHeight="1" x14ac:dyDescent="0.3">
      <c r="A2701" s="831" t="s">
        <v>5082</v>
      </c>
      <c r="B2701" s="832" t="s">
        <v>5413</v>
      </c>
      <c r="C2701" s="832" t="s">
        <v>595</v>
      </c>
      <c r="D2701" s="832" t="s">
        <v>2752</v>
      </c>
      <c r="E2701" s="832" t="s">
        <v>5084</v>
      </c>
      <c r="F2701" s="832" t="s">
        <v>5214</v>
      </c>
      <c r="G2701" s="832" t="s">
        <v>5213</v>
      </c>
      <c r="H2701" s="849"/>
      <c r="I2701" s="849"/>
      <c r="J2701" s="832"/>
      <c r="K2701" s="832"/>
      <c r="L2701" s="849"/>
      <c r="M2701" s="849"/>
      <c r="N2701" s="832"/>
      <c r="O2701" s="832"/>
      <c r="P2701" s="849">
        <v>30.16</v>
      </c>
      <c r="Q2701" s="849">
        <v>43169.790000000008</v>
      </c>
      <c r="R2701" s="837"/>
      <c r="S2701" s="850">
        <v>1431.3590848806368</v>
      </c>
    </row>
    <row r="2702" spans="1:19" ht="14.4" customHeight="1" x14ac:dyDescent="0.3">
      <c r="A2702" s="831" t="s">
        <v>5082</v>
      </c>
      <c r="B2702" s="832" t="s">
        <v>5413</v>
      </c>
      <c r="C2702" s="832" t="s">
        <v>595</v>
      </c>
      <c r="D2702" s="832" t="s">
        <v>2752</v>
      </c>
      <c r="E2702" s="832" t="s">
        <v>5084</v>
      </c>
      <c r="F2702" s="832" t="s">
        <v>5216</v>
      </c>
      <c r="G2702" s="832" t="s">
        <v>2303</v>
      </c>
      <c r="H2702" s="849"/>
      <c r="I2702" s="849"/>
      <c r="J2702" s="832"/>
      <c r="K2702" s="832"/>
      <c r="L2702" s="849">
        <v>5.3900000000000006</v>
      </c>
      <c r="M2702" s="849">
        <v>4227.3500000000004</v>
      </c>
      <c r="N2702" s="832">
        <v>1</v>
      </c>
      <c r="O2702" s="832">
        <v>784.29499072356214</v>
      </c>
      <c r="P2702" s="849">
        <v>18.3</v>
      </c>
      <c r="Q2702" s="849">
        <v>14352.62</v>
      </c>
      <c r="R2702" s="837">
        <v>3.395181378404911</v>
      </c>
      <c r="S2702" s="850">
        <v>784.29617486338805</v>
      </c>
    </row>
    <row r="2703" spans="1:19" ht="14.4" customHeight="1" x14ac:dyDescent="0.3">
      <c r="A2703" s="831" t="s">
        <v>5082</v>
      </c>
      <c r="B2703" s="832" t="s">
        <v>5413</v>
      </c>
      <c r="C2703" s="832" t="s">
        <v>595</v>
      </c>
      <c r="D2703" s="832" t="s">
        <v>2752</v>
      </c>
      <c r="E2703" s="832" t="s">
        <v>5084</v>
      </c>
      <c r="F2703" s="832" t="s">
        <v>5221</v>
      </c>
      <c r="G2703" s="832" t="s">
        <v>5222</v>
      </c>
      <c r="H2703" s="849">
        <v>2.11</v>
      </c>
      <c r="I2703" s="849">
        <v>869.67</v>
      </c>
      <c r="J2703" s="832">
        <v>2.0320342072059439</v>
      </c>
      <c r="K2703" s="832">
        <v>412.16587677725119</v>
      </c>
      <c r="L2703" s="849">
        <v>1.17</v>
      </c>
      <c r="M2703" s="849">
        <v>427.98</v>
      </c>
      <c r="N2703" s="832">
        <v>1</v>
      </c>
      <c r="O2703" s="832">
        <v>365.79487179487182</v>
      </c>
      <c r="P2703" s="849">
        <v>24.52</v>
      </c>
      <c r="Q2703" s="849">
        <v>8969.2999999999993</v>
      </c>
      <c r="R2703" s="837">
        <v>20.957287723725404</v>
      </c>
      <c r="S2703" s="850">
        <v>365.7952691680261</v>
      </c>
    </row>
    <row r="2704" spans="1:19" ht="14.4" customHeight="1" x14ac:dyDescent="0.3">
      <c r="A2704" s="831" t="s">
        <v>5082</v>
      </c>
      <c r="B2704" s="832" t="s">
        <v>5413</v>
      </c>
      <c r="C2704" s="832" t="s">
        <v>595</v>
      </c>
      <c r="D2704" s="832" t="s">
        <v>2752</v>
      </c>
      <c r="E2704" s="832" t="s">
        <v>5084</v>
      </c>
      <c r="F2704" s="832" t="s">
        <v>5228</v>
      </c>
      <c r="G2704" s="832" t="s">
        <v>2303</v>
      </c>
      <c r="H2704" s="849"/>
      <c r="I2704" s="849"/>
      <c r="J2704" s="832"/>
      <c r="K2704" s="832"/>
      <c r="L2704" s="849">
        <v>6.83</v>
      </c>
      <c r="M2704" s="849">
        <v>1607.01</v>
      </c>
      <c r="N2704" s="832">
        <v>1</v>
      </c>
      <c r="O2704" s="832">
        <v>235.28696925329427</v>
      </c>
      <c r="P2704" s="849">
        <v>4.7699999999999996</v>
      </c>
      <c r="Q2704" s="849">
        <v>1122.31</v>
      </c>
      <c r="R2704" s="837">
        <v>0.69838395529585995</v>
      </c>
      <c r="S2704" s="850">
        <v>235.28511530398325</v>
      </c>
    </row>
    <row r="2705" spans="1:19" ht="14.4" customHeight="1" x14ac:dyDescent="0.3">
      <c r="A2705" s="831" t="s">
        <v>5082</v>
      </c>
      <c r="B2705" s="832" t="s">
        <v>5413</v>
      </c>
      <c r="C2705" s="832" t="s">
        <v>595</v>
      </c>
      <c r="D2705" s="832" t="s">
        <v>2752</v>
      </c>
      <c r="E2705" s="832" t="s">
        <v>5084</v>
      </c>
      <c r="F2705" s="832" t="s">
        <v>5233</v>
      </c>
      <c r="G2705" s="832" t="s">
        <v>5234</v>
      </c>
      <c r="H2705" s="849"/>
      <c r="I2705" s="849"/>
      <c r="J2705" s="832"/>
      <c r="K2705" s="832"/>
      <c r="L2705" s="849">
        <v>2</v>
      </c>
      <c r="M2705" s="849">
        <v>732.02</v>
      </c>
      <c r="N2705" s="832">
        <v>1</v>
      </c>
      <c r="O2705" s="832">
        <v>366.01</v>
      </c>
      <c r="P2705" s="849">
        <v>4</v>
      </c>
      <c r="Q2705" s="849">
        <v>1464.04</v>
      </c>
      <c r="R2705" s="837">
        <v>2</v>
      </c>
      <c r="S2705" s="850">
        <v>366.01</v>
      </c>
    </row>
    <row r="2706" spans="1:19" ht="14.4" customHeight="1" x14ac:dyDescent="0.3">
      <c r="A2706" s="831" t="s">
        <v>5082</v>
      </c>
      <c r="B2706" s="832" t="s">
        <v>5413</v>
      </c>
      <c r="C2706" s="832" t="s">
        <v>595</v>
      </c>
      <c r="D2706" s="832" t="s">
        <v>2752</v>
      </c>
      <c r="E2706" s="832" t="s">
        <v>5084</v>
      </c>
      <c r="F2706" s="832" t="s">
        <v>5237</v>
      </c>
      <c r="G2706" s="832" t="s">
        <v>5234</v>
      </c>
      <c r="H2706" s="849"/>
      <c r="I2706" s="849"/>
      <c r="J2706" s="832"/>
      <c r="K2706" s="832"/>
      <c r="L2706" s="849">
        <v>1</v>
      </c>
      <c r="M2706" s="849">
        <v>1464.02</v>
      </c>
      <c r="N2706" s="832">
        <v>1</v>
      </c>
      <c r="O2706" s="832">
        <v>1464.02</v>
      </c>
      <c r="P2706" s="849">
        <v>2</v>
      </c>
      <c r="Q2706" s="849">
        <v>2928.04</v>
      </c>
      <c r="R2706" s="837">
        <v>2</v>
      </c>
      <c r="S2706" s="850">
        <v>1464.02</v>
      </c>
    </row>
    <row r="2707" spans="1:19" ht="14.4" customHeight="1" x14ac:dyDescent="0.3">
      <c r="A2707" s="831" t="s">
        <v>5082</v>
      </c>
      <c r="B2707" s="832" t="s">
        <v>5413</v>
      </c>
      <c r="C2707" s="832" t="s">
        <v>595</v>
      </c>
      <c r="D2707" s="832" t="s">
        <v>2752</v>
      </c>
      <c r="E2707" s="832" t="s">
        <v>5084</v>
      </c>
      <c r="F2707" s="832" t="s">
        <v>5241</v>
      </c>
      <c r="G2707" s="832" t="s">
        <v>5242</v>
      </c>
      <c r="H2707" s="849">
        <v>0.8</v>
      </c>
      <c r="I2707" s="849">
        <v>430.84</v>
      </c>
      <c r="J2707" s="832">
        <v>0.32388870930153885</v>
      </c>
      <c r="K2707" s="832">
        <v>538.54999999999995</v>
      </c>
      <c r="L2707" s="849">
        <v>2.4699999999999998</v>
      </c>
      <c r="M2707" s="849">
        <v>1330.21</v>
      </c>
      <c r="N2707" s="832">
        <v>1</v>
      </c>
      <c r="O2707" s="832">
        <v>538.54655870445356</v>
      </c>
      <c r="P2707" s="849">
        <v>6.2799999999999994</v>
      </c>
      <c r="Q2707" s="849">
        <v>3382.05</v>
      </c>
      <c r="R2707" s="837">
        <v>2.5424932905330739</v>
      </c>
      <c r="S2707" s="850">
        <v>538.54299363057328</v>
      </c>
    </row>
    <row r="2708" spans="1:19" ht="14.4" customHeight="1" x14ac:dyDescent="0.3">
      <c r="A2708" s="831" t="s">
        <v>5082</v>
      </c>
      <c r="B2708" s="832" t="s">
        <v>5413</v>
      </c>
      <c r="C2708" s="832" t="s">
        <v>595</v>
      </c>
      <c r="D2708" s="832" t="s">
        <v>2752</v>
      </c>
      <c r="E2708" s="832" t="s">
        <v>5084</v>
      </c>
      <c r="F2708" s="832" t="s">
        <v>5245</v>
      </c>
      <c r="G2708" s="832" t="s">
        <v>4430</v>
      </c>
      <c r="H2708" s="849">
        <v>1.2</v>
      </c>
      <c r="I2708" s="849">
        <v>84.84</v>
      </c>
      <c r="J2708" s="832">
        <v>0.13043478260869568</v>
      </c>
      <c r="K2708" s="832">
        <v>70.7</v>
      </c>
      <c r="L2708" s="849">
        <v>9.1999999999999993</v>
      </c>
      <c r="M2708" s="849">
        <v>650.43999999999994</v>
      </c>
      <c r="N2708" s="832">
        <v>1</v>
      </c>
      <c r="O2708" s="832">
        <v>70.7</v>
      </c>
      <c r="P2708" s="849"/>
      <c r="Q2708" s="849"/>
      <c r="R2708" s="837"/>
      <c r="S2708" s="850"/>
    </row>
    <row r="2709" spans="1:19" ht="14.4" customHeight="1" x14ac:dyDescent="0.3">
      <c r="A2709" s="831" t="s">
        <v>5082</v>
      </c>
      <c r="B2709" s="832" t="s">
        <v>5413</v>
      </c>
      <c r="C2709" s="832" t="s">
        <v>595</v>
      </c>
      <c r="D2709" s="832" t="s">
        <v>2752</v>
      </c>
      <c r="E2709" s="832" t="s">
        <v>5084</v>
      </c>
      <c r="F2709" s="832" t="s">
        <v>5246</v>
      </c>
      <c r="G2709" s="832" t="s">
        <v>3336</v>
      </c>
      <c r="H2709" s="849"/>
      <c r="I2709" s="849"/>
      <c r="J2709" s="832"/>
      <c r="K2709" s="832"/>
      <c r="L2709" s="849">
        <v>1.1000000000000001</v>
      </c>
      <c r="M2709" s="849">
        <v>163.30000000000001</v>
      </c>
      <c r="N2709" s="832">
        <v>1</v>
      </c>
      <c r="O2709" s="832">
        <v>148.45454545454544</v>
      </c>
      <c r="P2709" s="849"/>
      <c r="Q2709" s="849"/>
      <c r="R2709" s="837"/>
      <c r="S2709" s="850"/>
    </row>
    <row r="2710" spans="1:19" ht="14.4" customHeight="1" x14ac:dyDescent="0.3">
      <c r="A2710" s="831" t="s">
        <v>5082</v>
      </c>
      <c r="B2710" s="832" t="s">
        <v>5413</v>
      </c>
      <c r="C2710" s="832" t="s">
        <v>595</v>
      </c>
      <c r="D2710" s="832" t="s">
        <v>2752</v>
      </c>
      <c r="E2710" s="832" t="s">
        <v>5084</v>
      </c>
      <c r="F2710" s="832" t="s">
        <v>5252</v>
      </c>
      <c r="G2710" s="832" t="s">
        <v>2593</v>
      </c>
      <c r="H2710" s="849"/>
      <c r="I2710" s="849"/>
      <c r="J2710" s="832"/>
      <c r="K2710" s="832"/>
      <c r="L2710" s="849"/>
      <c r="M2710" s="849"/>
      <c r="N2710" s="832"/>
      <c r="O2710" s="832"/>
      <c r="P2710" s="849">
        <v>6</v>
      </c>
      <c r="Q2710" s="849">
        <v>10494.48</v>
      </c>
      <c r="R2710" s="837"/>
      <c r="S2710" s="850">
        <v>1749.08</v>
      </c>
    </row>
    <row r="2711" spans="1:19" ht="14.4" customHeight="1" x14ac:dyDescent="0.3">
      <c r="A2711" s="831" t="s">
        <v>5082</v>
      </c>
      <c r="B2711" s="832" t="s">
        <v>5413</v>
      </c>
      <c r="C2711" s="832" t="s">
        <v>595</v>
      </c>
      <c r="D2711" s="832" t="s">
        <v>2752</v>
      </c>
      <c r="E2711" s="832" t="s">
        <v>5084</v>
      </c>
      <c r="F2711" s="832" t="s">
        <v>5253</v>
      </c>
      <c r="G2711" s="832" t="s">
        <v>2457</v>
      </c>
      <c r="H2711" s="849">
        <v>0.1</v>
      </c>
      <c r="I2711" s="849">
        <v>28.28</v>
      </c>
      <c r="J2711" s="832">
        <v>2</v>
      </c>
      <c r="K2711" s="832">
        <v>282.8</v>
      </c>
      <c r="L2711" s="849">
        <v>0.05</v>
      </c>
      <c r="M2711" s="849">
        <v>14.14</v>
      </c>
      <c r="N2711" s="832">
        <v>1</v>
      </c>
      <c r="O2711" s="832">
        <v>282.8</v>
      </c>
      <c r="P2711" s="849">
        <v>3.5</v>
      </c>
      <c r="Q2711" s="849">
        <v>989.8</v>
      </c>
      <c r="R2711" s="837">
        <v>70</v>
      </c>
      <c r="S2711" s="850">
        <v>282.8</v>
      </c>
    </row>
    <row r="2712" spans="1:19" ht="14.4" customHeight="1" x14ac:dyDescent="0.3">
      <c r="A2712" s="831" t="s">
        <v>5082</v>
      </c>
      <c r="B2712" s="832" t="s">
        <v>5413</v>
      </c>
      <c r="C2712" s="832" t="s">
        <v>595</v>
      </c>
      <c r="D2712" s="832" t="s">
        <v>2752</v>
      </c>
      <c r="E2712" s="832" t="s">
        <v>5084</v>
      </c>
      <c r="F2712" s="832" t="s">
        <v>5254</v>
      </c>
      <c r="G2712" s="832" t="s">
        <v>5157</v>
      </c>
      <c r="H2712" s="849">
        <v>0.18</v>
      </c>
      <c r="I2712" s="849">
        <v>115.07</v>
      </c>
      <c r="J2712" s="832"/>
      <c r="K2712" s="832">
        <v>639.27777777777771</v>
      </c>
      <c r="L2712" s="849"/>
      <c r="M2712" s="849"/>
      <c r="N2712" s="832"/>
      <c r="O2712" s="832"/>
      <c r="P2712" s="849"/>
      <c r="Q2712" s="849"/>
      <c r="R2712" s="837"/>
      <c r="S2712" s="850"/>
    </row>
    <row r="2713" spans="1:19" ht="14.4" customHeight="1" x14ac:dyDescent="0.3">
      <c r="A2713" s="831" t="s">
        <v>5082</v>
      </c>
      <c r="B2713" s="832" t="s">
        <v>5413</v>
      </c>
      <c r="C2713" s="832" t="s">
        <v>595</v>
      </c>
      <c r="D2713" s="832" t="s">
        <v>2752</v>
      </c>
      <c r="E2713" s="832" t="s">
        <v>5084</v>
      </c>
      <c r="F2713" s="832" t="s">
        <v>5266</v>
      </c>
      <c r="G2713" s="832" t="s">
        <v>2649</v>
      </c>
      <c r="H2713" s="849"/>
      <c r="I2713" s="849"/>
      <c r="J2713" s="832"/>
      <c r="K2713" s="832"/>
      <c r="L2713" s="849"/>
      <c r="M2713" s="849"/>
      <c r="N2713" s="832"/>
      <c r="O2713" s="832"/>
      <c r="P2713" s="849">
        <v>2</v>
      </c>
      <c r="Q2713" s="849">
        <v>9484.7999999999993</v>
      </c>
      <c r="R2713" s="837"/>
      <c r="S2713" s="850">
        <v>4742.3999999999996</v>
      </c>
    </row>
    <row r="2714" spans="1:19" ht="14.4" customHeight="1" x14ac:dyDescent="0.3">
      <c r="A2714" s="831" t="s">
        <v>5082</v>
      </c>
      <c r="B2714" s="832" t="s">
        <v>5413</v>
      </c>
      <c r="C2714" s="832" t="s">
        <v>595</v>
      </c>
      <c r="D2714" s="832" t="s">
        <v>2752</v>
      </c>
      <c r="E2714" s="832" t="s">
        <v>5084</v>
      </c>
      <c r="F2714" s="832" t="s">
        <v>5280</v>
      </c>
      <c r="G2714" s="832" t="s">
        <v>1005</v>
      </c>
      <c r="H2714" s="849"/>
      <c r="I2714" s="849"/>
      <c r="J2714" s="832"/>
      <c r="K2714" s="832"/>
      <c r="L2714" s="849">
        <v>2.76</v>
      </c>
      <c r="M2714" s="849">
        <v>2522.94</v>
      </c>
      <c r="N2714" s="832">
        <v>1</v>
      </c>
      <c r="O2714" s="832">
        <v>914.10869565217399</v>
      </c>
      <c r="P2714" s="849">
        <v>1.41</v>
      </c>
      <c r="Q2714" s="849">
        <v>433.26</v>
      </c>
      <c r="R2714" s="837">
        <v>0.17172822183642891</v>
      </c>
      <c r="S2714" s="850">
        <v>307.27659574468089</v>
      </c>
    </row>
    <row r="2715" spans="1:19" ht="14.4" customHeight="1" x14ac:dyDescent="0.3">
      <c r="A2715" s="831" t="s">
        <v>5082</v>
      </c>
      <c r="B2715" s="832" t="s">
        <v>5413</v>
      </c>
      <c r="C2715" s="832" t="s">
        <v>595</v>
      </c>
      <c r="D2715" s="832" t="s">
        <v>2752</v>
      </c>
      <c r="E2715" s="832" t="s">
        <v>5084</v>
      </c>
      <c r="F2715" s="832" t="s">
        <v>5281</v>
      </c>
      <c r="G2715" s="832" t="s">
        <v>1005</v>
      </c>
      <c r="H2715" s="849"/>
      <c r="I2715" s="849"/>
      <c r="J2715" s="832"/>
      <c r="K2715" s="832"/>
      <c r="L2715" s="849">
        <v>7.2</v>
      </c>
      <c r="M2715" s="849">
        <v>16453.939999999999</v>
      </c>
      <c r="N2715" s="832">
        <v>1</v>
      </c>
      <c r="O2715" s="832">
        <v>2285.2694444444442</v>
      </c>
      <c r="P2715" s="849">
        <v>3</v>
      </c>
      <c r="Q2715" s="849">
        <v>2304.6</v>
      </c>
      <c r="R2715" s="837">
        <v>0.14006371726164069</v>
      </c>
      <c r="S2715" s="850">
        <v>768.19999999999993</v>
      </c>
    </row>
    <row r="2716" spans="1:19" ht="14.4" customHeight="1" x14ac:dyDescent="0.3">
      <c r="A2716" s="831" t="s">
        <v>5082</v>
      </c>
      <c r="B2716" s="832" t="s">
        <v>5413</v>
      </c>
      <c r="C2716" s="832" t="s">
        <v>595</v>
      </c>
      <c r="D2716" s="832" t="s">
        <v>2752</v>
      </c>
      <c r="E2716" s="832" t="s">
        <v>5084</v>
      </c>
      <c r="F2716" s="832" t="s">
        <v>5288</v>
      </c>
      <c r="G2716" s="832" t="s">
        <v>2653</v>
      </c>
      <c r="H2716" s="849"/>
      <c r="I2716" s="849"/>
      <c r="J2716" s="832"/>
      <c r="K2716" s="832"/>
      <c r="L2716" s="849"/>
      <c r="M2716" s="849"/>
      <c r="N2716" s="832"/>
      <c r="O2716" s="832"/>
      <c r="P2716" s="849">
        <v>7</v>
      </c>
      <c r="Q2716" s="849">
        <v>10083.220000000001</v>
      </c>
      <c r="R2716" s="837"/>
      <c r="S2716" s="850">
        <v>1440.4600000000003</v>
      </c>
    </row>
    <row r="2717" spans="1:19" ht="14.4" customHeight="1" x14ac:dyDescent="0.3">
      <c r="A2717" s="831" t="s">
        <v>5082</v>
      </c>
      <c r="B2717" s="832" t="s">
        <v>5413</v>
      </c>
      <c r="C2717" s="832" t="s">
        <v>595</v>
      </c>
      <c r="D2717" s="832" t="s">
        <v>2752</v>
      </c>
      <c r="E2717" s="832" t="s">
        <v>5084</v>
      </c>
      <c r="F2717" s="832" t="s">
        <v>5292</v>
      </c>
      <c r="G2717" s="832" t="s">
        <v>2639</v>
      </c>
      <c r="H2717" s="849"/>
      <c r="I2717" s="849"/>
      <c r="J2717" s="832"/>
      <c r="K2717" s="832"/>
      <c r="L2717" s="849"/>
      <c r="M2717" s="849"/>
      <c r="N2717" s="832"/>
      <c r="O2717" s="832"/>
      <c r="P2717" s="849">
        <v>3</v>
      </c>
      <c r="Q2717" s="849">
        <v>70215.100000000006</v>
      </c>
      <c r="R2717" s="837"/>
      <c r="S2717" s="850">
        <v>23405.033333333336</v>
      </c>
    </row>
    <row r="2718" spans="1:19" ht="14.4" customHeight="1" x14ac:dyDescent="0.3">
      <c r="A2718" s="831" t="s">
        <v>5082</v>
      </c>
      <c r="B2718" s="832" t="s">
        <v>5413</v>
      </c>
      <c r="C2718" s="832" t="s">
        <v>595</v>
      </c>
      <c r="D2718" s="832" t="s">
        <v>2752</v>
      </c>
      <c r="E2718" s="832" t="s">
        <v>5084</v>
      </c>
      <c r="F2718" s="832" t="s">
        <v>5293</v>
      </c>
      <c r="G2718" s="832" t="s">
        <v>1150</v>
      </c>
      <c r="H2718" s="849"/>
      <c r="I2718" s="849"/>
      <c r="J2718" s="832"/>
      <c r="K2718" s="832"/>
      <c r="L2718" s="849"/>
      <c r="M2718" s="849"/>
      <c r="N2718" s="832"/>
      <c r="O2718" s="832"/>
      <c r="P2718" s="849">
        <v>4</v>
      </c>
      <c r="Q2718" s="849">
        <v>3137.2</v>
      </c>
      <c r="R2718" s="837"/>
      <c r="S2718" s="850">
        <v>784.3</v>
      </c>
    </row>
    <row r="2719" spans="1:19" ht="14.4" customHeight="1" x14ac:dyDescent="0.3">
      <c r="A2719" s="831" t="s">
        <v>5082</v>
      </c>
      <c r="B2719" s="832" t="s">
        <v>5413</v>
      </c>
      <c r="C2719" s="832" t="s">
        <v>595</v>
      </c>
      <c r="D2719" s="832" t="s">
        <v>2752</v>
      </c>
      <c r="E2719" s="832" t="s">
        <v>5084</v>
      </c>
      <c r="F2719" s="832" t="s">
        <v>5294</v>
      </c>
      <c r="G2719" s="832" t="s">
        <v>1150</v>
      </c>
      <c r="H2719" s="849"/>
      <c r="I2719" s="849"/>
      <c r="J2719" s="832"/>
      <c r="K2719" s="832"/>
      <c r="L2719" s="849"/>
      <c r="M2719" s="849"/>
      <c r="N2719" s="832"/>
      <c r="O2719" s="832"/>
      <c r="P2719" s="849">
        <v>10.61</v>
      </c>
      <c r="Q2719" s="849">
        <v>2496.4</v>
      </c>
      <c r="R2719" s="837"/>
      <c r="S2719" s="850">
        <v>235.28746465598493</v>
      </c>
    </row>
    <row r="2720" spans="1:19" ht="14.4" customHeight="1" x14ac:dyDescent="0.3">
      <c r="A2720" s="831" t="s">
        <v>5082</v>
      </c>
      <c r="B2720" s="832" t="s">
        <v>5413</v>
      </c>
      <c r="C2720" s="832" t="s">
        <v>595</v>
      </c>
      <c r="D2720" s="832" t="s">
        <v>2752</v>
      </c>
      <c r="E2720" s="832" t="s">
        <v>5084</v>
      </c>
      <c r="F2720" s="832" t="s">
        <v>5295</v>
      </c>
      <c r="G2720" s="832" t="s">
        <v>1150</v>
      </c>
      <c r="H2720" s="849"/>
      <c r="I2720" s="849"/>
      <c r="J2720" s="832"/>
      <c r="K2720" s="832"/>
      <c r="L2720" s="849"/>
      <c r="M2720" s="849"/>
      <c r="N2720" s="832"/>
      <c r="O2720" s="832"/>
      <c r="P2720" s="849">
        <v>2.0100000000000002</v>
      </c>
      <c r="Q2720" s="849">
        <v>4729.3</v>
      </c>
      <c r="R2720" s="837"/>
      <c r="S2720" s="850">
        <v>2352.8855721393033</v>
      </c>
    </row>
    <row r="2721" spans="1:19" ht="14.4" customHeight="1" x14ac:dyDescent="0.3">
      <c r="A2721" s="831" t="s">
        <v>5082</v>
      </c>
      <c r="B2721" s="832" t="s">
        <v>5413</v>
      </c>
      <c r="C2721" s="832" t="s">
        <v>595</v>
      </c>
      <c r="D2721" s="832" t="s">
        <v>2752</v>
      </c>
      <c r="E2721" s="832" t="s">
        <v>5084</v>
      </c>
      <c r="F2721" s="832" t="s">
        <v>5297</v>
      </c>
      <c r="G2721" s="832" t="s">
        <v>835</v>
      </c>
      <c r="H2721" s="849"/>
      <c r="I2721" s="849"/>
      <c r="J2721" s="832"/>
      <c r="K2721" s="832"/>
      <c r="L2721" s="849"/>
      <c r="M2721" s="849"/>
      <c r="N2721" s="832"/>
      <c r="O2721" s="832"/>
      <c r="P2721" s="849">
        <v>10.029999999999999</v>
      </c>
      <c r="Q2721" s="849">
        <v>6897.2199999999993</v>
      </c>
      <c r="R2721" s="837"/>
      <c r="S2721" s="850">
        <v>687.65902293120632</v>
      </c>
    </row>
    <row r="2722" spans="1:19" ht="14.4" customHeight="1" x14ac:dyDescent="0.3">
      <c r="A2722" s="831" t="s">
        <v>5082</v>
      </c>
      <c r="B2722" s="832" t="s">
        <v>5413</v>
      </c>
      <c r="C2722" s="832" t="s">
        <v>595</v>
      </c>
      <c r="D2722" s="832" t="s">
        <v>2752</v>
      </c>
      <c r="E2722" s="832" t="s">
        <v>5084</v>
      </c>
      <c r="F2722" s="832" t="s">
        <v>5298</v>
      </c>
      <c r="G2722" s="832" t="s">
        <v>835</v>
      </c>
      <c r="H2722" s="849"/>
      <c r="I2722" s="849"/>
      <c r="J2722" s="832"/>
      <c r="K2722" s="832"/>
      <c r="L2722" s="849"/>
      <c r="M2722" s="849"/>
      <c r="N2722" s="832"/>
      <c r="O2722" s="832"/>
      <c r="P2722" s="849">
        <v>2</v>
      </c>
      <c r="Q2722" s="849">
        <v>275.08</v>
      </c>
      <c r="R2722" s="837"/>
      <c r="S2722" s="850">
        <v>137.54</v>
      </c>
    </row>
    <row r="2723" spans="1:19" ht="14.4" customHeight="1" x14ac:dyDescent="0.3">
      <c r="A2723" s="831" t="s">
        <v>5082</v>
      </c>
      <c r="B2723" s="832" t="s">
        <v>5413</v>
      </c>
      <c r="C2723" s="832" t="s">
        <v>595</v>
      </c>
      <c r="D2723" s="832" t="s">
        <v>2752</v>
      </c>
      <c r="E2723" s="832" t="s">
        <v>5084</v>
      </c>
      <c r="F2723" s="832" t="s">
        <v>5305</v>
      </c>
      <c r="G2723" s="832" t="s">
        <v>717</v>
      </c>
      <c r="H2723" s="849"/>
      <c r="I2723" s="849"/>
      <c r="J2723" s="832"/>
      <c r="K2723" s="832"/>
      <c r="L2723" s="849"/>
      <c r="M2723" s="849"/>
      <c r="N2723" s="832"/>
      <c r="O2723" s="832"/>
      <c r="P2723" s="849">
        <v>11.620000000000001</v>
      </c>
      <c r="Q2723" s="849">
        <v>2399.29</v>
      </c>
      <c r="R2723" s="837"/>
      <c r="S2723" s="850">
        <v>206.47934595524956</v>
      </c>
    </row>
    <row r="2724" spans="1:19" ht="14.4" customHeight="1" x14ac:dyDescent="0.3">
      <c r="A2724" s="831" t="s">
        <v>5082</v>
      </c>
      <c r="B2724" s="832" t="s">
        <v>5413</v>
      </c>
      <c r="C2724" s="832" t="s">
        <v>595</v>
      </c>
      <c r="D2724" s="832" t="s">
        <v>2752</v>
      </c>
      <c r="E2724" s="832" t="s">
        <v>5320</v>
      </c>
      <c r="F2724" s="832" t="s">
        <v>5321</v>
      </c>
      <c r="G2724" s="832" t="s">
        <v>5322</v>
      </c>
      <c r="H2724" s="849"/>
      <c r="I2724" s="849"/>
      <c r="J2724" s="832"/>
      <c r="K2724" s="832"/>
      <c r="L2724" s="849">
        <v>1</v>
      </c>
      <c r="M2724" s="849">
        <v>867</v>
      </c>
      <c r="N2724" s="832">
        <v>1</v>
      </c>
      <c r="O2724" s="832">
        <v>867</v>
      </c>
      <c r="P2724" s="849"/>
      <c r="Q2724" s="849"/>
      <c r="R2724" s="837"/>
      <c r="S2724" s="850"/>
    </row>
    <row r="2725" spans="1:19" ht="14.4" customHeight="1" x14ac:dyDescent="0.3">
      <c r="A2725" s="831" t="s">
        <v>5082</v>
      </c>
      <c r="B2725" s="832" t="s">
        <v>5413</v>
      </c>
      <c r="C2725" s="832" t="s">
        <v>595</v>
      </c>
      <c r="D2725" s="832" t="s">
        <v>2752</v>
      </c>
      <c r="E2725" s="832" t="s">
        <v>5320</v>
      </c>
      <c r="F2725" s="832" t="s">
        <v>5323</v>
      </c>
      <c r="G2725" s="832" t="s">
        <v>5324</v>
      </c>
      <c r="H2725" s="849">
        <v>2</v>
      </c>
      <c r="I2725" s="849">
        <v>1734</v>
      </c>
      <c r="J2725" s="832">
        <v>0.2</v>
      </c>
      <c r="K2725" s="832">
        <v>867</v>
      </c>
      <c r="L2725" s="849">
        <v>10</v>
      </c>
      <c r="M2725" s="849">
        <v>8670</v>
      </c>
      <c r="N2725" s="832">
        <v>1</v>
      </c>
      <c r="O2725" s="832">
        <v>867</v>
      </c>
      <c r="P2725" s="849">
        <v>19</v>
      </c>
      <c r="Q2725" s="849">
        <v>16473</v>
      </c>
      <c r="R2725" s="837">
        <v>1.9</v>
      </c>
      <c r="S2725" s="850">
        <v>867</v>
      </c>
    </row>
    <row r="2726" spans="1:19" ht="14.4" customHeight="1" x14ac:dyDescent="0.3">
      <c r="A2726" s="831" t="s">
        <v>5082</v>
      </c>
      <c r="B2726" s="832" t="s">
        <v>5413</v>
      </c>
      <c r="C2726" s="832" t="s">
        <v>595</v>
      </c>
      <c r="D2726" s="832" t="s">
        <v>2752</v>
      </c>
      <c r="E2726" s="832" t="s">
        <v>5320</v>
      </c>
      <c r="F2726" s="832" t="s">
        <v>5325</v>
      </c>
      <c r="G2726" s="832" t="s">
        <v>5326</v>
      </c>
      <c r="H2726" s="849"/>
      <c r="I2726" s="849"/>
      <c r="J2726" s="832"/>
      <c r="K2726" s="832"/>
      <c r="L2726" s="849"/>
      <c r="M2726" s="849"/>
      <c r="N2726" s="832"/>
      <c r="O2726" s="832"/>
      <c r="P2726" s="849">
        <v>8</v>
      </c>
      <c r="Q2726" s="849">
        <v>7712</v>
      </c>
      <c r="R2726" s="837"/>
      <c r="S2726" s="850">
        <v>964</v>
      </c>
    </row>
    <row r="2727" spans="1:19" ht="14.4" customHeight="1" x14ac:dyDescent="0.3">
      <c r="A2727" s="831" t="s">
        <v>5082</v>
      </c>
      <c r="B2727" s="832" t="s">
        <v>5413</v>
      </c>
      <c r="C2727" s="832" t="s">
        <v>595</v>
      </c>
      <c r="D2727" s="832" t="s">
        <v>2752</v>
      </c>
      <c r="E2727" s="832" t="s">
        <v>5320</v>
      </c>
      <c r="F2727" s="832" t="s">
        <v>5426</v>
      </c>
      <c r="G2727" s="832" t="s">
        <v>5427</v>
      </c>
      <c r="H2727" s="849">
        <v>1</v>
      </c>
      <c r="I2727" s="849">
        <v>1021.77</v>
      </c>
      <c r="J2727" s="832"/>
      <c r="K2727" s="832">
        <v>1021.77</v>
      </c>
      <c r="L2727" s="849"/>
      <c r="M2727" s="849"/>
      <c r="N2727" s="832"/>
      <c r="O2727" s="832"/>
      <c r="P2727" s="849"/>
      <c r="Q2727" s="849"/>
      <c r="R2727" s="837"/>
      <c r="S2727" s="850"/>
    </row>
    <row r="2728" spans="1:19" ht="14.4" customHeight="1" x14ac:dyDescent="0.3">
      <c r="A2728" s="831" t="s">
        <v>5082</v>
      </c>
      <c r="B2728" s="832" t="s">
        <v>5413</v>
      </c>
      <c r="C2728" s="832" t="s">
        <v>595</v>
      </c>
      <c r="D2728" s="832" t="s">
        <v>2752</v>
      </c>
      <c r="E2728" s="832" t="s">
        <v>5331</v>
      </c>
      <c r="F2728" s="832" t="s">
        <v>5335</v>
      </c>
      <c r="G2728" s="832" t="s">
        <v>5336</v>
      </c>
      <c r="H2728" s="849">
        <v>2</v>
      </c>
      <c r="I2728" s="849">
        <v>244</v>
      </c>
      <c r="J2728" s="832">
        <v>1</v>
      </c>
      <c r="K2728" s="832">
        <v>122</v>
      </c>
      <c r="L2728" s="849">
        <v>2</v>
      </c>
      <c r="M2728" s="849">
        <v>244</v>
      </c>
      <c r="N2728" s="832">
        <v>1</v>
      </c>
      <c r="O2728" s="832">
        <v>122</v>
      </c>
      <c r="P2728" s="849">
        <v>1</v>
      </c>
      <c r="Q2728" s="849">
        <v>122</v>
      </c>
      <c r="R2728" s="837">
        <v>0.5</v>
      </c>
      <c r="S2728" s="850">
        <v>122</v>
      </c>
    </row>
    <row r="2729" spans="1:19" ht="14.4" customHeight="1" x14ac:dyDescent="0.3">
      <c r="A2729" s="831" t="s">
        <v>5082</v>
      </c>
      <c r="B2729" s="832" t="s">
        <v>5413</v>
      </c>
      <c r="C2729" s="832" t="s">
        <v>595</v>
      </c>
      <c r="D2729" s="832" t="s">
        <v>2752</v>
      </c>
      <c r="E2729" s="832" t="s">
        <v>5331</v>
      </c>
      <c r="F2729" s="832" t="s">
        <v>5338</v>
      </c>
      <c r="G2729" s="832" t="s">
        <v>5339</v>
      </c>
      <c r="H2729" s="849"/>
      <c r="I2729" s="849"/>
      <c r="J2729" s="832"/>
      <c r="K2729" s="832"/>
      <c r="L2729" s="849">
        <v>2</v>
      </c>
      <c r="M2729" s="849">
        <v>294</v>
      </c>
      <c r="N2729" s="832">
        <v>1</v>
      </c>
      <c r="O2729" s="832">
        <v>147</v>
      </c>
      <c r="P2729" s="849"/>
      <c r="Q2729" s="849"/>
      <c r="R2729" s="837"/>
      <c r="S2729" s="850"/>
    </row>
    <row r="2730" spans="1:19" ht="14.4" customHeight="1" x14ac:dyDescent="0.3">
      <c r="A2730" s="831" t="s">
        <v>5082</v>
      </c>
      <c r="B2730" s="832" t="s">
        <v>5413</v>
      </c>
      <c r="C2730" s="832" t="s">
        <v>595</v>
      </c>
      <c r="D2730" s="832" t="s">
        <v>2752</v>
      </c>
      <c r="E2730" s="832" t="s">
        <v>5331</v>
      </c>
      <c r="F2730" s="832" t="s">
        <v>5338</v>
      </c>
      <c r="G2730" s="832" t="s">
        <v>5340</v>
      </c>
      <c r="H2730" s="849">
        <v>8</v>
      </c>
      <c r="I2730" s="849">
        <v>1168</v>
      </c>
      <c r="J2730" s="832">
        <v>0.1261202893855955</v>
      </c>
      <c r="K2730" s="832">
        <v>146</v>
      </c>
      <c r="L2730" s="849">
        <v>63</v>
      </c>
      <c r="M2730" s="849">
        <v>9261</v>
      </c>
      <c r="N2730" s="832">
        <v>1</v>
      </c>
      <c r="O2730" s="832">
        <v>147</v>
      </c>
      <c r="P2730" s="849">
        <v>78</v>
      </c>
      <c r="Q2730" s="849">
        <v>11466</v>
      </c>
      <c r="R2730" s="837">
        <v>1.2380952380952381</v>
      </c>
      <c r="S2730" s="850">
        <v>147</v>
      </c>
    </row>
    <row r="2731" spans="1:19" ht="14.4" customHeight="1" x14ac:dyDescent="0.3">
      <c r="A2731" s="831" t="s">
        <v>5082</v>
      </c>
      <c r="B2731" s="832" t="s">
        <v>5413</v>
      </c>
      <c r="C2731" s="832" t="s">
        <v>595</v>
      </c>
      <c r="D2731" s="832" t="s">
        <v>2752</v>
      </c>
      <c r="E2731" s="832" t="s">
        <v>5331</v>
      </c>
      <c r="F2731" s="832" t="s">
        <v>5344</v>
      </c>
      <c r="G2731" s="832" t="s">
        <v>5345</v>
      </c>
      <c r="H2731" s="849">
        <v>2</v>
      </c>
      <c r="I2731" s="849">
        <v>74</v>
      </c>
      <c r="J2731" s="832">
        <v>4.2553191489361701E-2</v>
      </c>
      <c r="K2731" s="832">
        <v>37</v>
      </c>
      <c r="L2731" s="849">
        <v>47</v>
      </c>
      <c r="M2731" s="849">
        <v>1739</v>
      </c>
      <c r="N2731" s="832">
        <v>1</v>
      </c>
      <c r="O2731" s="832">
        <v>37</v>
      </c>
      <c r="P2731" s="849">
        <v>140</v>
      </c>
      <c r="Q2731" s="849">
        <v>5180</v>
      </c>
      <c r="R2731" s="837">
        <v>2.978723404255319</v>
      </c>
      <c r="S2731" s="850">
        <v>37</v>
      </c>
    </row>
    <row r="2732" spans="1:19" ht="14.4" customHeight="1" x14ac:dyDescent="0.3">
      <c r="A2732" s="831" t="s">
        <v>5082</v>
      </c>
      <c r="B2732" s="832" t="s">
        <v>5413</v>
      </c>
      <c r="C2732" s="832" t="s">
        <v>595</v>
      </c>
      <c r="D2732" s="832" t="s">
        <v>2752</v>
      </c>
      <c r="E2732" s="832" t="s">
        <v>5331</v>
      </c>
      <c r="F2732" s="832" t="s">
        <v>5344</v>
      </c>
      <c r="G2732" s="832" t="s">
        <v>5346</v>
      </c>
      <c r="H2732" s="849">
        <v>1</v>
      </c>
      <c r="I2732" s="849">
        <v>37</v>
      </c>
      <c r="J2732" s="832">
        <v>0.16666666666666666</v>
      </c>
      <c r="K2732" s="832">
        <v>37</v>
      </c>
      <c r="L2732" s="849">
        <v>6</v>
      </c>
      <c r="M2732" s="849">
        <v>222</v>
      </c>
      <c r="N2732" s="832">
        <v>1</v>
      </c>
      <c r="O2732" s="832">
        <v>37</v>
      </c>
      <c r="P2732" s="849"/>
      <c r="Q2732" s="849"/>
      <c r="R2732" s="837"/>
      <c r="S2732" s="850"/>
    </row>
    <row r="2733" spans="1:19" ht="14.4" customHeight="1" x14ac:dyDescent="0.3">
      <c r="A2733" s="831" t="s">
        <v>5082</v>
      </c>
      <c r="B2733" s="832" t="s">
        <v>5413</v>
      </c>
      <c r="C2733" s="832" t="s">
        <v>595</v>
      </c>
      <c r="D2733" s="832" t="s">
        <v>2752</v>
      </c>
      <c r="E2733" s="832" t="s">
        <v>5331</v>
      </c>
      <c r="F2733" s="832" t="s">
        <v>5430</v>
      </c>
      <c r="G2733" s="832" t="s">
        <v>5431</v>
      </c>
      <c r="H2733" s="849">
        <v>71</v>
      </c>
      <c r="I2733" s="849">
        <v>12567</v>
      </c>
      <c r="J2733" s="832">
        <v>0.1806615776081425</v>
      </c>
      <c r="K2733" s="832">
        <v>177</v>
      </c>
      <c r="L2733" s="849">
        <v>393</v>
      </c>
      <c r="M2733" s="849">
        <v>69561</v>
      </c>
      <c r="N2733" s="832">
        <v>1</v>
      </c>
      <c r="O2733" s="832">
        <v>177</v>
      </c>
      <c r="P2733" s="849">
        <v>528</v>
      </c>
      <c r="Q2733" s="849">
        <v>93984</v>
      </c>
      <c r="R2733" s="837">
        <v>1.3511019105533273</v>
      </c>
      <c r="S2733" s="850">
        <v>178</v>
      </c>
    </row>
    <row r="2734" spans="1:19" ht="14.4" customHeight="1" x14ac:dyDescent="0.3">
      <c r="A2734" s="831" t="s">
        <v>5082</v>
      </c>
      <c r="B2734" s="832" t="s">
        <v>5413</v>
      </c>
      <c r="C2734" s="832" t="s">
        <v>595</v>
      </c>
      <c r="D2734" s="832" t="s">
        <v>2752</v>
      </c>
      <c r="E2734" s="832" t="s">
        <v>5331</v>
      </c>
      <c r="F2734" s="832" t="s">
        <v>5430</v>
      </c>
      <c r="G2734" s="832" t="s">
        <v>5432</v>
      </c>
      <c r="H2734" s="849"/>
      <c r="I2734" s="849"/>
      <c r="J2734" s="832"/>
      <c r="K2734" s="832"/>
      <c r="L2734" s="849">
        <v>3</v>
      </c>
      <c r="M2734" s="849">
        <v>531</v>
      </c>
      <c r="N2734" s="832">
        <v>1</v>
      </c>
      <c r="O2734" s="832">
        <v>177</v>
      </c>
      <c r="P2734" s="849"/>
      <c r="Q2734" s="849"/>
      <c r="R2734" s="837"/>
      <c r="S2734" s="850"/>
    </row>
    <row r="2735" spans="1:19" ht="14.4" customHeight="1" x14ac:dyDescent="0.3">
      <c r="A2735" s="831" t="s">
        <v>5082</v>
      </c>
      <c r="B2735" s="832" t="s">
        <v>5413</v>
      </c>
      <c r="C2735" s="832" t="s">
        <v>595</v>
      </c>
      <c r="D2735" s="832" t="s">
        <v>2752</v>
      </c>
      <c r="E2735" s="832" t="s">
        <v>5331</v>
      </c>
      <c r="F2735" s="832" t="s">
        <v>5437</v>
      </c>
      <c r="G2735" s="832" t="s">
        <v>5438</v>
      </c>
      <c r="H2735" s="849">
        <v>6</v>
      </c>
      <c r="I2735" s="849">
        <v>3786</v>
      </c>
      <c r="J2735" s="832">
        <v>0.8571428571428571</v>
      </c>
      <c r="K2735" s="832">
        <v>631</v>
      </c>
      <c r="L2735" s="849">
        <v>7</v>
      </c>
      <c r="M2735" s="849">
        <v>4417</v>
      </c>
      <c r="N2735" s="832">
        <v>1</v>
      </c>
      <c r="O2735" s="832">
        <v>631</v>
      </c>
      <c r="P2735" s="849">
        <v>2</v>
      </c>
      <c r="Q2735" s="849">
        <v>1264</v>
      </c>
      <c r="R2735" s="837">
        <v>0.28616708172968081</v>
      </c>
      <c r="S2735" s="850">
        <v>632</v>
      </c>
    </row>
    <row r="2736" spans="1:19" ht="14.4" customHeight="1" x14ac:dyDescent="0.3">
      <c r="A2736" s="831" t="s">
        <v>5082</v>
      </c>
      <c r="B2736" s="832" t="s">
        <v>5413</v>
      </c>
      <c r="C2736" s="832" t="s">
        <v>595</v>
      </c>
      <c r="D2736" s="832" t="s">
        <v>2752</v>
      </c>
      <c r="E2736" s="832" t="s">
        <v>5331</v>
      </c>
      <c r="F2736" s="832" t="s">
        <v>5469</v>
      </c>
      <c r="G2736" s="832" t="s">
        <v>5470</v>
      </c>
      <c r="H2736" s="849">
        <v>2</v>
      </c>
      <c r="I2736" s="849">
        <v>12296</v>
      </c>
      <c r="J2736" s="832">
        <v>0.66655824795359675</v>
      </c>
      <c r="K2736" s="832">
        <v>6148</v>
      </c>
      <c r="L2736" s="849">
        <v>3</v>
      </c>
      <c r="M2736" s="849">
        <v>18447</v>
      </c>
      <c r="N2736" s="832">
        <v>1</v>
      </c>
      <c r="O2736" s="832">
        <v>6149</v>
      </c>
      <c r="P2736" s="849">
        <v>2</v>
      </c>
      <c r="Q2736" s="849">
        <v>12304</v>
      </c>
      <c r="R2736" s="837">
        <v>0.66699192280587627</v>
      </c>
      <c r="S2736" s="850">
        <v>6152</v>
      </c>
    </row>
    <row r="2737" spans="1:19" ht="14.4" customHeight="1" x14ac:dyDescent="0.3">
      <c r="A2737" s="831" t="s">
        <v>5082</v>
      </c>
      <c r="B2737" s="832" t="s">
        <v>5413</v>
      </c>
      <c r="C2737" s="832" t="s">
        <v>595</v>
      </c>
      <c r="D2737" s="832" t="s">
        <v>2752</v>
      </c>
      <c r="E2737" s="832" t="s">
        <v>5331</v>
      </c>
      <c r="F2737" s="832" t="s">
        <v>5439</v>
      </c>
      <c r="G2737" s="832" t="s">
        <v>5440</v>
      </c>
      <c r="H2737" s="849">
        <v>7</v>
      </c>
      <c r="I2737" s="849">
        <v>46739</v>
      </c>
      <c r="J2737" s="832">
        <v>0.63626834381551367</v>
      </c>
      <c r="K2737" s="832">
        <v>6677</v>
      </c>
      <c r="L2737" s="849">
        <v>11</v>
      </c>
      <c r="M2737" s="849">
        <v>73458</v>
      </c>
      <c r="N2737" s="832">
        <v>1</v>
      </c>
      <c r="O2737" s="832">
        <v>6678</v>
      </c>
      <c r="P2737" s="849">
        <v>2</v>
      </c>
      <c r="Q2737" s="849">
        <v>13362</v>
      </c>
      <c r="R2737" s="837">
        <v>0.18189986114514417</v>
      </c>
      <c r="S2737" s="850">
        <v>6681</v>
      </c>
    </row>
    <row r="2738" spans="1:19" ht="14.4" customHeight="1" x14ac:dyDescent="0.3">
      <c r="A2738" s="831" t="s">
        <v>5082</v>
      </c>
      <c r="B2738" s="832" t="s">
        <v>5413</v>
      </c>
      <c r="C2738" s="832" t="s">
        <v>595</v>
      </c>
      <c r="D2738" s="832" t="s">
        <v>2752</v>
      </c>
      <c r="E2738" s="832" t="s">
        <v>5331</v>
      </c>
      <c r="F2738" s="832" t="s">
        <v>5471</v>
      </c>
      <c r="G2738" s="832" t="s">
        <v>5472</v>
      </c>
      <c r="H2738" s="849">
        <v>1</v>
      </c>
      <c r="I2738" s="849">
        <v>2881</v>
      </c>
      <c r="J2738" s="832"/>
      <c r="K2738" s="832">
        <v>2881</v>
      </c>
      <c r="L2738" s="849"/>
      <c r="M2738" s="849"/>
      <c r="N2738" s="832"/>
      <c r="O2738" s="832"/>
      <c r="P2738" s="849"/>
      <c r="Q2738" s="849"/>
      <c r="R2738" s="837"/>
      <c r="S2738" s="850"/>
    </row>
    <row r="2739" spans="1:19" ht="14.4" customHeight="1" x14ac:dyDescent="0.3">
      <c r="A2739" s="831" t="s">
        <v>5082</v>
      </c>
      <c r="B2739" s="832" t="s">
        <v>5413</v>
      </c>
      <c r="C2739" s="832" t="s">
        <v>595</v>
      </c>
      <c r="D2739" s="832" t="s">
        <v>2752</v>
      </c>
      <c r="E2739" s="832" t="s">
        <v>5331</v>
      </c>
      <c r="F2739" s="832" t="s">
        <v>5443</v>
      </c>
      <c r="G2739" s="832" t="s">
        <v>5444</v>
      </c>
      <c r="H2739" s="849">
        <v>1</v>
      </c>
      <c r="I2739" s="849">
        <v>720</v>
      </c>
      <c r="J2739" s="832"/>
      <c r="K2739" s="832">
        <v>720</v>
      </c>
      <c r="L2739" s="849"/>
      <c r="M2739" s="849"/>
      <c r="N2739" s="832"/>
      <c r="O2739" s="832"/>
      <c r="P2739" s="849"/>
      <c r="Q2739" s="849"/>
      <c r="R2739" s="837"/>
      <c r="S2739" s="850"/>
    </row>
    <row r="2740" spans="1:19" ht="14.4" customHeight="1" x14ac:dyDescent="0.3">
      <c r="A2740" s="831" t="s">
        <v>5082</v>
      </c>
      <c r="B2740" s="832" t="s">
        <v>5413</v>
      </c>
      <c r="C2740" s="832" t="s">
        <v>595</v>
      </c>
      <c r="D2740" s="832" t="s">
        <v>2752</v>
      </c>
      <c r="E2740" s="832" t="s">
        <v>5331</v>
      </c>
      <c r="F2740" s="832" t="s">
        <v>5358</v>
      </c>
      <c r="G2740" s="832" t="s">
        <v>5359</v>
      </c>
      <c r="H2740" s="849"/>
      <c r="I2740" s="849"/>
      <c r="J2740" s="832"/>
      <c r="K2740" s="832"/>
      <c r="L2740" s="849">
        <v>2</v>
      </c>
      <c r="M2740" s="849">
        <v>486</v>
      </c>
      <c r="N2740" s="832">
        <v>1</v>
      </c>
      <c r="O2740" s="832">
        <v>243</v>
      </c>
      <c r="P2740" s="849"/>
      <c r="Q2740" s="849"/>
      <c r="R2740" s="837"/>
      <c r="S2740" s="850"/>
    </row>
    <row r="2741" spans="1:19" ht="14.4" customHeight="1" x14ac:dyDescent="0.3">
      <c r="A2741" s="831" t="s">
        <v>5082</v>
      </c>
      <c r="B2741" s="832" t="s">
        <v>5413</v>
      </c>
      <c r="C2741" s="832" t="s">
        <v>595</v>
      </c>
      <c r="D2741" s="832" t="s">
        <v>2752</v>
      </c>
      <c r="E2741" s="832" t="s">
        <v>5331</v>
      </c>
      <c r="F2741" s="832" t="s">
        <v>5358</v>
      </c>
      <c r="G2741" s="832" t="s">
        <v>5360</v>
      </c>
      <c r="H2741" s="849">
        <v>9</v>
      </c>
      <c r="I2741" s="849">
        <v>990</v>
      </c>
      <c r="J2741" s="832">
        <v>6.4667842445620224E-2</v>
      </c>
      <c r="K2741" s="832">
        <v>110</v>
      </c>
      <c r="L2741" s="849">
        <v>63</v>
      </c>
      <c r="M2741" s="849">
        <v>15309</v>
      </c>
      <c r="N2741" s="832">
        <v>1</v>
      </c>
      <c r="O2741" s="832">
        <v>243</v>
      </c>
      <c r="P2741" s="849">
        <v>170</v>
      </c>
      <c r="Q2741" s="849">
        <v>41480</v>
      </c>
      <c r="R2741" s="837">
        <v>2.7095172774185121</v>
      </c>
      <c r="S2741" s="850">
        <v>244</v>
      </c>
    </row>
    <row r="2742" spans="1:19" ht="14.4" customHeight="1" x14ac:dyDescent="0.3">
      <c r="A2742" s="831" t="s">
        <v>5082</v>
      </c>
      <c r="B2742" s="832" t="s">
        <v>5413</v>
      </c>
      <c r="C2742" s="832" t="s">
        <v>595</v>
      </c>
      <c r="D2742" s="832" t="s">
        <v>2752</v>
      </c>
      <c r="E2742" s="832" t="s">
        <v>5331</v>
      </c>
      <c r="F2742" s="832" t="s">
        <v>5361</v>
      </c>
      <c r="G2742" s="832" t="s">
        <v>5362</v>
      </c>
      <c r="H2742" s="849">
        <v>2</v>
      </c>
      <c r="I2742" s="849">
        <v>66.67</v>
      </c>
      <c r="J2742" s="832">
        <v>1.0001500150015001</v>
      </c>
      <c r="K2742" s="832">
        <v>33.335000000000001</v>
      </c>
      <c r="L2742" s="849">
        <v>2</v>
      </c>
      <c r="M2742" s="849">
        <v>66.66</v>
      </c>
      <c r="N2742" s="832">
        <v>1</v>
      </c>
      <c r="O2742" s="832">
        <v>33.33</v>
      </c>
      <c r="P2742" s="849"/>
      <c r="Q2742" s="849"/>
      <c r="R2742" s="837"/>
      <c r="S2742" s="850"/>
    </row>
    <row r="2743" spans="1:19" ht="14.4" customHeight="1" x14ac:dyDescent="0.3">
      <c r="A2743" s="831" t="s">
        <v>5082</v>
      </c>
      <c r="B2743" s="832" t="s">
        <v>5413</v>
      </c>
      <c r="C2743" s="832" t="s">
        <v>595</v>
      </c>
      <c r="D2743" s="832" t="s">
        <v>2752</v>
      </c>
      <c r="E2743" s="832" t="s">
        <v>5331</v>
      </c>
      <c r="F2743" s="832" t="s">
        <v>5361</v>
      </c>
      <c r="G2743" s="832" t="s">
        <v>5363</v>
      </c>
      <c r="H2743" s="849">
        <v>27</v>
      </c>
      <c r="I2743" s="849">
        <v>899.99</v>
      </c>
      <c r="J2743" s="832">
        <v>6.8876768143681599E-2</v>
      </c>
      <c r="K2743" s="832">
        <v>33.332962962962966</v>
      </c>
      <c r="L2743" s="849">
        <v>392</v>
      </c>
      <c r="M2743" s="849">
        <v>13066.67</v>
      </c>
      <c r="N2743" s="832">
        <v>1</v>
      </c>
      <c r="O2743" s="832">
        <v>33.333341836734697</v>
      </c>
      <c r="P2743" s="849">
        <v>505</v>
      </c>
      <c r="Q2743" s="849">
        <v>16833.32</v>
      </c>
      <c r="R2743" s="837">
        <v>1.2882639570755212</v>
      </c>
      <c r="S2743" s="850">
        <v>33.33330693069307</v>
      </c>
    </row>
    <row r="2744" spans="1:19" ht="14.4" customHeight="1" x14ac:dyDescent="0.3">
      <c r="A2744" s="831" t="s">
        <v>5082</v>
      </c>
      <c r="B2744" s="832" t="s">
        <v>5413</v>
      </c>
      <c r="C2744" s="832" t="s">
        <v>595</v>
      </c>
      <c r="D2744" s="832" t="s">
        <v>2752</v>
      </c>
      <c r="E2744" s="832" t="s">
        <v>5331</v>
      </c>
      <c r="F2744" s="832" t="s">
        <v>5447</v>
      </c>
      <c r="G2744" s="832" t="s">
        <v>5448</v>
      </c>
      <c r="H2744" s="849">
        <v>10</v>
      </c>
      <c r="I2744" s="849">
        <v>9380</v>
      </c>
      <c r="J2744" s="832">
        <v>0.71352502662406814</v>
      </c>
      <c r="K2744" s="832">
        <v>938</v>
      </c>
      <c r="L2744" s="849">
        <v>14</v>
      </c>
      <c r="M2744" s="849">
        <v>13146</v>
      </c>
      <c r="N2744" s="832">
        <v>1</v>
      </c>
      <c r="O2744" s="832">
        <v>939</v>
      </c>
      <c r="P2744" s="849">
        <v>4</v>
      </c>
      <c r="Q2744" s="849">
        <v>3756</v>
      </c>
      <c r="R2744" s="837">
        <v>0.2857142857142857</v>
      </c>
      <c r="S2744" s="850">
        <v>939</v>
      </c>
    </row>
    <row r="2745" spans="1:19" ht="14.4" customHeight="1" x14ac:dyDescent="0.3">
      <c r="A2745" s="831" t="s">
        <v>5082</v>
      </c>
      <c r="B2745" s="832" t="s">
        <v>5413</v>
      </c>
      <c r="C2745" s="832" t="s">
        <v>595</v>
      </c>
      <c r="D2745" s="832" t="s">
        <v>2752</v>
      </c>
      <c r="E2745" s="832" t="s">
        <v>5331</v>
      </c>
      <c r="F2745" s="832" t="s">
        <v>5364</v>
      </c>
      <c r="G2745" s="832" t="s">
        <v>5365</v>
      </c>
      <c r="H2745" s="849">
        <v>36</v>
      </c>
      <c r="I2745" s="849">
        <v>1332</v>
      </c>
      <c r="J2745" s="832">
        <v>0.17391304347826086</v>
      </c>
      <c r="K2745" s="832">
        <v>37</v>
      </c>
      <c r="L2745" s="849">
        <v>207</v>
      </c>
      <c r="M2745" s="849">
        <v>7659</v>
      </c>
      <c r="N2745" s="832">
        <v>1</v>
      </c>
      <c r="O2745" s="832">
        <v>37</v>
      </c>
      <c r="P2745" s="849">
        <v>387</v>
      </c>
      <c r="Q2745" s="849">
        <v>14319</v>
      </c>
      <c r="R2745" s="837">
        <v>1.8695652173913044</v>
      </c>
      <c r="S2745" s="850">
        <v>37</v>
      </c>
    </row>
    <row r="2746" spans="1:19" ht="14.4" customHeight="1" x14ac:dyDescent="0.3">
      <c r="A2746" s="831" t="s">
        <v>5082</v>
      </c>
      <c r="B2746" s="832" t="s">
        <v>5413</v>
      </c>
      <c r="C2746" s="832" t="s">
        <v>595</v>
      </c>
      <c r="D2746" s="832" t="s">
        <v>2752</v>
      </c>
      <c r="E2746" s="832" t="s">
        <v>5331</v>
      </c>
      <c r="F2746" s="832" t="s">
        <v>5369</v>
      </c>
      <c r="G2746" s="832" t="s">
        <v>5371</v>
      </c>
      <c r="H2746" s="849"/>
      <c r="I2746" s="849"/>
      <c r="J2746" s="832"/>
      <c r="K2746" s="832"/>
      <c r="L2746" s="849">
        <v>2</v>
      </c>
      <c r="M2746" s="849">
        <v>64</v>
      </c>
      <c r="N2746" s="832">
        <v>1</v>
      </c>
      <c r="O2746" s="832">
        <v>32</v>
      </c>
      <c r="P2746" s="849">
        <v>30</v>
      </c>
      <c r="Q2746" s="849">
        <v>960</v>
      </c>
      <c r="R2746" s="837">
        <v>15</v>
      </c>
      <c r="S2746" s="850">
        <v>32</v>
      </c>
    </row>
    <row r="2747" spans="1:19" ht="14.4" customHeight="1" x14ac:dyDescent="0.3">
      <c r="A2747" s="831" t="s">
        <v>5082</v>
      </c>
      <c r="B2747" s="832" t="s">
        <v>5413</v>
      </c>
      <c r="C2747" s="832" t="s">
        <v>595</v>
      </c>
      <c r="D2747" s="832" t="s">
        <v>2752</v>
      </c>
      <c r="E2747" s="832" t="s">
        <v>5331</v>
      </c>
      <c r="F2747" s="832" t="s">
        <v>5449</v>
      </c>
      <c r="G2747" s="832" t="s">
        <v>5451</v>
      </c>
      <c r="H2747" s="849">
        <v>5</v>
      </c>
      <c r="I2747" s="849">
        <v>1770</v>
      </c>
      <c r="J2747" s="832"/>
      <c r="K2747" s="832">
        <v>354</v>
      </c>
      <c r="L2747" s="849"/>
      <c r="M2747" s="849"/>
      <c r="N2747" s="832"/>
      <c r="O2747" s="832"/>
      <c r="P2747" s="849">
        <v>1</v>
      </c>
      <c r="Q2747" s="849">
        <v>355</v>
      </c>
      <c r="R2747" s="837"/>
      <c r="S2747" s="850">
        <v>355</v>
      </c>
    </row>
    <row r="2748" spans="1:19" ht="14.4" customHeight="1" x14ac:dyDescent="0.3">
      <c r="A2748" s="831" t="s">
        <v>5082</v>
      </c>
      <c r="B2748" s="832" t="s">
        <v>5413</v>
      </c>
      <c r="C2748" s="832" t="s">
        <v>595</v>
      </c>
      <c r="D2748" s="832" t="s">
        <v>2752</v>
      </c>
      <c r="E2748" s="832" t="s">
        <v>5331</v>
      </c>
      <c r="F2748" s="832" t="s">
        <v>5374</v>
      </c>
      <c r="G2748" s="832" t="s">
        <v>5375</v>
      </c>
      <c r="H2748" s="849">
        <v>1</v>
      </c>
      <c r="I2748" s="849">
        <v>131</v>
      </c>
      <c r="J2748" s="832">
        <v>0.49621212121212122</v>
      </c>
      <c r="K2748" s="832">
        <v>131</v>
      </c>
      <c r="L2748" s="849">
        <v>2</v>
      </c>
      <c r="M2748" s="849">
        <v>264</v>
      </c>
      <c r="N2748" s="832">
        <v>1</v>
      </c>
      <c r="O2748" s="832">
        <v>132</v>
      </c>
      <c r="P2748" s="849">
        <v>14</v>
      </c>
      <c r="Q2748" s="849">
        <v>1848</v>
      </c>
      <c r="R2748" s="837">
        <v>7</v>
      </c>
      <c r="S2748" s="850">
        <v>132</v>
      </c>
    </row>
    <row r="2749" spans="1:19" ht="14.4" customHeight="1" x14ac:dyDescent="0.3">
      <c r="A2749" s="831" t="s">
        <v>5082</v>
      </c>
      <c r="B2749" s="832" t="s">
        <v>5413</v>
      </c>
      <c r="C2749" s="832" t="s">
        <v>595</v>
      </c>
      <c r="D2749" s="832" t="s">
        <v>2752</v>
      </c>
      <c r="E2749" s="832" t="s">
        <v>5331</v>
      </c>
      <c r="F2749" s="832" t="s">
        <v>5381</v>
      </c>
      <c r="G2749" s="832" t="s">
        <v>5382</v>
      </c>
      <c r="H2749" s="849"/>
      <c r="I2749" s="849"/>
      <c r="J2749" s="832"/>
      <c r="K2749" s="832"/>
      <c r="L2749" s="849">
        <v>9</v>
      </c>
      <c r="M2749" s="849">
        <v>531</v>
      </c>
      <c r="N2749" s="832">
        <v>1</v>
      </c>
      <c r="O2749" s="832">
        <v>59</v>
      </c>
      <c r="P2749" s="849">
        <v>22</v>
      </c>
      <c r="Q2749" s="849">
        <v>1298</v>
      </c>
      <c r="R2749" s="837">
        <v>2.4444444444444446</v>
      </c>
      <c r="S2749" s="850">
        <v>59</v>
      </c>
    </row>
    <row r="2750" spans="1:19" ht="14.4" customHeight="1" x14ac:dyDescent="0.3">
      <c r="A2750" s="831" t="s">
        <v>5082</v>
      </c>
      <c r="B2750" s="832" t="s">
        <v>5413</v>
      </c>
      <c r="C2750" s="832" t="s">
        <v>595</v>
      </c>
      <c r="D2750" s="832" t="s">
        <v>2752</v>
      </c>
      <c r="E2750" s="832" t="s">
        <v>5331</v>
      </c>
      <c r="F2750" s="832" t="s">
        <v>5388</v>
      </c>
      <c r="G2750" s="832" t="s">
        <v>5389</v>
      </c>
      <c r="H2750" s="849"/>
      <c r="I2750" s="849"/>
      <c r="J2750" s="832"/>
      <c r="K2750" s="832"/>
      <c r="L2750" s="849">
        <v>2</v>
      </c>
      <c r="M2750" s="849">
        <v>232</v>
      </c>
      <c r="N2750" s="832">
        <v>1</v>
      </c>
      <c r="O2750" s="832">
        <v>116</v>
      </c>
      <c r="P2750" s="849">
        <v>6</v>
      </c>
      <c r="Q2750" s="849">
        <v>696</v>
      </c>
      <c r="R2750" s="837">
        <v>3</v>
      </c>
      <c r="S2750" s="850">
        <v>116</v>
      </c>
    </row>
    <row r="2751" spans="1:19" ht="14.4" customHeight="1" x14ac:dyDescent="0.3">
      <c r="A2751" s="831" t="s">
        <v>5082</v>
      </c>
      <c r="B2751" s="832" t="s">
        <v>5413</v>
      </c>
      <c r="C2751" s="832" t="s">
        <v>595</v>
      </c>
      <c r="D2751" s="832" t="s">
        <v>2752</v>
      </c>
      <c r="E2751" s="832" t="s">
        <v>5331</v>
      </c>
      <c r="F2751" s="832" t="s">
        <v>5457</v>
      </c>
      <c r="G2751" s="832" t="s">
        <v>5458</v>
      </c>
      <c r="H2751" s="849">
        <v>7</v>
      </c>
      <c r="I2751" s="849">
        <v>13608</v>
      </c>
      <c r="J2751" s="832">
        <v>0.875</v>
      </c>
      <c r="K2751" s="832">
        <v>1944</v>
      </c>
      <c r="L2751" s="849">
        <v>8</v>
      </c>
      <c r="M2751" s="849">
        <v>15552</v>
      </c>
      <c r="N2751" s="832">
        <v>1</v>
      </c>
      <c r="O2751" s="832">
        <v>1944</v>
      </c>
      <c r="P2751" s="849">
        <v>5</v>
      </c>
      <c r="Q2751" s="849">
        <v>9725</v>
      </c>
      <c r="R2751" s="837">
        <v>0.62532150205761317</v>
      </c>
      <c r="S2751" s="850">
        <v>1945</v>
      </c>
    </row>
    <row r="2752" spans="1:19" ht="14.4" customHeight="1" x14ac:dyDescent="0.3">
      <c r="A2752" s="831" t="s">
        <v>5082</v>
      </c>
      <c r="B2752" s="832" t="s">
        <v>5413</v>
      </c>
      <c r="C2752" s="832" t="s">
        <v>595</v>
      </c>
      <c r="D2752" s="832" t="s">
        <v>2753</v>
      </c>
      <c r="E2752" s="832" t="s">
        <v>5084</v>
      </c>
      <c r="F2752" s="832" t="s">
        <v>5097</v>
      </c>
      <c r="G2752" s="832" t="s">
        <v>1226</v>
      </c>
      <c r="H2752" s="849"/>
      <c r="I2752" s="849"/>
      <c r="J2752" s="832"/>
      <c r="K2752" s="832"/>
      <c r="L2752" s="849"/>
      <c r="M2752" s="849"/>
      <c r="N2752" s="832"/>
      <c r="O2752" s="832"/>
      <c r="P2752" s="849">
        <v>2</v>
      </c>
      <c r="Q2752" s="849">
        <v>27.48</v>
      </c>
      <c r="R2752" s="837"/>
      <c r="S2752" s="850">
        <v>13.74</v>
      </c>
    </row>
    <row r="2753" spans="1:19" ht="14.4" customHeight="1" thickBot="1" x14ac:dyDescent="0.35">
      <c r="A2753" s="839" t="s">
        <v>5082</v>
      </c>
      <c r="B2753" s="840" t="s">
        <v>5413</v>
      </c>
      <c r="C2753" s="840" t="s">
        <v>595</v>
      </c>
      <c r="D2753" s="840" t="s">
        <v>2753</v>
      </c>
      <c r="E2753" s="840" t="s">
        <v>5084</v>
      </c>
      <c r="F2753" s="840" t="s">
        <v>5241</v>
      </c>
      <c r="G2753" s="840" t="s">
        <v>5242</v>
      </c>
      <c r="H2753" s="851"/>
      <c r="I2753" s="851"/>
      <c r="J2753" s="840"/>
      <c r="K2753" s="840"/>
      <c r="L2753" s="851"/>
      <c r="M2753" s="851"/>
      <c r="N2753" s="840"/>
      <c r="O2753" s="840"/>
      <c r="P2753" s="851">
        <v>1</v>
      </c>
      <c r="Q2753" s="851">
        <v>538.54999999999995</v>
      </c>
      <c r="R2753" s="845"/>
      <c r="S2753" s="852">
        <v>538.54999999999995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17066389</v>
      </c>
      <c r="C3" s="344">
        <f t="shared" ref="C3:R3" si="0">SUBTOTAL(9,C6:C1048576)</f>
        <v>36.845339662944845</v>
      </c>
      <c r="D3" s="344">
        <f t="shared" si="0"/>
        <v>18814035</v>
      </c>
      <c r="E3" s="344">
        <f t="shared" si="0"/>
        <v>21</v>
      </c>
      <c r="F3" s="344">
        <f t="shared" si="0"/>
        <v>19829364</v>
      </c>
      <c r="G3" s="347">
        <f>IF(D3&lt;&gt;0,F3/D3,"")</f>
        <v>1.0539665733586654</v>
      </c>
      <c r="H3" s="343">
        <f t="shared" si="0"/>
        <v>2901577.8741999995</v>
      </c>
      <c r="I3" s="344">
        <f t="shared" si="0"/>
        <v>10.606227353170624</v>
      </c>
      <c r="J3" s="344">
        <f t="shared" si="0"/>
        <v>2969182.4400000018</v>
      </c>
      <c r="K3" s="344">
        <f t="shared" si="0"/>
        <v>12</v>
      </c>
      <c r="L3" s="344">
        <f t="shared" si="0"/>
        <v>2449850.4400000037</v>
      </c>
      <c r="M3" s="345">
        <f>IF(J3&lt;&gt;0,L3/J3,"")</f>
        <v>0.82509259350193453</v>
      </c>
      <c r="N3" s="346">
        <f t="shared" si="0"/>
        <v>1675454.3058</v>
      </c>
      <c r="O3" s="344">
        <f t="shared" si="0"/>
        <v>1.7286862434692329</v>
      </c>
      <c r="P3" s="344">
        <f t="shared" si="0"/>
        <v>2604875.25</v>
      </c>
      <c r="Q3" s="344">
        <f t="shared" si="0"/>
        <v>3</v>
      </c>
      <c r="R3" s="344">
        <f t="shared" si="0"/>
        <v>4764497.3699999992</v>
      </c>
      <c r="S3" s="345">
        <f>IF(P3&lt;&gt;0,R3/P3,"")</f>
        <v>1.8290693076376687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5487</v>
      </c>
      <c r="B6" s="887">
        <v>1887</v>
      </c>
      <c r="C6" s="825">
        <v>0.11561083200588163</v>
      </c>
      <c r="D6" s="887">
        <v>16322</v>
      </c>
      <c r="E6" s="825">
        <v>1</v>
      </c>
      <c r="F6" s="887">
        <v>21826</v>
      </c>
      <c r="G6" s="830">
        <v>1.337213576767553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5488</v>
      </c>
      <c r="B7" s="889">
        <v>1971</v>
      </c>
      <c r="C7" s="832">
        <v>0.46783764538333728</v>
      </c>
      <c r="D7" s="889">
        <v>4213</v>
      </c>
      <c r="E7" s="832">
        <v>1</v>
      </c>
      <c r="F7" s="889">
        <v>1140</v>
      </c>
      <c r="G7" s="837">
        <v>0.27059102777118443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5489</v>
      </c>
      <c r="B8" s="889">
        <v>11405</v>
      </c>
      <c r="C8" s="832">
        <v>1.2254217255828945</v>
      </c>
      <c r="D8" s="889">
        <v>9307</v>
      </c>
      <c r="E8" s="832">
        <v>1</v>
      </c>
      <c r="F8" s="889">
        <v>5039</v>
      </c>
      <c r="G8" s="837">
        <v>0.54142043623079406</v>
      </c>
      <c r="H8" s="889"/>
      <c r="I8" s="832"/>
      <c r="J8" s="889">
        <v>-7.2759576141834259E-12</v>
      </c>
      <c r="K8" s="832">
        <v>1</v>
      </c>
      <c r="L8" s="889"/>
      <c r="M8" s="837"/>
      <c r="N8" s="889"/>
      <c r="O8" s="832"/>
      <c r="P8" s="889">
        <v>121027.88</v>
      </c>
      <c r="Q8" s="832">
        <v>1</v>
      </c>
      <c r="R8" s="889"/>
      <c r="S8" s="838"/>
    </row>
    <row r="9" spans="1:19" ht="14.4" customHeight="1" x14ac:dyDescent="0.3">
      <c r="A9" s="857" t="s">
        <v>5490</v>
      </c>
      <c r="B9" s="889">
        <v>12587</v>
      </c>
      <c r="C9" s="832">
        <v>0.54425563194534532</v>
      </c>
      <c r="D9" s="889">
        <v>23127</v>
      </c>
      <c r="E9" s="832">
        <v>1</v>
      </c>
      <c r="F9" s="889">
        <v>17384</v>
      </c>
      <c r="G9" s="837">
        <v>0.75167553076490679</v>
      </c>
      <c r="H9" s="889">
        <v>765.22000000000116</v>
      </c>
      <c r="I9" s="832">
        <v>0.29357354684508785</v>
      </c>
      <c r="J9" s="889">
        <v>2606.570000000002</v>
      </c>
      <c r="K9" s="832">
        <v>1</v>
      </c>
      <c r="L9" s="889">
        <v>86010.06</v>
      </c>
      <c r="M9" s="837">
        <v>32.997410389899343</v>
      </c>
      <c r="N9" s="889">
        <v>44809.55</v>
      </c>
      <c r="O9" s="832">
        <v>1.0608291359020761</v>
      </c>
      <c r="P9" s="889">
        <v>42240.12</v>
      </c>
      <c r="Q9" s="832">
        <v>1</v>
      </c>
      <c r="R9" s="889">
        <v>42236.91</v>
      </c>
      <c r="S9" s="838">
        <v>0.99992400589771058</v>
      </c>
    </row>
    <row r="10" spans="1:19" ht="14.4" customHeight="1" x14ac:dyDescent="0.3">
      <c r="A10" s="857" t="s">
        <v>5491</v>
      </c>
      <c r="B10" s="889"/>
      <c r="C10" s="832"/>
      <c r="D10" s="889">
        <v>37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5492</v>
      </c>
      <c r="B11" s="889">
        <v>1642</v>
      </c>
      <c r="C11" s="832">
        <v>3.2322834645669292</v>
      </c>
      <c r="D11" s="889">
        <v>508</v>
      </c>
      <c r="E11" s="832">
        <v>1</v>
      </c>
      <c r="F11" s="889"/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5493</v>
      </c>
      <c r="B12" s="889">
        <v>37</v>
      </c>
      <c r="C12" s="832"/>
      <c r="D12" s="889"/>
      <c r="E12" s="832"/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5494</v>
      </c>
      <c r="B13" s="889">
        <v>94158</v>
      </c>
      <c r="C13" s="832">
        <v>16.553797468354432</v>
      </c>
      <c r="D13" s="889">
        <v>5688</v>
      </c>
      <c r="E13" s="832">
        <v>1</v>
      </c>
      <c r="F13" s="889">
        <v>13398</v>
      </c>
      <c r="G13" s="837">
        <v>2.3554852320675104</v>
      </c>
      <c r="H13" s="889"/>
      <c r="I13" s="832"/>
      <c r="J13" s="889">
        <v>9427.010000000002</v>
      </c>
      <c r="K13" s="832">
        <v>1</v>
      </c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5495</v>
      </c>
      <c r="B14" s="889"/>
      <c r="C14" s="832"/>
      <c r="D14" s="889">
        <v>74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5496</v>
      </c>
      <c r="B15" s="889">
        <v>10010</v>
      </c>
      <c r="C15" s="832"/>
      <c r="D15" s="889"/>
      <c r="E15" s="832"/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5497</v>
      </c>
      <c r="B16" s="889">
        <v>21671</v>
      </c>
      <c r="C16" s="832"/>
      <c r="D16" s="889"/>
      <c r="E16" s="832"/>
      <c r="F16" s="889">
        <v>4247</v>
      </c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5498</v>
      </c>
      <c r="B17" s="889">
        <v>1977</v>
      </c>
      <c r="C17" s="832">
        <v>2.425171736997056E-2</v>
      </c>
      <c r="D17" s="889">
        <v>81520</v>
      </c>
      <c r="E17" s="832">
        <v>1</v>
      </c>
      <c r="F17" s="889">
        <v>644</v>
      </c>
      <c r="G17" s="837">
        <v>7.8999018645731101E-3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5499</v>
      </c>
      <c r="B18" s="889">
        <v>64990</v>
      </c>
      <c r="C18" s="832">
        <v>4.7765691606644127</v>
      </c>
      <c r="D18" s="889">
        <v>13606</v>
      </c>
      <c r="E18" s="832">
        <v>1</v>
      </c>
      <c r="F18" s="889">
        <v>1775</v>
      </c>
      <c r="G18" s="837">
        <v>0.13045715125679846</v>
      </c>
      <c r="H18" s="889">
        <v>6068.6799999999994</v>
      </c>
      <c r="I18" s="832">
        <v>5.9393797038472451</v>
      </c>
      <c r="J18" s="889">
        <v>1021.77</v>
      </c>
      <c r="K18" s="832">
        <v>1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5500</v>
      </c>
      <c r="B19" s="889">
        <v>354</v>
      </c>
      <c r="C19" s="832"/>
      <c r="D19" s="889"/>
      <c r="E19" s="832"/>
      <c r="F19" s="889">
        <v>178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5501</v>
      </c>
      <c r="B20" s="889">
        <v>1525029</v>
      </c>
      <c r="C20" s="832">
        <v>1.9317760347789077</v>
      </c>
      <c r="D20" s="889">
        <v>789444</v>
      </c>
      <c r="E20" s="832">
        <v>1</v>
      </c>
      <c r="F20" s="889">
        <v>1015934</v>
      </c>
      <c r="G20" s="837">
        <v>1.2868981207026717</v>
      </c>
      <c r="H20" s="889">
        <v>19382.660000000003</v>
      </c>
      <c r="I20" s="832">
        <v>1.8969689851923626</v>
      </c>
      <c r="J20" s="889">
        <v>10217.700000000001</v>
      </c>
      <c r="K20" s="832">
        <v>1</v>
      </c>
      <c r="L20" s="889">
        <v>18391.86</v>
      </c>
      <c r="M20" s="837">
        <v>1.7999999999999998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5502</v>
      </c>
      <c r="B21" s="889">
        <v>830</v>
      </c>
      <c r="C21" s="832">
        <v>3.3173461231015187E-2</v>
      </c>
      <c r="D21" s="889">
        <v>25020</v>
      </c>
      <c r="E21" s="832">
        <v>1</v>
      </c>
      <c r="F21" s="889">
        <v>178</v>
      </c>
      <c r="G21" s="837">
        <v>7.1143085531574744E-3</v>
      </c>
      <c r="H21" s="889"/>
      <c r="I21" s="832"/>
      <c r="J21" s="889">
        <v>1021.77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5503</v>
      </c>
      <c r="B22" s="889">
        <v>354</v>
      </c>
      <c r="C22" s="832">
        <v>5.4997980300158468E-3</v>
      </c>
      <c r="D22" s="889">
        <v>64366</v>
      </c>
      <c r="E22" s="832">
        <v>1</v>
      </c>
      <c r="F22" s="889"/>
      <c r="G22" s="837"/>
      <c r="H22" s="889"/>
      <c r="I22" s="832"/>
      <c r="J22" s="889">
        <v>134.63</v>
      </c>
      <c r="K22" s="832">
        <v>1</v>
      </c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5504</v>
      </c>
      <c r="B23" s="889">
        <v>8734</v>
      </c>
      <c r="C23" s="832">
        <v>5.4690043832185351</v>
      </c>
      <c r="D23" s="889">
        <v>1597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2706</v>
      </c>
      <c r="B24" s="889">
        <v>15122086</v>
      </c>
      <c r="C24" s="832">
        <v>0.87395362535539922</v>
      </c>
      <c r="D24" s="889">
        <v>17303076</v>
      </c>
      <c r="E24" s="832">
        <v>1</v>
      </c>
      <c r="F24" s="889">
        <v>18594952</v>
      </c>
      <c r="G24" s="837">
        <v>1.0746616381965843</v>
      </c>
      <c r="H24" s="889">
        <v>2857867.9941999996</v>
      </c>
      <c r="I24" s="832">
        <v>0.98810140410612501</v>
      </c>
      <c r="J24" s="889">
        <v>2892282.0900000017</v>
      </c>
      <c r="K24" s="832">
        <v>1</v>
      </c>
      <c r="L24" s="889">
        <v>2329821.260000004</v>
      </c>
      <c r="M24" s="837">
        <v>0.80553043842276206</v>
      </c>
      <c r="N24" s="889">
        <v>1630644.7557999999</v>
      </c>
      <c r="O24" s="832">
        <v>0.66785710756715677</v>
      </c>
      <c r="P24" s="889">
        <v>2441607.25</v>
      </c>
      <c r="Q24" s="832">
        <v>1</v>
      </c>
      <c r="R24" s="889">
        <v>4722260.459999999</v>
      </c>
      <c r="S24" s="838">
        <v>1.9340786524941713</v>
      </c>
    </row>
    <row r="25" spans="1:19" ht="14.4" customHeight="1" x14ac:dyDescent="0.3">
      <c r="A25" s="857" t="s">
        <v>5505</v>
      </c>
      <c r="B25" s="889">
        <v>115706</v>
      </c>
      <c r="C25" s="832">
        <v>0.55360927833571771</v>
      </c>
      <c r="D25" s="889">
        <v>209003</v>
      </c>
      <c r="E25" s="832">
        <v>1</v>
      </c>
      <c r="F25" s="889">
        <v>58399</v>
      </c>
      <c r="G25" s="837">
        <v>0.27941704186064314</v>
      </c>
      <c r="H25" s="889">
        <v>2012.57</v>
      </c>
      <c r="I25" s="832">
        <v>0.67491741980918529</v>
      </c>
      <c r="J25" s="889">
        <v>2981.95</v>
      </c>
      <c r="K25" s="832">
        <v>1</v>
      </c>
      <c r="L25" s="889">
        <v>2012.57</v>
      </c>
      <c r="M25" s="837">
        <v>0.67491741980918529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5506</v>
      </c>
      <c r="B26" s="889">
        <v>354</v>
      </c>
      <c r="C26" s="832">
        <v>1.1093353389113473E-2</v>
      </c>
      <c r="D26" s="889">
        <v>31911</v>
      </c>
      <c r="E26" s="832">
        <v>1</v>
      </c>
      <c r="F26" s="889"/>
      <c r="G26" s="837"/>
      <c r="H26" s="889"/>
      <c r="I26" s="832"/>
      <c r="J26" s="889">
        <v>2012.57</v>
      </c>
      <c r="K26" s="832">
        <v>1</v>
      </c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5507</v>
      </c>
      <c r="B27" s="889">
        <v>642</v>
      </c>
      <c r="C27" s="832">
        <v>0.53101736972704716</v>
      </c>
      <c r="D27" s="889">
        <v>1209</v>
      </c>
      <c r="E27" s="832">
        <v>1</v>
      </c>
      <c r="F27" s="889">
        <v>471</v>
      </c>
      <c r="G27" s="837">
        <v>0.38957816377171217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5508</v>
      </c>
      <c r="B28" s="889"/>
      <c r="C28" s="832"/>
      <c r="D28" s="889">
        <v>3504</v>
      </c>
      <c r="E28" s="832">
        <v>1</v>
      </c>
      <c r="F28" s="889"/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5509</v>
      </c>
      <c r="B29" s="889">
        <v>69671</v>
      </c>
      <c r="C29" s="832">
        <v>0.30427870778395516</v>
      </c>
      <c r="D29" s="889">
        <v>228971</v>
      </c>
      <c r="E29" s="832">
        <v>1</v>
      </c>
      <c r="F29" s="889">
        <v>92670</v>
      </c>
      <c r="G29" s="837">
        <v>0.40472374230797786</v>
      </c>
      <c r="H29" s="889">
        <v>2043.54</v>
      </c>
      <c r="I29" s="832">
        <v>0.50381769725180037</v>
      </c>
      <c r="J29" s="889">
        <v>4056.11</v>
      </c>
      <c r="K29" s="832">
        <v>1</v>
      </c>
      <c r="L29" s="889">
        <v>2043.54</v>
      </c>
      <c r="M29" s="837">
        <v>0.50381769725180037</v>
      </c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5510</v>
      </c>
      <c r="B30" s="889"/>
      <c r="C30" s="832"/>
      <c r="D30" s="889"/>
      <c r="E30" s="832"/>
      <c r="F30" s="889">
        <v>116</v>
      </c>
      <c r="G30" s="837"/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5511</v>
      </c>
      <c r="B31" s="891">
        <v>294</v>
      </c>
      <c r="C31" s="840">
        <v>0.1919060052219321</v>
      </c>
      <c r="D31" s="891">
        <v>1532</v>
      </c>
      <c r="E31" s="840">
        <v>1</v>
      </c>
      <c r="F31" s="891">
        <v>1013</v>
      </c>
      <c r="G31" s="845">
        <v>0.66122715404699739</v>
      </c>
      <c r="H31" s="891">
        <v>13437.21</v>
      </c>
      <c r="I31" s="840">
        <v>0.30946859611881727</v>
      </c>
      <c r="J31" s="891">
        <v>43420.270000000004</v>
      </c>
      <c r="K31" s="840">
        <v>1</v>
      </c>
      <c r="L31" s="891">
        <v>11571.15</v>
      </c>
      <c r="M31" s="845">
        <v>0.26649189422359648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5657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31736.589999999993</v>
      </c>
      <c r="G3" s="208">
        <f t="shared" si="0"/>
        <v>21643421.179999992</v>
      </c>
      <c r="H3" s="208"/>
      <c r="I3" s="208"/>
      <c r="J3" s="208">
        <f t="shared" si="0"/>
        <v>35740.470000000008</v>
      </c>
      <c r="K3" s="208">
        <f t="shared" si="0"/>
        <v>24388092.690000005</v>
      </c>
      <c r="L3" s="208"/>
      <c r="M3" s="208"/>
      <c r="N3" s="208">
        <f t="shared" si="0"/>
        <v>36621.159999999996</v>
      </c>
      <c r="O3" s="208">
        <f t="shared" si="0"/>
        <v>27043711.810000006</v>
      </c>
      <c r="P3" s="79">
        <f>IF(K3=0,0,O3/K3)</f>
        <v>1.1088899879853622</v>
      </c>
      <c r="Q3" s="209">
        <f>IF(N3=0,0,O3/N3)</f>
        <v>738.47228787946665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5512</v>
      </c>
      <c r="B6" s="825" t="s">
        <v>5083</v>
      </c>
      <c r="C6" s="825" t="s">
        <v>5331</v>
      </c>
      <c r="D6" s="825" t="s">
        <v>5378</v>
      </c>
      <c r="E6" s="825" t="s">
        <v>5379</v>
      </c>
      <c r="F6" s="225"/>
      <c r="G6" s="225"/>
      <c r="H6" s="225"/>
      <c r="I6" s="225"/>
      <c r="J6" s="225">
        <v>1</v>
      </c>
      <c r="K6" s="225">
        <v>355</v>
      </c>
      <c r="L6" s="225">
        <v>1</v>
      </c>
      <c r="M6" s="225">
        <v>355</v>
      </c>
      <c r="N6" s="225"/>
      <c r="O6" s="225"/>
      <c r="P6" s="830"/>
      <c r="Q6" s="848"/>
    </row>
    <row r="7" spans="1:17" ht="14.4" customHeight="1" x14ac:dyDescent="0.3">
      <c r="A7" s="831" t="s">
        <v>5512</v>
      </c>
      <c r="B7" s="832" t="s">
        <v>5413</v>
      </c>
      <c r="C7" s="832" t="s">
        <v>5331</v>
      </c>
      <c r="D7" s="832" t="s">
        <v>5344</v>
      </c>
      <c r="E7" s="832" t="s">
        <v>5345</v>
      </c>
      <c r="F7" s="849">
        <v>2</v>
      </c>
      <c r="G7" s="849">
        <v>74</v>
      </c>
      <c r="H7" s="849">
        <v>1</v>
      </c>
      <c r="I7" s="849">
        <v>37</v>
      </c>
      <c r="J7" s="849">
        <v>2</v>
      </c>
      <c r="K7" s="849">
        <v>74</v>
      </c>
      <c r="L7" s="849">
        <v>1</v>
      </c>
      <c r="M7" s="849">
        <v>37</v>
      </c>
      <c r="N7" s="849"/>
      <c r="O7" s="849"/>
      <c r="P7" s="837"/>
      <c r="Q7" s="850"/>
    </row>
    <row r="8" spans="1:17" ht="14.4" customHeight="1" x14ac:dyDescent="0.3">
      <c r="A8" s="831" t="s">
        <v>5512</v>
      </c>
      <c r="B8" s="832" t="s">
        <v>5413</v>
      </c>
      <c r="C8" s="832" t="s">
        <v>5331</v>
      </c>
      <c r="D8" s="832" t="s">
        <v>5344</v>
      </c>
      <c r="E8" s="832" t="s">
        <v>5346</v>
      </c>
      <c r="F8" s="849">
        <v>1</v>
      </c>
      <c r="G8" s="849">
        <v>37</v>
      </c>
      <c r="H8" s="849">
        <v>1</v>
      </c>
      <c r="I8" s="849">
        <v>37</v>
      </c>
      <c r="J8" s="849">
        <v>1</v>
      </c>
      <c r="K8" s="849">
        <v>37</v>
      </c>
      <c r="L8" s="849">
        <v>1</v>
      </c>
      <c r="M8" s="849">
        <v>37</v>
      </c>
      <c r="N8" s="849"/>
      <c r="O8" s="849"/>
      <c r="P8" s="837"/>
      <c r="Q8" s="850"/>
    </row>
    <row r="9" spans="1:17" ht="14.4" customHeight="1" x14ac:dyDescent="0.3">
      <c r="A9" s="831" t="s">
        <v>5512</v>
      </c>
      <c r="B9" s="832" t="s">
        <v>5413</v>
      </c>
      <c r="C9" s="832" t="s">
        <v>5331</v>
      </c>
      <c r="D9" s="832" t="s">
        <v>5430</v>
      </c>
      <c r="E9" s="832" t="s">
        <v>5431</v>
      </c>
      <c r="F9" s="849">
        <v>2</v>
      </c>
      <c r="G9" s="849">
        <v>354</v>
      </c>
      <c r="H9" s="849">
        <v>2</v>
      </c>
      <c r="I9" s="849">
        <v>177</v>
      </c>
      <c r="J9" s="849">
        <v>1</v>
      </c>
      <c r="K9" s="849">
        <v>177</v>
      </c>
      <c r="L9" s="849">
        <v>1</v>
      </c>
      <c r="M9" s="849">
        <v>177</v>
      </c>
      <c r="N9" s="849">
        <v>1</v>
      </c>
      <c r="O9" s="849">
        <v>178</v>
      </c>
      <c r="P9" s="837">
        <v>1.0056497175141244</v>
      </c>
      <c r="Q9" s="850">
        <v>178</v>
      </c>
    </row>
    <row r="10" spans="1:17" ht="14.4" customHeight="1" x14ac:dyDescent="0.3">
      <c r="A10" s="831" t="s">
        <v>5512</v>
      </c>
      <c r="B10" s="832" t="s">
        <v>5413</v>
      </c>
      <c r="C10" s="832" t="s">
        <v>5331</v>
      </c>
      <c r="D10" s="832" t="s">
        <v>5430</v>
      </c>
      <c r="E10" s="832" t="s">
        <v>5432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178</v>
      </c>
      <c r="P10" s="837"/>
      <c r="Q10" s="850">
        <v>178</v>
      </c>
    </row>
    <row r="11" spans="1:17" ht="14.4" customHeight="1" x14ac:dyDescent="0.3">
      <c r="A11" s="831" t="s">
        <v>5512</v>
      </c>
      <c r="B11" s="832" t="s">
        <v>5413</v>
      </c>
      <c r="C11" s="832" t="s">
        <v>5331</v>
      </c>
      <c r="D11" s="832" t="s">
        <v>5435</v>
      </c>
      <c r="E11" s="832" t="s">
        <v>5436</v>
      </c>
      <c r="F11" s="849"/>
      <c r="G11" s="849"/>
      <c r="H11" s="849"/>
      <c r="I11" s="849"/>
      <c r="J11" s="849">
        <v>8</v>
      </c>
      <c r="K11" s="849">
        <v>5720</v>
      </c>
      <c r="L11" s="849">
        <v>1</v>
      </c>
      <c r="M11" s="849">
        <v>715</v>
      </c>
      <c r="N11" s="849"/>
      <c r="O11" s="849"/>
      <c r="P11" s="837"/>
      <c r="Q11" s="850"/>
    </row>
    <row r="12" spans="1:17" ht="14.4" customHeight="1" x14ac:dyDescent="0.3">
      <c r="A12" s="831" t="s">
        <v>5512</v>
      </c>
      <c r="B12" s="832" t="s">
        <v>5413</v>
      </c>
      <c r="C12" s="832" t="s">
        <v>5331</v>
      </c>
      <c r="D12" s="832" t="s">
        <v>5437</v>
      </c>
      <c r="E12" s="832" t="s">
        <v>5438</v>
      </c>
      <c r="F12" s="849">
        <v>2</v>
      </c>
      <c r="G12" s="849">
        <v>1262</v>
      </c>
      <c r="H12" s="849"/>
      <c r="I12" s="849">
        <v>631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5512</v>
      </c>
      <c r="B13" s="832" t="s">
        <v>5413</v>
      </c>
      <c r="C13" s="832" t="s">
        <v>5331</v>
      </c>
      <c r="D13" s="832" t="s">
        <v>5445</v>
      </c>
      <c r="E13" s="832" t="s">
        <v>5446</v>
      </c>
      <c r="F13" s="849"/>
      <c r="G13" s="849"/>
      <c r="H13" s="849"/>
      <c r="I13" s="849"/>
      <c r="J13" s="849"/>
      <c r="K13" s="849"/>
      <c r="L13" s="849"/>
      <c r="M13" s="849"/>
      <c r="N13" s="849">
        <v>20</v>
      </c>
      <c r="O13" s="849">
        <v>17580</v>
      </c>
      <c r="P13" s="837"/>
      <c r="Q13" s="850">
        <v>879</v>
      </c>
    </row>
    <row r="14" spans="1:17" ht="14.4" customHeight="1" x14ac:dyDescent="0.3">
      <c r="A14" s="831" t="s">
        <v>5512</v>
      </c>
      <c r="B14" s="832" t="s">
        <v>5413</v>
      </c>
      <c r="C14" s="832" t="s">
        <v>5331</v>
      </c>
      <c r="D14" s="832" t="s">
        <v>5449</v>
      </c>
      <c r="E14" s="832" t="s">
        <v>5451</v>
      </c>
      <c r="F14" s="849"/>
      <c r="G14" s="849"/>
      <c r="H14" s="849"/>
      <c r="I14" s="849"/>
      <c r="J14" s="849">
        <v>1</v>
      </c>
      <c r="K14" s="849">
        <v>355</v>
      </c>
      <c r="L14" s="849">
        <v>1</v>
      </c>
      <c r="M14" s="849">
        <v>355</v>
      </c>
      <c r="N14" s="849"/>
      <c r="O14" s="849"/>
      <c r="P14" s="837"/>
      <c r="Q14" s="850"/>
    </row>
    <row r="15" spans="1:17" ht="14.4" customHeight="1" x14ac:dyDescent="0.3">
      <c r="A15" s="831" t="s">
        <v>5512</v>
      </c>
      <c r="B15" s="832" t="s">
        <v>5413</v>
      </c>
      <c r="C15" s="832" t="s">
        <v>5331</v>
      </c>
      <c r="D15" s="832" t="s">
        <v>5454</v>
      </c>
      <c r="E15" s="832" t="s">
        <v>5455</v>
      </c>
      <c r="F15" s="849"/>
      <c r="G15" s="849"/>
      <c r="H15" s="849"/>
      <c r="I15" s="849"/>
      <c r="J15" s="849">
        <v>2</v>
      </c>
      <c r="K15" s="849">
        <v>7660</v>
      </c>
      <c r="L15" s="849">
        <v>1</v>
      </c>
      <c r="M15" s="849">
        <v>3830</v>
      </c>
      <c r="N15" s="849"/>
      <c r="O15" s="849"/>
      <c r="P15" s="837"/>
      <c r="Q15" s="850"/>
    </row>
    <row r="16" spans="1:17" ht="14.4" customHeight="1" x14ac:dyDescent="0.3">
      <c r="A16" s="831" t="s">
        <v>5512</v>
      </c>
      <c r="B16" s="832" t="s">
        <v>5413</v>
      </c>
      <c r="C16" s="832" t="s">
        <v>5331</v>
      </c>
      <c r="D16" s="832" t="s">
        <v>5457</v>
      </c>
      <c r="E16" s="832" t="s">
        <v>5458</v>
      </c>
      <c r="F16" s="849"/>
      <c r="G16" s="849"/>
      <c r="H16" s="849"/>
      <c r="I16" s="849"/>
      <c r="J16" s="849">
        <v>1</v>
      </c>
      <c r="K16" s="849">
        <v>1944</v>
      </c>
      <c r="L16" s="849">
        <v>1</v>
      </c>
      <c r="M16" s="849">
        <v>1944</v>
      </c>
      <c r="N16" s="849">
        <v>2</v>
      </c>
      <c r="O16" s="849">
        <v>3890</v>
      </c>
      <c r="P16" s="837">
        <v>2.0010288065843622</v>
      </c>
      <c r="Q16" s="850">
        <v>1945</v>
      </c>
    </row>
    <row r="17" spans="1:17" ht="14.4" customHeight="1" x14ac:dyDescent="0.3">
      <c r="A17" s="831" t="s">
        <v>5512</v>
      </c>
      <c r="B17" s="832" t="s">
        <v>5413</v>
      </c>
      <c r="C17" s="832" t="s">
        <v>5331</v>
      </c>
      <c r="D17" s="832" t="s">
        <v>5463</v>
      </c>
      <c r="E17" s="832" t="s">
        <v>5513</v>
      </c>
      <c r="F17" s="849">
        <v>1</v>
      </c>
      <c r="G17" s="849">
        <v>160</v>
      </c>
      <c r="H17" s="849"/>
      <c r="I17" s="849">
        <v>160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5514</v>
      </c>
      <c r="B18" s="832" t="s">
        <v>5083</v>
      </c>
      <c r="C18" s="832" t="s">
        <v>5331</v>
      </c>
      <c r="D18" s="832" t="s">
        <v>5344</v>
      </c>
      <c r="E18" s="832" t="s">
        <v>5345</v>
      </c>
      <c r="F18" s="849">
        <v>1</v>
      </c>
      <c r="G18" s="849">
        <v>37</v>
      </c>
      <c r="H18" s="849">
        <v>1</v>
      </c>
      <c r="I18" s="849">
        <v>37</v>
      </c>
      <c r="J18" s="849">
        <v>1</v>
      </c>
      <c r="K18" s="849">
        <v>37</v>
      </c>
      <c r="L18" s="849">
        <v>1</v>
      </c>
      <c r="M18" s="849">
        <v>37</v>
      </c>
      <c r="N18" s="849">
        <v>2</v>
      </c>
      <c r="O18" s="849">
        <v>74</v>
      </c>
      <c r="P18" s="837">
        <v>2</v>
      </c>
      <c r="Q18" s="850">
        <v>37</v>
      </c>
    </row>
    <row r="19" spans="1:17" ht="14.4" customHeight="1" x14ac:dyDescent="0.3">
      <c r="A19" s="831" t="s">
        <v>5514</v>
      </c>
      <c r="B19" s="832" t="s">
        <v>5083</v>
      </c>
      <c r="C19" s="832" t="s">
        <v>5331</v>
      </c>
      <c r="D19" s="832" t="s">
        <v>5351</v>
      </c>
      <c r="E19" s="832" t="s">
        <v>5353</v>
      </c>
      <c r="F19" s="849">
        <v>1</v>
      </c>
      <c r="G19" s="849">
        <v>177</v>
      </c>
      <c r="H19" s="849">
        <v>0.5</v>
      </c>
      <c r="I19" s="849">
        <v>177</v>
      </c>
      <c r="J19" s="849">
        <v>2</v>
      </c>
      <c r="K19" s="849">
        <v>354</v>
      </c>
      <c r="L19" s="849">
        <v>1</v>
      </c>
      <c r="M19" s="849">
        <v>177</v>
      </c>
      <c r="N19" s="849">
        <v>2</v>
      </c>
      <c r="O19" s="849">
        <v>356</v>
      </c>
      <c r="P19" s="837">
        <v>1.0056497175141244</v>
      </c>
      <c r="Q19" s="850">
        <v>178</v>
      </c>
    </row>
    <row r="20" spans="1:17" ht="14.4" customHeight="1" x14ac:dyDescent="0.3">
      <c r="A20" s="831" t="s">
        <v>5514</v>
      </c>
      <c r="B20" s="832" t="s">
        <v>5083</v>
      </c>
      <c r="C20" s="832" t="s">
        <v>5331</v>
      </c>
      <c r="D20" s="832" t="s">
        <v>5378</v>
      </c>
      <c r="E20" s="832" t="s">
        <v>5379</v>
      </c>
      <c r="F20" s="849">
        <v>1</v>
      </c>
      <c r="G20" s="849">
        <v>354</v>
      </c>
      <c r="H20" s="849">
        <v>0.9971830985915493</v>
      </c>
      <c r="I20" s="849">
        <v>354</v>
      </c>
      <c r="J20" s="849">
        <v>1</v>
      </c>
      <c r="K20" s="849">
        <v>355</v>
      </c>
      <c r="L20" s="849">
        <v>1</v>
      </c>
      <c r="M20" s="849">
        <v>355</v>
      </c>
      <c r="N20" s="849"/>
      <c r="O20" s="849"/>
      <c r="P20" s="837"/>
      <c r="Q20" s="850"/>
    </row>
    <row r="21" spans="1:17" ht="14.4" customHeight="1" x14ac:dyDescent="0.3">
      <c r="A21" s="831" t="s">
        <v>5514</v>
      </c>
      <c r="B21" s="832" t="s">
        <v>5083</v>
      </c>
      <c r="C21" s="832" t="s">
        <v>5331</v>
      </c>
      <c r="D21" s="832" t="s">
        <v>5378</v>
      </c>
      <c r="E21" s="832" t="s">
        <v>5380</v>
      </c>
      <c r="F21" s="849"/>
      <c r="G21" s="849"/>
      <c r="H21" s="849"/>
      <c r="I21" s="849"/>
      <c r="J21" s="849">
        <v>1</v>
      </c>
      <c r="K21" s="849">
        <v>355</v>
      </c>
      <c r="L21" s="849">
        <v>1</v>
      </c>
      <c r="M21" s="849">
        <v>355</v>
      </c>
      <c r="N21" s="849">
        <v>2</v>
      </c>
      <c r="O21" s="849">
        <v>710</v>
      </c>
      <c r="P21" s="837">
        <v>2</v>
      </c>
      <c r="Q21" s="850">
        <v>355</v>
      </c>
    </row>
    <row r="22" spans="1:17" ht="14.4" customHeight="1" x14ac:dyDescent="0.3">
      <c r="A22" s="831" t="s">
        <v>5514</v>
      </c>
      <c r="B22" s="832" t="s">
        <v>5083</v>
      </c>
      <c r="C22" s="832" t="s">
        <v>5331</v>
      </c>
      <c r="D22" s="832" t="s">
        <v>5383</v>
      </c>
      <c r="E22" s="832" t="s">
        <v>5384</v>
      </c>
      <c r="F22" s="849">
        <v>1</v>
      </c>
      <c r="G22" s="849">
        <v>701</v>
      </c>
      <c r="H22" s="849"/>
      <c r="I22" s="849">
        <v>701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5514</v>
      </c>
      <c r="B23" s="832" t="s">
        <v>5083</v>
      </c>
      <c r="C23" s="832" t="s">
        <v>5331</v>
      </c>
      <c r="D23" s="832" t="s">
        <v>5388</v>
      </c>
      <c r="E23" s="832" t="s">
        <v>5389</v>
      </c>
      <c r="F23" s="849">
        <v>4</v>
      </c>
      <c r="G23" s="849">
        <v>488</v>
      </c>
      <c r="H23" s="849">
        <v>1.4022988505747127</v>
      </c>
      <c r="I23" s="849">
        <v>122</v>
      </c>
      <c r="J23" s="849">
        <v>3</v>
      </c>
      <c r="K23" s="849">
        <v>348</v>
      </c>
      <c r="L23" s="849">
        <v>1</v>
      </c>
      <c r="M23" s="849">
        <v>116</v>
      </c>
      <c r="N23" s="849"/>
      <c r="O23" s="849"/>
      <c r="P23" s="837"/>
      <c r="Q23" s="850"/>
    </row>
    <row r="24" spans="1:17" ht="14.4" customHeight="1" x14ac:dyDescent="0.3">
      <c r="A24" s="831" t="s">
        <v>5514</v>
      </c>
      <c r="B24" s="832" t="s">
        <v>5413</v>
      </c>
      <c r="C24" s="832" t="s">
        <v>5331</v>
      </c>
      <c r="D24" s="832" t="s">
        <v>5344</v>
      </c>
      <c r="E24" s="832" t="s">
        <v>5345</v>
      </c>
      <c r="F24" s="849"/>
      <c r="G24" s="849"/>
      <c r="H24" s="849"/>
      <c r="I24" s="849"/>
      <c r="J24" s="849">
        <v>3</v>
      </c>
      <c r="K24" s="849">
        <v>111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5514</v>
      </c>
      <c r="B25" s="832" t="s">
        <v>5413</v>
      </c>
      <c r="C25" s="832" t="s">
        <v>5331</v>
      </c>
      <c r="D25" s="832" t="s">
        <v>5344</v>
      </c>
      <c r="E25" s="832" t="s">
        <v>5346</v>
      </c>
      <c r="F25" s="849">
        <v>1</v>
      </c>
      <c r="G25" s="849">
        <v>37</v>
      </c>
      <c r="H25" s="849"/>
      <c r="I25" s="849">
        <v>37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5514</v>
      </c>
      <c r="B26" s="832" t="s">
        <v>5413</v>
      </c>
      <c r="C26" s="832" t="s">
        <v>5331</v>
      </c>
      <c r="D26" s="832" t="s">
        <v>5430</v>
      </c>
      <c r="E26" s="832" t="s">
        <v>5431</v>
      </c>
      <c r="F26" s="849">
        <v>1</v>
      </c>
      <c r="G26" s="849">
        <v>177</v>
      </c>
      <c r="H26" s="849">
        <v>0.5</v>
      </c>
      <c r="I26" s="849">
        <v>177</v>
      </c>
      <c r="J26" s="849">
        <v>2</v>
      </c>
      <c r="K26" s="849">
        <v>354</v>
      </c>
      <c r="L26" s="849">
        <v>1</v>
      </c>
      <c r="M26" s="849">
        <v>177</v>
      </c>
      <c r="N26" s="849"/>
      <c r="O26" s="849"/>
      <c r="P26" s="837"/>
      <c r="Q26" s="850"/>
    </row>
    <row r="27" spans="1:17" ht="14.4" customHeight="1" x14ac:dyDescent="0.3">
      <c r="A27" s="831" t="s">
        <v>5514</v>
      </c>
      <c r="B27" s="832" t="s">
        <v>5413</v>
      </c>
      <c r="C27" s="832" t="s">
        <v>5331</v>
      </c>
      <c r="D27" s="832" t="s">
        <v>5449</v>
      </c>
      <c r="E27" s="832" t="s">
        <v>5451</v>
      </c>
      <c r="F27" s="849"/>
      <c r="G27" s="849"/>
      <c r="H27" s="849"/>
      <c r="I27" s="849"/>
      <c r="J27" s="849">
        <v>1</v>
      </c>
      <c r="K27" s="849">
        <v>355</v>
      </c>
      <c r="L27" s="849">
        <v>1</v>
      </c>
      <c r="M27" s="849">
        <v>355</v>
      </c>
      <c r="N27" s="849"/>
      <c r="O27" s="849"/>
      <c r="P27" s="837"/>
      <c r="Q27" s="850"/>
    </row>
    <row r="28" spans="1:17" ht="14.4" customHeight="1" x14ac:dyDescent="0.3">
      <c r="A28" s="831" t="s">
        <v>5514</v>
      </c>
      <c r="B28" s="832" t="s">
        <v>5413</v>
      </c>
      <c r="C28" s="832" t="s">
        <v>5331</v>
      </c>
      <c r="D28" s="832" t="s">
        <v>5457</v>
      </c>
      <c r="E28" s="832" t="s">
        <v>5458</v>
      </c>
      <c r="F28" s="849"/>
      <c r="G28" s="849"/>
      <c r="H28" s="849"/>
      <c r="I28" s="849"/>
      <c r="J28" s="849">
        <v>1</v>
      </c>
      <c r="K28" s="849">
        <v>1944</v>
      </c>
      <c r="L28" s="849">
        <v>1</v>
      </c>
      <c r="M28" s="849">
        <v>1944</v>
      </c>
      <c r="N28" s="849"/>
      <c r="O28" s="849"/>
      <c r="P28" s="837"/>
      <c r="Q28" s="850"/>
    </row>
    <row r="29" spans="1:17" ht="14.4" customHeight="1" x14ac:dyDescent="0.3">
      <c r="A29" s="831" t="s">
        <v>5515</v>
      </c>
      <c r="B29" s="832" t="s">
        <v>5083</v>
      </c>
      <c r="C29" s="832" t="s">
        <v>5084</v>
      </c>
      <c r="D29" s="832" t="s">
        <v>5109</v>
      </c>
      <c r="E29" s="832" t="s">
        <v>5394</v>
      </c>
      <c r="F29" s="849"/>
      <c r="G29" s="849"/>
      <c r="H29" s="849"/>
      <c r="I29" s="849"/>
      <c r="J29" s="849">
        <v>0</v>
      </c>
      <c r="K29" s="849">
        <v>0</v>
      </c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5515</v>
      </c>
      <c r="B30" s="832" t="s">
        <v>5083</v>
      </c>
      <c r="C30" s="832" t="s">
        <v>5084</v>
      </c>
      <c r="D30" s="832" t="s">
        <v>5109</v>
      </c>
      <c r="E30" s="832" t="s">
        <v>2668</v>
      </c>
      <c r="F30" s="849"/>
      <c r="G30" s="849"/>
      <c r="H30" s="849"/>
      <c r="I30" s="849"/>
      <c r="J30" s="849">
        <v>2.88</v>
      </c>
      <c r="K30" s="849">
        <v>41042.879999999997</v>
      </c>
      <c r="L30" s="849">
        <v>1</v>
      </c>
      <c r="M30" s="849">
        <v>14251</v>
      </c>
      <c r="N30" s="849"/>
      <c r="O30" s="849"/>
      <c r="P30" s="837"/>
      <c r="Q30" s="850"/>
    </row>
    <row r="31" spans="1:17" ht="14.4" customHeight="1" x14ac:dyDescent="0.3">
      <c r="A31" s="831" t="s">
        <v>5515</v>
      </c>
      <c r="B31" s="832" t="s">
        <v>5083</v>
      </c>
      <c r="C31" s="832" t="s">
        <v>5084</v>
      </c>
      <c r="D31" s="832" t="s">
        <v>5219</v>
      </c>
      <c r="E31" s="832" t="s">
        <v>5404</v>
      </c>
      <c r="F31" s="849"/>
      <c r="G31" s="849"/>
      <c r="H31" s="849"/>
      <c r="I31" s="849"/>
      <c r="J31" s="849">
        <v>0</v>
      </c>
      <c r="K31" s="849">
        <v>0</v>
      </c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5515</v>
      </c>
      <c r="B32" s="832" t="s">
        <v>5083</v>
      </c>
      <c r="C32" s="832" t="s">
        <v>5084</v>
      </c>
      <c r="D32" s="832" t="s">
        <v>5219</v>
      </c>
      <c r="E32" s="832" t="s">
        <v>5220</v>
      </c>
      <c r="F32" s="849"/>
      <c r="G32" s="849"/>
      <c r="H32" s="849"/>
      <c r="I32" s="849"/>
      <c r="J32" s="849">
        <v>1</v>
      </c>
      <c r="K32" s="849">
        <v>79985</v>
      </c>
      <c r="L32" s="849">
        <v>1</v>
      </c>
      <c r="M32" s="849">
        <v>79985</v>
      </c>
      <c r="N32" s="849"/>
      <c r="O32" s="849"/>
      <c r="P32" s="837"/>
      <c r="Q32" s="850"/>
    </row>
    <row r="33" spans="1:17" ht="14.4" customHeight="1" x14ac:dyDescent="0.3">
      <c r="A33" s="831" t="s">
        <v>5515</v>
      </c>
      <c r="B33" s="832" t="s">
        <v>5083</v>
      </c>
      <c r="C33" s="832" t="s">
        <v>5331</v>
      </c>
      <c r="D33" s="832" t="s">
        <v>5344</v>
      </c>
      <c r="E33" s="832" t="s">
        <v>5345</v>
      </c>
      <c r="F33" s="849">
        <v>1</v>
      </c>
      <c r="G33" s="849">
        <v>37</v>
      </c>
      <c r="H33" s="849">
        <v>1</v>
      </c>
      <c r="I33" s="849">
        <v>37</v>
      </c>
      <c r="J33" s="849">
        <v>1</v>
      </c>
      <c r="K33" s="849">
        <v>37</v>
      </c>
      <c r="L33" s="849">
        <v>1</v>
      </c>
      <c r="M33" s="849">
        <v>37</v>
      </c>
      <c r="N33" s="849">
        <v>1</v>
      </c>
      <c r="O33" s="849">
        <v>37</v>
      </c>
      <c r="P33" s="837">
        <v>1</v>
      </c>
      <c r="Q33" s="850">
        <v>37</v>
      </c>
    </row>
    <row r="34" spans="1:17" ht="14.4" customHeight="1" x14ac:dyDescent="0.3">
      <c r="A34" s="831" t="s">
        <v>5515</v>
      </c>
      <c r="B34" s="832" t="s">
        <v>5083</v>
      </c>
      <c r="C34" s="832" t="s">
        <v>5331</v>
      </c>
      <c r="D34" s="832" t="s">
        <v>5344</v>
      </c>
      <c r="E34" s="832" t="s">
        <v>5346</v>
      </c>
      <c r="F34" s="849">
        <v>1</v>
      </c>
      <c r="G34" s="849">
        <v>37</v>
      </c>
      <c r="H34" s="849"/>
      <c r="I34" s="849">
        <v>37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5515</v>
      </c>
      <c r="B35" s="832" t="s">
        <v>5083</v>
      </c>
      <c r="C35" s="832" t="s">
        <v>5331</v>
      </c>
      <c r="D35" s="832" t="s">
        <v>5351</v>
      </c>
      <c r="E35" s="832" t="s">
        <v>5352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178</v>
      </c>
      <c r="P35" s="837"/>
      <c r="Q35" s="850">
        <v>178</v>
      </c>
    </row>
    <row r="36" spans="1:17" ht="14.4" customHeight="1" x14ac:dyDescent="0.3">
      <c r="A36" s="831" t="s">
        <v>5515</v>
      </c>
      <c r="B36" s="832" t="s">
        <v>5083</v>
      </c>
      <c r="C36" s="832" t="s">
        <v>5331</v>
      </c>
      <c r="D36" s="832" t="s">
        <v>5354</v>
      </c>
      <c r="E36" s="832" t="s">
        <v>5355</v>
      </c>
      <c r="F36" s="849"/>
      <c r="G36" s="849"/>
      <c r="H36" s="849"/>
      <c r="I36" s="849"/>
      <c r="J36" s="849">
        <v>1</v>
      </c>
      <c r="K36" s="849">
        <v>0</v>
      </c>
      <c r="L36" s="849"/>
      <c r="M36" s="849">
        <v>0</v>
      </c>
      <c r="N36" s="849"/>
      <c r="O36" s="849"/>
      <c r="P36" s="837"/>
      <c r="Q36" s="850"/>
    </row>
    <row r="37" spans="1:17" ht="14.4" customHeight="1" x14ac:dyDescent="0.3">
      <c r="A37" s="831" t="s">
        <v>5515</v>
      </c>
      <c r="B37" s="832" t="s">
        <v>5083</v>
      </c>
      <c r="C37" s="832" t="s">
        <v>5331</v>
      </c>
      <c r="D37" s="832" t="s">
        <v>5358</v>
      </c>
      <c r="E37" s="832" t="s">
        <v>5360</v>
      </c>
      <c r="F37" s="849"/>
      <c r="G37" s="849"/>
      <c r="H37" s="849"/>
      <c r="I37" s="849"/>
      <c r="J37" s="849">
        <v>2</v>
      </c>
      <c r="K37" s="849">
        <v>486</v>
      </c>
      <c r="L37" s="849">
        <v>1</v>
      </c>
      <c r="M37" s="849">
        <v>243</v>
      </c>
      <c r="N37" s="849"/>
      <c r="O37" s="849"/>
      <c r="P37" s="837"/>
      <c r="Q37" s="850"/>
    </row>
    <row r="38" spans="1:17" ht="14.4" customHeight="1" x14ac:dyDescent="0.3">
      <c r="A38" s="831" t="s">
        <v>5515</v>
      </c>
      <c r="B38" s="832" t="s">
        <v>5083</v>
      </c>
      <c r="C38" s="832" t="s">
        <v>5331</v>
      </c>
      <c r="D38" s="832" t="s">
        <v>5378</v>
      </c>
      <c r="E38" s="832" t="s">
        <v>5379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355</v>
      </c>
      <c r="P38" s="837"/>
      <c r="Q38" s="850">
        <v>355</v>
      </c>
    </row>
    <row r="39" spans="1:17" ht="14.4" customHeight="1" x14ac:dyDescent="0.3">
      <c r="A39" s="831" t="s">
        <v>5515</v>
      </c>
      <c r="B39" s="832" t="s">
        <v>5083</v>
      </c>
      <c r="C39" s="832" t="s">
        <v>5331</v>
      </c>
      <c r="D39" s="832" t="s">
        <v>5378</v>
      </c>
      <c r="E39" s="832" t="s">
        <v>5380</v>
      </c>
      <c r="F39" s="849"/>
      <c r="G39" s="849"/>
      <c r="H39" s="849"/>
      <c r="I39" s="849"/>
      <c r="J39" s="849">
        <v>3</v>
      </c>
      <c r="K39" s="849">
        <v>1065</v>
      </c>
      <c r="L39" s="849">
        <v>1</v>
      </c>
      <c r="M39" s="849">
        <v>355</v>
      </c>
      <c r="N39" s="849">
        <v>3</v>
      </c>
      <c r="O39" s="849">
        <v>1065</v>
      </c>
      <c r="P39" s="837">
        <v>1</v>
      </c>
      <c r="Q39" s="850">
        <v>355</v>
      </c>
    </row>
    <row r="40" spans="1:17" ht="14.4" customHeight="1" x14ac:dyDescent="0.3">
      <c r="A40" s="831" t="s">
        <v>5515</v>
      </c>
      <c r="B40" s="832" t="s">
        <v>5083</v>
      </c>
      <c r="C40" s="832" t="s">
        <v>5331</v>
      </c>
      <c r="D40" s="832" t="s">
        <v>5383</v>
      </c>
      <c r="E40" s="832" t="s">
        <v>5384</v>
      </c>
      <c r="F40" s="849">
        <v>2</v>
      </c>
      <c r="G40" s="849">
        <v>1402</v>
      </c>
      <c r="H40" s="849"/>
      <c r="I40" s="849">
        <v>701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5515</v>
      </c>
      <c r="B41" s="832" t="s">
        <v>5083</v>
      </c>
      <c r="C41" s="832" t="s">
        <v>5331</v>
      </c>
      <c r="D41" s="832" t="s">
        <v>5388</v>
      </c>
      <c r="E41" s="832" t="s">
        <v>5389</v>
      </c>
      <c r="F41" s="849">
        <v>4</v>
      </c>
      <c r="G41" s="849">
        <v>488</v>
      </c>
      <c r="H41" s="849">
        <v>1.4022988505747127</v>
      </c>
      <c r="I41" s="849">
        <v>122</v>
      </c>
      <c r="J41" s="849">
        <v>3</v>
      </c>
      <c r="K41" s="849">
        <v>348</v>
      </c>
      <c r="L41" s="849">
        <v>1</v>
      </c>
      <c r="M41" s="849">
        <v>116</v>
      </c>
      <c r="N41" s="849">
        <v>3</v>
      </c>
      <c r="O41" s="849">
        <v>348</v>
      </c>
      <c r="P41" s="837">
        <v>1</v>
      </c>
      <c r="Q41" s="850">
        <v>116</v>
      </c>
    </row>
    <row r="42" spans="1:17" ht="14.4" customHeight="1" x14ac:dyDescent="0.3">
      <c r="A42" s="831" t="s">
        <v>5515</v>
      </c>
      <c r="B42" s="832" t="s">
        <v>5413</v>
      </c>
      <c r="C42" s="832" t="s">
        <v>5331</v>
      </c>
      <c r="D42" s="832" t="s">
        <v>5344</v>
      </c>
      <c r="E42" s="832" t="s">
        <v>5345</v>
      </c>
      <c r="F42" s="849">
        <v>3</v>
      </c>
      <c r="G42" s="849">
        <v>111</v>
      </c>
      <c r="H42" s="849"/>
      <c r="I42" s="849">
        <v>37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5515</v>
      </c>
      <c r="B43" s="832" t="s">
        <v>5413</v>
      </c>
      <c r="C43" s="832" t="s">
        <v>5331</v>
      </c>
      <c r="D43" s="832" t="s">
        <v>5344</v>
      </c>
      <c r="E43" s="832" t="s">
        <v>5346</v>
      </c>
      <c r="F43" s="849">
        <v>1</v>
      </c>
      <c r="G43" s="849">
        <v>37</v>
      </c>
      <c r="H43" s="849"/>
      <c r="I43" s="849">
        <v>37</v>
      </c>
      <c r="J43" s="849"/>
      <c r="K43" s="849"/>
      <c r="L43" s="849"/>
      <c r="M43" s="849"/>
      <c r="N43" s="849">
        <v>1</v>
      </c>
      <c r="O43" s="849">
        <v>37</v>
      </c>
      <c r="P43" s="837"/>
      <c r="Q43" s="850">
        <v>37</v>
      </c>
    </row>
    <row r="44" spans="1:17" ht="14.4" customHeight="1" x14ac:dyDescent="0.3">
      <c r="A44" s="831" t="s">
        <v>5515</v>
      </c>
      <c r="B44" s="832" t="s">
        <v>5413</v>
      </c>
      <c r="C44" s="832" t="s">
        <v>5331</v>
      </c>
      <c r="D44" s="832" t="s">
        <v>5430</v>
      </c>
      <c r="E44" s="832" t="s">
        <v>5431</v>
      </c>
      <c r="F44" s="849">
        <v>1</v>
      </c>
      <c r="G44" s="849">
        <v>177</v>
      </c>
      <c r="H44" s="849">
        <v>1</v>
      </c>
      <c r="I44" s="849">
        <v>177</v>
      </c>
      <c r="J44" s="849">
        <v>1</v>
      </c>
      <c r="K44" s="849">
        <v>177</v>
      </c>
      <c r="L44" s="849">
        <v>1</v>
      </c>
      <c r="M44" s="849">
        <v>177</v>
      </c>
      <c r="N44" s="849">
        <v>2</v>
      </c>
      <c r="O44" s="849">
        <v>356</v>
      </c>
      <c r="P44" s="837">
        <v>2.0112994350282487</v>
      </c>
      <c r="Q44" s="850">
        <v>178</v>
      </c>
    </row>
    <row r="45" spans="1:17" ht="14.4" customHeight="1" x14ac:dyDescent="0.3">
      <c r="A45" s="831" t="s">
        <v>5515</v>
      </c>
      <c r="B45" s="832" t="s">
        <v>5413</v>
      </c>
      <c r="C45" s="832" t="s">
        <v>5331</v>
      </c>
      <c r="D45" s="832" t="s">
        <v>5430</v>
      </c>
      <c r="E45" s="832" t="s">
        <v>5432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178</v>
      </c>
      <c r="P45" s="837"/>
      <c r="Q45" s="850">
        <v>178</v>
      </c>
    </row>
    <row r="46" spans="1:17" ht="14.4" customHeight="1" x14ac:dyDescent="0.3">
      <c r="A46" s="831" t="s">
        <v>5515</v>
      </c>
      <c r="B46" s="832" t="s">
        <v>5413</v>
      </c>
      <c r="C46" s="832" t="s">
        <v>5331</v>
      </c>
      <c r="D46" s="832" t="s">
        <v>5435</v>
      </c>
      <c r="E46" s="832" t="s">
        <v>5436</v>
      </c>
      <c r="F46" s="849">
        <v>10</v>
      </c>
      <c r="G46" s="849">
        <v>7150</v>
      </c>
      <c r="H46" s="849"/>
      <c r="I46" s="849">
        <v>715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5515</v>
      </c>
      <c r="B47" s="832" t="s">
        <v>5413</v>
      </c>
      <c r="C47" s="832" t="s">
        <v>5331</v>
      </c>
      <c r="D47" s="832" t="s">
        <v>5443</v>
      </c>
      <c r="E47" s="832" t="s">
        <v>5444</v>
      </c>
      <c r="F47" s="849">
        <v>1</v>
      </c>
      <c r="G47" s="849">
        <v>720</v>
      </c>
      <c r="H47" s="849"/>
      <c r="I47" s="849">
        <v>720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5515</v>
      </c>
      <c r="B48" s="832" t="s">
        <v>5413</v>
      </c>
      <c r="C48" s="832" t="s">
        <v>5331</v>
      </c>
      <c r="D48" s="832" t="s">
        <v>5449</v>
      </c>
      <c r="E48" s="832" t="s">
        <v>5450</v>
      </c>
      <c r="F48" s="849">
        <v>1</v>
      </c>
      <c r="G48" s="849">
        <v>354</v>
      </c>
      <c r="H48" s="849"/>
      <c r="I48" s="849">
        <v>354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5515</v>
      </c>
      <c r="B49" s="832" t="s">
        <v>5413</v>
      </c>
      <c r="C49" s="832" t="s">
        <v>5331</v>
      </c>
      <c r="D49" s="832" t="s">
        <v>5449</v>
      </c>
      <c r="E49" s="832" t="s">
        <v>5451</v>
      </c>
      <c r="F49" s="849">
        <v>1</v>
      </c>
      <c r="G49" s="849">
        <v>354</v>
      </c>
      <c r="H49" s="849">
        <v>0.24929577464788732</v>
      </c>
      <c r="I49" s="849">
        <v>354</v>
      </c>
      <c r="J49" s="849">
        <v>4</v>
      </c>
      <c r="K49" s="849">
        <v>1420</v>
      </c>
      <c r="L49" s="849">
        <v>1</v>
      </c>
      <c r="M49" s="849">
        <v>355</v>
      </c>
      <c r="N49" s="849"/>
      <c r="O49" s="849"/>
      <c r="P49" s="837"/>
      <c r="Q49" s="850"/>
    </row>
    <row r="50" spans="1:17" ht="14.4" customHeight="1" x14ac:dyDescent="0.3">
      <c r="A50" s="831" t="s">
        <v>5515</v>
      </c>
      <c r="B50" s="832" t="s">
        <v>5413</v>
      </c>
      <c r="C50" s="832" t="s">
        <v>5331</v>
      </c>
      <c r="D50" s="832" t="s">
        <v>5473</v>
      </c>
      <c r="E50" s="832" t="s">
        <v>5474</v>
      </c>
      <c r="F50" s="849">
        <v>1</v>
      </c>
      <c r="G50" s="849">
        <v>538</v>
      </c>
      <c r="H50" s="849"/>
      <c r="I50" s="849">
        <v>538</v>
      </c>
      <c r="J50" s="849"/>
      <c r="K50" s="849"/>
      <c r="L50" s="849"/>
      <c r="M50" s="849"/>
      <c r="N50" s="849">
        <v>1</v>
      </c>
      <c r="O50" s="849">
        <v>540</v>
      </c>
      <c r="P50" s="837"/>
      <c r="Q50" s="850">
        <v>540</v>
      </c>
    </row>
    <row r="51" spans="1:17" ht="14.4" customHeight="1" x14ac:dyDescent="0.3">
      <c r="A51" s="831" t="s">
        <v>5515</v>
      </c>
      <c r="B51" s="832" t="s">
        <v>5413</v>
      </c>
      <c r="C51" s="832" t="s">
        <v>5331</v>
      </c>
      <c r="D51" s="832" t="s">
        <v>5454</v>
      </c>
      <c r="E51" s="832" t="s">
        <v>5455</v>
      </c>
      <c r="F51" s="849"/>
      <c r="G51" s="849"/>
      <c r="H51" s="849"/>
      <c r="I51" s="849"/>
      <c r="J51" s="849">
        <v>1</v>
      </c>
      <c r="K51" s="849">
        <v>3830</v>
      </c>
      <c r="L51" s="849">
        <v>1</v>
      </c>
      <c r="M51" s="849">
        <v>3830</v>
      </c>
      <c r="N51" s="849"/>
      <c r="O51" s="849"/>
      <c r="P51" s="837"/>
      <c r="Q51" s="850"/>
    </row>
    <row r="52" spans="1:17" ht="14.4" customHeight="1" x14ac:dyDescent="0.3">
      <c r="A52" s="831" t="s">
        <v>5515</v>
      </c>
      <c r="B52" s="832" t="s">
        <v>5413</v>
      </c>
      <c r="C52" s="832" t="s">
        <v>5331</v>
      </c>
      <c r="D52" s="832" t="s">
        <v>5457</v>
      </c>
      <c r="E52" s="832" t="s">
        <v>5458</v>
      </c>
      <c r="F52" s="849"/>
      <c r="G52" s="849"/>
      <c r="H52" s="849"/>
      <c r="I52" s="849"/>
      <c r="J52" s="849">
        <v>1</v>
      </c>
      <c r="K52" s="849">
        <v>1944</v>
      </c>
      <c r="L52" s="849">
        <v>1</v>
      </c>
      <c r="M52" s="849">
        <v>1944</v>
      </c>
      <c r="N52" s="849">
        <v>1</v>
      </c>
      <c r="O52" s="849">
        <v>1945</v>
      </c>
      <c r="P52" s="837">
        <v>1.0005144032921811</v>
      </c>
      <c r="Q52" s="850">
        <v>1945</v>
      </c>
    </row>
    <row r="53" spans="1:17" ht="14.4" customHeight="1" x14ac:dyDescent="0.3">
      <c r="A53" s="831" t="s">
        <v>5516</v>
      </c>
      <c r="B53" s="832" t="s">
        <v>5083</v>
      </c>
      <c r="C53" s="832" t="s">
        <v>5084</v>
      </c>
      <c r="D53" s="832" t="s">
        <v>5118</v>
      </c>
      <c r="E53" s="832" t="s">
        <v>5119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36740</v>
      </c>
      <c r="P53" s="837"/>
      <c r="Q53" s="850">
        <v>36740</v>
      </c>
    </row>
    <row r="54" spans="1:17" ht="14.4" customHeight="1" x14ac:dyDescent="0.3">
      <c r="A54" s="831" t="s">
        <v>5516</v>
      </c>
      <c r="B54" s="832" t="s">
        <v>5083</v>
      </c>
      <c r="C54" s="832" t="s">
        <v>5084</v>
      </c>
      <c r="D54" s="832" t="s">
        <v>5134</v>
      </c>
      <c r="E54" s="832" t="s">
        <v>5135</v>
      </c>
      <c r="F54" s="849">
        <v>2.5499999999999998</v>
      </c>
      <c r="G54" s="849">
        <v>269.76</v>
      </c>
      <c r="H54" s="849"/>
      <c r="I54" s="849">
        <v>105.78823529411765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5516</v>
      </c>
      <c r="B55" s="832" t="s">
        <v>5083</v>
      </c>
      <c r="C55" s="832" t="s">
        <v>5084</v>
      </c>
      <c r="D55" s="832" t="s">
        <v>5224</v>
      </c>
      <c r="E55" s="832" t="s">
        <v>5394</v>
      </c>
      <c r="F55" s="849">
        <v>0</v>
      </c>
      <c r="G55" s="849">
        <v>0</v>
      </c>
      <c r="H55" s="849"/>
      <c r="I55" s="849"/>
      <c r="J55" s="849">
        <v>0</v>
      </c>
      <c r="K55" s="849">
        <v>0</v>
      </c>
      <c r="L55" s="849"/>
      <c r="M55" s="849"/>
      <c r="N55" s="849">
        <v>0</v>
      </c>
      <c r="O55" s="849">
        <v>0</v>
      </c>
      <c r="P55" s="837"/>
      <c r="Q55" s="850"/>
    </row>
    <row r="56" spans="1:17" ht="14.4" customHeight="1" x14ac:dyDescent="0.3">
      <c r="A56" s="831" t="s">
        <v>5516</v>
      </c>
      <c r="B56" s="832" t="s">
        <v>5083</v>
      </c>
      <c r="C56" s="832" t="s">
        <v>5084</v>
      </c>
      <c r="D56" s="832" t="s">
        <v>5224</v>
      </c>
      <c r="E56" s="832" t="s">
        <v>2668</v>
      </c>
      <c r="F56" s="849">
        <v>1</v>
      </c>
      <c r="G56" s="849">
        <v>44809.55</v>
      </c>
      <c r="H56" s="849">
        <v>1.0608291359020761</v>
      </c>
      <c r="I56" s="849">
        <v>44809.55</v>
      </c>
      <c r="J56" s="849">
        <v>1</v>
      </c>
      <c r="K56" s="849">
        <v>42240.12</v>
      </c>
      <c r="L56" s="849">
        <v>1</v>
      </c>
      <c r="M56" s="849">
        <v>42240.12</v>
      </c>
      <c r="N56" s="849">
        <v>2</v>
      </c>
      <c r="O56" s="849">
        <v>84473.82</v>
      </c>
      <c r="P56" s="837">
        <v>1.9998480117954212</v>
      </c>
      <c r="Q56" s="850">
        <v>42236.91</v>
      </c>
    </row>
    <row r="57" spans="1:17" ht="14.4" customHeight="1" x14ac:dyDescent="0.3">
      <c r="A57" s="831" t="s">
        <v>5516</v>
      </c>
      <c r="B57" s="832" t="s">
        <v>5083</v>
      </c>
      <c r="C57" s="832" t="s">
        <v>5084</v>
      </c>
      <c r="D57" s="832" t="s">
        <v>5241</v>
      </c>
      <c r="E57" s="832" t="s">
        <v>5242</v>
      </c>
      <c r="F57" s="849">
        <v>0.92</v>
      </c>
      <c r="G57" s="849">
        <v>495.46</v>
      </c>
      <c r="H57" s="849">
        <v>0.19008121784567455</v>
      </c>
      <c r="I57" s="849">
        <v>538.54347826086951</v>
      </c>
      <c r="J57" s="849">
        <v>4.84</v>
      </c>
      <c r="K57" s="849">
        <v>2606.5700000000002</v>
      </c>
      <c r="L57" s="849">
        <v>1</v>
      </c>
      <c r="M57" s="849">
        <v>538.54752066115702</v>
      </c>
      <c r="N57" s="849">
        <v>4.0299999999999994</v>
      </c>
      <c r="O57" s="849">
        <v>2170.35</v>
      </c>
      <c r="P57" s="837">
        <v>0.83264596768933874</v>
      </c>
      <c r="Q57" s="850">
        <v>538.54838709677426</v>
      </c>
    </row>
    <row r="58" spans="1:17" ht="14.4" customHeight="1" x14ac:dyDescent="0.3">
      <c r="A58" s="831" t="s">
        <v>5516</v>
      </c>
      <c r="B58" s="832" t="s">
        <v>5083</v>
      </c>
      <c r="C58" s="832" t="s">
        <v>5084</v>
      </c>
      <c r="D58" s="832" t="s">
        <v>5297</v>
      </c>
      <c r="E58" s="832" t="s">
        <v>835</v>
      </c>
      <c r="F58" s="849"/>
      <c r="G58" s="849"/>
      <c r="H58" s="849"/>
      <c r="I58" s="849"/>
      <c r="J58" s="849"/>
      <c r="K58" s="849"/>
      <c r="L58" s="849"/>
      <c r="M58" s="849"/>
      <c r="N58" s="849">
        <v>0.04</v>
      </c>
      <c r="O58" s="849">
        <v>27.5</v>
      </c>
      <c r="P58" s="837"/>
      <c r="Q58" s="850">
        <v>687.5</v>
      </c>
    </row>
    <row r="59" spans="1:17" ht="14.4" customHeight="1" x14ac:dyDescent="0.3">
      <c r="A59" s="831" t="s">
        <v>5516</v>
      </c>
      <c r="B59" s="832" t="s">
        <v>5083</v>
      </c>
      <c r="C59" s="832" t="s">
        <v>5084</v>
      </c>
      <c r="D59" s="832" t="s">
        <v>5298</v>
      </c>
      <c r="E59" s="832" t="s">
        <v>835</v>
      </c>
      <c r="F59" s="849"/>
      <c r="G59" s="849"/>
      <c r="H59" s="849"/>
      <c r="I59" s="849"/>
      <c r="J59" s="849"/>
      <c r="K59" s="849"/>
      <c r="L59" s="849"/>
      <c r="M59" s="849"/>
      <c r="N59" s="849">
        <v>2.61</v>
      </c>
      <c r="O59" s="849">
        <v>358.97</v>
      </c>
      <c r="P59" s="837"/>
      <c r="Q59" s="850">
        <v>137.53639846743297</v>
      </c>
    </row>
    <row r="60" spans="1:17" ht="14.4" customHeight="1" x14ac:dyDescent="0.3">
      <c r="A60" s="831" t="s">
        <v>5516</v>
      </c>
      <c r="B60" s="832" t="s">
        <v>5083</v>
      </c>
      <c r="C60" s="832" t="s">
        <v>5331</v>
      </c>
      <c r="D60" s="832" t="s">
        <v>5344</v>
      </c>
      <c r="E60" s="832" t="s">
        <v>5345</v>
      </c>
      <c r="F60" s="849">
        <v>11</v>
      </c>
      <c r="G60" s="849">
        <v>407</v>
      </c>
      <c r="H60" s="849">
        <v>0.73333333333333328</v>
      </c>
      <c r="I60" s="849">
        <v>37</v>
      </c>
      <c r="J60" s="849">
        <v>15</v>
      </c>
      <c r="K60" s="849">
        <v>555</v>
      </c>
      <c r="L60" s="849">
        <v>1</v>
      </c>
      <c r="M60" s="849">
        <v>37</v>
      </c>
      <c r="N60" s="849">
        <v>5</v>
      </c>
      <c r="O60" s="849">
        <v>185</v>
      </c>
      <c r="P60" s="837">
        <v>0.33333333333333331</v>
      </c>
      <c r="Q60" s="850">
        <v>37</v>
      </c>
    </row>
    <row r="61" spans="1:17" ht="14.4" customHeight="1" x14ac:dyDescent="0.3">
      <c r="A61" s="831" t="s">
        <v>5516</v>
      </c>
      <c r="B61" s="832" t="s">
        <v>5083</v>
      </c>
      <c r="C61" s="832" t="s">
        <v>5331</v>
      </c>
      <c r="D61" s="832" t="s">
        <v>5344</v>
      </c>
      <c r="E61" s="832" t="s">
        <v>5346</v>
      </c>
      <c r="F61" s="849">
        <v>2</v>
      </c>
      <c r="G61" s="849">
        <v>74</v>
      </c>
      <c r="H61" s="849">
        <v>2</v>
      </c>
      <c r="I61" s="849">
        <v>37</v>
      </c>
      <c r="J61" s="849">
        <v>1</v>
      </c>
      <c r="K61" s="849">
        <v>37</v>
      </c>
      <c r="L61" s="849">
        <v>1</v>
      </c>
      <c r="M61" s="849">
        <v>37</v>
      </c>
      <c r="N61" s="849"/>
      <c r="O61" s="849"/>
      <c r="P61" s="837"/>
      <c r="Q61" s="850"/>
    </row>
    <row r="62" spans="1:17" ht="14.4" customHeight="1" x14ac:dyDescent="0.3">
      <c r="A62" s="831" t="s">
        <v>5516</v>
      </c>
      <c r="B62" s="832" t="s">
        <v>5083</v>
      </c>
      <c r="C62" s="832" t="s">
        <v>5331</v>
      </c>
      <c r="D62" s="832" t="s">
        <v>5351</v>
      </c>
      <c r="E62" s="832" t="s">
        <v>5352</v>
      </c>
      <c r="F62" s="849">
        <v>1</v>
      </c>
      <c r="G62" s="849">
        <v>177</v>
      </c>
      <c r="H62" s="849">
        <v>1</v>
      </c>
      <c r="I62" s="849">
        <v>177</v>
      </c>
      <c r="J62" s="849">
        <v>1</v>
      </c>
      <c r="K62" s="849">
        <v>177</v>
      </c>
      <c r="L62" s="849">
        <v>1</v>
      </c>
      <c r="M62" s="849">
        <v>177</v>
      </c>
      <c r="N62" s="849">
        <v>1</v>
      </c>
      <c r="O62" s="849">
        <v>178</v>
      </c>
      <c r="P62" s="837">
        <v>1.0056497175141244</v>
      </c>
      <c r="Q62" s="850">
        <v>178</v>
      </c>
    </row>
    <row r="63" spans="1:17" ht="14.4" customHeight="1" x14ac:dyDescent="0.3">
      <c r="A63" s="831" t="s">
        <v>5516</v>
      </c>
      <c r="B63" s="832" t="s">
        <v>5083</v>
      </c>
      <c r="C63" s="832" t="s">
        <v>5331</v>
      </c>
      <c r="D63" s="832" t="s">
        <v>5351</v>
      </c>
      <c r="E63" s="832" t="s">
        <v>5353</v>
      </c>
      <c r="F63" s="849"/>
      <c r="G63" s="849"/>
      <c r="H63" s="849"/>
      <c r="I63" s="849"/>
      <c r="J63" s="849">
        <v>2</v>
      </c>
      <c r="K63" s="849">
        <v>354</v>
      </c>
      <c r="L63" s="849">
        <v>1</v>
      </c>
      <c r="M63" s="849">
        <v>177</v>
      </c>
      <c r="N63" s="849">
        <v>4</v>
      </c>
      <c r="O63" s="849">
        <v>712</v>
      </c>
      <c r="P63" s="837">
        <v>2.0112994350282487</v>
      </c>
      <c r="Q63" s="850">
        <v>178</v>
      </c>
    </row>
    <row r="64" spans="1:17" ht="14.4" customHeight="1" x14ac:dyDescent="0.3">
      <c r="A64" s="831" t="s">
        <v>5516</v>
      </c>
      <c r="B64" s="832" t="s">
        <v>5083</v>
      </c>
      <c r="C64" s="832" t="s">
        <v>5331</v>
      </c>
      <c r="D64" s="832" t="s">
        <v>5354</v>
      </c>
      <c r="E64" s="832" t="s">
        <v>5355</v>
      </c>
      <c r="F64" s="849">
        <v>1</v>
      </c>
      <c r="G64" s="849">
        <v>0</v>
      </c>
      <c r="H64" s="849"/>
      <c r="I64" s="849">
        <v>0</v>
      </c>
      <c r="J64" s="849">
        <v>1</v>
      </c>
      <c r="K64" s="849">
        <v>0</v>
      </c>
      <c r="L64" s="849"/>
      <c r="M64" s="849">
        <v>0</v>
      </c>
      <c r="N64" s="849">
        <v>3</v>
      </c>
      <c r="O64" s="849">
        <v>0</v>
      </c>
      <c r="P64" s="837"/>
      <c r="Q64" s="850">
        <v>0</v>
      </c>
    </row>
    <row r="65" spans="1:17" ht="14.4" customHeight="1" x14ac:dyDescent="0.3">
      <c r="A65" s="831" t="s">
        <v>5516</v>
      </c>
      <c r="B65" s="832" t="s">
        <v>5083</v>
      </c>
      <c r="C65" s="832" t="s">
        <v>5331</v>
      </c>
      <c r="D65" s="832" t="s">
        <v>5358</v>
      </c>
      <c r="E65" s="832" t="s">
        <v>5359</v>
      </c>
      <c r="F65" s="849">
        <v>2</v>
      </c>
      <c r="G65" s="849">
        <v>220</v>
      </c>
      <c r="H65" s="849"/>
      <c r="I65" s="849">
        <v>110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5516</v>
      </c>
      <c r="B66" s="832" t="s">
        <v>5083</v>
      </c>
      <c r="C66" s="832" t="s">
        <v>5331</v>
      </c>
      <c r="D66" s="832" t="s">
        <v>5358</v>
      </c>
      <c r="E66" s="832" t="s">
        <v>5360</v>
      </c>
      <c r="F66" s="849"/>
      <c r="G66" s="849"/>
      <c r="H66" s="849"/>
      <c r="I66" s="849"/>
      <c r="J66" s="849">
        <v>5</v>
      </c>
      <c r="K66" s="849">
        <v>1215</v>
      </c>
      <c r="L66" s="849">
        <v>1</v>
      </c>
      <c r="M66" s="849">
        <v>243</v>
      </c>
      <c r="N66" s="849">
        <v>4</v>
      </c>
      <c r="O66" s="849">
        <v>976</v>
      </c>
      <c r="P66" s="837">
        <v>0.80329218106995881</v>
      </c>
      <c r="Q66" s="850">
        <v>244</v>
      </c>
    </row>
    <row r="67" spans="1:17" ht="14.4" customHeight="1" x14ac:dyDescent="0.3">
      <c r="A67" s="831" t="s">
        <v>5516</v>
      </c>
      <c r="B67" s="832" t="s">
        <v>5083</v>
      </c>
      <c r="C67" s="832" t="s">
        <v>5331</v>
      </c>
      <c r="D67" s="832" t="s">
        <v>5378</v>
      </c>
      <c r="E67" s="832" t="s">
        <v>5379</v>
      </c>
      <c r="F67" s="849">
        <v>3</v>
      </c>
      <c r="G67" s="849">
        <v>1062</v>
      </c>
      <c r="H67" s="849">
        <v>2.9915492957746479</v>
      </c>
      <c r="I67" s="849">
        <v>354</v>
      </c>
      <c r="J67" s="849">
        <v>1</v>
      </c>
      <c r="K67" s="849">
        <v>355</v>
      </c>
      <c r="L67" s="849">
        <v>1</v>
      </c>
      <c r="M67" s="849">
        <v>355</v>
      </c>
      <c r="N67" s="849">
        <v>1</v>
      </c>
      <c r="O67" s="849">
        <v>355</v>
      </c>
      <c r="P67" s="837">
        <v>1</v>
      </c>
      <c r="Q67" s="850">
        <v>355</v>
      </c>
    </row>
    <row r="68" spans="1:17" ht="14.4" customHeight="1" x14ac:dyDescent="0.3">
      <c r="A68" s="831" t="s">
        <v>5516</v>
      </c>
      <c r="B68" s="832" t="s">
        <v>5083</v>
      </c>
      <c r="C68" s="832" t="s">
        <v>5331</v>
      </c>
      <c r="D68" s="832" t="s">
        <v>5378</v>
      </c>
      <c r="E68" s="832" t="s">
        <v>5380</v>
      </c>
      <c r="F68" s="849">
        <v>2</v>
      </c>
      <c r="G68" s="849">
        <v>708</v>
      </c>
      <c r="H68" s="849">
        <v>0.14245472837022133</v>
      </c>
      <c r="I68" s="849">
        <v>354</v>
      </c>
      <c r="J68" s="849">
        <v>14</v>
      </c>
      <c r="K68" s="849">
        <v>4970</v>
      </c>
      <c r="L68" s="849">
        <v>1</v>
      </c>
      <c r="M68" s="849">
        <v>355</v>
      </c>
      <c r="N68" s="849">
        <v>11</v>
      </c>
      <c r="O68" s="849">
        <v>3905</v>
      </c>
      <c r="P68" s="837">
        <v>0.7857142857142857</v>
      </c>
      <c r="Q68" s="850">
        <v>355</v>
      </c>
    </row>
    <row r="69" spans="1:17" ht="14.4" customHeight="1" x14ac:dyDescent="0.3">
      <c r="A69" s="831" t="s">
        <v>5516</v>
      </c>
      <c r="B69" s="832" t="s">
        <v>5083</v>
      </c>
      <c r="C69" s="832" t="s">
        <v>5331</v>
      </c>
      <c r="D69" s="832" t="s">
        <v>5383</v>
      </c>
      <c r="E69" s="832" t="s">
        <v>5384</v>
      </c>
      <c r="F69" s="849">
        <v>2</v>
      </c>
      <c r="G69" s="849">
        <v>1402</v>
      </c>
      <c r="H69" s="849">
        <v>2</v>
      </c>
      <c r="I69" s="849">
        <v>701</v>
      </c>
      <c r="J69" s="849">
        <v>1</v>
      </c>
      <c r="K69" s="849">
        <v>701</v>
      </c>
      <c r="L69" s="849">
        <v>1</v>
      </c>
      <c r="M69" s="849">
        <v>701</v>
      </c>
      <c r="N69" s="849"/>
      <c r="O69" s="849"/>
      <c r="P69" s="837"/>
      <c r="Q69" s="850"/>
    </row>
    <row r="70" spans="1:17" ht="14.4" customHeight="1" x14ac:dyDescent="0.3">
      <c r="A70" s="831" t="s">
        <v>5516</v>
      </c>
      <c r="B70" s="832" t="s">
        <v>5083</v>
      </c>
      <c r="C70" s="832" t="s">
        <v>5331</v>
      </c>
      <c r="D70" s="832" t="s">
        <v>5388</v>
      </c>
      <c r="E70" s="832" t="s">
        <v>5389</v>
      </c>
      <c r="F70" s="849">
        <v>12</v>
      </c>
      <c r="G70" s="849">
        <v>1464</v>
      </c>
      <c r="H70" s="849">
        <v>0.57366771159874608</v>
      </c>
      <c r="I70" s="849">
        <v>122</v>
      </c>
      <c r="J70" s="849">
        <v>22</v>
      </c>
      <c r="K70" s="849">
        <v>2552</v>
      </c>
      <c r="L70" s="849">
        <v>1</v>
      </c>
      <c r="M70" s="849">
        <v>116</v>
      </c>
      <c r="N70" s="849">
        <v>4</v>
      </c>
      <c r="O70" s="849">
        <v>464</v>
      </c>
      <c r="P70" s="837">
        <v>0.18181818181818182</v>
      </c>
      <c r="Q70" s="850">
        <v>116</v>
      </c>
    </row>
    <row r="71" spans="1:17" ht="14.4" customHeight="1" x14ac:dyDescent="0.3">
      <c r="A71" s="831" t="s">
        <v>5516</v>
      </c>
      <c r="B71" s="832" t="s">
        <v>5083</v>
      </c>
      <c r="C71" s="832" t="s">
        <v>5331</v>
      </c>
      <c r="D71" s="832" t="s">
        <v>5390</v>
      </c>
      <c r="E71" s="832" t="s">
        <v>5391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0</v>
      </c>
      <c r="P71" s="837"/>
      <c r="Q71" s="850">
        <v>0</v>
      </c>
    </row>
    <row r="72" spans="1:17" ht="14.4" customHeight="1" x14ac:dyDescent="0.3">
      <c r="A72" s="831" t="s">
        <v>5516</v>
      </c>
      <c r="B72" s="832" t="s">
        <v>5413</v>
      </c>
      <c r="C72" s="832" t="s">
        <v>5084</v>
      </c>
      <c r="D72" s="832" t="s">
        <v>5212</v>
      </c>
      <c r="E72" s="832" t="s">
        <v>5213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715.68</v>
      </c>
      <c r="P72" s="837"/>
      <c r="Q72" s="850">
        <v>715.68</v>
      </c>
    </row>
    <row r="73" spans="1:17" ht="14.4" customHeight="1" x14ac:dyDescent="0.3">
      <c r="A73" s="831" t="s">
        <v>5516</v>
      </c>
      <c r="B73" s="832" t="s">
        <v>5413</v>
      </c>
      <c r="C73" s="832" t="s">
        <v>5084</v>
      </c>
      <c r="D73" s="832" t="s">
        <v>5214</v>
      </c>
      <c r="E73" s="832" t="s">
        <v>5213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1431.35</v>
      </c>
      <c r="P73" s="837"/>
      <c r="Q73" s="850">
        <v>1431.35</v>
      </c>
    </row>
    <row r="74" spans="1:17" ht="14.4" customHeight="1" x14ac:dyDescent="0.3">
      <c r="A74" s="831" t="s">
        <v>5516</v>
      </c>
      <c r="B74" s="832" t="s">
        <v>5413</v>
      </c>
      <c r="C74" s="832" t="s">
        <v>5084</v>
      </c>
      <c r="D74" s="832" t="s">
        <v>5221</v>
      </c>
      <c r="E74" s="832" t="s">
        <v>5222</v>
      </c>
      <c r="F74" s="849"/>
      <c r="G74" s="849"/>
      <c r="H74" s="849"/>
      <c r="I74" s="849"/>
      <c r="J74" s="849"/>
      <c r="K74" s="849"/>
      <c r="L74" s="849"/>
      <c r="M74" s="849"/>
      <c r="N74" s="849">
        <v>0.97</v>
      </c>
      <c r="O74" s="849">
        <v>316.73</v>
      </c>
      <c r="P74" s="837"/>
      <c r="Q74" s="850">
        <v>326.5257731958763</v>
      </c>
    </row>
    <row r="75" spans="1:17" ht="14.4" customHeight="1" x14ac:dyDescent="0.3">
      <c r="A75" s="831" t="s">
        <v>5516</v>
      </c>
      <c r="B75" s="832" t="s">
        <v>5413</v>
      </c>
      <c r="C75" s="832" t="s">
        <v>5320</v>
      </c>
      <c r="D75" s="832" t="s">
        <v>5467</v>
      </c>
      <c r="E75" s="832" t="s">
        <v>5468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2012.57</v>
      </c>
      <c r="P75" s="837"/>
      <c r="Q75" s="850">
        <v>2012.57</v>
      </c>
    </row>
    <row r="76" spans="1:17" ht="14.4" customHeight="1" x14ac:dyDescent="0.3">
      <c r="A76" s="831" t="s">
        <v>5516</v>
      </c>
      <c r="B76" s="832" t="s">
        <v>5413</v>
      </c>
      <c r="C76" s="832" t="s">
        <v>5331</v>
      </c>
      <c r="D76" s="832" t="s">
        <v>5344</v>
      </c>
      <c r="E76" s="832" t="s">
        <v>5345</v>
      </c>
      <c r="F76" s="849">
        <v>70</v>
      </c>
      <c r="G76" s="849">
        <v>2590</v>
      </c>
      <c r="H76" s="849">
        <v>1.1475409836065573</v>
      </c>
      <c r="I76" s="849">
        <v>37</v>
      </c>
      <c r="J76" s="849">
        <v>61</v>
      </c>
      <c r="K76" s="849">
        <v>2257</v>
      </c>
      <c r="L76" s="849">
        <v>1</v>
      </c>
      <c r="M76" s="849">
        <v>37</v>
      </c>
      <c r="N76" s="849">
        <v>2</v>
      </c>
      <c r="O76" s="849">
        <v>74</v>
      </c>
      <c r="P76" s="837">
        <v>3.2786885245901641E-2</v>
      </c>
      <c r="Q76" s="850">
        <v>37</v>
      </c>
    </row>
    <row r="77" spans="1:17" ht="14.4" customHeight="1" x14ac:dyDescent="0.3">
      <c r="A77" s="831" t="s">
        <v>5516</v>
      </c>
      <c r="B77" s="832" t="s">
        <v>5413</v>
      </c>
      <c r="C77" s="832" t="s">
        <v>5331</v>
      </c>
      <c r="D77" s="832" t="s">
        <v>5344</v>
      </c>
      <c r="E77" s="832" t="s">
        <v>5346</v>
      </c>
      <c r="F77" s="849"/>
      <c r="G77" s="849"/>
      <c r="H77" s="849"/>
      <c r="I77" s="849"/>
      <c r="J77" s="849"/>
      <c r="K77" s="849"/>
      <c r="L77" s="849"/>
      <c r="M77" s="849"/>
      <c r="N77" s="849">
        <v>2</v>
      </c>
      <c r="O77" s="849">
        <v>74</v>
      </c>
      <c r="P77" s="837"/>
      <c r="Q77" s="850">
        <v>37</v>
      </c>
    </row>
    <row r="78" spans="1:17" ht="14.4" customHeight="1" x14ac:dyDescent="0.3">
      <c r="A78" s="831" t="s">
        <v>5516</v>
      </c>
      <c r="B78" s="832" t="s">
        <v>5413</v>
      </c>
      <c r="C78" s="832" t="s">
        <v>5331</v>
      </c>
      <c r="D78" s="832" t="s">
        <v>5430</v>
      </c>
      <c r="E78" s="832" t="s">
        <v>5431</v>
      </c>
      <c r="F78" s="849">
        <v>8</v>
      </c>
      <c r="G78" s="849">
        <v>1416</v>
      </c>
      <c r="H78" s="849">
        <v>0.47058823529411764</v>
      </c>
      <c r="I78" s="849">
        <v>177</v>
      </c>
      <c r="J78" s="849">
        <v>17</v>
      </c>
      <c r="K78" s="849">
        <v>3009</v>
      </c>
      <c r="L78" s="849">
        <v>1</v>
      </c>
      <c r="M78" s="849">
        <v>177</v>
      </c>
      <c r="N78" s="849">
        <v>18</v>
      </c>
      <c r="O78" s="849">
        <v>3204</v>
      </c>
      <c r="P78" s="837">
        <v>1.0648055832502492</v>
      </c>
      <c r="Q78" s="850">
        <v>178</v>
      </c>
    </row>
    <row r="79" spans="1:17" ht="14.4" customHeight="1" x14ac:dyDescent="0.3">
      <c r="A79" s="831" t="s">
        <v>5516</v>
      </c>
      <c r="B79" s="832" t="s">
        <v>5413</v>
      </c>
      <c r="C79" s="832" t="s">
        <v>5331</v>
      </c>
      <c r="D79" s="832" t="s">
        <v>5430</v>
      </c>
      <c r="E79" s="832" t="s">
        <v>5432</v>
      </c>
      <c r="F79" s="849">
        <v>1</v>
      </c>
      <c r="G79" s="849">
        <v>177</v>
      </c>
      <c r="H79" s="849">
        <v>1</v>
      </c>
      <c r="I79" s="849">
        <v>177</v>
      </c>
      <c r="J79" s="849">
        <v>1</v>
      </c>
      <c r="K79" s="849">
        <v>177</v>
      </c>
      <c r="L79" s="849">
        <v>1</v>
      </c>
      <c r="M79" s="849">
        <v>177</v>
      </c>
      <c r="N79" s="849">
        <v>6</v>
      </c>
      <c r="O79" s="849">
        <v>1068</v>
      </c>
      <c r="P79" s="837">
        <v>6.0338983050847457</v>
      </c>
      <c r="Q79" s="850">
        <v>178</v>
      </c>
    </row>
    <row r="80" spans="1:17" ht="14.4" customHeight="1" x14ac:dyDescent="0.3">
      <c r="A80" s="831" t="s">
        <v>5516</v>
      </c>
      <c r="B80" s="832" t="s">
        <v>5413</v>
      </c>
      <c r="C80" s="832" t="s">
        <v>5331</v>
      </c>
      <c r="D80" s="832" t="s">
        <v>5433</v>
      </c>
      <c r="E80" s="832" t="s">
        <v>5434</v>
      </c>
      <c r="F80" s="849">
        <v>1</v>
      </c>
      <c r="G80" s="849">
        <v>1242</v>
      </c>
      <c r="H80" s="849"/>
      <c r="I80" s="849">
        <v>1242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5516</v>
      </c>
      <c r="B81" s="832" t="s">
        <v>5413</v>
      </c>
      <c r="C81" s="832" t="s">
        <v>5331</v>
      </c>
      <c r="D81" s="832" t="s">
        <v>5443</v>
      </c>
      <c r="E81" s="832" t="s">
        <v>5444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724</v>
      </c>
      <c r="P81" s="837"/>
      <c r="Q81" s="850">
        <v>724</v>
      </c>
    </row>
    <row r="82" spans="1:17" ht="14.4" customHeight="1" x14ac:dyDescent="0.3">
      <c r="A82" s="831" t="s">
        <v>5516</v>
      </c>
      <c r="B82" s="832" t="s">
        <v>5413</v>
      </c>
      <c r="C82" s="832" t="s">
        <v>5331</v>
      </c>
      <c r="D82" s="832" t="s">
        <v>5358</v>
      </c>
      <c r="E82" s="832" t="s">
        <v>5360</v>
      </c>
      <c r="F82" s="849">
        <v>1</v>
      </c>
      <c r="G82" s="849">
        <v>110</v>
      </c>
      <c r="H82" s="849">
        <v>0.45267489711934156</v>
      </c>
      <c r="I82" s="849">
        <v>110</v>
      </c>
      <c r="J82" s="849">
        <v>1</v>
      </c>
      <c r="K82" s="849">
        <v>243</v>
      </c>
      <c r="L82" s="849">
        <v>1</v>
      </c>
      <c r="M82" s="849">
        <v>243</v>
      </c>
      <c r="N82" s="849">
        <v>5</v>
      </c>
      <c r="O82" s="849">
        <v>1220</v>
      </c>
      <c r="P82" s="837">
        <v>5.0205761316872426</v>
      </c>
      <c r="Q82" s="850">
        <v>244</v>
      </c>
    </row>
    <row r="83" spans="1:17" ht="14.4" customHeight="1" x14ac:dyDescent="0.3">
      <c r="A83" s="831" t="s">
        <v>5516</v>
      </c>
      <c r="B83" s="832" t="s">
        <v>5413</v>
      </c>
      <c r="C83" s="832" t="s">
        <v>5331</v>
      </c>
      <c r="D83" s="832" t="s">
        <v>5449</v>
      </c>
      <c r="E83" s="832" t="s">
        <v>5450</v>
      </c>
      <c r="F83" s="849"/>
      <c r="G83" s="849"/>
      <c r="H83" s="849"/>
      <c r="I83" s="849"/>
      <c r="J83" s="849">
        <v>1</v>
      </c>
      <c r="K83" s="849">
        <v>355</v>
      </c>
      <c r="L83" s="849">
        <v>1</v>
      </c>
      <c r="M83" s="849">
        <v>355</v>
      </c>
      <c r="N83" s="849">
        <v>1</v>
      </c>
      <c r="O83" s="849">
        <v>355</v>
      </c>
      <c r="P83" s="837">
        <v>1</v>
      </c>
      <c r="Q83" s="850">
        <v>355</v>
      </c>
    </row>
    <row r="84" spans="1:17" ht="14.4" customHeight="1" x14ac:dyDescent="0.3">
      <c r="A84" s="831" t="s">
        <v>5516</v>
      </c>
      <c r="B84" s="832" t="s">
        <v>5413</v>
      </c>
      <c r="C84" s="832" t="s">
        <v>5331</v>
      </c>
      <c r="D84" s="832" t="s">
        <v>5449</v>
      </c>
      <c r="E84" s="832" t="s">
        <v>5451</v>
      </c>
      <c r="F84" s="849">
        <v>4</v>
      </c>
      <c r="G84" s="849">
        <v>1416</v>
      </c>
      <c r="H84" s="849">
        <v>1.3295774647887324</v>
      </c>
      <c r="I84" s="849">
        <v>354</v>
      </c>
      <c r="J84" s="849">
        <v>3</v>
      </c>
      <c r="K84" s="849">
        <v>1065</v>
      </c>
      <c r="L84" s="849">
        <v>1</v>
      </c>
      <c r="M84" s="849">
        <v>355</v>
      </c>
      <c r="N84" s="849"/>
      <c r="O84" s="849"/>
      <c r="P84" s="837"/>
      <c r="Q84" s="850"/>
    </row>
    <row r="85" spans="1:17" ht="14.4" customHeight="1" x14ac:dyDescent="0.3">
      <c r="A85" s="831" t="s">
        <v>5516</v>
      </c>
      <c r="B85" s="832" t="s">
        <v>5413</v>
      </c>
      <c r="C85" s="832" t="s">
        <v>5331</v>
      </c>
      <c r="D85" s="832" t="s">
        <v>5388</v>
      </c>
      <c r="E85" s="832" t="s">
        <v>5389</v>
      </c>
      <c r="F85" s="849">
        <v>1</v>
      </c>
      <c r="G85" s="849">
        <v>122</v>
      </c>
      <c r="H85" s="849">
        <v>1.0517241379310345</v>
      </c>
      <c r="I85" s="849">
        <v>122</v>
      </c>
      <c r="J85" s="849">
        <v>1</v>
      </c>
      <c r="K85" s="849">
        <v>116</v>
      </c>
      <c r="L85" s="849">
        <v>1</v>
      </c>
      <c r="M85" s="849">
        <v>116</v>
      </c>
      <c r="N85" s="849"/>
      <c r="O85" s="849"/>
      <c r="P85" s="837"/>
      <c r="Q85" s="850"/>
    </row>
    <row r="86" spans="1:17" ht="14.4" customHeight="1" x14ac:dyDescent="0.3">
      <c r="A86" s="831" t="s">
        <v>5516</v>
      </c>
      <c r="B86" s="832" t="s">
        <v>5413</v>
      </c>
      <c r="C86" s="832" t="s">
        <v>5331</v>
      </c>
      <c r="D86" s="832" t="s">
        <v>5457</v>
      </c>
      <c r="E86" s="832" t="s">
        <v>5458</v>
      </c>
      <c r="F86" s="849"/>
      <c r="G86" s="849"/>
      <c r="H86" s="849"/>
      <c r="I86" s="849"/>
      <c r="J86" s="849">
        <v>2</v>
      </c>
      <c r="K86" s="849">
        <v>3888</v>
      </c>
      <c r="L86" s="849">
        <v>1</v>
      </c>
      <c r="M86" s="849">
        <v>1944</v>
      </c>
      <c r="N86" s="849">
        <v>2</v>
      </c>
      <c r="O86" s="849">
        <v>3890</v>
      </c>
      <c r="P86" s="837">
        <v>1.0005144032921811</v>
      </c>
      <c r="Q86" s="850">
        <v>1945</v>
      </c>
    </row>
    <row r="87" spans="1:17" ht="14.4" customHeight="1" x14ac:dyDescent="0.3">
      <c r="A87" s="831" t="s">
        <v>5516</v>
      </c>
      <c r="B87" s="832" t="s">
        <v>5413</v>
      </c>
      <c r="C87" s="832" t="s">
        <v>5331</v>
      </c>
      <c r="D87" s="832" t="s">
        <v>5461</v>
      </c>
      <c r="E87" s="832" t="s">
        <v>5462</v>
      </c>
      <c r="F87" s="849"/>
      <c r="G87" s="849"/>
      <c r="H87" s="849"/>
      <c r="I87" s="849"/>
      <c r="J87" s="849">
        <v>1</v>
      </c>
      <c r="K87" s="849">
        <v>301</v>
      </c>
      <c r="L87" s="849">
        <v>1</v>
      </c>
      <c r="M87" s="849">
        <v>301</v>
      </c>
      <c r="N87" s="849"/>
      <c r="O87" s="849"/>
      <c r="P87" s="837"/>
      <c r="Q87" s="850"/>
    </row>
    <row r="88" spans="1:17" ht="14.4" customHeight="1" x14ac:dyDescent="0.3">
      <c r="A88" s="831" t="s">
        <v>5516</v>
      </c>
      <c r="B88" s="832" t="s">
        <v>5413</v>
      </c>
      <c r="C88" s="832" t="s">
        <v>5331</v>
      </c>
      <c r="D88" s="832" t="s">
        <v>5463</v>
      </c>
      <c r="E88" s="832" t="s">
        <v>5464</v>
      </c>
      <c r="F88" s="849"/>
      <c r="G88" s="849"/>
      <c r="H88" s="849"/>
      <c r="I88" s="849"/>
      <c r="J88" s="849">
        <v>5</v>
      </c>
      <c r="K88" s="849">
        <v>800</v>
      </c>
      <c r="L88" s="849">
        <v>1</v>
      </c>
      <c r="M88" s="849">
        <v>160</v>
      </c>
      <c r="N88" s="849"/>
      <c r="O88" s="849"/>
      <c r="P88" s="837"/>
      <c r="Q88" s="850"/>
    </row>
    <row r="89" spans="1:17" ht="14.4" customHeight="1" x14ac:dyDescent="0.3">
      <c r="A89" s="831" t="s">
        <v>5517</v>
      </c>
      <c r="B89" s="832" t="s">
        <v>5413</v>
      </c>
      <c r="C89" s="832" t="s">
        <v>5331</v>
      </c>
      <c r="D89" s="832" t="s">
        <v>5344</v>
      </c>
      <c r="E89" s="832" t="s">
        <v>5345</v>
      </c>
      <c r="F89" s="849"/>
      <c r="G89" s="849"/>
      <c r="H89" s="849"/>
      <c r="I89" s="849"/>
      <c r="J89" s="849">
        <v>1</v>
      </c>
      <c r="K89" s="849">
        <v>37</v>
      </c>
      <c r="L89" s="849">
        <v>1</v>
      </c>
      <c r="M89" s="849">
        <v>37</v>
      </c>
      <c r="N89" s="849"/>
      <c r="O89" s="849"/>
      <c r="P89" s="837"/>
      <c r="Q89" s="850"/>
    </row>
    <row r="90" spans="1:17" ht="14.4" customHeight="1" x14ac:dyDescent="0.3">
      <c r="A90" s="831" t="s">
        <v>5082</v>
      </c>
      <c r="B90" s="832" t="s">
        <v>5083</v>
      </c>
      <c r="C90" s="832" t="s">
        <v>5331</v>
      </c>
      <c r="D90" s="832" t="s">
        <v>5344</v>
      </c>
      <c r="E90" s="832" t="s">
        <v>5345</v>
      </c>
      <c r="F90" s="849">
        <v>3</v>
      </c>
      <c r="G90" s="849">
        <v>111</v>
      </c>
      <c r="H90" s="849"/>
      <c r="I90" s="849">
        <v>37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5082</v>
      </c>
      <c r="B91" s="832" t="s">
        <v>5083</v>
      </c>
      <c r="C91" s="832" t="s">
        <v>5331</v>
      </c>
      <c r="D91" s="832" t="s">
        <v>5351</v>
      </c>
      <c r="E91" s="832" t="s">
        <v>5352</v>
      </c>
      <c r="F91" s="849">
        <v>1</v>
      </c>
      <c r="G91" s="849">
        <v>177</v>
      </c>
      <c r="H91" s="849"/>
      <c r="I91" s="849">
        <v>177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5082</v>
      </c>
      <c r="B92" s="832" t="s">
        <v>5083</v>
      </c>
      <c r="C92" s="832" t="s">
        <v>5331</v>
      </c>
      <c r="D92" s="832" t="s">
        <v>5351</v>
      </c>
      <c r="E92" s="832" t="s">
        <v>5353</v>
      </c>
      <c r="F92" s="849">
        <v>3</v>
      </c>
      <c r="G92" s="849">
        <v>531</v>
      </c>
      <c r="H92" s="849"/>
      <c r="I92" s="849">
        <v>177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5082</v>
      </c>
      <c r="B93" s="832" t="s">
        <v>5083</v>
      </c>
      <c r="C93" s="832" t="s">
        <v>5331</v>
      </c>
      <c r="D93" s="832" t="s">
        <v>5383</v>
      </c>
      <c r="E93" s="832" t="s">
        <v>5384</v>
      </c>
      <c r="F93" s="849">
        <v>1</v>
      </c>
      <c r="G93" s="849">
        <v>701</v>
      </c>
      <c r="H93" s="849"/>
      <c r="I93" s="849">
        <v>701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5082</v>
      </c>
      <c r="B94" s="832" t="s">
        <v>5083</v>
      </c>
      <c r="C94" s="832" t="s">
        <v>5331</v>
      </c>
      <c r="D94" s="832" t="s">
        <v>5388</v>
      </c>
      <c r="E94" s="832" t="s">
        <v>5389</v>
      </c>
      <c r="F94" s="849">
        <v>1</v>
      </c>
      <c r="G94" s="849">
        <v>122</v>
      </c>
      <c r="H94" s="849"/>
      <c r="I94" s="849">
        <v>122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5082</v>
      </c>
      <c r="B95" s="832" t="s">
        <v>5413</v>
      </c>
      <c r="C95" s="832" t="s">
        <v>5331</v>
      </c>
      <c r="D95" s="832" t="s">
        <v>5344</v>
      </c>
      <c r="E95" s="832" t="s">
        <v>5345</v>
      </c>
      <c r="F95" s="849"/>
      <c r="G95" s="849"/>
      <c r="H95" s="849"/>
      <c r="I95" s="849"/>
      <c r="J95" s="849">
        <v>1</v>
      </c>
      <c r="K95" s="849">
        <v>37</v>
      </c>
      <c r="L95" s="849">
        <v>1</v>
      </c>
      <c r="M95" s="849">
        <v>37</v>
      </c>
      <c r="N95" s="849"/>
      <c r="O95" s="849"/>
      <c r="P95" s="837"/>
      <c r="Q95" s="850"/>
    </row>
    <row r="96" spans="1:17" ht="14.4" customHeight="1" x14ac:dyDescent="0.3">
      <c r="A96" s="831" t="s">
        <v>5082</v>
      </c>
      <c r="B96" s="832" t="s">
        <v>5413</v>
      </c>
      <c r="C96" s="832" t="s">
        <v>5331</v>
      </c>
      <c r="D96" s="832" t="s">
        <v>5449</v>
      </c>
      <c r="E96" s="832" t="s">
        <v>5450</v>
      </c>
      <c r="F96" s="849"/>
      <c r="G96" s="849"/>
      <c r="H96" s="849"/>
      <c r="I96" s="849"/>
      <c r="J96" s="849">
        <v>1</v>
      </c>
      <c r="K96" s="849">
        <v>355</v>
      </c>
      <c r="L96" s="849">
        <v>1</v>
      </c>
      <c r="M96" s="849">
        <v>355</v>
      </c>
      <c r="N96" s="849"/>
      <c r="O96" s="849"/>
      <c r="P96" s="837"/>
      <c r="Q96" s="850"/>
    </row>
    <row r="97" spans="1:17" ht="14.4" customHeight="1" x14ac:dyDescent="0.3">
      <c r="A97" s="831" t="s">
        <v>5082</v>
      </c>
      <c r="B97" s="832" t="s">
        <v>5413</v>
      </c>
      <c r="C97" s="832" t="s">
        <v>5331</v>
      </c>
      <c r="D97" s="832" t="s">
        <v>5388</v>
      </c>
      <c r="E97" s="832" t="s">
        <v>5389</v>
      </c>
      <c r="F97" s="849"/>
      <c r="G97" s="849"/>
      <c r="H97" s="849"/>
      <c r="I97" s="849"/>
      <c r="J97" s="849">
        <v>1</v>
      </c>
      <c r="K97" s="849">
        <v>116</v>
      </c>
      <c r="L97" s="849">
        <v>1</v>
      </c>
      <c r="M97" s="849">
        <v>116</v>
      </c>
      <c r="N97" s="849"/>
      <c r="O97" s="849"/>
      <c r="P97" s="837"/>
      <c r="Q97" s="850"/>
    </row>
    <row r="98" spans="1:17" ht="14.4" customHeight="1" x14ac:dyDescent="0.3">
      <c r="A98" s="831" t="s">
        <v>5518</v>
      </c>
      <c r="B98" s="832" t="s">
        <v>5413</v>
      </c>
      <c r="C98" s="832" t="s">
        <v>5331</v>
      </c>
      <c r="D98" s="832" t="s">
        <v>5344</v>
      </c>
      <c r="E98" s="832" t="s">
        <v>5346</v>
      </c>
      <c r="F98" s="849">
        <v>1</v>
      </c>
      <c r="G98" s="849">
        <v>37</v>
      </c>
      <c r="H98" s="849"/>
      <c r="I98" s="849">
        <v>37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5519</v>
      </c>
      <c r="B99" s="832" t="s">
        <v>5083</v>
      </c>
      <c r="C99" s="832" t="s">
        <v>5084</v>
      </c>
      <c r="D99" s="832" t="s">
        <v>5134</v>
      </c>
      <c r="E99" s="832" t="s">
        <v>5135</v>
      </c>
      <c r="F99" s="849"/>
      <c r="G99" s="849"/>
      <c r="H99" s="849"/>
      <c r="I99" s="849"/>
      <c r="J99" s="849">
        <v>0.38</v>
      </c>
      <c r="K99" s="849">
        <v>52.26</v>
      </c>
      <c r="L99" s="849">
        <v>1</v>
      </c>
      <c r="M99" s="849">
        <v>137.52631578947367</v>
      </c>
      <c r="N99" s="849"/>
      <c r="O99" s="849"/>
      <c r="P99" s="837"/>
      <c r="Q99" s="850"/>
    </row>
    <row r="100" spans="1:17" ht="14.4" customHeight="1" x14ac:dyDescent="0.3">
      <c r="A100" s="831" t="s">
        <v>5519</v>
      </c>
      <c r="B100" s="832" t="s">
        <v>5083</v>
      </c>
      <c r="C100" s="832" t="s">
        <v>5084</v>
      </c>
      <c r="D100" s="832" t="s">
        <v>5136</v>
      </c>
      <c r="E100" s="832" t="s">
        <v>5135</v>
      </c>
      <c r="F100" s="849"/>
      <c r="G100" s="849"/>
      <c r="H100" s="849"/>
      <c r="I100" s="849"/>
      <c r="J100" s="849">
        <v>4.03</v>
      </c>
      <c r="K100" s="849">
        <v>2771.26</v>
      </c>
      <c r="L100" s="849">
        <v>1</v>
      </c>
      <c r="M100" s="849">
        <v>687.65756823821346</v>
      </c>
      <c r="N100" s="849"/>
      <c r="O100" s="849"/>
      <c r="P100" s="837"/>
      <c r="Q100" s="850"/>
    </row>
    <row r="101" spans="1:17" ht="14.4" customHeight="1" x14ac:dyDescent="0.3">
      <c r="A101" s="831" t="s">
        <v>5519</v>
      </c>
      <c r="B101" s="832" t="s">
        <v>5083</v>
      </c>
      <c r="C101" s="832" t="s">
        <v>5084</v>
      </c>
      <c r="D101" s="832" t="s">
        <v>5142</v>
      </c>
      <c r="E101" s="832" t="s">
        <v>3404</v>
      </c>
      <c r="F101" s="849"/>
      <c r="G101" s="849"/>
      <c r="H101" s="849"/>
      <c r="I101" s="849"/>
      <c r="J101" s="849">
        <v>0.01</v>
      </c>
      <c r="K101" s="849">
        <v>4.8600000000000003</v>
      </c>
      <c r="L101" s="849">
        <v>1</v>
      </c>
      <c r="M101" s="849">
        <v>486</v>
      </c>
      <c r="N101" s="849"/>
      <c r="O101" s="849"/>
      <c r="P101" s="837"/>
      <c r="Q101" s="850"/>
    </row>
    <row r="102" spans="1:17" ht="14.4" customHeight="1" x14ac:dyDescent="0.3">
      <c r="A102" s="831" t="s">
        <v>5519</v>
      </c>
      <c r="B102" s="832" t="s">
        <v>5083</v>
      </c>
      <c r="C102" s="832" t="s">
        <v>5084</v>
      </c>
      <c r="D102" s="832" t="s">
        <v>5144</v>
      </c>
      <c r="E102" s="832" t="s">
        <v>3404</v>
      </c>
      <c r="F102" s="849"/>
      <c r="G102" s="849"/>
      <c r="H102" s="849"/>
      <c r="I102" s="849"/>
      <c r="J102" s="849">
        <v>2.0699999999999998</v>
      </c>
      <c r="K102" s="849">
        <v>503.5</v>
      </c>
      <c r="L102" s="849">
        <v>1</v>
      </c>
      <c r="M102" s="849">
        <v>243.23671497584542</v>
      </c>
      <c r="N102" s="849"/>
      <c r="O102" s="849"/>
      <c r="P102" s="837"/>
      <c r="Q102" s="850"/>
    </row>
    <row r="103" spans="1:17" ht="14.4" customHeight="1" x14ac:dyDescent="0.3">
      <c r="A103" s="831" t="s">
        <v>5519</v>
      </c>
      <c r="B103" s="832" t="s">
        <v>5083</v>
      </c>
      <c r="C103" s="832" t="s">
        <v>5084</v>
      </c>
      <c r="D103" s="832" t="s">
        <v>5154</v>
      </c>
      <c r="E103" s="832" t="s">
        <v>2303</v>
      </c>
      <c r="F103" s="849"/>
      <c r="G103" s="849"/>
      <c r="H103" s="849"/>
      <c r="I103" s="849"/>
      <c r="J103" s="849">
        <v>1.07</v>
      </c>
      <c r="K103" s="849">
        <v>2517.58</v>
      </c>
      <c r="L103" s="849">
        <v>1</v>
      </c>
      <c r="M103" s="849">
        <v>2352.8785046728972</v>
      </c>
      <c r="N103" s="849"/>
      <c r="O103" s="849"/>
      <c r="P103" s="837"/>
      <c r="Q103" s="850"/>
    </row>
    <row r="104" spans="1:17" ht="14.4" customHeight="1" x14ac:dyDescent="0.3">
      <c r="A104" s="831" t="s">
        <v>5519</v>
      </c>
      <c r="B104" s="832" t="s">
        <v>5083</v>
      </c>
      <c r="C104" s="832" t="s">
        <v>5084</v>
      </c>
      <c r="D104" s="832" t="s">
        <v>5205</v>
      </c>
      <c r="E104" s="832" t="s">
        <v>5206</v>
      </c>
      <c r="F104" s="849"/>
      <c r="G104" s="849"/>
      <c r="H104" s="849"/>
      <c r="I104" s="849"/>
      <c r="J104" s="849">
        <v>0.43</v>
      </c>
      <c r="K104" s="849">
        <v>466.16</v>
      </c>
      <c r="L104" s="849">
        <v>1</v>
      </c>
      <c r="M104" s="849">
        <v>1084.0930232558139</v>
      </c>
      <c r="N104" s="849"/>
      <c r="O104" s="849"/>
      <c r="P104" s="837"/>
      <c r="Q104" s="850"/>
    </row>
    <row r="105" spans="1:17" ht="14.4" customHeight="1" x14ac:dyDescent="0.3">
      <c r="A105" s="831" t="s">
        <v>5519</v>
      </c>
      <c r="B105" s="832" t="s">
        <v>5083</v>
      </c>
      <c r="C105" s="832" t="s">
        <v>5084</v>
      </c>
      <c r="D105" s="832" t="s">
        <v>5207</v>
      </c>
      <c r="E105" s="832" t="s">
        <v>5206</v>
      </c>
      <c r="F105" s="849"/>
      <c r="G105" s="849"/>
      <c r="H105" s="849"/>
      <c r="I105" s="849"/>
      <c r="J105" s="849">
        <v>2.93</v>
      </c>
      <c r="K105" s="849">
        <v>1058.81</v>
      </c>
      <c r="L105" s="849">
        <v>1</v>
      </c>
      <c r="M105" s="849">
        <v>361.36860068259381</v>
      </c>
      <c r="N105" s="849"/>
      <c r="O105" s="849"/>
      <c r="P105" s="837"/>
      <c r="Q105" s="850"/>
    </row>
    <row r="106" spans="1:17" ht="14.4" customHeight="1" x14ac:dyDescent="0.3">
      <c r="A106" s="831" t="s">
        <v>5519</v>
      </c>
      <c r="B106" s="832" t="s">
        <v>5083</v>
      </c>
      <c r="C106" s="832" t="s">
        <v>5084</v>
      </c>
      <c r="D106" s="832" t="s">
        <v>5208</v>
      </c>
      <c r="E106" s="832" t="s">
        <v>5206</v>
      </c>
      <c r="F106" s="849"/>
      <c r="G106" s="849"/>
      <c r="H106" s="849"/>
      <c r="I106" s="849"/>
      <c r="J106" s="849">
        <v>0.14000000000000001</v>
      </c>
      <c r="K106" s="849">
        <v>16.86</v>
      </c>
      <c r="L106" s="849">
        <v>1</v>
      </c>
      <c r="M106" s="849">
        <v>120.42857142857142</v>
      </c>
      <c r="N106" s="849"/>
      <c r="O106" s="849"/>
      <c r="P106" s="837"/>
      <c r="Q106" s="850"/>
    </row>
    <row r="107" spans="1:17" ht="14.4" customHeight="1" x14ac:dyDescent="0.3">
      <c r="A107" s="831" t="s">
        <v>5519</v>
      </c>
      <c r="B107" s="832" t="s">
        <v>5083</v>
      </c>
      <c r="C107" s="832" t="s">
        <v>5084</v>
      </c>
      <c r="D107" s="832" t="s">
        <v>5211</v>
      </c>
      <c r="E107" s="832" t="s">
        <v>5206</v>
      </c>
      <c r="F107" s="849"/>
      <c r="G107" s="849"/>
      <c r="H107" s="849"/>
      <c r="I107" s="849"/>
      <c r="J107" s="849">
        <v>0.34</v>
      </c>
      <c r="K107" s="849">
        <v>491.45</v>
      </c>
      <c r="L107" s="849">
        <v>1</v>
      </c>
      <c r="M107" s="849">
        <v>1445.4411764705881</v>
      </c>
      <c r="N107" s="849"/>
      <c r="O107" s="849"/>
      <c r="P107" s="837"/>
      <c r="Q107" s="850"/>
    </row>
    <row r="108" spans="1:17" ht="14.4" customHeight="1" x14ac:dyDescent="0.3">
      <c r="A108" s="831" t="s">
        <v>5519</v>
      </c>
      <c r="B108" s="832" t="s">
        <v>5083</v>
      </c>
      <c r="C108" s="832" t="s">
        <v>5084</v>
      </c>
      <c r="D108" s="832" t="s">
        <v>5216</v>
      </c>
      <c r="E108" s="832" t="s">
        <v>2303</v>
      </c>
      <c r="F108" s="849"/>
      <c r="G108" s="849"/>
      <c r="H108" s="849"/>
      <c r="I108" s="849"/>
      <c r="J108" s="849">
        <v>1.81</v>
      </c>
      <c r="K108" s="849">
        <v>1419.5700000000002</v>
      </c>
      <c r="L108" s="849">
        <v>1</v>
      </c>
      <c r="M108" s="849">
        <v>784.29281767955808</v>
      </c>
      <c r="N108" s="849"/>
      <c r="O108" s="849"/>
      <c r="P108" s="837"/>
      <c r="Q108" s="850"/>
    </row>
    <row r="109" spans="1:17" ht="14.4" customHeight="1" x14ac:dyDescent="0.3">
      <c r="A109" s="831" t="s">
        <v>5519</v>
      </c>
      <c r="B109" s="832" t="s">
        <v>5083</v>
      </c>
      <c r="C109" s="832" t="s">
        <v>5084</v>
      </c>
      <c r="D109" s="832" t="s">
        <v>5228</v>
      </c>
      <c r="E109" s="832" t="s">
        <v>2303</v>
      </c>
      <c r="F109" s="849"/>
      <c r="G109" s="849"/>
      <c r="H109" s="849"/>
      <c r="I109" s="849"/>
      <c r="J109" s="849">
        <v>0.53</v>
      </c>
      <c r="K109" s="849">
        <v>124.7</v>
      </c>
      <c r="L109" s="849">
        <v>1</v>
      </c>
      <c r="M109" s="849">
        <v>235.28301886792451</v>
      </c>
      <c r="N109" s="849"/>
      <c r="O109" s="849"/>
      <c r="P109" s="837"/>
      <c r="Q109" s="850"/>
    </row>
    <row r="110" spans="1:17" ht="14.4" customHeight="1" x14ac:dyDescent="0.3">
      <c r="A110" s="831" t="s">
        <v>5519</v>
      </c>
      <c r="B110" s="832" t="s">
        <v>5083</v>
      </c>
      <c r="C110" s="832" t="s">
        <v>5331</v>
      </c>
      <c r="D110" s="832" t="s">
        <v>5344</v>
      </c>
      <c r="E110" s="832" t="s">
        <v>5345</v>
      </c>
      <c r="F110" s="849"/>
      <c r="G110" s="849"/>
      <c r="H110" s="849"/>
      <c r="I110" s="849"/>
      <c r="J110" s="849">
        <v>3</v>
      </c>
      <c r="K110" s="849">
        <v>111</v>
      </c>
      <c r="L110" s="849">
        <v>1</v>
      </c>
      <c r="M110" s="849">
        <v>37</v>
      </c>
      <c r="N110" s="849">
        <v>1</v>
      </c>
      <c r="O110" s="849">
        <v>37</v>
      </c>
      <c r="P110" s="837">
        <v>0.33333333333333331</v>
      </c>
      <c r="Q110" s="850">
        <v>37</v>
      </c>
    </row>
    <row r="111" spans="1:17" ht="14.4" customHeight="1" x14ac:dyDescent="0.3">
      <c r="A111" s="831" t="s">
        <v>5519</v>
      </c>
      <c r="B111" s="832" t="s">
        <v>5083</v>
      </c>
      <c r="C111" s="832" t="s">
        <v>5331</v>
      </c>
      <c r="D111" s="832" t="s">
        <v>5344</v>
      </c>
      <c r="E111" s="832" t="s">
        <v>5346</v>
      </c>
      <c r="F111" s="849">
        <v>6</v>
      </c>
      <c r="G111" s="849">
        <v>222</v>
      </c>
      <c r="H111" s="849"/>
      <c r="I111" s="849">
        <v>37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5519</v>
      </c>
      <c r="B112" s="832" t="s">
        <v>5083</v>
      </c>
      <c r="C112" s="832" t="s">
        <v>5331</v>
      </c>
      <c r="D112" s="832" t="s">
        <v>5351</v>
      </c>
      <c r="E112" s="832" t="s">
        <v>5353</v>
      </c>
      <c r="F112" s="849"/>
      <c r="G112" s="849"/>
      <c r="H112" s="849"/>
      <c r="I112" s="849"/>
      <c r="J112" s="849">
        <v>3</v>
      </c>
      <c r="K112" s="849">
        <v>531</v>
      </c>
      <c r="L112" s="849">
        <v>1</v>
      </c>
      <c r="M112" s="849">
        <v>177</v>
      </c>
      <c r="N112" s="849"/>
      <c r="O112" s="849"/>
      <c r="P112" s="837"/>
      <c r="Q112" s="850"/>
    </row>
    <row r="113" spans="1:17" ht="14.4" customHeight="1" x14ac:dyDescent="0.3">
      <c r="A113" s="831" t="s">
        <v>5519</v>
      </c>
      <c r="B113" s="832" t="s">
        <v>5083</v>
      </c>
      <c r="C113" s="832" t="s">
        <v>5331</v>
      </c>
      <c r="D113" s="832" t="s">
        <v>5358</v>
      </c>
      <c r="E113" s="832" t="s">
        <v>5360</v>
      </c>
      <c r="F113" s="849"/>
      <c r="G113" s="849"/>
      <c r="H113" s="849"/>
      <c r="I113" s="849"/>
      <c r="J113" s="849">
        <v>12</v>
      </c>
      <c r="K113" s="849">
        <v>2916</v>
      </c>
      <c r="L113" s="849">
        <v>1</v>
      </c>
      <c r="M113" s="849">
        <v>243</v>
      </c>
      <c r="N113" s="849"/>
      <c r="O113" s="849"/>
      <c r="P113" s="837"/>
      <c r="Q113" s="850"/>
    </row>
    <row r="114" spans="1:17" ht="14.4" customHeight="1" x14ac:dyDescent="0.3">
      <c r="A114" s="831" t="s">
        <v>5519</v>
      </c>
      <c r="B114" s="832" t="s">
        <v>5083</v>
      </c>
      <c r="C114" s="832" t="s">
        <v>5331</v>
      </c>
      <c r="D114" s="832" t="s">
        <v>5378</v>
      </c>
      <c r="E114" s="832" t="s">
        <v>5380</v>
      </c>
      <c r="F114" s="849"/>
      <c r="G114" s="849"/>
      <c r="H114" s="849"/>
      <c r="I114" s="849"/>
      <c r="J114" s="849">
        <v>5</v>
      </c>
      <c r="K114" s="849">
        <v>1775</v>
      </c>
      <c r="L114" s="849">
        <v>1</v>
      </c>
      <c r="M114" s="849">
        <v>355</v>
      </c>
      <c r="N114" s="849"/>
      <c r="O114" s="849"/>
      <c r="P114" s="837"/>
      <c r="Q114" s="850"/>
    </row>
    <row r="115" spans="1:17" ht="14.4" customHeight="1" x14ac:dyDescent="0.3">
      <c r="A115" s="831" t="s">
        <v>5519</v>
      </c>
      <c r="B115" s="832" t="s">
        <v>5083</v>
      </c>
      <c r="C115" s="832" t="s">
        <v>5331</v>
      </c>
      <c r="D115" s="832" t="s">
        <v>5383</v>
      </c>
      <c r="E115" s="832" t="s">
        <v>5384</v>
      </c>
      <c r="F115" s="849">
        <v>1</v>
      </c>
      <c r="G115" s="849">
        <v>701</v>
      </c>
      <c r="H115" s="849"/>
      <c r="I115" s="849">
        <v>701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5519</v>
      </c>
      <c r="B116" s="832" t="s">
        <v>5413</v>
      </c>
      <c r="C116" s="832" t="s">
        <v>5331</v>
      </c>
      <c r="D116" s="832" t="s">
        <v>5344</v>
      </c>
      <c r="E116" s="832" t="s">
        <v>5345</v>
      </c>
      <c r="F116" s="849"/>
      <c r="G116" s="849"/>
      <c r="H116" s="849"/>
      <c r="I116" s="849"/>
      <c r="J116" s="849"/>
      <c r="K116" s="849"/>
      <c r="L116" s="849"/>
      <c r="M116" s="849"/>
      <c r="N116" s="849">
        <v>4</v>
      </c>
      <c r="O116" s="849">
        <v>148</v>
      </c>
      <c r="P116" s="837"/>
      <c r="Q116" s="850">
        <v>37</v>
      </c>
    </row>
    <row r="117" spans="1:17" ht="14.4" customHeight="1" x14ac:dyDescent="0.3">
      <c r="A117" s="831" t="s">
        <v>5519</v>
      </c>
      <c r="B117" s="832" t="s">
        <v>5413</v>
      </c>
      <c r="C117" s="832" t="s">
        <v>5331</v>
      </c>
      <c r="D117" s="832" t="s">
        <v>5344</v>
      </c>
      <c r="E117" s="832" t="s">
        <v>5346</v>
      </c>
      <c r="F117" s="849">
        <v>1</v>
      </c>
      <c r="G117" s="849">
        <v>37</v>
      </c>
      <c r="H117" s="849"/>
      <c r="I117" s="849">
        <v>37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5519</v>
      </c>
      <c r="B118" s="832" t="s">
        <v>5413</v>
      </c>
      <c r="C118" s="832" t="s">
        <v>5331</v>
      </c>
      <c r="D118" s="832" t="s">
        <v>5430</v>
      </c>
      <c r="E118" s="832" t="s">
        <v>5431</v>
      </c>
      <c r="F118" s="849">
        <v>2</v>
      </c>
      <c r="G118" s="849">
        <v>354</v>
      </c>
      <c r="H118" s="849"/>
      <c r="I118" s="849">
        <v>177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5519</v>
      </c>
      <c r="B119" s="832" t="s">
        <v>5413</v>
      </c>
      <c r="C119" s="832" t="s">
        <v>5331</v>
      </c>
      <c r="D119" s="832" t="s">
        <v>5430</v>
      </c>
      <c r="E119" s="832" t="s">
        <v>5432</v>
      </c>
      <c r="F119" s="849">
        <v>1</v>
      </c>
      <c r="G119" s="849">
        <v>177</v>
      </c>
      <c r="H119" s="849"/>
      <c r="I119" s="849">
        <v>177</v>
      </c>
      <c r="J119" s="849"/>
      <c r="K119" s="849"/>
      <c r="L119" s="849"/>
      <c r="M119" s="849"/>
      <c r="N119" s="849">
        <v>1</v>
      </c>
      <c r="O119" s="849">
        <v>178</v>
      </c>
      <c r="P119" s="837"/>
      <c r="Q119" s="850">
        <v>178</v>
      </c>
    </row>
    <row r="120" spans="1:17" ht="14.4" customHeight="1" x14ac:dyDescent="0.3">
      <c r="A120" s="831" t="s">
        <v>5519</v>
      </c>
      <c r="B120" s="832" t="s">
        <v>5413</v>
      </c>
      <c r="C120" s="832" t="s">
        <v>5331</v>
      </c>
      <c r="D120" s="832" t="s">
        <v>5445</v>
      </c>
      <c r="E120" s="832" t="s">
        <v>5446</v>
      </c>
      <c r="F120" s="849">
        <v>101</v>
      </c>
      <c r="G120" s="849">
        <v>88779</v>
      </c>
      <c r="H120" s="849"/>
      <c r="I120" s="849">
        <v>879</v>
      </c>
      <c r="J120" s="849"/>
      <c r="K120" s="849"/>
      <c r="L120" s="849"/>
      <c r="M120" s="849"/>
      <c r="N120" s="849">
        <v>10</v>
      </c>
      <c r="O120" s="849">
        <v>8790</v>
      </c>
      <c r="P120" s="837"/>
      <c r="Q120" s="850">
        <v>879</v>
      </c>
    </row>
    <row r="121" spans="1:17" ht="14.4" customHeight="1" x14ac:dyDescent="0.3">
      <c r="A121" s="831" t="s">
        <v>5519</v>
      </c>
      <c r="B121" s="832" t="s">
        <v>5413</v>
      </c>
      <c r="C121" s="832" t="s">
        <v>5331</v>
      </c>
      <c r="D121" s="832" t="s">
        <v>5449</v>
      </c>
      <c r="E121" s="832" t="s">
        <v>5451</v>
      </c>
      <c r="F121" s="849"/>
      <c r="G121" s="849"/>
      <c r="H121" s="849"/>
      <c r="I121" s="849"/>
      <c r="J121" s="849">
        <v>1</v>
      </c>
      <c r="K121" s="849">
        <v>355</v>
      </c>
      <c r="L121" s="849">
        <v>1</v>
      </c>
      <c r="M121" s="849">
        <v>355</v>
      </c>
      <c r="N121" s="849">
        <v>1</v>
      </c>
      <c r="O121" s="849">
        <v>355</v>
      </c>
      <c r="P121" s="837">
        <v>1</v>
      </c>
      <c r="Q121" s="850">
        <v>355</v>
      </c>
    </row>
    <row r="122" spans="1:17" ht="14.4" customHeight="1" x14ac:dyDescent="0.3">
      <c r="A122" s="831" t="s">
        <v>5519</v>
      </c>
      <c r="B122" s="832" t="s">
        <v>5413</v>
      </c>
      <c r="C122" s="832" t="s">
        <v>5331</v>
      </c>
      <c r="D122" s="832" t="s">
        <v>5454</v>
      </c>
      <c r="E122" s="832" t="s">
        <v>5455</v>
      </c>
      <c r="F122" s="849">
        <v>0</v>
      </c>
      <c r="G122" s="849">
        <v>0</v>
      </c>
      <c r="H122" s="849"/>
      <c r="I122" s="849"/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5519</v>
      </c>
      <c r="B123" s="832" t="s">
        <v>5413</v>
      </c>
      <c r="C123" s="832" t="s">
        <v>5331</v>
      </c>
      <c r="D123" s="832" t="s">
        <v>5457</v>
      </c>
      <c r="E123" s="832" t="s">
        <v>5458</v>
      </c>
      <c r="F123" s="849">
        <v>2</v>
      </c>
      <c r="G123" s="849">
        <v>3888</v>
      </c>
      <c r="H123" s="849"/>
      <c r="I123" s="849">
        <v>1944</v>
      </c>
      <c r="J123" s="849"/>
      <c r="K123" s="849"/>
      <c r="L123" s="849"/>
      <c r="M123" s="849"/>
      <c r="N123" s="849">
        <v>2</v>
      </c>
      <c r="O123" s="849">
        <v>3890</v>
      </c>
      <c r="P123" s="837"/>
      <c r="Q123" s="850">
        <v>1945</v>
      </c>
    </row>
    <row r="124" spans="1:17" ht="14.4" customHeight="1" x14ac:dyDescent="0.3">
      <c r="A124" s="831" t="s">
        <v>5520</v>
      </c>
      <c r="B124" s="832" t="s">
        <v>5083</v>
      </c>
      <c r="C124" s="832" t="s">
        <v>5331</v>
      </c>
      <c r="D124" s="832" t="s">
        <v>5344</v>
      </c>
      <c r="E124" s="832" t="s">
        <v>5345</v>
      </c>
      <c r="F124" s="849"/>
      <c r="G124" s="849"/>
      <c r="H124" s="849"/>
      <c r="I124" s="849"/>
      <c r="J124" s="849">
        <v>2</v>
      </c>
      <c r="K124" s="849">
        <v>74</v>
      </c>
      <c r="L124" s="849">
        <v>1</v>
      </c>
      <c r="M124" s="849">
        <v>37</v>
      </c>
      <c r="N124" s="849"/>
      <c r="O124" s="849"/>
      <c r="P124" s="837"/>
      <c r="Q124" s="850"/>
    </row>
    <row r="125" spans="1:17" ht="14.4" customHeight="1" x14ac:dyDescent="0.3">
      <c r="A125" s="831" t="s">
        <v>5521</v>
      </c>
      <c r="B125" s="832" t="s">
        <v>5413</v>
      </c>
      <c r="C125" s="832" t="s">
        <v>5331</v>
      </c>
      <c r="D125" s="832" t="s">
        <v>5435</v>
      </c>
      <c r="E125" s="832" t="s">
        <v>5436</v>
      </c>
      <c r="F125" s="849">
        <v>14</v>
      </c>
      <c r="G125" s="849">
        <v>10010</v>
      </c>
      <c r="H125" s="849"/>
      <c r="I125" s="849">
        <v>715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5522</v>
      </c>
      <c r="B126" s="832" t="s">
        <v>5413</v>
      </c>
      <c r="C126" s="832" t="s">
        <v>5331</v>
      </c>
      <c r="D126" s="832" t="s">
        <v>5344</v>
      </c>
      <c r="E126" s="832" t="s">
        <v>5345</v>
      </c>
      <c r="F126" s="849">
        <v>2</v>
      </c>
      <c r="G126" s="849">
        <v>74</v>
      </c>
      <c r="H126" s="849"/>
      <c r="I126" s="849">
        <v>37</v>
      </c>
      <c r="J126" s="849"/>
      <c r="K126" s="849"/>
      <c r="L126" s="849"/>
      <c r="M126" s="849"/>
      <c r="N126" s="849">
        <v>2</v>
      </c>
      <c r="O126" s="849">
        <v>74</v>
      </c>
      <c r="P126" s="837"/>
      <c r="Q126" s="850">
        <v>37</v>
      </c>
    </row>
    <row r="127" spans="1:17" ht="14.4" customHeight="1" x14ac:dyDescent="0.3">
      <c r="A127" s="831" t="s">
        <v>5522</v>
      </c>
      <c r="B127" s="832" t="s">
        <v>5413</v>
      </c>
      <c r="C127" s="832" t="s">
        <v>5331</v>
      </c>
      <c r="D127" s="832" t="s">
        <v>5430</v>
      </c>
      <c r="E127" s="832" t="s">
        <v>5431</v>
      </c>
      <c r="F127" s="849">
        <v>5</v>
      </c>
      <c r="G127" s="849">
        <v>885</v>
      </c>
      <c r="H127" s="849"/>
      <c r="I127" s="849">
        <v>177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5522</v>
      </c>
      <c r="B128" s="832" t="s">
        <v>5413</v>
      </c>
      <c r="C128" s="832" t="s">
        <v>5331</v>
      </c>
      <c r="D128" s="832" t="s">
        <v>5435</v>
      </c>
      <c r="E128" s="832" t="s">
        <v>5436</v>
      </c>
      <c r="F128" s="849">
        <v>14</v>
      </c>
      <c r="G128" s="849">
        <v>10010</v>
      </c>
      <c r="H128" s="849"/>
      <c r="I128" s="849">
        <v>715</v>
      </c>
      <c r="J128" s="849"/>
      <c r="K128" s="849"/>
      <c r="L128" s="849"/>
      <c r="M128" s="849"/>
      <c r="N128" s="849">
        <v>2</v>
      </c>
      <c r="O128" s="849">
        <v>1430</v>
      </c>
      <c r="P128" s="837"/>
      <c r="Q128" s="850">
        <v>715</v>
      </c>
    </row>
    <row r="129" spans="1:17" ht="14.4" customHeight="1" x14ac:dyDescent="0.3">
      <c r="A129" s="831" t="s">
        <v>5522</v>
      </c>
      <c r="B129" s="832" t="s">
        <v>5413</v>
      </c>
      <c r="C129" s="832" t="s">
        <v>5331</v>
      </c>
      <c r="D129" s="832" t="s">
        <v>5441</v>
      </c>
      <c r="E129" s="832" t="s">
        <v>5442</v>
      </c>
      <c r="F129" s="849">
        <v>6</v>
      </c>
      <c r="G129" s="849">
        <v>774</v>
      </c>
      <c r="H129" s="849"/>
      <c r="I129" s="849">
        <v>129</v>
      </c>
      <c r="J129" s="849"/>
      <c r="K129" s="849"/>
      <c r="L129" s="849"/>
      <c r="M129" s="849"/>
      <c r="N129" s="849">
        <v>2</v>
      </c>
      <c r="O129" s="849">
        <v>258</v>
      </c>
      <c r="P129" s="837"/>
      <c r="Q129" s="850">
        <v>129</v>
      </c>
    </row>
    <row r="130" spans="1:17" ht="14.4" customHeight="1" x14ac:dyDescent="0.3">
      <c r="A130" s="831" t="s">
        <v>5522</v>
      </c>
      <c r="B130" s="832" t="s">
        <v>5413</v>
      </c>
      <c r="C130" s="832" t="s">
        <v>5331</v>
      </c>
      <c r="D130" s="832" t="s">
        <v>5473</v>
      </c>
      <c r="E130" s="832" t="s">
        <v>5474</v>
      </c>
      <c r="F130" s="849">
        <v>4</v>
      </c>
      <c r="G130" s="849">
        <v>2152</v>
      </c>
      <c r="H130" s="849"/>
      <c r="I130" s="849">
        <v>538</v>
      </c>
      <c r="J130" s="849"/>
      <c r="K130" s="849"/>
      <c r="L130" s="849"/>
      <c r="M130" s="849"/>
      <c r="N130" s="849">
        <v>1</v>
      </c>
      <c r="O130" s="849">
        <v>540</v>
      </c>
      <c r="P130" s="837"/>
      <c r="Q130" s="850">
        <v>540</v>
      </c>
    </row>
    <row r="131" spans="1:17" ht="14.4" customHeight="1" x14ac:dyDescent="0.3">
      <c r="A131" s="831" t="s">
        <v>5522</v>
      </c>
      <c r="B131" s="832" t="s">
        <v>5413</v>
      </c>
      <c r="C131" s="832" t="s">
        <v>5331</v>
      </c>
      <c r="D131" s="832" t="s">
        <v>5457</v>
      </c>
      <c r="E131" s="832" t="s">
        <v>5458</v>
      </c>
      <c r="F131" s="849">
        <v>4</v>
      </c>
      <c r="G131" s="849">
        <v>7776</v>
      </c>
      <c r="H131" s="849"/>
      <c r="I131" s="849">
        <v>1944</v>
      </c>
      <c r="J131" s="849"/>
      <c r="K131" s="849"/>
      <c r="L131" s="849"/>
      <c r="M131" s="849"/>
      <c r="N131" s="849">
        <v>1</v>
      </c>
      <c r="O131" s="849">
        <v>1945</v>
      </c>
      <c r="P131" s="837"/>
      <c r="Q131" s="850">
        <v>1945</v>
      </c>
    </row>
    <row r="132" spans="1:17" ht="14.4" customHeight="1" x14ac:dyDescent="0.3">
      <c r="A132" s="831" t="s">
        <v>5523</v>
      </c>
      <c r="B132" s="832" t="s">
        <v>5083</v>
      </c>
      <c r="C132" s="832" t="s">
        <v>5331</v>
      </c>
      <c r="D132" s="832" t="s">
        <v>5344</v>
      </c>
      <c r="E132" s="832" t="s">
        <v>5345</v>
      </c>
      <c r="F132" s="849"/>
      <c r="G132" s="849"/>
      <c r="H132" s="849"/>
      <c r="I132" s="849"/>
      <c r="J132" s="849">
        <v>1</v>
      </c>
      <c r="K132" s="849">
        <v>37</v>
      </c>
      <c r="L132" s="849">
        <v>1</v>
      </c>
      <c r="M132" s="849">
        <v>37</v>
      </c>
      <c r="N132" s="849">
        <v>2</v>
      </c>
      <c r="O132" s="849">
        <v>74</v>
      </c>
      <c r="P132" s="837">
        <v>2</v>
      </c>
      <c r="Q132" s="850">
        <v>37</v>
      </c>
    </row>
    <row r="133" spans="1:17" ht="14.4" customHeight="1" x14ac:dyDescent="0.3">
      <c r="A133" s="831" t="s">
        <v>5523</v>
      </c>
      <c r="B133" s="832" t="s">
        <v>5083</v>
      </c>
      <c r="C133" s="832" t="s">
        <v>5331</v>
      </c>
      <c r="D133" s="832" t="s">
        <v>5351</v>
      </c>
      <c r="E133" s="832" t="s">
        <v>5353</v>
      </c>
      <c r="F133" s="849">
        <v>1</v>
      </c>
      <c r="G133" s="849">
        <v>177</v>
      </c>
      <c r="H133" s="849"/>
      <c r="I133" s="849">
        <v>177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5523</v>
      </c>
      <c r="B134" s="832" t="s">
        <v>5083</v>
      </c>
      <c r="C134" s="832" t="s">
        <v>5331</v>
      </c>
      <c r="D134" s="832" t="s">
        <v>5378</v>
      </c>
      <c r="E134" s="832" t="s">
        <v>5379</v>
      </c>
      <c r="F134" s="849"/>
      <c r="G134" s="849"/>
      <c r="H134" s="849"/>
      <c r="I134" s="849"/>
      <c r="J134" s="849">
        <v>1</v>
      </c>
      <c r="K134" s="849">
        <v>355</v>
      </c>
      <c r="L134" s="849">
        <v>1</v>
      </c>
      <c r="M134" s="849">
        <v>355</v>
      </c>
      <c r="N134" s="849"/>
      <c r="O134" s="849"/>
      <c r="P134" s="837"/>
      <c r="Q134" s="850"/>
    </row>
    <row r="135" spans="1:17" ht="14.4" customHeight="1" x14ac:dyDescent="0.3">
      <c r="A135" s="831" t="s">
        <v>5523</v>
      </c>
      <c r="B135" s="832" t="s">
        <v>5083</v>
      </c>
      <c r="C135" s="832" t="s">
        <v>5331</v>
      </c>
      <c r="D135" s="832" t="s">
        <v>5378</v>
      </c>
      <c r="E135" s="832" t="s">
        <v>5380</v>
      </c>
      <c r="F135" s="849">
        <v>2</v>
      </c>
      <c r="G135" s="849">
        <v>708</v>
      </c>
      <c r="H135" s="849">
        <v>1.9943661971830986</v>
      </c>
      <c r="I135" s="849">
        <v>354</v>
      </c>
      <c r="J135" s="849">
        <v>1</v>
      </c>
      <c r="K135" s="849">
        <v>355</v>
      </c>
      <c r="L135" s="849">
        <v>1</v>
      </c>
      <c r="M135" s="849">
        <v>355</v>
      </c>
      <c r="N135" s="849">
        <v>1</v>
      </c>
      <c r="O135" s="849">
        <v>355</v>
      </c>
      <c r="P135" s="837">
        <v>1</v>
      </c>
      <c r="Q135" s="850">
        <v>355</v>
      </c>
    </row>
    <row r="136" spans="1:17" ht="14.4" customHeight="1" x14ac:dyDescent="0.3">
      <c r="A136" s="831" t="s">
        <v>5523</v>
      </c>
      <c r="B136" s="832" t="s">
        <v>5083</v>
      </c>
      <c r="C136" s="832" t="s">
        <v>5331</v>
      </c>
      <c r="D136" s="832" t="s">
        <v>5383</v>
      </c>
      <c r="E136" s="832" t="s">
        <v>5384</v>
      </c>
      <c r="F136" s="849">
        <v>1</v>
      </c>
      <c r="G136" s="849">
        <v>701</v>
      </c>
      <c r="H136" s="849"/>
      <c r="I136" s="849">
        <v>701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5523</v>
      </c>
      <c r="B137" s="832" t="s">
        <v>5413</v>
      </c>
      <c r="C137" s="832" t="s">
        <v>5331</v>
      </c>
      <c r="D137" s="832" t="s">
        <v>5344</v>
      </c>
      <c r="E137" s="832" t="s">
        <v>5345</v>
      </c>
      <c r="F137" s="849"/>
      <c r="G137" s="849"/>
      <c r="H137" s="849"/>
      <c r="I137" s="849"/>
      <c r="J137" s="849">
        <v>2</v>
      </c>
      <c r="K137" s="849">
        <v>74</v>
      </c>
      <c r="L137" s="849">
        <v>1</v>
      </c>
      <c r="M137" s="849">
        <v>37</v>
      </c>
      <c r="N137" s="849">
        <v>1</v>
      </c>
      <c r="O137" s="849">
        <v>37</v>
      </c>
      <c r="P137" s="837">
        <v>0.5</v>
      </c>
      <c r="Q137" s="850">
        <v>37</v>
      </c>
    </row>
    <row r="138" spans="1:17" ht="14.4" customHeight="1" x14ac:dyDescent="0.3">
      <c r="A138" s="831" t="s">
        <v>5523</v>
      </c>
      <c r="B138" s="832" t="s">
        <v>5413</v>
      </c>
      <c r="C138" s="832" t="s">
        <v>5331</v>
      </c>
      <c r="D138" s="832" t="s">
        <v>5344</v>
      </c>
      <c r="E138" s="832" t="s">
        <v>5346</v>
      </c>
      <c r="F138" s="849">
        <v>1</v>
      </c>
      <c r="G138" s="849">
        <v>37</v>
      </c>
      <c r="H138" s="849"/>
      <c r="I138" s="849">
        <v>37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5523</v>
      </c>
      <c r="B139" s="832" t="s">
        <v>5413</v>
      </c>
      <c r="C139" s="832" t="s">
        <v>5331</v>
      </c>
      <c r="D139" s="832" t="s">
        <v>5430</v>
      </c>
      <c r="E139" s="832" t="s">
        <v>5431</v>
      </c>
      <c r="F139" s="849"/>
      <c r="G139" s="849"/>
      <c r="H139" s="849"/>
      <c r="I139" s="849"/>
      <c r="J139" s="849">
        <v>1</v>
      </c>
      <c r="K139" s="849">
        <v>177</v>
      </c>
      <c r="L139" s="849">
        <v>1</v>
      </c>
      <c r="M139" s="849">
        <v>177</v>
      </c>
      <c r="N139" s="849">
        <v>1</v>
      </c>
      <c r="O139" s="849">
        <v>178</v>
      </c>
      <c r="P139" s="837">
        <v>1.0056497175141244</v>
      </c>
      <c r="Q139" s="850">
        <v>178</v>
      </c>
    </row>
    <row r="140" spans="1:17" ht="14.4" customHeight="1" x14ac:dyDescent="0.3">
      <c r="A140" s="831" t="s">
        <v>5523</v>
      </c>
      <c r="B140" s="832" t="s">
        <v>5413</v>
      </c>
      <c r="C140" s="832" t="s">
        <v>5331</v>
      </c>
      <c r="D140" s="832" t="s">
        <v>5435</v>
      </c>
      <c r="E140" s="832" t="s">
        <v>5436</v>
      </c>
      <c r="F140" s="849"/>
      <c r="G140" s="849"/>
      <c r="H140" s="849"/>
      <c r="I140" s="849"/>
      <c r="J140" s="849">
        <v>6</v>
      </c>
      <c r="K140" s="849">
        <v>4290</v>
      </c>
      <c r="L140" s="849">
        <v>1</v>
      </c>
      <c r="M140" s="849">
        <v>715</v>
      </c>
      <c r="N140" s="849"/>
      <c r="O140" s="849"/>
      <c r="P140" s="837"/>
      <c r="Q140" s="850"/>
    </row>
    <row r="141" spans="1:17" ht="14.4" customHeight="1" x14ac:dyDescent="0.3">
      <c r="A141" s="831" t="s">
        <v>5523</v>
      </c>
      <c r="B141" s="832" t="s">
        <v>5413</v>
      </c>
      <c r="C141" s="832" t="s">
        <v>5331</v>
      </c>
      <c r="D141" s="832" t="s">
        <v>5441</v>
      </c>
      <c r="E141" s="832" t="s">
        <v>5442</v>
      </c>
      <c r="F141" s="849"/>
      <c r="G141" s="849"/>
      <c r="H141" s="849"/>
      <c r="I141" s="849"/>
      <c r="J141" s="849">
        <v>2</v>
      </c>
      <c r="K141" s="849">
        <v>258</v>
      </c>
      <c r="L141" s="849">
        <v>1</v>
      </c>
      <c r="M141" s="849">
        <v>129</v>
      </c>
      <c r="N141" s="849"/>
      <c r="O141" s="849"/>
      <c r="P141" s="837"/>
      <c r="Q141" s="850"/>
    </row>
    <row r="142" spans="1:17" ht="14.4" customHeight="1" x14ac:dyDescent="0.3">
      <c r="A142" s="831" t="s">
        <v>5523</v>
      </c>
      <c r="B142" s="832" t="s">
        <v>5413</v>
      </c>
      <c r="C142" s="832" t="s">
        <v>5331</v>
      </c>
      <c r="D142" s="832" t="s">
        <v>5445</v>
      </c>
      <c r="E142" s="832" t="s">
        <v>5446</v>
      </c>
      <c r="F142" s="849"/>
      <c r="G142" s="849"/>
      <c r="H142" s="849"/>
      <c r="I142" s="849"/>
      <c r="J142" s="849">
        <v>70</v>
      </c>
      <c r="K142" s="849">
        <v>61530</v>
      </c>
      <c r="L142" s="849">
        <v>1</v>
      </c>
      <c r="M142" s="849">
        <v>879</v>
      </c>
      <c r="N142" s="849"/>
      <c r="O142" s="849"/>
      <c r="P142" s="837"/>
      <c r="Q142" s="850"/>
    </row>
    <row r="143" spans="1:17" ht="14.4" customHeight="1" x14ac:dyDescent="0.3">
      <c r="A143" s="831" t="s">
        <v>5523</v>
      </c>
      <c r="B143" s="832" t="s">
        <v>5413</v>
      </c>
      <c r="C143" s="832" t="s">
        <v>5331</v>
      </c>
      <c r="D143" s="832" t="s">
        <v>5449</v>
      </c>
      <c r="E143" s="832" t="s">
        <v>5451</v>
      </c>
      <c r="F143" s="849">
        <v>1</v>
      </c>
      <c r="G143" s="849">
        <v>354</v>
      </c>
      <c r="H143" s="849">
        <v>0.9971830985915493</v>
      </c>
      <c r="I143" s="849">
        <v>354</v>
      </c>
      <c r="J143" s="849">
        <v>1</v>
      </c>
      <c r="K143" s="849">
        <v>355</v>
      </c>
      <c r="L143" s="849">
        <v>1</v>
      </c>
      <c r="M143" s="849">
        <v>355</v>
      </c>
      <c r="N143" s="849"/>
      <c r="O143" s="849"/>
      <c r="P143" s="837"/>
      <c r="Q143" s="850"/>
    </row>
    <row r="144" spans="1:17" ht="14.4" customHeight="1" x14ac:dyDescent="0.3">
      <c r="A144" s="831" t="s">
        <v>5523</v>
      </c>
      <c r="B144" s="832" t="s">
        <v>5413</v>
      </c>
      <c r="C144" s="832" t="s">
        <v>5331</v>
      </c>
      <c r="D144" s="832" t="s">
        <v>5473</v>
      </c>
      <c r="E144" s="832" t="s">
        <v>5474</v>
      </c>
      <c r="F144" s="849"/>
      <c r="G144" s="849"/>
      <c r="H144" s="849"/>
      <c r="I144" s="849"/>
      <c r="J144" s="849">
        <v>1</v>
      </c>
      <c r="K144" s="849">
        <v>539</v>
      </c>
      <c r="L144" s="849">
        <v>1</v>
      </c>
      <c r="M144" s="849">
        <v>539</v>
      </c>
      <c r="N144" s="849"/>
      <c r="O144" s="849"/>
      <c r="P144" s="837"/>
      <c r="Q144" s="850"/>
    </row>
    <row r="145" spans="1:17" ht="14.4" customHeight="1" x14ac:dyDescent="0.3">
      <c r="A145" s="831" t="s">
        <v>5523</v>
      </c>
      <c r="B145" s="832" t="s">
        <v>5413</v>
      </c>
      <c r="C145" s="832" t="s">
        <v>5331</v>
      </c>
      <c r="D145" s="832" t="s">
        <v>5454</v>
      </c>
      <c r="E145" s="832" t="s">
        <v>5455</v>
      </c>
      <c r="F145" s="849"/>
      <c r="G145" s="849"/>
      <c r="H145" s="849"/>
      <c r="I145" s="849"/>
      <c r="J145" s="849">
        <v>1</v>
      </c>
      <c r="K145" s="849">
        <v>3830</v>
      </c>
      <c r="L145" s="849">
        <v>1</v>
      </c>
      <c r="M145" s="849">
        <v>3830</v>
      </c>
      <c r="N145" s="849"/>
      <c r="O145" s="849"/>
      <c r="P145" s="837"/>
      <c r="Q145" s="850"/>
    </row>
    <row r="146" spans="1:17" ht="14.4" customHeight="1" x14ac:dyDescent="0.3">
      <c r="A146" s="831" t="s">
        <v>5523</v>
      </c>
      <c r="B146" s="832" t="s">
        <v>5413</v>
      </c>
      <c r="C146" s="832" t="s">
        <v>5331</v>
      </c>
      <c r="D146" s="832" t="s">
        <v>5457</v>
      </c>
      <c r="E146" s="832" t="s">
        <v>5458</v>
      </c>
      <c r="F146" s="849"/>
      <c r="G146" s="849"/>
      <c r="H146" s="849"/>
      <c r="I146" s="849"/>
      <c r="J146" s="849">
        <v>5</v>
      </c>
      <c r="K146" s="849">
        <v>9720</v>
      </c>
      <c r="L146" s="849">
        <v>1</v>
      </c>
      <c r="M146" s="849">
        <v>1944</v>
      </c>
      <c r="N146" s="849"/>
      <c r="O146" s="849"/>
      <c r="P146" s="837"/>
      <c r="Q146" s="850"/>
    </row>
    <row r="147" spans="1:17" ht="14.4" customHeight="1" x14ac:dyDescent="0.3">
      <c r="A147" s="831" t="s">
        <v>5524</v>
      </c>
      <c r="B147" s="832" t="s">
        <v>5083</v>
      </c>
      <c r="C147" s="832" t="s">
        <v>5331</v>
      </c>
      <c r="D147" s="832" t="s">
        <v>5344</v>
      </c>
      <c r="E147" s="832" t="s">
        <v>5345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37</v>
      </c>
      <c r="P147" s="837"/>
      <c r="Q147" s="850">
        <v>37</v>
      </c>
    </row>
    <row r="148" spans="1:17" ht="14.4" customHeight="1" x14ac:dyDescent="0.3">
      <c r="A148" s="831" t="s">
        <v>5524</v>
      </c>
      <c r="B148" s="832" t="s">
        <v>5083</v>
      </c>
      <c r="C148" s="832" t="s">
        <v>5331</v>
      </c>
      <c r="D148" s="832" t="s">
        <v>5344</v>
      </c>
      <c r="E148" s="832" t="s">
        <v>5346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37</v>
      </c>
      <c r="P148" s="837"/>
      <c r="Q148" s="850">
        <v>37</v>
      </c>
    </row>
    <row r="149" spans="1:17" ht="14.4" customHeight="1" x14ac:dyDescent="0.3">
      <c r="A149" s="831" t="s">
        <v>5524</v>
      </c>
      <c r="B149" s="832" t="s">
        <v>5083</v>
      </c>
      <c r="C149" s="832" t="s">
        <v>5331</v>
      </c>
      <c r="D149" s="832" t="s">
        <v>5358</v>
      </c>
      <c r="E149" s="832" t="s">
        <v>5360</v>
      </c>
      <c r="F149" s="849">
        <v>2</v>
      </c>
      <c r="G149" s="849">
        <v>220</v>
      </c>
      <c r="H149" s="849"/>
      <c r="I149" s="849">
        <v>110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5524</v>
      </c>
      <c r="B150" s="832" t="s">
        <v>5083</v>
      </c>
      <c r="C150" s="832" t="s">
        <v>5331</v>
      </c>
      <c r="D150" s="832" t="s">
        <v>5378</v>
      </c>
      <c r="E150" s="832" t="s">
        <v>5380</v>
      </c>
      <c r="F150" s="849">
        <v>2</v>
      </c>
      <c r="G150" s="849">
        <v>708</v>
      </c>
      <c r="H150" s="849"/>
      <c r="I150" s="849">
        <v>354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5524</v>
      </c>
      <c r="B151" s="832" t="s">
        <v>5083</v>
      </c>
      <c r="C151" s="832" t="s">
        <v>5331</v>
      </c>
      <c r="D151" s="832" t="s">
        <v>5388</v>
      </c>
      <c r="E151" s="832" t="s">
        <v>5389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116</v>
      </c>
      <c r="P151" s="837"/>
      <c r="Q151" s="850">
        <v>116</v>
      </c>
    </row>
    <row r="152" spans="1:17" ht="14.4" customHeight="1" x14ac:dyDescent="0.3">
      <c r="A152" s="831" t="s">
        <v>5524</v>
      </c>
      <c r="B152" s="832" t="s">
        <v>5413</v>
      </c>
      <c r="C152" s="832" t="s">
        <v>5320</v>
      </c>
      <c r="D152" s="832" t="s">
        <v>5426</v>
      </c>
      <c r="E152" s="832" t="s">
        <v>5427</v>
      </c>
      <c r="F152" s="849">
        <v>2</v>
      </c>
      <c r="G152" s="849">
        <v>2043.54</v>
      </c>
      <c r="H152" s="849">
        <v>2</v>
      </c>
      <c r="I152" s="849">
        <v>1021.77</v>
      </c>
      <c r="J152" s="849">
        <v>1</v>
      </c>
      <c r="K152" s="849">
        <v>1021.77</v>
      </c>
      <c r="L152" s="849">
        <v>1</v>
      </c>
      <c r="M152" s="849">
        <v>1021.77</v>
      </c>
      <c r="N152" s="849"/>
      <c r="O152" s="849"/>
      <c r="P152" s="837"/>
      <c r="Q152" s="850"/>
    </row>
    <row r="153" spans="1:17" ht="14.4" customHeight="1" x14ac:dyDescent="0.3">
      <c r="A153" s="831" t="s">
        <v>5524</v>
      </c>
      <c r="B153" s="832" t="s">
        <v>5413</v>
      </c>
      <c r="C153" s="832" t="s">
        <v>5320</v>
      </c>
      <c r="D153" s="832" t="s">
        <v>5467</v>
      </c>
      <c r="E153" s="832" t="s">
        <v>5468</v>
      </c>
      <c r="F153" s="849">
        <v>2</v>
      </c>
      <c r="G153" s="849">
        <v>4025.14</v>
      </c>
      <c r="H153" s="849"/>
      <c r="I153" s="849">
        <v>2012.57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5524</v>
      </c>
      <c r="B154" s="832" t="s">
        <v>5413</v>
      </c>
      <c r="C154" s="832" t="s">
        <v>5331</v>
      </c>
      <c r="D154" s="832" t="s">
        <v>5344</v>
      </c>
      <c r="E154" s="832" t="s">
        <v>5345</v>
      </c>
      <c r="F154" s="849">
        <v>4</v>
      </c>
      <c r="G154" s="849">
        <v>148</v>
      </c>
      <c r="H154" s="849">
        <v>2</v>
      </c>
      <c r="I154" s="849">
        <v>37</v>
      </c>
      <c r="J154" s="849">
        <v>2</v>
      </c>
      <c r="K154" s="849">
        <v>74</v>
      </c>
      <c r="L154" s="849">
        <v>1</v>
      </c>
      <c r="M154" s="849">
        <v>37</v>
      </c>
      <c r="N154" s="849">
        <v>5</v>
      </c>
      <c r="O154" s="849">
        <v>185</v>
      </c>
      <c r="P154" s="837">
        <v>2.5</v>
      </c>
      <c r="Q154" s="850">
        <v>37</v>
      </c>
    </row>
    <row r="155" spans="1:17" ht="14.4" customHeight="1" x14ac:dyDescent="0.3">
      <c r="A155" s="831" t="s">
        <v>5524</v>
      </c>
      <c r="B155" s="832" t="s">
        <v>5413</v>
      </c>
      <c r="C155" s="832" t="s">
        <v>5331</v>
      </c>
      <c r="D155" s="832" t="s">
        <v>5344</v>
      </c>
      <c r="E155" s="832" t="s">
        <v>5346</v>
      </c>
      <c r="F155" s="849">
        <v>1</v>
      </c>
      <c r="G155" s="849">
        <v>37</v>
      </c>
      <c r="H155" s="849">
        <v>1</v>
      </c>
      <c r="I155" s="849">
        <v>37</v>
      </c>
      <c r="J155" s="849">
        <v>1</v>
      </c>
      <c r="K155" s="849">
        <v>37</v>
      </c>
      <c r="L155" s="849">
        <v>1</v>
      </c>
      <c r="M155" s="849">
        <v>37</v>
      </c>
      <c r="N155" s="849"/>
      <c r="O155" s="849"/>
      <c r="P155" s="837"/>
      <c r="Q155" s="850"/>
    </row>
    <row r="156" spans="1:17" ht="14.4" customHeight="1" x14ac:dyDescent="0.3">
      <c r="A156" s="831" t="s">
        <v>5524</v>
      </c>
      <c r="B156" s="832" t="s">
        <v>5413</v>
      </c>
      <c r="C156" s="832" t="s">
        <v>5331</v>
      </c>
      <c r="D156" s="832" t="s">
        <v>5430</v>
      </c>
      <c r="E156" s="832" t="s">
        <v>5431</v>
      </c>
      <c r="F156" s="849">
        <v>9</v>
      </c>
      <c r="G156" s="849">
        <v>1593</v>
      </c>
      <c r="H156" s="849">
        <v>9</v>
      </c>
      <c r="I156" s="849">
        <v>177</v>
      </c>
      <c r="J156" s="849">
        <v>1</v>
      </c>
      <c r="K156" s="849">
        <v>177</v>
      </c>
      <c r="L156" s="849">
        <v>1</v>
      </c>
      <c r="M156" s="849">
        <v>177</v>
      </c>
      <c r="N156" s="849">
        <v>1</v>
      </c>
      <c r="O156" s="849">
        <v>178</v>
      </c>
      <c r="P156" s="837">
        <v>1.0056497175141244</v>
      </c>
      <c r="Q156" s="850">
        <v>178</v>
      </c>
    </row>
    <row r="157" spans="1:17" ht="14.4" customHeight="1" x14ac:dyDescent="0.3">
      <c r="A157" s="831" t="s">
        <v>5524</v>
      </c>
      <c r="B157" s="832" t="s">
        <v>5413</v>
      </c>
      <c r="C157" s="832" t="s">
        <v>5331</v>
      </c>
      <c r="D157" s="832" t="s">
        <v>5430</v>
      </c>
      <c r="E157" s="832" t="s">
        <v>5432</v>
      </c>
      <c r="F157" s="849">
        <v>2</v>
      </c>
      <c r="G157" s="849">
        <v>354</v>
      </c>
      <c r="H157" s="849"/>
      <c r="I157" s="849">
        <v>177</v>
      </c>
      <c r="J157" s="849"/>
      <c r="K157" s="849"/>
      <c r="L157" s="849"/>
      <c r="M157" s="849"/>
      <c r="N157" s="849">
        <v>1</v>
      </c>
      <c r="O157" s="849">
        <v>178</v>
      </c>
      <c r="P157" s="837"/>
      <c r="Q157" s="850">
        <v>178</v>
      </c>
    </row>
    <row r="158" spans="1:17" ht="14.4" customHeight="1" x14ac:dyDescent="0.3">
      <c r="A158" s="831" t="s">
        <v>5524</v>
      </c>
      <c r="B158" s="832" t="s">
        <v>5413</v>
      </c>
      <c r="C158" s="832" t="s">
        <v>5331</v>
      </c>
      <c r="D158" s="832" t="s">
        <v>5433</v>
      </c>
      <c r="E158" s="832" t="s">
        <v>5434</v>
      </c>
      <c r="F158" s="849">
        <v>3</v>
      </c>
      <c r="G158" s="849">
        <v>3726</v>
      </c>
      <c r="H158" s="849"/>
      <c r="I158" s="849">
        <v>1242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5524</v>
      </c>
      <c r="B159" s="832" t="s">
        <v>5413</v>
      </c>
      <c r="C159" s="832" t="s">
        <v>5331</v>
      </c>
      <c r="D159" s="832" t="s">
        <v>5435</v>
      </c>
      <c r="E159" s="832" t="s">
        <v>5436</v>
      </c>
      <c r="F159" s="849">
        <v>39</v>
      </c>
      <c r="G159" s="849">
        <v>27885</v>
      </c>
      <c r="H159" s="849"/>
      <c r="I159" s="849">
        <v>715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5524</v>
      </c>
      <c r="B160" s="832" t="s">
        <v>5413</v>
      </c>
      <c r="C160" s="832" t="s">
        <v>5331</v>
      </c>
      <c r="D160" s="832" t="s">
        <v>5441</v>
      </c>
      <c r="E160" s="832" t="s">
        <v>5442</v>
      </c>
      <c r="F160" s="849">
        <v>3</v>
      </c>
      <c r="G160" s="849">
        <v>387</v>
      </c>
      <c r="H160" s="849"/>
      <c r="I160" s="849">
        <v>129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5524</v>
      </c>
      <c r="B161" s="832" t="s">
        <v>5413</v>
      </c>
      <c r="C161" s="832" t="s">
        <v>5331</v>
      </c>
      <c r="D161" s="832" t="s">
        <v>5443</v>
      </c>
      <c r="E161" s="832" t="s">
        <v>5444</v>
      </c>
      <c r="F161" s="849">
        <v>5</v>
      </c>
      <c r="G161" s="849">
        <v>3600</v>
      </c>
      <c r="H161" s="849">
        <v>4.9930651872399441</v>
      </c>
      <c r="I161" s="849">
        <v>720</v>
      </c>
      <c r="J161" s="849">
        <v>1</v>
      </c>
      <c r="K161" s="849">
        <v>721</v>
      </c>
      <c r="L161" s="849">
        <v>1</v>
      </c>
      <c r="M161" s="849">
        <v>721</v>
      </c>
      <c r="N161" s="849"/>
      <c r="O161" s="849"/>
      <c r="P161" s="837"/>
      <c r="Q161" s="850"/>
    </row>
    <row r="162" spans="1:17" ht="14.4" customHeight="1" x14ac:dyDescent="0.3">
      <c r="A162" s="831" t="s">
        <v>5524</v>
      </c>
      <c r="B162" s="832" t="s">
        <v>5413</v>
      </c>
      <c r="C162" s="832" t="s">
        <v>5331</v>
      </c>
      <c r="D162" s="832" t="s">
        <v>5445</v>
      </c>
      <c r="E162" s="832" t="s">
        <v>5446</v>
      </c>
      <c r="F162" s="849">
        <v>10</v>
      </c>
      <c r="G162" s="849">
        <v>8790</v>
      </c>
      <c r="H162" s="849">
        <v>1</v>
      </c>
      <c r="I162" s="849">
        <v>879</v>
      </c>
      <c r="J162" s="849">
        <v>10</v>
      </c>
      <c r="K162" s="849">
        <v>8790</v>
      </c>
      <c r="L162" s="849">
        <v>1</v>
      </c>
      <c r="M162" s="849">
        <v>879</v>
      </c>
      <c r="N162" s="849"/>
      <c r="O162" s="849"/>
      <c r="P162" s="837"/>
      <c r="Q162" s="850"/>
    </row>
    <row r="163" spans="1:17" ht="14.4" customHeight="1" x14ac:dyDescent="0.3">
      <c r="A163" s="831" t="s">
        <v>5524</v>
      </c>
      <c r="B163" s="832" t="s">
        <v>5413</v>
      </c>
      <c r="C163" s="832" t="s">
        <v>5331</v>
      </c>
      <c r="D163" s="832" t="s">
        <v>5449</v>
      </c>
      <c r="E163" s="832" t="s">
        <v>5451</v>
      </c>
      <c r="F163" s="849">
        <v>1</v>
      </c>
      <c r="G163" s="849">
        <v>354</v>
      </c>
      <c r="H163" s="849">
        <v>0.9971830985915493</v>
      </c>
      <c r="I163" s="849">
        <v>354</v>
      </c>
      <c r="J163" s="849">
        <v>1</v>
      </c>
      <c r="K163" s="849">
        <v>355</v>
      </c>
      <c r="L163" s="849">
        <v>1</v>
      </c>
      <c r="M163" s="849">
        <v>355</v>
      </c>
      <c r="N163" s="849"/>
      <c r="O163" s="849"/>
      <c r="P163" s="837"/>
      <c r="Q163" s="850"/>
    </row>
    <row r="164" spans="1:17" ht="14.4" customHeight="1" x14ac:dyDescent="0.3">
      <c r="A164" s="831" t="s">
        <v>5524</v>
      </c>
      <c r="B164" s="832" t="s">
        <v>5413</v>
      </c>
      <c r="C164" s="832" t="s">
        <v>5331</v>
      </c>
      <c r="D164" s="832" t="s">
        <v>5473</v>
      </c>
      <c r="E164" s="832" t="s">
        <v>5474</v>
      </c>
      <c r="F164" s="849">
        <v>1</v>
      </c>
      <c r="G164" s="849">
        <v>538</v>
      </c>
      <c r="H164" s="849"/>
      <c r="I164" s="849">
        <v>538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5524</v>
      </c>
      <c r="B165" s="832" t="s">
        <v>5413</v>
      </c>
      <c r="C165" s="832" t="s">
        <v>5331</v>
      </c>
      <c r="D165" s="832" t="s">
        <v>5388</v>
      </c>
      <c r="E165" s="832" t="s">
        <v>5389</v>
      </c>
      <c r="F165" s="849">
        <v>9</v>
      </c>
      <c r="G165" s="849">
        <v>1098</v>
      </c>
      <c r="H165" s="849">
        <v>0.72811671087533159</v>
      </c>
      <c r="I165" s="849">
        <v>122</v>
      </c>
      <c r="J165" s="849">
        <v>13</v>
      </c>
      <c r="K165" s="849">
        <v>1508</v>
      </c>
      <c r="L165" s="849">
        <v>1</v>
      </c>
      <c r="M165" s="849">
        <v>116</v>
      </c>
      <c r="N165" s="849">
        <v>9</v>
      </c>
      <c r="O165" s="849">
        <v>1044</v>
      </c>
      <c r="P165" s="837">
        <v>0.69230769230769229</v>
      </c>
      <c r="Q165" s="850">
        <v>116</v>
      </c>
    </row>
    <row r="166" spans="1:17" ht="14.4" customHeight="1" x14ac:dyDescent="0.3">
      <c r="A166" s="831" t="s">
        <v>5524</v>
      </c>
      <c r="B166" s="832" t="s">
        <v>5413</v>
      </c>
      <c r="C166" s="832" t="s">
        <v>5331</v>
      </c>
      <c r="D166" s="832" t="s">
        <v>5457</v>
      </c>
      <c r="E166" s="832" t="s">
        <v>5458</v>
      </c>
      <c r="F166" s="849">
        <v>8</v>
      </c>
      <c r="G166" s="849">
        <v>15552</v>
      </c>
      <c r="H166" s="849">
        <v>8</v>
      </c>
      <c r="I166" s="849">
        <v>1944</v>
      </c>
      <c r="J166" s="849">
        <v>1</v>
      </c>
      <c r="K166" s="849">
        <v>1944</v>
      </c>
      <c r="L166" s="849">
        <v>1</v>
      </c>
      <c r="M166" s="849">
        <v>1944</v>
      </c>
      <c r="N166" s="849"/>
      <c r="O166" s="849"/>
      <c r="P166" s="837"/>
      <c r="Q166" s="850"/>
    </row>
    <row r="167" spans="1:17" ht="14.4" customHeight="1" x14ac:dyDescent="0.3">
      <c r="A167" s="831" t="s">
        <v>5525</v>
      </c>
      <c r="B167" s="832" t="s">
        <v>5083</v>
      </c>
      <c r="C167" s="832" t="s">
        <v>5331</v>
      </c>
      <c r="D167" s="832" t="s">
        <v>5351</v>
      </c>
      <c r="E167" s="832" t="s">
        <v>5353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178</v>
      </c>
      <c r="P167" s="837"/>
      <c r="Q167" s="850">
        <v>178</v>
      </c>
    </row>
    <row r="168" spans="1:17" ht="14.4" customHeight="1" x14ac:dyDescent="0.3">
      <c r="A168" s="831" t="s">
        <v>5525</v>
      </c>
      <c r="B168" s="832" t="s">
        <v>5413</v>
      </c>
      <c r="C168" s="832" t="s">
        <v>5331</v>
      </c>
      <c r="D168" s="832" t="s">
        <v>5449</v>
      </c>
      <c r="E168" s="832" t="s">
        <v>5450</v>
      </c>
      <c r="F168" s="849">
        <v>1</v>
      </c>
      <c r="G168" s="849">
        <v>354</v>
      </c>
      <c r="H168" s="849"/>
      <c r="I168" s="849">
        <v>354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5526</v>
      </c>
      <c r="B169" s="832" t="s">
        <v>5083</v>
      </c>
      <c r="C169" s="832" t="s">
        <v>5331</v>
      </c>
      <c r="D169" s="832" t="s">
        <v>5351</v>
      </c>
      <c r="E169" s="832" t="s">
        <v>5353</v>
      </c>
      <c r="F169" s="849"/>
      <c r="G169" s="849"/>
      <c r="H169" s="849"/>
      <c r="I169" s="849"/>
      <c r="J169" s="849">
        <v>1</v>
      </c>
      <c r="K169" s="849">
        <v>177</v>
      </c>
      <c r="L169" s="849">
        <v>1</v>
      </c>
      <c r="M169" s="849">
        <v>177</v>
      </c>
      <c r="N169" s="849">
        <v>2</v>
      </c>
      <c r="O169" s="849">
        <v>356</v>
      </c>
      <c r="P169" s="837">
        <v>2.0112994350282487</v>
      </c>
      <c r="Q169" s="850">
        <v>178</v>
      </c>
    </row>
    <row r="170" spans="1:17" ht="14.4" customHeight="1" x14ac:dyDescent="0.3">
      <c r="A170" s="831" t="s">
        <v>5526</v>
      </c>
      <c r="B170" s="832" t="s">
        <v>5083</v>
      </c>
      <c r="C170" s="832" t="s">
        <v>5331</v>
      </c>
      <c r="D170" s="832" t="s">
        <v>5388</v>
      </c>
      <c r="E170" s="832" t="s">
        <v>5389</v>
      </c>
      <c r="F170" s="849">
        <v>1</v>
      </c>
      <c r="G170" s="849">
        <v>122</v>
      </c>
      <c r="H170" s="849"/>
      <c r="I170" s="849">
        <v>122</v>
      </c>
      <c r="J170" s="849"/>
      <c r="K170" s="849"/>
      <c r="L170" s="849"/>
      <c r="M170" s="849"/>
      <c r="N170" s="849">
        <v>1</v>
      </c>
      <c r="O170" s="849">
        <v>116</v>
      </c>
      <c r="P170" s="837"/>
      <c r="Q170" s="850">
        <v>116</v>
      </c>
    </row>
    <row r="171" spans="1:17" ht="14.4" customHeight="1" x14ac:dyDescent="0.3">
      <c r="A171" s="831" t="s">
        <v>5526</v>
      </c>
      <c r="B171" s="832" t="s">
        <v>5413</v>
      </c>
      <c r="C171" s="832" t="s">
        <v>5320</v>
      </c>
      <c r="D171" s="832" t="s">
        <v>5426</v>
      </c>
      <c r="E171" s="832" t="s">
        <v>5427</v>
      </c>
      <c r="F171" s="849">
        <v>17</v>
      </c>
      <c r="G171" s="849">
        <v>17370.090000000004</v>
      </c>
      <c r="H171" s="849">
        <v>1.7000000000000002</v>
      </c>
      <c r="I171" s="849">
        <v>1021.7700000000002</v>
      </c>
      <c r="J171" s="849">
        <v>10</v>
      </c>
      <c r="K171" s="849">
        <v>10217.700000000001</v>
      </c>
      <c r="L171" s="849">
        <v>1</v>
      </c>
      <c r="M171" s="849">
        <v>1021.7700000000001</v>
      </c>
      <c r="N171" s="849">
        <v>18</v>
      </c>
      <c r="O171" s="849">
        <v>18391.86</v>
      </c>
      <c r="P171" s="837">
        <v>1.7999999999999998</v>
      </c>
      <c r="Q171" s="850">
        <v>1021.77</v>
      </c>
    </row>
    <row r="172" spans="1:17" ht="14.4" customHeight="1" x14ac:dyDescent="0.3">
      <c r="A172" s="831" t="s">
        <v>5526</v>
      </c>
      <c r="B172" s="832" t="s">
        <v>5413</v>
      </c>
      <c r="C172" s="832" t="s">
        <v>5320</v>
      </c>
      <c r="D172" s="832" t="s">
        <v>5467</v>
      </c>
      <c r="E172" s="832" t="s">
        <v>5468</v>
      </c>
      <c r="F172" s="849">
        <v>1</v>
      </c>
      <c r="G172" s="849">
        <v>2012.57</v>
      </c>
      <c r="H172" s="849"/>
      <c r="I172" s="849">
        <v>2012.57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5526</v>
      </c>
      <c r="B173" s="832" t="s">
        <v>5413</v>
      </c>
      <c r="C173" s="832" t="s">
        <v>5331</v>
      </c>
      <c r="D173" s="832" t="s">
        <v>5344</v>
      </c>
      <c r="E173" s="832" t="s">
        <v>5345</v>
      </c>
      <c r="F173" s="849">
        <v>7</v>
      </c>
      <c r="G173" s="849">
        <v>259</v>
      </c>
      <c r="H173" s="849">
        <v>0.58333333333333337</v>
      </c>
      <c r="I173" s="849">
        <v>37</v>
      </c>
      <c r="J173" s="849">
        <v>12</v>
      </c>
      <c r="K173" s="849">
        <v>444</v>
      </c>
      <c r="L173" s="849">
        <v>1</v>
      </c>
      <c r="M173" s="849">
        <v>37</v>
      </c>
      <c r="N173" s="849">
        <v>21</v>
      </c>
      <c r="O173" s="849">
        <v>777</v>
      </c>
      <c r="P173" s="837">
        <v>1.75</v>
      </c>
      <c r="Q173" s="850">
        <v>37</v>
      </c>
    </row>
    <row r="174" spans="1:17" ht="14.4" customHeight="1" x14ac:dyDescent="0.3">
      <c r="A174" s="831" t="s">
        <v>5526</v>
      </c>
      <c r="B174" s="832" t="s">
        <v>5413</v>
      </c>
      <c r="C174" s="832" t="s">
        <v>5331</v>
      </c>
      <c r="D174" s="832" t="s">
        <v>5344</v>
      </c>
      <c r="E174" s="832" t="s">
        <v>5346</v>
      </c>
      <c r="F174" s="849">
        <v>2</v>
      </c>
      <c r="G174" s="849">
        <v>74</v>
      </c>
      <c r="H174" s="849">
        <v>2</v>
      </c>
      <c r="I174" s="849">
        <v>37</v>
      </c>
      <c r="J174" s="849">
        <v>1</v>
      </c>
      <c r="K174" s="849">
        <v>37</v>
      </c>
      <c r="L174" s="849">
        <v>1</v>
      </c>
      <c r="M174" s="849">
        <v>37</v>
      </c>
      <c r="N174" s="849">
        <v>1</v>
      </c>
      <c r="O174" s="849">
        <v>37</v>
      </c>
      <c r="P174" s="837">
        <v>1</v>
      </c>
      <c r="Q174" s="850">
        <v>37</v>
      </c>
    </row>
    <row r="175" spans="1:17" ht="14.4" customHeight="1" x14ac:dyDescent="0.3">
      <c r="A175" s="831" t="s">
        <v>5526</v>
      </c>
      <c r="B175" s="832" t="s">
        <v>5413</v>
      </c>
      <c r="C175" s="832" t="s">
        <v>5331</v>
      </c>
      <c r="D175" s="832" t="s">
        <v>5430</v>
      </c>
      <c r="E175" s="832" t="s">
        <v>5431</v>
      </c>
      <c r="F175" s="849">
        <v>43</v>
      </c>
      <c r="G175" s="849">
        <v>7611</v>
      </c>
      <c r="H175" s="849">
        <v>1.131578947368421</v>
      </c>
      <c r="I175" s="849">
        <v>177</v>
      </c>
      <c r="J175" s="849">
        <v>38</v>
      </c>
      <c r="K175" s="849">
        <v>6726</v>
      </c>
      <c r="L175" s="849">
        <v>1</v>
      </c>
      <c r="M175" s="849">
        <v>177</v>
      </c>
      <c r="N175" s="849">
        <v>54</v>
      </c>
      <c r="O175" s="849">
        <v>9612</v>
      </c>
      <c r="P175" s="837">
        <v>1.4290811775200714</v>
      </c>
      <c r="Q175" s="850">
        <v>178</v>
      </c>
    </row>
    <row r="176" spans="1:17" ht="14.4" customHeight="1" x14ac:dyDescent="0.3">
      <c r="A176" s="831" t="s">
        <v>5526</v>
      </c>
      <c r="B176" s="832" t="s">
        <v>5413</v>
      </c>
      <c r="C176" s="832" t="s">
        <v>5331</v>
      </c>
      <c r="D176" s="832" t="s">
        <v>5430</v>
      </c>
      <c r="E176" s="832" t="s">
        <v>5432</v>
      </c>
      <c r="F176" s="849">
        <v>5</v>
      </c>
      <c r="G176" s="849">
        <v>885</v>
      </c>
      <c r="H176" s="849">
        <v>1.25</v>
      </c>
      <c r="I176" s="849">
        <v>177</v>
      </c>
      <c r="J176" s="849">
        <v>4</v>
      </c>
      <c r="K176" s="849">
        <v>708</v>
      </c>
      <c r="L176" s="849">
        <v>1</v>
      </c>
      <c r="M176" s="849">
        <v>177</v>
      </c>
      <c r="N176" s="849">
        <v>2</v>
      </c>
      <c r="O176" s="849">
        <v>356</v>
      </c>
      <c r="P176" s="837">
        <v>0.50282485875706218</v>
      </c>
      <c r="Q176" s="850">
        <v>178</v>
      </c>
    </row>
    <row r="177" spans="1:17" ht="14.4" customHeight="1" x14ac:dyDescent="0.3">
      <c r="A177" s="831" t="s">
        <v>5526</v>
      </c>
      <c r="B177" s="832" t="s">
        <v>5413</v>
      </c>
      <c r="C177" s="832" t="s">
        <v>5331</v>
      </c>
      <c r="D177" s="832" t="s">
        <v>5433</v>
      </c>
      <c r="E177" s="832" t="s">
        <v>5434</v>
      </c>
      <c r="F177" s="849">
        <v>2</v>
      </c>
      <c r="G177" s="849">
        <v>2484</v>
      </c>
      <c r="H177" s="849">
        <v>0.5</v>
      </c>
      <c r="I177" s="849">
        <v>1242</v>
      </c>
      <c r="J177" s="849">
        <v>4</v>
      </c>
      <c r="K177" s="849">
        <v>4968</v>
      </c>
      <c r="L177" s="849">
        <v>1</v>
      </c>
      <c r="M177" s="849">
        <v>1242</v>
      </c>
      <c r="N177" s="849"/>
      <c r="O177" s="849"/>
      <c r="P177" s="837"/>
      <c r="Q177" s="850"/>
    </row>
    <row r="178" spans="1:17" ht="14.4" customHeight="1" x14ac:dyDescent="0.3">
      <c r="A178" s="831" t="s">
        <v>5526</v>
      </c>
      <c r="B178" s="832" t="s">
        <v>5413</v>
      </c>
      <c r="C178" s="832" t="s">
        <v>5331</v>
      </c>
      <c r="D178" s="832" t="s">
        <v>5435</v>
      </c>
      <c r="E178" s="832" t="s">
        <v>5436</v>
      </c>
      <c r="F178" s="849">
        <v>1445</v>
      </c>
      <c r="G178" s="849">
        <v>1033175</v>
      </c>
      <c r="H178" s="849">
        <v>1.8198992443324937</v>
      </c>
      <c r="I178" s="849">
        <v>715</v>
      </c>
      <c r="J178" s="849">
        <v>794</v>
      </c>
      <c r="K178" s="849">
        <v>567710</v>
      </c>
      <c r="L178" s="849">
        <v>1</v>
      </c>
      <c r="M178" s="849">
        <v>715</v>
      </c>
      <c r="N178" s="849">
        <v>815</v>
      </c>
      <c r="O178" s="849">
        <v>582725</v>
      </c>
      <c r="P178" s="837">
        <v>1.0264483627204031</v>
      </c>
      <c r="Q178" s="850">
        <v>715</v>
      </c>
    </row>
    <row r="179" spans="1:17" ht="14.4" customHeight="1" x14ac:dyDescent="0.3">
      <c r="A179" s="831" t="s">
        <v>5526</v>
      </c>
      <c r="B179" s="832" t="s">
        <v>5413</v>
      </c>
      <c r="C179" s="832" t="s">
        <v>5331</v>
      </c>
      <c r="D179" s="832" t="s">
        <v>5437</v>
      </c>
      <c r="E179" s="832" t="s">
        <v>5438</v>
      </c>
      <c r="F179" s="849"/>
      <c r="G179" s="849"/>
      <c r="H179" s="849"/>
      <c r="I179" s="849"/>
      <c r="J179" s="849">
        <v>1</v>
      </c>
      <c r="K179" s="849">
        <v>631</v>
      </c>
      <c r="L179" s="849">
        <v>1</v>
      </c>
      <c r="M179" s="849">
        <v>631</v>
      </c>
      <c r="N179" s="849"/>
      <c r="O179" s="849"/>
      <c r="P179" s="837"/>
      <c r="Q179" s="850"/>
    </row>
    <row r="180" spans="1:17" ht="14.4" customHeight="1" x14ac:dyDescent="0.3">
      <c r="A180" s="831" t="s">
        <v>5526</v>
      </c>
      <c r="B180" s="832" t="s">
        <v>5413</v>
      </c>
      <c r="C180" s="832" t="s">
        <v>5331</v>
      </c>
      <c r="D180" s="832" t="s">
        <v>5469</v>
      </c>
      <c r="E180" s="832" t="s">
        <v>5470</v>
      </c>
      <c r="F180" s="849">
        <v>1</v>
      </c>
      <c r="G180" s="849">
        <v>6148</v>
      </c>
      <c r="H180" s="849">
        <v>0.99983737193039524</v>
      </c>
      <c r="I180" s="849">
        <v>6148</v>
      </c>
      <c r="J180" s="849">
        <v>1</v>
      </c>
      <c r="K180" s="849">
        <v>6149</v>
      </c>
      <c r="L180" s="849">
        <v>1</v>
      </c>
      <c r="M180" s="849">
        <v>6149</v>
      </c>
      <c r="N180" s="849"/>
      <c r="O180" s="849"/>
      <c r="P180" s="837"/>
      <c r="Q180" s="850"/>
    </row>
    <row r="181" spans="1:17" ht="14.4" customHeight="1" x14ac:dyDescent="0.3">
      <c r="A181" s="831" t="s">
        <v>5526</v>
      </c>
      <c r="B181" s="832" t="s">
        <v>5413</v>
      </c>
      <c r="C181" s="832" t="s">
        <v>5331</v>
      </c>
      <c r="D181" s="832" t="s">
        <v>5439</v>
      </c>
      <c r="E181" s="832" t="s">
        <v>5440</v>
      </c>
      <c r="F181" s="849">
        <v>8</v>
      </c>
      <c r="G181" s="849">
        <v>53416</v>
      </c>
      <c r="H181" s="849">
        <v>7.998802036537886</v>
      </c>
      <c r="I181" s="849">
        <v>6677</v>
      </c>
      <c r="J181" s="849">
        <v>1</v>
      </c>
      <c r="K181" s="849">
        <v>6678</v>
      </c>
      <c r="L181" s="849">
        <v>1</v>
      </c>
      <c r="M181" s="849">
        <v>6678</v>
      </c>
      <c r="N181" s="849">
        <v>6</v>
      </c>
      <c r="O181" s="849">
        <v>40086</v>
      </c>
      <c r="P181" s="837">
        <v>6.0026954177897576</v>
      </c>
      <c r="Q181" s="850">
        <v>6681</v>
      </c>
    </row>
    <row r="182" spans="1:17" ht="14.4" customHeight="1" x14ac:dyDescent="0.3">
      <c r="A182" s="831" t="s">
        <v>5526</v>
      </c>
      <c r="B182" s="832" t="s">
        <v>5413</v>
      </c>
      <c r="C182" s="832" t="s">
        <v>5331</v>
      </c>
      <c r="D182" s="832" t="s">
        <v>5441</v>
      </c>
      <c r="E182" s="832" t="s">
        <v>5442</v>
      </c>
      <c r="F182" s="849">
        <v>23</v>
      </c>
      <c r="G182" s="849">
        <v>2967</v>
      </c>
      <c r="H182" s="849">
        <v>1.3529411764705883</v>
      </c>
      <c r="I182" s="849">
        <v>129</v>
      </c>
      <c r="J182" s="849">
        <v>17</v>
      </c>
      <c r="K182" s="849">
        <v>2193</v>
      </c>
      <c r="L182" s="849">
        <v>1</v>
      </c>
      <c r="M182" s="849">
        <v>129</v>
      </c>
      <c r="N182" s="849">
        <v>17</v>
      </c>
      <c r="O182" s="849">
        <v>2193</v>
      </c>
      <c r="P182" s="837">
        <v>1</v>
      </c>
      <c r="Q182" s="850">
        <v>129</v>
      </c>
    </row>
    <row r="183" spans="1:17" ht="14.4" customHeight="1" x14ac:dyDescent="0.3">
      <c r="A183" s="831" t="s">
        <v>5526</v>
      </c>
      <c r="B183" s="832" t="s">
        <v>5413</v>
      </c>
      <c r="C183" s="832" t="s">
        <v>5331</v>
      </c>
      <c r="D183" s="832" t="s">
        <v>5443</v>
      </c>
      <c r="E183" s="832" t="s">
        <v>5444</v>
      </c>
      <c r="F183" s="849">
        <v>21</v>
      </c>
      <c r="G183" s="849">
        <v>15120</v>
      </c>
      <c r="H183" s="849">
        <v>1.9064430714916152</v>
      </c>
      <c r="I183" s="849">
        <v>720</v>
      </c>
      <c r="J183" s="849">
        <v>11</v>
      </c>
      <c r="K183" s="849">
        <v>7931</v>
      </c>
      <c r="L183" s="849">
        <v>1</v>
      </c>
      <c r="M183" s="849">
        <v>721</v>
      </c>
      <c r="N183" s="849">
        <v>20</v>
      </c>
      <c r="O183" s="849">
        <v>14480</v>
      </c>
      <c r="P183" s="837">
        <v>1.825747068465515</v>
      </c>
      <c r="Q183" s="850">
        <v>724</v>
      </c>
    </row>
    <row r="184" spans="1:17" ht="14.4" customHeight="1" x14ac:dyDescent="0.3">
      <c r="A184" s="831" t="s">
        <v>5526</v>
      </c>
      <c r="B184" s="832" t="s">
        <v>5413</v>
      </c>
      <c r="C184" s="832" t="s">
        <v>5331</v>
      </c>
      <c r="D184" s="832" t="s">
        <v>5445</v>
      </c>
      <c r="E184" s="832" t="s">
        <v>5446</v>
      </c>
      <c r="F184" s="849"/>
      <c r="G184" s="849"/>
      <c r="H184" s="849"/>
      <c r="I184" s="849"/>
      <c r="J184" s="849"/>
      <c r="K184" s="849"/>
      <c r="L184" s="849"/>
      <c r="M184" s="849"/>
      <c r="N184" s="849">
        <v>60</v>
      </c>
      <c r="O184" s="849">
        <v>52740</v>
      </c>
      <c r="P184" s="837"/>
      <c r="Q184" s="850">
        <v>879</v>
      </c>
    </row>
    <row r="185" spans="1:17" ht="14.4" customHeight="1" x14ac:dyDescent="0.3">
      <c r="A185" s="831" t="s">
        <v>5526</v>
      </c>
      <c r="B185" s="832" t="s">
        <v>5413</v>
      </c>
      <c r="C185" s="832" t="s">
        <v>5331</v>
      </c>
      <c r="D185" s="832" t="s">
        <v>5447</v>
      </c>
      <c r="E185" s="832" t="s">
        <v>5448</v>
      </c>
      <c r="F185" s="849">
        <v>9</v>
      </c>
      <c r="G185" s="849">
        <v>8442</v>
      </c>
      <c r="H185" s="849">
        <v>4.4952076677316297</v>
      </c>
      <c r="I185" s="849">
        <v>938</v>
      </c>
      <c r="J185" s="849">
        <v>2</v>
      </c>
      <c r="K185" s="849">
        <v>1878</v>
      </c>
      <c r="L185" s="849">
        <v>1</v>
      </c>
      <c r="M185" s="849">
        <v>939</v>
      </c>
      <c r="N185" s="849">
        <v>6</v>
      </c>
      <c r="O185" s="849">
        <v>5634</v>
      </c>
      <c r="P185" s="837">
        <v>3</v>
      </c>
      <c r="Q185" s="850">
        <v>939</v>
      </c>
    </row>
    <row r="186" spans="1:17" ht="14.4" customHeight="1" x14ac:dyDescent="0.3">
      <c r="A186" s="831" t="s">
        <v>5526</v>
      </c>
      <c r="B186" s="832" t="s">
        <v>5413</v>
      </c>
      <c r="C186" s="832" t="s">
        <v>5331</v>
      </c>
      <c r="D186" s="832" t="s">
        <v>5449</v>
      </c>
      <c r="E186" s="832" t="s">
        <v>5450</v>
      </c>
      <c r="F186" s="849">
        <v>2</v>
      </c>
      <c r="G186" s="849">
        <v>708</v>
      </c>
      <c r="H186" s="849">
        <v>0.6647887323943662</v>
      </c>
      <c r="I186" s="849">
        <v>354</v>
      </c>
      <c r="J186" s="849">
        <v>3</v>
      </c>
      <c r="K186" s="849">
        <v>1065</v>
      </c>
      <c r="L186" s="849">
        <v>1</v>
      </c>
      <c r="M186" s="849">
        <v>355</v>
      </c>
      <c r="N186" s="849">
        <v>2</v>
      </c>
      <c r="O186" s="849">
        <v>710</v>
      </c>
      <c r="P186" s="837">
        <v>0.66666666666666663</v>
      </c>
      <c r="Q186" s="850">
        <v>355</v>
      </c>
    </row>
    <row r="187" spans="1:17" ht="14.4" customHeight="1" x14ac:dyDescent="0.3">
      <c r="A187" s="831" t="s">
        <v>5526</v>
      </c>
      <c r="B187" s="832" t="s">
        <v>5413</v>
      </c>
      <c r="C187" s="832" t="s">
        <v>5331</v>
      </c>
      <c r="D187" s="832" t="s">
        <v>5449</v>
      </c>
      <c r="E187" s="832" t="s">
        <v>5451</v>
      </c>
      <c r="F187" s="849">
        <v>38</v>
      </c>
      <c r="G187" s="849">
        <v>13452</v>
      </c>
      <c r="H187" s="849">
        <v>2.228997514498757</v>
      </c>
      <c r="I187" s="849">
        <v>354</v>
      </c>
      <c r="J187" s="849">
        <v>17</v>
      </c>
      <c r="K187" s="849">
        <v>6035</v>
      </c>
      <c r="L187" s="849">
        <v>1</v>
      </c>
      <c r="M187" s="849">
        <v>355</v>
      </c>
      <c r="N187" s="849">
        <v>7</v>
      </c>
      <c r="O187" s="849">
        <v>2485</v>
      </c>
      <c r="P187" s="837">
        <v>0.41176470588235292</v>
      </c>
      <c r="Q187" s="850">
        <v>355</v>
      </c>
    </row>
    <row r="188" spans="1:17" ht="14.4" customHeight="1" x14ac:dyDescent="0.3">
      <c r="A188" s="831" t="s">
        <v>5526</v>
      </c>
      <c r="B188" s="832" t="s">
        <v>5413</v>
      </c>
      <c r="C188" s="832" t="s">
        <v>5331</v>
      </c>
      <c r="D188" s="832" t="s">
        <v>5473</v>
      </c>
      <c r="E188" s="832" t="s">
        <v>5474</v>
      </c>
      <c r="F188" s="849">
        <v>38</v>
      </c>
      <c r="G188" s="849">
        <v>20444</v>
      </c>
      <c r="H188" s="849">
        <v>1.2643166357452071</v>
      </c>
      <c r="I188" s="849">
        <v>538</v>
      </c>
      <c r="J188" s="849">
        <v>30</v>
      </c>
      <c r="K188" s="849">
        <v>16170</v>
      </c>
      <c r="L188" s="849">
        <v>1</v>
      </c>
      <c r="M188" s="849">
        <v>539</v>
      </c>
      <c r="N188" s="849">
        <v>42</v>
      </c>
      <c r="O188" s="849">
        <v>22680</v>
      </c>
      <c r="P188" s="837">
        <v>1.4025974025974026</v>
      </c>
      <c r="Q188" s="850">
        <v>540</v>
      </c>
    </row>
    <row r="189" spans="1:17" ht="14.4" customHeight="1" x14ac:dyDescent="0.3">
      <c r="A189" s="831" t="s">
        <v>5526</v>
      </c>
      <c r="B189" s="832" t="s">
        <v>5413</v>
      </c>
      <c r="C189" s="832" t="s">
        <v>5331</v>
      </c>
      <c r="D189" s="832" t="s">
        <v>5473</v>
      </c>
      <c r="E189" s="832" t="s">
        <v>5475</v>
      </c>
      <c r="F189" s="849">
        <v>3</v>
      </c>
      <c r="G189" s="849">
        <v>1614</v>
      </c>
      <c r="H189" s="849">
        <v>0.74860853432282004</v>
      </c>
      <c r="I189" s="849">
        <v>538</v>
      </c>
      <c r="J189" s="849">
        <v>4</v>
      </c>
      <c r="K189" s="849">
        <v>2156</v>
      </c>
      <c r="L189" s="849">
        <v>1</v>
      </c>
      <c r="M189" s="849">
        <v>539</v>
      </c>
      <c r="N189" s="849">
        <v>2</v>
      </c>
      <c r="O189" s="849">
        <v>1080</v>
      </c>
      <c r="P189" s="837">
        <v>0.5009276437847866</v>
      </c>
      <c r="Q189" s="850">
        <v>540</v>
      </c>
    </row>
    <row r="190" spans="1:17" ht="14.4" customHeight="1" x14ac:dyDescent="0.3">
      <c r="A190" s="831" t="s">
        <v>5526</v>
      </c>
      <c r="B190" s="832" t="s">
        <v>5413</v>
      </c>
      <c r="C190" s="832" t="s">
        <v>5331</v>
      </c>
      <c r="D190" s="832" t="s">
        <v>5388</v>
      </c>
      <c r="E190" s="832" t="s">
        <v>5389</v>
      </c>
      <c r="F190" s="849">
        <v>2</v>
      </c>
      <c r="G190" s="849">
        <v>244</v>
      </c>
      <c r="H190" s="849"/>
      <c r="I190" s="849">
        <v>122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5526</v>
      </c>
      <c r="B191" s="832" t="s">
        <v>5413</v>
      </c>
      <c r="C191" s="832" t="s">
        <v>5331</v>
      </c>
      <c r="D191" s="832" t="s">
        <v>5457</v>
      </c>
      <c r="E191" s="832" t="s">
        <v>5458</v>
      </c>
      <c r="F191" s="849">
        <v>106</v>
      </c>
      <c r="G191" s="849">
        <v>206064</v>
      </c>
      <c r="H191" s="849">
        <v>1.9272727272727272</v>
      </c>
      <c r="I191" s="849">
        <v>1944</v>
      </c>
      <c r="J191" s="849">
        <v>55</v>
      </c>
      <c r="K191" s="849">
        <v>106920</v>
      </c>
      <c r="L191" s="849">
        <v>1</v>
      </c>
      <c r="M191" s="849">
        <v>1944</v>
      </c>
      <c r="N191" s="849">
        <v>83</v>
      </c>
      <c r="O191" s="849">
        <v>161435</v>
      </c>
      <c r="P191" s="837">
        <v>1.5098671904227461</v>
      </c>
      <c r="Q191" s="850">
        <v>1945</v>
      </c>
    </row>
    <row r="192" spans="1:17" ht="14.4" customHeight="1" x14ac:dyDescent="0.3">
      <c r="A192" s="831" t="s">
        <v>5526</v>
      </c>
      <c r="B192" s="832" t="s">
        <v>5413</v>
      </c>
      <c r="C192" s="832" t="s">
        <v>5331</v>
      </c>
      <c r="D192" s="832" t="s">
        <v>5459</v>
      </c>
      <c r="E192" s="832" t="s">
        <v>5460</v>
      </c>
      <c r="F192" s="849">
        <v>10</v>
      </c>
      <c r="G192" s="849">
        <v>148000</v>
      </c>
      <c r="H192" s="849">
        <v>3.3331081233250006</v>
      </c>
      <c r="I192" s="849">
        <v>14800</v>
      </c>
      <c r="J192" s="849">
        <v>3</v>
      </c>
      <c r="K192" s="849">
        <v>44403</v>
      </c>
      <c r="L192" s="849">
        <v>1</v>
      </c>
      <c r="M192" s="849">
        <v>14801</v>
      </c>
      <c r="N192" s="849">
        <v>8</v>
      </c>
      <c r="O192" s="849">
        <v>118432</v>
      </c>
      <c r="P192" s="837">
        <v>2.6672071706866651</v>
      </c>
      <c r="Q192" s="850">
        <v>14804</v>
      </c>
    </row>
    <row r="193" spans="1:17" ht="14.4" customHeight="1" x14ac:dyDescent="0.3">
      <c r="A193" s="831" t="s">
        <v>5526</v>
      </c>
      <c r="B193" s="832" t="s">
        <v>5413</v>
      </c>
      <c r="C193" s="832" t="s">
        <v>5331</v>
      </c>
      <c r="D193" s="832" t="s">
        <v>5461</v>
      </c>
      <c r="E193" s="832" t="s">
        <v>5462</v>
      </c>
      <c r="F193" s="849">
        <v>2</v>
      </c>
      <c r="G193" s="849">
        <v>600</v>
      </c>
      <c r="H193" s="849">
        <v>0.39867109634551495</v>
      </c>
      <c r="I193" s="849">
        <v>300</v>
      </c>
      <c r="J193" s="849">
        <v>5</v>
      </c>
      <c r="K193" s="849">
        <v>1505</v>
      </c>
      <c r="L193" s="849">
        <v>1</v>
      </c>
      <c r="M193" s="849">
        <v>301</v>
      </c>
      <c r="N193" s="849"/>
      <c r="O193" s="849"/>
      <c r="P193" s="837"/>
      <c r="Q193" s="850"/>
    </row>
    <row r="194" spans="1:17" ht="14.4" customHeight="1" x14ac:dyDescent="0.3">
      <c r="A194" s="831" t="s">
        <v>5526</v>
      </c>
      <c r="B194" s="832" t="s">
        <v>5413</v>
      </c>
      <c r="C194" s="832" t="s">
        <v>5331</v>
      </c>
      <c r="D194" s="832" t="s">
        <v>5463</v>
      </c>
      <c r="E194" s="832" t="s">
        <v>5464</v>
      </c>
      <c r="F194" s="849">
        <v>20</v>
      </c>
      <c r="G194" s="849">
        <v>3200</v>
      </c>
      <c r="H194" s="849">
        <v>0.64516129032258063</v>
      </c>
      <c r="I194" s="849">
        <v>160</v>
      </c>
      <c r="J194" s="849">
        <v>31</v>
      </c>
      <c r="K194" s="849">
        <v>4960</v>
      </c>
      <c r="L194" s="849">
        <v>1</v>
      </c>
      <c r="M194" s="849">
        <v>160</v>
      </c>
      <c r="N194" s="849"/>
      <c r="O194" s="849"/>
      <c r="P194" s="837"/>
      <c r="Q194" s="850"/>
    </row>
    <row r="195" spans="1:17" ht="14.4" customHeight="1" x14ac:dyDescent="0.3">
      <c r="A195" s="831" t="s">
        <v>5527</v>
      </c>
      <c r="B195" s="832" t="s">
        <v>5083</v>
      </c>
      <c r="C195" s="832" t="s">
        <v>5331</v>
      </c>
      <c r="D195" s="832" t="s">
        <v>5344</v>
      </c>
      <c r="E195" s="832" t="s">
        <v>5345</v>
      </c>
      <c r="F195" s="849"/>
      <c r="G195" s="849"/>
      <c r="H195" s="849"/>
      <c r="I195" s="849"/>
      <c r="J195" s="849">
        <v>1</v>
      </c>
      <c r="K195" s="849">
        <v>37</v>
      </c>
      <c r="L195" s="849">
        <v>1</v>
      </c>
      <c r="M195" s="849">
        <v>37</v>
      </c>
      <c r="N195" s="849"/>
      <c r="O195" s="849"/>
      <c r="P195" s="837"/>
      <c r="Q195" s="850"/>
    </row>
    <row r="196" spans="1:17" ht="14.4" customHeight="1" x14ac:dyDescent="0.3">
      <c r="A196" s="831" t="s">
        <v>5527</v>
      </c>
      <c r="B196" s="832" t="s">
        <v>5083</v>
      </c>
      <c r="C196" s="832" t="s">
        <v>5331</v>
      </c>
      <c r="D196" s="832" t="s">
        <v>5351</v>
      </c>
      <c r="E196" s="832" t="s">
        <v>5353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178</v>
      </c>
      <c r="P196" s="837"/>
      <c r="Q196" s="850">
        <v>178</v>
      </c>
    </row>
    <row r="197" spans="1:17" ht="14.4" customHeight="1" x14ac:dyDescent="0.3">
      <c r="A197" s="831" t="s">
        <v>5527</v>
      </c>
      <c r="B197" s="832" t="s">
        <v>5083</v>
      </c>
      <c r="C197" s="832" t="s">
        <v>5331</v>
      </c>
      <c r="D197" s="832" t="s">
        <v>5378</v>
      </c>
      <c r="E197" s="832" t="s">
        <v>5380</v>
      </c>
      <c r="F197" s="849">
        <v>2</v>
      </c>
      <c r="G197" s="849">
        <v>708</v>
      </c>
      <c r="H197" s="849"/>
      <c r="I197" s="849">
        <v>354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5527</v>
      </c>
      <c r="B198" s="832" t="s">
        <v>5083</v>
      </c>
      <c r="C198" s="832" t="s">
        <v>5331</v>
      </c>
      <c r="D198" s="832" t="s">
        <v>5388</v>
      </c>
      <c r="E198" s="832" t="s">
        <v>5389</v>
      </c>
      <c r="F198" s="849">
        <v>1</v>
      </c>
      <c r="G198" s="849">
        <v>122</v>
      </c>
      <c r="H198" s="849">
        <v>1.0517241379310345</v>
      </c>
      <c r="I198" s="849">
        <v>122</v>
      </c>
      <c r="J198" s="849">
        <v>1</v>
      </c>
      <c r="K198" s="849">
        <v>116</v>
      </c>
      <c r="L198" s="849">
        <v>1</v>
      </c>
      <c r="M198" s="849">
        <v>116</v>
      </c>
      <c r="N198" s="849"/>
      <c r="O198" s="849"/>
      <c r="P198" s="837"/>
      <c r="Q198" s="850"/>
    </row>
    <row r="199" spans="1:17" ht="14.4" customHeight="1" x14ac:dyDescent="0.3">
      <c r="A199" s="831" t="s">
        <v>5527</v>
      </c>
      <c r="B199" s="832" t="s">
        <v>5413</v>
      </c>
      <c r="C199" s="832" t="s">
        <v>5320</v>
      </c>
      <c r="D199" s="832" t="s">
        <v>5426</v>
      </c>
      <c r="E199" s="832" t="s">
        <v>5427</v>
      </c>
      <c r="F199" s="849"/>
      <c r="G199" s="849"/>
      <c r="H199" s="849"/>
      <c r="I199" s="849"/>
      <c r="J199" s="849">
        <v>1</v>
      </c>
      <c r="K199" s="849">
        <v>1021.77</v>
      </c>
      <c r="L199" s="849">
        <v>1</v>
      </c>
      <c r="M199" s="849">
        <v>1021.77</v>
      </c>
      <c r="N199" s="849"/>
      <c r="O199" s="849"/>
      <c r="P199" s="837"/>
      <c r="Q199" s="850"/>
    </row>
    <row r="200" spans="1:17" ht="14.4" customHeight="1" x14ac:dyDescent="0.3">
      <c r="A200" s="831" t="s">
        <v>5527</v>
      </c>
      <c r="B200" s="832" t="s">
        <v>5413</v>
      </c>
      <c r="C200" s="832" t="s">
        <v>5331</v>
      </c>
      <c r="D200" s="832" t="s">
        <v>5430</v>
      </c>
      <c r="E200" s="832" t="s">
        <v>5431</v>
      </c>
      <c r="F200" s="849"/>
      <c r="G200" s="849"/>
      <c r="H200" s="849"/>
      <c r="I200" s="849"/>
      <c r="J200" s="849">
        <v>2</v>
      </c>
      <c r="K200" s="849">
        <v>354</v>
      </c>
      <c r="L200" s="849">
        <v>1</v>
      </c>
      <c r="M200" s="849">
        <v>177</v>
      </c>
      <c r="N200" s="849"/>
      <c r="O200" s="849"/>
      <c r="P200" s="837"/>
      <c r="Q200" s="850"/>
    </row>
    <row r="201" spans="1:17" ht="14.4" customHeight="1" x14ac:dyDescent="0.3">
      <c r="A201" s="831" t="s">
        <v>5527</v>
      </c>
      <c r="B201" s="832" t="s">
        <v>5413</v>
      </c>
      <c r="C201" s="832" t="s">
        <v>5331</v>
      </c>
      <c r="D201" s="832" t="s">
        <v>5435</v>
      </c>
      <c r="E201" s="832" t="s">
        <v>5436</v>
      </c>
      <c r="F201" s="849"/>
      <c r="G201" s="849"/>
      <c r="H201" s="849"/>
      <c r="I201" s="849"/>
      <c r="J201" s="849">
        <v>2</v>
      </c>
      <c r="K201" s="849">
        <v>1430</v>
      </c>
      <c r="L201" s="849">
        <v>1</v>
      </c>
      <c r="M201" s="849">
        <v>715</v>
      </c>
      <c r="N201" s="849"/>
      <c r="O201" s="849"/>
      <c r="P201" s="837"/>
      <c r="Q201" s="850"/>
    </row>
    <row r="202" spans="1:17" ht="14.4" customHeight="1" x14ac:dyDescent="0.3">
      <c r="A202" s="831" t="s">
        <v>5527</v>
      </c>
      <c r="B202" s="832" t="s">
        <v>5413</v>
      </c>
      <c r="C202" s="832" t="s">
        <v>5331</v>
      </c>
      <c r="D202" s="832" t="s">
        <v>5443</v>
      </c>
      <c r="E202" s="832" t="s">
        <v>5444</v>
      </c>
      <c r="F202" s="849"/>
      <c r="G202" s="849"/>
      <c r="H202" s="849"/>
      <c r="I202" s="849"/>
      <c r="J202" s="849">
        <v>1</v>
      </c>
      <c r="K202" s="849">
        <v>721</v>
      </c>
      <c r="L202" s="849">
        <v>1</v>
      </c>
      <c r="M202" s="849">
        <v>721</v>
      </c>
      <c r="N202" s="849"/>
      <c r="O202" s="849"/>
      <c r="P202" s="837"/>
      <c r="Q202" s="850"/>
    </row>
    <row r="203" spans="1:17" ht="14.4" customHeight="1" x14ac:dyDescent="0.3">
      <c r="A203" s="831" t="s">
        <v>5527</v>
      </c>
      <c r="B203" s="832" t="s">
        <v>5413</v>
      </c>
      <c r="C203" s="832" t="s">
        <v>5331</v>
      </c>
      <c r="D203" s="832" t="s">
        <v>5445</v>
      </c>
      <c r="E203" s="832" t="s">
        <v>5446</v>
      </c>
      <c r="F203" s="849"/>
      <c r="G203" s="849"/>
      <c r="H203" s="849"/>
      <c r="I203" s="849"/>
      <c r="J203" s="849">
        <v>20</v>
      </c>
      <c r="K203" s="849">
        <v>17580</v>
      </c>
      <c r="L203" s="849">
        <v>1</v>
      </c>
      <c r="M203" s="849">
        <v>879</v>
      </c>
      <c r="N203" s="849"/>
      <c r="O203" s="849"/>
      <c r="P203" s="837"/>
      <c r="Q203" s="850"/>
    </row>
    <row r="204" spans="1:17" ht="14.4" customHeight="1" x14ac:dyDescent="0.3">
      <c r="A204" s="831" t="s">
        <v>5527</v>
      </c>
      <c r="B204" s="832" t="s">
        <v>5413</v>
      </c>
      <c r="C204" s="832" t="s">
        <v>5331</v>
      </c>
      <c r="D204" s="832" t="s">
        <v>5449</v>
      </c>
      <c r="E204" s="832" t="s">
        <v>5451</v>
      </c>
      <c r="F204" s="849"/>
      <c r="G204" s="849"/>
      <c r="H204" s="849"/>
      <c r="I204" s="849"/>
      <c r="J204" s="849">
        <v>1</v>
      </c>
      <c r="K204" s="849">
        <v>355</v>
      </c>
      <c r="L204" s="849">
        <v>1</v>
      </c>
      <c r="M204" s="849">
        <v>355</v>
      </c>
      <c r="N204" s="849"/>
      <c r="O204" s="849"/>
      <c r="P204" s="837"/>
      <c r="Q204" s="850"/>
    </row>
    <row r="205" spans="1:17" ht="14.4" customHeight="1" x14ac:dyDescent="0.3">
      <c r="A205" s="831" t="s">
        <v>5527</v>
      </c>
      <c r="B205" s="832" t="s">
        <v>5413</v>
      </c>
      <c r="C205" s="832" t="s">
        <v>5331</v>
      </c>
      <c r="D205" s="832" t="s">
        <v>5473</v>
      </c>
      <c r="E205" s="832" t="s">
        <v>5474</v>
      </c>
      <c r="F205" s="849"/>
      <c r="G205" s="849"/>
      <c r="H205" s="849"/>
      <c r="I205" s="849"/>
      <c r="J205" s="849">
        <v>1</v>
      </c>
      <c r="K205" s="849">
        <v>539</v>
      </c>
      <c r="L205" s="849">
        <v>1</v>
      </c>
      <c r="M205" s="849">
        <v>539</v>
      </c>
      <c r="N205" s="849"/>
      <c r="O205" s="849"/>
      <c r="P205" s="837"/>
      <c r="Q205" s="850"/>
    </row>
    <row r="206" spans="1:17" ht="14.4" customHeight="1" x14ac:dyDescent="0.3">
      <c r="A206" s="831" t="s">
        <v>5527</v>
      </c>
      <c r="B206" s="832" t="s">
        <v>5413</v>
      </c>
      <c r="C206" s="832" t="s">
        <v>5331</v>
      </c>
      <c r="D206" s="832" t="s">
        <v>5457</v>
      </c>
      <c r="E206" s="832" t="s">
        <v>5458</v>
      </c>
      <c r="F206" s="849"/>
      <c r="G206" s="849"/>
      <c r="H206" s="849"/>
      <c r="I206" s="849"/>
      <c r="J206" s="849">
        <v>2</v>
      </c>
      <c r="K206" s="849">
        <v>3888</v>
      </c>
      <c r="L206" s="849">
        <v>1</v>
      </c>
      <c r="M206" s="849">
        <v>1944</v>
      </c>
      <c r="N206" s="849"/>
      <c r="O206" s="849"/>
      <c r="P206" s="837"/>
      <c r="Q206" s="850"/>
    </row>
    <row r="207" spans="1:17" ht="14.4" customHeight="1" x14ac:dyDescent="0.3">
      <c r="A207" s="831" t="s">
        <v>5528</v>
      </c>
      <c r="B207" s="832" t="s">
        <v>5413</v>
      </c>
      <c r="C207" s="832" t="s">
        <v>5084</v>
      </c>
      <c r="D207" s="832" t="s">
        <v>5241</v>
      </c>
      <c r="E207" s="832" t="s">
        <v>5242</v>
      </c>
      <c r="F207" s="849"/>
      <c r="G207" s="849"/>
      <c r="H207" s="849"/>
      <c r="I207" s="849"/>
      <c r="J207" s="849">
        <v>0.25</v>
      </c>
      <c r="K207" s="849">
        <v>134.63</v>
      </c>
      <c r="L207" s="849">
        <v>1</v>
      </c>
      <c r="M207" s="849">
        <v>538.52</v>
      </c>
      <c r="N207" s="849"/>
      <c r="O207" s="849"/>
      <c r="P207" s="837"/>
      <c r="Q207" s="850"/>
    </row>
    <row r="208" spans="1:17" ht="14.4" customHeight="1" x14ac:dyDescent="0.3">
      <c r="A208" s="831" t="s">
        <v>5528</v>
      </c>
      <c r="B208" s="832" t="s">
        <v>5413</v>
      </c>
      <c r="C208" s="832" t="s">
        <v>5331</v>
      </c>
      <c r="D208" s="832" t="s">
        <v>5344</v>
      </c>
      <c r="E208" s="832" t="s">
        <v>5345</v>
      </c>
      <c r="F208" s="849"/>
      <c r="G208" s="849"/>
      <c r="H208" s="849"/>
      <c r="I208" s="849"/>
      <c r="J208" s="849">
        <v>1</v>
      </c>
      <c r="K208" s="849">
        <v>37</v>
      </c>
      <c r="L208" s="849">
        <v>1</v>
      </c>
      <c r="M208" s="849">
        <v>37</v>
      </c>
      <c r="N208" s="849"/>
      <c r="O208" s="849"/>
      <c r="P208" s="837"/>
      <c r="Q208" s="850"/>
    </row>
    <row r="209" spans="1:17" ht="14.4" customHeight="1" x14ac:dyDescent="0.3">
      <c r="A209" s="831" t="s">
        <v>5528</v>
      </c>
      <c r="B209" s="832" t="s">
        <v>5413</v>
      </c>
      <c r="C209" s="832" t="s">
        <v>5331</v>
      </c>
      <c r="D209" s="832" t="s">
        <v>5430</v>
      </c>
      <c r="E209" s="832" t="s">
        <v>5431</v>
      </c>
      <c r="F209" s="849"/>
      <c r="G209" s="849"/>
      <c r="H209" s="849"/>
      <c r="I209" s="849"/>
      <c r="J209" s="849">
        <v>2</v>
      </c>
      <c r="K209" s="849">
        <v>354</v>
      </c>
      <c r="L209" s="849">
        <v>1</v>
      </c>
      <c r="M209" s="849">
        <v>177</v>
      </c>
      <c r="N209" s="849"/>
      <c r="O209" s="849"/>
      <c r="P209" s="837"/>
      <c r="Q209" s="850"/>
    </row>
    <row r="210" spans="1:17" ht="14.4" customHeight="1" x14ac:dyDescent="0.3">
      <c r="A210" s="831" t="s">
        <v>5528</v>
      </c>
      <c r="B210" s="832" t="s">
        <v>5413</v>
      </c>
      <c r="C210" s="832" t="s">
        <v>5331</v>
      </c>
      <c r="D210" s="832" t="s">
        <v>5441</v>
      </c>
      <c r="E210" s="832" t="s">
        <v>5442</v>
      </c>
      <c r="F210" s="849"/>
      <c r="G210" s="849"/>
      <c r="H210" s="849"/>
      <c r="I210" s="849"/>
      <c r="J210" s="849">
        <v>2</v>
      </c>
      <c r="K210" s="849">
        <v>258</v>
      </c>
      <c r="L210" s="849">
        <v>1</v>
      </c>
      <c r="M210" s="849">
        <v>129</v>
      </c>
      <c r="N210" s="849"/>
      <c r="O210" s="849"/>
      <c r="P210" s="837"/>
      <c r="Q210" s="850"/>
    </row>
    <row r="211" spans="1:17" ht="14.4" customHeight="1" x14ac:dyDescent="0.3">
      <c r="A211" s="831" t="s">
        <v>5528</v>
      </c>
      <c r="B211" s="832" t="s">
        <v>5413</v>
      </c>
      <c r="C211" s="832" t="s">
        <v>5331</v>
      </c>
      <c r="D211" s="832" t="s">
        <v>5445</v>
      </c>
      <c r="E211" s="832" t="s">
        <v>5446</v>
      </c>
      <c r="F211" s="849"/>
      <c r="G211" s="849"/>
      <c r="H211" s="849"/>
      <c r="I211" s="849"/>
      <c r="J211" s="849">
        <v>70</v>
      </c>
      <c r="K211" s="849">
        <v>61530</v>
      </c>
      <c r="L211" s="849">
        <v>1</v>
      </c>
      <c r="M211" s="849">
        <v>879</v>
      </c>
      <c r="N211" s="849"/>
      <c r="O211" s="849"/>
      <c r="P211" s="837"/>
      <c r="Q211" s="850"/>
    </row>
    <row r="212" spans="1:17" ht="14.4" customHeight="1" x14ac:dyDescent="0.3">
      <c r="A212" s="831" t="s">
        <v>5528</v>
      </c>
      <c r="B212" s="832" t="s">
        <v>5413</v>
      </c>
      <c r="C212" s="832" t="s">
        <v>5331</v>
      </c>
      <c r="D212" s="832" t="s">
        <v>5358</v>
      </c>
      <c r="E212" s="832" t="s">
        <v>5360</v>
      </c>
      <c r="F212" s="849"/>
      <c r="G212" s="849"/>
      <c r="H212" s="849"/>
      <c r="I212" s="849"/>
      <c r="J212" s="849">
        <v>1</v>
      </c>
      <c r="K212" s="849">
        <v>243</v>
      </c>
      <c r="L212" s="849">
        <v>1</v>
      </c>
      <c r="M212" s="849">
        <v>243</v>
      </c>
      <c r="N212" s="849"/>
      <c r="O212" s="849"/>
      <c r="P212" s="837"/>
      <c r="Q212" s="850"/>
    </row>
    <row r="213" spans="1:17" ht="14.4" customHeight="1" x14ac:dyDescent="0.3">
      <c r="A213" s="831" t="s">
        <v>5528</v>
      </c>
      <c r="B213" s="832" t="s">
        <v>5413</v>
      </c>
      <c r="C213" s="832" t="s">
        <v>5331</v>
      </c>
      <c r="D213" s="832" t="s">
        <v>5449</v>
      </c>
      <c r="E213" s="832" t="s">
        <v>5451</v>
      </c>
      <c r="F213" s="849">
        <v>1</v>
      </c>
      <c r="G213" s="849">
        <v>354</v>
      </c>
      <c r="H213" s="849"/>
      <c r="I213" s="849">
        <v>354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5528</v>
      </c>
      <c r="B214" s="832" t="s">
        <v>5413</v>
      </c>
      <c r="C214" s="832" t="s">
        <v>5331</v>
      </c>
      <c r="D214" s="832" t="s">
        <v>5457</v>
      </c>
      <c r="E214" s="832" t="s">
        <v>5458</v>
      </c>
      <c r="F214" s="849"/>
      <c r="G214" s="849"/>
      <c r="H214" s="849"/>
      <c r="I214" s="849"/>
      <c r="J214" s="849">
        <v>1</v>
      </c>
      <c r="K214" s="849">
        <v>1944</v>
      </c>
      <c r="L214" s="849">
        <v>1</v>
      </c>
      <c r="M214" s="849">
        <v>1944</v>
      </c>
      <c r="N214" s="849"/>
      <c r="O214" s="849"/>
      <c r="P214" s="837"/>
      <c r="Q214" s="850"/>
    </row>
    <row r="215" spans="1:17" ht="14.4" customHeight="1" x14ac:dyDescent="0.3">
      <c r="A215" s="831" t="s">
        <v>5529</v>
      </c>
      <c r="B215" s="832" t="s">
        <v>5083</v>
      </c>
      <c r="C215" s="832" t="s">
        <v>5331</v>
      </c>
      <c r="D215" s="832" t="s">
        <v>5378</v>
      </c>
      <c r="E215" s="832" t="s">
        <v>5380</v>
      </c>
      <c r="F215" s="849"/>
      <c r="G215" s="849"/>
      <c r="H215" s="849"/>
      <c r="I215" s="849"/>
      <c r="J215" s="849">
        <v>1</v>
      </c>
      <c r="K215" s="849">
        <v>355</v>
      </c>
      <c r="L215" s="849">
        <v>1</v>
      </c>
      <c r="M215" s="849">
        <v>355</v>
      </c>
      <c r="N215" s="849"/>
      <c r="O215" s="849"/>
      <c r="P215" s="837"/>
      <c r="Q215" s="850"/>
    </row>
    <row r="216" spans="1:17" ht="14.4" customHeight="1" x14ac:dyDescent="0.3">
      <c r="A216" s="831" t="s">
        <v>5529</v>
      </c>
      <c r="B216" s="832" t="s">
        <v>5413</v>
      </c>
      <c r="C216" s="832" t="s">
        <v>5331</v>
      </c>
      <c r="D216" s="832" t="s">
        <v>5430</v>
      </c>
      <c r="E216" s="832" t="s">
        <v>5431</v>
      </c>
      <c r="F216" s="849">
        <v>3</v>
      </c>
      <c r="G216" s="849">
        <v>531</v>
      </c>
      <c r="H216" s="849"/>
      <c r="I216" s="849">
        <v>177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5529</v>
      </c>
      <c r="B217" s="832" t="s">
        <v>5413</v>
      </c>
      <c r="C217" s="832" t="s">
        <v>5331</v>
      </c>
      <c r="D217" s="832" t="s">
        <v>5433</v>
      </c>
      <c r="E217" s="832" t="s">
        <v>5434</v>
      </c>
      <c r="F217" s="849"/>
      <c r="G217" s="849"/>
      <c r="H217" s="849"/>
      <c r="I217" s="849"/>
      <c r="J217" s="849">
        <v>1</v>
      </c>
      <c r="K217" s="849">
        <v>1242</v>
      </c>
      <c r="L217" s="849">
        <v>1</v>
      </c>
      <c r="M217" s="849">
        <v>1242</v>
      </c>
      <c r="N217" s="849"/>
      <c r="O217" s="849"/>
      <c r="P217" s="837"/>
      <c r="Q217" s="850"/>
    </row>
    <row r="218" spans="1:17" ht="14.4" customHeight="1" x14ac:dyDescent="0.3">
      <c r="A218" s="831" t="s">
        <v>5529</v>
      </c>
      <c r="B218" s="832" t="s">
        <v>5413</v>
      </c>
      <c r="C218" s="832" t="s">
        <v>5331</v>
      </c>
      <c r="D218" s="832" t="s">
        <v>5437</v>
      </c>
      <c r="E218" s="832" t="s">
        <v>5438</v>
      </c>
      <c r="F218" s="849">
        <v>13</v>
      </c>
      <c r="G218" s="849">
        <v>8203</v>
      </c>
      <c r="H218" s="849"/>
      <c r="I218" s="849">
        <v>631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565</v>
      </c>
      <c r="B219" s="832" t="s">
        <v>5083</v>
      </c>
      <c r="C219" s="832" t="s">
        <v>5084</v>
      </c>
      <c r="D219" s="832" t="s">
        <v>5099</v>
      </c>
      <c r="E219" s="832" t="s">
        <v>609</v>
      </c>
      <c r="F219" s="849"/>
      <c r="G219" s="849"/>
      <c r="H219" s="849"/>
      <c r="I219" s="849"/>
      <c r="J219" s="849">
        <v>0.93</v>
      </c>
      <c r="K219" s="849">
        <v>340.19</v>
      </c>
      <c r="L219" s="849">
        <v>1</v>
      </c>
      <c r="M219" s="849">
        <v>365.79569892473114</v>
      </c>
      <c r="N219" s="849"/>
      <c r="O219" s="849"/>
      <c r="P219" s="837"/>
      <c r="Q219" s="850"/>
    </row>
    <row r="220" spans="1:17" ht="14.4" customHeight="1" x14ac:dyDescent="0.3">
      <c r="A220" s="831" t="s">
        <v>565</v>
      </c>
      <c r="B220" s="832" t="s">
        <v>5083</v>
      </c>
      <c r="C220" s="832" t="s">
        <v>5084</v>
      </c>
      <c r="D220" s="832" t="s">
        <v>5109</v>
      </c>
      <c r="E220" s="832" t="s">
        <v>5394</v>
      </c>
      <c r="F220" s="849">
        <v>0</v>
      </c>
      <c r="G220" s="849">
        <v>0</v>
      </c>
      <c r="H220" s="849">
        <v>0</v>
      </c>
      <c r="I220" s="849"/>
      <c r="J220" s="849">
        <v>-4.4408920985006262E-16</v>
      </c>
      <c r="K220" s="849">
        <v>7.2759576141834259E-12</v>
      </c>
      <c r="L220" s="849">
        <v>1</v>
      </c>
      <c r="M220" s="849">
        <v>-16384</v>
      </c>
      <c r="N220" s="849">
        <v>0</v>
      </c>
      <c r="O220" s="849">
        <v>0</v>
      </c>
      <c r="P220" s="837">
        <v>0</v>
      </c>
      <c r="Q220" s="850"/>
    </row>
    <row r="221" spans="1:17" ht="14.4" customHeight="1" x14ac:dyDescent="0.3">
      <c r="A221" s="831" t="s">
        <v>565</v>
      </c>
      <c r="B221" s="832" t="s">
        <v>5083</v>
      </c>
      <c r="C221" s="832" t="s">
        <v>5084</v>
      </c>
      <c r="D221" s="832" t="s">
        <v>5109</v>
      </c>
      <c r="E221" s="832" t="s">
        <v>2668</v>
      </c>
      <c r="F221" s="849">
        <v>3</v>
      </c>
      <c r="G221" s="849">
        <v>44809.440000000002</v>
      </c>
      <c r="H221" s="849">
        <v>0.24111215379714684</v>
      </c>
      <c r="I221" s="849">
        <v>14936.480000000001</v>
      </c>
      <c r="J221" s="849">
        <v>13.17</v>
      </c>
      <c r="K221" s="849">
        <v>185844.80000000002</v>
      </c>
      <c r="L221" s="849">
        <v>1</v>
      </c>
      <c r="M221" s="849">
        <v>14111.222475322704</v>
      </c>
      <c r="N221" s="849">
        <v>8.5399999999999991</v>
      </c>
      <c r="O221" s="849">
        <v>121422.82999999999</v>
      </c>
      <c r="P221" s="837">
        <v>0.6533560799118403</v>
      </c>
      <c r="Q221" s="850">
        <v>14218.129976580796</v>
      </c>
    </row>
    <row r="222" spans="1:17" ht="14.4" customHeight="1" x14ac:dyDescent="0.3">
      <c r="A222" s="831" t="s">
        <v>565</v>
      </c>
      <c r="B222" s="832" t="s">
        <v>5083</v>
      </c>
      <c r="C222" s="832" t="s">
        <v>5084</v>
      </c>
      <c r="D222" s="832" t="s">
        <v>5113</v>
      </c>
      <c r="E222" s="832" t="s">
        <v>5111</v>
      </c>
      <c r="F222" s="849"/>
      <c r="G222" s="849"/>
      <c r="H222" s="849"/>
      <c r="I222" s="849"/>
      <c r="J222" s="849">
        <v>1</v>
      </c>
      <c r="K222" s="849">
        <v>111446.53</v>
      </c>
      <c r="L222" s="849">
        <v>1</v>
      </c>
      <c r="M222" s="849">
        <v>111446.53</v>
      </c>
      <c r="N222" s="849"/>
      <c r="O222" s="849"/>
      <c r="P222" s="837"/>
      <c r="Q222" s="850"/>
    </row>
    <row r="223" spans="1:17" ht="14.4" customHeight="1" x14ac:dyDescent="0.3">
      <c r="A223" s="831" t="s">
        <v>565</v>
      </c>
      <c r="B223" s="832" t="s">
        <v>5083</v>
      </c>
      <c r="C223" s="832" t="s">
        <v>5084</v>
      </c>
      <c r="D223" s="832" t="s">
        <v>5118</v>
      </c>
      <c r="E223" s="832" t="s">
        <v>5119</v>
      </c>
      <c r="F223" s="849"/>
      <c r="G223" s="849"/>
      <c r="H223" s="849"/>
      <c r="I223" s="849"/>
      <c r="J223" s="849">
        <v>3</v>
      </c>
      <c r="K223" s="849">
        <v>166872.93</v>
      </c>
      <c r="L223" s="849">
        <v>1</v>
      </c>
      <c r="M223" s="849">
        <v>55624.31</v>
      </c>
      <c r="N223" s="849">
        <v>2</v>
      </c>
      <c r="O223" s="849">
        <v>73469</v>
      </c>
      <c r="P223" s="837">
        <v>0.44026913172795612</v>
      </c>
      <c r="Q223" s="850">
        <v>36734.5</v>
      </c>
    </row>
    <row r="224" spans="1:17" ht="14.4" customHeight="1" x14ac:dyDescent="0.3">
      <c r="A224" s="831" t="s">
        <v>565</v>
      </c>
      <c r="B224" s="832" t="s">
        <v>5083</v>
      </c>
      <c r="C224" s="832" t="s">
        <v>5084</v>
      </c>
      <c r="D224" s="832" t="s">
        <v>5124</v>
      </c>
      <c r="E224" s="832" t="s">
        <v>5125</v>
      </c>
      <c r="F224" s="849">
        <v>8.3099999999999987</v>
      </c>
      <c r="G224" s="849">
        <v>216262.26</v>
      </c>
      <c r="H224" s="849"/>
      <c r="I224" s="849">
        <v>26024.339350180511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565</v>
      </c>
      <c r="B225" s="832" t="s">
        <v>5083</v>
      </c>
      <c r="C225" s="832" t="s">
        <v>5084</v>
      </c>
      <c r="D225" s="832" t="s">
        <v>5127</v>
      </c>
      <c r="E225" s="832" t="s">
        <v>5396</v>
      </c>
      <c r="F225" s="849"/>
      <c r="G225" s="849"/>
      <c r="H225" s="849"/>
      <c r="I225" s="849"/>
      <c r="J225" s="849"/>
      <c r="K225" s="849"/>
      <c r="L225" s="849"/>
      <c r="M225" s="849"/>
      <c r="N225" s="849">
        <v>0</v>
      </c>
      <c r="O225" s="849">
        <v>-3.637978807091713E-12</v>
      </c>
      <c r="P225" s="837"/>
      <c r="Q225" s="850"/>
    </row>
    <row r="226" spans="1:17" ht="14.4" customHeight="1" x14ac:dyDescent="0.3">
      <c r="A226" s="831" t="s">
        <v>565</v>
      </c>
      <c r="B226" s="832" t="s">
        <v>5083</v>
      </c>
      <c r="C226" s="832" t="s">
        <v>5084</v>
      </c>
      <c r="D226" s="832" t="s">
        <v>5127</v>
      </c>
      <c r="E226" s="832" t="s">
        <v>1847</v>
      </c>
      <c r="F226" s="849"/>
      <c r="G226" s="849"/>
      <c r="H226" s="849"/>
      <c r="I226" s="849"/>
      <c r="J226" s="849"/>
      <c r="K226" s="849"/>
      <c r="L226" s="849"/>
      <c r="M226" s="849"/>
      <c r="N226" s="849">
        <v>4.91</v>
      </c>
      <c r="O226" s="849">
        <v>35209.119999999995</v>
      </c>
      <c r="P226" s="837"/>
      <c r="Q226" s="850">
        <v>7170.9002036659867</v>
      </c>
    </row>
    <row r="227" spans="1:17" ht="14.4" customHeight="1" x14ac:dyDescent="0.3">
      <c r="A227" s="831" t="s">
        <v>565</v>
      </c>
      <c r="B227" s="832" t="s">
        <v>5083</v>
      </c>
      <c r="C227" s="832" t="s">
        <v>5084</v>
      </c>
      <c r="D227" s="832" t="s">
        <v>5128</v>
      </c>
      <c r="E227" s="832" t="s">
        <v>5396</v>
      </c>
      <c r="F227" s="849"/>
      <c r="G227" s="849"/>
      <c r="H227" s="849"/>
      <c r="I227" s="849"/>
      <c r="J227" s="849"/>
      <c r="K227" s="849"/>
      <c r="L227" s="849"/>
      <c r="M227" s="849"/>
      <c r="N227" s="849">
        <v>-8.8817841970012523E-16</v>
      </c>
      <c r="O227" s="849">
        <v>-1.4551915228366852E-11</v>
      </c>
      <c r="P227" s="837"/>
      <c r="Q227" s="850">
        <v>16384</v>
      </c>
    </row>
    <row r="228" spans="1:17" ht="14.4" customHeight="1" x14ac:dyDescent="0.3">
      <c r="A228" s="831" t="s">
        <v>565</v>
      </c>
      <c r="B228" s="832" t="s">
        <v>5083</v>
      </c>
      <c r="C228" s="832" t="s">
        <v>5084</v>
      </c>
      <c r="D228" s="832" t="s">
        <v>5128</v>
      </c>
      <c r="E228" s="832" t="s">
        <v>1847</v>
      </c>
      <c r="F228" s="849"/>
      <c r="G228" s="849"/>
      <c r="H228" s="849"/>
      <c r="I228" s="849"/>
      <c r="J228" s="849"/>
      <c r="K228" s="849"/>
      <c r="L228" s="849"/>
      <c r="M228" s="849"/>
      <c r="N228" s="849">
        <v>9.7900000000000009</v>
      </c>
      <c r="O228" s="849">
        <v>280833.98</v>
      </c>
      <c r="P228" s="837"/>
      <c r="Q228" s="850">
        <v>28685.799795709903</v>
      </c>
    </row>
    <row r="229" spans="1:17" ht="14.4" customHeight="1" x14ac:dyDescent="0.3">
      <c r="A229" s="831" t="s">
        <v>565</v>
      </c>
      <c r="B229" s="832" t="s">
        <v>5083</v>
      </c>
      <c r="C229" s="832" t="s">
        <v>5084</v>
      </c>
      <c r="D229" s="832" t="s">
        <v>5129</v>
      </c>
      <c r="E229" s="832" t="s">
        <v>5397</v>
      </c>
      <c r="F229" s="849">
        <v>0</v>
      </c>
      <c r="G229" s="849">
        <v>0</v>
      </c>
      <c r="H229" s="849"/>
      <c r="I229" s="849"/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565</v>
      </c>
      <c r="B230" s="832" t="s">
        <v>5083</v>
      </c>
      <c r="C230" s="832" t="s">
        <v>5084</v>
      </c>
      <c r="D230" s="832" t="s">
        <v>5129</v>
      </c>
      <c r="E230" s="832" t="s">
        <v>1777</v>
      </c>
      <c r="F230" s="849">
        <v>3.79</v>
      </c>
      <c r="G230" s="849">
        <v>18984.11</v>
      </c>
      <c r="H230" s="849"/>
      <c r="I230" s="849">
        <v>5009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565</v>
      </c>
      <c r="B231" s="832" t="s">
        <v>5083</v>
      </c>
      <c r="C231" s="832" t="s">
        <v>5084</v>
      </c>
      <c r="D231" s="832" t="s">
        <v>5132</v>
      </c>
      <c r="E231" s="832" t="s">
        <v>5399</v>
      </c>
      <c r="F231" s="849"/>
      <c r="G231" s="849"/>
      <c r="H231" s="849"/>
      <c r="I231" s="849"/>
      <c r="J231" s="849"/>
      <c r="K231" s="849"/>
      <c r="L231" s="849"/>
      <c r="M231" s="849"/>
      <c r="N231" s="849">
        <v>0</v>
      </c>
      <c r="O231" s="849">
        <v>0</v>
      </c>
      <c r="P231" s="837"/>
      <c r="Q231" s="850"/>
    </row>
    <row r="232" spans="1:17" ht="14.4" customHeight="1" x14ac:dyDescent="0.3">
      <c r="A232" s="831" t="s">
        <v>565</v>
      </c>
      <c r="B232" s="832" t="s">
        <v>5083</v>
      </c>
      <c r="C232" s="832" t="s">
        <v>5084</v>
      </c>
      <c r="D232" s="832" t="s">
        <v>5132</v>
      </c>
      <c r="E232" s="832" t="s">
        <v>2681</v>
      </c>
      <c r="F232" s="849"/>
      <c r="G232" s="849"/>
      <c r="H232" s="849"/>
      <c r="I232" s="849"/>
      <c r="J232" s="849"/>
      <c r="K232" s="849"/>
      <c r="L232" s="849"/>
      <c r="M232" s="849"/>
      <c r="N232" s="849">
        <v>4</v>
      </c>
      <c r="O232" s="849">
        <v>42149.96</v>
      </c>
      <c r="P232" s="837"/>
      <c r="Q232" s="850">
        <v>10537.49</v>
      </c>
    </row>
    <row r="233" spans="1:17" ht="14.4" customHeight="1" x14ac:dyDescent="0.3">
      <c r="A233" s="831" t="s">
        <v>565</v>
      </c>
      <c r="B233" s="832" t="s">
        <v>5083</v>
      </c>
      <c r="C233" s="832" t="s">
        <v>5084</v>
      </c>
      <c r="D233" s="832" t="s">
        <v>5154</v>
      </c>
      <c r="E233" s="832" t="s">
        <v>2303</v>
      </c>
      <c r="F233" s="849">
        <v>0.75</v>
      </c>
      <c r="G233" s="849">
        <v>5285.17</v>
      </c>
      <c r="H233" s="849"/>
      <c r="I233" s="849">
        <v>7046.8933333333334</v>
      </c>
      <c r="J233" s="849"/>
      <c r="K233" s="849"/>
      <c r="L233" s="849"/>
      <c r="M233" s="849"/>
      <c r="N233" s="849">
        <v>1</v>
      </c>
      <c r="O233" s="849">
        <v>2352.9</v>
      </c>
      <c r="P233" s="837"/>
      <c r="Q233" s="850">
        <v>2352.9</v>
      </c>
    </row>
    <row r="234" spans="1:17" ht="14.4" customHeight="1" x14ac:dyDescent="0.3">
      <c r="A234" s="831" t="s">
        <v>565</v>
      </c>
      <c r="B234" s="832" t="s">
        <v>5083</v>
      </c>
      <c r="C234" s="832" t="s">
        <v>5084</v>
      </c>
      <c r="D234" s="832" t="s">
        <v>5158</v>
      </c>
      <c r="E234" s="832" t="s">
        <v>5157</v>
      </c>
      <c r="F234" s="849"/>
      <c r="G234" s="849"/>
      <c r="H234" s="849"/>
      <c r="I234" s="849"/>
      <c r="J234" s="849">
        <v>0.55000000000000004</v>
      </c>
      <c r="K234" s="849">
        <v>91.26</v>
      </c>
      <c r="L234" s="849">
        <v>1</v>
      </c>
      <c r="M234" s="849">
        <v>165.92727272727274</v>
      </c>
      <c r="N234" s="849"/>
      <c r="O234" s="849"/>
      <c r="P234" s="837"/>
      <c r="Q234" s="850"/>
    </row>
    <row r="235" spans="1:17" ht="14.4" customHeight="1" x14ac:dyDescent="0.3">
      <c r="A235" s="831" t="s">
        <v>565</v>
      </c>
      <c r="B235" s="832" t="s">
        <v>5083</v>
      </c>
      <c r="C235" s="832" t="s">
        <v>5084</v>
      </c>
      <c r="D235" s="832" t="s">
        <v>5164</v>
      </c>
      <c r="E235" s="832" t="s">
        <v>5163</v>
      </c>
      <c r="F235" s="849"/>
      <c r="G235" s="849"/>
      <c r="H235" s="849"/>
      <c r="I235" s="849"/>
      <c r="J235" s="849">
        <v>1.4</v>
      </c>
      <c r="K235" s="849">
        <v>2003.89</v>
      </c>
      <c r="L235" s="849">
        <v>1</v>
      </c>
      <c r="M235" s="849">
        <v>1431.3500000000001</v>
      </c>
      <c r="N235" s="849"/>
      <c r="O235" s="849"/>
      <c r="P235" s="837"/>
      <c r="Q235" s="850"/>
    </row>
    <row r="236" spans="1:17" ht="14.4" customHeight="1" x14ac:dyDescent="0.3">
      <c r="A236" s="831" t="s">
        <v>565</v>
      </c>
      <c r="B236" s="832" t="s">
        <v>5083</v>
      </c>
      <c r="C236" s="832" t="s">
        <v>5084</v>
      </c>
      <c r="D236" s="832" t="s">
        <v>5187</v>
      </c>
      <c r="E236" s="832" t="s">
        <v>2583</v>
      </c>
      <c r="F236" s="849"/>
      <c r="G236" s="849"/>
      <c r="H236" s="849"/>
      <c r="I236" s="849"/>
      <c r="J236" s="849"/>
      <c r="K236" s="849"/>
      <c r="L236" s="849"/>
      <c r="M236" s="849"/>
      <c r="N236" s="849">
        <v>2</v>
      </c>
      <c r="O236" s="849">
        <v>5535.86</v>
      </c>
      <c r="P236" s="837"/>
      <c r="Q236" s="850">
        <v>2767.93</v>
      </c>
    </row>
    <row r="237" spans="1:17" ht="14.4" customHeight="1" x14ac:dyDescent="0.3">
      <c r="A237" s="831" t="s">
        <v>565</v>
      </c>
      <c r="B237" s="832" t="s">
        <v>5083</v>
      </c>
      <c r="C237" s="832" t="s">
        <v>5084</v>
      </c>
      <c r="D237" s="832" t="s">
        <v>5188</v>
      </c>
      <c r="E237" s="832" t="s">
        <v>2583</v>
      </c>
      <c r="F237" s="849"/>
      <c r="G237" s="849"/>
      <c r="H237" s="849"/>
      <c r="I237" s="849"/>
      <c r="J237" s="849"/>
      <c r="K237" s="849"/>
      <c r="L237" s="849"/>
      <c r="M237" s="849"/>
      <c r="N237" s="849">
        <v>24.800000000000004</v>
      </c>
      <c r="O237" s="849">
        <v>131937.76999999999</v>
      </c>
      <c r="P237" s="837"/>
      <c r="Q237" s="850">
        <v>5320.0713709677402</v>
      </c>
    </row>
    <row r="238" spans="1:17" ht="14.4" customHeight="1" x14ac:dyDescent="0.3">
      <c r="A238" s="831" t="s">
        <v>565</v>
      </c>
      <c r="B238" s="832" t="s">
        <v>5083</v>
      </c>
      <c r="C238" s="832" t="s">
        <v>5084</v>
      </c>
      <c r="D238" s="832" t="s">
        <v>5205</v>
      </c>
      <c r="E238" s="832" t="s">
        <v>5206</v>
      </c>
      <c r="F238" s="849">
        <v>0.48</v>
      </c>
      <c r="G238" s="849">
        <v>520.36</v>
      </c>
      <c r="H238" s="849"/>
      <c r="I238" s="849">
        <v>1084.0833333333335</v>
      </c>
      <c r="J238" s="849"/>
      <c r="K238" s="849"/>
      <c r="L238" s="849"/>
      <c r="M238" s="849"/>
      <c r="N238" s="849">
        <v>1</v>
      </c>
      <c r="O238" s="849">
        <v>1058.74</v>
      </c>
      <c r="P238" s="837"/>
      <c r="Q238" s="850">
        <v>1058.74</v>
      </c>
    </row>
    <row r="239" spans="1:17" ht="14.4" customHeight="1" x14ac:dyDescent="0.3">
      <c r="A239" s="831" t="s">
        <v>565</v>
      </c>
      <c r="B239" s="832" t="s">
        <v>5083</v>
      </c>
      <c r="C239" s="832" t="s">
        <v>5084</v>
      </c>
      <c r="D239" s="832" t="s">
        <v>5207</v>
      </c>
      <c r="E239" s="832" t="s">
        <v>5206</v>
      </c>
      <c r="F239" s="849">
        <v>1</v>
      </c>
      <c r="G239" s="849">
        <v>361.37</v>
      </c>
      <c r="H239" s="849"/>
      <c r="I239" s="849">
        <v>361.37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565</v>
      </c>
      <c r="B240" s="832" t="s">
        <v>5083</v>
      </c>
      <c r="C240" s="832" t="s">
        <v>5084</v>
      </c>
      <c r="D240" s="832" t="s">
        <v>5208</v>
      </c>
      <c r="E240" s="832" t="s">
        <v>5206</v>
      </c>
      <c r="F240" s="849">
        <v>0.53</v>
      </c>
      <c r="G240" s="849">
        <v>63.83</v>
      </c>
      <c r="H240" s="849"/>
      <c r="I240" s="849">
        <v>120.43396226415094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565</v>
      </c>
      <c r="B241" s="832" t="s">
        <v>5083</v>
      </c>
      <c r="C241" s="832" t="s">
        <v>5084</v>
      </c>
      <c r="D241" s="832" t="s">
        <v>5211</v>
      </c>
      <c r="E241" s="832" t="s">
        <v>5206</v>
      </c>
      <c r="F241" s="849"/>
      <c r="G241" s="849"/>
      <c r="H241" s="849"/>
      <c r="I241" s="849"/>
      <c r="J241" s="849"/>
      <c r="K241" s="849"/>
      <c r="L241" s="849"/>
      <c r="M241" s="849"/>
      <c r="N241" s="849">
        <v>0.39</v>
      </c>
      <c r="O241" s="849">
        <v>550.54</v>
      </c>
      <c r="P241" s="837"/>
      <c r="Q241" s="850">
        <v>1411.6410256410254</v>
      </c>
    </row>
    <row r="242" spans="1:17" ht="14.4" customHeight="1" x14ac:dyDescent="0.3">
      <c r="A242" s="831" t="s">
        <v>565</v>
      </c>
      <c r="B242" s="832" t="s">
        <v>5083</v>
      </c>
      <c r="C242" s="832" t="s">
        <v>5084</v>
      </c>
      <c r="D242" s="832" t="s">
        <v>5216</v>
      </c>
      <c r="E242" s="832" t="s">
        <v>2303</v>
      </c>
      <c r="F242" s="849">
        <v>0.79</v>
      </c>
      <c r="G242" s="849">
        <v>1855.67</v>
      </c>
      <c r="H242" s="849"/>
      <c r="I242" s="849">
        <v>2348.9493670886077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565</v>
      </c>
      <c r="B243" s="832" t="s">
        <v>5083</v>
      </c>
      <c r="C243" s="832" t="s">
        <v>5084</v>
      </c>
      <c r="D243" s="832" t="s">
        <v>5219</v>
      </c>
      <c r="E243" s="832" t="s">
        <v>5404</v>
      </c>
      <c r="F243" s="849">
        <v>0</v>
      </c>
      <c r="G243" s="849">
        <v>0</v>
      </c>
      <c r="H243" s="849"/>
      <c r="I243" s="849"/>
      <c r="J243" s="849"/>
      <c r="K243" s="849"/>
      <c r="L243" s="849"/>
      <c r="M243" s="849"/>
      <c r="N243" s="849">
        <v>0</v>
      </c>
      <c r="O243" s="849">
        <v>0</v>
      </c>
      <c r="P243" s="837"/>
      <c r="Q243" s="850"/>
    </row>
    <row r="244" spans="1:17" ht="14.4" customHeight="1" x14ac:dyDescent="0.3">
      <c r="A244" s="831" t="s">
        <v>565</v>
      </c>
      <c r="B244" s="832" t="s">
        <v>5083</v>
      </c>
      <c r="C244" s="832" t="s">
        <v>5084</v>
      </c>
      <c r="D244" s="832" t="s">
        <v>5219</v>
      </c>
      <c r="E244" s="832" t="s">
        <v>5220</v>
      </c>
      <c r="F244" s="849">
        <v>2</v>
      </c>
      <c r="G244" s="849">
        <v>164140.24</v>
      </c>
      <c r="H244" s="849"/>
      <c r="I244" s="849">
        <v>82070.12</v>
      </c>
      <c r="J244" s="849"/>
      <c r="K244" s="849"/>
      <c r="L244" s="849"/>
      <c r="M244" s="849"/>
      <c r="N244" s="849">
        <v>6</v>
      </c>
      <c r="O244" s="849">
        <v>462000</v>
      </c>
      <c r="P244" s="837"/>
      <c r="Q244" s="850">
        <v>77000</v>
      </c>
    </row>
    <row r="245" spans="1:17" ht="14.4" customHeight="1" x14ac:dyDescent="0.3">
      <c r="A245" s="831" t="s">
        <v>565</v>
      </c>
      <c r="B245" s="832" t="s">
        <v>5083</v>
      </c>
      <c r="C245" s="832" t="s">
        <v>5084</v>
      </c>
      <c r="D245" s="832" t="s">
        <v>5224</v>
      </c>
      <c r="E245" s="832" t="s">
        <v>5394</v>
      </c>
      <c r="F245" s="849"/>
      <c r="G245" s="849"/>
      <c r="H245" s="849"/>
      <c r="I245" s="849"/>
      <c r="J245" s="849"/>
      <c r="K245" s="849"/>
      <c r="L245" s="849"/>
      <c r="M245" s="849"/>
      <c r="N245" s="849">
        <v>0</v>
      </c>
      <c r="O245" s="849">
        <v>0</v>
      </c>
      <c r="P245" s="837"/>
      <c r="Q245" s="850"/>
    </row>
    <row r="246" spans="1:17" ht="14.4" customHeight="1" x14ac:dyDescent="0.3">
      <c r="A246" s="831" t="s">
        <v>565</v>
      </c>
      <c r="B246" s="832" t="s">
        <v>5083</v>
      </c>
      <c r="C246" s="832" t="s">
        <v>5084</v>
      </c>
      <c r="D246" s="832" t="s">
        <v>5224</v>
      </c>
      <c r="E246" s="832" t="s">
        <v>2668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39546.32</v>
      </c>
      <c r="P246" s="837"/>
      <c r="Q246" s="850">
        <v>39546.32</v>
      </c>
    </row>
    <row r="247" spans="1:17" ht="14.4" customHeight="1" x14ac:dyDescent="0.3">
      <c r="A247" s="831" t="s">
        <v>565</v>
      </c>
      <c r="B247" s="832" t="s">
        <v>5083</v>
      </c>
      <c r="C247" s="832" t="s">
        <v>5084</v>
      </c>
      <c r="D247" s="832" t="s">
        <v>5241</v>
      </c>
      <c r="E247" s="832" t="s">
        <v>5242</v>
      </c>
      <c r="F247" s="849">
        <v>1.38</v>
      </c>
      <c r="G247" s="849">
        <v>743.19</v>
      </c>
      <c r="H247" s="849"/>
      <c r="I247" s="849">
        <v>538.54347826086962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565</v>
      </c>
      <c r="B248" s="832" t="s">
        <v>5083</v>
      </c>
      <c r="C248" s="832" t="s">
        <v>5084</v>
      </c>
      <c r="D248" s="832" t="s">
        <v>5254</v>
      </c>
      <c r="E248" s="832" t="s">
        <v>5157</v>
      </c>
      <c r="F248" s="849"/>
      <c r="G248" s="849"/>
      <c r="H248" s="849"/>
      <c r="I248" s="849"/>
      <c r="J248" s="849">
        <v>1</v>
      </c>
      <c r="K248" s="849">
        <v>639.37</v>
      </c>
      <c r="L248" s="849">
        <v>1</v>
      </c>
      <c r="M248" s="849">
        <v>639.37</v>
      </c>
      <c r="N248" s="849"/>
      <c r="O248" s="849"/>
      <c r="P248" s="837"/>
      <c r="Q248" s="850"/>
    </row>
    <row r="249" spans="1:17" ht="14.4" customHeight="1" x14ac:dyDescent="0.3">
      <c r="A249" s="831" t="s">
        <v>565</v>
      </c>
      <c r="B249" s="832" t="s">
        <v>5083</v>
      </c>
      <c r="C249" s="832" t="s">
        <v>5084</v>
      </c>
      <c r="D249" s="832" t="s">
        <v>5268</v>
      </c>
      <c r="E249" s="832" t="s">
        <v>3631</v>
      </c>
      <c r="F249" s="849"/>
      <c r="G249" s="849"/>
      <c r="H249" s="849"/>
      <c r="I249" s="849"/>
      <c r="J249" s="849"/>
      <c r="K249" s="849"/>
      <c r="L249" s="849"/>
      <c r="M249" s="849"/>
      <c r="N249" s="849">
        <v>1.75</v>
      </c>
      <c r="O249" s="849">
        <v>17055.27</v>
      </c>
      <c r="P249" s="837"/>
      <c r="Q249" s="850">
        <v>9745.8685714285712</v>
      </c>
    </row>
    <row r="250" spans="1:17" ht="14.4" customHeight="1" x14ac:dyDescent="0.3">
      <c r="A250" s="831" t="s">
        <v>565</v>
      </c>
      <c r="B250" s="832" t="s">
        <v>5083</v>
      </c>
      <c r="C250" s="832" t="s">
        <v>5084</v>
      </c>
      <c r="D250" s="832" t="s">
        <v>5282</v>
      </c>
      <c r="E250" s="832" t="s">
        <v>3631</v>
      </c>
      <c r="F250" s="849"/>
      <c r="G250" s="849"/>
      <c r="H250" s="849"/>
      <c r="I250" s="849"/>
      <c r="J250" s="849">
        <v>2</v>
      </c>
      <c r="K250" s="849">
        <v>77760.320000000007</v>
      </c>
      <c r="L250" s="849">
        <v>1</v>
      </c>
      <c r="M250" s="849">
        <v>38880.160000000003</v>
      </c>
      <c r="N250" s="849">
        <v>3</v>
      </c>
      <c r="O250" s="849">
        <v>73064.759999999995</v>
      </c>
      <c r="P250" s="837">
        <v>0.93961496043226145</v>
      </c>
      <c r="Q250" s="850">
        <v>24354.92</v>
      </c>
    </row>
    <row r="251" spans="1:17" ht="14.4" customHeight="1" x14ac:dyDescent="0.3">
      <c r="A251" s="831" t="s">
        <v>565</v>
      </c>
      <c r="B251" s="832" t="s">
        <v>5083</v>
      </c>
      <c r="C251" s="832" t="s">
        <v>5320</v>
      </c>
      <c r="D251" s="832" t="s">
        <v>5323</v>
      </c>
      <c r="E251" s="832" t="s">
        <v>5324</v>
      </c>
      <c r="F251" s="849"/>
      <c r="G251" s="849"/>
      <c r="H251" s="849"/>
      <c r="I251" s="849"/>
      <c r="J251" s="849">
        <v>1</v>
      </c>
      <c r="K251" s="849">
        <v>867</v>
      </c>
      <c r="L251" s="849">
        <v>1</v>
      </c>
      <c r="M251" s="849">
        <v>867</v>
      </c>
      <c r="N251" s="849"/>
      <c r="O251" s="849"/>
      <c r="P251" s="837"/>
      <c r="Q251" s="850"/>
    </row>
    <row r="252" spans="1:17" ht="14.4" customHeight="1" x14ac:dyDescent="0.3">
      <c r="A252" s="831" t="s">
        <v>565</v>
      </c>
      <c r="B252" s="832" t="s">
        <v>5083</v>
      </c>
      <c r="C252" s="832" t="s">
        <v>5331</v>
      </c>
      <c r="D252" s="832" t="s">
        <v>5332</v>
      </c>
      <c r="E252" s="832" t="s">
        <v>5333</v>
      </c>
      <c r="F252" s="849">
        <v>2</v>
      </c>
      <c r="G252" s="849">
        <v>598</v>
      </c>
      <c r="H252" s="849"/>
      <c r="I252" s="849">
        <v>299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565</v>
      </c>
      <c r="B253" s="832" t="s">
        <v>5083</v>
      </c>
      <c r="C253" s="832" t="s">
        <v>5331</v>
      </c>
      <c r="D253" s="832" t="s">
        <v>5344</v>
      </c>
      <c r="E253" s="832" t="s">
        <v>5345</v>
      </c>
      <c r="F253" s="849">
        <v>43</v>
      </c>
      <c r="G253" s="849">
        <v>1591</v>
      </c>
      <c r="H253" s="849">
        <v>1.8695652173913044</v>
      </c>
      <c r="I253" s="849">
        <v>37</v>
      </c>
      <c r="J253" s="849">
        <v>23</v>
      </c>
      <c r="K253" s="849">
        <v>851</v>
      </c>
      <c r="L253" s="849">
        <v>1</v>
      </c>
      <c r="M253" s="849">
        <v>37</v>
      </c>
      <c r="N253" s="849">
        <v>41</v>
      </c>
      <c r="O253" s="849">
        <v>1517</v>
      </c>
      <c r="P253" s="837">
        <v>1.7826086956521738</v>
      </c>
      <c r="Q253" s="850">
        <v>37</v>
      </c>
    </row>
    <row r="254" spans="1:17" ht="14.4" customHeight="1" x14ac:dyDescent="0.3">
      <c r="A254" s="831" t="s">
        <v>565</v>
      </c>
      <c r="B254" s="832" t="s">
        <v>5083</v>
      </c>
      <c r="C254" s="832" t="s">
        <v>5331</v>
      </c>
      <c r="D254" s="832" t="s">
        <v>5344</v>
      </c>
      <c r="E254" s="832" t="s">
        <v>5346</v>
      </c>
      <c r="F254" s="849">
        <v>3</v>
      </c>
      <c r="G254" s="849">
        <v>111</v>
      </c>
      <c r="H254" s="849">
        <v>3</v>
      </c>
      <c r="I254" s="849">
        <v>37</v>
      </c>
      <c r="J254" s="849">
        <v>1</v>
      </c>
      <c r="K254" s="849">
        <v>37</v>
      </c>
      <c r="L254" s="849">
        <v>1</v>
      </c>
      <c r="M254" s="849">
        <v>37</v>
      </c>
      <c r="N254" s="849">
        <v>5</v>
      </c>
      <c r="O254" s="849">
        <v>185</v>
      </c>
      <c r="P254" s="837">
        <v>5</v>
      </c>
      <c r="Q254" s="850">
        <v>37</v>
      </c>
    </row>
    <row r="255" spans="1:17" ht="14.4" customHeight="1" x14ac:dyDescent="0.3">
      <c r="A255" s="831" t="s">
        <v>565</v>
      </c>
      <c r="B255" s="832" t="s">
        <v>5083</v>
      </c>
      <c r="C255" s="832" t="s">
        <v>5331</v>
      </c>
      <c r="D255" s="832" t="s">
        <v>5347</v>
      </c>
      <c r="E255" s="832" t="s">
        <v>5348</v>
      </c>
      <c r="F255" s="849">
        <v>3</v>
      </c>
      <c r="G255" s="849">
        <v>15</v>
      </c>
      <c r="H255" s="849">
        <v>0.75</v>
      </c>
      <c r="I255" s="849">
        <v>5</v>
      </c>
      <c r="J255" s="849">
        <v>4</v>
      </c>
      <c r="K255" s="849">
        <v>20</v>
      </c>
      <c r="L255" s="849">
        <v>1</v>
      </c>
      <c r="M255" s="849">
        <v>5</v>
      </c>
      <c r="N255" s="849"/>
      <c r="O255" s="849"/>
      <c r="P255" s="837"/>
      <c r="Q255" s="850"/>
    </row>
    <row r="256" spans="1:17" ht="14.4" customHeight="1" x14ac:dyDescent="0.3">
      <c r="A256" s="831" t="s">
        <v>565</v>
      </c>
      <c r="B256" s="832" t="s">
        <v>5083</v>
      </c>
      <c r="C256" s="832" t="s">
        <v>5331</v>
      </c>
      <c r="D256" s="832" t="s">
        <v>5351</v>
      </c>
      <c r="E256" s="832" t="s">
        <v>5352</v>
      </c>
      <c r="F256" s="849">
        <v>1</v>
      </c>
      <c r="G256" s="849">
        <v>177</v>
      </c>
      <c r="H256" s="849"/>
      <c r="I256" s="849">
        <v>177</v>
      </c>
      <c r="J256" s="849"/>
      <c r="K256" s="849"/>
      <c r="L256" s="849"/>
      <c r="M256" s="849"/>
      <c r="N256" s="849">
        <v>2</v>
      </c>
      <c r="O256" s="849">
        <v>356</v>
      </c>
      <c r="P256" s="837"/>
      <c r="Q256" s="850">
        <v>178</v>
      </c>
    </row>
    <row r="257" spans="1:17" ht="14.4" customHeight="1" x14ac:dyDescent="0.3">
      <c r="A257" s="831" t="s">
        <v>565</v>
      </c>
      <c r="B257" s="832" t="s">
        <v>5083</v>
      </c>
      <c r="C257" s="832" t="s">
        <v>5331</v>
      </c>
      <c r="D257" s="832" t="s">
        <v>5351</v>
      </c>
      <c r="E257" s="832" t="s">
        <v>5353</v>
      </c>
      <c r="F257" s="849">
        <v>5</v>
      </c>
      <c r="G257" s="849">
        <v>885</v>
      </c>
      <c r="H257" s="849">
        <v>1</v>
      </c>
      <c r="I257" s="849">
        <v>177</v>
      </c>
      <c r="J257" s="849">
        <v>5</v>
      </c>
      <c r="K257" s="849">
        <v>885</v>
      </c>
      <c r="L257" s="849">
        <v>1</v>
      </c>
      <c r="M257" s="849">
        <v>177</v>
      </c>
      <c r="N257" s="849">
        <v>8</v>
      </c>
      <c r="O257" s="849">
        <v>1424</v>
      </c>
      <c r="P257" s="837">
        <v>1.609039548022599</v>
      </c>
      <c r="Q257" s="850">
        <v>178</v>
      </c>
    </row>
    <row r="258" spans="1:17" ht="14.4" customHeight="1" x14ac:dyDescent="0.3">
      <c r="A258" s="831" t="s">
        <v>565</v>
      </c>
      <c r="B258" s="832" t="s">
        <v>5083</v>
      </c>
      <c r="C258" s="832" t="s">
        <v>5331</v>
      </c>
      <c r="D258" s="832" t="s">
        <v>5530</v>
      </c>
      <c r="E258" s="832" t="s">
        <v>5531</v>
      </c>
      <c r="F258" s="849"/>
      <c r="G258" s="849"/>
      <c r="H258" s="849"/>
      <c r="I258" s="849"/>
      <c r="J258" s="849"/>
      <c r="K258" s="849"/>
      <c r="L258" s="849"/>
      <c r="M258" s="849"/>
      <c r="N258" s="849">
        <v>0</v>
      </c>
      <c r="O258" s="849">
        <v>0</v>
      </c>
      <c r="P258" s="837"/>
      <c r="Q258" s="850"/>
    </row>
    <row r="259" spans="1:17" ht="14.4" customHeight="1" x14ac:dyDescent="0.3">
      <c r="A259" s="831" t="s">
        <v>565</v>
      </c>
      <c r="B259" s="832" t="s">
        <v>5083</v>
      </c>
      <c r="C259" s="832" t="s">
        <v>5331</v>
      </c>
      <c r="D259" s="832" t="s">
        <v>5354</v>
      </c>
      <c r="E259" s="832" t="s">
        <v>5355</v>
      </c>
      <c r="F259" s="849">
        <v>6</v>
      </c>
      <c r="G259" s="849">
        <v>0</v>
      </c>
      <c r="H259" s="849"/>
      <c r="I259" s="849">
        <v>0</v>
      </c>
      <c r="J259" s="849">
        <v>8</v>
      </c>
      <c r="K259" s="849">
        <v>0</v>
      </c>
      <c r="L259" s="849"/>
      <c r="M259" s="849">
        <v>0</v>
      </c>
      <c r="N259" s="849">
        <v>21</v>
      </c>
      <c r="O259" s="849">
        <v>0</v>
      </c>
      <c r="P259" s="837"/>
      <c r="Q259" s="850">
        <v>0</v>
      </c>
    </row>
    <row r="260" spans="1:17" ht="14.4" customHeight="1" x14ac:dyDescent="0.3">
      <c r="A260" s="831" t="s">
        <v>565</v>
      </c>
      <c r="B260" s="832" t="s">
        <v>5083</v>
      </c>
      <c r="C260" s="832" t="s">
        <v>5331</v>
      </c>
      <c r="D260" s="832" t="s">
        <v>5356</v>
      </c>
      <c r="E260" s="832" t="s">
        <v>5357</v>
      </c>
      <c r="F260" s="849"/>
      <c r="G260" s="849"/>
      <c r="H260" s="849"/>
      <c r="I260" s="849"/>
      <c r="J260" s="849"/>
      <c r="K260" s="849"/>
      <c r="L260" s="849"/>
      <c r="M260" s="849"/>
      <c r="N260" s="849">
        <v>35</v>
      </c>
      <c r="O260" s="849">
        <v>0</v>
      </c>
      <c r="P260" s="837"/>
      <c r="Q260" s="850">
        <v>0</v>
      </c>
    </row>
    <row r="261" spans="1:17" ht="14.4" customHeight="1" x14ac:dyDescent="0.3">
      <c r="A261" s="831" t="s">
        <v>565</v>
      </c>
      <c r="B261" s="832" t="s">
        <v>5083</v>
      </c>
      <c r="C261" s="832" t="s">
        <v>5331</v>
      </c>
      <c r="D261" s="832" t="s">
        <v>5358</v>
      </c>
      <c r="E261" s="832" t="s">
        <v>5359</v>
      </c>
      <c r="F261" s="849">
        <v>6</v>
      </c>
      <c r="G261" s="849">
        <v>660</v>
      </c>
      <c r="H261" s="849"/>
      <c r="I261" s="849">
        <v>110</v>
      </c>
      <c r="J261" s="849"/>
      <c r="K261" s="849"/>
      <c r="L261" s="849"/>
      <c r="M261" s="849"/>
      <c r="N261" s="849">
        <v>1</v>
      </c>
      <c r="O261" s="849">
        <v>244</v>
      </c>
      <c r="P261" s="837"/>
      <c r="Q261" s="850">
        <v>244</v>
      </c>
    </row>
    <row r="262" spans="1:17" ht="14.4" customHeight="1" x14ac:dyDescent="0.3">
      <c r="A262" s="831" t="s">
        <v>565</v>
      </c>
      <c r="B262" s="832" t="s">
        <v>5083</v>
      </c>
      <c r="C262" s="832" t="s">
        <v>5331</v>
      </c>
      <c r="D262" s="832" t="s">
        <v>5358</v>
      </c>
      <c r="E262" s="832" t="s">
        <v>5360</v>
      </c>
      <c r="F262" s="849"/>
      <c r="G262" s="849"/>
      <c r="H262" s="849"/>
      <c r="I262" s="849"/>
      <c r="J262" s="849">
        <v>5</v>
      </c>
      <c r="K262" s="849">
        <v>1215</v>
      </c>
      <c r="L262" s="849">
        <v>1</v>
      </c>
      <c r="M262" s="849">
        <v>243</v>
      </c>
      <c r="N262" s="849"/>
      <c r="O262" s="849"/>
      <c r="P262" s="837"/>
      <c r="Q262" s="850"/>
    </row>
    <row r="263" spans="1:17" ht="14.4" customHeight="1" x14ac:dyDescent="0.3">
      <c r="A263" s="831" t="s">
        <v>565</v>
      </c>
      <c r="B263" s="832" t="s">
        <v>5083</v>
      </c>
      <c r="C263" s="832" t="s">
        <v>5331</v>
      </c>
      <c r="D263" s="832" t="s">
        <v>5378</v>
      </c>
      <c r="E263" s="832" t="s">
        <v>5379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355</v>
      </c>
      <c r="P263" s="837"/>
      <c r="Q263" s="850">
        <v>355</v>
      </c>
    </row>
    <row r="264" spans="1:17" ht="14.4" customHeight="1" x14ac:dyDescent="0.3">
      <c r="A264" s="831" t="s">
        <v>565</v>
      </c>
      <c r="B264" s="832" t="s">
        <v>5083</v>
      </c>
      <c r="C264" s="832" t="s">
        <v>5331</v>
      </c>
      <c r="D264" s="832" t="s">
        <v>5378</v>
      </c>
      <c r="E264" s="832" t="s">
        <v>5380</v>
      </c>
      <c r="F264" s="849">
        <v>11</v>
      </c>
      <c r="G264" s="849">
        <v>3894</v>
      </c>
      <c r="H264" s="849">
        <v>2.7422535211267607</v>
      </c>
      <c r="I264" s="849">
        <v>354</v>
      </c>
      <c r="J264" s="849">
        <v>4</v>
      </c>
      <c r="K264" s="849">
        <v>1420</v>
      </c>
      <c r="L264" s="849">
        <v>1</v>
      </c>
      <c r="M264" s="849">
        <v>355</v>
      </c>
      <c r="N264" s="849">
        <v>7</v>
      </c>
      <c r="O264" s="849">
        <v>2485</v>
      </c>
      <c r="P264" s="837">
        <v>1.75</v>
      </c>
      <c r="Q264" s="850">
        <v>355</v>
      </c>
    </row>
    <row r="265" spans="1:17" ht="14.4" customHeight="1" x14ac:dyDescent="0.3">
      <c r="A265" s="831" t="s">
        <v>565</v>
      </c>
      <c r="B265" s="832" t="s">
        <v>5083</v>
      </c>
      <c r="C265" s="832" t="s">
        <v>5331</v>
      </c>
      <c r="D265" s="832" t="s">
        <v>5388</v>
      </c>
      <c r="E265" s="832" t="s">
        <v>5389</v>
      </c>
      <c r="F265" s="849">
        <v>3</v>
      </c>
      <c r="G265" s="849">
        <v>366</v>
      </c>
      <c r="H265" s="849">
        <v>0.35057471264367818</v>
      </c>
      <c r="I265" s="849">
        <v>122</v>
      </c>
      <c r="J265" s="849">
        <v>9</v>
      </c>
      <c r="K265" s="849">
        <v>1044</v>
      </c>
      <c r="L265" s="849">
        <v>1</v>
      </c>
      <c r="M265" s="849">
        <v>116</v>
      </c>
      <c r="N265" s="849">
        <v>12</v>
      </c>
      <c r="O265" s="849">
        <v>1392</v>
      </c>
      <c r="P265" s="837">
        <v>1.3333333333333333</v>
      </c>
      <c r="Q265" s="850">
        <v>116</v>
      </c>
    </row>
    <row r="266" spans="1:17" ht="14.4" customHeight="1" x14ac:dyDescent="0.3">
      <c r="A266" s="831" t="s">
        <v>565</v>
      </c>
      <c r="B266" s="832" t="s">
        <v>5083</v>
      </c>
      <c r="C266" s="832" t="s">
        <v>5331</v>
      </c>
      <c r="D266" s="832" t="s">
        <v>5390</v>
      </c>
      <c r="E266" s="832" t="s">
        <v>5391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0</v>
      </c>
      <c r="P266" s="837"/>
      <c r="Q266" s="850">
        <v>0</v>
      </c>
    </row>
    <row r="267" spans="1:17" ht="14.4" customHeight="1" x14ac:dyDescent="0.3">
      <c r="A267" s="831" t="s">
        <v>565</v>
      </c>
      <c r="B267" s="832" t="s">
        <v>5413</v>
      </c>
      <c r="C267" s="832" t="s">
        <v>5084</v>
      </c>
      <c r="D267" s="832" t="s">
        <v>5184</v>
      </c>
      <c r="E267" s="832" t="s">
        <v>5173</v>
      </c>
      <c r="F267" s="849"/>
      <c r="G267" s="849"/>
      <c r="H267" s="849"/>
      <c r="I267" s="849"/>
      <c r="J267" s="849">
        <v>0.49</v>
      </c>
      <c r="K267" s="849">
        <v>1292.54</v>
      </c>
      <c r="L267" s="849">
        <v>1</v>
      </c>
      <c r="M267" s="849">
        <v>2637.8367346938776</v>
      </c>
      <c r="N267" s="849"/>
      <c r="O267" s="849"/>
      <c r="P267" s="837"/>
      <c r="Q267" s="850"/>
    </row>
    <row r="268" spans="1:17" ht="14.4" customHeight="1" x14ac:dyDescent="0.3">
      <c r="A268" s="831" t="s">
        <v>565</v>
      </c>
      <c r="B268" s="832" t="s">
        <v>5413</v>
      </c>
      <c r="C268" s="832" t="s">
        <v>5084</v>
      </c>
      <c r="D268" s="832" t="s">
        <v>5185</v>
      </c>
      <c r="E268" s="832" t="s">
        <v>5173</v>
      </c>
      <c r="F268" s="849"/>
      <c r="G268" s="849"/>
      <c r="H268" s="849"/>
      <c r="I268" s="849"/>
      <c r="J268" s="849">
        <v>0.77</v>
      </c>
      <c r="K268" s="849">
        <v>1015.56</v>
      </c>
      <c r="L268" s="849">
        <v>1</v>
      </c>
      <c r="M268" s="849">
        <v>1318.9090909090908</v>
      </c>
      <c r="N268" s="849"/>
      <c r="O268" s="849"/>
      <c r="P268" s="837"/>
      <c r="Q268" s="850"/>
    </row>
    <row r="269" spans="1:17" ht="14.4" customHeight="1" x14ac:dyDescent="0.3">
      <c r="A269" s="831" t="s">
        <v>565</v>
      </c>
      <c r="B269" s="832" t="s">
        <v>5413</v>
      </c>
      <c r="C269" s="832" t="s">
        <v>5320</v>
      </c>
      <c r="D269" s="832" t="s">
        <v>5426</v>
      </c>
      <c r="E269" s="832" t="s">
        <v>5427</v>
      </c>
      <c r="F269" s="849">
        <v>18</v>
      </c>
      <c r="G269" s="849">
        <v>18391.86</v>
      </c>
      <c r="H269" s="849">
        <v>1.1999999999999997</v>
      </c>
      <c r="I269" s="849">
        <v>1021.77</v>
      </c>
      <c r="J269" s="849">
        <v>15</v>
      </c>
      <c r="K269" s="849">
        <v>15326.550000000003</v>
      </c>
      <c r="L269" s="849">
        <v>1</v>
      </c>
      <c r="M269" s="849">
        <v>1021.7700000000002</v>
      </c>
      <c r="N269" s="849">
        <v>8</v>
      </c>
      <c r="O269" s="849">
        <v>8174.16</v>
      </c>
      <c r="P269" s="837">
        <v>0.53333333333333321</v>
      </c>
      <c r="Q269" s="850">
        <v>1021.77</v>
      </c>
    </row>
    <row r="270" spans="1:17" ht="14.4" customHeight="1" x14ac:dyDescent="0.3">
      <c r="A270" s="831" t="s">
        <v>565</v>
      </c>
      <c r="B270" s="832" t="s">
        <v>5413</v>
      </c>
      <c r="C270" s="832" t="s">
        <v>5320</v>
      </c>
      <c r="D270" s="832" t="s">
        <v>5467</v>
      </c>
      <c r="E270" s="832" t="s">
        <v>5468</v>
      </c>
      <c r="F270" s="849"/>
      <c r="G270" s="849"/>
      <c r="H270" s="849"/>
      <c r="I270" s="849"/>
      <c r="J270" s="849">
        <v>5</v>
      </c>
      <c r="K270" s="849">
        <v>10062.85</v>
      </c>
      <c r="L270" s="849">
        <v>1</v>
      </c>
      <c r="M270" s="849">
        <v>2012.5700000000002</v>
      </c>
      <c r="N270" s="849"/>
      <c r="O270" s="849"/>
      <c r="P270" s="837"/>
      <c r="Q270" s="850"/>
    </row>
    <row r="271" spans="1:17" ht="14.4" customHeight="1" x14ac:dyDescent="0.3">
      <c r="A271" s="831" t="s">
        <v>565</v>
      </c>
      <c r="B271" s="832" t="s">
        <v>5413</v>
      </c>
      <c r="C271" s="832" t="s">
        <v>5331</v>
      </c>
      <c r="D271" s="832" t="s">
        <v>5344</v>
      </c>
      <c r="E271" s="832" t="s">
        <v>5345</v>
      </c>
      <c r="F271" s="849">
        <v>39</v>
      </c>
      <c r="G271" s="849">
        <v>1443</v>
      </c>
      <c r="H271" s="849">
        <v>0.76470588235294112</v>
      </c>
      <c r="I271" s="849">
        <v>37</v>
      </c>
      <c r="J271" s="849">
        <v>51</v>
      </c>
      <c r="K271" s="849">
        <v>1887</v>
      </c>
      <c r="L271" s="849">
        <v>1</v>
      </c>
      <c r="M271" s="849">
        <v>37</v>
      </c>
      <c r="N271" s="849">
        <v>38</v>
      </c>
      <c r="O271" s="849">
        <v>1406</v>
      </c>
      <c r="P271" s="837">
        <v>0.74509803921568629</v>
      </c>
      <c r="Q271" s="850">
        <v>37</v>
      </c>
    </row>
    <row r="272" spans="1:17" ht="14.4" customHeight="1" x14ac:dyDescent="0.3">
      <c r="A272" s="831" t="s">
        <v>565</v>
      </c>
      <c r="B272" s="832" t="s">
        <v>5413</v>
      </c>
      <c r="C272" s="832" t="s">
        <v>5331</v>
      </c>
      <c r="D272" s="832" t="s">
        <v>5344</v>
      </c>
      <c r="E272" s="832" t="s">
        <v>5346</v>
      </c>
      <c r="F272" s="849">
        <v>3</v>
      </c>
      <c r="G272" s="849">
        <v>111</v>
      </c>
      <c r="H272" s="849">
        <v>1</v>
      </c>
      <c r="I272" s="849">
        <v>37</v>
      </c>
      <c r="J272" s="849">
        <v>3</v>
      </c>
      <c r="K272" s="849">
        <v>111</v>
      </c>
      <c r="L272" s="849">
        <v>1</v>
      </c>
      <c r="M272" s="849">
        <v>37</v>
      </c>
      <c r="N272" s="849">
        <v>6</v>
      </c>
      <c r="O272" s="849">
        <v>222</v>
      </c>
      <c r="P272" s="837">
        <v>2</v>
      </c>
      <c r="Q272" s="850">
        <v>37</v>
      </c>
    </row>
    <row r="273" spans="1:17" ht="14.4" customHeight="1" x14ac:dyDescent="0.3">
      <c r="A273" s="831" t="s">
        <v>565</v>
      </c>
      <c r="B273" s="832" t="s">
        <v>5413</v>
      </c>
      <c r="C273" s="832" t="s">
        <v>5331</v>
      </c>
      <c r="D273" s="832" t="s">
        <v>5347</v>
      </c>
      <c r="E273" s="832" t="s">
        <v>5348</v>
      </c>
      <c r="F273" s="849">
        <v>2</v>
      </c>
      <c r="G273" s="849">
        <v>10</v>
      </c>
      <c r="H273" s="849">
        <v>1</v>
      </c>
      <c r="I273" s="849">
        <v>5</v>
      </c>
      <c r="J273" s="849">
        <v>2</v>
      </c>
      <c r="K273" s="849">
        <v>10</v>
      </c>
      <c r="L273" s="849">
        <v>1</v>
      </c>
      <c r="M273" s="849">
        <v>5</v>
      </c>
      <c r="N273" s="849"/>
      <c r="O273" s="849"/>
      <c r="P273" s="837"/>
      <c r="Q273" s="850"/>
    </row>
    <row r="274" spans="1:17" ht="14.4" customHeight="1" x14ac:dyDescent="0.3">
      <c r="A274" s="831" t="s">
        <v>565</v>
      </c>
      <c r="B274" s="832" t="s">
        <v>5413</v>
      </c>
      <c r="C274" s="832" t="s">
        <v>5331</v>
      </c>
      <c r="D274" s="832" t="s">
        <v>5430</v>
      </c>
      <c r="E274" s="832" t="s">
        <v>5431</v>
      </c>
      <c r="F274" s="849">
        <v>45</v>
      </c>
      <c r="G274" s="849">
        <v>7965</v>
      </c>
      <c r="H274" s="849">
        <v>1.2857142857142858</v>
      </c>
      <c r="I274" s="849">
        <v>177</v>
      </c>
      <c r="J274" s="849">
        <v>35</v>
      </c>
      <c r="K274" s="849">
        <v>6195</v>
      </c>
      <c r="L274" s="849">
        <v>1</v>
      </c>
      <c r="M274" s="849">
        <v>177</v>
      </c>
      <c r="N274" s="849">
        <v>51</v>
      </c>
      <c r="O274" s="849">
        <v>9078</v>
      </c>
      <c r="P274" s="837">
        <v>1.4653753026634382</v>
      </c>
      <c r="Q274" s="850">
        <v>178</v>
      </c>
    </row>
    <row r="275" spans="1:17" ht="14.4" customHeight="1" x14ac:dyDescent="0.3">
      <c r="A275" s="831" t="s">
        <v>565</v>
      </c>
      <c r="B275" s="832" t="s">
        <v>5413</v>
      </c>
      <c r="C275" s="832" t="s">
        <v>5331</v>
      </c>
      <c r="D275" s="832" t="s">
        <v>5430</v>
      </c>
      <c r="E275" s="832" t="s">
        <v>5432</v>
      </c>
      <c r="F275" s="849">
        <v>7</v>
      </c>
      <c r="G275" s="849">
        <v>1239</v>
      </c>
      <c r="H275" s="849">
        <v>7</v>
      </c>
      <c r="I275" s="849">
        <v>177</v>
      </c>
      <c r="J275" s="849">
        <v>1</v>
      </c>
      <c r="K275" s="849">
        <v>177</v>
      </c>
      <c r="L275" s="849">
        <v>1</v>
      </c>
      <c r="M275" s="849">
        <v>177</v>
      </c>
      <c r="N275" s="849">
        <v>1</v>
      </c>
      <c r="O275" s="849">
        <v>178</v>
      </c>
      <c r="P275" s="837">
        <v>1.0056497175141244</v>
      </c>
      <c r="Q275" s="850">
        <v>178</v>
      </c>
    </row>
    <row r="276" spans="1:17" ht="14.4" customHeight="1" x14ac:dyDescent="0.3">
      <c r="A276" s="831" t="s">
        <v>565</v>
      </c>
      <c r="B276" s="832" t="s">
        <v>5413</v>
      </c>
      <c r="C276" s="832" t="s">
        <v>5331</v>
      </c>
      <c r="D276" s="832" t="s">
        <v>5433</v>
      </c>
      <c r="E276" s="832" t="s">
        <v>5434</v>
      </c>
      <c r="F276" s="849">
        <v>12</v>
      </c>
      <c r="G276" s="849">
        <v>14904</v>
      </c>
      <c r="H276" s="849">
        <v>0.5</v>
      </c>
      <c r="I276" s="849">
        <v>1242</v>
      </c>
      <c r="J276" s="849">
        <v>24</v>
      </c>
      <c r="K276" s="849">
        <v>29808</v>
      </c>
      <c r="L276" s="849">
        <v>1</v>
      </c>
      <c r="M276" s="849">
        <v>1242</v>
      </c>
      <c r="N276" s="849">
        <v>8</v>
      </c>
      <c r="O276" s="849">
        <v>9944</v>
      </c>
      <c r="P276" s="837">
        <v>0.33360171765968866</v>
      </c>
      <c r="Q276" s="850">
        <v>1243</v>
      </c>
    </row>
    <row r="277" spans="1:17" ht="14.4" customHeight="1" x14ac:dyDescent="0.3">
      <c r="A277" s="831" t="s">
        <v>565</v>
      </c>
      <c r="B277" s="832" t="s">
        <v>5413</v>
      </c>
      <c r="C277" s="832" t="s">
        <v>5331</v>
      </c>
      <c r="D277" s="832" t="s">
        <v>5435</v>
      </c>
      <c r="E277" s="832" t="s">
        <v>5436</v>
      </c>
      <c r="F277" s="849">
        <v>2596</v>
      </c>
      <c r="G277" s="849">
        <v>1856140</v>
      </c>
      <c r="H277" s="849">
        <v>0.77215942891136224</v>
      </c>
      <c r="I277" s="849">
        <v>715</v>
      </c>
      <c r="J277" s="849">
        <v>3362</v>
      </c>
      <c r="K277" s="849">
        <v>2403830</v>
      </c>
      <c r="L277" s="849">
        <v>1</v>
      </c>
      <c r="M277" s="849">
        <v>715</v>
      </c>
      <c r="N277" s="849">
        <v>3224</v>
      </c>
      <c r="O277" s="849">
        <v>2305160</v>
      </c>
      <c r="P277" s="837">
        <v>0.95895300416418794</v>
      </c>
      <c r="Q277" s="850">
        <v>715</v>
      </c>
    </row>
    <row r="278" spans="1:17" ht="14.4" customHeight="1" x14ac:dyDescent="0.3">
      <c r="A278" s="831" t="s">
        <v>565</v>
      </c>
      <c r="B278" s="832" t="s">
        <v>5413</v>
      </c>
      <c r="C278" s="832" t="s">
        <v>5331</v>
      </c>
      <c r="D278" s="832" t="s">
        <v>5437</v>
      </c>
      <c r="E278" s="832" t="s">
        <v>5438</v>
      </c>
      <c r="F278" s="849">
        <v>9</v>
      </c>
      <c r="G278" s="849">
        <v>5679</v>
      </c>
      <c r="H278" s="849"/>
      <c r="I278" s="849">
        <v>631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565</v>
      </c>
      <c r="B279" s="832" t="s">
        <v>5413</v>
      </c>
      <c r="C279" s="832" t="s">
        <v>5331</v>
      </c>
      <c r="D279" s="832" t="s">
        <v>5469</v>
      </c>
      <c r="E279" s="832" t="s">
        <v>5470</v>
      </c>
      <c r="F279" s="849">
        <v>11</v>
      </c>
      <c r="G279" s="849">
        <v>67628</v>
      </c>
      <c r="H279" s="849"/>
      <c r="I279" s="849">
        <v>6148</v>
      </c>
      <c r="J279" s="849"/>
      <c r="K279" s="849"/>
      <c r="L279" s="849"/>
      <c r="M279" s="849"/>
      <c r="N279" s="849">
        <v>1</v>
      </c>
      <c r="O279" s="849">
        <v>6152</v>
      </c>
      <c r="P279" s="837"/>
      <c r="Q279" s="850">
        <v>6152</v>
      </c>
    </row>
    <row r="280" spans="1:17" ht="14.4" customHeight="1" x14ac:dyDescent="0.3">
      <c r="A280" s="831" t="s">
        <v>565</v>
      </c>
      <c r="B280" s="832" t="s">
        <v>5413</v>
      </c>
      <c r="C280" s="832" t="s">
        <v>5331</v>
      </c>
      <c r="D280" s="832" t="s">
        <v>5439</v>
      </c>
      <c r="E280" s="832" t="s">
        <v>5440</v>
      </c>
      <c r="F280" s="849">
        <v>20</v>
      </c>
      <c r="G280" s="849">
        <v>133540</v>
      </c>
      <c r="H280" s="849">
        <v>1.5382311608726702</v>
      </c>
      <c r="I280" s="849">
        <v>6677</v>
      </c>
      <c r="J280" s="849">
        <v>13</v>
      </c>
      <c r="K280" s="849">
        <v>86814</v>
      </c>
      <c r="L280" s="849">
        <v>1</v>
      </c>
      <c r="M280" s="849">
        <v>6678</v>
      </c>
      <c r="N280" s="849">
        <v>38</v>
      </c>
      <c r="O280" s="849">
        <v>253878</v>
      </c>
      <c r="P280" s="837">
        <v>2.9243900753334717</v>
      </c>
      <c r="Q280" s="850">
        <v>6681</v>
      </c>
    </row>
    <row r="281" spans="1:17" ht="14.4" customHeight="1" x14ac:dyDescent="0.3">
      <c r="A281" s="831" t="s">
        <v>565</v>
      </c>
      <c r="B281" s="832" t="s">
        <v>5413</v>
      </c>
      <c r="C281" s="832" t="s">
        <v>5331</v>
      </c>
      <c r="D281" s="832" t="s">
        <v>5441</v>
      </c>
      <c r="E281" s="832" t="s">
        <v>5484</v>
      </c>
      <c r="F281" s="849"/>
      <c r="G281" s="849"/>
      <c r="H281" s="849"/>
      <c r="I281" s="849"/>
      <c r="J281" s="849">
        <v>1</v>
      </c>
      <c r="K281" s="849">
        <v>129</v>
      </c>
      <c r="L281" s="849">
        <v>1</v>
      </c>
      <c r="M281" s="849">
        <v>129</v>
      </c>
      <c r="N281" s="849"/>
      <c r="O281" s="849"/>
      <c r="P281" s="837"/>
      <c r="Q281" s="850"/>
    </row>
    <row r="282" spans="1:17" ht="14.4" customHeight="1" x14ac:dyDescent="0.3">
      <c r="A282" s="831" t="s">
        <v>565</v>
      </c>
      <c r="B282" s="832" t="s">
        <v>5413</v>
      </c>
      <c r="C282" s="832" t="s">
        <v>5331</v>
      </c>
      <c r="D282" s="832" t="s">
        <v>5441</v>
      </c>
      <c r="E282" s="832" t="s">
        <v>5442</v>
      </c>
      <c r="F282" s="849">
        <v>138</v>
      </c>
      <c r="G282" s="849">
        <v>17802</v>
      </c>
      <c r="H282" s="849">
        <v>0.93243243243243246</v>
      </c>
      <c r="I282" s="849">
        <v>129</v>
      </c>
      <c r="J282" s="849">
        <v>148</v>
      </c>
      <c r="K282" s="849">
        <v>19092</v>
      </c>
      <c r="L282" s="849">
        <v>1</v>
      </c>
      <c r="M282" s="849">
        <v>129</v>
      </c>
      <c r="N282" s="849">
        <v>178</v>
      </c>
      <c r="O282" s="849">
        <v>22962</v>
      </c>
      <c r="P282" s="837">
        <v>1.2027027027027026</v>
      </c>
      <c r="Q282" s="850">
        <v>129</v>
      </c>
    </row>
    <row r="283" spans="1:17" ht="14.4" customHeight="1" x14ac:dyDescent="0.3">
      <c r="A283" s="831" t="s">
        <v>565</v>
      </c>
      <c r="B283" s="832" t="s">
        <v>5413</v>
      </c>
      <c r="C283" s="832" t="s">
        <v>5331</v>
      </c>
      <c r="D283" s="832" t="s">
        <v>5443</v>
      </c>
      <c r="E283" s="832" t="s">
        <v>5444</v>
      </c>
      <c r="F283" s="849">
        <v>20</v>
      </c>
      <c r="G283" s="849">
        <v>14400</v>
      </c>
      <c r="H283" s="849">
        <v>0.95106003566475139</v>
      </c>
      <c r="I283" s="849">
        <v>720</v>
      </c>
      <c r="J283" s="849">
        <v>21</v>
      </c>
      <c r="K283" s="849">
        <v>15141</v>
      </c>
      <c r="L283" s="849">
        <v>1</v>
      </c>
      <c r="M283" s="849">
        <v>721</v>
      </c>
      <c r="N283" s="849">
        <v>11</v>
      </c>
      <c r="O283" s="849">
        <v>7964</v>
      </c>
      <c r="P283" s="837">
        <v>0.52598903639125549</v>
      </c>
      <c r="Q283" s="850">
        <v>724</v>
      </c>
    </row>
    <row r="284" spans="1:17" ht="14.4" customHeight="1" x14ac:dyDescent="0.3">
      <c r="A284" s="831" t="s">
        <v>565</v>
      </c>
      <c r="B284" s="832" t="s">
        <v>5413</v>
      </c>
      <c r="C284" s="832" t="s">
        <v>5331</v>
      </c>
      <c r="D284" s="832" t="s">
        <v>5445</v>
      </c>
      <c r="E284" s="832" t="s">
        <v>5446</v>
      </c>
      <c r="F284" s="849">
        <v>5282</v>
      </c>
      <c r="G284" s="849">
        <v>4642878</v>
      </c>
      <c r="H284" s="849">
        <v>0.8588617886178862</v>
      </c>
      <c r="I284" s="849">
        <v>879</v>
      </c>
      <c r="J284" s="849">
        <v>6150</v>
      </c>
      <c r="K284" s="849">
        <v>5405850</v>
      </c>
      <c r="L284" s="849">
        <v>1</v>
      </c>
      <c r="M284" s="849">
        <v>879</v>
      </c>
      <c r="N284" s="849">
        <v>7381</v>
      </c>
      <c r="O284" s="849">
        <v>6487899</v>
      </c>
      <c r="P284" s="837">
        <v>1.2001626016260163</v>
      </c>
      <c r="Q284" s="850">
        <v>879</v>
      </c>
    </row>
    <row r="285" spans="1:17" ht="14.4" customHeight="1" x14ac:dyDescent="0.3">
      <c r="A285" s="831" t="s">
        <v>565</v>
      </c>
      <c r="B285" s="832" t="s">
        <v>5413</v>
      </c>
      <c r="C285" s="832" t="s">
        <v>5331</v>
      </c>
      <c r="D285" s="832" t="s">
        <v>5358</v>
      </c>
      <c r="E285" s="832" t="s">
        <v>5360</v>
      </c>
      <c r="F285" s="849">
        <v>1</v>
      </c>
      <c r="G285" s="849">
        <v>110</v>
      </c>
      <c r="H285" s="849">
        <v>0.45267489711934156</v>
      </c>
      <c r="I285" s="849">
        <v>110</v>
      </c>
      <c r="J285" s="849">
        <v>1</v>
      </c>
      <c r="K285" s="849">
        <v>243</v>
      </c>
      <c r="L285" s="849">
        <v>1</v>
      </c>
      <c r="M285" s="849">
        <v>243</v>
      </c>
      <c r="N285" s="849"/>
      <c r="O285" s="849"/>
      <c r="P285" s="837"/>
      <c r="Q285" s="850"/>
    </row>
    <row r="286" spans="1:17" ht="14.4" customHeight="1" x14ac:dyDescent="0.3">
      <c r="A286" s="831" t="s">
        <v>565</v>
      </c>
      <c r="B286" s="832" t="s">
        <v>5413</v>
      </c>
      <c r="C286" s="832" t="s">
        <v>5331</v>
      </c>
      <c r="D286" s="832" t="s">
        <v>5447</v>
      </c>
      <c r="E286" s="832" t="s">
        <v>5448</v>
      </c>
      <c r="F286" s="849">
        <v>29</v>
      </c>
      <c r="G286" s="849">
        <v>27202</v>
      </c>
      <c r="H286" s="849">
        <v>2.2283935446874743</v>
      </c>
      <c r="I286" s="849">
        <v>938</v>
      </c>
      <c r="J286" s="849">
        <v>13</v>
      </c>
      <c r="K286" s="849">
        <v>12207</v>
      </c>
      <c r="L286" s="849">
        <v>1</v>
      </c>
      <c r="M286" s="849">
        <v>939</v>
      </c>
      <c r="N286" s="849">
        <v>39</v>
      </c>
      <c r="O286" s="849">
        <v>36621</v>
      </c>
      <c r="P286" s="837">
        <v>3</v>
      </c>
      <c r="Q286" s="850">
        <v>939</v>
      </c>
    </row>
    <row r="287" spans="1:17" ht="14.4" customHeight="1" x14ac:dyDescent="0.3">
      <c r="A287" s="831" t="s">
        <v>565</v>
      </c>
      <c r="B287" s="832" t="s">
        <v>5413</v>
      </c>
      <c r="C287" s="832" t="s">
        <v>5331</v>
      </c>
      <c r="D287" s="832" t="s">
        <v>5449</v>
      </c>
      <c r="E287" s="832" t="s">
        <v>5450</v>
      </c>
      <c r="F287" s="849"/>
      <c r="G287" s="849"/>
      <c r="H287" s="849"/>
      <c r="I287" s="849"/>
      <c r="J287" s="849">
        <v>3</v>
      </c>
      <c r="K287" s="849">
        <v>1065</v>
      </c>
      <c r="L287" s="849">
        <v>1</v>
      </c>
      <c r="M287" s="849">
        <v>355</v>
      </c>
      <c r="N287" s="849"/>
      <c r="O287" s="849"/>
      <c r="P287" s="837"/>
      <c r="Q287" s="850"/>
    </row>
    <row r="288" spans="1:17" ht="14.4" customHeight="1" x14ac:dyDescent="0.3">
      <c r="A288" s="831" t="s">
        <v>565</v>
      </c>
      <c r="B288" s="832" t="s">
        <v>5413</v>
      </c>
      <c r="C288" s="832" t="s">
        <v>5331</v>
      </c>
      <c r="D288" s="832" t="s">
        <v>5449</v>
      </c>
      <c r="E288" s="832" t="s">
        <v>5451</v>
      </c>
      <c r="F288" s="849">
        <v>5</v>
      </c>
      <c r="G288" s="849">
        <v>1770</v>
      </c>
      <c r="H288" s="849">
        <v>0.71227364185110664</v>
      </c>
      <c r="I288" s="849">
        <v>354</v>
      </c>
      <c r="J288" s="849">
        <v>7</v>
      </c>
      <c r="K288" s="849">
        <v>2485</v>
      </c>
      <c r="L288" s="849">
        <v>1</v>
      </c>
      <c r="M288" s="849">
        <v>355</v>
      </c>
      <c r="N288" s="849"/>
      <c r="O288" s="849"/>
      <c r="P288" s="837"/>
      <c r="Q288" s="850"/>
    </row>
    <row r="289" spans="1:17" ht="14.4" customHeight="1" x14ac:dyDescent="0.3">
      <c r="A289" s="831" t="s">
        <v>565</v>
      </c>
      <c r="B289" s="832" t="s">
        <v>5413</v>
      </c>
      <c r="C289" s="832" t="s">
        <v>5331</v>
      </c>
      <c r="D289" s="832" t="s">
        <v>5473</v>
      </c>
      <c r="E289" s="832" t="s">
        <v>5474</v>
      </c>
      <c r="F289" s="849">
        <v>34</v>
      </c>
      <c r="G289" s="849">
        <v>18292</v>
      </c>
      <c r="H289" s="849">
        <v>1.3052661624090196</v>
      </c>
      <c r="I289" s="849">
        <v>538</v>
      </c>
      <c r="J289" s="849">
        <v>26</v>
      </c>
      <c r="K289" s="849">
        <v>14014</v>
      </c>
      <c r="L289" s="849">
        <v>1</v>
      </c>
      <c r="M289" s="849">
        <v>539</v>
      </c>
      <c r="N289" s="849">
        <v>29</v>
      </c>
      <c r="O289" s="849">
        <v>15660</v>
      </c>
      <c r="P289" s="837">
        <v>1.1174539745968317</v>
      </c>
      <c r="Q289" s="850">
        <v>540</v>
      </c>
    </row>
    <row r="290" spans="1:17" ht="14.4" customHeight="1" x14ac:dyDescent="0.3">
      <c r="A290" s="831" t="s">
        <v>565</v>
      </c>
      <c r="B290" s="832" t="s">
        <v>5413</v>
      </c>
      <c r="C290" s="832" t="s">
        <v>5331</v>
      </c>
      <c r="D290" s="832" t="s">
        <v>5473</v>
      </c>
      <c r="E290" s="832" t="s">
        <v>5475</v>
      </c>
      <c r="F290" s="849">
        <v>2</v>
      </c>
      <c r="G290" s="849">
        <v>1076</v>
      </c>
      <c r="H290" s="849">
        <v>0.99814471243042668</v>
      </c>
      <c r="I290" s="849">
        <v>538</v>
      </c>
      <c r="J290" s="849">
        <v>2</v>
      </c>
      <c r="K290" s="849">
        <v>1078</v>
      </c>
      <c r="L290" s="849">
        <v>1</v>
      </c>
      <c r="M290" s="849">
        <v>539</v>
      </c>
      <c r="N290" s="849"/>
      <c r="O290" s="849"/>
      <c r="P290" s="837"/>
      <c r="Q290" s="850"/>
    </row>
    <row r="291" spans="1:17" ht="14.4" customHeight="1" x14ac:dyDescent="0.3">
      <c r="A291" s="831" t="s">
        <v>565</v>
      </c>
      <c r="B291" s="832" t="s">
        <v>5413</v>
      </c>
      <c r="C291" s="832" t="s">
        <v>5331</v>
      </c>
      <c r="D291" s="832" t="s">
        <v>5388</v>
      </c>
      <c r="E291" s="832" t="s">
        <v>5389</v>
      </c>
      <c r="F291" s="849">
        <v>1</v>
      </c>
      <c r="G291" s="849">
        <v>122</v>
      </c>
      <c r="H291" s="849"/>
      <c r="I291" s="849">
        <v>122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565</v>
      </c>
      <c r="B292" s="832" t="s">
        <v>5413</v>
      </c>
      <c r="C292" s="832" t="s">
        <v>5331</v>
      </c>
      <c r="D292" s="832" t="s">
        <v>5454</v>
      </c>
      <c r="E292" s="832" t="s">
        <v>5455</v>
      </c>
      <c r="F292" s="849">
        <v>12</v>
      </c>
      <c r="G292" s="849">
        <v>45948</v>
      </c>
      <c r="H292" s="849">
        <v>0.30761197027515563</v>
      </c>
      <c r="I292" s="849">
        <v>3829</v>
      </c>
      <c r="J292" s="849">
        <v>39</v>
      </c>
      <c r="K292" s="849">
        <v>149370</v>
      </c>
      <c r="L292" s="849">
        <v>1</v>
      </c>
      <c r="M292" s="849">
        <v>3830</v>
      </c>
      <c r="N292" s="849">
        <v>28</v>
      </c>
      <c r="O292" s="849">
        <v>107296</v>
      </c>
      <c r="P292" s="837">
        <v>0.71832362589542742</v>
      </c>
      <c r="Q292" s="850">
        <v>3832</v>
      </c>
    </row>
    <row r="293" spans="1:17" ht="14.4" customHeight="1" x14ac:dyDescent="0.3">
      <c r="A293" s="831" t="s">
        <v>565</v>
      </c>
      <c r="B293" s="832" t="s">
        <v>5413</v>
      </c>
      <c r="C293" s="832" t="s">
        <v>5331</v>
      </c>
      <c r="D293" s="832" t="s">
        <v>5454</v>
      </c>
      <c r="E293" s="832" t="s">
        <v>5456</v>
      </c>
      <c r="F293" s="849">
        <v>2</v>
      </c>
      <c r="G293" s="849">
        <v>7658</v>
      </c>
      <c r="H293" s="849">
        <v>0.49986945169712793</v>
      </c>
      <c r="I293" s="849">
        <v>3829</v>
      </c>
      <c r="J293" s="849">
        <v>4</v>
      </c>
      <c r="K293" s="849">
        <v>15320</v>
      </c>
      <c r="L293" s="849">
        <v>1</v>
      </c>
      <c r="M293" s="849">
        <v>3830</v>
      </c>
      <c r="N293" s="849"/>
      <c r="O293" s="849"/>
      <c r="P293" s="837"/>
      <c r="Q293" s="850"/>
    </row>
    <row r="294" spans="1:17" ht="14.4" customHeight="1" x14ac:dyDescent="0.3">
      <c r="A294" s="831" t="s">
        <v>565</v>
      </c>
      <c r="B294" s="832" t="s">
        <v>5413</v>
      </c>
      <c r="C294" s="832" t="s">
        <v>5331</v>
      </c>
      <c r="D294" s="832" t="s">
        <v>5457</v>
      </c>
      <c r="E294" s="832" t="s">
        <v>5458</v>
      </c>
      <c r="F294" s="849">
        <v>270</v>
      </c>
      <c r="G294" s="849">
        <v>524880</v>
      </c>
      <c r="H294" s="849">
        <v>0.92783505154639179</v>
      </c>
      <c r="I294" s="849">
        <v>1944</v>
      </c>
      <c r="J294" s="849">
        <v>291</v>
      </c>
      <c r="K294" s="849">
        <v>565704</v>
      </c>
      <c r="L294" s="849">
        <v>1</v>
      </c>
      <c r="M294" s="849">
        <v>1944</v>
      </c>
      <c r="N294" s="849">
        <v>346</v>
      </c>
      <c r="O294" s="849">
        <v>672970</v>
      </c>
      <c r="P294" s="837">
        <v>1.189615063708229</v>
      </c>
      <c r="Q294" s="850">
        <v>1945</v>
      </c>
    </row>
    <row r="295" spans="1:17" ht="14.4" customHeight="1" x14ac:dyDescent="0.3">
      <c r="A295" s="831" t="s">
        <v>565</v>
      </c>
      <c r="B295" s="832" t="s">
        <v>5413</v>
      </c>
      <c r="C295" s="832" t="s">
        <v>5331</v>
      </c>
      <c r="D295" s="832" t="s">
        <v>5476</v>
      </c>
      <c r="E295" s="832" t="s">
        <v>5477</v>
      </c>
      <c r="F295" s="849"/>
      <c r="G295" s="849"/>
      <c r="H295" s="849"/>
      <c r="I295" s="849"/>
      <c r="J295" s="849">
        <v>6</v>
      </c>
      <c r="K295" s="849">
        <v>2142</v>
      </c>
      <c r="L295" s="849">
        <v>1</v>
      </c>
      <c r="M295" s="849">
        <v>357</v>
      </c>
      <c r="N295" s="849"/>
      <c r="O295" s="849"/>
      <c r="P295" s="837"/>
      <c r="Q295" s="850"/>
    </row>
    <row r="296" spans="1:17" ht="14.4" customHeight="1" x14ac:dyDescent="0.3">
      <c r="A296" s="831" t="s">
        <v>565</v>
      </c>
      <c r="B296" s="832" t="s">
        <v>5413</v>
      </c>
      <c r="C296" s="832" t="s">
        <v>5331</v>
      </c>
      <c r="D296" s="832" t="s">
        <v>5481</v>
      </c>
      <c r="E296" s="832" t="s">
        <v>5482</v>
      </c>
      <c r="F296" s="849">
        <v>2</v>
      </c>
      <c r="G296" s="849">
        <v>16648</v>
      </c>
      <c r="H296" s="849"/>
      <c r="I296" s="849">
        <v>8324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565</v>
      </c>
      <c r="B297" s="832" t="s">
        <v>5413</v>
      </c>
      <c r="C297" s="832" t="s">
        <v>5331</v>
      </c>
      <c r="D297" s="832" t="s">
        <v>5459</v>
      </c>
      <c r="E297" s="832" t="s">
        <v>5460</v>
      </c>
      <c r="F297" s="849">
        <v>24</v>
      </c>
      <c r="G297" s="849">
        <v>355200</v>
      </c>
      <c r="H297" s="849">
        <v>11.999189243970003</v>
      </c>
      <c r="I297" s="849">
        <v>14800</v>
      </c>
      <c r="J297" s="849">
        <v>2</v>
      </c>
      <c r="K297" s="849">
        <v>29602</v>
      </c>
      <c r="L297" s="849">
        <v>1</v>
      </c>
      <c r="M297" s="849">
        <v>14801</v>
      </c>
      <c r="N297" s="849">
        <v>9</v>
      </c>
      <c r="O297" s="849">
        <v>133236</v>
      </c>
      <c r="P297" s="837">
        <v>4.500912100533748</v>
      </c>
      <c r="Q297" s="850">
        <v>14804</v>
      </c>
    </row>
    <row r="298" spans="1:17" ht="14.4" customHeight="1" x14ac:dyDescent="0.3">
      <c r="A298" s="831" t="s">
        <v>565</v>
      </c>
      <c r="B298" s="832" t="s">
        <v>5413</v>
      </c>
      <c r="C298" s="832" t="s">
        <v>5331</v>
      </c>
      <c r="D298" s="832" t="s">
        <v>5461</v>
      </c>
      <c r="E298" s="832" t="s">
        <v>5462</v>
      </c>
      <c r="F298" s="849"/>
      <c r="G298" s="849"/>
      <c r="H298" s="849"/>
      <c r="I298" s="849"/>
      <c r="J298" s="849">
        <v>3</v>
      </c>
      <c r="K298" s="849">
        <v>903</v>
      </c>
      <c r="L298" s="849">
        <v>1</v>
      </c>
      <c r="M298" s="849">
        <v>301</v>
      </c>
      <c r="N298" s="849">
        <v>1</v>
      </c>
      <c r="O298" s="849">
        <v>301</v>
      </c>
      <c r="P298" s="837">
        <v>0.33333333333333331</v>
      </c>
      <c r="Q298" s="850">
        <v>301</v>
      </c>
    </row>
    <row r="299" spans="1:17" ht="14.4" customHeight="1" x14ac:dyDescent="0.3">
      <c r="A299" s="831" t="s">
        <v>565</v>
      </c>
      <c r="B299" s="832" t="s">
        <v>5413</v>
      </c>
      <c r="C299" s="832" t="s">
        <v>5331</v>
      </c>
      <c r="D299" s="832" t="s">
        <v>5461</v>
      </c>
      <c r="E299" s="832" t="s">
        <v>5483</v>
      </c>
      <c r="F299" s="849">
        <v>1</v>
      </c>
      <c r="G299" s="849">
        <v>300</v>
      </c>
      <c r="H299" s="849"/>
      <c r="I299" s="849">
        <v>300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565</v>
      </c>
      <c r="B300" s="832" t="s">
        <v>5413</v>
      </c>
      <c r="C300" s="832" t="s">
        <v>5331</v>
      </c>
      <c r="D300" s="832" t="s">
        <v>5463</v>
      </c>
      <c r="E300" s="832" t="s">
        <v>5464</v>
      </c>
      <c r="F300" s="849"/>
      <c r="G300" s="849"/>
      <c r="H300" s="849"/>
      <c r="I300" s="849"/>
      <c r="J300" s="849">
        <v>21</v>
      </c>
      <c r="K300" s="849">
        <v>3360</v>
      </c>
      <c r="L300" s="849">
        <v>1</v>
      </c>
      <c r="M300" s="849">
        <v>160</v>
      </c>
      <c r="N300" s="849">
        <v>11</v>
      </c>
      <c r="O300" s="849">
        <v>1760</v>
      </c>
      <c r="P300" s="837">
        <v>0.52380952380952384</v>
      </c>
      <c r="Q300" s="850">
        <v>160</v>
      </c>
    </row>
    <row r="301" spans="1:17" ht="14.4" customHeight="1" x14ac:dyDescent="0.3">
      <c r="A301" s="831" t="s">
        <v>565</v>
      </c>
      <c r="B301" s="832" t="s">
        <v>5413</v>
      </c>
      <c r="C301" s="832" t="s">
        <v>5331</v>
      </c>
      <c r="D301" s="832" t="s">
        <v>5463</v>
      </c>
      <c r="E301" s="832" t="s">
        <v>5513</v>
      </c>
      <c r="F301" s="849">
        <v>7</v>
      </c>
      <c r="G301" s="849">
        <v>1120</v>
      </c>
      <c r="H301" s="849"/>
      <c r="I301" s="849">
        <v>160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565</v>
      </c>
      <c r="B302" s="832" t="s">
        <v>5413</v>
      </c>
      <c r="C302" s="832" t="s">
        <v>5331</v>
      </c>
      <c r="D302" s="832" t="s">
        <v>5532</v>
      </c>
      <c r="E302" s="832" t="s">
        <v>5533</v>
      </c>
      <c r="F302" s="849"/>
      <c r="G302" s="849"/>
      <c r="H302" s="849"/>
      <c r="I302" s="849"/>
      <c r="J302" s="849">
        <v>1</v>
      </c>
      <c r="K302" s="849">
        <v>4118</v>
      </c>
      <c r="L302" s="849">
        <v>1</v>
      </c>
      <c r="M302" s="849">
        <v>4118</v>
      </c>
      <c r="N302" s="849"/>
      <c r="O302" s="849"/>
      <c r="P302" s="837"/>
      <c r="Q302" s="850"/>
    </row>
    <row r="303" spans="1:17" ht="14.4" customHeight="1" x14ac:dyDescent="0.3">
      <c r="A303" s="831" t="s">
        <v>565</v>
      </c>
      <c r="B303" s="832" t="s">
        <v>5534</v>
      </c>
      <c r="C303" s="832" t="s">
        <v>5084</v>
      </c>
      <c r="D303" s="832" t="s">
        <v>5416</v>
      </c>
      <c r="E303" s="832" t="s">
        <v>5415</v>
      </c>
      <c r="F303" s="849"/>
      <c r="G303" s="849"/>
      <c r="H303" s="849"/>
      <c r="I303" s="849"/>
      <c r="J303" s="849">
        <v>2</v>
      </c>
      <c r="K303" s="849">
        <v>552.02</v>
      </c>
      <c r="L303" s="849">
        <v>1</v>
      </c>
      <c r="M303" s="849">
        <v>276.01</v>
      </c>
      <c r="N303" s="849"/>
      <c r="O303" s="849"/>
      <c r="P303" s="837"/>
      <c r="Q303" s="850"/>
    </row>
    <row r="304" spans="1:17" ht="14.4" customHeight="1" x14ac:dyDescent="0.3">
      <c r="A304" s="831" t="s">
        <v>565</v>
      </c>
      <c r="B304" s="832" t="s">
        <v>5534</v>
      </c>
      <c r="C304" s="832" t="s">
        <v>5084</v>
      </c>
      <c r="D304" s="832" t="s">
        <v>5535</v>
      </c>
      <c r="E304" s="832" t="s">
        <v>2288</v>
      </c>
      <c r="F304" s="849"/>
      <c r="G304" s="849"/>
      <c r="H304" s="849"/>
      <c r="I304" s="849"/>
      <c r="J304" s="849">
        <v>0.3</v>
      </c>
      <c r="K304" s="849">
        <v>132.37</v>
      </c>
      <c r="L304" s="849">
        <v>1</v>
      </c>
      <c r="M304" s="849">
        <v>441.23333333333335</v>
      </c>
      <c r="N304" s="849">
        <v>8.1999999999999993</v>
      </c>
      <c r="O304" s="849">
        <v>3618.12</v>
      </c>
      <c r="P304" s="837">
        <v>27.333383697212358</v>
      </c>
      <c r="Q304" s="850">
        <v>441.23414634146343</v>
      </c>
    </row>
    <row r="305" spans="1:17" ht="14.4" customHeight="1" x14ac:dyDescent="0.3">
      <c r="A305" s="831" t="s">
        <v>565</v>
      </c>
      <c r="B305" s="832" t="s">
        <v>5534</v>
      </c>
      <c r="C305" s="832" t="s">
        <v>5084</v>
      </c>
      <c r="D305" s="832" t="s">
        <v>5536</v>
      </c>
      <c r="E305" s="832" t="s">
        <v>700</v>
      </c>
      <c r="F305" s="849">
        <v>0.8</v>
      </c>
      <c r="G305" s="849">
        <v>249.04</v>
      </c>
      <c r="H305" s="849">
        <v>9.3016306986681022E-2</v>
      </c>
      <c r="I305" s="849">
        <v>311.29999999999995</v>
      </c>
      <c r="J305" s="849">
        <v>8.6000000000000014</v>
      </c>
      <c r="K305" s="849">
        <v>2677.3799999999997</v>
      </c>
      <c r="L305" s="849">
        <v>1</v>
      </c>
      <c r="M305" s="849">
        <v>311.32325581395338</v>
      </c>
      <c r="N305" s="849">
        <v>5.9</v>
      </c>
      <c r="O305" s="849">
        <v>1836.75</v>
      </c>
      <c r="P305" s="837">
        <v>0.68602514398404424</v>
      </c>
      <c r="Q305" s="850">
        <v>311.31355932203388</v>
      </c>
    </row>
    <row r="306" spans="1:17" ht="14.4" customHeight="1" x14ac:dyDescent="0.3">
      <c r="A306" s="831" t="s">
        <v>565</v>
      </c>
      <c r="B306" s="832" t="s">
        <v>5534</v>
      </c>
      <c r="C306" s="832" t="s">
        <v>5084</v>
      </c>
      <c r="D306" s="832" t="s">
        <v>5099</v>
      </c>
      <c r="E306" s="832" t="s">
        <v>609</v>
      </c>
      <c r="F306" s="849"/>
      <c r="G306" s="849"/>
      <c r="H306" s="849"/>
      <c r="I306" s="849"/>
      <c r="J306" s="849">
        <v>618.83000000000004</v>
      </c>
      <c r="K306" s="849">
        <v>226363.42000000007</v>
      </c>
      <c r="L306" s="849">
        <v>1</v>
      </c>
      <c r="M306" s="849">
        <v>365.79257631336566</v>
      </c>
      <c r="N306" s="849"/>
      <c r="O306" s="849"/>
      <c r="P306" s="837"/>
      <c r="Q306" s="850"/>
    </row>
    <row r="307" spans="1:17" ht="14.4" customHeight="1" x14ac:dyDescent="0.3">
      <c r="A307" s="831" t="s">
        <v>565</v>
      </c>
      <c r="B307" s="832" t="s">
        <v>5534</v>
      </c>
      <c r="C307" s="832" t="s">
        <v>5084</v>
      </c>
      <c r="D307" s="832" t="s">
        <v>5537</v>
      </c>
      <c r="E307" s="832" t="s">
        <v>1505</v>
      </c>
      <c r="F307" s="849"/>
      <c r="G307" s="849"/>
      <c r="H307" s="849"/>
      <c r="I307" s="849"/>
      <c r="J307" s="849">
        <v>0.38</v>
      </c>
      <c r="K307" s="849">
        <v>38.299999999999997</v>
      </c>
      <c r="L307" s="849">
        <v>1</v>
      </c>
      <c r="M307" s="849">
        <v>100.78947368421052</v>
      </c>
      <c r="N307" s="849"/>
      <c r="O307" s="849"/>
      <c r="P307" s="837"/>
      <c r="Q307" s="850"/>
    </row>
    <row r="308" spans="1:17" ht="14.4" customHeight="1" x14ac:dyDescent="0.3">
      <c r="A308" s="831" t="s">
        <v>565</v>
      </c>
      <c r="B308" s="832" t="s">
        <v>5534</v>
      </c>
      <c r="C308" s="832" t="s">
        <v>5084</v>
      </c>
      <c r="D308" s="832" t="s">
        <v>5100</v>
      </c>
      <c r="E308" s="832" t="s">
        <v>1505</v>
      </c>
      <c r="F308" s="849">
        <v>24.519999999999996</v>
      </c>
      <c r="G308" s="849">
        <v>4943.24</v>
      </c>
      <c r="H308" s="849">
        <v>0.68586191299425303</v>
      </c>
      <c r="I308" s="849">
        <v>201.60032626427409</v>
      </c>
      <c r="J308" s="849">
        <v>35.75</v>
      </c>
      <c r="K308" s="849">
        <v>7207.34</v>
      </c>
      <c r="L308" s="849">
        <v>1</v>
      </c>
      <c r="M308" s="849">
        <v>201.60391608391609</v>
      </c>
      <c r="N308" s="849">
        <v>23.45</v>
      </c>
      <c r="O308" s="849">
        <v>4727.5499999999993</v>
      </c>
      <c r="P308" s="837">
        <v>0.65593547688883824</v>
      </c>
      <c r="Q308" s="850">
        <v>201.60127931769719</v>
      </c>
    </row>
    <row r="309" spans="1:17" ht="14.4" customHeight="1" x14ac:dyDescent="0.3">
      <c r="A309" s="831" t="s">
        <v>565</v>
      </c>
      <c r="B309" s="832" t="s">
        <v>5534</v>
      </c>
      <c r="C309" s="832" t="s">
        <v>5084</v>
      </c>
      <c r="D309" s="832" t="s">
        <v>5101</v>
      </c>
      <c r="E309" s="832" t="s">
        <v>1505</v>
      </c>
      <c r="F309" s="849">
        <v>55.250000000000007</v>
      </c>
      <c r="G309" s="849">
        <v>22277.030000000002</v>
      </c>
      <c r="H309" s="849">
        <v>1.580380661450526</v>
      </c>
      <c r="I309" s="849">
        <v>403.2041628959276</v>
      </c>
      <c r="J309" s="849">
        <v>34.96</v>
      </c>
      <c r="K309" s="849">
        <v>14095.990000000002</v>
      </c>
      <c r="L309" s="849">
        <v>1</v>
      </c>
      <c r="M309" s="849">
        <v>403.20337528604125</v>
      </c>
      <c r="N309" s="849">
        <v>37.35</v>
      </c>
      <c r="O309" s="849">
        <v>15059.640000000001</v>
      </c>
      <c r="P309" s="837">
        <v>1.0683634139922062</v>
      </c>
      <c r="Q309" s="850">
        <v>403.20321285140562</v>
      </c>
    </row>
    <row r="310" spans="1:17" ht="14.4" customHeight="1" x14ac:dyDescent="0.3">
      <c r="A310" s="831" t="s">
        <v>565</v>
      </c>
      <c r="B310" s="832" t="s">
        <v>5534</v>
      </c>
      <c r="C310" s="832" t="s">
        <v>5084</v>
      </c>
      <c r="D310" s="832" t="s">
        <v>5102</v>
      </c>
      <c r="E310" s="832" t="s">
        <v>1505</v>
      </c>
      <c r="F310" s="849">
        <v>18.260000000000002</v>
      </c>
      <c r="G310" s="849">
        <v>14725.139999999998</v>
      </c>
      <c r="H310" s="849">
        <v>1.3426501884707334</v>
      </c>
      <c r="I310" s="849">
        <v>806.4151150054762</v>
      </c>
      <c r="J310" s="849">
        <v>13.6</v>
      </c>
      <c r="K310" s="849">
        <v>10967.220000000001</v>
      </c>
      <c r="L310" s="849">
        <v>1</v>
      </c>
      <c r="M310" s="849">
        <v>806.41323529411773</v>
      </c>
      <c r="N310" s="849">
        <v>7.7200000000000006</v>
      </c>
      <c r="O310" s="849">
        <v>6225.46</v>
      </c>
      <c r="P310" s="837">
        <v>0.56764248369231207</v>
      </c>
      <c r="Q310" s="850">
        <v>806.40673575129529</v>
      </c>
    </row>
    <row r="311" spans="1:17" ht="14.4" customHeight="1" x14ac:dyDescent="0.3">
      <c r="A311" s="831" t="s">
        <v>565</v>
      </c>
      <c r="B311" s="832" t="s">
        <v>5534</v>
      </c>
      <c r="C311" s="832" t="s">
        <v>5084</v>
      </c>
      <c r="D311" s="832" t="s">
        <v>5538</v>
      </c>
      <c r="E311" s="832" t="s">
        <v>1410</v>
      </c>
      <c r="F311" s="849">
        <v>27</v>
      </c>
      <c r="G311" s="849">
        <v>1576.8</v>
      </c>
      <c r="H311" s="849">
        <v>0.84374999999999989</v>
      </c>
      <c r="I311" s="849">
        <v>58.4</v>
      </c>
      <c r="J311" s="849">
        <v>32</v>
      </c>
      <c r="K311" s="849">
        <v>1868.8000000000002</v>
      </c>
      <c r="L311" s="849">
        <v>1</v>
      </c>
      <c r="M311" s="849">
        <v>58.400000000000006</v>
      </c>
      <c r="N311" s="849">
        <v>26</v>
      </c>
      <c r="O311" s="849">
        <v>1518.3999999999999</v>
      </c>
      <c r="P311" s="837">
        <v>0.81249999999999989</v>
      </c>
      <c r="Q311" s="850">
        <v>58.399999999999991</v>
      </c>
    </row>
    <row r="312" spans="1:17" ht="14.4" customHeight="1" x14ac:dyDescent="0.3">
      <c r="A312" s="831" t="s">
        <v>565</v>
      </c>
      <c r="B312" s="832" t="s">
        <v>5534</v>
      </c>
      <c r="C312" s="832" t="s">
        <v>5084</v>
      </c>
      <c r="D312" s="832" t="s">
        <v>5539</v>
      </c>
      <c r="E312" s="832" t="s">
        <v>1391</v>
      </c>
      <c r="F312" s="849"/>
      <c r="G312" s="849"/>
      <c r="H312" s="849"/>
      <c r="I312" s="849"/>
      <c r="J312" s="849">
        <v>29.4</v>
      </c>
      <c r="K312" s="849">
        <v>20353.32</v>
      </c>
      <c r="L312" s="849">
        <v>1</v>
      </c>
      <c r="M312" s="849">
        <v>692.28979591836742</v>
      </c>
      <c r="N312" s="849">
        <v>2</v>
      </c>
      <c r="O312" s="849">
        <v>1384.58</v>
      </c>
      <c r="P312" s="837">
        <v>6.8027230938244962E-2</v>
      </c>
      <c r="Q312" s="850">
        <v>692.29</v>
      </c>
    </row>
    <row r="313" spans="1:17" ht="14.4" customHeight="1" x14ac:dyDescent="0.3">
      <c r="A313" s="831" t="s">
        <v>565</v>
      </c>
      <c r="B313" s="832" t="s">
        <v>5534</v>
      </c>
      <c r="C313" s="832" t="s">
        <v>5084</v>
      </c>
      <c r="D313" s="832" t="s">
        <v>5109</v>
      </c>
      <c r="E313" s="832" t="s">
        <v>5394</v>
      </c>
      <c r="F313" s="849">
        <v>0</v>
      </c>
      <c r="G313" s="849">
        <v>0</v>
      </c>
      <c r="H313" s="849">
        <v>0</v>
      </c>
      <c r="I313" s="849"/>
      <c r="J313" s="849">
        <v>-3.5527136788005009E-15</v>
      </c>
      <c r="K313" s="849">
        <v>-5.8207660913467407E-11</v>
      </c>
      <c r="L313" s="849">
        <v>1</v>
      </c>
      <c r="M313" s="849">
        <v>16384</v>
      </c>
      <c r="N313" s="849">
        <v>0</v>
      </c>
      <c r="O313" s="849">
        <v>0</v>
      </c>
      <c r="P313" s="837">
        <v>0</v>
      </c>
      <c r="Q313" s="850"/>
    </row>
    <row r="314" spans="1:17" ht="14.4" customHeight="1" x14ac:dyDescent="0.3">
      <c r="A314" s="831" t="s">
        <v>565</v>
      </c>
      <c r="B314" s="832" t="s">
        <v>5534</v>
      </c>
      <c r="C314" s="832" t="s">
        <v>5084</v>
      </c>
      <c r="D314" s="832" t="s">
        <v>5109</v>
      </c>
      <c r="E314" s="832" t="s">
        <v>2668</v>
      </c>
      <c r="F314" s="849">
        <v>6.33</v>
      </c>
      <c r="G314" s="849">
        <v>94547.91</v>
      </c>
      <c r="H314" s="849">
        <v>0.19800263593301848</v>
      </c>
      <c r="I314" s="849">
        <v>14936.478672985782</v>
      </c>
      <c r="J314" s="849">
        <v>33.769999999999996</v>
      </c>
      <c r="K314" s="849">
        <v>477508.33999999997</v>
      </c>
      <c r="L314" s="849">
        <v>1</v>
      </c>
      <c r="M314" s="849">
        <v>14140.015990524134</v>
      </c>
      <c r="N314" s="849">
        <v>12.98</v>
      </c>
      <c r="O314" s="849">
        <v>183494.53999999998</v>
      </c>
      <c r="P314" s="837">
        <v>0.38427504742639679</v>
      </c>
      <c r="Q314" s="850">
        <v>14136.713405238826</v>
      </c>
    </row>
    <row r="315" spans="1:17" ht="14.4" customHeight="1" x14ac:dyDescent="0.3">
      <c r="A315" s="831" t="s">
        <v>565</v>
      </c>
      <c r="B315" s="832" t="s">
        <v>5534</v>
      </c>
      <c r="C315" s="832" t="s">
        <v>5084</v>
      </c>
      <c r="D315" s="832" t="s">
        <v>5540</v>
      </c>
      <c r="E315" s="832" t="s">
        <v>2546</v>
      </c>
      <c r="F315" s="849"/>
      <c r="G315" s="849"/>
      <c r="H315" s="849"/>
      <c r="I315" s="849"/>
      <c r="J315" s="849">
        <v>0.5</v>
      </c>
      <c r="K315" s="849">
        <v>6006.7</v>
      </c>
      <c r="L315" s="849">
        <v>1</v>
      </c>
      <c r="M315" s="849">
        <v>12013.4</v>
      </c>
      <c r="N315" s="849"/>
      <c r="O315" s="849"/>
      <c r="P315" s="837"/>
      <c r="Q315" s="850"/>
    </row>
    <row r="316" spans="1:17" ht="14.4" customHeight="1" x14ac:dyDescent="0.3">
      <c r="A316" s="831" t="s">
        <v>565</v>
      </c>
      <c r="B316" s="832" t="s">
        <v>5534</v>
      </c>
      <c r="C316" s="832" t="s">
        <v>5084</v>
      </c>
      <c r="D316" s="832" t="s">
        <v>5124</v>
      </c>
      <c r="E316" s="832" t="s">
        <v>5125</v>
      </c>
      <c r="F316" s="849">
        <v>4.67</v>
      </c>
      <c r="G316" s="849">
        <v>121533.66</v>
      </c>
      <c r="H316" s="849"/>
      <c r="I316" s="849">
        <v>26024.338329764454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565</v>
      </c>
      <c r="B317" s="832" t="s">
        <v>5534</v>
      </c>
      <c r="C317" s="832" t="s">
        <v>5084</v>
      </c>
      <c r="D317" s="832" t="s">
        <v>5127</v>
      </c>
      <c r="E317" s="832" t="s">
        <v>5396</v>
      </c>
      <c r="F317" s="849"/>
      <c r="G317" s="849"/>
      <c r="H317" s="849"/>
      <c r="I317" s="849"/>
      <c r="J317" s="849"/>
      <c r="K317" s="849"/>
      <c r="L317" s="849"/>
      <c r="M317" s="849"/>
      <c r="N317" s="849">
        <v>3.5527136788005009E-15</v>
      </c>
      <c r="O317" s="849">
        <v>-1.4551915228366852E-11</v>
      </c>
      <c r="P317" s="837"/>
      <c r="Q317" s="850">
        <v>-4096</v>
      </c>
    </row>
    <row r="318" spans="1:17" ht="14.4" customHeight="1" x14ac:dyDescent="0.3">
      <c r="A318" s="831" t="s">
        <v>565</v>
      </c>
      <c r="B318" s="832" t="s">
        <v>5534</v>
      </c>
      <c r="C318" s="832" t="s">
        <v>5084</v>
      </c>
      <c r="D318" s="832" t="s">
        <v>5127</v>
      </c>
      <c r="E318" s="832" t="s">
        <v>1847</v>
      </c>
      <c r="F318" s="849"/>
      <c r="G318" s="849"/>
      <c r="H318" s="849"/>
      <c r="I318" s="849"/>
      <c r="J318" s="849"/>
      <c r="K318" s="849"/>
      <c r="L318" s="849"/>
      <c r="M318" s="849"/>
      <c r="N318" s="849">
        <v>32.81</v>
      </c>
      <c r="O318" s="849">
        <v>229560.77</v>
      </c>
      <c r="P318" s="837"/>
      <c r="Q318" s="850">
        <v>6996.6708320633943</v>
      </c>
    </row>
    <row r="319" spans="1:17" ht="14.4" customHeight="1" x14ac:dyDescent="0.3">
      <c r="A319" s="831" t="s">
        <v>565</v>
      </c>
      <c r="B319" s="832" t="s">
        <v>5534</v>
      </c>
      <c r="C319" s="832" t="s">
        <v>5084</v>
      </c>
      <c r="D319" s="832" t="s">
        <v>5128</v>
      </c>
      <c r="E319" s="832" t="s">
        <v>5396</v>
      </c>
      <c r="F319" s="849"/>
      <c r="G319" s="849"/>
      <c r="H319" s="849"/>
      <c r="I319" s="849"/>
      <c r="J319" s="849"/>
      <c r="K319" s="849"/>
      <c r="L319" s="849"/>
      <c r="M319" s="849"/>
      <c r="N319" s="849">
        <v>1.7763568394002505E-15</v>
      </c>
      <c r="O319" s="849">
        <v>-5.8207660913467407E-11</v>
      </c>
      <c r="P319" s="837"/>
      <c r="Q319" s="850">
        <v>-32768</v>
      </c>
    </row>
    <row r="320" spans="1:17" ht="14.4" customHeight="1" x14ac:dyDescent="0.3">
      <c r="A320" s="831" t="s">
        <v>565</v>
      </c>
      <c r="B320" s="832" t="s">
        <v>5534</v>
      </c>
      <c r="C320" s="832" t="s">
        <v>5084</v>
      </c>
      <c r="D320" s="832" t="s">
        <v>5128</v>
      </c>
      <c r="E320" s="832" t="s">
        <v>1847</v>
      </c>
      <c r="F320" s="849"/>
      <c r="G320" s="849"/>
      <c r="H320" s="849"/>
      <c r="I320" s="849"/>
      <c r="J320" s="849"/>
      <c r="K320" s="849"/>
      <c r="L320" s="849"/>
      <c r="M320" s="849"/>
      <c r="N320" s="849">
        <v>56.759999999999991</v>
      </c>
      <c r="O320" s="849">
        <v>1597623.01</v>
      </c>
      <c r="P320" s="837"/>
      <c r="Q320" s="850">
        <v>28146.987491190983</v>
      </c>
    </row>
    <row r="321" spans="1:17" ht="14.4" customHeight="1" x14ac:dyDescent="0.3">
      <c r="A321" s="831" t="s">
        <v>565</v>
      </c>
      <c r="B321" s="832" t="s">
        <v>5534</v>
      </c>
      <c r="C321" s="832" t="s">
        <v>5084</v>
      </c>
      <c r="D321" s="832" t="s">
        <v>5129</v>
      </c>
      <c r="E321" s="832" t="s">
        <v>5397</v>
      </c>
      <c r="F321" s="849">
        <v>0</v>
      </c>
      <c r="G321" s="849">
        <v>-5.8207660913467407E-11</v>
      </c>
      <c r="H321" s="849">
        <v>-0.8</v>
      </c>
      <c r="I321" s="849"/>
      <c r="J321" s="849">
        <v>0</v>
      </c>
      <c r="K321" s="849">
        <v>7.2759576141834259E-11</v>
      </c>
      <c r="L321" s="849">
        <v>1</v>
      </c>
      <c r="M321" s="849"/>
      <c r="N321" s="849">
        <v>-1.0658141036401503E-14</v>
      </c>
      <c r="O321" s="849">
        <v>-1.4551915228366852E-11</v>
      </c>
      <c r="P321" s="837">
        <v>-0.2</v>
      </c>
      <c r="Q321" s="850">
        <v>1365.3333333333333</v>
      </c>
    </row>
    <row r="322" spans="1:17" ht="14.4" customHeight="1" x14ac:dyDescent="0.3">
      <c r="A322" s="831" t="s">
        <v>565</v>
      </c>
      <c r="B322" s="832" t="s">
        <v>5534</v>
      </c>
      <c r="C322" s="832" t="s">
        <v>5084</v>
      </c>
      <c r="D322" s="832" t="s">
        <v>5129</v>
      </c>
      <c r="E322" s="832" t="s">
        <v>1777</v>
      </c>
      <c r="F322" s="849">
        <v>174.57000000000002</v>
      </c>
      <c r="G322" s="849">
        <v>947262.66</v>
      </c>
      <c r="H322" s="849">
        <v>1.8511916267573849</v>
      </c>
      <c r="I322" s="849">
        <v>5426.2625880735513</v>
      </c>
      <c r="J322" s="849">
        <v>102.69</v>
      </c>
      <c r="K322" s="849">
        <v>511704.26999999996</v>
      </c>
      <c r="L322" s="849">
        <v>1</v>
      </c>
      <c r="M322" s="849">
        <v>4983</v>
      </c>
      <c r="N322" s="849">
        <v>147.04000000000002</v>
      </c>
      <c r="O322" s="849">
        <v>719112.35999999987</v>
      </c>
      <c r="P322" s="837">
        <v>1.4053280423084997</v>
      </c>
      <c r="Q322" s="850">
        <v>4890.5900435255699</v>
      </c>
    </row>
    <row r="323" spans="1:17" ht="14.4" customHeight="1" x14ac:dyDescent="0.3">
      <c r="A323" s="831" t="s">
        <v>565</v>
      </c>
      <c r="B323" s="832" t="s">
        <v>5534</v>
      </c>
      <c r="C323" s="832" t="s">
        <v>5084</v>
      </c>
      <c r="D323" s="832" t="s">
        <v>5132</v>
      </c>
      <c r="E323" s="832" t="s">
        <v>5399</v>
      </c>
      <c r="F323" s="849">
        <v>0</v>
      </c>
      <c r="G323" s="849">
        <v>0</v>
      </c>
      <c r="H323" s="849"/>
      <c r="I323" s="849"/>
      <c r="J323" s="849">
        <v>0</v>
      </c>
      <c r="K323" s="849">
        <v>0</v>
      </c>
      <c r="L323" s="849"/>
      <c r="M323" s="849"/>
      <c r="N323" s="849">
        <v>0</v>
      </c>
      <c r="O323" s="849">
        <v>5.8207660913467407E-11</v>
      </c>
      <c r="P323" s="837"/>
      <c r="Q323" s="850"/>
    </row>
    <row r="324" spans="1:17" ht="14.4" customHeight="1" x14ac:dyDescent="0.3">
      <c r="A324" s="831" t="s">
        <v>565</v>
      </c>
      <c r="B324" s="832" t="s">
        <v>5534</v>
      </c>
      <c r="C324" s="832" t="s">
        <v>5084</v>
      </c>
      <c r="D324" s="832" t="s">
        <v>5132</v>
      </c>
      <c r="E324" s="832" t="s">
        <v>2681</v>
      </c>
      <c r="F324" s="849">
        <v>14.42</v>
      </c>
      <c r="G324" s="849">
        <v>151950.60999999999</v>
      </c>
      <c r="H324" s="849">
        <v>0.29991681314075253</v>
      </c>
      <c r="I324" s="849">
        <v>10537.490291262135</v>
      </c>
      <c r="J324" s="849">
        <v>48.08</v>
      </c>
      <c r="K324" s="849">
        <v>506642.52</v>
      </c>
      <c r="L324" s="849">
        <v>1</v>
      </c>
      <c r="M324" s="849">
        <v>10537.490016638936</v>
      </c>
      <c r="N324" s="849">
        <v>73.83</v>
      </c>
      <c r="O324" s="849">
        <v>748164.64</v>
      </c>
      <c r="P324" s="837">
        <v>1.4767111137849227</v>
      </c>
      <c r="Q324" s="850">
        <v>10133.612894487336</v>
      </c>
    </row>
    <row r="325" spans="1:17" ht="14.4" customHeight="1" x14ac:dyDescent="0.3">
      <c r="A325" s="831" t="s">
        <v>565</v>
      </c>
      <c r="B325" s="832" t="s">
        <v>5534</v>
      </c>
      <c r="C325" s="832" t="s">
        <v>5084</v>
      </c>
      <c r="D325" s="832" t="s">
        <v>5134</v>
      </c>
      <c r="E325" s="832" t="s">
        <v>5135</v>
      </c>
      <c r="F325" s="849">
        <v>42.78</v>
      </c>
      <c r="G325" s="849">
        <v>4525.6000000000004</v>
      </c>
      <c r="H325" s="849">
        <v>1.8759974630757308</v>
      </c>
      <c r="I325" s="849">
        <v>105.7877512856475</v>
      </c>
      <c r="J325" s="849">
        <v>17.54</v>
      </c>
      <c r="K325" s="849">
        <v>2412.37</v>
      </c>
      <c r="L325" s="849">
        <v>1</v>
      </c>
      <c r="M325" s="849">
        <v>137.53534777651083</v>
      </c>
      <c r="N325" s="849"/>
      <c r="O325" s="849"/>
      <c r="P325" s="837"/>
      <c r="Q325" s="850"/>
    </row>
    <row r="326" spans="1:17" ht="14.4" customHeight="1" x14ac:dyDescent="0.3">
      <c r="A326" s="831" t="s">
        <v>565</v>
      </c>
      <c r="B326" s="832" t="s">
        <v>5534</v>
      </c>
      <c r="C326" s="832" t="s">
        <v>5084</v>
      </c>
      <c r="D326" s="832" t="s">
        <v>5136</v>
      </c>
      <c r="E326" s="832" t="s">
        <v>5135</v>
      </c>
      <c r="F326" s="849">
        <v>40.74</v>
      </c>
      <c r="G326" s="849">
        <v>21550.489999999998</v>
      </c>
      <c r="H326" s="849">
        <v>0.96368230062179572</v>
      </c>
      <c r="I326" s="849">
        <v>528.97619047619037</v>
      </c>
      <c r="J326" s="849">
        <v>32.519999999999996</v>
      </c>
      <c r="K326" s="849">
        <v>22362.649999999998</v>
      </c>
      <c r="L326" s="849">
        <v>1</v>
      </c>
      <c r="M326" s="849">
        <v>687.65836408364089</v>
      </c>
      <c r="N326" s="849"/>
      <c r="O326" s="849"/>
      <c r="P326" s="837"/>
      <c r="Q326" s="850"/>
    </row>
    <row r="327" spans="1:17" ht="14.4" customHeight="1" x14ac:dyDescent="0.3">
      <c r="A327" s="831" t="s">
        <v>565</v>
      </c>
      <c r="B327" s="832" t="s">
        <v>5534</v>
      </c>
      <c r="C327" s="832" t="s">
        <v>5084</v>
      </c>
      <c r="D327" s="832" t="s">
        <v>5541</v>
      </c>
      <c r="E327" s="832" t="s">
        <v>5542</v>
      </c>
      <c r="F327" s="849">
        <v>13.4</v>
      </c>
      <c r="G327" s="849">
        <v>4880.8899999999994</v>
      </c>
      <c r="H327" s="849">
        <v>0.56537064408067561</v>
      </c>
      <c r="I327" s="849">
        <v>364.24552238805967</v>
      </c>
      <c r="J327" s="849">
        <v>18.45</v>
      </c>
      <c r="K327" s="849">
        <v>8633.08</v>
      </c>
      <c r="L327" s="849">
        <v>1</v>
      </c>
      <c r="M327" s="849">
        <v>467.9176151761518</v>
      </c>
      <c r="N327" s="849">
        <v>6</v>
      </c>
      <c r="O327" s="849">
        <v>2807.47</v>
      </c>
      <c r="P327" s="837">
        <v>0.32519911781195121</v>
      </c>
      <c r="Q327" s="850">
        <v>467.91166666666663</v>
      </c>
    </row>
    <row r="328" spans="1:17" ht="14.4" customHeight="1" x14ac:dyDescent="0.3">
      <c r="A328" s="831" t="s">
        <v>565</v>
      </c>
      <c r="B328" s="832" t="s">
        <v>5534</v>
      </c>
      <c r="C328" s="832" t="s">
        <v>5084</v>
      </c>
      <c r="D328" s="832" t="s">
        <v>5543</v>
      </c>
      <c r="E328" s="832" t="s">
        <v>5542</v>
      </c>
      <c r="F328" s="849">
        <v>28.63</v>
      </c>
      <c r="G328" s="849">
        <v>20857.210000000003</v>
      </c>
      <c r="H328" s="849">
        <v>0.83596869708113319</v>
      </c>
      <c r="I328" s="849">
        <v>728.50890674118068</v>
      </c>
      <c r="J328" s="849">
        <v>26.66</v>
      </c>
      <c r="K328" s="849">
        <v>24949.75</v>
      </c>
      <c r="L328" s="849">
        <v>1</v>
      </c>
      <c r="M328" s="849">
        <v>935.84958739684919</v>
      </c>
      <c r="N328" s="849">
        <v>0.37</v>
      </c>
      <c r="O328" s="849">
        <v>346.26</v>
      </c>
      <c r="P328" s="837">
        <v>1.3878295373701138E-2</v>
      </c>
      <c r="Q328" s="850">
        <v>935.83783783783781</v>
      </c>
    </row>
    <row r="329" spans="1:17" ht="14.4" customHeight="1" x14ac:dyDescent="0.3">
      <c r="A329" s="831" t="s">
        <v>565</v>
      </c>
      <c r="B329" s="832" t="s">
        <v>5534</v>
      </c>
      <c r="C329" s="832" t="s">
        <v>5084</v>
      </c>
      <c r="D329" s="832" t="s">
        <v>5544</v>
      </c>
      <c r="E329" s="832" t="s">
        <v>5542</v>
      </c>
      <c r="F329" s="849">
        <v>54.15</v>
      </c>
      <c r="G329" s="849">
        <v>78897.009999999995</v>
      </c>
      <c r="H329" s="849">
        <v>0.7161504212512847</v>
      </c>
      <c r="I329" s="849">
        <v>1457.0084949215143</v>
      </c>
      <c r="J329" s="849">
        <v>58.86</v>
      </c>
      <c r="K329" s="849">
        <v>110168.20999999999</v>
      </c>
      <c r="L329" s="849">
        <v>1</v>
      </c>
      <c r="M329" s="849">
        <v>1871.6991165477402</v>
      </c>
      <c r="N329" s="849">
        <v>11.43</v>
      </c>
      <c r="O329" s="849">
        <v>21393.52</v>
      </c>
      <c r="P329" s="837">
        <v>0.19418959425772644</v>
      </c>
      <c r="Q329" s="850">
        <v>1871.6990376202975</v>
      </c>
    </row>
    <row r="330" spans="1:17" ht="14.4" customHeight="1" x14ac:dyDescent="0.3">
      <c r="A330" s="831" t="s">
        <v>565</v>
      </c>
      <c r="B330" s="832" t="s">
        <v>5534</v>
      </c>
      <c r="C330" s="832" t="s">
        <v>5084</v>
      </c>
      <c r="D330" s="832" t="s">
        <v>5545</v>
      </c>
      <c r="E330" s="832" t="s">
        <v>5546</v>
      </c>
      <c r="F330" s="849"/>
      <c r="G330" s="849"/>
      <c r="H330" s="849"/>
      <c r="I330" s="849"/>
      <c r="J330" s="849"/>
      <c r="K330" s="849"/>
      <c r="L330" s="849"/>
      <c r="M330" s="849"/>
      <c r="N330" s="849">
        <v>2.5</v>
      </c>
      <c r="O330" s="849">
        <v>979.5</v>
      </c>
      <c r="P330" s="837"/>
      <c r="Q330" s="850">
        <v>391.8</v>
      </c>
    </row>
    <row r="331" spans="1:17" ht="14.4" customHeight="1" x14ac:dyDescent="0.3">
      <c r="A331" s="831" t="s">
        <v>565</v>
      </c>
      <c r="B331" s="832" t="s">
        <v>5534</v>
      </c>
      <c r="C331" s="832" t="s">
        <v>5084</v>
      </c>
      <c r="D331" s="832" t="s">
        <v>5547</v>
      </c>
      <c r="E331" s="832" t="s">
        <v>3720</v>
      </c>
      <c r="F331" s="849">
        <v>13</v>
      </c>
      <c r="G331" s="849">
        <v>557.44000000000005</v>
      </c>
      <c r="H331" s="849">
        <v>0.25</v>
      </c>
      <c r="I331" s="849">
        <v>42.88</v>
      </c>
      <c r="J331" s="849">
        <v>52</v>
      </c>
      <c r="K331" s="849">
        <v>2229.7600000000002</v>
      </c>
      <c r="L331" s="849">
        <v>1</v>
      </c>
      <c r="M331" s="849">
        <v>42.88</v>
      </c>
      <c r="N331" s="849"/>
      <c r="O331" s="849"/>
      <c r="P331" s="837"/>
      <c r="Q331" s="850"/>
    </row>
    <row r="332" spans="1:17" ht="14.4" customHeight="1" x14ac:dyDescent="0.3">
      <c r="A332" s="831" t="s">
        <v>565</v>
      </c>
      <c r="B332" s="832" t="s">
        <v>5534</v>
      </c>
      <c r="C332" s="832" t="s">
        <v>5084</v>
      </c>
      <c r="D332" s="832" t="s">
        <v>5548</v>
      </c>
      <c r="E332" s="832" t="s">
        <v>5549</v>
      </c>
      <c r="F332" s="849"/>
      <c r="G332" s="849"/>
      <c r="H332" s="849"/>
      <c r="I332" s="849"/>
      <c r="J332" s="849">
        <v>57</v>
      </c>
      <c r="K332" s="849">
        <v>30978.36</v>
      </c>
      <c r="L332" s="849">
        <v>1</v>
      </c>
      <c r="M332" s="849">
        <v>543.48</v>
      </c>
      <c r="N332" s="849">
        <v>24.7</v>
      </c>
      <c r="O332" s="849">
        <v>13423.58</v>
      </c>
      <c r="P332" s="837">
        <v>0.43332119582831369</v>
      </c>
      <c r="Q332" s="850">
        <v>543.46477732793528</v>
      </c>
    </row>
    <row r="333" spans="1:17" ht="14.4" customHeight="1" x14ac:dyDescent="0.3">
      <c r="A333" s="831" t="s">
        <v>565</v>
      </c>
      <c r="B333" s="832" t="s">
        <v>5534</v>
      </c>
      <c r="C333" s="832" t="s">
        <v>5084</v>
      </c>
      <c r="D333" s="832" t="s">
        <v>5550</v>
      </c>
      <c r="E333" s="832" t="s">
        <v>1404</v>
      </c>
      <c r="F333" s="849"/>
      <c r="G333" s="849"/>
      <c r="H333" s="849"/>
      <c r="I333" s="849"/>
      <c r="J333" s="849">
        <v>42</v>
      </c>
      <c r="K333" s="849">
        <v>3243.24</v>
      </c>
      <c r="L333" s="849">
        <v>1</v>
      </c>
      <c r="M333" s="849">
        <v>77.22</v>
      </c>
      <c r="N333" s="849">
        <v>91.4</v>
      </c>
      <c r="O333" s="849">
        <v>7057.9</v>
      </c>
      <c r="P333" s="837">
        <v>2.1761880095213431</v>
      </c>
      <c r="Q333" s="850">
        <v>77.219912472647692</v>
      </c>
    </row>
    <row r="334" spans="1:17" ht="14.4" customHeight="1" x14ac:dyDescent="0.3">
      <c r="A334" s="831" t="s">
        <v>565</v>
      </c>
      <c r="B334" s="832" t="s">
        <v>5534</v>
      </c>
      <c r="C334" s="832" t="s">
        <v>5084</v>
      </c>
      <c r="D334" s="832" t="s">
        <v>5551</v>
      </c>
      <c r="E334" s="832" t="s">
        <v>5552</v>
      </c>
      <c r="F334" s="849">
        <v>48</v>
      </c>
      <c r="G334" s="849">
        <v>13043.52</v>
      </c>
      <c r="H334" s="849">
        <v>0.3855744217944474</v>
      </c>
      <c r="I334" s="849">
        <v>271.74</v>
      </c>
      <c r="J334" s="849">
        <v>124.5</v>
      </c>
      <c r="K334" s="849">
        <v>33828.799999999996</v>
      </c>
      <c r="L334" s="849">
        <v>1</v>
      </c>
      <c r="M334" s="849">
        <v>271.71726907630517</v>
      </c>
      <c r="N334" s="849">
        <v>114.89999999999999</v>
      </c>
      <c r="O334" s="849">
        <v>31220.28</v>
      </c>
      <c r="P334" s="837">
        <v>0.92289055479354876</v>
      </c>
      <c r="Q334" s="850">
        <v>271.71697127937335</v>
      </c>
    </row>
    <row r="335" spans="1:17" ht="14.4" customHeight="1" x14ac:dyDescent="0.3">
      <c r="A335" s="831" t="s">
        <v>565</v>
      </c>
      <c r="B335" s="832" t="s">
        <v>5534</v>
      </c>
      <c r="C335" s="832" t="s">
        <v>5084</v>
      </c>
      <c r="D335" s="832" t="s">
        <v>5553</v>
      </c>
      <c r="E335" s="832" t="s">
        <v>1844</v>
      </c>
      <c r="F335" s="849"/>
      <c r="G335" s="849"/>
      <c r="H335" s="849"/>
      <c r="I335" s="849"/>
      <c r="J335" s="849">
        <v>1</v>
      </c>
      <c r="K335" s="849">
        <v>4547.62</v>
      </c>
      <c r="L335" s="849">
        <v>1</v>
      </c>
      <c r="M335" s="849">
        <v>4547.62</v>
      </c>
      <c r="N335" s="849"/>
      <c r="O335" s="849"/>
      <c r="P335" s="837"/>
      <c r="Q335" s="850"/>
    </row>
    <row r="336" spans="1:17" ht="14.4" customHeight="1" x14ac:dyDescent="0.3">
      <c r="A336" s="831" t="s">
        <v>565</v>
      </c>
      <c r="B336" s="832" t="s">
        <v>5534</v>
      </c>
      <c r="C336" s="832" t="s">
        <v>5084</v>
      </c>
      <c r="D336" s="832" t="s">
        <v>5554</v>
      </c>
      <c r="E336" s="832" t="s">
        <v>5555</v>
      </c>
      <c r="F336" s="849"/>
      <c r="G336" s="849"/>
      <c r="H336" s="849"/>
      <c r="I336" s="849"/>
      <c r="J336" s="849">
        <v>20.2</v>
      </c>
      <c r="K336" s="849">
        <v>65927.72</v>
      </c>
      <c r="L336" s="849">
        <v>1</v>
      </c>
      <c r="M336" s="849">
        <v>3263.7485148514852</v>
      </c>
      <c r="N336" s="849"/>
      <c r="O336" s="849"/>
      <c r="P336" s="837"/>
      <c r="Q336" s="850"/>
    </row>
    <row r="337" spans="1:17" ht="14.4" customHeight="1" x14ac:dyDescent="0.3">
      <c r="A337" s="831" t="s">
        <v>565</v>
      </c>
      <c r="B337" s="832" t="s">
        <v>5534</v>
      </c>
      <c r="C337" s="832" t="s">
        <v>5084</v>
      </c>
      <c r="D337" s="832" t="s">
        <v>5142</v>
      </c>
      <c r="E337" s="832" t="s">
        <v>3404</v>
      </c>
      <c r="F337" s="849">
        <v>1.9700000000000002</v>
      </c>
      <c r="G337" s="849">
        <v>958.34</v>
      </c>
      <c r="H337" s="849">
        <v>10.370522670706634</v>
      </c>
      <c r="I337" s="849">
        <v>486.46700507614207</v>
      </c>
      <c r="J337" s="849">
        <v>0.19</v>
      </c>
      <c r="K337" s="849">
        <v>92.41</v>
      </c>
      <c r="L337" s="849">
        <v>1</v>
      </c>
      <c r="M337" s="849">
        <v>486.36842105263156</v>
      </c>
      <c r="N337" s="849">
        <v>2.0499999999999998</v>
      </c>
      <c r="O337" s="849">
        <v>1406.6</v>
      </c>
      <c r="P337" s="837">
        <v>15.221296396493885</v>
      </c>
      <c r="Q337" s="850">
        <v>686.14634146341461</v>
      </c>
    </row>
    <row r="338" spans="1:17" ht="14.4" customHeight="1" x14ac:dyDescent="0.3">
      <c r="A338" s="831" t="s">
        <v>565</v>
      </c>
      <c r="B338" s="832" t="s">
        <v>5534</v>
      </c>
      <c r="C338" s="832" t="s">
        <v>5084</v>
      </c>
      <c r="D338" s="832" t="s">
        <v>5143</v>
      </c>
      <c r="E338" s="832" t="s">
        <v>3404</v>
      </c>
      <c r="F338" s="849">
        <v>1</v>
      </c>
      <c r="G338" s="849">
        <v>121.61</v>
      </c>
      <c r="H338" s="849"/>
      <c r="I338" s="849">
        <v>121.61</v>
      </c>
      <c r="J338" s="849"/>
      <c r="K338" s="849"/>
      <c r="L338" s="849"/>
      <c r="M338" s="849"/>
      <c r="N338" s="849">
        <v>8.1</v>
      </c>
      <c r="O338" s="849">
        <v>1389.5500000000002</v>
      </c>
      <c r="P338" s="837"/>
      <c r="Q338" s="850">
        <v>171.54938271604942</v>
      </c>
    </row>
    <row r="339" spans="1:17" ht="14.4" customHeight="1" x14ac:dyDescent="0.3">
      <c r="A339" s="831" t="s">
        <v>565</v>
      </c>
      <c r="B339" s="832" t="s">
        <v>5534</v>
      </c>
      <c r="C339" s="832" t="s">
        <v>5084</v>
      </c>
      <c r="D339" s="832" t="s">
        <v>5144</v>
      </c>
      <c r="E339" s="832" t="s">
        <v>3404</v>
      </c>
      <c r="F339" s="849">
        <v>6</v>
      </c>
      <c r="G339" s="849">
        <v>1459.44</v>
      </c>
      <c r="H339" s="849">
        <v>0.67644332381623351</v>
      </c>
      <c r="I339" s="849">
        <v>243.24</v>
      </c>
      <c r="J339" s="849">
        <v>8.8699999999999992</v>
      </c>
      <c r="K339" s="849">
        <v>2157.52</v>
      </c>
      <c r="L339" s="849">
        <v>1</v>
      </c>
      <c r="M339" s="849">
        <v>243.23788049605415</v>
      </c>
      <c r="N339" s="849">
        <v>5.0199999999999996</v>
      </c>
      <c r="O339" s="849">
        <v>1722.31</v>
      </c>
      <c r="P339" s="837">
        <v>0.79828228707033999</v>
      </c>
      <c r="Q339" s="850">
        <v>343.08964143426294</v>
      </c>
    </row>
    <row r="340" spans="1:17" ht="14.4" customHeight="1" x14ac:dyDescent="0.3">
      <c r="A340" s="831" t="s">
        <v>565</v>
      </c>
      <c r="B340" s="832" t="s">
        <v>5534</v>
      </c>
      <c r="C340" s="832" t="s">
        <v>5084</v>
      </c>
      <c r="D340" s="832" t="s">
        <v>5417</v>
      </c>
      <c r="E340" s="832" t="s">
        <v>5418</v>
      </c>
      <c r="F340" s="849"/>
      <c r="G340" s="849"/>
      <c r="H340" s="849"/>
      <c r="I340" s="849"/>
      <c r="J340" s="849">
        <v>0.02</v>
      </c>
      <c r="K340" s="849">
        <v>47.63</v>
      </c>
      <c r="L340" s="849">
        <v>1</v>
      </c>
      <c r="M340" s="849">
        <v>2381.5</v>
      </c>
      <c r="N340" s="849"/>
      <c r="O340" s="849"/>
      <c r="P340" s="837"/>
      <c r="Q340" s="850"/>
    </row>
    <row r="341" spans="1:17" ht="14.4" customHeight="1" x14ac:dyDescent="0.3">
      <c r="A341" s="831" t="s">
        <v>565</v>
      </c>
      <c r="B341" s="832" t="s">
        <v>5534</v>
      </c>
      <c r="C341" s="832" t="s">
        <v>5084</v>
      </c>
      <c r="D341" s="832" t="s">
        <v>5556</v>
      </c>
      <c r="E341" s="832" t="s">
        <v>5557</v>
      </c>
      <c r="F341" s="849">
        <v>13</v>
      </c>
      <c r="G341" s="849">
        <v>2849.6</v>
      </c>
      <c r="H341" s="849"/>
      <c r="I341" s="849">
        <v>219.2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565</v>
      </c>
      <c r="B342" s="832" t="s">
        <v>5534</v>
      </c>
      <c r="C342" s="832" t="s">
        <v>5084</v>
      </c>
      <c r="D342" s="832" t="s">
        <v>5558</v>
      </c>
      <c r="E342" s="832" t="s">
        <v>1742</v>
      </c>
      <c r="F342" s="849"/>
      <c r="G342" s="849"/>
      <c r="H342" s="849"/>
      <c r="I342" s="849"/>
      <c r="J342" s="849">
        <v>1.2</v>
      </c>
      <c r="K342" s="849">
        <v>515.04</v>
      </c>
      <c r="L342" s="849">
        <v>1</v>
      </c>
      <c r="M342" s="849">
        <v>429.2</v>
      </c>
      <c r="N342" s="849"/>
      <c r="O342" s="849"/>
      <c r="P342" s="837"/>
      <c r="Q342" s="850"/>
    </row>
    <row r="343" spans="1:17" ht="14.4" customHeight="1" x14ac:dyDescent="0.3">
      <c r="A343" s="831" t="s">
        <v>565</v>
      </c>
      <c r="B343" s="832" t="s">
        <v>5534</v>
      </c>
      <c r="C343" s="832" t="s">
        <v>5084</v>
      </c>
      <c r="D343" s="832" t="s">
        <v>5559</v>
      </c>
      <c r="E343" s="832" t="s">
        <v>5560</v>
      </c>
      <c r="F343" s="849">
        <v>31</v>
      </c>
      <c r="G343" s="849">
        <v>2038.25</v>
      </c>
      <c r="H343" s="849">
        <v>0.86401671866521979</v>
      </c>
      <c r="I343" s="849">
        <v>65.75</v>
      </c>
      <c r="J343" s="849">
        <v>37.200000000000003</v>
      </c>
      <c r="K343" s="849">
        <v>2359.04</v>
      </c>
      <c r="L343" s="849">
        <v>1</v>
      </c>
      <c r="M343" s="849">
        <v>63.415053763440852</v>
      </c>
      <c r="N343" s="849"/>
      <c r="O343" s="849"/>
      <c r="P343" s="837"/>
      <c r="Q343" s="850"/>
    </row>
    <row r="344" spans="1:17" ht="14.4" customHeight="1" x14ac:dyDescent="0.3">
      <c r="A344" s="831" t="s">
        <v>565</v>
      </c>
      <c r="B344" s="832" t="s">
        <v>5534</v>
      </c>
      <c r="C344" s="832" t="s">
        <v>5084</v>
      </c>
      <c r="D344" s="832" t="s">
        <v>5561</v>
      </c>
      <c r="E344" s="832" t="s">
        <v>5562</v>
      </c>
      <c r="F344" s="849">
        <v>1.8</v>
      </c>
      <c r="G344" s="849">
        <v>141.86000000000001</v>
      </c>
      <c r="H344" s="849">
        <v>0.72010152284263962</v>
      </c>
      <c r="I344" s="849">
        <v>78.811111111111117</v>
      </c>
      <c r="J344" s="849">
        <v>2.5</v>
      </c>
      <c r="K344" s="849">
        <v>197</v>
      </c>
      <c r="L344" s="849">
        <v>1</v>
      </c>
      <c r="M344" s="849">
        <v>78.8</v>
      </c>
      <c r="N344" s="849">
        <v>5.7</v>
      </c>
      <c r="O344" s="849">
        <v>449.16000000000008</v>
      </c>
      <c r="P344" s="837">
        <v>2.2800000000000002</v>
      </c>
      <c r="Q344" s="850">
        <v>78.800000000000011</v>
      </c>
    </row>
    <row r="345" spans="1:17" ht="14.4" customHeight="1" x14ac:dyDescent="0.3">
      <c r="A345" s="831" t="s">
        <v>565</v>
      </c>
      <c r="B345" s="832" t="s">
        <v>5534</v>
      </c>
      <c r="C345" s="832" t="s">
        <v>5084</v>
      </c>
      <c r="D345" s="832" t="s">
        <v>5154</v>
      </c>
      <c r="E345" s="832" t="s">
        <v>2303</v>
      </c>
      <c r="F345" s="849">
        <v>56.47</v>
      </c>
      <c r="G345" s="849">
        <v>397938.26000000007</v>
      </c>
      <c r="H345" s="849">
        <v>4.1904757191124302</v>
      </c>
      <c r="I345" s="849">
        <v>7046.8967593412444</v>
      </c>
      <c r="J345" s="849">
        <v>40.36</v>
      </c>
      <c r="K345" s="849">
        <v>94962.549999999988</v>
      </c>
      <c r="L345" s="849">
        <v>1</v>
      </c>
      <c r="M345" s="849">
        <v>2352.8877601585727</v>
      </c>
      <c r="N345" s="849">
        <v>22.78</v>
      </c>
      <c r="O345" s="849">
        <v>53598.92</v>
      </c>
      <c r="P345" s="837">
        <v>0.56442165885393769</v>
      </c>
      <c r="Q345" s="850">
        <v>2352.8937664618084</v>
      </c>
    </row>
    <row r="346" spans="1:17" ht="14.4" customHeight="1" x14ac:dyDescent="0.3">
      <c r="A346" s="831" t="s">
        <v>565</v>
      </c>
      <c r="B346" s="832" t="s">
        <v>5534</v>
      </c>
      <c r="C346" s="832" t="s">
        <v>5084</v>
      </c>
      <c r="D346" s="832" t="s">
        <v>5155</v>
      </c>
      <c r="E346" s="832" t="s">
        <v>2318</v>
      </c>
      <c r="F346" s="849">
        <v>58.64</v>
      </c>
      <c r="G346" s="849">
        <v>135141.01999999999</v>
      </c>
      <c r="H346" s="849"/>
      <c r="I346" s="849">
        <v>2304.587653478854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565</v>
      </c>
      <c r="B347" s="832" t="s">
        <v>5534</v>
      </c>
      <c r="C347" s="832" t="s">
        <v>5084</v>
      </c>
      <c r="D347" s="832" t="s">
        <v>5156</v>
      </c>
      <c r="E347" s="832" t="s">
        <v>5157</v>
      </c>
      <c r="F347" s="849">
        <v>14.64</v>
      </c>
      <c r="G347" s="849">
        <v>9679.67</v>
      </c>
      <c r="H347" s="849">
        <v>0.27212947732209841</v>
      </c>
      <c r="I347" s="849">
        <v>661.17964480874321</v>
      </c>
      <c r="J347" s="849">
        <v>71.459999999999994</v>
      </c>
      <c r="K347" s="849">
        <v>35570.090000000004</v>
      </c>
      <c r="L347" s="849">
        <v>1</v>
      </c>
      <c r="M347" s="849">
        <v>497.76224461237064</v>
      </c>
      <c r="N347" s="849">
        <v>10.479999999999997</v>
      </c>
      <c r="O347" s="849">
        <v>5216.3900000000003</v>
      </c>
      <c r="P347" s="837">
        <v>0.14665102056250068</v>
      </c>
      <c r="Q347" s="850">
        <v>497.74713740458031</v>
      </c>
    </row>
    <row r="348" spans="1:17" ht="14.4" customHeight="1" x14ac:dyDescent="0.3">
      <c r="A348" s="831" t="s">
        <v>565</v>
      </c>
      <c r="B348" s="832" t="s">
        <v>5534</v>
      </c>
      <c r="C348" s="832" t="s">
        <v>5084</v>
      </c>
      <c r="D348" s="832" t="s">
        <v>5158</v>
      </c>
      <c r="E348" s="832" t="s">
        <v>5157</v>
      </c>
      <c r="F348" s="849">
        <v>26.060000000000002</v>
      </c>
      <c r="G348" s="849">
        <v>5743.3</v>
      </c>
      <c r="H348" s="849">
        <v>0.15796223681326255</v>
      </c>
      <c r="I348" s="849">
        <v>220.38756715272447</v>
      </c>
      <c r="J348" s="849">
        <v>219.14000000000001</v>
      </c>
      <c r="K348" s="849">
        <v>36358.689999999995</v>
      </c>
      <c r="L348" s="849">
        <v>1</v>
      </c>
      <c r="M348" s="849">
        <v>165.91535091722184</v>
      </c>
      <c r="N348" s="849">
        <v>2.1</v>
      </c>
      <c r="O348" s="849">
        <v>348.42</v>
      </c>
      <c r="P348" s="837">
        <v>9.5828535076483787E-3</v>
      </c>
      <c r="Q348" s="850">
        <v>165.91428571428571</v>
      </c>
    </row>
    <row r="349" spans="1:17" ht="14.4" customHeight="1" x14ac:dyDescent="0.3">
      <c r="A349" s="831" t="s">
        <v>565</v>
      </c>
      <c r="B349" s="832" t="s">
        <v>5534</v>
      </c>
      <c r="C349" s="832" t="s">
        <v>5084</v>
      </c>
      <c r="D349" s="832" t="s">
        <v>5159</v>
      </c>
      <c r="E349" s="832" t="s">
        <v>2646</v>
      </c>
      <c r="F349" s="849"/>
      <c r="G349" s="849"/>
      <c r="H349" s="849"/>
      <c r="I349" s="849"/>
      <c r="J349" s="849">
        <v>0.49</v>
      </c>
      <c r="K349" s="849">
        <v>3032.07</v>
      </c>
      <c r="L349" s="849">
        <v>1</v>
      </c>
      <c r="M349" s="849">
        <v>6187.8979591836742</v>
      </c>
      <c r="N349" s="849"/>
      <c r="O349" s="849"/>
      <c r="P349" s="837"/>
      <c r="Q349" s="850"/>
    </row>
    <row r="350" spans="1:17" ht="14.4" customHeight="1" x14ac:dyDescent="0.3">
      <c r="A350" s="831" t="s">
        <v>565</v>
      </c>
      <c r="B350" s="832" t="s">
        <v>5534</v>
      </c>
      <c r="C350" s="832" t="s">
        <v>5084</v>
      </c>
      <c r="D350" s="832" t="s">
        <v>5162</v>
      </c>
      <c r="E350" s="832" t="s">
        <v>5163</v>
      </c>
      <c r="F350" s="849">
        <v>80.11</v>
      </c>
      <c r="G350" s="849">
        <v>57332.74</v>
      </c>
      <c r="H350" s="849">
        <v>0.85006480822784258</v>
      </c>
      <c r="I350" s="849">
        <v>715.6751966046686</v>
      </c>
      <c r="J350" s="849">
        <v>94.240000000000009</v>
      </c>
      <c r="K350" s="849">
        <v>67445.14</v>
      </c>
      <c r="L350" s="849">
        <v>1</v>
      </c>
      <c r="M350" s="849">
        <v>715.67423599320875</v>
      </c>
      <c r="N350" s="849"/>
      <c r="O350" s="849"/>
      <c r="P350" s="837"/>
      <c r="Q350" s="850"/>
    </row>
    <row r="351" spans="1:17" ht="14.4" customHeight="1" x14ac:dyDescent="0.3">
      <c r="A351" s="831" t="s">
        <v>565</v>
      </c>
      <c r="B351" s="832" t="s">
        <v>5534</v>
      </c>
      <c r="C351" s="832" t="s">
        <v>5084</v>
      </c>
      <c r="D351" s="832" t="s">
        <v>5164</v>
      </c>
      <c r="E351" s="832" t="s">
        <v>5163</v>
      </c>
      <c r="F351" s="849">
        <v>177.32</v>
      </c>
      <c r="G351" s="849">
        <v>253806.65</v>
      </c>
      <c r="H351" s="849">
        <v>0.81395455488162849</v>
      </c>
      <c r="I351" s="849">
        <v>1431.3481276787729</v>
      </c>
      <c r="J351" s="849">
        <v>217.85</v>
      </c>
      <c r="K351" s="849">
        <v>311819.19000000006</v>
      </c>
      <c r="L351" s="849">
        <v>1</v>
      </c>
      <c r="M351" s="849">
        <v>1431.3481294468675</v>
      </c>
      <c r="N351" s="849">
        <v>1</v>
      </c>
      <c r="O351" s="849">
        <v>1431.35</v>
      </c>
      <c r="P351" s="837">
        <v>4.59032043537795E-3</v>
      </c>
      <c r="Q351" s="850">
        <v>1431.35</v>
      </c>
    </row>
    <row r="352" spans="1:17" ht="14.4" customHeight="1" x14ac:dyDescent="0.3">
      <c r="A352" s="831" t="s">
        <v>565</v>
      </c>
      <c r="B352" s="832" t="s">
        <v>5534</v>
      </c>
      <c r="C352" s="832" t="s">
        <v>5084</v>
      </c>
      <c r="D352" s="832" t="s">
        <v>5165</v>
      </c>
      <c r="E352" s="832" t="s">
        <v>5166</v>
      </c>
      <c r="F352" s="849">
        <v>1.1099999999999999</v>
      </c>
      <c r="G352" s="849">
        <v>369.18</v>
      </c>
      <c r="H352" s="849">
        <v>0.64989613773192967</v>
      </c>
      <c r="I352" s="849">
        <v>332.59459459459464</v>
      </c>
      <c r="J352" s="849">
        <v>2</v>
      </c>
      <c r="K352" s="849">
        <v>568.06000000000006</v>
      </c>
      <c r="L352" s="849">
        <v>1</v>
      </c>
      <c r="M352" s="849">
        <v>284.03000000000003</v>
      </c>
      <c r="N352" s="849"/>
      <c r="O352" s="849"/>
      <c r="P352" s="837"/>
      <c r="Q352" s="850"/>
    </row>
    <row r="353" spans="1:17" ht="14.4" customHeight="1" x14ac:dyDescent="0.3">
      <c r="A353" s="831" t="s">
        <v>565</v>
      </c>
      <c r="B353" s="832" t="s">
        <v>5534</v>
      </c>
      <c r="C353" s="832" t="s">
        <v>5084</v>
      </c>
      <c r="D353" s="832" t="s">
        <v>5563</v>
      </c>
      <c r="E353" s="832" t="s">
        <v>5564</v>
      </c>
      <c r="F353" s="849"/>
      <c r="G353" s="849"/>
      <c r="H353" s="849"/>
      <c r="I353" s="849"/>
      <c r="J353" s="849">
        <v>4.3</v>
      </c>
      <c r="K353" s="849">
        <v>2579.14</v>
      </c>
      <c r="L353" s="849">
        <v>1</v>
      </c>
      <c r="M353" s="849">
        <v>599.79999999999995</v>
      </c>
      <c r="N353" s="849">
        <v>1.6</v>
      </c>
      <c r="O353" s="849">
        <v>959.68</v>
      </c>
      <c r="P353" s="837">
        <v>0.37209302325581395</v>
      </c>
      <c r="Q353" s="850">
        <v>599.79999999999995</v>
      </c>
    </row>
    <row r="354" spans="1:17" ht="14.4" customHeight="1" x14ac:dyDescent="0.3">
      <c r="A354" s="831" t="s">
        <v>565</v>
      </c>
      <c r="B354" s="832" t="s">
        <v>5534</v>
      </c>
      <c r="C354" s="832" t="s">
        <v>5084</v>
      </c>
      <c r="D354" s="832" t="s">
        <v>5565</v>
      </c>
      <c r="E354" s="832" t="s">
        <v>5564</v>
      </c>
      <c r="F354" s="849">
        <v>2.5</v>
      </c>
      <c r="G354" s="849">
        <v>1999.37</v>
      </c>
      <c r="H354" s="849"/>
      <c r="I354" s="849">
        <v>799.74799999999993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565</v>
      </c>
      <c r="B355" s="832" t="s">
        <v>5534</v>
      </c>
      <c r="C355" s="832" t="s">
        <v>5084</v>
      </c>
      <c r="D355" s="832" t="s">
        <v>5566</v>
      </c>
      <c r="E355" s="832" t="s">
        <v>5567</v>
      </c>
      <c r="F355" s="849"/>
      <c r="G355" s="849"/>
      <c r="H355" s="849"/>
      <c r="I355" s="849"/>
      <c r="J355" s="849">
        <v>2.9</v>
      </c>
      <c r="K355" s="849">
        <v>1136.22</v>
      </c>
      <c r="L355" s="849">
        <v>1</v>
      </c>
      <c r="M355" s="849">
        <v>391.8</v>
      </c>
      <c r="N355" s="849">
        <v>3.3</v>
      </c>
      <c r="O355" s="849">
        <v>1292.94</v>
      </c>
      <c r="P355" s="837">
        <v>1.1379310344827587</v>
      </c>
      <c r="Q355" s="850">
        <v>391.8</v>
      </c>
    </row>
    <row r="356" spans="1:17" ht="14.4" customHeight="1" x14ac:dyDescent="0.3">
      <c r="A356" s="831" t="s">
        <v>565</v>
      </c>
      <c r="B356" s="832" t="s">
        <v>5534</v>
      </c>
      <c r="C356" s="832" t="s">
        <v>5084</v>
      </c>
      <c r="D356" s="832" t="s">
        <v>5568</v>
      </c>
      <c r="E356" s="832" t="s">
        <v>5569</v>
      </c>
      <c r="F356" s="849"/>
      <c r="G356" s="849"/>
      <c r="H356" s="849"/>
      <c r="I356" s="849"/>
      <c r="J356" s="849">
        <v>6.9</v>
      </c>
      <c r="K356" s="849">
        <v>5282.64</v>
      </c>
      <c r="L356" s="849">
        <v>1</v>
      </c>
      <c r="M356" s="849">
        <v>765.6</v>
      </c>
      <c r="N356" s="849"/>
      <c r="O356" s="849"/>
      <c r="P356" s="837"/>
      <c r="Q356" s="850"/>
    </row>
    <row r="357" spans="1:17" ht="14.4" customHeight="1" x14ac:dyDescent="0.3">
      <c r="A357" s="831" t="s">
        <v>565</v>
      </c>
      <c r="B357" s="832" t="s">
        <v>5534</v>
      </c>
      <c r="C357" s="832" t="s">
        <v>5084</v>
      </c>
      <c r="D357" s="832" t="s">
        <v>5172</v>
      </c>
      <c r="E357" s="832" t="s">
        <v>5173</v>
      </c>
      <c r="F357" s="849">
        <v>15.120000000000001</v>
      </c>
      <c r="G357" s="849">
        <v>3988.3300000000004</v>
      </c>
      <c r="H357" s="849">
        <v>0.67229733716090834</v>
      </c>
      <c r="I357" s="849">
        <v>263.77843915343914</v>
      </c>
      <c r="J357" s="849">
        <v>22.49</v>
      </c>
      <c r="K357" s="849">
        <v>5932.3899999999994</v>
      </c>
      <c r="L357" s="849">
        <v>1</v>
      </c>
      <c r="M357" s="849">
        <v>263.77901289461983</v>
      </c>
      <c r="N357" s="849">
        <v>15.65</v>
      </c>
      <c r="O357" s="849">
        <v>4128.1499999999996</v>
      </c>
      <c r="P357" s="837">
        <v>0.69586625289301618</v>
      </c>
      <c r="Q357" s="850">
        <v>263.77955271565492</v>
      </c>
    </row>
    <row r="358" spans="1:17" ht="14.4" customHeight="1" x14ac:dyDescent="0.3">
      <c r="A358" s="831" t="s">
        <v>565</v>
      </c>
      <c r="B358" s="832" t="s">
        <v>5534</v>
      </c>
      <c r="C358" s="832" t="s">
        <v>5084</v>
      </c>
      <c r="D358" s="832" t="s">
        <v>5570</v>
      </c>
      <c r="E358" s="832" t="s">
        <v>5571</v>
      </c>
      <c r="F358" s="849"/>
      <c r="G358" s="849"/>
      <c r="H358" s="849"/>
      <c r="I358" s="849"/>
      <c r="J358" s="849">
        <v>4.1999999999999993</v>
      </c>
      <c r="K358" s="849">
        <v>1621.4</v>
      </c>
      <c r="L358" s="849">
        <v>1</v>
      </c>
      <c r="M358" s="849">
        <v>386.04761904761915</v>
      </c>
      <c r="N358" s="849">
        <v>2</v>
      </c>
      <c r="O358" s="849">
        <v>772.09</v>
      </c>
      <c r="P358" s="837">
        <v>0.47618724559023068</v>
      </c>
      <c r="Q358" s="850">
        <v>386.04500000000002</v>
      </c>
    </row>
    <row r="359" spans="1:17" ht="14.4" customHeight="1" x14ac:dyDescent="0.3">
      <c r="A359" s="831" t="s">
        <v>565</v>
      </c>
      <c r="B359" s="832" t="s">
        <v>5534</v>
      </c>
      <c r="C359" s="832" t="s">
        <v>5084</v>
      </c>
      <c r="D359" s="832" t="s">
        <v>5572</v>
      </c>
      <c r="E359" s="832" t="s">
        <v>5571</v>
      </c>
      <c r="F359" s="849">
        <v>1.2</v>
      </c>
      <c r="G359" s="849">
        <v>926.6</v>
      </c>
      <c r="H359" s="849">
        <v>0.48001409063594358</v>
      </c>
      <c r="I359" s="849">
        <v>772.16666666666674</v>
      </c>
      <c r="J359" s="849">
        <v>2.5</v>
      </c>
      <c r="K359" s="849">
        <v>1930.36</v>
      </c>
      <c r="L359" s="849">
        <v>1</v>
      </c>
      <c r="M359" s="849">
        <v>772.14400000000001</v>
      </c>
      <c r="N359" s="849">
        <v>0.5</v>
      </c>
      <c r="O359" s="849">
        <v>386.07</v>
      </c>
      <c r="P359" s="837">
        <v>0.19999896392382768</v>
      </c>
      <c r="Q359" s="850">
        <v>772.14</v>
      </c>
    </row>
    <row r="360" spans="1:17" ht="14.4" customHeight="1" x14ac:dyDescent="0.3">
      <c r="A360" s="831" t="s">
        <v>565</v>
      </c>
      <c r="B360" s="832" t="s">
        <v>5534</v>
      </c>
      <c r="C360" s="832" t="s">
        <v>5084</v>
      </c>
      <c r="D360" s="832" t="s">
        <v>5175</v>
      </c>
      <c r="E360" s="832" t="s">
        <v>5176</v>
      </c>
      <c r="F360" s="849">
        <v>18.86</v>
      </c>
      <c r="G360" s="849">
        <v>44895.64</v>
      </c>
      <c r="H360" s="849"/>
      <c r="I360" s="849">
        <v>2380.4687168610817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565</v>
      </c>
      <c r="B361" s="832" t="s">
        <v>5534</v>
      </c>
      <c r="C361" s="832" t="s">
        <v>5084</v>
      </c>
      <c r="D361" s="832" t="s">
        <v>5573</v>
      </c>
      <c r="E361" s="832"/>
      <c r="F361" s="849">
        <v>4.7300000000000004</v>
      </c>
      <c r="G361" s="849">
        <v>509.43000000000006</v>
      </c>
      <c r="H361" s="849"/>
      <c r="I361" s="849">
        <v>107.70190274841438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565</v>
      </c>
      <c r="B362" s="832" t="s">
        <v>5534</v>
      </c>
      <c r="C362" s="832" t="s">
        <v>5084</v>
      </c>
      <c r="D362" s="832" t="s">
        <v>5574</v>
      </c>
      <c r="E362" s="832"/>
      <c r="F362" s="849">
        <v>0.22</v>
      </c>
      <c r="G362" s="849">
        <v>119.42</v>
      </c>
      <c r="H362" s="849"/>
      <c r="I362" s="849">
        <v>542.81818181818187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565</v>
      </c>
      <c r="B363" s="832" t="s">
        <v>5534</v>
      </c>
      <c r="C363" s="832" t="s">
        <v>5084</v>
      </c>
      <c r="D363" s="832" t="s">
        <v>5177</v>
      </c>
      <c r="E363" s="832"/>
      <c r="F363" s="849">
        <v>3</v>
      </c>
      <c r="G363" s="849">
        <v>459.68999999999994</v>
      </c>
      <c r="H363" s="849">
        <v>2.2115366111806019</v>
      </c>
      <c r="I363" s="849">
        <v>153.22999999999999</v>
      </c>
      <c r="J363" s="849">
        <v>1.52</v>
      </c>
      <c r="K363" s="849">
        <v>207.86</v>
      </c>
      <c r="L363" s="849">
        <v>1</v>
      </c>
      <c r="M363" s="849">
        <v>136.75</v>
      </c>
      <c r="N363" s="849"/>
      <c r="O363" s="849"/>
      <c r="P363" s="837"/>
      <c r="Q363" s="850"/>
    </row>
    <row r="364" spans="1:17" ht="14.4" customHeight="1" x14ac:dyDescent="0.3">
      <c r="A364" s="831" t="s">
        <v>565</v>
      </c>
      <c r="B364" s="832" t="s">
        <v>5534</v>
      </c>
      <c r="C364" s="832" t="s">
        <v>5084</v>
      </c>
      <c r="D364" s="832" t="s">
        <v>5575</v>
      </c>
      <c r="E364" s="832" t="s">
        <v>2292</v>
      </c>
      <c r="F364" s="849"/>
      <c r="G364" s="849"/>
      <c r="H364" s="849"/>
      <c r="I364" s="849"/>
      <c r="J364" s="849">
        <v>2.2999999999999998</v>
      </c>
      <c r="K364" s="849">
        <v>898.42000000000007</v>
      </c>
      <c r="L364" s="849">
        <v>1</v>
      </c>
      <c r="M364" s="849">
        <v>390.6173913043479</v>
      </c>
      <c r="N364" s="849">
        <v>8.5</v>
      </c>
      <c r="O364" s="849">
        <v>3625.95</v>
      </c>
      <c r="P364" s="837">
        <v>4.0359186126755855</v>
      </c>
      <c r="Q364" s="850">
        <v>426.58235294117645</v>
      </c>
    </row>
    <row r="365" spans="1:17" ht="14.4" customHeight="1" x14ac:dyDescent="0.3">
      <c r="A365" s="831" t="s">
        <v>565</v>
      </c>
      <c r="B365" s="832" t="s">
        <v>5534</v>
      </c>
      <c r="C365" s="832" t="s">
        <v>5084</v>
      </c>
      <c r="D365" s="832" t="s">
        <v>5184</v>
      </c>
      <c r="E365" s="832" t="s">
        <v>5173</v>
      </c>
      <c r="F365" s="849">
        <v>0.27</v>
      </c>
      <c r="G365" s="849">
        <v>712.19999999999993</v>
      </c>
      <c r="H365" s="849">
        <v>1.0799745246110453</v>
      </c>
      <c r="I365" s="849">
        <v>2637.7777777777774</v>
      </c>
      <c r="J365" s="849">
        <v>0.25</v>
      </c>
      <c r="K365" s="849">
        <v>659.46</v>
      </c>
      <c r="L365" s="849">
        <v>1</v>
      </c>
      <c r="M365" s="849">
        <v>2637.84</v>
      </c>
      <c r="N365" s="849">
        <v>1.75</v>
      </c>
      <c r="O365" s="849">
        <v>4616.21</v>
      </c>
      <c r="P365" s="837">
        <v>6.9999848360780028</v>
      </c>
      <c r="Q365" s="850">
        <v>2637.8342857142857</v>
      </c>
    </row>
    <row r="366" spans="1:17" ht="14.4" customHeight="1" x14ac:dyDescent="0.3">
      <c r="A366" s="831" t="s">
        <v>565</v>
      </c>
      <c r="B366" s="832" t="s">
        <v>5534</v>
      </c>
      <c r="C366" s="832" t="s">
        <v>5084</v>
      </c>
      <c r="D366" s="832" t="s">
        <v>5185</v>
      </c>
      <c r="E366" s="832" t="s">
        <v>5173</v>
      </c>
      <c r="F366" s="849">
        <v>8</v>
      </c>
      <c r="G366" s="849">
        <v>10551.28</v>
      </c>
      <c r="H366" s="849">
        <v>0.88888888888888895</v>
      </c>
      <c r="I366" s="849">
        <v>1318.91</v>
      </c>
      <c r="J366" s="849">
        <v>9</v>
      </c>
      <c r="K366" s="849">
        <v>11870.19</v>
      </c>
      <c r="L366" s="849">
        <v>1</v>
      </c>
      <c r="M366" s="849">
        <v>1318.91</v>
      </c>
      <c r="N366" s="849">
        <v>5</v>
      </c>
      <c r="O366" s="849">
        <v>6594.55</v>
      </c>
      <c r="P366" s="837">
        <v>0.55555555555555558</v>
      </c>
      <c r="Q366" s="850">
        <v>1318.91</v>
      </c>
    </row>
    <row r="367" spans="1:17" ht="14.4" customHeight="1" x14ac:dyDescent="0.3">
      <c r="A367" s="831" t="s">
        <v>565</v>
      </c>
      <c r="B367" s="832" t="s">
        <v>5534</v>
      </c>
      <c r="C367" s="832" t="s">
        <v>5084</v>
      </c>
      <c r="D367" s="832" t="s">
        <v>5576</v>
      </c>
      <c r="E367" s="832" t="s">
        <v>1096</v>
      </c>
      <c r="F367" s="849"/>
      <c r="G367" s="849"/>
      <c r="H367" s="849"/>
      <c r="I367" s="849"/>
      <c r="J367" s="849">
        <v>6</v>
      </c>
      <c r="K367" s="849">
        <v>27291.899999999998</v>
      </c>
      <c r="L367" s="849">
        <v>1</v>
      </c>
      <c r="M367" s="849">
        <v>4548.6499999999996</v>
      </c>
      <c r="N367" s="849">
        <v>2</v>
      </c>
      <c r="O367" s="849">
        <v>9097.2999999999993</v>
      </c>
      <c r="P367" s="837">
        <v>0.33333333333333331</v>
      </c>
      <c r="Q367" s="850">
        <v>4548.6499999999996</v>
      </c>
    </row>
    <row r="368" spans="1:17" ht="14.4" customHeight="1" x14ac:dyDescent="0.3">
      <c r="A368" s="831" t="s">
        <v>565</v>
      </c>
      <c r="B368" s="832" t="s">
        <v>5534</v>
      </c>
      <c r="C368" s="832" t="s">
        <v>5084</v>
      </c>
      <c r="D368" s="832" t="s">
        <v>5186</v>
      </c>
      <c r="E368" s="832" t="s">
        <v>1461</v>
      </c>
      <c r="F368" s="849"/>
      <c r="G368" s="849"/>
      <c r="H368" s="849"/>
      <c r="I368" s="849"/>
      <c r="J368" s="849">
        <v>6</v>
      </c>
      <c r="K368" s="849">
        <v>4735.74</v>
      </c>
      <c r="L368" s="849">
        <v>1</v>
      </c>
      <c r="M368" s="849">
        <v>789.29</v>
      </c>
      <c r="N368" s="849"/>
      <c r="O368" s="849"/>
      <c r="P368" s="837"/>
      <c r="Q368" s="850"/>
    </row>
    <row r="369" spans="1:17" ht="14.4" customHeight="1" x14ac:dyDescent="0.3">
      <c r="A369" s="831" t="s">
        <v>565</v>
      </c>
      <c r="B369" s="832" t="s">
        <v>5534</v>
      </c>
      <c r="C369" s="832" t="s">
        <v>5084</v>
      </c>
      <c r="D369" s="832" t="s">
        <v>5188</v>
      </c>
      <c r="E369" s="832" t="s">
        <v>2583</v>
      </c>
      <c r="F369" s="849">
        <v>0.4</v>
      </c>
      <c r="G369" s="849">
        <v>2692.58</v>
      </c>
      <c r="H369" s="849">
        <v>0.18181818181818182</v>
      </c>
      <c r="I369" s="849">
        <v>6731.45</v>
      </c>
      <c r="J369" s="849">
        <v>2.2000000000000002</v>
      </c>
      <c r="K369" s="849">
        <v>14809.189999999999</v>
      </c>
      <c r="L369" s="849">
        <v>1</v>
      </c>
      <c r="M369" s="849">
        <v>6731.4499999999989</v>
      </c>
      <c r="N369" s="849">
        <v>4</v>
      </c>
      <c r="O369" s="849">
        <v>18175.21</v>
      </c>
      <c r="P369" s="837">
        <v>1.2272926473358774</v>
      </c>
      <c r="Q369" s="850">
        <v>4543.8024999999998</v>
      </c>
    </row>
    <row r="370" spans="1:17" ht="14.4" customHeight="1" x14ac:dyDescent="0.3">
      <c r="A370" s="831" t="s">
        <v>565</v>
      </c>
      <c r="B370" s="832" t="s">
        <v>5534</v>
      </c>
      <c r="C370" s="832" t="s">
        <v>5084</v>
      </c>
      <c r="D370" s="832" t="s">
        <v>5577</v>
      </c>
      <c r="E370" s="832" t="s">
        <v>5578</v>
      </c>
      <c r="F370" s="849"/>
      <c r="G370" s="849"/>
      <c r="H370" s="849"/>
      <c r="I370" s="849"/>
      <c r="J370" s="849">
        <v>5</v>
      </c>
      <c r="K370" s="849">
        <v>51647.45</v>
      </c>
      <c r="L370" s="849">
        <v>1</v>
      </c>
      <c r="M370" s="849">
        <v>10329.49</v>
      </c>
      <c r="N370" s="849"/>
      <c r="O370" s="849"/>
      <c r="P370" s="837"/>
      <c r="Q370" s="850"/>
    </row>
    <row r="371" spans="1:17" ht="14.4" customHeight="1" x14ac:dyDescent="0.3">
      <c r="A371" s="831" t="s">
        <v>565</v>
      </c>
      <c r="B371" s="832" t="s">
        <v>5534</v>
      </c>
      <c r="C371" s="832" t="s">
        <v>5084</v>
      </c>
      <c r="D371" s="832" t="s">
        <v>5579</v>
      </c>
      <c r="E371" s="832" t="s">
        <v>1740</v>
      </c>
      <c r="F371" s="849"/>
      <c r="G371" s="849"/>
      <c r="H371" s="849"/>
      <c r="I371" s="849"/>
      <c r="J371" s="849">
        <v>1</v>
      </c>
      <c r="K371" s="849">
        <v>3172.78</v>
      </c>
      <c r="L371" s="849">
        <v>1</v>
      </c>
      <c r="M371" s="849">
        <v>3172.78</v>
      </c>
      <c r="N371" s="849"/>
      <c r="O371" s="849"/>
      <c r="P371" s="837"/>
      <c r="Q371" s="850"/>
    </row>
    <row r="372" spans="1:17" ht="14.4" customHeight="1" x14ac:dyDescent="0.3">
      <c r="A372" s="831" t="s">
        <v>565</v>
      </c>
      <c r="B372" s="832" t="s">
        <v>5534</v>
      </c>
      <c r="C372" s="832" t="s">
        <v>5084</v>
      </c>
      <c r="D372" s="832" t="s">
        <v>5580</v>
      </c>
      <c r="E372" s="832" t="s">
        <v>2292</v>
      </c>
      <c r="F372" s="849"/>
      <c r="G372" s="849"/>
      <c r="H372" s="849"/>
      <c r="I372" s="849"/>
      <c r="J372" s="849">
        <v>1.9</v>
      </c>
      <c r="K372" s="849">
        <v>1629.31</v>
      </c>
      <c r="L372" s="849">
        <v>1</v>
      </c>
      <c r="M372" s="849">
        <v>857.53157894736842</v>
      </c>
      <c r="N372" s="849"/>
      <c r="O372" s="849"/>
      <c r="P372" s="837"/>
      <c r="Q372" s="850"/>
    </row>
    <row r="373" spans="1:17" ht="14.4" customHeight="1" x14ac:dyDescent="0.3">
      <c r="A373" s="831" t="s">
        <v>565</v>
      </c>
      <c r="B373" s="832" t="s">
        <v>5534</v>
      </c>
      <c r="C373" s="832" t="s">
        <v>5084</v>
      </c>
      <c r="D373" s="832" t="s">
        <v>5581</v>
      </c>
      <c r="E373" s="832" t="s">
        <v>1096</v>
      </c>
      <c r="F373" s="849"/>
      <c r="G373" s="849"/>
      <c r="H373" s="849"/>
      <c r="I373" s="849"/>
      <c r="J373" s="849">
        <v>2</v>
      </c>
      <c r="K373" s="849">
        <v>909.72</v>
      </c>
      <c r="L373" s="849">
        <v>1</v>
      </c>
      <c r="M373" s="849">
        <v>454.86</v>
      </c>
      <c r="N373" s="849"/>
      <c r="O373" s="849"/>
      <c r="P373" s="837"/>
      <c r="Q373" s="850"/>
    </row>
    <row r="374" spans="1:17" ht="14.4" customHeight="1" x14ac:dyDescent="0.3">
      <c r="A374" s="831" t="s">
        <v>565</v>
      </c>
      <c r="B374" s="832" t="s">
        <v>5534</v>
      </c>
      <c r="C374" s="832" t="s">
        <v>5084</v>
      </c>
      <c r="D374" s="832" t="s">
        <v>5205</v>
      </c>
      <c r="E374" s="832" t="s">
        <v>5206</v>
      </c>
      <c r="F374" s="849">
        <v>27.310000000000002</v>
      </c>
      <c r="G374" s="849">
        <v>29606.43</v>
      </c>
      <c r="H374" s="849">
        <v>1.2046730348563173</v>
      </c>
      <c r="I374" s="849">
        <v>1084.0875137312339</v>
      </c>
      <c r="J374" s="849">
        <v>22.67</v>
      </c>
      <c r="K374" s="849">
        <v>24576.319999999996</v>
      </c>
      <c r="L374" s="849">
        <v>1</v>
      </c>
      <c r="M374" s="849">
        <v>1084.0899867666517</v>
      </c>
      <c r="N374" s="849">
        <v>16.62</v>
      </c>
      <c r="O374" s="849">
        <v>17632.66</v>
      </c>
      <c r="P374" s="837">
        <v>0.71746543013762853</v>
      </c>
      <c r="Q374" s="850">
        <v>1060.9302045728039</v>
      </c>
    </row>
    <row r="375" spans="1:17" ht="14.4" customHeight="1" x14ac:dyDescent="0.3">
      <c r="A375" s="831" t="s">
        <v>565</v>
      </c>
      <c r="B375" s="832" t="s">
        <v>5534</v>
      </c>
      <c r="C375" s="832" t="s">
        <v>5084</v>
      </c>
      <c r="D375" s="832" t="s">
        <v>5207</v>
      </c>
      <c r="E375" s="832" t="s">
        <v>5206</v>
      </c>
      <c r="F375" s="849">
        <v>66.649999999999991</v>
      </c>
      <c r="G375" s="849">
        <v>24085.11</v>
      </c>
      <c r="H375" s="849">
        <v>1.1434236468520032</v>
      </c>
      <c r="I375" s="849">
        <v>361.36699174793705</v>
      </c>
      <c r="J375" s="849">
        <v>58.290000000000006</v>
      </c>
      <c r="K375" s="849">
        <v>21064.030000000002</v>
      </c>
      <c r="L375" s="849">
        <v>1</v>
      </c>
      <c r="M375" s="849">
        <v>361.36610053182363</v>
      </c>
      <c r="N375" s="849">
        <v>58.650000000000006</v>
      </c>
      <c r="O375" s="849">
        <v>20826.47</v>
      </c>
      <c r="P375" s="837">
        <v>0.98872200618779971</v>
      </c>
      <c r="Q375" s="850">
        <v>355.09752770673487</v>
      </c>
    </row>
    <row r="376" spans="1:17" ht="14.4" customHeight="1" x14ac:dyDescent="0.3">
      <c r="A376" s="831" t="s">
        <v>565</v>
      </c>
      <c r="B376" s="832" t="s">
        <v>5534</v>
      </c>
      <c r="C376" s="832" t="s">
        <v>5084</v>
      </c>
      <c r="D376" s="832" t="s">
        <v>5208</v>
      </c>
      <c r="E376" s="832" t="s">
        <v>5206</v>
      </c>
      <c r="F376" s="849">
        <v>58.83</v>
      </c>
      <c r="G376" s="849">
        <v>7085.83</v>
      </c>
      <c r="H376" s="849">
        <v>1.4977130054321404</v>
      </c>
      <c r="I376" s="849">
        <v>120.44586095529492</v>
      </c>
      <c r="J376" s="849">
        <v>39.28</v>
      </c>
      <c r="K376" s="849">
        <v>4731.1000000000004</v>
      </c>
      <c r="L376" s="849">
        <v>1</v>
      </c>
      <c r="M376" s="849">
        <v>120.44551934826885</v>
      </c>
      <c r="N376" s="849">
        <v>45.790000000000006</v>
      </c>
      <c r="O376" s="849">
        <v>5424.4199999999992</v>
      </c>
      <c r="P376" s="837">
        <v>1.146545200904652</v>
      </c>
      <c r="Q376" s="850">
        <v>118.4629831841013</v>
      </c>
    </row>
    <row r="377" spans="1:17" ht="14.4" customHeight="1" x14ac:dyDescent="0.3">
      <c r="A377" s="831" t="s">
        <v>565</v>
      </c>
      <c r="B377" s="832" t="s">
        <v>5534</v>
      </c>
      <c r="C377" s="832" t="s">
        <v>5084</v>
      </c>
      <c r="D377" s="832" t="s">
        <v>5211</v>
      </c>
      <c r="E377" s="832" t="s">
        <v>5206</v>
      </c>
      <c r="F377" s="849">
        <v>9.99</v>
      </c>
      <c r="G377" s="849">
        <v>14440.09</v>
      </c>
      <c r="H377" s="849">
        <v>1.0718824855938853</v>
      </c>
      <c r="I377" s="849">
        <v>1445.4544544544544</v>
      </c>
      <c r="J377" s="849">
        <v>9.32</v>
      </c>
      <c r="K377" s="849">
        <v>13471.71</v>
      </c>
      <c r="L377" s="849">
        <v>1</v>
      </c>
      <c r="M377" s="849">
        <v>1445.4624463519312</v>
      </c>
      <c r="N377" s="849">
        <v>7.97</v>
      </c>
      <c r="O377" s="849">
        <v>11325.96</v>
      </c>
      <c r="P377" s="837">
        <v>0.84072177919506874</v>
      </c>
      <c r="Q377" s="850">
        <v>1421.0740276035131</v>
      </c>
    </row>
    <row r="378" spans="1:17" ht="14.4" customHeight="1" x14ac:dyDescent="0.3">
      <c r="A378" s="831" t="s">
        <v>565</v>
      </c>
      <c r="B378" s="832" t="s">
        <v>5534</v>
      </c>
      <c r="C378" s="832" t="s">
        <v>5084</v>
      </c>
      <c r="D378" s="832" t="s">
        <v>5212</v>
      </c>
      <c r="E378" s="832" t="s">
        <v>5213</v>
      </c>
      <c r="F378" s="849"/>
      <c r="G378" s="849"/>
      <c r="H378" s="849"/>
      <c r="I378" s="849"/>
      <c r="J378" s="849"/>
      <c r="K378" s="849"/>
      <c r="L378" s="849"/>
      <c r="M378" s="849"/>
      <c r="N378" s="849">
        <v>107.80999999999999</v>
      </c>
      <c r="O378" s="849">
        <v>77156.87999999999</v>
      </c>
      <c r="P378" s="837"/>
      <c r="Q378" s="850">
        <v>715.67461274464335</v>
      </c>
    </row>
    <row r="379" spans="1:17" ht="14.4" customHeight="1" x14ac:dyDescent="0.3">
      <c r="A379" s="831" t="s">
        <v>565</v>
      </c>
      <c r="B379" s="832" t="s">
        <v>5534</v>
      </c>
      <c r="C379" s="832" t="s">
        <v>5084</v>
      </c>
      <c r="D379" s="832" t="s">
        <v>5214</v>
      </c>
      <c r="E379" s="832" t="s">
        <v>5213</v>
      </c>
      <c r="F379" s="849"/>
      <c r="G379" s="849"/>
      <c r="H379" s="849"/>
      <c r="I379" s="849"/>
      <c r="J379" s="849"/>
      <c r="K379" s="849"/>
      <c r="L379" s="849"/>
      <c r="M379" s="849"/>
      <c r="N379" s="849">
        <v>335.44</v>
      </c>
      <c r="O379" s="849">
        <v>480131.19000000012</v>
      </c>
      <c r="P379" s="837"/>
      <c r="Q379" s="850">
        <v>1431.3474540901507</v>
      </c>
    </row>
    <row r="380" spans="1:17" ht="14.4" customHeight="1" x14ac:dyDescent="0.3">
      <c r="A380" s="831" t="s">
        <v>565</v>
      </c>
      <c r="B380" s="832" t="s">
        <v>5534</v>
      </c>
      <c r="C380" s="832" t="s">
        <v>5084</v>
      </c>
      <c r="D380" s="832" t="s">
        <v>5582</v>
      </c>
      <c r="E380" s="832" t="s">
        <v>2281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65.75</v>
      </c>
      <c r="P380" s="837"/>
      <c r="Q380" s="850">
        <v>65.75</v>
      </c>
    </row>
    <row r="381" spans="1:17" ht="14.4" customHeight="1" x14ac:dyDescent="0.3">
      <c r="A381" s="831" t="s">
        <v>565</v>
      </c>
      <c r="B381" s="832" t="s">
        <v>5534</v>
      </c>
      <c r="C381" s="832" t="s">
        <v>5084</v>
      </c>
      <c r="D381" s="832" t="s">
        <v>5583</v>
      </c>
      <c r="E381" s="832" t="s">
        <v>5584</v>
      </c>
      <c r="F381" s="849">
        <v>1</v>
      </c>
      <c r="G381" s="849">
        <v>7088.99</v>
      </c>
      <c r="H381" s="849"/>
      <c r="I381" s="849">
        <v>7088.99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565</v>
      </c>
      <c r="B382" s="832" t="s">
        <v>5534</v>
      </c>
      <c r="C382" s="832" t="s">
        <v>5084</v>
      </c>
      <c r="D382" s="832" t="s">
        <v>5585</v>
      </c>
      <c r="E382" s="832" t="s">
        <v>2273</v>
      </c>
      <c r="F382" s="849"/>
      <c r="G382" s="849"/>
      <c r="H382" s="849"/>
      <c r="I382" s="849"/>
      <c r="J382" s="849">
        <v>36.800000000000004</v>
      </c>
      <c r="K382" s="849">
        <v>78222.080000000016</v>
      </c>
      <c r="L382" s="849">
        <v>1</v>
      </c>
      <c r="M382" s="849">
        <v>2125.6000000000004</v>
      </c>
      <c r="N382" s="849">
        <v>43.3</v>
      </c>
      <c r="O382" s="849">
        <v>92038.48000000001</v>
      </c>
      <c r="P382" s="837">
        <v>1.1766304347826086</v>
      </c>
      <c r="Q382" s="850">
        <v>2125.6000000000004</v>
      </c>
    </row>
    <row r="383" spans="1:17" ht="14.4" customHeight="1" x14ac:dyDescent="0.3">
      <c r="A383" s="831" t="s">
        <v>565</v>
      </c>
      <c r="B383" s="832" t="s">
        <v>5534</v>
      </c>
      <c r="C383" s="832" t="s">
        <v>5084</v>
      </c>
      <c r="D383" s="832" t="s">
        <v>5586</v>
      </c>
      <c r="E383" s="832" t="s">
        <v>5587</v>
      </c>
      <c r="F383" s="849"/>
      <c r="G383" s="849"/>
      <c r="H383" s="849"/>
      <c r="I383" s="849"/>
      <c r="J383" s="849"/>
      <c r="K383" s="849"/>
      <c r="L383" s="849"/>
      <c r="M383" s="849"/>
      <c r="N383" s="849">
        <v>0.1</v>
      </c>
      <c r="O383" s="849">
        <v>326.37</v>
      </c>
      <c r="P383" s="837"/>
      <c r="Q383" s="850">
        <v>3263.7</v>
      </c>
    </row>
    <row r="384" spans="1:17" ht="14.4" customHeight="1" x14ac:dyDescent="0.3">
      <c r="A384" s="831" t="s">
        <v>565</v>
      </c>
      <c r="B384" s="832" t="s">
        <v>5534</v>
      </c>
      <c r="C384" s="832" t="s">
        <v>5084</v>
      </c>
      <c r="D384" s="832" t="s">
        <v>5216</v>
      </c>
      <c r="E384" s="832" t="s">
        <v>2303</v>
      </c>
      <c r="F384" s="849">
        <v>33.79</v>
      </c>
      <c r="G384" s="849">
        <v>79371.45</v>
      </c>
      <c r="H384" s="849">
        <v>3.8759432697674625</v>
      </c>
      <c r="I384" s="849">
        <v>2348.9627108612017</v>
      </c>
      <c r="J384" s="849">
        <v>26.11</v>
      </c>
      <c r="K384" s="849">
        <v>20477.969999999998</v>
      </c>
      <c r="L384" s="849">
        <v>1</v>
      </c>
      <c r="M384" s="849">
        <v>784.29605515128299</v>
      </c>
      <c r="N384" s="849">
        <v>26.619999999999997</v>
      </c>
      <c r="O384" s="849">
        <v>20878.02</v>
      </c>
      <c r="P384" s="837">
        <v>1.0195356277990446</v>
      </c>
      <c r="Q384" s="850">
        <v>784.29827197595807</v>
      </c>
    </row>
    <row r="385" spans="1:17" ht="14.4" customHeight="1" x14ac:dyDescent="0.3">
      <c r="A385" s="831" t="s">
        <v>565</v>
      </c>
      <c r="B385" s="832" t="s">
        <v>5534</v>
      </c>
      <c r="C385" s="832" t="s">
        <v>5084</v>
      </c>
      <c r="D385" s="832" t="s">
        <v>5588</v>
      </c>
      <c r="E385" s="832" t="s">
        <v>5589</v>
      </c>
      <c r="F385" s="849">
        <v>11.23</v>
      </c>
      <c r="G385" s="849">
        <v>3538.87</v>
      </c>
      <c r="H385" s="849"/>
      <c r="I385" s="849">
        <v>315.12644701691897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565</v>
      </c>
      <c r="B386" s="832" t="s">
        <v>5534</v>
      </c>
      <c r="C386" s="832" t="s">
        <v>5084</v>
      </c>
      <c r="D386" s="832" t="s">
        <v>5590</v>
      </c>
      <c r="E386" s="832" t="s">
        <v>5589</v>
      </c>
      <c r="F386" s="849">
        <v>12</v>
      </c>
      <c r="G386" s="849">
        <v>18907.919999999998</v>
      </c>
      <c r="H386" s="849"/>
      <c r="I386" s="849">
        <v>1575.6599999999999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565</v>
      </c>
      <c r="B387" s="832" t="s">
        <v>5534</v>
      </c>
      <c r="C387" s="832" t="s">
        <v>5084</v>
      </c>
      <c r="D387" s="832" t="s">
        <v>5217</v>
      </c>
      <c r="E387" s="832" t="s">
        <v>2318</v>
      </c>
      <c r="F387" s="849">
        <v>23.43</v>
      </c>
      <c r="G387" s="849">
        <v>7199.44</v>
      </c>
      <c r="H387" s="849">
        <v>1.7406938171549047</v>
      </c>
      <c r="I387" s="849">
        <v>307.2744344857021</v>
      </c>
      <c r="J387" s="849">
        <v>13.46</v>
      </c>
      <c r="K387" s="849">
        <v>4135.96</v>
      </c>
      <c r="L387" s="849">
        <v>1</v>
      </c>
      <c r="M387" s="849">
        <v>307.27786032689448</v>
      </c>
      <c r="N387" s="849"/>
      <c r="O387" s="849"/>
      <c r="P387" s="837"/>
      <c r="Q387" s="850"/>
    </row>
    <row r="388" spans="1:17" ht="14.4" customHeight="1" x14ac:dyDescent="0.3">
      <c r="A388" s="831" t="s">
        <v>565</v>
      </c>
      <c r="B388" s="832" t="s">
        <v>5534</v>
      </c>
      <c r="C388" s="832" t="s">
        <v>5084</v>
      </c>
      <c r="D388" s="832" t="s">
        <v>5218</v>
      </c>
      <c r="E388" s="832" t="s">
        <v>2318</v>
      </c>
      <c r="F388" s="849">
        <v>37.06</v>
      </c>
      <c r="G388" s="849">
        <v>28469.399999999998</v>
      </c>
      <c r="H388" s="849">
        <v>1.8364677150299373</v>
      </c>
      <c r="I388" s="849">
        <v>768.19751753912567</v>
      </c>
      <c r="J388" s="849">
        <v>20.18</v>
      </c>
      <c r="K388" s="849">
        <v>15502.26</v>
      </c>
      <c r="L388" s="849">
        <v>1</v>
      </c>
      <c r="M388" s="849">
        <v>768.19920713577801</v>
      </c>
      <c r="N388" s="849">
        <v>12.3</v>
      </c>
      <c r="O388" s="849">
        <v>9448.85</v>
      </c>
      <c r="P388" s="837">
        <v>0.60951435468118842</v>
      </c>
      <c r="Q388" s="850">
        <v>768.19918699186985</v>
      </c>
    </row>
    <row r="389" spans="1:17" ht="14.4" customHeight="1" x14ac:dyDescent="0.3">
      <c r="A389" s="831" t="s">
        <v>565</v>
      </c>
      <c r="B389" s="832" t="s">
        <v>5534</v>
      </c>
      <c r="C389" s="832" t="s">
        <v>5084</v>
      </c>
      <c r="D389" s="832" t="s">
        <v>5219</v>
      </c>
      <c r="E389" s="832" t="s">
        <v>5404</v>
      </c>
      <c r="F389" s="849">
        <v>0</v>
      </c>
      <c r="G389" s="849">
        <v>0</v>
      </c>
      <c r="H389" s="849">
        <v>0</v>
      </c>
      <c r="I389" s="849"/>
      <c r="J389" s="849">
        <v>0</v>
      </c>
      <c r="K389" s="849">
        <v>-2.9103830456733704E-11</v>
      </c>
      <c r="L389" s="849">
        <v>1</v>
      </c>
      <c r="M389" s="849"/>
      <c r="N389" s="849">
        <v>0</v>
      </c>
      <c r="O389" s="849">
        <v>0</v>
      </c>
      <c r="P389" s="837">
        <v>0</v>
      </c>
      <c r="Q389" s="850"/>
    </row>
    <row r="390" spans="1:17" ht="14.4" customHeight="1" x14ac:dyDescent="0.3">
      <c r="A390" s="831" t="s">
        <v>565</v>
      </c>
      <c r="B390" s="832" t="s">
        <v>5534</v>
      </c>
      <c r="C390" s="832" t="s">
        <v>5084</v>
      </c>
      <c r="D390" s="832" t="s">
        <v>5219</v>
      </c>
      <c r="E390" s="832" t="s">
        <v>5220</v>
      </c>
      <c r="F390" s="849">
        <v>2</v>
      </c>
      <c r="G390" s="849">
        <v>164140.24</v>
      </c>
      <c r="H390" s="849">
        <v>0.51303450809958218</v>
      </c>
      <c r="I390" s="849">
        <v>82070.12</v>
      </c>
      <c r="J390" s="849">
        <v>4</v>
      </c>
      <c r="K390" s="849">
        <v>319939.95999999996</v>
      </c>
      <c r="L390" s="849">
        <v>1</v>
      </c>
      <c r="M390" s="849">
        <v>79984.989999999991</v>
      </c>
      <c r="N390" s="849">
        <v>0</v>
      </c>
      <c r="O390" s="849">
        <v>0</v>
      </c>
      <c r="P390" s="837">
        <v>0</v>
      </c>
      <c r="Q390" s="850"/>
    </row>
    <row r="391" spans="1:17" ht="14.4" customHeight="1" x14ac:dyDescent="0.3">
      <c r="A391" s="831" t="s">
        <v>565</v>
      </c>
      <c r="B391" s="832" t="s">
        <v>5534</v>
      </c>
      <c r="C391" s="832" t="s">
        <v>5084</v>
      </c>
      <c r="D391" s="832" t="s">
        <v>5221</v>
      </c>
      <c r="E391" s="832" t="s">
        <v>5222</v>
      </c>
      <c r="F391" s="849">
        <v>325.94</v>
      </c>
      <c r="G391" s="849">
        <v>106421.14000000001</v>
      </c>
      <c r="H391" s="849">
        <v>2.069859036368602</v>
      </c>
      <c r="I391" s="849">
        <v>326.50530772534825</v>
      </c>
      <c r="J391" s="849">
        <v>157.47000000000003</v>
      </c>
      <c r="K391" s="849">
        <v>51414.679999999993</v>
      </c>
      <c r="L391" s="849">
        <v>1</v>
      </c>
      <c r="M391" s="849">
        <v>326.50460405156525</v>
      </c>
      <c r="N391" s="849">
        <v>503.35999999999996</v>
      </c>
      <c r="O391" s="849">
        <v>164352.52000000002</v>
      </c>
      <c r="P391" s="837">
        <v>3.196606883481528</v>
      </c>
      <c r="Q391" s="850">
        <v>326.51088684043236</v>
      </c>
    </row>
    <row r="392" spans="1:17" ht="14.4" customHeight="1" x14ac:dyDescent="0.3">
      <c r="A392" s="831" t="s">
        <v>565</v>
      </c>
      <c r="B392" s="832" t="s">
        <v>5534</v>
      </c>
      <c r="C392" s="832" t="s">
        <v>5084</v>
      </c>
      <c r="D392" s="832" t="s">
        <v>5223</v>
      </c>
      <c r="E392" s="832" t="s">
        <v>5222</v>
      </c>
      <c r="F392" s="849">
        <v>9.01</v>
      </c>
      <c r="G392" s="849">
        <v>588.29999999999995</v>
      </c>
      <c r="H392" s="849">
        <v>1.9318928149218437</v>
      </c>
      <c r="I392" s="849">
        <v>65.294117647058826</v>
      </c>
      <c r="J392" s="849">
        <v>4.57</v>
      </c>
      <c r="K392" s="849">
        <v>304.52000000000004</v>
      </c>
      <c r="L392" s="849">
        <v>1</v>
      </c>
      <c r="M392" s="849">
        <v>66.634573304157556</v>
      </c>
      <c r="N392" s="849"/>
      <c r="O392" s="849"/>
      <c r="P392" s="837"/>
      <c r="Q392" s="850"/>
    </row>
    <row r="393" spans="1:17" ht="14.4" customHeight="1" x14ac:dyDescent="0.3">
      <c r="A393" s="831" t="s">
        <v>565</v>
      </c>
      <c r="B393" s="832" t="s">
        <v>5534</v>
      </c>
      <c r="C393" s="832" t="s">
        <v>5084</v>
      </c>
      <c r="D393" s="832" t="s">
        <v>5224</v>
      </c>
      <c r="E393" s="832" t="s">
        <v>5394</v>
      </c>
      <c r="F393" s="849">
        <v>0</v>
      </c>
      <c r="G393" s="849">
        <v>0</v>
      </c>
      <c r="H393" s="849"/>
      <c r="I393" s="849"/>
      <c r="J393" s="849"/>
      <c r="K393" s="849"/>
      <c r="L393" s="849"/>
      <c r="M393" s="849"/>
      <c r="N393" s="849">
        <v>0</v>
      </c>
      <c r="O393" s="849">
        <v>0</v>
      </c>
      <c r="P393" s="837"/>
      <c r="Q393" s="850"/>
    </row>
    <row r="394" spans="1:17" ht="14.4" customHeight="1" x14ac:dyDescent="0.3">
      <c r="A394" s="831" t="s">
        <v>565</v>
      </c>
      <c r="B394" s="832" t="s">
        <v>5534</v>
      </c>
      <c r="C394" s="832" t="s">
        <v>5084</v>
      </c>
      <c r="D394" s="832" t="s">
        <v>5224</v>
      </c>
      <c r="E394" s="832" t="s">
        <v>2668</v>
      </c>
      <c r="F394" s="849">
        <v>1</v>
      </c>
      <c r="G394" s="849">
        <v>44809.55</v>
      </c>
      <c r="H394" s="849"/>
      <c r="I394" s="849">
        <v>44809.55</v>
      </c>
      <c r="J394" s="849"/>
      <c r="K394" s="849"/>
      <c r="L394" s="849"/>
      <c r="M394" s="849"/>
      <c r="N394" s="849">
        <v>1</v>
      </c>
      <c r="O394" s="849">
        <v>39546.32</v>
      </c>
      <c r="P394" s="837"/>
      <c r="Q394" s="850">
        <v>39546.32</v>
      </c>
    </row>
    <row r="395" spans="1:17" ht="14.4" customHeight="1" x14ac:dyDescent="0.3">
      <c r="A395" s="831" t="s">
        <v>565</v>
      </c>
      <c r="B395" s="832" t="s">
        <v>5534</v>
      </c>
      <c r="C395" s="832" t="s">
        <v>5084</v>
      </c>
      <c r="D395" s="832" t="s">
        <v>5225</v>
      </c>
      <c r="E395" s="832" t="s">
        <v>5222</v>
      </c>
      <c r="F395" s="849">
        <v>40.57</v>
      </c>
      <c r="G395" s="849">
        <v>1324.45</v>
      </c>
      <c r="H395" s="849"/>
      <c r="I395" s="849">
        <v>32.646043874784326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565</v>
      </c>
      <c r="B396" s="832" t="s">
        <v>5534</v>
      </c>
      <c r="C396" s="832" t="s">
        <v>5084</v>
      </c>
      <c r="D396" s="832" t="s">
        <v>5591</v>
      </c>
      <c r="E396" s="832" t="s">
        <v>5587</v>
      </c>
      <c r="F396" s="849"/>
      <c r="G396" s="849"/>
      <c r="H396" s="849"/>
      <c r="I396" s="849"/>
      <c r="J396" s="849"/>
      <c r="K396" s="849"/>
      <c r="L396" s="849"/>
      <c r="M396" s="849"/>
      <c r="N396" s="849">
        <v>4.4000000000000004</v>
      </c>
      <c r="O396" s="849">
        <v>7180.2</v>
      </c>
      <c r="P396" s="837"/>
      <c r="Q396" s="850">
        <v>1631.8636363636363</v>
      </c>
    </row>
    <row r="397" spans="1:17" ht="14.4" customHeight="1" x14ac:dyDescent="0.3">
      <c r="A397" s="831" t="s">
        <v>565</v>
      </c>
      <c r="B397" s="832" t="s">
        <v>5534</v>
      </c>
      <c r="C397" s="832" t="s">
        <v>5084</v>
      </c>
      <c r="D397" s="832" t="s">
        <v>5228</v>
      </c>
      <c r="E397" s="832" t="s">
        <v>2303</v>
      </c>
      <c r="F397" s="849">
        <v>10.06</v>
      </c>
      <c r="G397" s="849">
        <v>7089.1</v>
      </c>
      <c r="H397" s="849">
        <v>3.0558046105833059</v>
      </c>
      <c r="I397" s="849">
        <v>704.68190854870772</v>
      </c>
      <c r="J397" s="849">
        <v>9.8600000000000012</v>
      </c>
      <c r="K397" s="849">
        <v>2319.88</v>
      </c>
      <c r="L397" s="849">
        <v>1</v>
      </c>
      <c r="M397" s="849">
        <v>235.28194726166328</v>
      </c>
      <c r="N397" s="849">
        <v>28.84</v>
      </c>
      <c r="O397" s="849">
        <v>6785.6599999999989</v>
      </c>
      <c r="P397" s="837">
        <v>2.9250047416245661</v>
      </c>
      <c r="Q397" s="850">
        <v>235.28640776699027</v>
      </c>
    </row>
    <row r="398" spans="1:17" ht="14.4" customHeight="1" x14ac:dyDescent="0.3">
      <c r="A398" s="831" t="s">
        <v>565</v>
      </c>
      <c r="B398" s="832" t="s">
        <v>5534</v>
      </c>
      <c r="C398" s="832" t="s">
        <v>5084</v>
      </c>
      <c r="D398" s="832" t="s">
        <v>5229</v>
      </c>
      <c r="E398" s="832" t="s">
        <v>5405</v>
      </c>
      <c r="F398" s="849"/>
      <c r="G398" s="849"/>
      <c r="H398" s="849"/>
      <c r="I398" s="849"/>
      <c r="J398" s="849">
        <v>0</v>
      </c>
      <c r="K398" s="849">
        <v>0</v>
      </c>
      <c r="L398" s="849"/>
      <c r="M398" s="849"/>
      <c r="N398" s="849">
        <v>0</v>
      </c>
      <c r="O398" s="849">
        <v>0</v>
      </c>
      <c r="P398" s="837"/>
      <c r="Q398" s="850"/>
    </row>
    <row r="399" spans="1:17" ht="14.4" customHeight="1" x14ac:dyDescent="0.3">
      <c r="A399" s="831" t="s">
        <v>565</v>
      </c>
      <c r="B399" s="832" t="s">
        <v>5534</v>
      </c>
      <c r="C399" s="832" t="s">
        <v>5084</v>
      </c>
      <c r="D399" s="832" t="s">
        <v>5229</v>
      </c>
      <c r="E399" s="832" t="s">
        <v>5230</v>
      </c>
      <c r="F399" s="849"/>
      <c r="G399" s="849"/>
      <c r="H399" s="849"/>
      <c r="I399" s="849"/>
      <c r="J399" s="849">
        <v>3.48</v>
      </c>
      <c r="K399" s="849">
        <v>27452.84</v>
      </c>
      <c r="L399" s="849">
        <v>1</v>
      </c>
      <c r="M399" s="849">
        <v>7888.7471264367814</v>
      </c>
      <c r="N399" s="849">
        <v>1</v>
      </c>
      <c r="O399" s="849">
        <v>8779.9</v>
      </c>
      <c r="P399" s="837">
        <v>0.31981754893118525</v>
      </c>
      <c r="Q399" s="850">
        <v>8779.9</v>
      </c>
    </row>
    <row r="400" spans="1:17" ht="14.4" customHeight="1" x14ac:dyDescent="0.3">
      <c r="A400" s="831" t="s">
        <v>565</v>
      </c>
      <c r="B400" s="832" t="s">
        <v>5534</v>
      </c>
      <c r="C400" s="832" t="s">
        <v>5084</v>
      </c>
      <c r="D400" s="832" t="s">
        <v>5592</v>
      </c>
      <c r="E400" s="832" t="s">
        <v>2563</v>
      </c>
      <c r="F400" s="849"/>
      <c r="G400" s="849"/>
      <c r="H400" s="849"/>
      <c r="I400" s="849"/>
      <c r="J400" s="849">
        <v>42</v>
      </c>
      <c r="K400" s="849">
        <v>5754.84</v>
      </c>
      <c r="L400" s="849">
        <v>1</v>
      </c>
      <c r="M400" s="849">
        <v>137.02000000000001</v>
      </c>
      <c r="N400" s="849">
        <v>17</v>
      </c>
      <c r="O400" s="849">
        <v>1863.2</v>
      </c>
      <c r="P400" s="837">
        <v>0.32376225924613022</v>
      </c>
      <c r="Q400" s="850">
        <v>109.60000000000001</v>
      </c>
    </row>
    <row r="401" spans="1:17" ht="14.4" customHeight="1" x14ac:dyDescent="0.3">
      <c r="A401" s="831" t="s">
        <v>565</v>
      </c>
      <c r="B401" s="832" t="s">
        <v>5534</v>
      </c>
      <c r="C401" s="832" t="s">
        <v>5084</v>
      </c>
      <c r="D401" s="832" t="s">
        <v>5231</v>
      </c>
      <c r="E401" s="832"/>
      <c r="F401" s="849">
        <v>4.76</v>
      </c>
      <c r="G401" s="849">
        <v>6278</v>
      </c>
      <c r="H401" s="849"/>
      <c r="I401" s="849">
        <v>1318.90756302521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565</v>
      </c>
      <c r="B402" s="832" t="s">
        <v>5534</v>
      </c>
      <c r="C402" s="832" t="s">
        <v>5084</v>
      </c>
      <c r="D402" s="832" t="s">
        <v>5233</v>
      </c>
      <c r="E402" s="832" t="s">
        <v>5234</v>
      </c>
      <c r="F402" s="849">
        <v>7</v>
      </c>
      <c r="G402" s="849">
        <v>6852.02</v>
      </c>
      <c r="H402" s="849">
        <v>1.1012267424387312</v>
      </c>
      <c r="I402" s="849">
        <v>978.86</v>
      </c>
      <c r="J402" s="849">
        <v>17</v>
      </c>
      <c r="K402" s="849">
        <v>6222.17</v>
      </c>
      <c r="L402" s="849">
        <v>1</v>
      </c>
      <c r="M402" s="849">
        <v>366.01</v>
      </c>
      <c r="N402" s="849">
        <v>16.62</v>
      </c>
      <c r="O402" s="849">
        <v>6083.08</v>
      </c>
      <c r="P402" s="837">
        <v>0.97764606238659502</v>
      </c>
      <c r="Q402" s="850">
        <v>366.00962695547531</v>
      </c>
    </row>
    <row r="403" spans="1:17" ht="14.4" customHeight="1" x14ac:dyDescent="0.3">
      <c r="A403" s="831" t="s">
        <v>565</v>
      </c>
      <c r="B403" s="832" t="s">
        <v>5534</v>
      </c>
      <c r="C403" s="832" t="s">
        <v>5084</v>
      </c>
      <c r="D403" s="832" t="s">
        <v>5235</v>
      </c>
      <c r="E403" s="832" t="s">
        <v>5236</v>
      </c>
      <c r="F403" s="849"/>
      <c r="G403" s="849"/>
      <c r="H403" s="849"/>
      <c r="I403" s="849"/>
      <c r="J403" s="849"/>
      <c r="K403" s="849"/>
      <c r="L403" s="849"/>
      <c r="M403" s="849"/>
      <c r="N403" s="849">
        <v>5.58</v>
      </c>
      <c r="O403" s="849">
        <v>41028.230000000003</v>
      </c>
      <c r="P403" s="837"/>
      <c r="Q403" s="850">
        <v>7352.7293906810037</v>
      </c>
    </row>
    <row r="404" spans="1:17" ht="14.4" customHeight="1" x14ac:dyDescent="0.3">
      <c r="A404" s="831" t="s">
        <v>565</v>
      </c>
      <c r="B404" s="832" t="s">
        <v>5534</v>
      </c>
      <c r="C404" s="832" t="s">
        <v>5084</v>
      </c>
      <c r="D404" s="832" t="s">
        <v>5237</v>
      </c>
      <c r="E404" s="832" t="s">
        <v>5234</v>
      </c>
      <c r="F404" s="849">
        <v>5</v>
      </c>
      <c r="G404" s="849">
        <v>19577.149999999998</v>
      </c>
      <c r="H404" s="849">
        <v>1.2156534125837821</v>
      </c>
      <c r="I404" s="849">
        <v>3915.4299999999994</v>
      </c>
      <c r="J404" s="849">
        <v>11</v>
      </c>
      <c r="K404" s="849">
        <v>16104.220000000001</v>
      </c>
      <c r="L404" s="849">
        <v>1</v>
      </c>
      <c r="M404" s="849">
        <v>1464.0200000000002</v>
      </c>
      <c r="N404" s="849">
        <v>16</v>
      </c>
      <c r="O404" s="849">
        <v>23424.32</v>
      </c>
      <c r="P404" s="837">
        <v>1.4545454545454544</v>
      </c>
      <c r="Q404" s="850">
        <v>1464.02</v>
      </c>
    </row>
    <row r="405" spans="1:17" ht="14.4" customHeight="1" x14ac:dyDescent="0.3">
      <c r="A405" s="831" t="s">
        <v>565</v>
      </c>
      <c r="B405" s="832" t="s">
        <v>5534</v>
      </c>
      <c r="C405" s="832" t="s">
        <v>5084</v>
      </c>
      <c r="D405" s="832" t="s">
        <v>5241</v>
      </c>
      <c r="E405" s="832" t="s">
        <v>5242</v>
      </c>
      <c r="F405" s="849">
        <v>218.95</v>
      </c>
      <c r="G405" s="849">
        <v>117914.12</v>
      </c>
      <c r="H405" s="849">
        <v>1.1997895786485413</v>
      </c>
      <c r="I405" s="849">
        <v>538.54359442795158</v>
      </c>
      <c r="J405" s="849">
        <v>182.49000000000004</v>
      </c>
      <c r="K405" s="849">
        <v>98279</v>
      </c>
      <c r="L405" s="849">
        <v>1</v>
      </c>
      <c r="M405" s="849">
        <v>538.54457778508402</v>
      </c>
      <c r="N405" s="849">
        <v>158.94</v>
      </c>
      <c r="O405" s="849">
        <v>85595.99</v>
      </c>
      <c r="P405" s="837">
        <v>0.87094893110430516</v>
      </c>
      <c r="Q405" s="850">
        <v>538.54278344029194</v>
      </c>
    </row>
    <row r="406" spans="1:17" ht="14.4" customHeight="1" x14ac:dyDescent="0.3">
      <c r="A406" s="831" t="s">
        <v>565</v>
      </c>
      <c r="B406" s="832" t="s">
        <v>5534</v>
      </c>
      <c r="C406" s="832" t="s">
        <v>5084</v>
      </c>
      <c r="D406" s="832" t="s">
        <v>5244</v>
      </c>
      <c r="E406" s="832" t="s">
        <v>5405</v>
      </c>
      <c r="F406" s="849"/>
      <c r="G406" s="849"/>
      <c r="H406" s="849"/>
      <c r="I406" s="849"/>
      <c r="J406" s="849">
        <v>0</v>
      </c>
      <c r="K406" s="849">
        <v>0</v>
      </c>
      <c r="L406" s="849"/>
      <c r="M406" s="849"/>
      <c r="N406" s="849">
        <v>0</v>
      </c>
      <c r="O406" s="849">
        <v>0</v>
      </c>
      <c r="P406" s="837"/>
      <c r="Q406" s="850"/>
    </row>
    <row r="407" spans="1:17" ht="14.4" customHeight="1" x14ac:dyDescent="0.3">
      <c r="A407" s="831" t="s">
        <v>565</v>
      </c>
      <c r="B407" s="832" t="s">
        <v>5534</v>
      </c>
      <c r="C407" s="832" t="s">
        <v>5084</v>
      </c>
      <c r="D407" s="832" t="s">
        <v>5244</v>
      </c>
      <c r="E407" s="832" t="s">
        <v>5230</v>
      </c>
      <c r="F407" s="849"/>
      <c r="G407" s="849"/>
      <c r="H407" s="849"/>
      <c r="I407" s="849"/>
      <c r="J407" s="849">
        <v>2</v>
      </c>
      <c r="K407" s="849">
        <v>32937.4</v>
      </c>
      <c r="L407" s="849">
        <v>1</v>
      </c>
      <c r="M407" s="849">
        <v>16468.7</v>
      </c>
      <c r="N407" s="849">
        <v>1</v>
      </c>
      <c r="O407" s="849">
        <v>17559.8</v>
      </c>
      <c r="P407" s="837">
        <v>0.53312647628531695</v>
      </c>
      <c r="Q407" s="850">
        <v>17559.8</v>
      </c>
    </row>
    <row r="408" spans="1:17" ht="14.4" customHeight="1" x14ac:dyDescent="0.3">
      <c r="A408" s="831" t="s">
        <v>565</v>
      </c>
      <c r="B408" s="832" t="s">
        <v>5534</v>
      </c>
      <c r="C408" s="832" t="s">
        <v>5084</v>
      </c>
      <c r="D408" s="832" t="s">
        <v>5247</v>
      </c>
      <c r="E408" s="832" t="s">
        <v>5234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2928.05</v>
      </c>
      <c r="P408" s="837"/>
      <c r="Q408" s="850">
        <v>2928.05</v>
      </c>
    </row>
    <row r="409" spans="1:17" ht="14.4" customHeight="1" x14ac:dyDescent="0.3">
      <c r="A409" s="831" t="s">
        <v>565</v>
      </c>
      <c r="B409" s="832" t="s">
        <v>5534</v>
      </c>
      <c r="C409" s="832" t="s">
        <v>5084</v>
      </c>
      <c r="D409" s="832" t="s">
        <v>5593</v>
      </c>
      <c r="E409" s="832" t="s">
        <v>5594</v>
      </c>
      <c r="F409" s="849"/>
      <c r="G409" s="849"/>
      <c r="H409" s="849"/>
      <c r="I409" s="849"/>
      <c r="J409" s="849">
        <v>1.9</v>
      </c>
      <c r="K409" s="849">
        <v>1500.62</v>
      </c>
      <c r="L409" s="849">
        <v>1</v>
      </c>
      <c r="M409" s="849">
        <v>789.8</v>
      </c>
      <c r="N409" s="849"/>
      <c r="O409" s="849"/>
      <c r="P409" s="837"/>
      <c r="Q409" s="850"/>
    </row>
    <row r="410" spans="1:17" ht="14.4" customHeight="1" x14ac:dyDescent="0.3">
      <c r="A410" s="831" t="s">
        <v>565</v>
      </c>
      <c r="B410" s="832" t="s">
        <v>5534</v>
      </c>
      <c r="C410" s="832" t="s">
        <v>5084</v>
      </c>
      <c r="D410" s="832" t="s">
        <v>5252</v>
      </c>
      <c r="E410" s="832" t="s">
        <v>2593</v>
      </c>
      <c r="F410" s="849"/>
      <c r="G410" s="849"/>
      <c r="H410" s="849"/>
      <c r="I410" s="849"/>
      <c r="J410" s="849">
        <v>1</v>
      </c>
      <c r="K410" s="849">
        <v>1749.08</v>
      </c>
      <c r="L410" s="849">
        <v>1</v>
      </c>
      <c r="M410" s="849">
        <v>1749.08</v>
      </c>
      <c r="N410" s="849">
        <v>1</v>
      </c>
      <c r="O410" s="849">
        <v>1749.08</v>
      </c>
      <c r="P410" s="837">
        <v>1</v>
      </c>
      <c r="Q410" s="850">
        <v>1749.08</v>
      </c>
    </row>
    <row r="411" spans="1:17" ht="14.4" customHeight="1" x14ac:dyDescent="0.3">
      <c r="A411" s="831" t="s">
        <v>565</v>
      </c>
      <c r="B411" s="832" t="s">
        <v>5534</v>
      </c>
      <c r="C411" s="832" t="s">
        <v>5084</v>
      </c>
      <c r="D411" s="832" t="s">
        <v>5254</v>
      </c>
      <c r="E411" s="832" t="s">
        <v>5157</v>
      </c>
      <c r="F411" s="849">
        <v>27.490000000000002</v>
      </c>
      <c r="G411" s="849">
        <v>17573.239999999998</v>
      </c>
      <c r="H411" s="849">
        <v>5.5864677907479461</v>
      </c>
      <c r="I411" s="849">
        <v>639.25936704256083</v>
      </c>
      <c r="J411" s="849">
        <v>4.92</v>
      </c>
      <c r="K411" s="849">
        <v>3145.68</v>
      </c>
      <c r="L411" s="849">
        <v>1</v>
      </c>
      <c r="M411" s="849">
        <v>639.36585365853659</v>
      </c>
      <c r="N411" s="849"/>
      <c r="O411" s="849"/>
      <c r="P411" s="837"/>
      <c r="Q411" s="850"/>
    </row>
    <row r="412" spans="1:17" ht="14.4" customHeight="1" x14ac:dyDescent="0.3">
      <c r="A412" s="831" t="s">
        <v>565</v>
      </c>
      <c r="B412" s="832" t="s">
        <v>5534</v>
      </c>
      <c r="C412" s="832" t="s">
        <v>5084</v>
      </c>
      <c r="D412" s="832" t="s">
        <v>5595</v>
      </c>
      <c r="E412" s="832" t="s">
        <v>5596</v>
      </c>
      <c r="F412" s="849">
        <v>1</v>
      </c>
      <c r="G412" s="849">
        <v>4765.55</v>
      </c>
      <c r="H412" s="849"/>
      <c r="I412" s="849">
        <v>4765.55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565</v>
      </c>
      <c r="B413" s="832" t="s">
        <v>5534</v>
      </c>
      <c r="C413" s="832" t="s">
        <v>5084</v>
      </c>
      <c r="D413" s="832" t="s">
        <v>5597</v>
      </c>
      <c r="E413" s="832" t="s">
        <v>2550</v>
      </c>
      <c r="F413" s="849"/>
      <c r="G413" s="849"/>
      <c r="H413" s="849"/>
      <c r="I413" s="849"/>
      <c r="J413" s="849">
        <v>13.1</v>
      </c>
      <c r="K413" s="849">
        <v>42754.93</v>
      </c>
      <c r="L413" s="849">
        <v>1</v>
      </c>
      <c r="M413" s="849">
        <v>3263.7351145038169</v>
      </c>
      <c r="N413" s="849">
        <v>9.4</v>
      </c>
      <c r="O413" s="849">
        <v>30679.1</v>
      </c>
      <c r="P413" s="837">
        <v>0.71755701623181234</v>
      </c>
      <c r="Q413" s="850">
        <v>3263.7340425531911</v>
      </c>
    </row>
    <row r="414" spans="1:17" ht="14.4" customHeight="1" x14ac:dyDescent="0.3">
      <c r="A414" s="831" t="s">
        <v>565</v>
      </c>
      <c r="B414" s="832" t="s">
        <v>5534</v>
      </c>
      <c r="C414" s="832" t="s">
        <v>5084</v>
      </c>
      <c r="D414" s="832" t="s">
        <v>5598</v>
      </c>
      <c r="E414" s="832" t="s">
        <v>5599</v>
      </c>
      <c r="F414" s="849"/>
      <c r="G414" s="849"/>
      <c r="H414" s="849"/>
      <c r="I414" s="849"/>
      <c r="J414" s="849">
        <v>3</v>
      </c>
      <c r="K414" s="849">
        <v>19036.71</v>
      </c>
      <c r="L414" s="849">
        <v>1</v>
      </c>
      <c r="M414" s="849">
        <v>6345.57</v>
      </c>
      <c r="N414" s="849"/>
      <c r="O414" s="849"/>
      <c r="P414" s="837"/>
      <c r="Q414" s="850"/>
    </row>
    <row r="415" spans="1:17" ht="14.4" customHeight="1" x14ac:dyDescent="0.3">
      <c r="A415" s="831" t="s">
        <v>565</v>
      </c>
      <c r="B415" s="832" t="s">
        <v>5534</v>
      </c>
      <c r="C415" s="832" t="s">
        <v>5084</v>
      </c>
      <c r="D415" s="832" t="s">
        <v>5276</v>
      </c>
      <c r="E415" s="832" t="s">
        <v>5411</v>
      </c>
      <c r="F415" s="849"/>
      <c r="G415" s="849"/>
      <c r="H415" s="849"/>
      <c r="I415" s="849"/>
      <c r="J415" s="849">
        <v>2.4980018054066022E-16</v>
      </c>
      <c r="K415" s="849">
        <v>1.3073986337985843E-12</v>
      </c>
      <c r="L415" s="849">
        <v>1</v>
      </c>
      <c r="M415" s="849">
        <v>5233.7777777777774</v>
      </c>
      <c r="N415" s="849"/>
      <c r="O415" s="849"/>
      <c r="P415" s="837"/>
      <c r="Q415" s="850"/>
    </row>
    <row r="416" spans="1:17" ht="14.4" customHeight="1" x14ac:dyDescent="0.3">
      <c r="A416" s="831" t="s">
        <v>565</v>
      </c>
      <c r="B416" s="832" t="s">
        <v>5534</v>
      </c>
      <c r="C416" s="832" t="s">
        <v>5084</v>
      </c>
      <c r="D416" s="832" t="s">
        <v>5276</v>
      </c>
      <c r="E416" s="832" t="s">
        <v>2664</v>
      </c>
      <c r="F416" s="849"/>
      <c r="G416" s="849"/>
      <c r="H416" s="849"/>
      <c r="I416" s="849"/>
      <c r="J416" s="849">
        <v>6.2</v>
      </c>
      <c r="K416" s="849">
        <v>23675.77</v>
      </c>
      <c r="L416" s="849">
        <v>1</v>
      </c>
      <c r="M416" s="849">
        <v>3818.6725806451614</v>
      </c>
      <c r="N416" s="849"/>
      <c r="O416" s="849"/>
      <c r="P416" s="837"/>
      <c r="Q416" s="850"/>
    </row>
    <row r="417" spans="1:17" ht="14.4" customHeight="1" x14ac:dyDescent="0.3">
      <c r="A417" s="831" t="s">
        <v>565</v>
      </c>
      <c r="B417" s="832" t="s">
        <v>5534</v>
      </c>
      <c r="C417" s="832" t="s">
        <v>5084</v>
      </c>
      <c r="D417" s="832" t="s">
        <v>5277</v>
      </c>
      <c r="E417" s="832" t="s">
        <v>5411</v>
      </c>
      <c r="F417" s="849"/>
      <c r="G417" s="849"/>
      <c r="H417" s="849"/>
      <c r="I417" s="849"/>
      <c r="J417" s="849">
        <v>2.2204460492503131E-16</v>
      </c>
      <c r="K417" s="849">
        <v>-7.2759576141834259E-12</v>
      </c>
      <c r="L417" s="849">
        <v>1</v>
      </c>
      <c r="M417" s="849">
        <v>-32768</v>
      </c>
      <c r="N417" s="849"/>
      <c r="O417" s="849"/>
      <c r="P417" s="837"/>
      <c r="Q417" s="850"/>
    </row>
    <row r="418" spans="1:17" ht="14.4" customHeight="1" x14ac:dyDescent="0.3">
      <c r="A418" s="831" t="s">
        <v>565</v>
      </c>
      <c r="B418" s="832" t="s">
        <v>5534</v>
      </c>
      <c r="C418" s="832" t="s">
        <v>5084</v>
      </c>
      <c r="D418" s="832" t="s">
        <v>5277</v>
      </c>
      <c r="E418" s="832" t="s">
        <v>2664</v>
      </c>
      <c r="F418" s="849"/>
      <c r="G418" s="849"/>
      <c r="H418" s="849"/>
      <c r="I418" s="849"/>
      <c r="J418" s="849">
        <v>2.95</v>
      </c>
      <c r="K418" s="849">
        <v>77581.890000000014</v>
      </c>
      <c r="L418" s="849">
        <v>1</v>
      </c>
      <c r="M418" s="849">
        <v>26298.945762711868</v>
      </c>
      <c r="N418" s="849"/>
      <c r="O418" s="849"/>
      <c r="P418" s="837"/>
      <c r="Q418" s="850"/>
    </row>
    <row r="419" spans="1:17" ht="14.4" customHeight="1" x14ac:dyDescent="0.3">
      <c r="A419" s="831" t="s">
        <v>565</v>
      </c>
      <c r="B419" s="832" t="s">
        <v>5534</v>
      </c>
      <c r="C419" s="832" t="s">
        <v>5084</v>
      </c>
      <c r="D419" s="832" t="s">
        <v>5280</v>
      </c>
      <c r="E419" s="832" t="s">
        <v>1005</v>
      </c>
      <c r="F419" s="849"/>
      <c r="G419" s="849"/>
      <c r="H419" s="849"/>
      <c r="I419" s="849"/>
      <c r="J419" s="849">
        <v>16.970000000000002</v>
      </c>
      <c r="K419" s="849">
        <v>5214.4799999999996</v>
      </c>
      <c r="L419" s="849">
        <v>1</v>
      </c>
      <c r="M419" s="849">
        <v>307.27637006482018</v>
      </c>
      <c r="N419" s="849">
        <v>34.1</v>
      </c>
      <c r="O419" s="849">
        <v>10478.210000000001</v>
      </c>
      <c r="P419" s="837">
        <v>2.0094448535616212</v>
      </c>
      <c r="Q419" s="850">
        <v>307.27888563049856</v>
      </c>
    </row>
    <row r="420" spans="1:17" ht="14.4" customHeight="1" x14ac:dyDescent="0.3">
      <c r="A420" s="831" t="s">
        <v>565</v>
      </c>
      <c r="B420" s="832" t="s">
        <v>5534</v>
      </c>
      <c r="C420" s="832" t="s">
        <v>5084</v>
      </c>
      <c r="D420" s="832" t="s">
        <v>5600</v>
      </c>
      <c r="E420" s="832" t="s">
        <v>5557</v>
      </c>
      <c r="F420" s="849"/>
      <c r="G420" s="849"/>
      <c r="H420" s="849"/>
      <c r="I420" s="849"/>
      <c r="J420" s="849">
        <v>1.4</v>
      </c>
      <c r="K420" s="849">
        <v>1534.26</v>
      </c>
      <c r="L420" s="849">
        <v>1</v>
      </c>
      <c r="M420" s="849">
        <v>1095.9000000000001</v>
      </c>
      <c r="N420" s="849"/>
      <c r="O420" s="849"/>
      <c r="P420" s="837"/>
      <c r="Q420" s="850"/>
    </row>
    <row r="421" spans="1:17" ht="14.4" customHeight="1" x14ac:dyDescent="0.3">
      <c r="A421" s="831" t="s">
        <v>565</v>
      </c>
      <c r="B421" s="832" t="s">
        <v>5534</v>
      </c>
      <c r="C421" s="832" t="s">
        <v>5084</v>
      </c>
      <c r="D421" s="832" t="s">
        <v>5281</v>
      </c>
      <c r="E421" s="832" t="s">
        <v>1005</v>
      </c>
      <c r="F421" s="849"/>
      <c r="G421" s="849"/>
      <c r="H421" s="849"/>
      <c r="I421" s="849"/>
      <c r="J421" s="849">
        <v>97.07</v>
      </c>
      <c r="K421" s="849">
        <v>74569.14</v>
      </c>
      <c r="L421" s="849">
        <v>1</v>
      </c>
      <c r="M421" s="849">
        <v>768.19964973730305</v>
      </c>
      <c r="N421" s="849">
        <v>53.71</v>
      </c>
      <c r="O421" s="849">
        <v>41260</v>
      </c>
      <c r="P421" s="837">
        <v>0.55331200011157433</v>
      </c>
      <c r="Q421" s="850">
        <v>768.1995903928505</v>
      </c>
    </row>
    <row r="422" spans="1:17" ht="14.4" customHeight="1" x14ac:dyDescent="0.3">
      <c r="A422" s="831" t="s">
        <v>565</v>
      </c>
      <c r="B422" s="832" t="s">
        <v>5534</v>
      </c>
      <c r="C422" s="832" t="s">
        <v>5084</v>
      </c>
      <c r="D422" s="832" t="s">
        <v>5601</v>
      </c>
      <c r="E422" s="832" t="s">
        <v>5602</v>
      </c>
      <c r="F422" s="849"/>
      <c r="G422" s="849"/>
      <c r="H422" s="849"/>
      <c r="I422" s="849"/>
      <c r="J422" s="849">
        <v>0.28000000000000003</v>
      </c>
      <c r="K422" s="849">
        <v>1298.69</v>
      </c>
      <c r="L422" s="849">
        <v>1</v>
      </c>
      <c r="M422" s="849">
        <v>4638.1785714285716</v>
      </c>
      <c r="N422" s="849"/>
      <c r="O422" s="849"/>
      <c r="P422" s="837"/>
      <c r="Q422" s="850"/>
    </row>
    <row r="423" spans="1:17" ht="14.4" customHeight="1" x14ac:dyDescent="0.3">
      <c r="A423" s="831" t="s">
        <v>565</v>
      </c>
      <c r="B423" s="832" t="s">
        <v>5534</v>
      </c>
      <c r="C423" s="832" t="s">
        <v>5084</v>
      </c>
      <c r="D423" s="832" t="s">
        <v>5603</v>
      </c>
      <c r="E423" s="832" t="s">
        <v>609</v>
      </c>
      <c r="F423" s="849"/>
      <c r="G423" s="849"/>
      <c r="H423" s="849"/>
      <c r="I423" s="849"/>
      <c r="J423" s="849">
        <v>0.3</v>
      </c>
      <c r="K423" s="849">
        <v>10.97</v>
      </c>
      <c r="L423" s="849">
        <v>1</v>
      </c>
      <c r="M423" s="849">
        <v>36.56666666666667</v>
      </c>
      <c r="N423" s="849"/>
      <c r="O423" s="849"/>
      <c r="P423" s="837"/>
      <c r="Q423" s="850"/>
    </row>
    <row r="424" spans="1:17" ht="14.4" customHeight="1" x14ac:dyDescent="0.3">
      <c r="A424" s="831" t="s">
        <v>565</v>
      </c>
      <c r="B424" s="832" t="s">
        <v>5534</v>
      </c>
      <c r="C424" s="832" t="s">
        <v>5084</v>
      </c>
      <c r="D424" s="832" t="s">
        <v>5293</v>
      </c>
      <c r="E424" s="832" t="s">
        <v>1150</v>
      </c>
      <c r="F424" s="849"/>
      <c r="G424" s="849"/>
      <c r="H424" s="849"/>
      <c r="I424" s="849"/>
      <c r="J424" s="849"/>
      <c r="K424" s="849"/>
      <c r="L424" s="849"/>
      <c r="M424" s="849"/>
      <c r="N424" s="849">
        <v>4</v>
      </c>
      <c r="O424" s="849">
        <v>3137.2</v>
      </c>
      <c r="P424" s="837"/>
      <c r="Q424" s="850">
        <v>784.3</v>
      </c>
    </row>
    <row r="425" spans="1:17" ht="14.4" customHeight="1" x14ac:dyDescent="0.3">
      <c r="A425" s="831" t="s">
        <v>565</v>
      </c>
      <c r="B425" s="832" t="s">
        <v>5534</v>
      </c>
      <c r="C425" s="832" t="s">
        <v>5084</v>
      </c>
      <c r="D425" s="832" t="s">
        <v>5294</v>
      </c>
      <c r="E425" s="832" t="s">
        <v>1150</v>
      </c>
      <c r="F425" s="849"/>
      <c r="G425" s="849"/>
      <c r="H425" s="849"/>
      <c r="I425" s="849"/>
      <c r="J425" s="849"/>
      <c r="K425" s="849"/>
      <c r="L425" s="849"/>
      <c r="M425" s="849"/>
      <c r="N425" s="849">
        <v>1.45</v>
      </c>
      <c r="O425" s="849">
        <v>341.16999999999996</v>
      </c>
      <c r="P425" s="837"/>
      <c r="Q425" s="850">
        <v>235.28965517241377</v>
      </c>
    </row>
    <row r="426" spans="1:17" ht="14.4" customHeight="1" x14ac:dyDescent="0.3">
      <c r="A426" s="831" t="s">
        <v>565</v>
      </c>
      <c r="B426" s="832" t="s">
        <v>5534</v>
      </c>
      <c r="C426" s="832" t="s">
        <v>5084</v>
      </c>
      <c r="D426" s="832" t="s">
        <v>5295</v>
      </c>
      <c r="E426" s="832" t="s">
        <v>1150</v>
      </c>
      <c r="F426" s="849"/>
      <c r="G426" s="849"/>
      <c r="H426" s="849"/>
      <c r="I426" s="849"/>
      <c r="J426" s="849"/>
      <c r="K426" s="849"/>
      <c r="L426" s="849"/>
      <c r="M426" s="849"/>
      <c r="N426" s="849">
        <v>6.98</v>
      </c>
      <c r="O426" s="849">
        <v>16423.219999999998</v>
      </c>
      <c r="P426" s="837"/>
      <c r="Q426" s="850">
        <v>2352.8968481375355</v>
      </c>
    </row>
    <row r="427" spans="1:17" ht="14.4" customHeight="1" x14ac:dyDescent="0.3">
      <c r="A427" s="831" t="s">
        <v>565</v>
      </c>
      <c r="B427" s="832" t="s">
        <v>5534</v>
      </c>
      <c r="C427" s="832" t="s">
        <v>5084</v>
      </c>
      <c r="D427" s="832" t="s">
        <v>5297</v>
      </c>
      <c r="E427" s="832" t="s">
        <v>835</v>
      </c>
      <c r="F427" s="849"/>
      <c r="G427" s="849"/>
      <c r="H427" s="849"/>
      <c r="I427" s="849"/>
      <c r="J427" s="849"/>
      <c r="K427" s="849"/>
      <c r="L427" s="849"/>
      <c r="M427" s="849"/>
      <c r="N427" s="849">
        <v>4</v>
      </c>
      <c r="O427" s="849">
        <v>2750.64</v>
      </c>
      <c r="P427" s="837"/>
      <c r="Q427" s="850">
        <v>687.66</v>
      </c>
    </row>
    <row r="428" spans="1:17" ht="14.4" customHeight="1" x14ac:dyDescent="0.3">
      <c r="A428" s="831" t="s">
        <v>565</v>
      </c>
      <c r="B428" s="832" t="s">
        <v>5534</v>
      </c>
      <c r="C428" s="832" t="s">
        <v>5084</v>
      </c>
      <c r="D428" s="832" t="s">
        <v>5298</v>
      </c>
      <c r="E428" s="832" t="s">
        <v>835</v>
      </c>
      <c r="F428" s="849"/>
      <c r="G428" s="849"/>
      <c r="H428" s="849"/>
      <c r="I428" s="849"/>
      <c r="J428" s="849"/>
      <c r="K428" s="849"/>
      <c r="L428" s="849"/>
      <c r="M428" s="849"/>
      <c r="N428" s="849">
        <v>2</v>
      </c>
      <c r="O428" s="849">
        <v>275.08</v>
      </c>
      <c r="P428" s="837"/>
      <c r="Q428" s="850">
        <v>137.54</v>
      </c>
    </row>
    <row r="429" spans="1:17" ht="14.4" customHeight="1" x14ac:dyDescent="0.3">
      <c r="A429" s="831" t="s">
        <v>565</v>
      </c>
      <c r="B429" s="832" t="s">
        <v>5534</v>
      </c>
      <c r="C429" s="832" t="s">
        <v>5084</v>
      </c>
      <c r="D429" s="832" t="s">
        <v>5422</v>
      </c>
      <c r="E429" s="832" t="s">
        <v>609</v>
      </c>
      <c r="F429" s="849"/>
      <c r="G429" s="849"/>
      <c r="H429" s="849"/>
      <c r="I429" s="849"/>
      <c r="J429" s="849"/>
      <c r="K429" s="849"/>
      <c r="L429" s="849"/>
      <c r="M429" s="849"/>
      <c r="N429" s="849">
        <v>3.88</v>
      </c>
      <c r="O429" s="849">
        <v>283.70999999999998</v>
      </c>
      <c r="P429" s="837"/>
      <c r="Q429" s="850">
        <v>73.121134020618555</v>
      </c>
    </row>
    <row r="430" spans="1:17" ht="14.4" customHeight="1" x14ac:dyDescent="0.3">
      <c r="A430" s="831" t="s">
        <v>565</v>
      </c>
      <c r="B430" s="832" t="s">
        <v>5534</v>
      </c>
      <c r="C430" s="832" t="s">
        <v>5084</v>
      </c>
      <c r="D430" s="832" t="s">
        <v>5604</v>
      </c>
      <c r="E430" s="832" t="s">
        <v>5605</v>
      </c>
      <c r="F430" s="849"/>
      <c r="G430" s="849"/>
      <c r="H430" s="849"/>
      <c r="I430" s="849"/>
      <c r="J430" s="849"/>
      <c r="K430" s="849"/>
      <c r="L430" s="849"/>
      <c r="M430" s="849"/>
      <c r="N430" s="849">
        <v>2</v>
      </c>
      <c r="O430" s="849">
        <v>1057.96</v>
      </c>
      <c r="P430" s="837"/>
      <c r="Q430" s="850">
        <v>528.98</v>
      </c>
    </row>
    <row r="431" spans="1:17" ht="14.4" customHeight="1" x14ac:dyDescent="0.3">
      <c r="A431" s="831" t="s">
        <v>565</v>
      </c>
      <c r="B431" s="832" t="s">
        <v>5534</v>
      </c>
      <c r="C431" s="832" t="s">
        <v>5084</v>
      </c>
      <c r="D431" s="832" t="s">
        <v>5305</v>
      </c>
      <c r="E431" s="832" t="s">
        <v>717</v>
      </c>
      <c r="F431" s="849"/>
      <c r="G431" s="849"/>
      <c r="H431" s="849"/>
      <c r="I431" s="849"/>
      <c r="J431" s="849"/>
      <c r="K431" s="849"/>
      <c r="L431" s="849"/>
      <c r="M431" s="849"/>
      <c r="N431" s="849">
        <v>2.56</v>
      </c>
      <c r="O431" s="849">
        <v>528.58999999999992</v>
      </c>
      <c r="P431" s="837"/>
      <c r="Q431" s="850">
        <v>206.48046874999997</v>
      </c>
    </row>
    <row r="432" spans="1:17" ht="14.4" customHeight="1" x14ac:dyDescent="0.3">
      <c r="A432" s="831" t="s">
        <v>565</v>
      </c>
      <c r="B432" s="832" t="s">
        <v>5534</v>
      </c>
      <c r="C432" s="832" t="s">
        <v>5084</v>
      </c>
      <c r="D432" s="832" t="s">
        <v>5307</v>
      </c>
      <c r="E432" s="832" t="s">
        <v>1001</v>
      </c>
      <c r="F432" s="849"/>
      <c r="G432" s="849"/>
      <c r="H432" s="849"/>
      <c r="I432" s="849"/>
      <c r="J432" s="849"/>
      <c r="K432" s="849"/>
      <c r="L432" s="849"/>
      <c r="M432" s="849"/>
      <c r="N432" s="849">
        <v>81.019999999999982</v>
      </c>
      <c r="O432" s="849">
        <v>62239.529999999992</v>
      </c>
      <c r="P432" s="837"/>
      <c r="Q432" s="850">
        <v>768.19958035053082</v>
      </c>
    </row>
    <row r="433" spans="1:17" ht="14.4" customHeight="1" x14ac:dyDescent="0.3">
      <c r="A433" s="831" t="s">
        <v>565</v>
      </c>
      <c r="B433" s="832" t="s">
        <v>5534</v>
      </c>
      <c r="C433" s="832" t="s">
        <v>5084</v>
      </c>
      <c r="D433" s="832" t="s">
        <v>5310</v>
      </c>
      <c r="E433" s="832" t="s">
        <v>1001</v>
      </c>
      <c r="F433" s="849"/>
      <c r="G433" s="849"/>
      <c r="H433" s="849"/>
      <c r="I433" s="849"/>
      <c r="J433" s="849"/>
      <c r="K433" s="849"/>
      <c r="L433" s="849"/>
      <c r="M433" s="849"/>
      <c r="N433" s="849">
        <v>84.55</v>
      </c>
      <c r="O433" s="849">
        <v>25980.319999999996</v>
      </c>
      <c r="P433" s="837"/>
      <c r="Q433" s="850">
        <v>307.27758722649315</v>
      </c>
    </row>
    <row r="434" spans="1:17" ht="14.4" customHeight="1" x14ac:dyDescent="0.3">
      <c r="A434" s="831" t="s">
        <v>565</v>
      </c>
      <c r="B434" s="832" t="s">
        <v>5534</v>
      </c>
      <c r="C434" s="832" t="s">
        <v>5084</v>
      </c>
      <c r="D434" s="832" t="s">
        <v>5311</v>
      </c>
      <c r="E434" s="832" t="s">
        <v>1001</v>
      </c>
      <c r="F434" s="849"/>
      <c r="G434" s="849"/>
      <c r="H434" s="849"/>
      <c r="I434" s="849"/>
      <c r="J434" s="849"/>
      <c r="K434" s="849"/>
      <c r="L434" s="849"/>
      <c r="M434" s="849"/>
      <c r="N434" s="849">
        <v>53.53</v>
      </c>
      <c r="O434" s="849">
        <v>123364.6</v>
      </c>
      <c r="P434" s="837"/>
      <c r="Q434" s="850">
        <v>2304.5880814496545</v>
      </c>
    </row>
    <row r="435" spans="1:17" ht="14.4" customHeight="1" x14ac:dyDescent="0.3">
      <c r="A435" s="831" t="s">
        <v>565</v>
      </c>
      <c r="B435" s="832" t="s">
        <v>5534</v>
      </c>
      <c r="C435" s="832" t="s">
        <v>5084</v>
      </c>
      <c r="D435" s="832" t="s">
        <v>5314</v>
      </c>
      <c r="E435" s="832" t="s">
        <v>5397</v>
      </c>
      <c r="F435" s="849"/>
      <c r="G435" s="849"/>
      <c r="H435" s="849"/>
      <c r="I435" s="849"/>
      <c r="J435" s="849"/>
      <c r="K435" s="849"/>
      <c r="L435" s="849"/>
      <c r="M435" s="849"/>
      <c r="N435" s="849">
        <v>0</v>
      </c>
      <c r="O435" s="849">
        <v>0</v>
      </c>
      <c r="P435" s="837"/>
      <c r="Q435" s="850"/>
    </row>
    <row r="436" spans="1:17" ht="14.4" customHeight="1" x14ac:dyDescent="0.3">
      <c r="A436" s="831" t="s">
        <v>565</v>
      </c>
      <c r="B436" s="832" t="s">
        <v>5534</v>
      </c>
      <c r="C436" s="832" t="s">
        <v>5084</v>
      </c>
      <c r="D436" s="832" t="s">
        <v>5314</v>
      </c>
      <c r="E436" s="832" t="s">
        <v>1777</v>
      </c>
      <c r="F436" s="849"/>
      <c r="G436" s="849"/>
      <c r="H436" s="849"/>
      <c r="I436" s="849"/>
      <c r="J436" s="849"/>
      <c r="K436" s="849"/>
      <c r="L436" s="849"/>
      <c r="M436" s="849"/>
      <c r="N436" s="849">
        <v>2</v>
      </c>
      <c r="O436" s="849">
        <v>44811</v>
      </c>
      <c r="P436" s="837"/>
      <c r="Q436" s="850">
        <v>22405.5</v>
      </c>
    </row>
    <row r="437" spans="1:17" ht="14.4" customHeight="1" x14ac:dyDescent="0.3">
      <c r="A437" s="831" t="s">
        <v>565</v>
      </c>
      <c r="B437" s="832" t="s">
        <v>5534</v>
      </c>
      <c r="C437" s="832" t="s">
        <v>5084</v>
      </c>
      <c r="D437" s="832" t="s">
        <v>5606</v>
      </c>
      <c r="E437" s="832" t="s">
        <v>5607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307.27999999999997</v>
      </c>
      <c r="P437" s="837"/>
      <c r="Q437" s="850">
        <v>307.27999999999997</v>
      </c>
    </row>
    <row r="438" spans="1:17" ht="14.4" customHeight="1" x14ac:dyDescent="0.3">
      <c r="A438" s="831" t="s">
        <v>565</v>
      </c>
      <c r="B438" s="832" t="s">
        <v>5534</v>
      </c>
      <c r="C438" s="832" t="s">
        <v>5084</v>
      </c>
      <c r="D438" s="832" t="s">
        <v>5608</v>
      </c>
      <c r="E438" s="832" t="s">
        <v>2303</v>
      </c>
      <c r="F438" s="849"/>
      <c r="G438" s="849"/>
      <c r="H438" s="849"/>
      <c r="I438" s="849"/>
      <c r="J438" s="849"/>
      <c r="K438" s="849"/>
      <c r="L438" s="849"/>
      <c r="M438" s="849"/>
      <c r="N438" s="849">
        <v>2.13</v>
      </c>
      <c r="O438" s="849">
        <v>5011.68</v>
      </c>
      <c r="P438" s="837"/>
      <c r="Q438" s="850">
        <v>2352.9014084507044</v>
      </c>
    </row>
    <row r="439" spans="1:17" ht="14.4" customHeight="1" x14ac:dyDescent="0.3">
      <c r="A439" s="831" t="s">
        <v>565</v>
      </c>
      <c r="B439" s="832" t="s">
        <v>5534</v>
      </c>
      <c r="C439" s="832" t="s">
        <v>5084</v>
      </c>
      <c r="D439" s="832" t="s">
        <v>5609</v>
      </c>
      <c r="E439" s="832" t="s">
        <v>2303</v>
      </c>
      <c r="F439" s="849"/>
      <c r="G439" s="849"/>
      <c r="H439" s="849"/>
      <c r="I439" s="849"/>
      <c r="J439" s="849"/>
      <c r="K439" s="849"/>
      <c r="L439" s="849"/>
      <c r="M439" s="849"/>
      <c r="N439" s="849">
        <v>1.79</v>
      </c>
      <c r="O439" s="849">
        <v>1403.9</v>
      </c>
      <c r="P439" s="837"/>
      <c r="Q439" s="850">
        <v>784.30167597765364</v>
      </c>
    </row>
    <row r="440" spans="1:17" ht="14.4" customHeight="1" x14ac:dyDescent="0.3">
      <c r="A440" s="831" t="s">
        <v>565</v>
      </c>
      <c r="B440" s="832" t="s">
        <v>5534</v>
      </c>
      <c r="C440" s="832" t="s">
        <v>5315</v>
      </c>
      <c r="D440" s="832" t="s">
        <v>5316</v>
      </c>
      <c r="E440" s="832" t="s">
        <v>5317</v>
      </c>
      <c r="F440" s="849">
        <v>366</v>
      </c>
      <c r="G440" s="849">
        <v>733995.78</v>
      </c>
      <c r="H440" s="849">
        <v>0.86406751857699915</v>
      </c>
      <c r="I440" s="849">
        <v>2005.4529508196722</v>
      </c>
      <c r="J440" s="849">
        <v>394.2</v>
      </c>
      <c r="K440" s="849">
        <v>849465.77000000014</v>
      </c>
      <c r="L440" s="849">
        <v>1</v>
      </c>
      <c r="M440" s="849">
        <v>2154.9106291222733</v>
      </c>
      <c r="N440" s="849">
        <v>223</v>
      </c>
      <c r="O440" s="849">
        <v>481584.11000000004</v>
      </c>
      <c r="P440" s="837">
        <v>0.5669258574127124</v>
      </c>
      <c r="Q440" s="850">
        <v>2159.5700000000002</v>
      </c>
    </row>
    <row r="441" spans="1:17" ht="14.4" customHeight="1" x14ac:dyDescent="0.3">
      <c r="A441" s="831" t="s">
        <v>565</v>
      </c>
      <c r="B441" s="832" t="s">
        <v>5534</v>
      </c>
      <c r="C441" s="832" t="s">
        <v>5315</v>
      </c>
      <c r="D441" s="832" t="s">
        <v>5318</v>
      </c>
      <c r="E441" s="832" t="s">
        <v>5319</v>
      </c>
      <c r="F441" s="849"/>
      <c r="G441" s="849"/>
      <c r="H441" s="849"/>
      <c r="I441" s="849"/>
      <c r="J441" s="849"/>
      <c r="K441" s="849"/>
      <c r="L441" s="849"/>
      <c r="M441" s="849"/>
      <c r="N441" s="849">
        <v>16</v>
      </c>
      <c r="O441" s="849">
        <v>42258.400000000001</v>
      </c>
      <c r="P441" s="837"/>
      <c r="Q441" s="850">
        <v>2641.15</v>
      </c>
    </row>
    <row r="442" spans="1:17" ht="14.4" customHeight="1" x14ac:dyDescent="0.3">
      <c r="A442" s="831" t="s">
        <v>565</v>
      </c>
      <c r="B442" s="832" t="s">
        <v>5534</v>
      </c>
      <c r="C442" s="832" t="s">
        <v>5315</v>
      </c>
      <c r="D442" s="832" t="s">
        <v>5610</v>
      </c>
      <c r="E442" s="832" t="s">
        <v>5319</v>
      </c>
      <c r="F442" s="849"/>
      <c r="G442" s="849"/>
      <c r="H442" s="849"/>
      <c r="I442" s="849"/>
      <c r="J442" s="849"/>
      <c r="K442" s="849"/>
      <c r="L442" s="849"/>
      <c r="M442" s="849"/>
      <c r="N442" s="849">
        <v>2</v>
      </c>
      <c r="O442" s="849">
        <v>3320.52</v>
      </c>
      <c r="P442" s="837"/>
      <c r="Q442" s="850">
        <v>1660.26</v>
      </c>
    </row>
    <row r="443" spans="1:17" ht="14.4" customHeight="1" x14ac:dyDescent="0.3">
      <c r="A443" s="831" t="s">
        <v>565</v>
      </c>
      <c r="B443" s="832" t="s">
        <v>5534</v>
      </c>
      <c r="C443" s="832" t="s">
        <v>5315</v>
      </c>
      <c r="D443" s="832" t="s">
        <v>5611</v>
      </c>
      <c r="E443" s="832" t="s">
        <v>5612</v>
      </c>
      <c r="F443" s="849">
        <v>5</v>
      </c>
      <c r="G443" s="849">
        <v>41435.969999999994</v>
      </c>
      <c r="H443" s="849">
        <v>2.3272463706253168</v>
      </c>
      <c r="I443" s="849">
        <v>8287.1939999999995</v>
      </c>
      <c r="J443" s="849">
        <v>2</v>
      </c>
      <c r="K443" s="849">
        <v>17804.72</v>
      </c>
      <c r="L443" s="849">
        <v>1</v>
      </c>
      <c r="M443" s="849">
        <v>8902.36</v>
      </c>
      <c r="N443" s="849"/>
      <c r="O443" s="849"/>
      <c r="P443" s="837"/>
      <c r="Q443" s="850"/>
    </row>
    <row r="444" spans="1:17" ht="14.4" customHeight="1" x14ac:dyDescent="0.3">
      <c r="A444" s="831" t="s">
        <v>565</v>
      </c>
      <c r="B444" s="832" t="s">
        <v>5534</v>
      </c>
      <c r="C444" s="832" t="s">
        <v>5315</v>
      </c>
      <c r="D444" s="832" t="s">
        <v>5613</v>
      </c>
      <c r="E444" s="832" t="s">
        <v>5614</v>
      </c>
      <c r="F444" s="849">
        <v>8</v>
      </c>
      <c r="G444" s="849">
        <v>79284.12</v>
      </c>
      <c r="H444" s="849">
        <v>1.2817758981099314</v>
      </c>
      <c r="I444" s="849">
        <v>9910.5149999999994</v>
      </c>
      <c r="J444" s="849">
        <v>6</v>
      </c>
      <c r="K444" s="849">
        <v>61854.9</v>
      </c>
      <c r="L444" s="849">
        <v>1</v>
      </c>
      <c r="M444" s="849">
        <v>10309.15</v>
      </c>
      <c r="N444" s="849"/>
      <c r="O444" s="849"/>
      <c r="P444" s="837"/>
      <c r="Q444" s="850"/>
    </row>
    <row r="445" spans="1:17" ht="14.4" customHeight="1" x14ac:dyDescent="0.3">
      <c r="A445" s="831" t="s">
        <v>565</v>
      </c>
      <c r="B445" s="832" t="s">
        <v>5534</v>
      </c>
      <c r="C445" s="832" t="s">
        <v>5315</v>
      </c>
      <c r="D445" s="832" t="s">
        <v>5615</v>
      </c>
      <c r="E445" s="832" t="s">
        <v>5616</v>
      </c>
      <c r="F445" s="849">
        <v>7</v>
      </c>
      <c r="G445" s="849">
        <v>7440.2799999999988</v>
      </c>
      <c r="H445" s="849">
        <v>0.15067746616213212</v>
      </c>
      <c r="I445" s="849">
        <v>1062.8971428571426</v>
      </c>
      <c r="J445" s="849">
        <v>41</v>
      </c>
      <c r="K445" s="849">
        <v>49378.850000000006</v>
      </c>
      <c r="L445" s="849">
        <v>1</v>
      </c>
      <c r="M445" s="849">
        <v>1204.3621951219513</v>
      </c>
      <c r="N445" s="849">
        <v>11</v>
      </c>
      <c r="O445" s="849">
        <v>13327.71</v>
      </c>
      <c r="P445" s="837">
        <v>0.26990725786445002</v>
      </c>
      <c r="Q445" s="850">
        <v>1211.6099999999999</v>
      </c>
    </row>
    <row r="446" spans="1:17" ht="14.4" customHeight="1" x14ac:dyDescent="0.3">
      <c r="A446" s="831" t="s">
        <v>565</v>
      </c>
      <c r="B446" s="832" t="s">
        <v>5534</v>
      </c>
      <c r="C446" s="832" t="s">
        <v>5331</v>
      </c>
      <c r="D446" s="832" t="s">
        <v>5617</v>
      </c>
      <c r="E446" s="832" t="s">
        <v>5618</v>
      </c>
      <c r="F446" s="849">
        <v>5320</v>
      </c>
      <c r="G446" s="849">
        <v>5368452</v>
      </c>
      <c r="H446" s="849">
        <v>0.94470658666196461</v>
      </c>
      <c r="I446" s="849">
        <v>1009.1075187969925</v>
      </c>
      <c r="J446" s="849">
        <v>5702</v>
      </c>
      <c r="K446" s="849">
        <v>5682666</v>
      </c>
      <c r="L446" s="849">
        <v>1</v>
      </c>
      <c r="M446" s="849">
        <v>996.60925990880389</v>
      </c>
      <c r="N446" s="849">
        <v>5544</v>
      </c>
      <c r="O446" s="849">
        <v>5501105</v>
      </c>
      <c r="P446" s="837">
        <v>0.9680500314465077</v>
      </c>
      <c r="Q446" s="850">
        <v>992.26280663780665</v>
      </c>
    </row>
    <row r="447" spans="1:17" ht="14.4" customHeight="1" x14ac:dyDescent="0.3">
      <c r="A447" s="831" t="s">
        <v>565</v>
      </c>
      <c r="B447" s="832" t="s">
        <v>5534</v>
      </c>
      <c r="C447" s="832" t="s">
        <v>5331</v>
      </c>
      <c r="D447" s="832" t="s">
        <v>5332</v>
      </c>
      <c r="E447" s="832" t="s">
        <v>5333</v>
      </c>
      <c r="F447" s="849">
        <v>34</v>
      </c>
      <c r="G447" s="849">
        <v>10128</v>
      </c>
      <c r="H447" s="849">
        <v>1.5347779966661614</v>
      </c>
      <c r="I447" s="849">
        <v>297.88235294117646</v>
      </c>
      <c r="J447" s="849">
        <v>22</v>
      </c>
      <c r="K447" s="849">
        <v>6599</v>
      </c>
      <c r="L447" s="849">
        <v>1</v>
      </c>
      <c r="M447" s="849">
        <v>299.95454545454544</v>
      </c>
      <c r="N447" s="849">
        <v>15</v>
      </c>
      <c r="O447" s="849">
        <v>4500</v>
      </c>
      <c r="P447" s="837">
        <v>0.68192150325806944</v>
      </c>
      <c r="Q447" s="850">
        <v>300</v>
      </c>
    </row>
    <row r="448" spans="1:17" ht="14.4" customHeight="1" x14ac:dyDescent="0.3">
      <c r="A448" s="831" t="s">
        <v>565</v>
      </c>
      <c r="B448" s="832" t="s">
        <v>5534</v>
      </c>
      <c r="C448" s="832" t="s">
        <v>5331</v>
      </c>
      <c r="D448" s="832" t="s">
        <v>5341</v>
      </c>
      <c r="E448" s="832" t="s">
        <v>5342</v>
      </c>
      <c r="F448" s="849">
        <v>259</v>
      </c>
      <c r="G448" s="849">
        <v>50493</v>
      </c>
      <c r="H448" s="849">
        <v>0.90400143228001073</v>
      </c>
      <c r="I448" s="849">
        <v>194.95366795366795</v>
      </c>
      <c r="J448" s="849">
        <v>285</v>
      </c>
      <c r="K448" s="849">
        <v>55855</v>
      </c>
      <c r="L448" s="849">
        <v>1</v>
      </c>
      <c r="M448" s="849">
        <v>195.98245614035088</v>
      </c>
      <c r="N448" s="849">
        <v>172</v>
      </c>
      <c r="O448" s="849">
        <v>33712</v>
      </c>
      <c r="P448" s="837">
        <v>0.60356279652672096</v>
      </c>
      <c r="Q448" s="850">
        <v>196</v>
      </c>
    </row>
    <row r="449" spans="1:17" ht="14.4" customHeight="1" x14ac:dyDescent="0.3">
      <c r="A449" s="831" t="s">
        <v>565</v>
      </c>
      <c r="B449" s="832" t="s">
        <v>5534</v>
      </c>
      <c r="C449" s="832" t="s">
        <v>5331</v>
      </c>
      <c r="D449" s="832" t="s">
        <v>5619</v>
      </c>
      <c r="E449" s="832" t="s">
        <v>5620</v>
      </c>
      <c r="F449" s="849">
        <v>0</v>
      </c>
      <c r="G449" s="849">
        <v>0</v>
      </c>
      <c r="H449" s="849"/>
      <c r="I449" s="849"/>
      <c r="J449" s="849">
        <v>0</v>
      </c>
      <c r="K449" s="849">
        <v>0</v>
      </c>
      <c r="L449" s="849"/>
      <c r="M449" s="849"/>
      <c r="N449" s="849">
        <v>0</v>
      </c>
      <c r="O449" s="849">
        <v>0</v>
      </c>
      <c r="P449" s="837"/>
      <c r="Q449" s="850"/>
    </row>
    <row r="450" spans="1:17" ht="14.4" customHeight="1" x14ac:dyDescent="0.3">
      <c r="A450" s="831" t="s">
        <v>565</v>
      </c>
      <c r="B450" s="832" t="s">
        <v>5534</v>
      </c>
      <c r="C450" s="832" t="s">
        <v>5331</v>
      </c>
      <c r="D450" s="832" t="s">
        <v>5530</v>
      </c>
      <c r="E450" s="832" t="s">
        <v>5531</v>
      </c>
      <c r="F450" s="849">
        <v>5175</v>
      </c>
      <c r="G450" s="849">
        <v>0</v>
      </c>
      <c r="H450" s="849"/>
      <c r="I450" s="849">
        <v>0</v>
      </c>
      <c r="J450" s="849">
        <v>5351</v>
      </c>
      <c r="K450" s="849">
        <v>0</v>
      </c>
      <c r="L450" s="849"/>
      <c r="M450" s="849">
        <v>0</v>
      </c>
      <c r="N450" s="849">
        <v>5742</v>
      </c>
      <c r="O450" s="849">
        <v>0</v>
      </c>
      <c r="P450" s="837"/>
      <c r="Q450" s="850">
        <v>0</v>
      </c>
    </row>
    <row r="451" spans="1:17" ht="14.4" customHeight="1" x14ac:dyDescent="0.3">
      <c r="A451" s="831" t="s">
        <v>565</v>
      </c>
      <c r="B451" s="832" t="s">
        <v>5534</v>
      </c>
      <c r="C451" s="832" t="s">
        <v>5331</v>
      </c>
      <c r="D451" s="832" t="s">
        <v>5354</v>
      </c>
      <c r="E451" s="832" t="s">
        <v>5355</v>
      </c>
      <c r="F451" s="849">
        <v>37</v>
      </c>
      <c r="G451" s="849">
        <v>0</v>
      </c>
      <c r="H451" s="849"/>
      <c r="I451" s="849">
        <v>0</v>
      </c>
      <c r="J451" s="849">
        <v>51</v>
      </c>
      <c r="K451" s="849">
        <v>0</v>
      </c>
      <c r="L451" s="849"/>
      <c r="M451" s="849">
        <v>0</v>
      </c>
      <c r="N451" s="849">
        <v>116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565</v>
      </c>
      <c r="B452" s="832" t="s">
        <v>5534</v>
      </c>
      <c r="C452" s="832" t="s">
        <v>5331</v>
      </c>
      <c r="D452" s="832" t="s">
        <v>5358</v>
      </c>
      <c r="E452" s="832" t="s">
        <v>5359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488</v>
      </c>
      <c r="P452" s="837"/>
      <c r="Q452" s="850">
        <v>244</v>
      </c>
    </row>
    <row r="453" spans="1:17" ht="14.4" customHeight="1" x14ac:dyDescent="0.3">
      <c r="A453" s="831" t="s">
        <v>565</v>
      </c>
      <c r="B453" s="832" t="s">
        <v>5534</v>
      </c>
      <c r="C453" s="832" t="s">
        <v>5331</v>
      </c>
      <c r="D453" s="832" t="s">
        <v>5358</v>
      </c>
      <c r="E453" s="832" t="s">
        <v>5360</v>
      </c>
      <c r="F453" s="849">
        <v>3771</v>
      </c>
      <c r="G453" s="849">
        <v>414718</v>
      </c>
      <c r="H453" s="849">
        <v>0.37334065518576198</v>
      </c>
      <c r="I453" s="849">
        <v>109.97560328825246</v>
      </c>
      <c r="J453" s="849">
        <v>4585</v>
      </c>
      <c r="K453" s="849">
        <v>1110830</v>
      </c>
      <c r="L453" s="849">
        <v>1</v>
      </c>
      <c r="M453" s="849">
        <v>242.27480916030535</v>
      </c>
      <c r="N453" s="849">
        <v>5056</v>
      </c>
      <c r="O453" s="849">
        <v>1233585</v>
      </c>
      <c r="P453" s="837">
        <v>1.1105074583869718</v>
      </c>
      <c r="Q453" s="850">
        <v>243.984375</v>
      </c>
    </row>
    <row r="454" spans="1:17" ht="14.4" customHeight="1" x14ac:dyDescent="0.3">
      <c r="A454" s="831" t="s">
        <v>565</v>
      </c>
      <c r="B454" s="832" t="s">
        <v>5534</v>
      </c>
      <c r="C454" s="832" t="s">
        <v>5331</v>
      </c>
      <c r="D454" s="832" t="s">
        <v>5449</v>
      </c>
      <c r="E454" s="832" t="s">
        <v>5450</v>
      </c>
      <c r="F454" s="849">
        <v>2</v>
      </c>
      <c r="G454" s="849">
        <v>708</v>
      </c>
      <c r="H454" s="849"/>
      <c r="I454" s="849">
        <v>354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565</v>
      </c>
      <c r="B455" s="832" t="s">
        <v>5534</v>
      </c>
      <c r="C455" s="832" t="s">
        <v>5331</v>
      </c>
      <c r="D455" s="832" t="s">
        <v>5449</v>
      </c>
      <c r="E455" s="832" t="s">
        <v>5451</v>
      </c>
      <c r="F455" s="849">
        <v>185</v>
      </c>
      <c r="G455" s="849">
        <v>65444</v>
      </c>
      <c r="H455" s="849">
        <v>0.71181205133782899</v>
      </c>
      <c r="I455" s="849">
        <v>353.75135135135133</v>
      </c>
      <c r="J455" s="849">
        <v>259</v>
      </c>
      <c r="K455" s="849">
        <v>91940</v>
      </c>
      <c r="L455" s="849">
        <v>1</v>
      </c>
      <c r="M455" s="849">
        <v>354.98069498069498</v>
      </c>
      <c r="N455" s="849">
        <v>246</v>
      </c>
      <c r="O455" s="849">
        <v>87330</v>
      </c>
      <c r="P455" s="837">
        <v>0.94985860343702411</v>
      </c>
      <c r="Q455" s="850">
        <v>355</v>
      </c>
    </row>
    <row r="456" spans="1:17" ht="14.4" customHeight="1" x14ac:dyDescent="0.3">
      <c r="A456" s="831" t="s">
        <v>565</v>
      </c>
      <c r="B456" s="832" t="s">
        <v>5534</v>
      </c>
      <c r="C456" s="832" t="s">
        <v>5331</v>
      </c>
      <c r="D456" s="832" t="s">
        <v>5452</v>
      </c>
      <c r="E456" s="832" t="s">
        <v>5621</v>
      </c>
      <c r="F456" s="849">
        <v>2</v>
      </c>
      <c r="G456" s="849">
        <v>1402</v>
      </c>
      <c r="H456" s="849"/>
      <c r="I456" s="849">
        <v>701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565</v>
      </c>
      <c r="B457" s="832" t="s">
        <v>5534</v>
      </c>
      <c r="C457" s="832" t="s">
        <v>5331</v>
      </c>
      <c r="D457" s="832" t="s">
        <v>5452</v>
      </c>
      <c r="E457" s="832" t="s">
        <v>5453</v>
      </c>
      <c r="F457" s="849">
        <v>61</v>
      </c>
      <c r="G457" s="849">
        <v>42665</v>
      </c>
      <c r="H457" s="849">
        <v>0.89504489384912311</v>
      </c>
      <c r="I457" s="849">
        <v>699.42622950819668</v>
      </c>
      <c r="J457" s="849">
        <v>68</v>
      </c>
      <c r="K457" s="849">
        <v>47668</v>
      </c>
      <c r="L457" s="849">
        <v>1</v>
      </c>
      <c r="M457" s="849">
        <v>701</v>
      </c>
      <c r="N457" s="849">
        <v>76</v>
      </c>
      <c r="O457" s="849">
        <v>53349</v>
      </c>
      <c r="P457" s="837">
        <v>1.1191784845179156</v>
      </c>
      <c r="Q457" s="850">
        <v>701.96052631578948</v>
      </c>
    </row>
    <row r="458" spans="1:17" ht="14.4" customHeight="1" x14ac:dyDescent="0.3">
      <c r="A458" s="831" t="s">
        <v>565</v>
      </c>
      <c r="B458" s="832" t="s">
        <v>5534</v>
      </c>
      <c r="C458" s="832" t="s">
        <v>5331</v>
      </c>
      <c r="D458" s="832" t="s">
        <v>5376</v>
      </c>
      <c r="E458" s="832" t="s">
        <v>5377</v>
      </c>
      <c r="F458" s="849"/>
      <c r="G458" s="849"/>
      <c r="H458" s="849"/>
      <c r="I458" s="849"/>
      <c r="J458" s="849">
        <v>8</v>
      </c>
      <c r="K458" s="849">
        <v>0</v>
      </c>
      <c r="L458" s="849"/>
      <c r="M458" s="849">
        <v>0</v>
      </c>
      <c r="N458" s="849">
        <v>0</v>
      </c>
      <c r="O458" s="849">
        <v>0</v>
      </c>
      <c r="P458" s="837"/>
      <c r="Q458" s="850"/>
    </row>
    <row r="459" spans="1:17" ht="14.4" customHeight="1" x14ac:dyDescent="0.3">
      <c r="A459" s="831" t="s">
        <v>565</v>
      </c>
      <c r="B459" s="832" t="s">
        <v>5534</v>
      </c>
      <c r="C459" s="832" t="s">
        <v>5331</v>
      </c>
      <c r="D459" s="832" t="s">
        <v>5378</v>
      </c>
      <c r="E459" s="832" t="s">
        <v>5379</v>
      </c>
      <c r="F459" s="849"/>
      <c r="G459" s="849"/>
      <c r="H459" s="849"/>
      <c r="I459" s="849"/>
      <c r="J459" s="849"/>
      <c r="K459" s="849"/>
      <c r="L459" s="849"/>
      <c r="M459" s="849"/>
      <c r="N459" s="849">
        <v>2</v>
      </c>
      <c r="O459" s="849">
        <v>710</v>
      </c>
      <c r="P459" s="837"/>
      <c r="Q459" s="850">
        <v>355</v>
      </c>
    </row>
    <row r="460" spans="1:17" ht="14.4" customHeight="1" x14ac:dyDescent="0.3">
      <c r="A460" s="831" t="s">
        <v>565</v>
      </c>
      <c r="B460" s="832" t="s">
        <v>5534</v>
      </c>
      <c r="C460" s="832" t="s">
        <v>5331</v>
      </c>
      <c r="D460" s="832" t="s">
        <v>5378</v>
      </c>
      <c r="E460" s="832" t="s">
        <v>5380</v>
      </c>
      <c r="F460" s="849">
        <v>1514</v>
      </c>
      <c r="G460" s="849">
        <v>535864</v>
      </c>
      <c r="H460" s="849">
        <v>1.0766828946813234</v>
      </c>
      <c r="I460" s="849">
        <v>353.93923381770145</v>
      </c>
      <c r="J460" s="849">
        <v>1402</v>
      </c>
      <c r="K460" s="849">
        <v>497699</v>
      </c>
      <c r="L460" s="849">
        <v>1</v>
      </c>
      <c r="M460" s="849">
        <v>354.99215406562053</v>
      </c>
      <c r="N460" s="849">
        <v>1479</v>
      </c>
      <c r="O460" s="849">
        <v>525045</v>
      </c>
      <c r="P460" s="837">
        <v>1.054944856228363</v>
      </c>
      <c r="Q460" s="850">
        <v>355</v>
      </c>
    </row>
    <row r="461" spans="1:17" ht="14.4" customHeight="1" x14ac:dyDescent="0.3">
      <c r="A461" s="831" t="s">
        <v>565</v>
      </c>
      <c r="B461" s="832" t="s">
        <v>5534</v>
      </c>
      <c r="C461" s="832" t="s">
        <v>5331</v>
      </c>
      <c r="D461" s="832" t="s">
        <v>5383</v>
      </c>
      <c r="E461" s="832" t="s">
        <v>5384</v>
      </c>
      <c r="F461" s="849">
        <v>162</v>
      </c>
      <c r="G461" s="849">
        <v>113418</v>
      </c>
      <c r="H461" s="849">
        <v>1.0305387208446533</v>
      </c>
      <c r="I461" s="849">
        <v>700.11111111111109</v>
      </c>
      <c r="J461" s="849">
        <v>157</v>
      </c>
      <c r="K461" s="849">
        <v>110057</v>
      </c>
      <c r="L461" s="849">
        <v>1</v>
      </c>
      <c r="M461" s="849">
        <v>701</v>
      </c>
      <c r="N461" s="849">
        <v>151</v>
      </c>
      <c r="O461" s="849">
        <v>105999</v>
      </c>
      <c r="P461" s="837">
        <v>0.9631281972069019</v>
      </c>
      <c r="Q461" s="850">
        <v>701.9801324503311</v>
      </c>
    </row>
    <row r="462" spans="1:17" ht="14.4" customHeight="1" x14ac:dyDescent="0.3">
      <c r="A462" s="831" t="s">
        <v>565</v>
      </c>
      <c r="B462" s="832" t="s">
        <v>5534</v>
      </c>
      <c r="C462" s="832" t="s">
        <v>5331</v>
      </c>
      <c r="D462" s="832" t="s">
        <v>5383</v>
      </c>
      <c r="E462" s="832" t="s">
        <v>5385</v>
      </c>
      <c r="F462" s="849">
        <v>1</v>
      </c>
      <c r="G462" s="849">
        <v>701</v>
      </c>
      <c r="H462" s="849"/>
      <c r="I462" s="849">
        <v>701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565</v>
      </c>
      <c r="B463" s="832" t="s">
        <v>5534</v>
      </c>
      <c r="C463" s="832" t="s">
        <v>5331</v>
      </c>
      <c r="D463" s="832" t="s">
        <v>5622</v>
      </c>
      <c r="E463" s="832" t="s">
        <v>5623</v>
      </c>
      <c r="F463" s="849"/>
      <c r="G463" s="849"/>
      <c r="H463" s="849"/>
      <c r="I463" s="849"/>
      <c r="J463" s="849">
        <v>2</v>
      </c>
      <c r="K463" s="849">
        <v>0</v>
      </c>
      <c r="L463" s="849"/>
      <c r="M463" s="849">
        <v>0</v>
      </c>
      <c r="N463" s="849">
        <v>2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565</v>
      </c>
      <c r="B464" s="832" t="s">
        <v>5534</v>
      </c>
      <c r="C464" s="832" t="s">
        <v>5331</v>
      </c>
      <c r="D464" s="832" t="s">
        <v>5624</v>
      </c>
      <c r="E464" s="832" t="s">
        <v>5625</v>
      </c>
      <c r="F464" s="849">
        <v>112</v>
      </c>
      <c r="G464" s="849">
        <v>0</v>
      </c>
      <c r="H464" s="849"/>
      <c r="I464" s="849">
        <v>0</v>
      </c>
      <c r="J464" s="849">
        <v>126</v>
      </c>
      <c r="K464" s="849">
        <v>0</v>
      </c>
      <c r="L464" s="849"/>
      <c r="M464" s="849">
        <v>0</v>
      </c>
      <c r="N464" s="849">
        <v>171</v>
      </c>
      <c r="O464" s="849">
        <v>0</v>
      </c>
      <c r="P464" s="837"/>
      <c r="Q464" s="850">
        <v>0</v>
      </c>
    </row>
    <row r="465" spans="1:17" ht="14.4" customHeight="1" x14ac:dyDescent="0.3">
      <c r="A465" s="831" t="s">
        <v>565</v>
      </c>
      <c r="B465" s="832" t="s">
        <v>5534</v>
      </c>
      <c r="C465" s="832" t="s">
        <v>5331</v>
      </c>
      <c r="D465" s="832" t="s">
        <v>5626</v>
      </c>
      <c r="E465" s="832" t="s">
        <v>5627</v>
      </c>
      <c r="F465" s="849">
        <v>1454</v>
      </c>
      <c r="G465" s="849">
        <v>745731</v>
      </c>
      <c r="H465" s="849">
        <v>0.82295186533151765</v>
      </c>
      <c r="I465" s="849">
        <v>512.88239339752408</v>
      </c>
      <c r="J465" s="849">
        <v>1763</v>
      </c>
      <c r="K465" s="849">
        <v>906166</v>
      </c>
      <c r="L465" s="849">
        <v>1</v>
      </c>
      <c r="M465" s="849">
        <v>513.99092456040842</v>
      </c>
      <c r="N465" s="849">
        <v>1877</v>
      </c>
      <c r="O465" s="849">
        <v>968484</v>
      </c>
      <c r="P465" s="837">
        <v>1.0687710640213823</v>
      </c>
      <c r="Q465" s="850">
        <v>515.97442727757061</v>
      </c>
    </row>
    <row r="466" spans="1:17" ht="14.4" customHeight="1" x14ac:dyDescent="0.3">
      <c r="A466" s="831" t="s">
        <v>565</v>
      </c>
      <c r="B466" s="832" t="s">
        <v>5628</v>
      </c>
      <c r="C466" s="832" t="s">
        <v>5331</v>
      </c>
      <c r="D466" s="832" t="s">
        <v>5619</v>
      </c>
      <c r="E466" s="832" t="s">
        <v>5620</v>
      </c>
      <c r="F466" s="849"/>
      <c r="G466" s="849"/>
      <c r="H466" s="849"/>
      <c r="I466" s="849"/>
      <c r="J466" s="849"/>
      <c r="K466" s="849"/>
      <c r="L466" s="849"/>
      <c r="M466" s="849"/>
      <c r="N466" s="849">
        <v>0</v>
      </c>
      <c r="O466" s="849">
        <v>0</v>
      </c>
      <c r="P466" s="837"/>
      <c r="Q466" s="850"/>
    </row>
    <row r="467" spans="1:17" ht="14.4" customHeight="1" x14ac:dyDescent="0.3">
      <c r="A467" s="831" t="s">
        <v>565</v>
      </c>
      <c r="B467" s="832" t="s">
        <v>5629</v>
      </c>
      <c r="C467" s="832" t="s">
        <v>5331</v>
      </c>
      <c r="D467" s="832" t="s">
        <v>5630</v>
      </c>
      <c r="E467" s="832" t="s">
        <v>5631</v>
      </c>
      <c r="F467" s="849"/>
      <c r="G467" s="849"/>
      <c r="H467" s="849"/>
      <c r="I467" s="849"/>
      <c r="J467" s="849">
        <v>1</v>
      </c>
      <c r="K467" s="849">
        <v>2771</v>
      </c>
      <c r="L467" s="849">
        <v>1</v>
      </c>
      <c r="M467" s="849">
        <v>2771</v>
      </c>
      <c r="N467" s="849"/>
      <c r="O467" s="849"/>
      <c r="P467" s="837"/>
      <c r="Q467" s="850"/>
    </row>
    <row r="468" spans="1:17" ht="14.4" customHeight="1" x14ac:dyDescent="0.3">
      <c r="A468" s="831" t="s">
        <v>565</v>
      </c>
      <c r="B468" s="832" t="s">
        <v>5629</v>
      </c>
      <c r="C468" s="832" t="s">
        <v>5331</v>
      </c>
      <c r="D468" s="832" t="s">
        <v>5632</v>
      </c>
      <c r="E468" s="832" t="s">
        <v>5633</v>
      </c>
      <c r="F468" s="849"/>
      <c r="G468" s="849"/>
      <c r="H468" s="849"/>
      <c r="I468" s="849"/>
      <c r="J468" s="849">
        <v>1</v>
      </c>
      <c r="K468" s="849">
        <v>2146</v>
      </c>
      <c r="L468" s="849">
        <v>1</v>
      </c>
      <c r="M468" s="849">
        <v>2146</v>
      </c>
      <c r="N468" s="849"/>
      <c r="O468" s="849"/>
      <c r="P468" s="837"/>
      <c r="Q468" s="850"/>
    </row>
    <row r="469" spans="1:17" ht="14.4" customHeight="1" x14ac:dyDescent="0.3">
      <c r="A469" s="831" t="s">
        <v>565</v>
      </c>
      <c r="B469" s="832" t="s">
        <v>5629</v>
      </c>
      <c r="C469" s="832" t="s">
        <v>5331</v>
      </c>
      <c r="D469" s="832" t="s">
        <v>5634</v>
      </c>
      <c r="E469" s="832" t="s">
        <v>5635</v>
      </c>
      <c r="F469" s="849"/>
      <c r="G469" s="849"/>
      <c r="H469" s="849"/>
      <c r="I469" s="849"/>
      <c r="J469" s="849">
        <v>1</v>
      </c>
      <c r="K469" s="849">
        <v>2770</v>
      </c>
      <c r="L469" s="849">
        <v>1</v>
      </c>
      <c r="M469" s="849">
        <v>2770</v>
      </c>
      <c r="N469" s="849"/>
      <c r="O469" s="849"/>
      <c r="P469" s="837"/>
      <c r="Q469" s="850"/>
    </row>
    <row r="470" spans="1:17" ht="14.4" customHeight="1" x14ac:dyDescent="0.3">
      <c r="A470" s="831" t="s">
        <v>565</v>
      </c>
      <c r="B470" s="832" t="s">
        <v>5629</v>
      </c>
      <c r="C470" s="832" t="s">
        <v>5331</v>
      </c>
      <c r="D470" s="832" t="s">
        <v>5636</v>
      </c>
      <c r="E470" s="832" t="s">
        <v>5637</v>
      </c>
      <c r="F470" s="849"/>
      <c r="G470" s="849"/>
      <c r="H470" s="849"/>
      <c r="I470" s="849"/>
      <c r="J470" s="849">
        <v>1</v>
      </c>
      <c r="K470" s="849">
        <v>3298</v>
      </c>
      <c r="L470" s="849">
        <v>1</v>
      </c>
      <c r="M470" s="849">
        <v>3298</v>
      </c>
      <c r="N470" s="849"/>
      <c r="O470" s="849"/>
      <c r="P470" s="837"/>
      <c r="Q470" s="850"/>
    </row>
    <row r="471" spans="1:17" ht="14.4" customHeight="1" x14ac:dyDescent="0.3">
      <c r="A471" s="831" t="s">
        <v>565</v>
      </c>
      <c r="B471" s="832" t="s">
        <v>5629</v>
      </c>
      <c r="C471" s="832" t="s">
        <v>5331</v>
      </c>
      <c r="D471" s="832" t="s">
        <v>5638</v>
      </c>
      <c r="E471" s="832" t="s">
        <v>5639</v>
      </c>
      <c r="F471" s="849"/>
      <c r="G471" s="849"/>
      <c r="H471" s="849"/>
      <c r="I471" s="849"/>
      <c r="J471" s="849">
        <v>1</v>
      </c>
      <c r="K471" s="849">
        <v>4115</v>
      </c>
      <c r="L471" s="849">
        <v>1</v>
      </c>
      <c r="M471" s="849">
        <v>4115</v>
      </c>
      <c r="N471" s="849"/>
      <c r="O471" s="849"/>
      <c r="P471" s="837"/>
      <c r="Q471" s="850"/>
    </row>
    <row r="472" spans="1:17" ht="14.4" customHeight="1" x14ac:dyDescent="0.3">
      <c r="A472" s="831" t="s">
        <v>565</v>
      </c>
      <c r="B472" s="832" t="s">
        <v>5640</v>
      </c>
      <c r="C472" s="832" t="s">
        <v>5331</v>
      </c>
      <c r="D472" s="832" t="s">
        <v>5641</v>
      </c>
      <c r="E472" s="832" t="s">
        <v>5642</v>
      </c>
      <c r="F472" s="849"/>
      <c r="G472" s="849"/>
      <c r="H472" s="849"/>
      <c r="I472" s="849"/>
      <c r="J472" s="849">
        <v>1</v>
      </c>
      <c r="K472" s="849">
        <v>708</v>
      </c>
      <c r="L472" s="849">
        <v>1</v>
      </c>
      <c r="M472" s="849">
        <v>708</v>
      </c>
      <c r="N472" s="849"/>
      <c r="O472" s="849"/>
      <c r="P472" s="837"/>
      <c r="Q472" s="850"/>
    </row>
    <row r="473" spans="1:17" ht="14.4" customHeight="1" x14ac:dyDescent="0.3">
      <c r="A473" s="831" t="s">
        <v>565</v>
      </c>
      <c r="B473" s="832" t="s">
        <v>5640</v>
      </c>
      <c r="C473" s="832" t="s">
        <v>5331</v>
      </c>
      <c r="D473" s="832" t="s">
        <v>5643</v>
      </c>
      <c r="E473" s="832" t="s">
        <v>5644</v>
      </c>
      <c r="F473" s="849"/>
      <c r="G473" s="849"/>
      <c r="H473" s="849"/>
      <c r="I473" s="849"/>
      <c r="J473" s="849">
        <v>1</v>
      </c>
      <c r="K473" s="849">
        <v>260</v>
      </c>
      <c r="L473" s="849">
        <v>1</v>
      </c>
      <c r="M473" s="849">
        <v>260</v>
      </c>
      <c r="N473" s="849"/>
      <c r="O473" s="849"/>
      <c r="P473" s="837"/>
      <c r="Q473" s="850"/>
    </row>
    <row r="474" spans="1:17" ht="14.4" customHeight="1" x14ac:dyDescent="0.3">
      <c r="A474" s="831" t="s">
        <v>565</v>
      </c>
      <c r="B474" s="832" t="s">
        <v>5645</v>
      </c>
      <c r="C474" s="832" t="s">
        <v>5331</v>
      </c>
      <c r="D474" s="832" t="s">
        <v>5646</v>
      </c>
      <c r="E474" s="832" t="s">
        <v>5647</v>
      </c>
      <c r="F474" s="849"/>
      <c r="G474" s="849"/>
      <c r="H474" s="849"/>
      <c r="I474" s="849"/>
      <c r="J474" s="849">
        <v>1</v>
      </c>
      <c r="K474" s="849">
        <v>1136</v>
      </c>
      <c r="L474" s="849">
        <v>1</v>
      </c>
      <c r="M474" s="849">
        <v>1136</v>
      </c>
      <c r="N474" s="849"/>
      <c r="O474" s="849"/>
      <c r="P474" s="837"/>
      <c r="Q474" s="850"/>
    </row>
    <row r="475" spans="1:17" ht="14.4" customHeight="1" x14ac:dyDescent="0.3">
      <c r="A475" s="831" t="s">
        <v>565</v>
      </c>
      <c r="B475" s="832" t="s">
        <v>5645</v>
      </c>
      <c r="C475" s="832" t="s">
        <v>5331</v>
      </c>
      <c r="D475" s="832" t="s">
        <v>5648</v>
      </c>
      <c r="E475" s="832" t="s">
        <v>5649</v>
      </c>
      <c r="F475" s="849"/>
      <c r="G475" s="849"/>
      <c r="H475" s="849"/>
      <c r="I475" s="849"/>
      <c r="J475" s="849">
        <v>1</v>
      </c>
      <c r="K475" s="849">
        <v>265</v>
      </c>
      <c r="L475" s="849">
        <v>1</v>
      </c>
      <c r="M475" s="849">
        <v>265</v>
      </c>
      <c r="N475" s="849"/>
      <c r="O475" s="849"/>
      <c r="P475" s="837"/>
      <c r="Q475" s="850"/>
    </row>
    <row r="476" spans="1:17" ht="14.4" customHeight="1" x14ac:dyDescent="0.3">
      <c r="A476" s="831" t="s">
        <v>5650</v>
      </c>
      <c r="B476" s="832" t="s">
        <v>5083</v>
      </c>
      <c r="C476" s="832" t="s">
        <v>5331</v>
      </c>
      <c r="D476" s="832" t="s">
        <v>5351</v>
      </c>
      <c r="E476" s="832" t="s">
        <v>5353</v>
      </c>
      <c r="F476" s="849"/>
      <c r="G476" s="849"/>
      <c r="H476" s="849"/>
      <c r="I476" s="849"/>
      <c r="J476" s="849"/>
      <c r="K476" s="849"/>
      <c r="L476" s="849"/>
      <c r="M476" s="849"/>
      <c r="N476" s="849">
        <v>2</v>
      </c>
      <c r="O476" s="849">
        <v>356</v>
      </c>
      <c r="P476" s="837"/>
      <c r="Q476" s="850">
        <v>178</v>
      </c>
    </row>
    <row r="477" spans="1:17" ht="14.4" customHeight="1" x14ac:dyDescent="0.3">
      <c r="A477" s="831" t="s">
        <v>5650</v>
      </c>
      <c r="B477" s="832" t="s">
        <v>5413</v>
      </c>
      <c r="C477" s="832" t="s">
        <v>5084</v>
      </c>
      <c r="D477" s="832" t="s">
        <v>5241</v>
      </c>
      <c r="E477" s="832" t="s">
        <v>5242</v>
      </c>
      <c r="F477" s="849"/>
      <c r="G477" s="849"/>
      <c r="H477" s="849"/>
      <c r="I477" s="849"/>
      <c r="J477" s="849">
        <v>1.8</v>
      </c>
      <c r="K477" s="849">
        <v>969.38</v>
      </c>
      <c r="L477" s="849">
        <v>1</v>
      </c>
      <c r="M477" s="849">
        <v>538.54444444444448</v>
      </c>
      <c r="N477" s="849"/>
      <c r="O477" s="849"/>
      <c r="P477" s="837"/>
      <c r="Q477" s="850"/>
    </row>
    <row r="478" spans="1:17" ht="14.4" customHeight="1" x14ac:dyDescent="0.3">
      <c r="A478" s="831" t="s">
        <v>5650</v>
      </c>
      <c r="B478" s="832" t="s">
        <v>5413</v>
      </c>
      <c r="C478" s="832" t="s">
        <v>5320</v>
      </c>
      <c r="D478" s="832" t="s">
        <v>5467</v>
      </c>
      <c r="E478" s="832" t="s">
        <v>5468</v>
      </c>
      <c r="F478" s="849">
        <v>1</v>
      </c>
      <c r="G478" s="849">
        <v>2012.57</v>
      </c>
      <c r="H478" s="849">
        <v>1</v>
      </c>
      <c r="I478" s="849">
        <v>2012.57</v>
      </c>
      <c r="J478" s="849">
        <v>1</v>
      </c>
      <c r="K478" s="849">
        <v>2012.57</v>
      </c>
      <c r="L478" s="849">
        <v>1</v>
      </c>
      <c r="M478" s="849">
        <v>2012.57</v>
      </c>
      <c r="N478" s="849">
        <v>1</v>
      </c>
      <c r="O478" s="849">
        <v>2012.57</v>
      </c>
      <c r="P478" s="837">
        <v>1</v>
      </c>
      <c r="Q478" s="850">
        <v>2012.57</v>
      </c>
    </row>
    <row r="479" spans="1:17" ht="14.4" customHeight="1" x14ac:dyDescent="0.3">
      <c r="A479" s="831" t="s">
        <v>5650</v>
      </c>
      <c r="B479" s="832" t="s">
        <v>5413</v>
      </c>
      <c r="C479" s="832" t="s">
        <v>5331</v>
      </c>
      <c r="D479" s="832" t="s">
        <v>5344</v>
      </c>
      <c r="E479" s="832" t="s">
        <v>5345</v>
      </c>
      <c r="F479" s="849">
        <v>1</v>
      </c>
      <c r="G479" s="849">
        <v>37</v>
      </c>
      <c r="H479" s="849">
        <v>0.25</v>
      </c>
      <c r="I479" s="849">
        <v>37</v>
      </c>
      <c r="J479" s="849">
        <v>4</v>
      </c>
      <c r="K479" s="849">
        <v>148</v>
      </c>
      <c r="L479" s="849">
        <v>1</v>
      </c>
      <c r="M479" s="849">
        <v>37</v>
      </c>
      <c r="N479" s="849">
        <v>1</v>
      </c>
      <c r="O479" s="849">
        <v>37</v>
      </c>
      <c r="P479" s="837">
        <v>0.25</v>
      </c>
      <c r="Q479" s="850">
        <v>37</v>
      </c>
    </row>
    <row r="480" spans="1:17" ht="14.4" customHeight="1" x14ac:dyDescent="0.3">
      <c r="A480" s="831" t="s">
        <v>5650</v>
      </c>
      <c r="B480" s="832" t="s">
        <v>5413</v>
      </c>
      <c r="C480" s="832" t="s">
        <v>5331</v>
      </c>
      <c r="D480" s="832" t="s">
        <v>5344</v>
      </c>
      <c r="E480" s="832" t="s">
        <v>5346</v>
      </c>
      <c r="F480" s="849">
        <v>1</v>
      </c>
      <c r="G480" s="849">
        <v>37</v>
      </c>
      <c r="H480" s="849"/>
      <c r="I480" s="849">
        <v>37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5650</v>
      </c>
      <c r="B481" s="832" t="s">
        <v>5413</v>
      </c>
      <c r="C481" s="832" t="s">
        <v>5331</v>
      </c>
      <c r="D481" s="832" t="s">
        <v>5430</v>
      </c>
      <c r="E481" s="832" t="s">
        <v>5431</v>
      </c>
      <c r="F481" s="849">
        <v>1</v>
      </c>
      <c r="G481" s="849">
        <v>177</v>
      </c>
      <c r="H481" s="849">
        <v>0.25</v>
      </c>
      <c r="I481" s="849">
        <v>177</v>
      </c>
      <c r="J481" s="849">
        <v>4</v>
      </c>
      <c r="K481" s="849">
        <v>708</v>
      </c>
      <c r="L481" s="849">
        <v>1</v>
      </c>
      <c r="M481" s="849">
        <v>177</v>
      </c>
      <c r="N481" s="849">
        <v>3</v>
      </c>
      <c r="O481" s="849">
        <v>534</v>
      </c>
      <c r="P481" s="837">
        <v>0.75423728813559321</v>
      </c>
      <c r="Q481" s="850">
        <v>178</v>
      </c>
    </row>
    <row r="482" spans="1:17" ht="14.4" customHeight="1" x14ac:dyDescent="0.3">
      <c r="A482" s="831" t="s">
        <v>5650</v>
      </c>
      <c r="B482" s="832" t="s">
        <v>5413</v>
      </c>
      <c r="C482" s="832" t="s">
        <v>5331</v>
      </c>
      <c r="D482" s="832" t="s">
        <v>5430</v>
      </c>
      <c r="E482" s="832" t="s">
        <v>5432</v>
      </c>
      <c r="F482" s="849"/>
      <c r="G482" s="849"/>
      <c r="H482" s="849"/>
      <c r="I482" s="849"/>
      <c r="J482" s="849">
        <v>1</v>
      </c>
      <c r="K482" s="849">
        <v>177</v>
      </c>
      <c r="L482" s="849">
        <v>1</v>
      </c>
      <c r="M482" s="849">
        <v>177</v>
      </c>
      <c r="N482" s="849"/>
      <c r="O482" s="849"/>
      <c r="P482" s="837"/>
      <c r="Q482" s="850"/>
    </row>
    <row r="483" spans="1:17" ht="14.4" customHeight="1" x14ac:dyDescent="0.3">
      <c r="A483" s="831" t="s">
        <v>5650</v>
      </c>
      <c r="B483" s="832" t="s">
        <v>5413</v>
      </c>
      <c r="C483" s="832" t="s">
        <v>5331</v>
      </c>
      <c r="D483" s="832" t="s">
        <v>5435</v>
      </c>
      <c r="E483" s="832" t="s">
        <v>5436</v>
      </c>
      <c r="F483" s="849">
        <v>1</v>
      </c>
      <c r="G483" s="849">
        <v>715</v>
      </c>
      <c r="H483" s="849"/>
      <c r="I483" s="849">
        <v>715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5650</v>
      </c>
      <c r="B484" s="832" t="s">
        <v>5413</v>
      </c>
      <c r="C484" s="832" t="s">
        <v>5331</v>
      </c>
      <c r="D484" s="832" t="s">
        <v>5441</v>
      </c>
      <c r="E484" s="832" t="s">
        <v>5442</v>
      </c>
      <c r="F484" s="849">
        <v>1</v>
      </c>
      <c r="G484" s="849">
        <v>129</v>
      </c>
      <c r="H484" s="849">
        <v>0.5</v>
      </c>
      <c r="I484" s="849">
        <v>129</v>
      </c>
      <c r="J484" s="849">
        <v>2</v>
      </c>
      <c r="K484" s="849">
        <v>258</v>
      </c>
      <c r="L484" s="849">
        <v>1</v>
      </c>
      <c r="M484" s="849">
        <v>129</v>
      </c>
      <c r="N484" s="849">
        <v>2</v>
      </c>
      <c r="O484" s="849">
        <v>258</v>
      </c>
      <c r="P484" s="837">
        <v>1</v>
      </c>
      <c r="Q484" s="850">
        <v>129</v>
      </c>
    </row>
    <row r="485" spans="1:17" ht="14.4" customHeight="1" x14ac:dyDescent="0.3">
      <c r="A485" s="831" t="s">
        <v>5650</v>
      </c>
      <c r="B485" s="832" t="s">
        <v>5413</v>
      </c>
      <c r="C485" s="832" t="s">
        <v>5331</v>
      </c>
      <c r="D485" s="832" t="s">
        <v>5443</v>
      </c>
      <c r="E485" s="832" t="s">
        <v>5444</v>
      </c>
      <c r="F485" s="849">
        <v>1</v>
      </c>
      <c r="G485" s="849">
        <v>720</v>
      </c>
      <c r="H485" s="849">
        <v>0.9986130374479889</v>
      </c>
      <c r="I485" s="849">
        <v>720</v>
      </c>
      <c r="J485" s="849">
        <v>1</v>
      </c>
      <c r="K485" s="849">
        <v>721</v>
      </c>
      <c r="L485" s="849">
        <v>1</v>
      </c>
      <c r="M485" s="849">
        <v>721</v>
      </c>
      <c r="N485" s="849">
        <v>1</v>
      </c>
      <c r="O485" s="849">
        <v>724</v>
      </c>
      <c r="P485" s="837">
        <v>1.0041608876560333</v>
      </c>
      <c r="Q485" s="850">
        <v>724</v>
      </c>
    </row>
    <row r="486" spans="1:17" ht="14.4" customHeight="1" x14ac:dyDescent="0.3">
      <c r="A486" s="831" t="s">
        <v>5650</v>
      </c>
      <c r="B486" s="832" t="s">
        <v>5413</v>
      </c>
      <c r="C486" s="832" t="s">
        <v>5331</v>
      </c>
      <c r="D486" s="832" t="s">
        <v>5445</v>
      </c>
      <c r="E486" s="832" t="s">
        <v>5446</v>
      </c>
      <c r="F486" s="849">
        <v>110</v>
      </c>
      <c r="G486" s="849">
        <v>96690</v>
      </c>
      <c r="H486" s="849">
        <v>0.5</v>
      </c>
      <c r="I486" s="849">
        <v>879</v>
      </c>
      <c r="J486" s="849">
        <v>220</v>
      </c>
      <c r="K486" s="849">
        <v>193380</v>
      </c>
      <c r="L486" s="849">
        <v>1</v>
      </c>
      <c r="M486" s="849">
        <v>879</v>
      </c>
      <c r="N486" s="849">
        <v>50</v>
      </c>
      <c r="O486" s="849">
        <v>43950</v>
      </c>
      <c r="P486" s="837">
        <v>0.22727272727272727</v>
      </c>
      <c r="Q486" s="850">
        <v>879</v>
      </c>
    </row>
    <row r="487" spans="1:17" ht="14.4" customHeight="1" x14ac:dyDescent="0.3">
      <c r="A487" s="831" t="s">
        <v>5650</v>
      </c>
      <c r="B487" s="832" t="s">
        <v>5413</v>
      </c>
      <c r="C487" s="832" t="s">
        <v>5331</v>
      </c>
      <c r="D487" s="832" t="s">
        <v>5358</v>
      </c>
      <c r="E487" s="832" t="s">
        <v>5360</v>
      </c>
      <c r="F487" s="849"/>
      <c r="G487" s="849"/>
      <c r="H487" s="849"/>
      <c r="I487" s="849"/>
      <c r="J487" s="849">
        <v>3</v>
      </c>
      <c r="K487" s="849">
        <v>729</v>
      </c>
      <c r="L487" s="849">
        <v>1</v>
      </c>
      <c r="M487" s="849">
        <v>243</v>
      </c>
      <c r="N487" s="849"/>
      <c r="O487" s="849"/>
      <c r="P487" s="837"/>
      <c r="Q487" s="850"/>
    </row>
    <row r="488" spans="1:17" ht="14.4" customHeight="1" x14ac:dyDescent="0.3">
      <c r="A488" s="831" t="s">
        <v>5650</v>
      </c>
      <c r="B488" s="832" t="s">
        <v>5413</v>
      </c>
      <c r="C488" s="832" t="s">
        <v>5331</v>
      </c>
      <c r="D488" s="832" t="s">
        <v>5388</v>
      </c>
      <c r="E488" s="832" t="s">
        <v>5389</v>
      </c>
      <c r="F488" s="849">
        <v>14</v>
      </c>
      <c r="G488" s="849">
        <v>1708</v>
      </c>
      <c r="H488" s="849">
        <v>1.3385579937304075</v>
      </c>
      <c r="I488" s="849">
        <v>122</v>
      </c>
      <c r="J488" s="849">
        <v>11</v>
      </c>
      <c r="K488" s="849">
        <v>1276</v>
      </c>
      <c r="L488" s="849">
        <v>1</v>
      </c>
      <c r="M488" s="849">
        <v>116</v>
      </c>
      <c r="N488" s="849">
        <v>8</v>
      </c>
      <c r="O488" s="849">
        <v>928</v>
      </c>
      <c r="P488" s="837">
        <v>0.72727272727272729</v>
      </c>
      <c r="Q488" s="850">
        <v>116</v>
      </c>
    </row>
    <row r="489" spans="1:17" ht="14.4" customHeight="1" x14ac:dyDescent="0.3">
      <c r="A489" s="831" t="s">
        <v>5650</v>
      </c>
      <c r="B489" s="832" t="s">
        <v>5413</v>
      </c>
      <c r="C489" s="832" t="s">
        <v>5331</v>
      </c>
      <c r="D489" s="832" t="s">
        <v>5454</v>
      </c>
      <c r="E489" s="832" t="s">
        <v>5455</v>
      </c>
      <c r="F489" s="849">
        <v>1</v>
      </c>
      <c r="G489" s="849">
        <v>3829</v>
      </c>
      <c r="H489" s="849">
        <v>0.99973890339425586</v>
      </c>
      <c r="I489" s="849">
        <v>3829</v>
      </c>
      <c r="J489" s="849">
        <v>1</v>
      </c>
      <c r="K489" s="849">
        <v>3830</v>
      </c>
      <c r="L489" s="849">
        <v>1</v>
      </c>
      <c r="M489" s="849">
        <v>3830</v>
      </c>
      <c r="N489" s="849">
        <v>1</v>
      </c>
      <c r="O489" s="849">
        <v>3832</v>
      </c>
      <c r="P489" s="837">
        <v>1.0005221932114883</v>
      </c>
      <c r="Q489" s="850">
        <v>3832</v>
      </c>
    </row>
    <row r="490" spans="1:17" ht="14.4" customHeight="1" x14ac:dyDescent="0.3">
      <c r="A490" s="831" t="s">
        <v>5650</v>
      </c>
      <c r="B490" s="832" t="s">
        <v>5413</v>
      </c>
      <c r="C490" s="832" t="s">
        <v>5331</v>
      </c>
      <c r="D490" s="832" t="s">
        <v>5457</v>
      </c>
      <c r="E490" s="832" t="s">
        <v>5458</v>
      </c>
      <c r="F490" s="849">
        <v>6</v>
      </c>
      <c r="G490" s="849">
        <v>11664</v>
      </c>
      <c r="H490" s="849">
        <v>1.5</v>
      </c>
      <c r="I490" s="849">
        <v>1944</v>
      </c>
      <c r="J490" s="849">
        <v>4</v>
      </c>
      <c r="K490" s="849">
        <v>7776</v>
      </c>
      <c r="L490" s="849">
        <v>1</v>
      </c>
      <c r="M490" s="849">
        <v>1944</v>
      </c>
      <c r="N490" s="849">
        <v>4</v>
      </c>
      <c r="O490" s="849">
        <v>7780</v>
      </c>
      <c r="P490" s="837">
        <v>1.0005144032921811</v>
      </c>
      <c r="Q490" s="850">
        <v>1945</v>
      </c>
    </row>
    <row r="491" spans="1:17" ht="14.4" customHeight="1" x14ac:dyDescent="0.3">
      <c r="A491" s="831" t="s">
        <v>5651</v>
      </c>
      <c r="B491" s="832" t="s">
        <v>5083</v>
      </c>
      <c r="C491" s="832" t="s">
        <v>5331</v>
      </c>
      <c r="D491" s="832" t="s">
        <v>5351</v>
      </c>
      <c r="E491" s="832" t="s">
        <v>5353</v>
      </c>
      <c r="F491" s="849">
        <v>2</v>
      </c>
      <c r="G491" s="849">
        <v>354</v>
      </c>
      <c r="H491" s="849"/>
      <c r="I491" s="849">
        <v>177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5651</v>
      </c>
      <c r="B492" s="832" t="s">
        <v>5413</v>
      </c>
      <c r="C492" s="832" t="s">
        <v>5320</v>
      </c>
      <c r="D492" s="832" t="s">
        <v>5467</v>
      </c>
      <c r="E492" s="832" t="s">
        <v>5468</v>
      </c>
      <c r="F492" s="849"/>
      <c r="G492" s="849"/>
      <c r="H492" s="849"/>
      <c r="I492" s="849"/>
      <c r="J492" s="849">
        <v>1</v>
      </c>
      <c r="K492" s="849">
        <v>2012.57</v>
      </c>
      <c r="L492" s="849">
        <v>1</v>
      </c>
      <c r="M492" s="849">
        <v>2012.57</v>
      </c>
      <c r="N492" s="849"/>
      <c r="O492" s="849"/>
      <c r="P492" s="837"/>
      <c r="Q492" s="850"/>
    </row>
    <row r="493" spans="1:17" ht="14.4" customHeight="1" x14ac:dyDescent="0.3">
      <c r="A493" s="831" t="s">
        <v>5651</v>
      </c>
      <c r="B493" s="832" t="s">
        <v>5413</v>
      </c>
      <c r="C493" s="832" t="s">
        <v>5331</v>
      </c>
      <c r="D493" s="832" t="s">
        <v>5344</v>
      </c>
      <c r="E493" s="832" t="s">
        <v>5346</v>
      </c>
      <c r="F493" s="849"/>
      <c r="G493" s="849"/>
      <c r="H493" s="849"/>
      <c r="I493" s="849"/>
      <c r="J493" s="849">
        <v>1</v>
      </c>
      <c r="K493" s="849">
        <v>37</v>
      </c>
      <c r="L493" s="849">
        <v>1</v>
      </c>
      <c r="M493" s="849">
        <v>37</v>
      </c>
      <c r="N493" s="849"/>
      <c r="O493" s="849"/>
      <c r="P493" s="837"/>
      <c r="Q493" s="850"/>
    </row>
    <row r="494" spans="1:17" ht="14.4" customHeight="1" x14ac:dyDescent="0.3">
      <c r="A494" s="831" t="s">
        <v>5651</v>
      </c>
      <c r="B494" s="832" t="s">
        <v>5413</v>
      </c>
      <c r="C494" s="832" t="s">
        <v>5331</v>
      </c>
      <c r="D494" s="832" t="s">
        <v>5430</v>
      </c>
      <c r="E494" s="832" t="s">
        <v>5431</v>
      </c>
      <c r="F494" s="849"/>
      <c r="G494" s="849"/>
      <c r="H494" s="849"/>
      <c r="I494" s="849"/>
      <c r="J494" s="849">
        <v>2</v>
      </c>
      <c r="K494" s="849">
        <v>354</v>
      </c>
      <c r="L494" s="849">
        <v>1</v>
      </c>
      <c r="M494" s="849">
        <v>177</v>
      </c>
      <c r="N494" s="849"/>
      <c r="O494" s="849"/>
      <c r="P494" s="837"/>
      <c r="Q494" s="850"/>
    </row>
    <row r="495" spans="1:17" ht="14.4" customHeight="1" x14ac:dyDescent="0.3">
      <c r="A495" s="831" t="s">
        <v>5651</v>
      </c>
      <c r="B495" s="832" t="s">
        <v>5413</v>
      </c>
      <c r="C495" s="832" t="s">
        <v>5331</v>
      </c>
      <c r="D495" s="832" t="s">
        <v>5430</v>
      </c>
      <c r="E495" s="832" t="s">
        <v>5432</v>
      </c>
      <c r="F495" s="849"/>
      <c r="G495" s="849"/>
      <c r="H495" s="849"/>
      <c r="I495" s="849"/>
      <c r="J495" s="849">
        <v>1</v>
      </c>
      <c r="K495" s="849">
        <v>177</v>
      </c>
      <c r="L495" s="849">
        <v>1</v>
      </c>
      <c r="M495" s="849">
        <v>177</v>
      </c>
      <c r="N495" s="849"/>
      <c r="O495" s="849"/>
      <c r="P495" s="837"/>
      <c r="Q495" s="850"/>
    </row>
    <row r="496" spans="1:17" ht="14.4" customHeight="1" x14ac:dyDescent="0.3">
      <c r="A496" s="831" t="s">
        <v>5651</v>
      </c>
      <c r="B496" s="832" t="s">
        <v>5413</v>
      </c>
      <c r="C496" s="832" t="s">
        <v>5331</v>
      </c>
      <c r="D496" s="832" t="s">
        <v>5433</v>
      </c>
      <c r="E496" s="832" t="s">
        <v>5434</v>
      </c>
      <c r="F496" s="849"/>
      <c r="G496" s="849"/>
      <c r="H496" s="849"/>
      <c r="I496" s="849"/>
      <c r="J496" s="849">
        <v>1</v>
      </c>
      <c r="K496" s="849">
        <v>1242</v>
      </c>
      <c r="L496" s="849">
        <v>1</v>
      </c>
      <c r="M496" s="849">
        <v>1242</v>
      </c>
      <c r="N496" s="849"/>
      <c r="O496" s="849"/>
      <c r="P496" s="837"/>
      <c r="Q496" s="850"/>
    </row>
    <row r="497" spans="1:17" ht="14.4" customHeight="1" x14ac:dyDescent="0.3">
      <c r="A497" s="831" t="s">
        <v>5651</v>
      </c>
      <c r="B497" s="832" t="s">
        <v>5413</v>
      </c>
      <c r="C497" s="832" t="s">
        <v>5331</v>
      </c>
      <c r="D497" s="832" t="s">
        <v>5435</v>
      </c>
      <c r="E497" s="832" t="s">
        <v>5436</v>
      </c>
      <c r="F497" s="849"/>
      <c r="G497" s="849"/>
      <c r="H497" s="849"/>
      <c r="I497" s="849"/>
      <c r="J497" s="849">
        <v>32</v>
      </c>
      <c r="K497" s="849">
        <v>22880</v>
      </c>
      <c r="L497" s="849">
        <v>1</v>
      </c>
      <c r="M497" s="849">
        <v>715</v>
      </c>
      <c r="N497" s="849"/>
      <c r="O497" s="849"/>
      <c r="P497" s="837"/>
      <c r="Q497" s="850"/>
    </row>
    <row r="498" spans="1:17" ht="14.4" customHeight="1" x14ac:dyDescent="0.3">
      <c r="A498" s="831" t="s">
        <v>5651</v>
      </c>
      <c r="B498" s="832" t="s">
        <v>5413</v>
      </c>
      <c r="C498" s="832" t="s">
        <v>5331</v>
      </c>
      <c r="D498" s="832" t="s">
        <v>5441</v>
      </c>
      <c r="E498" s="832" t="s">
        <v>5442</v>
      </c>
      <c r="F498" s="849"/>
      <c r="G498" s="849"/>
      <c r="H498" s="849"/>
      <c r="I498" s="849"/>
      <c r="J498" s="849">
        <v>1</v>
      </c>
      <c r="K498" s="849">
        <v>129</v>
      </c>
      <c r="L498" s="849">
        <v>1</v>
      </c>
      <c r="M498" s="849">
        <v>129</v>
      </c>
      <c r="N498" s="849"/>
      <c r="O498" s="849"/>
      <c r="P498" s="837"/>
      <c r="Q498" s="850"/>
    </row>
    <row r="499" spans="1:17" ht="14.4" customHeight="1" x14ac:dyDescent="0.3">
      <c r="A499" s="831" t="s">
        <v>5651</v>
      </c>
      <c r="B499" s="832" t="s">
        <v>5413</v>
      </c>
      <c r="C499" s="832" t="s">
        <v>5331</v>
      </c>
      <c r="D499" s="832" t="s">
        <v>5443</v>
      </c>
      <c r="E499" s="832" t="s">
        <v>5444</v>
      </c>
      <c r="F499" s="849"/>
      <c r="G499" s="849"/>
      <c r="H499" s="849"/>
      <c r="I499" s="849"/>
      <c r="J499" s="849">
        <v>1</v>
      </c>
      <c r="K499" s="849">
        <v>721</v>
      </c>
      <c r="L499" s="849">
        <v>1</v>
      </c>
      <c r="M499" s="849">
        <v>721</v>
      </c>
      <c r="N499" s="849"/>
      <c r="O499" s="849"/>
      <c r="P499" s="837"/>
      <c r="Q499" s="850"/>
    </row>
    <row r="500" spans="1:17" ht="14.4" customHeight="1" x14ac:dyDescent="0.3">
      <c r="A500" s="831" t="s">
        <v>5651</v>
      </c>
      <c r="B500" s="832" t="s">
        <v>5413</v>
      </c>
      <c r="C500" s="832" t="s">
        <v>5331</v>
      </c>
      <c r="D500" s="832" t="s">
        <v>5473</v>
      </c>
      <c r="E500" s="832" t="s">
        <v>5475</v>
      </c>
      <c r="F500" s="849"/>
      <c r="G500" s="849"/>
      <c r="H500" s="849"/>
      <c r="I500" s="849"/>
      <c r="J500" s="849">
        <v>1</v>
      </c>
      <c r="K500" s="849">
        <v>539</v>
      </c>
      <c r="L500" s="849">
        <v>1</v>
      </c>
      <c r="M500" s="849">
        <v>539</v>
      </c>
      <c r="N500" s="849"/>
      <c r="O500" s="849"/>
      <c r="P500" s="837"/>
      <c r="Q500" s="850"/>
    </row>
    <row r="501" spans="1:17" ht="14.4" customHeight="1" x14ac:dyDescent="0.3">
      <c r="A501" s="831" t="s">
        <v>5651</v>
      </c>
      <c r="B501" s="832" t="s">
        <v>5413</v>
      </c>
      <c r="C501" s="832" t="s">
        <v>5331</v>
      </c>
      <c r="D501" s="832" t="s">
        <v>5457</v>
      </c>
      <c r="E501" s="832" t="s">
        <v>5458</v>
      </c>
      <c r="F501" s="849"/>
      <c r="G501" s="849"/>
      <c r="H501" s="849"/>
      <c r="I501" s="849"/>
      <c r="J501" s="849">
        <v>3</v>
      </c>
      <c r="K501" s="849">
        <v>5832</v>
      </c>
      <c r="L501" s="849">
        <v>1</v>
      </c>
      <c r="M501" s="849">
        <v>1944</v>
      </c>
      <c r="N501" s="849"/>
      <c r="O501" s="849"/>
      <c r="P501" s="837"/>
      <c r="Q501" s="850"/>
    </row>
    <row r="502" spans="1:17" ht="14.4" customHeight="1" x14ac:dyDescent="0.3">
      <c r="A502" s="831" t="s">
        <v>5652</v>
      </c>
      <c r="B502" s="832" t="s">
        <v>5083</v>
      </c>
      <c r="C502" s="832" t="s">
        <v>5331</v>
      </c>
      <c r="D502" s="832" t="s">
        <v>5344</v>
      </c>
      <c r="E502" s="832" t="s">
        <v>5345</v>
      </c>
      <c r="F502" s="849">
        <v>1</v>
      </c>
      <c r="G502" s="849">
        <v>37</v>
      </c>
      <c r="H502" s="849">
        <v>1</v>
      </c>
      <c r="I502" s="849">
        <v>37</v>
      </c>
      <c r="J502" s="849">
        <v>1</v>
      </c>
      <c r="K502" s="849">
        <v>37</v>
      </c>
      <c r="L502" s="849">
        <v>1</v>
      </c>
      <c r="M502" s="849">
        <v>37</v>
      </c>
      <c r="N502" s="849"/>
      <c r="O502" s="849"/>
      <c r="P502" s="837"/>
      <c r="Q502" s="850"/>
    </row>
    <row r="503" spans="1:17" ht="14.4" customHeight="1" x14ac:dyDescent="0.3">
      <c r="A503" s="831" t="s">
        <v>5652</v>
      </c>
      <c r="B503" s="832" t="s">
        <v>5083</v>
      </c>
      <c r="C503" s="832" t="s">
        <v>5331</v>
      </c>
      <c r="D503" s="832" t="s">
        <v>5351</v>
      </c>
      <c r="E503" s="832" t="s">
        <v>5353</v>
      </c>
      <c r="F503" s="849">
        <v>1</v>
      </c>
      <c r="G503" s="849">
        <v>177</v>
      </c>
      <c r="H503" s="849"/>
      <c r="I503" s="849">
        <v>177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5652</v>
      </c>
      <c r="B504" s="832" t="s">
        <v>5083</v>
      </c>
      <c r="C504" s="832" t="s">
        <v>5331</v>
      </c>
      <c r="D504" s="832" t="s">
        <v>5378</v>
      </c>
      <c r="E504" s="832" t="s">
        <v>5380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355</v>
      </c>
      <c r="P504" s="837"/>
      <c r="Q504" s="850">
        <v>355</v>
      </c>
    </row>
    <row r="505" spans="1:17" ht="14.4" customHeight="1" x14ac:dyDescent="0.3">
      <c r="A505" s="831" t="s">
        <v>5652</v>
      </c>
      <c r="B505" s="832" t="s">
        <v>5083</v>
      </c>
      <c r="C505" s="832" t="s">
        <v>5331</v>
      </c>
      <c r="D505" s="832" t="s">
        <v>5383</v>
      </c>
      <c r="E505" s="832" t="s">
        <v>5384</v>
      </c>
      <c r="F505" s="849"/>
      <c r="G505" s="849"/>
      <c r="H505" s="849"/>
      <c r="I505" s="849"/>
      <c r="J505" s="849">
        <v>1</v>
      </c>
      <c r="K505" s="849">
        <v>701</v>
      </c>
      <c r="L505" s="849">
        <v>1</v>
      </c>
      <c r="M505" s="849">
        <v>701</v>
      </c>
      <c r="N505" s="849"/>
      <c r="O505" s="849"/>
      <c r="P505" s="837"/>
      <c r="Q505" s="850"/>
    </row>
    <row r="506" spans="1:17" ht="14.4" customHeight="1" x14ac:dyDescent="0.3">
      <c r="A506" s="831" t="s">
        <v>5652</v>
      </c>
      <c r="B506" s="832" t="s">
        <v>5083</v>
      </c>
      <c r="C506" s="832" t="s">
        <v>5331</v>
      </c>
      <c r="D506" s="832" t="s">
        <v>5388</v>
      </c>
      <c r="E506" s="832" t="s">
        <v>5389</v>
      </c>
      <c r="F506" s="849"/>
      <c r="G506" s="849"/>
      <c r="H506" s="849"/>
      <c r="I506" s="849"/>
      <c r="J506" s="849">
        <v>1</v>
      </c>
      <c r="K506" s="849">
        <v>116</v>
      </c>
      <c r="L506" s="849">
        <v>1</v>
      </c>
      <c r="M506" s="849">
        <v>116</v>
      </c>
      <c r="N506" s="849">
        <v>1</v>
      </c>
      <c r="O506" s="849">
        <v>116</v>
      </c>
      <c r="P506" s="837">
        <v>1</v>
      </c>
      <c r="Q506" s="850">
        <v>116</v>
      </c>
    </row>
    <row r="507" spans="1:17" ht="14.4" customHeight="1" x14ac:dyDescent="0.3">
      <c r="A507" s="831" t="s">
        <v>5652</v>
      </c>
      <c r="B507" s="832" t="s">
        <v>5413</v>
      </c>
      <c r="C507" s="832" t="s">
        <v>5331</v>
      </c>
      <c r="D507" s="832" t="s">
        <v>5344</v>
      </c>
      <c r="E507" s="832" t="s">
        <v>5345</v>
      </c>
      <c r="F507" s="849">
        <v>2</v>
      </c>
      <c r="G507" s="849">
        <v>74</v>
      </c>
      <c r="H507" s="849"/>
      <c r="I507" s="849">
        <v>37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5652</v>
      </c>
      <c r="B508" s="832" t="s">
        <v>5413</v>
      </c>
      <c r="C508" s="832" t="s">
        <v>5331</v>
      </c>
      <c r="D508" s="832" t="s">
        <v>5449</v>
      </c>
      <c r="E508" s="832" t="s">
        <v>5451</v>
      </c>
      <c r="F508" s="849">
        <v>1</v>
      </c>
      <c r="G508" s="849">
        <v>354</v>
      </c>
      <c r="H508" s="849">
        <v>0.9971830985915493</v>
      </c>
      <c r="I508" s="849">
        <v>354</v>
      </c>
      <c r="J508" s="849">
        <v>1</v>
      </c>
      <c r="K508" s="849">
        <v>355</v>
      </c>
      <c r="L508" s="849">
        <v>1</v>
      </c>
      <c r="M508" s="849">
        <v>355</v>
      </c>
      <c r="N508" s="849"/>
      <c r="O508" s="849"/>
      <c r="P508" s="837"/>
      <c r="Q508" s="850"/>
    </row>
    <row r="509" spans="1:17" ht="14.4" customHeight="1" x14ac:dyDescent="0.3">
      <c r="A509" s="831" t="s">
        <v>5653</v>
      </c>
      <c r="B509" s="832" t="s">
        <v>5413</v>
      </c>
      <c r="C509" s="832" t="s">
        <v>5331</v>
      </c>
      <c r="D509" s="832" t="s">
        <v>5430</v>
      </c>
      <c r="E509" s="832" t="s">
        <v>5431</v>
      </c>
      <c r="F509" s="849"/>
      <c r="G509" s="849"/>
      <c r="H509" s="849"/>
      <c r="I509" s="849"/>
      <c r="J509" s="849">
        <v>1</v>
      </c>
      <c r="K509" s="849">
        <v>177</v>
      </c>
      <c r="L509" s="849">
        <v>1</v>
      </c>
      <c r="M509" s="849">
        <v>177</v>
      </c>
      <c r="N509" s="849"/>
      <c r="O509" s="849"/>
      <c r="P509" s="837"/>
      <c r="Q509" s="850"/>
    </row>
    <row r="510" spans="1:17" ht="14.4" customHeight="1" x14ac:dyDescent="0.3">
      <c r="A510" s="831" t="s">
        <v>5653</v>
      </c>
      <c r="B510" s="832" t="s">
        <v>5413</v>
      </c>
      <c r="C510" s="832" t="s">
        <v>5331</v>
      </c>
      <c r="D510" s="832" t="s">
        <v>5435</v>
      </c>
      <c r="E510" s="832" t="s">
        <v>5436</v>
      </c>
      <c r="F510" s="849"/>
      <c r="G510" s="849"/>
      <c r="H510" s="849"/>
      <c r="I510" s="849"/>
      <c r="J510" s="849">
        <v>1</v>
      </c>
      <c r="K510" s="849">
        <v>715</v>
      </c>
      <c r="L510" s="849">
        <v>1</v>
      </c>
      <c r="M510" s="849">
        <v>715</v>
      </c>
      <c r="N510" s="849"/>
      <c r="O510" s="849"/>
      <c r="P510" s="837"/>
      <c r="Q510" s="850"/>
    </row>
    <row r="511" spans="1:17" ht="14.4" customHeight="1" x14ac:dyDescent="0.3">
      <c r="A511" s="831" t="s">
        <v>5653</v>
      </c>
      <c r="B511" s="832" t="s">
        <v>5413</v>
      </c>
      <c r="C511" s="832" t="s">
        <v>5331</v>
      </c>
      <c r="D511" s="832" t="s">
        <v>5441</v>
      </c>
      <c r="E511" s="832" t="s">
        <v>5442</v>
      </c>
      <c r="F511" s="849"/>
      <c r="G511" s="849"/>
      <c r="H511" s="849"/>
      <c r="I511" s="849"/>
      <c r="J511" s="849">
        <v>1</v>
      </c>
      <c r="K511" s="849">
        <v>129</v>
      </c>
      <c r="L511" s="849">
        <v>1</v>
      </c>
      <c r="M511" s="849">
        <v>129</v>
      </c>
      <c r="N511" s="849"/>
      <c r="O511" s="849"/>
      <c r="P511" s="837"/>
      <c r="Q511" s="850"/>
    </row>
    <row r="512" spans="1:17" ht="14.4" customHeight="1" x14ac:dyDescent="0.3">
      <c r="A512" s="831" t="s">
        <v>5653</v>
      </c>
      <c r="B512" s="832" t="s">
        <v>5413</v>
      </c>
      <c r="C512" s="832" t="s">
        <v>5331</v>
      </c>
      <c r="D512" s="832" t="s">
        <v>5473</v>
      </c>
      <c r="E512" s="832" t="s">
        <v>5474</v>
      </c>
      <c r="F512" s="849"/>
      <c r="G512" s="849"/>
      <c r="H512" s="849"/>
      <c r="I512" s="849"/>
      <c r="J512" s="849">
        <v>1</v>
      </c>
      <c r="K512" s="849">
        <v>539</v>
      </c>
      <c r="L512" s="849">
        <v>1</v>
      </c>
      <c r="M512" s="849">
        <v>539</v>
      </c>
      <c r="N512" s="849"/>
      <c r="O512" s="849"/>
      <c r="P512" s="837"/>
      <c r="Q512" s="850"/>
    </row>
    <row r="513" spans="1:17" ht="14.4" customHeight="1" x14ac:dyDescent="0.3">
      <c r="A513" s="831" t="s">
        <v>5653</v>
      </c>
      <c r="B513" s="832" t="s">
        <v>5413</v>
      </c>
      <c r="C513" s="832" t="s">
        <v>5331</v>
      </c>
      <c r="D513" s="832" t="s">
        <v>5457</v>
      </c>
      <c r="E513" s="832" t="s">
        <v>5458</v>
      </c>
      <c r="F513" s="849"/>
      <c r="G513" s="849"/>
      <c r="H513" s="849"/>
      <c r="I513" s="849"/>
      <c r="J513" s="849">
        <v>1</v>
      </c>
      <c r="K513" s="849">
        <v>1944</v>
      </c>
      <c r="L513" s="849">
        <v>1</v>
      </c>
      <c r="M513" s="849">
        <v>1944</v>
      </c>
      <c r="N513" s="849"/>
      <c r="O513" s="849"/>
      <c r="P513" s="837"/>
      <c r="Q513" s="850"/>
    </row>
    <row r="514" spans="1:17" ht="14.4" customHeight="1" x14ac:dyDescent="0.3">
      <c r="A514" s="831" t="s">
        <v>5654</v>
      </c>
      <c r="B514" s="832" t="s">
        <v>5083</v>
      </c>
      <c r="C514" s="832" t="s">
        <v>5331</v>
      </c>
      <c r="D514" s="832" t="s">
        <v>5383</v>
      </c>
      <c r="E514" s="832" t="s">
        <v>5384</v>
      </c>
      <c r="F514" s="849">
        <v>1</v>
      </c>
      <c r="G514" s="849">
        <v>701</v>
      </c>
      <c r="H514" s="849"/>
      <c r="I514" s="849">
        <v>701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5654</v>
      </c>
      <c r="B515" s="832" t="s">
        <v>5083</v>
      </c>
      <c r="C515" s="832" t="s">
        <v>5331</v>
      </c>
      <c r="D515" s="832" t="s">
        <v>5388</v>
      </c>
      <c r="E515" s="832" t="s">
        <v>5389</v>
      </c>
      <c r="F515" s="849">
        <v>2</v>
      </c>
      <c r="G515" s="849">
        <v>244</v>
      </c>
      <c r="H515" s="849"/>
      <c r="I515" s="849">
        <v>122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5654</v>
      </c>
      <c r="B516" s="832" t="s">
        <v>5413</v>
      </c>
      <c r="C516" s="832" t="s">
        <v>5320</v>
      </c>
      <c r="D516" s="832" t="s">
        <v>5426</v>
      </c>
      <c r="E516" s="832" t="s">
        <v>5427</v>
      </c>
      <c r="F516" s="849">
        <v>2</v>
      </c>
      <c r="G516" s="849">
        <v>2043.54</v>
      </c>
      <c r="H516" s="849">
        <v>1</v>
      </c>
      <c r="I516" s="849">
        <v>1021.77</v>
      </c>
      <c r="J516" s="849">
        <v>2</v>
      </c>
      <c r="K516" s="849">
        <v>2043.54</v>
      </c>
      <c r="L516" s="849">
        <v>1</v>
      </c>
      <c r="M516" s="849">
        <v>1021.77</v>
      </c>
      <c r="N516" s="849">
        <v>2</v>
      </c>
      <c r="O516" s="849">
        <v>2043.54</v>
      </c>
      <c r="P516" s="837">
        <v>1</v>
      </c>
      <c r="Q516" s="850">
        <v>1021.77</v>
      </c>
    </row>
    <row r="517" spans="1:17" ht="14.4" customHeight="1" x14ac:dyDescent="0.3">
      <c r="A517" s="831" t="s">
        <v>5654</v>
      </c>
      <c r="B517" s="832" t="s">
        <v>5413</v>
      </c>
      <c r="C517" s="832" t="s">
        <v>5320</v>
      </c>
      <c r="D517" s="832" t="s">
        <v>5467</v>
      </c>
      <c r="E517" s="832" t="s">
        <v>5468</v>
      </c>
      <c r="F517" s="849"/>
      <c r="G517" s="849"/>
      <c r="H517" s="849"/>
      <c r="I517" s="849"/>
      <c r="J517" s="849">
        <v>1</v>
      </c>
      <c r="K517" s="849">
        <v>2012.57</v>
      </c>
      <c r="L517" s="849">
        <v>1</v>
      </c>
      <c r="M517" s="849">
        <v>2012.57</v>
      </c>
      <c r="N517" s="849"/>
      <c r="O517" s="849"/>
      <c r="P517" s="837"/>
      <c r="Q517" s="850"/>
    </row>
    <row r="518" spans="1:17" ht="14.4" customHeight="1" x14ac:dyDescent="0.3">
      <c r="A518" s="831" t="s">
        <v>5654</v>
      </c>
      <c r="B518" s="832" t="s">
        <v>5413</v>
      </c>
      <c r="C518" s="832" t="s">
        <v>5331</v>
      </c>
      <c r="D518" s="832" t="s">
        <v>5344</v>
      </c>
      <c r="E518" s="832" t="s">
        <v>5345</v>
      </c>
      <c r="F518" s="849">
        <v>2</v>
      </c>
      <c r="G518" s="849">
        <v>74</v>
      </c>
      <c r="H518" s="849">
        <v>2</v>
      </c>
      <c r="I518" s="849">
        <v>37</v>
      </c>
      <c r="J518" s="849">
        <v>1</v>
      </c>
      <c r="K518" s="849">
        <v>37</v>
      </c>
      <c r="L518" s="849">
        <v>1</v>
      </c>
      <c r="M518" s="849">
        <v>37</v>
      </c>
      <c r="N518" s="849"/>
      <c r="O518" s="849"/>
      <c r="P518" s="837"/>
      <c r="Q518" s="850"/>
    </row>
    <row r="519" spans="1:17" ht="14.4" customHeight="1" x14ac:dyDescent="0.3">
      <c r="A519" s="831" t="s">
        <v>5654</v>
      </c>
      <c r="B519" s="832" t="s">
        <v>5413</v>
      </c>
      <c r="C519" s="832" t="s">
        <v>5331</v>
      </c>
      <c r="D519" s="832" t="s">
        <v>5344</v>
      </c>
      <c r="E519" s="832" t="s">
        <v>5346</v>
      </c>
      <c r="F519" s="849">
        <v>1</v>
      </c>
      <c r="G519" s="849">
        <v>37</v>
      </c>
      <c r="H519" s="849">
        <v>0.5</v>
      </c>
      <c r="I519" s="849">
        <v>37</v>
      </c>
      <c r="J519" s="849">
        <v>2</v>
      </c>
      <c r="K519" s="849">
        <v>74</v>
      </c>
      <c r="L519" s="849">
        <v>1</v>
      </c>
      <c r="M519" s="849">
        <v>37</v>
      </c>
      <c r="N519" s="849">
        <v>3</v>
      </c>
      <c r="O519" s="849">
        <v>111</v>
      </c>
      <c r="P519" s="837">
        <v>1.5</v>
      </c>
      <c r="Q519" s="850">
        <v>37</v>
      </c>
    </row>
    <row r="520" spans="1:17" ht="14.4" customHeight="1" x14ac:dyDescent="0.3">
      <c r="A520" s="831" t="s">
        <v>5654</v>
      </c>
      <c r="B520" s="832" t="s">
        <v>5413</v>
      </c>
      <c r="C520" s="832" t="s">
        <v>5331</v>
      </c>
      <c r="D520" s="832" t="s">
        <v>5430</v>
      </c>
      <c r="E520" s="832" t="s">
        <v>5431</v>
      </c>
      <c r="F520" s="849">
        <v>4</v>
      </c>
      <c r="G520" s="849">
        <v>708</v>
      </c>
      <c r="H520" s="849">
        <v>0.8</v>
      </c>
      <c r="I520" s="849">
        <v>177</v>
      </c>
      <c r="J520" s="849">
        <v>5</v>
      </c>
      <c r="K520" s="849">
        <v>885</v>
      </c>
      <c r="L520" s="849">
        <v>1</v>
      </c>
      <c r="M520" s="849">
        <v>177</v>
      </c>
      <c r="N520" s="849">
        <v>2</v>
      </c>
      <c r="O520" s="849">
        <v>356</v>
      </c>
      <c r="P520" s="837">
        <v>0.40225988700564974</v>
      </c>
      <c r="Q520" s="850">
        <v>178</v>
      </c>
    </row>
    <row r="521" spans="1:17" ht="14.4" customHeight="1" x14ac:dyDescent="0.3">
      <c r="A521" s="831" t="s">
        <v>5654</v>
      </c>
      <c r="B521" s="832" t="s">
        <v>5413</v>
      </c>
      <c r="C521" s="832" t="s">
        <v>5331</v>
      </c>
      <c r="D521" s="832" t="s">
        <v>5430</v>
      </c>
      <c r="E521" s="832" t="s">
        <v>5432</v>
      </c>
      <c r="F521" s="849">
        <v>3</v>
      </c>
      <c r="G521" s="849">
        <v>531</v>
      </c>
      <c r="H521" s="849">
        <v>0.75</v>
      </c>
      <c r="I521" s="849">
        <v>177</v>
      </c>
      <c r="J521" s="849">
        <v>4</v>
      </c>
      <c r="K521" s="849">
        <v>708</v>
      </c>
      <c r="L521" s="849">
        <v>1</v>
      </c>
      <c r="M521" s="849">
        <v>177</v>
      </c>
      <c r="N521" s="849">
        <v>2</v>
      </c>
      <c r="O521" s="849">
        <v>356</v>
      </c>
      <c r="P521" s="837">
        <v>0.50282485875706218</v>
      </c>
      <c r="Q521" s="850">
        <v>178</v>
      </c>
    </row>
    <row r="522" spans="1:17" ht="14.4" customHeight="1" x14ac:dyDescent="0.3">
      <c r="A522" s="831" t="s">
        <v>5654</v>
      </c>
      <c r="B522" s="832" t="s">
        <v>5413</v>
      </c>
      <c r="C522" s="832" t="s">
        <v>5331</v>
      </c>
      <c r="D522" s="832" t="s">
        <v>5433</v>
      </c>
      <c r="E522" s="832" t="s">
        <v>5434</v>
      </c>
      <c r="F522" s="849"/>
      <c r="G522" s="849"/>
      <c r="H522" s="849"/>
      <c r="I522" s="849"/>
      <c r="J522" s="849">
        <v>3</v>
      </c>
      <c r="K522" s="849">
        <v>3726</v>
      </c>
      <c r="L522" s="849">
        <v>1</v>
      </c>
      <c r="M522" s="849">
        <v>1242</v>
      </c>
      <c r="N522" s="849">
        <v>2</v>
      </c>
      <c r="O522" s="849">
        <v>2486</v>
      </c>
      <c r="P522" s="837">
        <v>0.66720343531937731</v>
      </c>
      <c r="Q522" s="850">
        <v>1243</v>
      </c>
    </row>
    <row r="523" spans="1:17" ht="14.4" customHeight="1" x14ac:dyDescent="0.3">
      <c r="A523" s="831" t="s">
        <v>5654</v>
      </c>
      <c r="B523" s="832" t="s">
        <v>5413</v>
      </c>
      <c r="C523" s="832" t="s">
        <v>5331</v>
      </c>
      <c r="D523" s="832" t="s">
        <v>5435</v>
      </c>
      <c r="E523" s="832" t="s">
        <v>5436</v>
      </c>
      <c r="F523" s="849">
        <v>55</v>
      </c>
      <c r="G523" s="849">
        <v>39325</v>
      </c>
      <c r="H523" s="849">
        <v>0.43650793650793651</v>
      </c>
      <c r="I523" s="849">
        <v>715</v>
      </c>
      <c r="J523" s="849">
        <v>126</v>
      </c>
      <c r="K523" s="849">
        <v>90090</v>
      </c>
      <c r="L523" s="849">
        <v>1</v>
      </c>
      <c r="M523" s="849">
        <v>715</v>
      </c>
      <c r="N523" s="849">
        <v>63</v>
      </c>
      <c r="O523" s="849">
        <v>45045</v>
      </c>
      <c r="P523" s="837">
        <v>0.5</v>
      </c>
      <c r="Q523" s="850">
        <v>715</v>
      </c>
    </row>
    <row r="524" spans="1:17" ht="14.4" customHeight="1" x14ac:dyDescent="0.3">
      <c r="A524" s="831" t="s">
        <v>5654</v>
      </c>
      <c r="B524" s="832" t="s">
        <v>5413</v>
      </c>
      <c r="C524" s="832" t="s">
        <v>5331</v>
      </c>
      <c r="D524" s="832" t="s">
        <v>5441</v>
      </c>
      <c r="E524" s="832" t="s">
        <v>5484</v>
      </c>
      <c r="F524" s="849"/>
      <c r="G524" s="849"/>
      <c r="H524" s="849"/>
      <c r="I524" s="849"/>
      <c r="J524" s="849">
        <v>1</v>
      </c>
      <c r="K524" s="849">
        <v>129</v>
      </c>
      <c r="L524" s="849">
        <v>1</v>
      </c>
      <c r="M524" s="849">
        <v>129</v>
      </c>
      <c r="N524" s="849"/>
      <c r="O524" s="849"/>
      <c r="P524" s="837"/>
      <c r="Q524" s="850"/>
    </row>
    <row r="525" spans="1:17" ht="14.4" customHeight="1" x14ac:dyDescent="0.3">
      <c r="A525" s="831" t="s">
        <v>5654</v>
      </c>
      <c r="B525" s="832" t="s">
        <v>5413</v>
      </c>
      <c r="C525" s="832" t="s">
        <v>5331</v>
      </c>
      <c r="D525" s="832" t="s">
        <v>5441</v>
      </c>
      <c r="E525" s="832" t="s">
        <v>5442</v>
      </c>
      <c r="F525" s="849"/>
      <c r="G525" s="849"/>
      <c r="H525" s="849"/>
      <c r="I525" s="849"/>
      <c r="J525" s="849">
        <v>4</v>
      </c>
      <c r="K525" s="849">
        <v>516</v>
      </c>
      <c r="L525" s="849">
        <v>1</v>
      </c>
      <c r="M525" s="849">
        <v>129</v>
      </c>
      <c r="N525" s="849">
        <v>2</v>
      </c>
      <c r="O525" s="849">
        <v>258</v>
      </c>
      <c r="P525" s="837">
        <v>0.5</v>
      </c>
      <c r="Q525" s="850">
        <v>129</v>
      </c>
    </row>
    <row r="526" spans="1:17" ht="14.4" customHeight="1" x14ac:dyDescent="0.3">
      <c r="A526" s="831" t="s">
        <v>5654</v>
      </c>
      <c r="B526" s="832" t="s">
        <v>5413</v>
      </c>
      <c r="C526" s="832" t="s">
        <v>5331</v>
      </c>
      <c r="D526" s="832" t="s">
        <v>5443</v>
      </c>
      <c r="E526" s="832" t="s">
        <v>5444</v>
      </c>
      <c r="F526" s="849">
        <v>2</v>
      </c>
      <c r="G526" s="849">
        <v>1440</v>
      </c>
      <c r="H526" s="849">
        <v>0.66574202496532597</v>
      </c>
      <c r="I526" s="849">
        <v>720</v>
      </c>
      <c r="J526" s="849">
        <v>3</v>
      </c>
      <c r="K526" s="849">
        <v>2163</v>
      </c>
      <c r="L526" s="849">
        <v>1</v>
      </c>
      <c r="M526" s="849">
        <v>721</v>
      </c>
      <c r="N526" s="849">
        <v>2</v>
      </c>
      <c r="O526" s="849">
        <v>1448</v>
      </c>
      <c r="P526" s="837">
        <v>0.66944059177068882</v>
      </c>
      <c r="Q526" s="850">
        <v>724</v>
      </c>
    </row>
    <row r="527" spans="1:17" ht="14.4" customHeight="1" x14ac:dyDescent="0.3">
      <c r="A527" s="831" t="s">
        <v>5654</v>
      </c>
      <c r="B527" s="832" t="s">
        <v>5413</v>
      </c>
      <c r="C527" s="832" t="s">
        <v>5331</v>
      </c>
      <c r="D527" s="832" t="s">
        <v>5445</v>
      </c>
      <c r="E527" s="832" t="s">
        <v>5446</v>
      </c>
      <c r="F527" s="849"/>
      <c r="G527" s="849"/>
      <c r="H527" s="849"/>
      <c r="I527" s="849"/>
      <c r="J527" s="849">
        <v>80</v>
      </c>
      <c r="K527" s="849">
        <v>70320</v>
      </c>
      <c r="L527" s="849">
        <v>1</v>
      </c>
      <c r="M527" s="849">
        <v>879</v>
      </c>
      <c r="N527" s="849">
        <v>20</v>
      </c>
      <c r="O527" s="849">
        <v>17580</v>
      </c>
      <c r="P527" s="837">
        <v>0.25</v>
      </c>
      <c r="Q527" s="850">
        <v>879</v>
      </c>
    </row>
    <row r="528" spans="1:17" ht="14.4" customHeight="1" x14ac:dyDescent="0.3">
      <c r="A528" s="831" t="s">
        <v>5654</v>
      </c>
      <c r="B528" s="832" t="s">
        <v>5413</v>
      </c>
      <c r="C528" s="832" t="s">
        <v>5331</v>
      </c>
      <c r="D528" s="832" t="s">
        <v>5449</v>
      </c>
      <c r="E528" s="832" t="s">
        <v>5451</v>
      </c>
      <c r="F528" s="849"/>
      <c r="G528" s="849"/>
      <c r="H528" s="849"/>
      <c r="I528" s="849"/>
      <c r="J528" s="849">
        <v>1</v>
      </c>
      <c r="K528" s="849">
        <v>355</v>
      </c>
      <c r="L528" s="849">
        <v>1</v>
      </c>
      <c r="M528" s="849">
        <v>355</v>
      </c>
      <c r="N528" s="849">
        <v>1</v>
      </c>
      <c r="O528" s="849">
        <v>355</v>
      </c>
      <c r="P528" s="837">
        <v>1</v>
      </c>
      <c r="Q528" s="850">
        <v>355</v>
      </c>
    </row>
    <row r="529" spans="1:17" ht="14.4" customHeight="1" x14ac:dyDescent="0.3">
      <c r="A529" s="831" t="s">
        <v>5654</v>
      </c>
      <c r="B529" s="832" t="s">
        <v>5413</v>
      </c>
      <c r="C529" s="832" t="s">
        <v>5331</v>
      </c>
      <c r="D529" s="832" t="s">
        <v>5473</v>
      </c>
      <c r="E529" s="832" t="s">
        <v>5474</v>
      </c>
      <c r="F529" s="849">
        <v>5</v>
      </c>
      <c r="G529" s="849">
        <v>2690</v>
      </c>
      <c r="H529" s="849">
        <v>0.83178726035868888</v>
      </c>
      <c r="I529" s="849">
        <v>538</v>
      </c>
      <c r="J529" s="849">
        <v>6</v>
      </c>
      <c r="K529" s="849">
        <v>3234</v>
      </c>
      <c r="L529" s="849">
        <v>1</v>
      </c>
      <c r="M529" s="849">
        <v>539</v>
      </c>
      <c r="N529" s="849">
        <v>3</v>
      </c>
      <c r="O529" s="849">
        <v>1620</v>
      </c>
      <c r="P529" s="837">
        <v>0.5009276437847866</v>
      </c>
      <c r="Q529" s="850">
        <v>540</v>
      </c>
    </row>
    <row r="530" spans="1:17" ht="14.4" customHeight="1" x14ac:dyDescent="0.3">
      <c r="A530" s="831" t="s">
        <v>5654</v>
      </c>
      <c r="B530" s="832" t="s">
        <v>5413</v>
      </c>
      <c r="C530" s="832" t="s">
        <v>5331</v>
      </c>
      <c r="D530" s="832" t="s">
        <v>5473</v>
      </c>
      <c r="E530" s="832" t="s">
        <v>5475</v>
      </c>
      <c r="F530" s="849">
        <v>2</v>
      </c>
      <c r="G530" s="849">
        <v>1076</v>
      </c>
      <c r="H530" s="849">
        <v>0.99814471243042668</v>
      </c>
      <c r="I530" s="849">
        <v>538</v>
      </c>
      <c r="J530" s="849">
        <v>2</v>
      </c>
      <c r="K530" s="849">
        <v>1078</v>
      </c>
      <c r="L530" s="849">
        <v>1</v>
      </c>
      <c r="M530" s="849">
        <v>539</v>
      </c>
      <c r="N530" s="849">
        <v>2</v>
      </c>
      <c r="O530" s="849">
        <v>1080</v>
      </c>
      <c r="P530" s="837">
        <v>1.0018552875695732</v>
      </c>
      <c r="Q530" s="850">
        <v>540</v>
      </c>
    </row>
    <row r="531" spans="1:17" ht="14.4" customHeight="1" x14ac:dyDescent="0.3">
      <c r="A531" s="831" t="s">
        <v>5654</v>
      </c>
      <c r="B531" s="832" t="s">
        <v>5413</v>
      </c>
      <c r="C531" s="832" t="s">
        <v>5331</v>
      </c>
      <c r="D531" s="832" t="s">
        <v>5388</v>
      </c>
      <c r="E531" s="832" t="s">
        <v>5389</v>
      </c>
      <c r="F531" s="849">
        <v>10</v>
      </c>
      <c r="G531" s="849">
        <v>1220</v>
      </c>
      <c r="H531" s="849">
        <v>1.1685823754789273</v>
      </c>
      <c r="I531" s="849">
        <v>122</v>
      </c>
      <c r="J531" s="849">
        <v>9</v>
      </c>
      <c r="K531" s="849">
        <v>1044</v>
      </c>
      <c r="L531" s="849">
        <v>1</v>
      </c>
      <c r="M531" s="849">
        <v>116</v>
      </c>
      <c r="N531" s="849">
        <v>5</v>
      </c>
      <c r="O531" s="849">
        <v>580</v>
      </c>
      <c r="P531" s="837">
        <v>0.55555555555555558</v>
      </c>
      <c r="Q531" s="850">
        <v>116</v>
      </c>
    </row>
    <row r="532" spans="1:17" ht="14.4" customHeight="1" x14ac:dyDescent="0.3">
      <c r="A532" s="831" t="s">
        <v>5654</v>
      </c>
      <c r="B532" s="832" t="s">
        <v>5413</v>
      </c>
      <c r="C532" s="832" t="s">
        <v>5331</v>
      </c>
      <c r="D532" s="832" t="s">
        <v>5454</v>
      </c>
      <c r="E532" s="832" t="s">
        <v>5455</v>
      </c>
      <c r="F532" s="849"/>
      <c r="G532" s="849"/>
      <c r="H532" s="849"/>
      <c r="I532" s="849"/>
      <c r="J532" s="849">
        <v>2</v>
      </c>
      <c r="K532" s="849">
        <v>7660</v>
      </c>
      <c r="L532" s="849">
        <v>1</v>
      </c>
      <c r="M532" s="849">
        <v>3830</v>
      </c>
      <c r="N532" s="849"/>
      <c r="O532" s="849"/>
      <c r="P532" s="837"/>
      <c r="Q532" s="850"/>
    </row>
    <row r="533" spans="1:17" ht="14.4" customHeight="1" x14ac:dyDescent="0.3">
      <c r="A533" s="831" t="s">
        <v>5654</v>
      </c>
      <c r="B533" s="832" t="s">
        <v>5413</v>
      </c>
      <c r="C533" s="832" t="s">
        <v>5331</v>
      </c>
      <c r="D533" s="832" t="s">
        <v>5454</v>
      </c>
      <c r="E533" s="832" t="s">
        <v>5456</v>
      </c>
      <c r="F533" s="849">
        <v>1</v>
      </c>
      <c r="G533" s="849">
        <v>3829</v>
      </c>
      <c r="H533" s="849"/>
      <c r="I533" s="849">
        <v>3829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5654</v>
      </c>
      <c r="B534" s="832" t="s">
        <v>5413</v>
      </c>
      <c r="C534" s="832" t="s">
        <v>5331</v>
      </c>
      <c r="D534" s="832" t="s">
        <v>5457</v>
      </c>
      <c r="E534" s="832" t="s">
        <v>5458</v>
      </c>
      <c r="F534" s="849">
        <v>9</v>
      </c>
      <c r="G534" s="849">
        <v>17496</v>
      </c>
      <c r="H534" s="849">
        <v>0.39130434782608697</v>
      </c>
      <c r="I534" s="849">
        <v>1944</v>
      </c>
      <c r="J534" s="849">
        <v>23</v>
      </c>
      <c r="K534" s="849">
        <v>44712</v>
      </c>
      <c r="L534" s="849">
        <v>1</v>
      </c>
      <c r="M534" s="849">
        <v>1944</v>
      </c>
      <c r="N534" s="849">
        <v>11</v>
      </c>
      <c r="O534" s="849">
        <v>21395</v>
      </c>
      <c r="P534" s="837">
        <v>0.47850688853104312</v>
      </c>
      <c r="Q534" s="850">
        <v>1945</v>
      </c>
    </row>
    <row r="535" spans="1:17" ht="14.4" customHeight="1" x14ac:dyDescent="0.3">
      <c r="A535" s="831" t="s">
        <v>5654</v>
      </c>
      <c r="B535" s="832" t="s">
        <v>5413</v>
      </c>
      <c r="C535" s="832" t="s">
        <v>5331</v>
      </c>
      <c r="D535" s="832" t="s">
        <v>5461</v>
      </c>
      <c r="E535" s="832" t="s">
        <v>5462</v>
      </c>
      <c r="F535" s="849">
        <v>1</v>
      </c>
      <c r="G535" s="849">
        <v>300</v>
      </c>
      <c r="H535" s="849"/>
      <c r="I535" s="849">
        <v>300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5654</v>
      </c>
      <c r="B536" s="832" t="s">
        <v>5413</v>
      </c>
      <c r="C536" s="832" t="s">
        <v>5331</v>
      </c>
      <c r="D536" s="832" t="s">
        <v>5463</v>
      </c>
      <c r="E536" s="832" t="s">
        <v>5513</v>
      </c>
      <c r="F536" s="849"/>
      <c r="G536" s="849"/>
      <c r="H536" s="849"/>
      <c r="I536" s="849"/>
      <c r="J536" s="849">
        <v>14</v>
      </c>
      <c r="K536" s="849">
        <v>2240</v>
      </c>
      <c r="L536" s="849">
        <v>1</v>
      </c>
      <c r="M536" s="849">
        <v>160</v>
      </c>
      <c r="N536" s="849"/>
      <c r="O536" s="849"/>
      <c r="P536" s="837"/>
      <c r="Q536" s="850"/>
    </row>
    <row r="537" spans="1:17" ht="14.4" customHeight="1" x14ac:dyDescent="0.3">
      <c r="A537" s="831" t="s">
        <v>5655</v>
      </c>
      <c r="B537" s="832" t="s">
        <v>5083</v>
      </c>
      <c r="C537" s="832" t="s">
        <v>5331</v>
      </c>
      <c r="D537" s="832" t="s">
        <v>5388</v>
      </c>
      <c r="E537" s="832" t="s">
        <v>5389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116</v>
      </c>
      <c r="P537" s="837"/>
      <c r="Q537" s="850">
        <v>116</v>
      </c>
    </row>
    <row r="538" spans="1:17" ht="14.4" customHeight="1" x14ac:dyDescent="0.3">
      <c r="A538" s="831" t="s">
        <v>5656</v>
      </c>
      <c r="B538" s="832" t="s">
        <v>5083</v>
      </c>
      <c r="C538" s="832" t="s">
        <v>5084</v>
      </c>
      <c r="D538" s="832" t="s">
        <v>5162</v>
      </c>
      <c r="E538" s="832" t="s">
        <v>5163</v>
      </c>
      <c r="F538" s="849">
        <v>1.85</v>
      </c>
      <c r="G538" s="849">
        <v>1324</v>
      </c>
      <c r="H538" s="849">
        <v>1.0511440321376968</v>
      </c>
      <c r="I538" s="849">
        <v>715.67567567567562</v>
      </c>
      <c r="J538" s="849">
        <v>1.76</v>
      </c>
      <c r="K538" s="849">
        <v>1259.58</v>
      </c>
      <c r="L538" s="849">
        <v>1</v>
      </c>
      <c r="M538" s="849">
        <v>715.6704545454545</v>
      </c>
      <c r="N538" s="849"/>
      <c r="O538" s="849"/>
      <c r="P538" s="837"/>
      <c r="Q538" s="850"/>
    </row>
    <row r="539" spans="1:17" ht="14.4" customHeight="1" x14ac:dyDescent="0.3">
      <c r="A539" s="831" t="s">
        <v>5656</v>
      </c>
      <c r="B539" s="832" t="s">
        <v>5083</v>
      </c>
      <c r="C539" s="832" t="s">
        <v>5084</v>
      </c>
      <c r="D539" s="832" t="s">
        <v>5164</v>
      </c>
      <c r="E539" s="832" t="s">
        <v>5163</v>
      </c>
      <c r="F539" s="849">
        <v>8</v>
      </c>
      <c r="G539" s="849">
        <v>11450.8</v>
      </c>
      <c r="H539" s="849">
        <v>0.28684124433809927</v>
      </c>
      <c r="I539" s="849">
        <v>1431.35</v>
      </c>
      <c r="J539" s="849">
        <v>27.89</v>
      </c>
      <c r="K539" s="849">
        <v>39920.340000000004</v>
      </c>
      <c r="L539" s="849">
        <v>1</v>
      </c>
      <c r="M539" s="849">
        <v>1431.3495876658301</v>
      </c>
      <c r="N539" s="849"/>
      <c r="O539" s="849"/>
      <c r="P539" s="837"/>
      <c r="Q539" s="850"/>
    </row>
    <row r="540" spans="1:17" ht="14.4" customHeight="1" x14ac:dyDescent="0.3">
      <c r="A540" s="831" t="s">
        <v>5656</v>
      </c>
      <c r="B540" s="832" t="s">
        <v>5083</v>
      </c>
      <c r="C540" s="832" t="s">
        <v>5084</v>
      </c>
      <c r="D540" s="832" t="s">
        <v>5576</v>
      </c>
      <c r="E540" s="832" t="s">
        <v>1096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9097.2999999999993</v>
      </c>
      <c r="P540" s="837"/>
      <c r="Q540" s="850">
        <v>4548.6499999999996</v>
      </c>
    </row>
    <row r="541" spans="1:17" ht="14.4" customHeight="1" x14ac:dyDescent="0.3">
      <c r="A541" s="831" t="s">
        <v>5656</v>
      </c>
      <c r="B541" s="832" t="s">
        <v>5083</v>
      </c>
      <c r="C541" s="832" t="s">
        <v>5084</v>
      </c>
      <c r="D541" s="832" t="s">
        <v>5241</v>
      </c>
      <c r="E541" s="832" t="s">
        <v>5242</v>
      </c>
      <c r="F541" s="849"/>
      <c r="G541" s="849"/>
      <c r="H541" s="849"/>
      <c r="I541" s="849"/>
      <c r="J541" s="849"/>
      <c r="K541" s="849"/>
      <c r="L541" s="849"/>
      <c r="M541" s="849"/>
      <c r="N541" s="849">
        <v>2.1500000000000004</v>
      </c>
      <c r="O541" s="849">
        <v>1157.8799999999999</v>
      </c>
      <c r="P541" s="837"/>
      <c r="Q541" s="850">
        <v>538.54883720930218</v>
      </c>
    </row>
    <row r="542" spans="1:17" ht="14.4" customHeight="1" x14ac:dyDescent="0.3">
      <c r="A542" s="831" t="s">
        <v>5656</v>
      </c>
      <c r="B542" s="832" t="s">
        <v>5083</v>
      </c>
      <c r="C542" s="832" t="s">
        <v>5084</v>
      </c>
      <c r="D542" s="832" t="s">
        <v>5297</v>
      </c>
      <c r="E542" s="832" t="s">
        <v>835</v>
      </c>
      <c r="F542" s="849"/>
      <c r="G542" s="849"/>
      <c r="H542" s="849"/>
      <c r="I542" s="849"/>
      <c r="J542" s="849"/>
      <c r="K542" s="849"/>
      <c r="L542" s="849"/>
      <c r="M542" s="849"/>
      <c r="N542" s="849">
        <v>0.45</v>
      </c>
      <c r="O542" s="849">
        <v>309.44</v>
      </c>
      <c r="P542" s="837"/>
      <c r="Q542" s="850">
        <v>687.64444444444439</v>
      </c>
    </row>
    <row r="543" spans="1:17" ht="14.4" customHeight="1" x14ac:dyDescent="0.3">
      <c r="A543" s="831" t="s">
        <v>5656</v>
      </c>
      <c r="B543" s="832" t="s">
        <v>5083</v>
      </c>
      <c r="C543" s="832" t="s">
        <v>5084</v>
      </c>
      <c r="D543" s="832" t="s">
        <v>5298</v>
      </c>
      <c r="E543" s="832" t="s">
        <v>835</v>
      </c>
      <c r="F543" s="849"/>
      <c r="G543" s="849"/>
      <c r="H543" s="849"/>
      <c r="I543" s="849"/>
      <c r="J543" s="849"/>
      <c r="K543" s="849"/>
      <c r="L543" s="849"/>
      <c r="M543" s="849"/>
      <c r="N543" s="849">
        <v>0.74</v>
      </c>
      <c r="O543" s="849">
        <v>101.77</v>
      </c>
      <c r="P543" s="837"/>
      <c r="Q543" s="850">
        <v>137.52702702702703</v>
      </c>
    </row>
    <row r="544" spans="1:17" ht="14.4" customHeight="1" x14ac:dyDescent="0.3">
      <c r="A544" s="831" t="s">
        <v>5656</v>
      </c>
      <c r="B544" s="832" t="s">
        <v>5083</v>
      </c>
      <c r="C544" s="832" t="s">
        <v>5331</v>
      </c>
      <c r="D544" s="832" t="s">
        <v>5344</v>
      </c>
      <c r="E544" s="832" t="s">
        <v>5345</v>
      </c>
      <c r="F544" s="849"/>
      <c r="G544" s="849"/>
      <c r="H544" s="849"/>
      <c r="I544" s="849"/>
      <c r="J544" s="849">
        <v>1</v>
      </c>
      <c r="K544" s="849">
        <v>37</v>
      </c>
      <c r="L544" s="849">
        <v>1</v>
      </c>
      <c r="M544" s="849">
        <v>37</v>
      </c>
      <c r="N544" s="849">
        <v>1</v>
      </c>
      <c r="O544" s="849">
        <v>37</v>
      </c>
      <c r="P544" s="837">
        <v>1</v>
      </c>
      <c r="Q544" s="850">
        <v>37</v>
      </c>
    </row>
    <row r="545" spans="1:17" ht="14.4" customHeight="1" x14ac:dyDescent="0.3">
      <c r="A545" s="831" t="s">
        <v>5656</v>
      </c>
      <c r="B545" s="832" t="s">
        <v>5083</v>
      </c>
      <c r="C545" s="832" t="s">
        <v>5331</v>
      </c>
      <c r="D545" s="832" t="s">
        <v>5344</v>
      </c>
      <c r="E545" s="832" t="s">
        <v>5346</v>
      </c>
      <c r="F545" s="849">
        <v>1</v>
      </c>
      <c r="G545" s="849">
        <v>37</v>
      </c>
      <c r="H545" s="849"/>
      <c r="I545" s="849">
        <v>37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5656</v>
      </c>
      <c r="B546" s="832" t="s">
        <v>5083</v>
      </c>
      <c r="C546" s="832" t="s">
        <v>5331</v>
      </c>
      <c r="D546" s="832" t="s">
        <v>5358</v>
      </c>
      <c r="E546" s="832" t="s">
        <v>5359</v>
      </c>
      <c r="F546" s="849">
        <v>1</v>
      </c>
      <c r="G546" s="849">
        <v>110</v>
      </c>
      <c r="H546" s="849">
        <v>0.45267489711934156</v>
      </c>
      <c r="I546" s="849">
        <v>110</v>
      </c>
      <c r="J546" s="849">
        <v>1</v>
      </c>
      <c r="K546" s="849">
        <v>243</v>
      </c>
      <c r="L546" s="849">
        <v>1</v>
      </c>
      <c r="M546" s="849">
        <v>243</v>
      </c>
      <c r="N546" s="849"/>
      <c r="O546" s="849"/>
      <c r="P546" s="837"/>
      <c r="Q546" s="850"/>
    </row>
    <row r="547" spans="1:17" ht="14.4" customHeight="1" x14ac:dyDescent="0.3">
      <c r="A547" s="831" t="s">
        <v>5656</v>
      </c>
      <c r="B547" s="832" t="s">
        <v>5083</v>
      </c>
      <c r="C547" s="832" t="s">
        <v>5331</v>
      </c>
      <c r="D547" s="832" t="s">
        <v>5358</v>
      </c>
      <c r="E547" s="832" t="s">
        <v>5360</v>
      </c>
      <c r="F547" s="849"/>
      <c r="G547" s="849"/>
      <c r="H547" s="849"/>
      <c r="I547" s="849"/>
      <c r="J547" s="849">
        <v>3</v>
      </c>
      <c r="K547" s="849">
        <v>729</v>
      </c>
      <c r="L547" s="849">
        <v>1</v>
      </c>
      <c r="M547" s="849">
        <v>243</v>
      </c>
      <c r="N547" s="849">
        <v>3</v>
      </c>
      <c r="O547" s="849">
        <v>732</v>
      </c>
      <c r="P547" s="837">
        <v>1.0041152263374487</v>
      </c>
      <c r="Q547" s="850">
        <v>244</v>
      </c>
    </row>
    <row r="548" spans="1:17" ht="14.4" customHeight="1" x14ac:dyDescent="0.3">
      <c r="A548" s="831" t="s">
        <v>5656</v>
      </c>
      <c r="B548" s="832" t="s">
        <v>5413</v>
      </c>
      <c r="C548" s="832" t="s">
        <v>5084</v>
      </c>
      <c r="D548" s="832" t="s">
        <v>5241</v>
      </c>
      <c r="E548" s="832" t="s">
        <v>5242</v>
      </c>
      <c r="F548" s="849">
        <v>1.23</v>
      </c>
      <c r="G548" s="849">
        <v>662.41</v>
      </c>
      <c r="H548" s="849">
        <v>0.29567255116388064</v>
      </c>
      <c r="I548" s="849">
        <v>538.54471544715443</v>
      </c>
      <c r="J548" s="849">
        <v>4.16</v>
      </c>
      <c r="K548" s="849">
        <v>2240.35</v>
      </c>
      <c r="L548" s="849">
        <v>1</v>
      </c>
      <c r="M548" s="849">
        <v>538.54567307692298</v>
      </c>
      <c r="N548" s="849">
        <v>1.6800000000000002</v>
      </c>
      <c r="O548" s="849">
        <v>904.76</v>
      </c>
      <c r="P548" s="837">
        <v>0.40384761309616801</v>
      </c>
      <c r="Q548" s="850">
        <v>538.54761904761904</v>
      </c>
    </row>
    <row r="549" spans="1:17" ht="14.4" customHeight="1" x14ac:dyDescent="0.3">
      <c r="A549" s="831" t="s">
        <v>5656</v>
      </c>
      <c r="B549" s="832" t="s">
        <v>5413</v>
      </c>
      <c r="C549" s="832" t="s">
        <v>5331</v>
      </c>
      <c r="D549" s="832" t="s">
        <v>5344</v>
      </c>
      <c r="E549" s="832" t="s">
        <v>5345</v>
      </c>
      <c r="F549" s="849"/>
      <c r="G549" s="849"/>
      <c r="H549" s="849"/>
      <c r="I549" s="849"/>
      <c r="J549" s="849">
        <v>1</v>
      </c>
      <c r="K549" s="849">
        <v>37</v>
      </c>
      <c r="L549" s="849">
        <v>1</v>
      </c>
      <c r="M549" s="849">
        <v>37</v>
      </c>
      <c r="N549" s="849"/>
      <c r="O549" s="849"/>
      <c r="P549" s="837"/>
      <c r="Q549" s="850"/>
    </row>
    <row r="550" spans="1:17" ht="14.4" customHeight="1" x14ac:dyDescent="0.3">
      <c r="A550" s="831" t="s">
        <v>5656</v>
      </c>
      <c r="B550" s="832" t="s">
        <v>5413</v>
      </c>
      <c r="C550" s="832" t="s">
        <v>5331</v>
      </c>
      <c r="D550" s="832" t="s">
        <v>5344</v>
      </c>
      <c r="E550" s="832" t="s">
        <v>5346</v>
      </c>
      <c r="F550" s="849">
        <v>1</v>
      </c>
      <c r="G550" s="849">
        <v>37</v>
      </c>
      <c r="H550" s="849"/>
      <c r="I550" s="849">
        <v>37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5656</v>
      </c>
      <c r="B551" s="832" t="s">
        <v>5413</v>
      </c>
      <c r="C551" s="832" t="s">
        <v>5331</v>
      </c>
      <c r="D551" s="832" t="s">
        <v>5358</v>
      </c>
      <c r="E551" s="832" t="s">
        <v>5359</v>
      </c>
      <c r="F551" s="849">
        <v>1</v>
      </c>
      <c r="G551" s="849">
        <v>110</v>
      </c>
      <c r="H551" s="849"/>
      <c r="I551" s="849">
        <v>110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5656</v>
      </c>
      <c r="B552" s="832" t="s">
        <v>5413</v>
      </c>
      <c r="C552" s="832" t="s">
        <v>5331</v>
      </c>
      <c r="D552" s="832" t="s">
        <v>5358</v>
      </c>
      <c r="E552" s="832" t="s">
        <v>5360</v>
      </c>
      <c r="F552" s="849"/>
      <c r="G552" s="849"/>
      <c r="H552" s="849"/>
      <c r="I552" s="849"/>
      <c r="J552" s="849">
        <v>2</v>
      </c>
      <c r="K552" s="849">
        <v>486</v>
      </c>
      <c r="L552" s="849">
        <v>1</v>
      </c>
      <c r="M552" s="849">
        <v>243</v>
      </c>
      <c r="N552" s="849">
        <v>1</v>
      </c>
      <c r="O552" s="849">
        <v>244</v>
      </c>
      <c r="P552" s="837">
        <v>0.50205761316872433</v>
      </c>
      <c r="Q552" s="850">
        <v>244</v>
      </c>
    </row>
    <row r="553" spans="1:17" ht="14.4" customHeight="1" thickBot="1" x14ac:dyDescent="0.35">
      <c r="A553" s="839" t="s">
        <v>5656</v>
      </c>
      <c r="B553" s="840" t="s">
        <v>5413</v>
      </c>
      <c r="C553" s="840" t="s">
        <v>5331</v>
      </c>
      <c r="D553" s="840" t="s">
        <v>5376</v>
      </c>
      <c r="E553" s="840" t="s">
        <v>5377</v>
      </c>
      <c r="F553" s="851"/>
      <c r="G553" s="851"/>
      <c r="H553" s="851"/>
      <c r="I553" s="851"/>
      <c r="J553" s="851">
        <v>1</v>
      </c>
      <c r="K553" s="851">
        <v>0</v>
      </c>
      <c r="L553" s="851"/>
      <c r="M553" s="851">
        <v>0</v>
      </c>
      <c r="N553" s="851"/>
      <c r="O553" s="851"/>
      <c r="P553" s="845"/>
      <c r="Q553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378.23899999999998</v>
      </c>
      <c r="C5" s="114">
        <v>371.86099999999999</v>
      </c>
      <c r="D5" s="114">
        <v>385.88900000000001</v>
      </c>
      <c r="E5" s="424">
        <f>IF(OR(D5=0,B5=0),"",D5/B5)</f>
        <v>1.02022530727926</v>
      </c>
      <c r="F5" s="129">
        <f>IF(OR(D5=0,C5=0),"",D5/C5)</f>
        <v>1.0377237731302826</v>
      </c>
      <c r="G5" s="130">
        <v>488</v>
      </c>
      <c r="H5" s="114">
        <v>454</v>
      </c>
      <c r="I5" s="114">
        <v>444</v>
      </c>
      <c r="J5" s="424">
        <f>IF(OR(I5=0,G5=0),"",I5/G5)</f>
        <v>0.9098360655737705</v>
      </c>
      <c r="K5" s="131">
        <f>IF(OR(I5=0,H5=0),"",I5/H5)</f>
        <v>0.97797356828193838</v>
      </c>
      <c r="L5" s="121"/>
      <c r="M5" s="121"/>
      <c r="N5" s="7">
        <f>D5-C5</f>
        <v>14.02800000000002</v>
      </c>
      <c r="O5" s="8">
        <f>I5-H5</f>
        <v>-10</v>
      </c>
      <c r="P5" s="7">
        <f>D5-B5</f>
        <v>7.6500000000000341</v>
      </c>
      <c r="Q5" s="8">
        <f>I5-G5</f>
        <v>-44</v>
      </c>
    </row>
    <row r="6" spans="1:17" ht="14.4" hidden="1" customHeight="1" outlineLevel="1" x14ac:dyDescent="0.3">
      <c r="A6" s="441" t="s">
        <v>168</v>
      </c>
      <c r="B6" s="120">
        <v>80.188999999999993</v>
      </c>
      <c r="C6" s="113">
        <v>74.412000000000006</v>
      </c>
      <c r="D6" s="113">
        <v>68.638000000000005</v>
      </c>
      <c r="E6" s="424">
        <f t="shared" ref="E6:E12" si="0">IF(OR(D6=0,B6=0),"",D6/B6)</f>
        <v>0.85595281148287183</v>
      </c>
      <c r="F6" s="129">
        <f t="shared" ref="F6:F12" si="1">IF(OR(D6=0,C6=0),"",D6/C6)</f>
        <v>0.92240498844272434</v>
      </c>
      <c r="G6" s="133">
        <v>122</v>
      </c>
      <c r="H6" s="113">
        <v>89</v>
      </c>
      <c r="I6" s="113">
        <v>86</v>
      </c>
      <c r="J6" s="425">
        <f t="shared" ref="J6:J12" si="2">IF(OR(I6=0,G6=0),"",I6/G6)</f>
        <v>0.70491803278688525</v>
      </c>
      <c r="K6" s="134">
        <f t="shared" ref="K6:K12" si="3">IF(OR(I6=0,H6=0),"",I6/H6)</f>
        <v>0.9662921348314607</v>
      </c>
      <c r="L6" s="121"/>
      <c r="M6" s="121"/>
      <c r="N6" s="5">
        <f t="shared" ref="N6:N13" si="4">D6-C6</f>
        <v>-5.7740000000000009</v>
      </c>
      <c r="O6" s="6">
        <f t="shared" ref="O6:O13" si="5">I6-H6</f>
        <v>-3</v>
      </c>
      <c r="P6" s="5">
        <f t="shared" ref="P6:P13" si="6">D6-B6</f>
        <v>-11.550999999999988</v>
      </c>
      <c r="Q6" s="6">
        <f t="shared" ref="Q6:Q13" si="7">I6-G6</f>
        <v>-36</v>
      </c>
    </row>
    <row r="7" spans="1:17" ht="14.4" hidden="1" customHeight="1" outlineLevel="1" x14ac:dyDescent="0.3">
      <c r="A7" s="441" t="s">
        <v>169</v>
      </c>
      <c r="B7" s="120">
        <v>151.959</v>
      </c>
      <c r="C7" s="113">
        <v>207.32300000000001</v>
      </c>
      <c r="D7" s="113">
        <v>173.66399999999999</v>
      </c>
      <c r="E7" s="424">
        <f t="shared" si="0"/>
        <v>1.142834580380234</v>
      </c>
      <c r="F7" s="129">
        <f t="shared" si="1"/>
        <v>0.83764946484471081</v>
      </c>
      <c r="G7" s="133">
        <v>204</v>
      </c>
      <c r="H7" s="113">
        <v>237</v>
      </c>
      <c r="I7" s="113">
        <v>233</v>
      </c>
      <c r="J7" s="425">
        <f t="shared" si="2"/>
        <v>1.142156862745098</v>
      </c>
      <c r="K7" s="134">
        <f t="shared" si="3"/>
        <v>0.9831223628691983</v>
      </c>
      <c r="L7" s="121"/>
      <c r="M7" s="121"/>
      <c r="N7" s="5">
        <f t="shared" si="4"/>
        <v>-33.65900000000002</v>
      </c>
      <c r="O7" s="6">
        <f t="shared" si="5"/>
        <v>-4</v>
      </c>
      <c r="P7" s="5">
        <f t="shared" si="6"/>
        <v>21.704999999999984</v>
      </c>
      <c r="Q7" s="6">
        <f t="shared" si="7"/>
        <v>29</v>
      </c>
    </row>
    <row r="8" spans="1:17" ht="14.4" hidden="1" customHeight="1" outlineLevel="1" x14ac:dyDescent="0.3">
      <c r="A8" s="441" t="s">
        <v>170</v>
      </c>
      <c r="B8" s="120">
        <v>23.068999999999999</v>
      </c>
      <c r="C8" s="113">
        <v>60.125999999999998</v>
      </c>
      <c r="D8" s="113">
        <v>30.417999999999999</v>
      </c>
      <c r="E8" s="424">
        <f t="shared" si="0"/>
        <v>1.3185660410074125</v>
      </c>
      <c r="F8" s="129">
        <f t="shared" si="1"/>
        <v>0.50590426770448726</v>
      </c>
      <c r="G8" s="133">
        <v>33</v>
      </c>
      <c r="H8" s="113">
        <v>41</v>
      </c>
      <c r="I8" s="113">
        <v>46</v>
      </c>
      <c r="J8" s="425">
        <f t="shared" si="2"/>
        <v>1.393939393939394</v>
      </c>
      <c r="K8" s="134">
        <f t="shared" si="3"/>
        <v>1.1219512195121952</v>
      </c>
      <c r="L8" s="121"/>
      <c r="M8" s="121"/>
      <c r="N8" s="5">
        <f t="shared" si="4"/>
        <v>-29.707999999999998</v>
      </c>
      <c r="O8" s="6">
        <f t="shared" si="5"/>
        <v>5</v>
      </c>
      <c r="P8" s="5">
        <f t="shared" si="6"/>
        <v>7.3490000000000002</v>
      </c>
      <c r="Q8" s="6">
        <f t="shared" si="7"/>
        <v>13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4.1890000000000001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3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4.1890000000000001</v>
      </c>
      <c r="O9" s="6">
        <f t="shared" si="5"/>
        <v>3</v>
      </c>
      <c r="P9" s="5">
        <f t="shared" si="6"/>
        <v>4.1890000000000001</v>
      </c>
      <c r="Q9" s="6">
        <f t="shared" si="7"/>
        <v>3</v>
      </c>
    </row>
    <row r="10" spans="1:17" ht="14.4" hidden="1" customHeight="1" outlineLevel="1" x14ac:dyDescent="0.3">
      <c r="A10" s="441" t="s">
        <v>172</v>
      </c>
      <c r="B10" s="120">
        <v>87.278999999999996</v>
      </c>
      <c r="C10" s="113">
        <v>92.346999999999994</v>
      </c>
      <c r="D10" s="113">
        <v>72.903000000000006</v>
      </c>
      <c r="E10" s="424">
        <f t="shared" si="0"/>
        <v>0.83528683875846432</v>
      </c>
      <c r="F10" s="129">
        <f t="shared" si="1"/>
        <v>0.78944632743889909</v>
      </c>
      <c r="G10" s="133">
        <v>116</v>
      </c>
      <c r="H10" s="113">
        <v>123</v>
      </c>
      <c r="I10" s="113">
        <v>108</v>
      </c>
      <c r="J10" s="425">
        <f t="shared" si="2"/>
        <v>0.93103448275862066</v>
      </c>
      <c r="K10" s="134">
        <f t="shared" si="3"/>
        <v>0.87804878048780488</v>
      </c>
      <c r="L10" s="121"/>
      <c r="M10" s="121"/>
      <c r="N10" s="5">
        <f t="shared" si="4"/>
        <v>-19.443999999999988</v>
      </c>
      <c r="O10" s="6">
        <f t="shared" si="5"/>
        <v>-15</v>
      </c>
      <c r="P10" s="5">
        <f t="shared" si="6"/>
        <v>-14.375999999999991</v>
      </c>
      <c r="Q10" s="6">
        <f t="shared" si="7"/>
        <v>-8</v>
      </c>
    </row>
    <row r="11" spans="1:17" ht="14.4" hidden="1" customHeight="1" outlineLevel="1" x14ac:dyDescent="0.3">
      <c r="A11" s="441" t="s">
        <v>173</v>
      </c>
      <c r="B11" s="120">
        <v>9.5719999999999992</v>
      </c>
      <c r="C11" s="113">
        <v>24.541</v>
      </c>
      <c r="D11" s="113">
        <v>24.181999999999999</v>
      </c>
      <c r="E11" s="424">
        <f t="shared" si="0"/>
        <v>2.5263267864605097</v>
      </c>
      <c r="F11" s="129">
        <f t="shared" si="1"/>
        <v>0.98537141925756888</v>
      </c>
      <c r="G11" s="133">
        <v>11</v>
      </c>
      <c r="H11" s="113">
        <v>26</v>
      </c>
      <c r="I11" s="113">
        <v>37</v>
      </c>
      <c r="J11" s="425">
        <f t="shared" si="2"/>
        <v>3.3636363636363638</v>
      </c>
      <c r="K11" s="134">
        <f t="shared" si="3"/>
        <v>1.4230769230769231</v>
      </c>
      <c r="L11" s="121"/>
      <c r="M11" s="121"/>
      <c r="N11" s="5">
        <f t="shared" si="4"/>
        <v>-0.35900000000000176</v>
      </c>
      <c r="O11" s="6">
        <f t="shared" si="5"/>
        <v>11</v>
      </c>
      <c r="P11" s="5">
        <f t="shared" si="6"/>
        <v>14.61</v>
      </c>
      <c r="Q11" s="6">
        <f t="shared" si="7"/>
        <v>26</v>
      </c>
    </row>
    <row r="12" spans="1:17" ht="14.4" hidden="1" customHeight="1" outlineLevel="1" thickBot="1" x14ac:dyDescent="0.35">
      <c r="A12" s="442" t="s">
        <v>208</v>
      </c>
      <c r="B12" s="238">
        <v>8.4960000000000004</v>
      </c>
      <c r="C12" s="239">
        <v>3.2370000000000001</v>
      </c>
      <c r="D12" s="239">
        <v>1.524</v>
      </c>
      <c r="E12" s="424">
        <f t="shared" si="0"/>
        <v>0.17937853107344631</v>
      </c>
      <c r="F12" s="129">
        <f t="shared" si="1"/>
        <v>0.47080630213160335</v>
      </c>
      <c r="G12" s="241">
        <v>5</v>
      </c>
      <c r="H12" s="239">
        <v>3</v>
      </c>
      <c r="I12" s="239">
        <v>1</v>
      </c>
      <c r="J12" s="426">
        <f t="shared" si="2"/>
        <v>0.2</v>
      </c>
      <c r="K12" s="242">
        <f t="shared" si="3"/>
        <v>0.33333333333333331</v>
      </c>
      <c r="L12" s="121"/>
      <c r="M12" s="121"/>
      <c r="N12" s="243">
        <f t="shared" si="4"/>
        <v>-1.7130000000000001</v>
      </c>
      <c r="O12" s="244">
        <f t="shared" si="5"/>
        <v>-2</v>
      </c>
      <c r="P12" s="243">
        <f t="shared" si="6"/>
        <v>-6.9720000000000004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738.80299999999988</v>
      </c>
      <c r="C13" s="116">
        <f>SUM(C5:C12)</f>
        <v>833.84699999999998</v>
      </c>
      <c r="D13" s="116">
        <f>SUM(D5:D12)</f>
        <v>761.40700000000004</v>
      </c>
      <c r="E13" s="420">
        <f>IF(OR(D13=0,B13=0),0,D13/B13)</f>
        <v>1.0305954361311476</v>
      </c>
      <c r="F13" s="135">
        <f>IF(OR(D13=0,C13=0),0,D13/C13)</f>
        <v>0.91312554941134294</v>
      </c>
      <c r="G13" s="136">
        <f>SUM(G5:G12)</f>
        <v>979</v>
      </c>
      <c r="H13" s="116">
        <f>SUM(H5:H12)</f>
        <v>973</v>
      </c>
      <c r="I13" s="116">
        <f>SUM(I5:I12)</f>
        <v>958</v>
      </c>
      <c r="J13" s="420">
        <f>IF(OR(I13=0,G13=0),0,I13/G13)</f>
        <v>0.97854954034729313</v>
      </c>
      <c r="K13" s="137">
        <f>IF(OR(I13=0,H13=0),0,I13/H13)</f>
        <v>0.98458376156217886</v>
      </c>
      <c r="L13" s="121"/>
      <c r="M13" s="121"/>
      <c r="N13" s="127">
        <f t="shared" si="4"/>
        <v>-72.439999999999941</v>
      </c>
      <c r="O13" s="138">
        <f t="shared" si="5"/>
        <v>-15</v>
      </c>
      <c r="P13" s="127">
        <f t="shared" si="6"/>
        <v>22.604000000000156</v>
      </c>
      <c r="Q13" s="138">
        <f t="shared" si="7"/>
        <v>-21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378.23899999999998</v>
      </c>
      <c r="C18" s="114">
        <v>371.86099999999999</v>
      </c>
      <c r="D18" s="114">
        <v>385.88900000000001</v>
      </c>
      <c r="E18" s="424">
        <f>IF(OR(D18=0,B18=0),"",D18/B18)</f>
        <v>1.02022530727926</v>
      </c>
      <c r="F18" s="129">
        <f>IF(OR(D18=0,C18=0),"",D18/C18)</f>
        <v>1.0377237731302826</v>
      </c>
      <c r="G18" s="119">
        <v>488</v>
      </c>
      <c r="H18" s="114">
        <v>454</v>
      </c>
      <c r="I18" s="114">
        <v>444</v>
      </c>
      <c r="J18" s="424">
        <f>IF(OR(I18=0,G18=0),"",I18/G18)</f>
        <v>0.9098360655737705</v>
      </c>
      <c r="K18" s="131">
        <f>IF(OR(I18=0,H18=0),"",I18/H18)</f>
        <v>0.97797356828193838</v>
      </c>
      <c r="L18" s="659">
        <v>0.91871999999999998</v>
      </c>
      <c r="M18" s="660"/>
      <c r="N18" s="145">
        <f t="shared" ref="N18:N26" si="8">D18-C18</f>
        <v>14.02800000000002</v>
      </c>
      <c r="O18" s="146">
        <f t="shared" ref="O18:O26" si="9">I18-H18</f>
        <v>-10</v>
      </c>
      <c r="P18" s="145">
        <f t="shared" ref="P18:P26" si="10">D18-B18</f>
        <v>7.6500000000000341</v>
      </c>
      <c r="Q18" s="146">
        <f t="shared" ref="Q18:Q26" si="11">I18-G18</f>
        <v>-44</v>
      </c>
    </row>
    <row r="19" spans="1:17" ht="14.4" hidden="1" customHeight="1" outlineLevel="1" x14ac:dyDescent="0.3">
      <c r="A19" s="441" t="s">
        <v>168</v>
      </c>
      <c r="B19" s="120">
        <v>80.188999999999993</v>
      </c>
      <c r="C19" s="113">
        <v>74.412000000000006</v>
      </c>
      <c r="D19" s="113">
        <v>68.638000000000005</v>
      </c>
      <c r="E19" s="425">
        <f t="shared" ref="E19:E25" si="12">IF(OR(D19=0,B19=0),"",D19/B19)</f>
        <v>0.85595281148287183</v>
      </c>
      <c r="F19" s="132">
        <f t="shared" ref="F19:F25" si="13">IF(OR(D19=0,C19=0),"",D19/C19)</f>
        <v>0.92240498844272434</v>
      </c>
      <c r="G19" s="120">
        <v>122</v>
      </c>
      <c r="H19" s="113">
        <v>89</v>
      </c>
      <c r="I19" s="113">
        <v>86</v>
      </c>
      <c r="J19" s="425">
        <f t="shared" ref="J19:J25" si="14">IF(OR(I19=0,G19=0),"",I19/G19)</f>
        <v>0.70491803278688525</v>
      </c>
      <c r="K19" s="134">
        <f t="shared" ref="K19:K25" si="15">IF(OR(I19=0,H19=0),"",I19/H19)</f>
        <v>0.9662921348314607</v>
      </c>
      <c r="L19" s="659">
        <v>0.99456</v>
      </c>
      <c r="M19" s="660"/>
      <c r="N19" s="147">
        <f t="shared" si="8"/>
        <v>-5.7740000000000009</v>
      </c>
      <c r="O19" s="148">
        <f t="shared" si="9"/>
        <v>-3</v>
      </c>
      <c r="P19" s="147">
        <f t="shared" si="10"/>
        <v>-11.550999999999988</v>
      </c>
      <c r="Q19" s="148">
        <f t="shared" si="11"/>
        <v>-36</v>
      </c>
    </row>
    <row r="20" spans="1:17" ht="14.4" hidden="1" customHeight="1" outlineLevel="1" x14ac:dyDescent="0.3">
      <c r="A20" s="441" t="s">
        <v>169</v>
      </c>
      <c r="B20" s="120">
        <v>151.959</v>
      </c>
      <c r="C20" s="113">
        <v>207.32300000000001</v>
      </c>
      <c r="D20" s="113">
        <v>173.66399999999999</v>
      </c>
      <c r="E20" s="425">
        <f t="shared" si="12"/>
        <v>1.142834580380234</v>
      </c>
      <c r="F20" s="132">
        <f t="shared" si="13"/>
        <v>0.83764946484471081</v>
      </c>
      <c r="G20" s="120">
        <v>204</v>
      </c>
      <c r="H20" s="113">
        <v>237</v>
      </c>
      <c r="I20" s="113">
        <v>233</v>
      </c>
      <c r="J20" s="425">
        <f t="shared" si="14"/>
        <v>1.142156862745098</v>
      </c>
      <c r="K20" s="134">
        <f t="shared" si="15"/>
        <v>0.9831223628691983</v>
      </c>
      <c r="L20" s="659">
        <v>0.96671999999999991</v>
      </c>
      <c r="M20" s="660"/>
      <c r="N20" s="147">
        <f t="shared" si="8"/>
        <v>-33.65900000000002</v>
      </c>
      <c r="O20" s="148">
        <f t="shared" si="9"/>
        <v>-4</v>
      </c>
      <c r="P20" s="147">
        <f t="shared" si="10"/>
        <v>21.704999999999984</v>
      </c>
      <c r="Q20" s="148">
        <f t="shared" si="11"/>
        <v>29</v>
      </c>
    </row>
    <row r="21" spans="1:17" ht="14.4" hidden="1" customHeight="1" outlineLevel="1" x14ac:dyDescent="0.3">
      <c r="A21" s="441" t="s">
        <v>170</v>
      </c>
      <c r="B21" s="120">
        <v>23.068999999999999</v>
      </c>
      <c r="C21" s="113">
        <v>60.125999999999998</v>
      </c>
      <c r="D21" s="113">
        <v>30.417999999999999</v>
      </c>
      <c r="E21" s="425">
        <f t="shared" si="12"/>
        <v>1.3185660410074125</v>
      </c>
      <c r="F21" s="132">
        <f t="shared" si="13"/>
        <v>0.50590426770448726</v>
      </c>
      <c r="G21" s="120">
        <v>33</v>
      </c>
      <c r="H21" s="113">
        <v>41</v>
      </c>
      <c r="I21" s="113">
        <v>46</v>
      </c>
      <c r="J21" s="425">
        <f t="shared" si="14"/>
        <v>1.393939393939394</v>
      </c>
      <c r="K21" s="134">
        <f t="shared" si="15"/>
        <v>1.1219512195121952</v>
      </c>
      <c r="L21" s="659">
        <v>1.11744</v>
      </c>
      <c r="M21" s="660"/>
      <c r="N21" s="147">
        <f t="shared" si="8"/>
        <v>-29.707999999999998</v>
      </c>
      <c r="O21" s="148">
        <f t="shared" si="9"/>
        <v>5</v>
      </c>
      <c r="P21" s="147">
        <f t="shared" si="10"/>
        <v>7.3490000000000002</v>
      </c>
      <c r="Q21" s="148">
        <f t="shared" si="11"/>
        <v>13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4.1890000000000001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3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4.1890000000000001</v>
      </c>
      <c r="O22" s="148">
        <f t="shared" si="9"/>
        <v>3</v>
      </c>
      <c r="P22" s="147">
        <f t="shared" si="10"/>
        <v>4.1890000000000001</v>
      </c>
      <c r="Q22" s="148">
        <f t="shared" si="11"/>
        <v>3</v>
      </c>
    </row>
    <row r="23" spans="1:17" ht="14.4" hidden="1" customHeight="1" outlineLevel="1" x14ac:dyDescent="0.3">
      <c r="A23" s="441" t="s">
        <v>172</v>
      </c>
      <c r="B23" s="120">
        <v>87.278999999999996</v>
      </c>
      <c r="C23" s="113">
        <v>92.346999999999994</v>
      </c>
      <c r="D23" s="113">
        <v>72.903000000000006</v>
      </c>
      <c r="E23" s="425">
        <f t="shared" si="12"/>
        <v>0.83528683875846432</v>
      </c>
      <c r="F23" s="132">
        <f t="shared" si="13"/>
        <v>0.78944632743889909</v>
      </c>
      <c r="G23" s="120">
        <v>116</v>
      </c>
      <c r="H23" s="113">
        <v>123</v>
      </c>
      <c r="I23" s="113">
        <v>108</v>
      </c>
      <c r="J23" s="425">
        <f t="shared" si="14"/>
        <v>0.93103448275862066</v>
      </c>
      <c r="K23" s="134">
        <f t="shared" si="15"/>
        <v>0.87804878048780488</v>
      </c>
      <c r="L23" s="659">
        <v>0.98495999999999995</v>
      </c>
      <c r="M23" s="660"/>
      <c r="N23" s="147">
        <f t="shared" si="8"/>
        <v>-19.443999999999988</v>
      </c>
      <c r="O23" s="148">
        <f t="shared" si="9"/>
        <v>-15</v>
      </c>
      <c r="P23" s="147">
        <f t="shared" si="10"/>
        <v>-14.375999999999991</v>
      </c>
      <c r="Q23" s="148">
        <f t="shared" si="11"/>
        <v>-8</v>
      </c>
    </row>
    <row r="24" spans="1:17" ht="14.4" hidden="1" customHeight="1" outlineLevel="1" x14ac:dyDescent="0.3">
      <c r="A24" s="441" t="s">
        <v>173</v>
      </c>
      <c r="B24" s="120">
        <v>9.5719999999999992</v>
      </c>
      <c r="C24" s="113">
        <v>24.541</v>
      </c>
      <c r="D24" s="113">
        <v>24.181999999999999</v>
      </c>
      <c r="E24" s="425">
        <f t="shared" si="12"/>
        <v>2.5263267864605097</v>
      </c>
      <c r="F24" s="132">
        <f t="shared" si="13"/>
        <v>0.98537141925756888</v>
      </c>
      <c r="G24" s="120">
        <v>11</v>
      </c>
      <c r="H24" s="113">
        <v>26</v>
      </c>
      <c r="I24" s="113">
        <v>37</v>
      </c>
      <c r="J24" s="425">
        <f t="shared" si="14"/>
        <v>3.3636363636363638</v>
      </c>
      <c r="K24" s="134">
        <f t="shared" si="15"/>
        <v>1.4230769230769231</v>
      </c>
      <c r="L24" s="659">
        <v>1.0147199999999998</v>
      </c>
      <c r="M24" s="660"/>
      <c r="N24" s="147">
        <f t="shared" si="8"/>
        <v>-0.35900000000000176</v>
      </c>
      <c r="O24" s="148">
        <f t="shared" si="9"/>
        <v>11</v>
      </c>
      <c r="P24" s="147">
        <f t="shared" si="10"/>
        <v>14.61</v>
      </c>
      <c r="Q24" s="148">
        <f t="shared" si="11"/>
        <v>26</v>
      </c>
    </row>
    <row r="25" spans="1:17" ht="14.4" hidden="1" customHeight="1" outlineLevel="1" thickBot="1" x14ac:dyDescent="0.35">
      <c r="A25" s="442" t="s">
        <v>208</v>
      </c>
      <c r="B25" s="238">
        <v>8.4960000000000004</v>
      </c>
      <c r="C25" s="239">
        <v>3.2370000000000001</v>
      </c>
      <c r="D25" s="239">
        <v>1.524</v>
      </c>
      <c r="E25" s="426">
        <f t="shared" si="12"/>
        <v>0.17937853107344631</v>
      </c>
      <c r="F25" s="240">
        <f t="shared" si="13"/>
        <v>0.47080630213160335</v>
      </c>
      <c r="G25" s="238">
        <v>5</v>
      </c>
      <c r="H25" s="239">
        <v>3</v>
      </c>
      <c r="I25" s="239">
        <v>1</v>
      </c>
      <c r="J25" s="426">
        <f t="shared" si="14"/>
        <v>0.2</v>
      </c>
      <c r="K25" s="242">
        <f t="shared" si="15"/>
        <v>0.33333333333333331</v>
      </c>
      <c r="L25" s="356"/>
      <c r="M25" s="357"/>
      <c r="N25" s="245">
        <f t="shared" si="8"/>
        <v>-1.7130000000000001</v>
      </c>
      <c r="O25" s="246">
        <f t="shared" si="9"/>
        <v>-2</v>
      </c>
      <c r="P25" s="245">
        <f t="shared" si="10"/>
        <v>-6.9720000000000004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738.80299999999988</v>
      </c>
      <c r="C26" s="150">
        <f>SUM(C18:C25)</f>
        <v>833.84699999999998</v>
      </c>
      <c r="D26" s="150">
        <f>SUM(D18:D25)</f>
        <v>761.40700000000004</v>
      </c>
      <c r="E26" s="421">
        <f>IF(OR(D26=0,B26=0),0,D26/B26)</f>
        <v>1.0305954361311476</v>
      </c>
      <c r="F26" s="151">
        <f>IF(OR(D26=0,C26=0),0,D26/C26)</f>
        <v>0.91312554941134294</v>
      </c>
      <c r="G26" s="149">
        <f>SUM(G18:G25)</f>
        <v>979</v>
      </c>
      <c r="H26" s="150">
        <f>SUM(H18:H25)</f>
        <v>973</v>
      </c>
      <c r="I26" s="150">
        <f>SUM(I18:I25)</f>
        <v>958</v>
      </c>
      <c r="J26" s="421">
        <f>IF(OR(I26=0,G26=0),0,I26/G26)</f>
        <v>0.97854954034729313</v>
      </c>
      <c r="K26" s="152">
        <f>IF(OR(I26=0,H26=0),0,I26/H26)</f>
        <v>0.98458376156217886</v>
      </c>
      <c r="L26" s="121"/>
      <c r="M26" s="121"/>
      <c r="N26" s="143">
        <f t="shared" si="8"/>
        <v>-72.439999999999941</v>
      </c>
      <c r="O26" s="153">
        <f t="shared" si="9"/>
        <v>-15</v>
      </c>
      <c r="P26" s="143">
        <f t="shared" si="10"/>
        <v>22.604000000000156</v>
      </c>
      <c r="Q26" s="153">
        <f t="shared" si="11"/>
        <v>-21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1086</v>
      </c>
      <c r="C33" s="199">
        <v>1202</v>
      </c>
      <c r="D33" s="84">
        <f>IF(C33="","",C33-B33)</f>
        <v>116</v>
      </c>
      <c r="E33" s="85">
        <f>IF(C33="","",C33/B33)</f>
        <v>1.1068139963167587</v>
      </c>
      <c r="F33" s="86">
        <v>348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2379</v>
      </c>
      <c r="C34" s="200">
        <v>2700</v>
      </c>
      <c r="D34" s="87">
        <f t="shared" ref="D34:D45" si="0">IF(C34="","",C34-B34)</f>
        <v>321</v>
      </c>
      <c r="E34" s="88">
        <f t="shared" ref="E34:E45" si="1">IF(C34="","",C34/B34)</f>
        <v>1.1349306431273645</v>
      </c>
      <c r="F34" s="89">
        <v>871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3553</v>
      </c>
      <c r="C35" s="200">
        <v>3908</v>
      </c>
      <c r="D35" s="87">
        <f t="shared" si="0"/>
        <v>355</v>
      </c>
      <c r="E35" s="88">
        <f t="shared" si="1"/>
        <v>1.0999155643118492</v>
      </c>
      <c r="F35" s="89">
        <v>1179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5057</v>
      </c>
      <c r="C36" s="200">
        <v>5492</v>
      </c>
      <c r="D36" s="87">
        <f t="shared" si="0"/>
        <v>435</v>
      </c>
      <c r="E36" s="88">
        <f t="shared" si="1"/>
        <v>1.0860193790785051</v>
      </c>
      <c r="F36" s="89">
        <v>1663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6343</v>
      </c>
      <c r="C37" s="200">
        <v>6772</v>
      </c>
      <c r="D37" s="87">
        <f t="shared" si="0"/>
        <v>429</v>
      </c>
      <c r="E37" s="88">
        <f t="shared" si="1"/>
        <v>1.0676336118555889</v>
      </c>
      <c r="F37" s="89">
        <v>2016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5802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5658</v>
      </c>
      <c r="B5" s="950"/>
      <c r="C5" s="951"/>
      <c r="D5" s="952"/>
      <c r="E5" s="953"/>
      <c r="F5" s="954"/>
      <c r="G5" s="955"/>
      <c r="H5" s="956">
        <v>1</v>
      </c>
      <c r="I5" s="957">
        <v>12.38</v>
      </c>
      <c r="J5" s="958">
        <v>24</v>
      </c>
      <c r="K5" s="959">
        <v>12.38</v>
      </c>
      <c r="L5" s="960">
        <v>5</v>
      </c>
      <c r="M5" s="960">
        <v>60</v>
      </c>
      <c r="N5" s="961">
        <v>20</v>
      </c>
      <c r="O5" s="960" t="s">
        <v>5659</v>
      </c>
      <c r="P5" s="962" t="s">
        <v>5660</v>
      </c>
      <c r="Q5" s="963">
        <f>H5-B5</f>
        <v>1</v>
      </c>
      <c r="R5" s="978">
        <f>I5-C5</f>
        <v>12.38</v>
      </c>
      <c r="S5" s="963">
        <f>H5-E5</f>
        <v>1</v>
      </c>
      <c r="T5" s="978">
        <f>I5-F5</f>
        <v>12.38</v>
      </c>
      <c r="U5" s="988">
        <v>20</v>
      </c>
      <c r="V5" s="950">
        <v>24</v>
      </c>
      <c r="W5" s="950">
        <v>4</v>
      </c>
      <c r="X5" s="989">
        <v>1.2</v>
      </c>
      <c r="Y5" s="990">
        <v>4</v>
      </c>
    </row>
    <row r="6" spans="1:25" ht="14.4" customHeight="1" x14ac:dyDescent="0.3">
      <c r="A6" s="947" t="s">
        <v>5661</v>
      </c>
      <c r="B6" s="920">
        <v>8</v>
      </c>
      <c r="C6" s="921">
        <v>4.84</v>
      </c>
      <c r="D6" s="922">
        <v>6.8</v>
      </c>
      <c r="E6" s="931">
        <v>1</v>
      </c>
      <c r="F6" s="911">
        <v>0.61</v>
      </c>
      <c r="G6" s="912">
        <v>3</v>
      </c>
      <c r="H6" s="917">
        <v>4</v>
      </c>
      <c r="I6" s="911">
        <v>2.48</v>
      </c>
      <c r="J6" s="915">
        <v>11.5</v>
      </c>
      <c r="K6" s="916">
        <v>0.61</v>
      </c>
      <c r="L6" s="917">
        <v>2</v>
      </c>
      <c r="M6" s="917">
        <v>18</v>
      </c>
      <c r="N6" s="918">
        <v>6</v>
      </c>
      <c r="O6" s="917" t="s">
        <v>5659</v>
      </c>
      <c r="P6" s="932" t="s">
        <v>5662</v>
      </c>
      <c r="Q6" s="919">
        <f t="shared" ref="Q6:R69" si="0">H6-B6</f>
        <v>-4</v>
      </c>
      <c r="R6" s="979">
        <f t="shared" si="0"/>
        <v>-2.36</v>
      </c>
      <c r="S6" s="919">
        <f t="shared" ref="S6:S69" si="1">H6-E6</f>
        <v>3</v>
      </c>
      <c r="T6" s="979">
        <f t="shared" ref="T6:T69" si="2">I6-F6</f>
        <v>1.87</v>
      </c>
      <c r="U6" s="986">
        <v>24</v>
      </c>
      <c r="V6" s="928">
        <v>46</v>
      </c>
      <c r="W6" s="928">
        <v>22</v>
      </c>
      <c r="X6" s="984">
        <v>1.9166666666666667</v>
      </c>
      <c r="Y6" s="982">
        <v>25</v>
      </c>
    </row>
    <row r="7" spans="1:25" ht="14.4" customHeight="1" x14ac:dyDescent="0.3">
      <c r="A7" s="948" t="s">
        <v>5663</v>
      </c>
      <c r="B7" s="934">
        <v>1</v>
      </c>
      <c r="C7" s="935">
        <v>2.66</v>
      </c>
      <c r="D7" s="923">
        <v>56</v>
      </c>
      <c r="E7" s="936"/>
      <c r="F7" s="937"/>
      <c r="G7" s="924"/>
      <c r="H7" s="938">
        <v>1</v>
      </c>
      <c r="I7" s="937">
        <v>1.1000000000000001</v>
      </c>
      <c r="J7" s="924">
        <v>4</v>
      </c>
      <c r="K7" s="939">
        <v>1.1000000000000001</v>
      </c>
      <c r="L7" s="938">
        <v>4</v>
      </c>
      <c r="M7" s="938">
        <v>33</v>
      </c>
      <c r="N7" s="940">
        <v>11</v>
      </c>
      <c r="O7" s="938" t="s">
        <v>5659</v>
      </c>
      <c r="P7" s="941" t="s">
        <v>5662</v>
      </c>
      <c r="Q7" s="942">
        <f t="shared" si="0"/>
        <v>0</v>
      </c>
      <c r="R7" s="980">
        <f t="shared" si="0"/>
        <v>-1.56</v>
      </c>
      <c r="S7" s="942">
        <f t="shared" si="1"/>
        <v>1</v>
      </c>
      <c r="T7" s="980">
        <f t="shared" si="2"/>
        <v>1.1000000000000001</v>
      </c>
      <c r="U7" s="987">
        <v>11</v>
      </c>
      <c r="V7" s="943">
        <v>4</v>
      </c>
      <c r="W7" s="943">
        <v>-7</v>
      </c>
      <c r="X7" s="985">
        <v>0.36363636363636365</v>
      </c>
      <c r="Y7" s="983"/>
    </row>
    <row r="8" spans="1:25" ht="14.4" customHeight="1" x14ac:dyDescent="0.3">
      <c r="A8" s="947" t="s">
        <v>5664</v>
      </c>
      <c r="B8" s="928">
        <v>1</v>
      </c>
      <c r="C8" s="929">
        <v>0.41</v>
      </c>
      <c r="D8" s="930">
        <v>8</v>
      </c>
      <c r="E8" s="913">
        <v>1</v>
      </c>
      <c r="F8" s="914">
        <v>0.41</v>
      </c>
      <c r="G8" s="925">
        <v>3</v>
      </c>
      <c r="H8" s="917"/>
      <c r="I8" s="911"/>
      <c r="J8" s="912"/>
      <c r="K8" s="916">
        <v>0.41</v>
      </c>
      <c r="L8" s="917">
        <v>1</v>
      </c>
      <c r="M8" s="917">
        <v>12</v>
      </c>
      <c r="N8" s="918">
        <v>4</v>
      </c>
      <c r="O8" s="917" t="s">
        <v>5659</v>
      </c>
      <c r="P8" s="932" t="s">
        <v>5665</v>
      </c>
      <c r="Q8" s="919">
        <f t="shared" si="0"/>
        <v>-1</v>
      </c>
      <c r="R8" s="979">
        <f t="shared" si="0"/>
        <v>-0.41</v>
      </c>
      <c r="S8" s="919">
        <f t="shared" si="1"/>
        <v>-1</v>
      </c>
      <c r="T8" s="979">
        <f t="shared" si="2"/>
        <v>-0.41</v>
      </c>
      <c r="U8" s="986" t="s">
        <v>567</v>
      </c>
      <c r="V8" s="928" t="s">
        <v>567</v>
      </c>
      <c r="W8" s="928" t="s">
        <v>567</v>
      </c>
      <c r="X8" s="984" t="s">
        <v>567</v>
      </c>
      <c r="Y8" s="982"/>
    </row>
    <row r="9" spans="1:25" ht="14.4" customHeight="1" x14ac:dyDescent="0.3">
      <c r="A9" s="947" t="s">
        <v>5666</v>
      </c>
      <c r="B9" s="928"/>
      <c r="C9" s="929"/>
      <c r="D9" s="930"/>
      <c r="E9" s="913">
        <v>1</v>
      </c>
      <c r="F9" s="914">
        <v>4.63</v>
      </c>
      <c r="G9" s="925">
        <v>65</v>
      </c>
      <c r="H9" s="917"/>
      <c r="I9" s="911"/>
      <c r="J9" s="912"/>
      <c r="K9" s="916">
        <v>0.82</v>
      </c>
      <c r="L9" s="917">
        <v>2</v>
      </c>
      <c r="M9" s="917">
        <v>18</v>
      </c>
      <c r="N9" s="918">
        <v>6</v>
      </c>
      <c r="O9" s="917" t="s">
        <v>5659</v>
      </c>
      <c r="P9" s="932" t="s">
        <v>5667</v>
      </c>
      <c r="Q9" s="919">
        <f t="shared" si="0"/>
        <v>0</v>
      </c>
      <c r="R9" s="979">
        <f t="shared" si="0"/>
        <v>0</v>
      </c>
      <c r="S9" s="919">
        <f t="shared" si="1"/>
        <v>-1</v>
      </c>
      <c r="T9" s="979">
        <f t="shared" si="2"/>
        <v>-4.63</v>
      </c>
      <c r="U9" s="986" t="s">
        <v>567</v>
      </c>
      <c r="V9" s="928" t="s">
        <v>567</v>
      </c>
      <c r="W9" s="928" t="s">
        <v>567</v>
      </c>
      <c r="X9" s="984" t="s">
        <v>567</v>
      </c>
      <c r="Y9" s="982"/>
    </row>
    <row r="10" spans="1:25" ht="14.4" customHeight="1" x14ac:dyDescent="0.3">
      <c r="A10" s="947" t="s">
        <v>5668</v>
      </c>
      <c r="B10" s="920">
        <v>7</v>
      </c>
      <c r="C10" s="921">
        <v>3.17</v>
      </c>
      <c r="D10" s="922">
        <v>5</v>
      </c>
      <c r="E10" s="931">
        <v>7</v>
      </c>
      <c r="F10" s="911">
        <v>3.31</v>
      </c>
      <c r="G10" s="912">
        <v>7.3</v>
      </c>
      <c r="H10" s="917">
        <v>1</v>
      </c>
      <c r="I10" s="911">
        <v>0.45</v>
      </c>
      <c r="J10" s="912">
        <v>4</v>
      </c>
      <c r="K10" s="916">
        <v>0.45</v>
      </c>
      <c r="L10" s="917">
        <v>2</v>
      </c>
      <c r="M10" s="917">
        <v>15</v>
      </c>
      <c r="N10" s="918">
        <v>5</v>
      </c>
      <c r="O10" s="917" t="s">
        <v>5659</v>
      </c>
      <c r="P10" s="932" t="s">
        <v>5669</v>
      </c>
      <c r="Q10" s="919">
        <f t="shared" si="0"/>
        <v>-6</v>
      </c>
      <c r="R10" s="979">
        <f t="shared" si="0"/>
        <v>-2.7199999999999998</v>
      </c>
      <c r="S10" s="919">
        <f t="shared" si="1"/>
        <v>-6</v>
      </c>
      <c r="T10" s="979">
        <f t="shared" si="2"/>
        <v>-2.86</v>
      </c>
      <c r="U10" s="986">
        <v>5</v>
      </c>
      <c r="V10" s="928">
        <v>4</v>
      </c>
      <c r="W10" s="928">
        <v>-1</v>
      </c>
      <c r="X10" s="984">
        <v>0.8</v>
      </c>
      <c r="Y10" s="982"/>
    </row>
    <row r="11" spans="1:25" ht="14.4" customHeight="1" x14ac:dyDescent="0.3">
      <c r="A11" s="948" t="s">
        <v>5670</v>
      </c>
      <c r="B11" s="934">
        <v>7</v>
      </c>
      <c r="C11" s="935">
        <v>3.7</v>
      </c>
      <c r="D11" s="923">
        <v>6.1</v>
      </c>
      <c r="E11" s="936">
        <v>4</v>
      </c>
      <c r="F11" s="937">
        <v>2.2400000000000002</v>
      </c>
      <c r="G11" s="924">
        <v>9.3000000000000007</v>
      </c>
      <c r="H11" s="938">
        <v>5</v>
      </c>
      <c r="I11" s="937">
        <v>2.74</v>
      </c>
      <c r="J11" s="926">
        <v>8</v>
      </c>
      <c r="K11" s="939">
        <v>0.51</v>
      </c>
      <c r="L11" s="938">
        <v>2</v>
      </c>
      <c r="M11" s="938">
        <v>18</v>
      </c>
      <c r="N11" s="940">
        <v>6</v>
      </c>
      <c r="O11" s="938" t="s">
        <v>5659</v>
      </c>
      <c r="P11" s="941" t="s">
        <v>5671</v>
      </c>
      <c r="Q11" s="942">
        <f t="shared" si="0"/>
        <v>-2</v>
      </c>
      <c r="R11" s="980">
        <f t="shared" si="0"/>
        <v>-0.96</v>
      </c>
      <c r="S11" s="942">
        <f t="shared" si="1"/>
        <v>1</v>
      </c>
      <c r="T11" s="980">
        <f t="shared" si="2"/>
        <v>0.5</v>
      </c>
      <c r="U11" s="987">
        <v>30</v>
      </c>
      <c r="V11" s="943">
        <v>40</v>
      </c>
      <c r="W11" s="943">
        <v>10</v>
      </c>
      <c r="X11" s="985">
        <v>1.3333333333333333</v>
      </c>
      <c r="Y11" s="983">
        <v>14</v>
      </c>
    </row>
    <row r="12" spans="1:25" ht="14.4" customHeight="1" x14ac:dyDescent="0.3">
      <c r="A12" s="948" t="s">
        <v>5672</v>
      </c>
      <c r="B12" s="934">
        <v>6</v>
      </c>
      <c r="C12" s="935">
        <v>4.63</v>
      </c>
      <c r="D12" s="923">
        <v>4</v>
      </c>
      <c r="E12" s="936">
        <v>5</v>
      </c>
      <c r="F12" s="937">
        <v>5.34</v>
      </c>
      <c r="G12" s="924">
        <v>12</v>
      </c>
      <c r="H12" s="938">
        <v>3</v>
      </c>
      <c r="I12" s="937">
        <v>2.08</v>
      </c>
      <c r="J12" s="924">
        <v>5.7</v>
      </c>
      <c r="K12" s="939">
        <v>0.86</v>
      </c>
      <c r="L12" s="938">
        <v>3</v>
      </c>
      <c r="M12" s="938">
        <v>27</v>
      </c>
      <c r="N12" s="940">
        <v>9</v>
      </c>
      <c r="O12" s="938" t="s">
        <v>5659</v>
      </c>
      <c r="P12" s="941" t="s">
        <v>5673</v>
      </c>
      <c r="Q12" s="942">
        <f t="shared" si="0"/>
        <v>-3</v>
      </c>
      <c r="R12" s="980">
        <f t="shared" si="0"/>
        <v>-2.5499999999999998</v>
      </c>
      <c r="S12" s="942">
        <f t="shared" si="1"/>
        <v>-2</v>
      </c>
      <c r="T12" s="980">
        <f t="shared" si="2"/>
        <v>-3.26</v>
      </c>
      <c r="U12" s="987">
        <v>27</v>
      </c>
      <c r="V12" s="943">
        <v>17.100000000000001</v>
      </c>
      <c r="W12" s="943">
        <v>-9.8999999999999986</v>
      </c>
      <c r="X12" s="985">
        <v>0.63333333333333341</v>
      </c>
      <c r="Y12" s="983">
        <v>4</v>
      </c>
    </row>
    <row r="13" spans="1:25" ht="14.4" customHeight="1" x14ac:dyDescent="0.3">
      <c r="A13" s="947" t="s">
        <v>5674</v>
      </c>
      <c r="B13" s="928">
        <v>1</v>
      </c>
      <c r="C13" s="929">
        <v>0.85</v>
      </c>
      <c r="D13" s="930">
        <v>23</v>
      </c>
      <c r="E13" s="913"/>
      <c r="F13" s="914"/>
      <c r="G13" s="925"/>
      <c r="H13" s="917"/>
      <c r="I13" s="911"/>
      <c r="J13" s="912"/>
      <c r="K13" s="916">
        <v>0.49</v>
      </c>
      <c r="L13" s="917">
        <v>2</v>
      </c>
      <c r="M13" s="917">
        <v>18</v>
      </c>
      <c r="N13" s="918">
        <v>6</v>
      </c>
      <c r="O13" s="917" t="s">
        <v>5659</v>
      </c>
      <c r="P13" s="932" t="s">
        <v>5675</v>
      </c>
      <c r="Q13" s="919">
        <f t="shared" si="0"/>
        <v>-1</v>
      </c>
      <c r="R13" s="979">
        <f t="shared" si="0"/>
        <v>-0.85</v>
      </c>
      <c r="S13" s="919">
        <f t="shared" si="1"/>
        <v>0</v>
      </c>
      <c r="T13" s="979">
        <f t="shared" si="2"/>
        <v>0</v>
      </c>
      <c r="U13" s="986" t="s">
        <v>567</v>
      </c>
      <c r="V13" s="928" t="s">
        <v>567</v>
      </c>
      <c r="W13" s="928" t="s">
        <v>567</v>
      </c>
      <c r="X13" s="984" t="s">
        <v>567</v>
      </c>
      <c r="Y13" s="982"/>
    </row>
    <row r="14" spans="1:25" ht="14.4" customHeight="1" x14ac:dyDescent="0.3">
      <c r="A14" s="948" t="s">
        <v>5676</v>
      </c>
      <c r="B14" s="943"/>
      <c r="C14" s="944"/>
      <c r="D14" s="933"/>
      <c r="E14" s="945">
        <v>4</v>
      </c>
      <c r="F14" s="946">
        <v>2.4700000000000002</v>
      </c>
      <c r="G14" s="927">
        <v>6.3</v>
      </c>
      <c r="H14" s="938">
        <v>5</v>
      </c>
      <c r="I14" s="937">
        <v>3.68</v>
      </c>
      <c r="J14" s="926">
        <v>9.6</v>
      </c>
      <c r="K14" s="939">
        <v>0.62</v>
      </c>
      <c r="L14" s="938">
        <v>2</v>
      </c>
      <c r="M14" s="938">
        <v>21</v>
      </c>
      <c r="N14" s="940">
        <v>7</v>
      </c>
      <c r="O14" s="938" t="s">
        <v>5659</v>
      </c>
      <c r="P14" s="941" t="s">
        <v>5677</v>
      </c>
      <c r="Q14" s="942">
        <f t="shared" si="0"/>
        <v>5</v>
      </c>
      <c r="R14" s="980">
        <f t="shared" si="0"/>
        <v>3.68</v>
      </c>
      <c r="S14" s="942">
        <f t="shared" si="1"/>
        <v>1</v>
      </c>
      <c r="T14" s="980">
        <f t="shared" si="2"/>
        <v>1.21</v>
      </c>
      <c r="U14" s="987">
        <v>35</v>
      </c>
      <c r="V14" s="943">
        <v>48</v>
      </c>
      <c r="W14" s="943">
        <v>13</v>
      </c>
      <c r="X14" s="985">
        <v>1.3714285714285714</v>
      </c>
      <c r="Y14" s="983">
        <v>15</v>
      </c>
    </row>
    <row r="15" spans="1:25" ht="14.4" customHeight="1" x14ac:dyDescent="0.3">
      <c r="A15" s="948" t="s">
        <v>5678</v>
      </c>
      <c r="B15" s="943"/>
      <c r="C15" s="944"/>
      <c r="D15" s="933"/>
      <c r="E15" s="945">
        <v>4</v>
      </c>
      <c r="F15" s="946">
        <v>3.36</v>
      </c>
      <c r="G15" s="927">
        <v>2.8</v>
      </c>
      <c r="H15" s="938">
        <v>1</v>
      </c>
      <c r="I15" s="937">
        <v>0.84</v>
      </c>
      <c r="J15" s="924">
        <v>7</v>
      </c>
      <c r="K15" s="939">
        <v>0.84</v>
      </c>
      <c r="L15" s="938">
        <v>3</v>
      </c>
      <c r="M15" s="938">
        <v>30</v>
      </c>
      <c r="N15" s="940">
        <v>10</v>
      </c>
      <c r="O15" s="938" t="s">
        <v>5659</v>
      </c>
      <c r="P15" s="941" t="s">
        <v>5679</v>
      </c>
      <c r="Q15" s="942">
        <f t="shared" si="0"/>
        <v>1</v>
      </c>
      <c r="R15" s="980">
        <f t="shared" si="0"/>
        <v>0.84</v>
      </c>
      <c r="S15" s="942">
        <f t="shared" si="1"/>
        <v>-3</v>
      </c>
      <c r="T15" s="980">
        <f t="shared" si="2"/>
        <v>-2.52</v>
      </c>
      <c r="U15" s="987">
        <v>10</v>
      </c>
      <c r="V15" s="943">
        <v>7</v>
      </c>
      <c r="W15" s="943">
        <v>-3</v>
      </c>
      <c r="X15" s="985">
        <v>0.7</v>
      </c>
      <c r="Y15" s="983"/>
    </row>
    <row r="16" spans="1:25" ht="14.4" customHeight="1" x14ac:dyDescent="0.3">
      <c r="A16" s="947" t="s">
        <v>5680</v>
      </c>
      <c r="B16" s="928"/>
      <c r="C16" s="929"/>
      <c r="D16" s="930"/>
      <c r="E16" s="913">
        <v>1</v>
      </c>
      <c r="F16" s="914">
        <v>8.11</v>
      </c>
      <c r="G16" s="925">
        <v>8</v>
      </c>
      <c r="H16" s="917"/>
      <c r="I16" s="911"/>
      <c r="J16" s="912"/>
      <c r="K16" s="916">
        <v>9.31</v>
      </c>
      <c r="L16" s="917">
        <v>5</v>
      </c>
      <c r="M16" s="917">
        <v>48</v>
      </c>
      <c r="N16" s="918">
        <v>16</v>
      </c>
      <c r="O16" s="917" t="s">
        <v>5659</v>
      </c>
      <c r="P16" s="932" t="s">
        <v>5681</v>
      </c>
      <c r="Q16" s="919">
        <f t="shared" si="0"/>
        <v>0</v>
      </c>
      <c r="R16" s="979">
        <f t="shared" si="0"/>
        <v>0</v>
      </c>
      <c r="S16" s="919">
        <f t="shared" si="1"/>
        <v>-1</v>
      </c>
      <c r="T16" s="979">
        <f t="shared" si="2"/>
        <v>-8.11</v>
      </c>
      <c r="U16" s="986" t="s">
        <v>567</v>
      </c>
      <c r="V16" s="928" t="s">
        <v>567</v>
      </c>
      <c r="W16" s="928" t="s">
        <v>567</v>
      </c>
      <c r="X16" s="984" t="s">
        <v>567</v>
      </c>
      <c r="Y16" s="982"/>
    </row>
    <row r="17" spans="1:25" ht="14.4" customHeight="1" x14ac:dyDescent="0.3">
      <c r="A17" s="947" t="s">
        <v>5682</v>
      </c>
      <c r="B17" s="928"/>
      <c r="C17" s="929"/>
      <c r="D17" s="930"/>
      <c r="E17" s="913">
        <v>1</v>
      </c>
      <c r="F17" s="914">
        <v>19.07</v>
      </c>
      <c r="G17" s="925">
        <v>77</v>
      </c>
      <c r="H17" s="917"/>
      <c r="I17" s="911"/>
      <c r="J17" s="912"/>
      <c r="K17" s="916">
        <v>4.09</v>
      </c>
      <c r="L17" s="917">
        <v>5</v>
      </c>
      <c r="M17" s="917">
        <v>45</v>
      </c>
      <c r="N17" s="918">
        <v>15</v>
      </c>
      <c r="O17" s="917" t="s">
        <v>5659</v>
      </c>
      <c r="P17" s="932" t="s">
        <v>5683</v>
      </c>
      <c r="Q17" s="919">
        <f t="shared" si="0"/>
        <v>0</v>
      </c>
      <c r="R17" s="979">
        <f t="shared" si="0"/>
        <v>0</v>
      </c>
      <c r="S17" s="919">
        <f t="shared" si="1"/>
        <v>-1</v>
      </c>
      <c r="T17" s="979">
        <f t="shared" si="2"/>
        <v>-19.07</v>
      </c>
      <c r="U17" s="986" t="s">
        <v>567</v>
      </c>
      <c r="V17" s="928" t="s">
        <v>567</v>
      </c>
      <c r="W17" s="928" t="s">
        <v>567</v>
      </c>
      <c r="X17" s="984" t="s">
        <v>567</v>
      </c>
      <c r="Y17" s="982"/>
    </row>
    <row r="18" spans="1:25" ht="14.4" customHeight="1" x14ac:dyDescent="0.3">
      <c r="A18" s="947" t="s">
        <v>5684</v>
      </c>
      <c r="B18" s="928"/>
      <c r="C18" s="929"/>
      <c r="D18" s="930"/>
      <c r="E18" s="931"/>
      <c r="F18" s="911"/>
      <c r="G18" s="912"/>
      <c r="H18" s="913">
        <v>1</v>
      </c>
      <c r="I18" s="914">
        <v>4.6500000000000004</v>
      </c>
      <c r="J18" s="915">
        <v>23</v>
      </c>
      <c r="K18" s="916">
        <v>4.6500000000000004</v>
      </c>
      <c r="L18" s="917">
        <v>5</v>
      </c>
      <c r="M18" s="917">
        <v>45</v>
      </c>
      <c r="N18" s="918">
        <v>15</v>
      </c>
      <c r="O18" s="917" t="s">
        <v>5659</v>
      </c>
      <c r="P18" s="932" t="s">
        <v>5685</v>
      </c>
      <c r="Q18" s="919">
        <f t="shared" si="0"/>
        <v>1</v>
      </c>
      <c r="R18" s="979">
        <f t="shared" si="0"/>
        <v>4.6500000000000004</v>
      </c>
      <c r="S18" s="919">
        <f t="shared" si="1"/>
        <v>1</v>
      </c>
      <c r="T18" s="979">
        <f t="shared" si="2"/>
        <v>4.6500000000000004</v>
      </c>
      <c r="U18" s="986">
        <v>15</v>
      </c>
      <c r="V18" s="928">
        <v>23</v>
      </c>
      <c r="W18" s="928">
        <v>8</v>
      </c>
      <c r="X18" s="984">
        <v>1.5333333333333334</v>
      </c>
      <c r="Y18" s="982">
        <v>8</v>
      </c>
    </row>
    <row r="19" spans="1:25" ht="14.4" customHeight="1" x14ac:dyDescent="0.3">
      <c r="A19" s="947" t="s">
        <v>5686</v>
      </c>
      <c r="B19" s="920">
        <v>2</v>
      </c>
      <c r="C19" s="921">
        <v>4.76</v>
      </c>
      <c r="D19" s="922">
        <v>10</v>
      </c>
      <c r="E19" s="931"/>
      <c r="F19" s="911"/>
      <c r="G19" s="912"/>
      <c r="H19" s="917"/>
      <c r="I19" s="911"/>
      <c r="J19" s="912"/>
      <c r="K19" s="916">
        <v>1.72</v>
      </c>
      <c r="L19" s="917">
        <v>3</v>
      </c>
      <c r="M19" s="917">
        <v>27</v>
      </c>
      <c r="N19" s="918">
        <v>9</v>
      </c>
      <c r="O19" s="917" t="s">
        <v>5659</v>
      </c>
      <c r="P19" s="932" t="s">
        <v>5687</v>
      </c>
      <c r="Q19" s="919">
        <f t="shared" si="0"/>
        <v>-2</v>
      </c>
      <c r="R19" s="979">
        <f t="shared" si="0"/>
        <v>-4.76</v>
      </c>
      <c r="S19" s="919">
        <f t="shared" si="1"/>
        <v>0</v>
      </c>
      <c r="T19" s="979">
        <f t="shared" si="2"/>
        <v>0</v>
      </c>
      <c r="U19" s="986" t="s">
        <v>567</v>
      </c>
      <c r="V19" s="928" t="s">
        <v>567</v>
      </c>
      <c r="W19" s="928" t="s">
        <v>567</v>
      </c>
      <c r="X19" s="984" t="s">
        <v>567</v>
      </c>
      <c r="Y19" s="982"/>
    </row>
    <row r="20" spans="1:25" ht="14.4" customHeight="1" x14ac:dyDescent="0.3">
      <c r="A20" s="948" t="s">
        <v>5688</v>
      </c>
      <c r="B20" s="934">
        <v>1</v>
      </c>
      <c r="C20" s="935">
        <v>3.18</v>
      </c>
      <c r="D20" s="923">
        <v>29</v>
      </c>
      <c r="E20" s="936">
        <v>1</v>
      </c>
      <c r="F20" s="937">
        <v>3.18</v>
      </c>
      <c r="G20" s="924">
        <v>16</v>
      </c>
      <c r="H20" s="938"/>
      <c r="I20" s="937"/>
      <c r="J20" s="924"/>
      <c r="K20" s="939">
        <v>3.18</v>
      </c>
      <c r="L20" s="938">
        <v>4</v>
      </c>
      <c r="M20" s="938">
        <v>39</v>
      </c>
      <c r="N20" s="940">
        <v>13</v>
      </c>
      <c r="O20" s="938" t="s">
        <v>5659</v>
      </c>
      <c r="P20" s="941" t="s">
        <v>5687</v>
      </c>
      <c r="Q20" s="942">
        <f t="shared" si="0"/>
        <v>-1</v>
      </c>
      <c r="R20" s="980">
        <f t="shared" si="0"/>
        <v>-3.18</v>
      </c>
      <c r="S20" s="942">
        <f t="shared" si="1"/>
        <v>-1</v>
      </c>
      <c r="T20" s="980">
        <f t="shared" si="2"/>
        <v>-3.18</v>
      </c>
      <c r="U20" s="987" t="s">
        <v>567</v>
      </c>
      <c r="V20" s="943" t="s">
        <v>567</v>
      </c>
      <c r="W20" s="943" t="s">
        <v>567</v>
      </c>
      <c r="X20" s="985" t="s">
        <v>567</v>
      </c>
      <c r="Y20" s="983"/>
    </row>
    <row r="21" spans="1:25" ht="14.4" customHeight="1" x14ac:dyDescent="0.3">
      <c r="A21" s="947" t="s">
        <v>5689</v>
      </c>
      <c r="B21" s="920">
        <v>28</v>
      </c>
      <c r="C21" s="921">
        <v>15.59</v>
      </c>
      <c r="D21" s="922">
        <v>7.9</v>
      </c>
      <c r="E21" s="931">
        <v>25</v>
      </c>
      <c r="F21" s="911">
        <v>10.37</v>
      </c>
      <c r="G21" s="912">
        <v>4.7</v>
      </c>
      <c r="H21" s="917">
        <v>7</v>
      </c>
      <c r="I21" s="911">
        <v>3.14</v>
      </c>
      <c r="J21" s="912">
        <v>4.0999999999999996</v>
      </c>
      <c r="K21" s="916">
        <v>0.42</v>
      </c>
      <c r="L21" s="917">
        <v>2</v>
      </c>
      <c r="M21" s="917">
        <v>15</v>
      </c>
      <c r="N21" s="918">
        <v>5</v>
      </c>
      <c r="O21" s="917" t="s">
        <v>5659</v>
      </c>
      <c r="P21" s="932" t="s">
        <v>5690</v>
      </c>
      <c r="Q21" s="919">
        <f t="shared" si="0"/>
        <v>-21</v>
      </c>
      <c r="R21" s="979">
        <f t="shared" si="0"/>
        <v>-12.45</v>
      </c>
      <c r="S21" s="919">
        <f t="shared" si="1"/>
        <v>-18</v>
      </c>
      <c r="T21" s="979">
        <f t="shared" si="2"/>
        <v>-7.2299999999999986</v>
      </c>
      <c r="U21" s="986">
        <v>35</v>
      </c>
      <c r="V21" s="928">
        <v>28.699999999999996</v>
      </c>
      <c r="W21" s="928">
        <v>-6.3000000000000043</v>
      </c>
      <c r="X21" s="984">
        <v>0.81999999999999984</v>
      </c>
      <c r="Y21" s="982">
        <v>10</v>
      </c>
    </row>
    <row r="22" spans="1:25" ht="14.4" customHeight="1" x14ac:dyDescent="0.3">
      <c r="A22" s="948" t="s">
        <v>5691</v>
      </c>
      <c r="B22" s="934">
        <v>37</v>
      </c>
      <c r="C22" s="935">
        <v>20.14</v>
      </c>
      <c r="D22" s="923">
        <v>6</v>
      </c>
      <c r="E22" s="936">
        <v>30</v>
      </c>
      <c r="F22" s="937">
        <v>16.52</v>
      </c>
      <c r="G22" s="924">
        <v>6.1</v>
      </c>
      <c r="H22" s="938">
        <v>31</v>
      </c>
      <c r="I22" s="937">
        <v>16.62</v>
      </c>
      <c r="J22" s="924">
        <v>5.8</v>
      </c>
      <c r="K22" s="939">
        <v>0.55000000000000004</v>
      </c>
      <c r="L22" s="938">
        <v>2</v>
      </c>
      <c r="M22" s="938">
        <v>18</v>
      </c>
      <c r="N22" s="940">
        <v>6</v>
      </c>
      <c r="O22" s="938" t="s">
        <v>5659</v>
      </c>
      <c r="P22" s="941" t="s">
        <v>5692</v>
      </c>
      <c r="Q22" s="942">
        <f t="shared" si="0"/>
        <v>-6</v>
      </c>
      <c r="R22" s="980">
        <f t="shared" si="0"/>
        <v>-3.5199999999999996</v>
      </c>
      <c r="S22" s="942">
        <f t="shared" si="1"/>
        <v>1</v>
      </c>
      <c r="T22" s="980">
        <f t="shared" si="2"/>
        <v>0.10000000000000142</v>
      </c>
      <c r="U22" s="987">
        <v>186</v>
      </c>
      <c r="V22" s="943">
        <v>179.79999999999998</v>
      </c>
      <c r="W22" s="943">
        <v>-6.2000000000000171</v>
      </c>
      <c r="X22" s="985">
        <v>0.96666666666666656</v>
      </c>
      <c r="Y22" s="983">
        <v>63</v>
      </c>
    </row>
    <row r="23" spans="1:25" ht="14.4" customHeight="1" x14ac:dyDescent="0.3">
      <c r="A23" s="948" t="s">
        <v>5693</v>
      </c>
      <c r="B23" s="934">
        <v>26</v>
      </c>
      <c r="C23" s="935">
        <v>22.77</v>
      </c>
      <c r="D23" s="923">
        <v>8.9</v>
      </c>
      <c r="E23" s="936">
        <v>21</v>
      </c>
      <c r="F23" s="937">
        <v>17.260000000000002</v>
      </c>
      <c r="G23" s="924">
        <v>10.1</v>
      </c>
      <c r="H23" s="938">
        <v>18</v>
      </c>
      <c r="I23" s="937">
        <v>15.43</v>
      </c>
      <c r="J23" s="926">
        <v>12.3</v>
      </c>
      <c r="K23" s="939">
        <v>0.76</v>
      </c>
      <c r="L23" s="938">
        <v>3</v>
      </c>
      <c r="M23" s="938">
        <v>27</v>
      </c>
      <c r="N23" s="940">
        <v>9</v>
      </c>
      <c r="O23" s="938" t="s">
        <v>5659</v>
      </c>
      <c r="P23" s="941" t="s">
        <v>5694</v>
      </c>
      <c r="Q23" s="942">
        <f t="shared" si="0"/>
        <v>-8</v>
      </c>
      <c r="R23" s="980">
        <f t="shared" si="0"/>
        <v>-7.34</v>
      </c>
      <c r="S23" s="942">
        <f t="shared" si="1"/>
        <v>-3</v>
      </c>
      <c r="T23" s="980">
        <f t="shared" si="2"/>
        <v>-1.8300000000000018</v>
      </c>
      <c r="U23" s="987">
        <v>162</v>
      </c>
      <c r="V23" s="943">
        <v>221.4</v>
      </c>
      <c r="W23" s="943">
        <v>59.400000000000006</v>
      </c>
      <c r="X23" s="985">
        <v>1.3666666666666667</v>
      </c>
      <c r="Y23" s="983">
        <v>106</v>
      </c>
    </row>
    <row r="24" spans="1:25" ht="14.4" customHeight="1" x14ac:dyDescent="0.3">
      <c r="A24" s="947" t="s">
        <v>5695</v>
      </c>
      <c r="B24" s="920">
        <v>5</v>
      </c>
      <c r="C24" s="921">
        <v>8.01</v>
      </c>
      <c r="D24" s="922">
        <v>4</v>
      </c>
      <c r="E24" s="931">
        <v>2</v>
      </c>
      <c r="F24" s="911">
        <v>3.2</v>
      </c>
      <c r="G24" s="912">
        <v>4</v>
      </c>
      <c r="H24" s="917"/>
      <c r="I24" s="911"/>
      <c r="J24" s="912"/>
      <c r="K24" s="916">
        <v>1.6</v>
      </c>
      <c r="L24" s="917">
        <v>3</v>
      </c>
      <c r="M24" s="917">
        <v>24</v>
      </c>
      <c r="N24" s="918">
        <v>8</v>
      </c>
      <c r="O24" s="917" t="s">
        <v>5659</v>
      </c>
      <c r="P24" s="932" t="s">
        <v>5696</v>
      </c>
      <c r="Q24" s="919">
        <f t="shared" si="0"/>
        <v>-5</v>
      </c>
      <c r="R24" s="979">
        <f t="shared" si="0"/>
        <v>-8.01</v>
      </c>
      <c r="S24" s="919">
        <f t="shared" si="1"/>
        <v>-2</v>
      </c>
      <c r="T24" s="979">
        <f t="shared" si="2"/>
        <v>-3.2</v>
      </c>
      <c r="U24" s="986" t="s">
        <v>567</v>
      </c>
      <c r="V24" s="928" t="s">
        <v>567</v>
      </c>
      <c r="W24" s="928" t="s">
        <v>567</v>
      </c>
      <c r="X24" s="984" t="s">
        <v>567</v>
      </c>
      <c r="Y24" s="982"/>
    </row>
    <row r="25" spans="1:25" ht="14.4" customHeight="1" x14ac:dyDescent="0.3">
      <c r="A25" s="948" t="s">
        <v>5697</v>
      </c>
      <c r="B25" s="934">
        <v>4</v>
      </c>
      <c r="C25" s="935">
        <v>8.31</v>
      </c>
      <c r="D25" s="923">
        <v>13.5</v>
      </c>
      <c r="E25" s="936"/>
      <c r="F25" s="937"/>
      <c r="G25" s="924"/>
      <c r="H25" s="938">
        <v>1</v>
      </c>
      <c r="I25" s="937">
        <v>2.14</v>
      </c>
      <c r="J25" s="926">
        <v>18</v>
      </c>
      <c r="K25" s="939">
        <v>2.08</v>
      </c>
      <c r="L25" s="938">
        <v>4</v>
      </c>
      <c r="M25" s="938">
        <v>39</v>
      </c>
      <c r="N25" s="940">
        <v>13</v>
      </c>
      <c r="O25" s="938" t="s">
        <v>5659</v>
      </c>
      <c r="P25" s="941" t="s">
        <v>5696</v>
      </c>
      <c r="Q25" s="942">
        <f t="shared" si="0"/>
        <v>-3</v>
      </c>
      <c r="R25" s="980">
        <f t="shared" si="0"/>
        <v>-6.17</v>
      </c>
      <c r="S25" s="942">
        <f t="shared" si="1"/>
        <v>1</v>
      </c>
      <c r="T25" s="980">
        <f t="shared" si="2"/>
        <v>2.14</v>
      </c>
      <c r="U25" s="987">
        <v>13</v>
      </c>
      <c r="V25" s="943">
        <v>18</v>
      </c>
      <c r="W25" s="943">
        <v>5</v>
      </c>
      <c r="X25" s="985">
        <v>1.3846153846153846</v>
      </c>
      <c r="Y25" s="983">
        <v>5</v>
      </c>
    </row>
    <row r="26" spans="1:25" ht="14.4" customHeight="1" x14ac:dyDescent="0.3">
      <c r="A26" s="948" t="s">
        <v>5698</v>
      </c>
      <c r="B26" s="934"/>
      <c r="C26" s="935"/>
      <c r="D26" s="923"/>
      <c r="E26" s="936">
        <v>2</v>
      </c>
      <c r="F26" s="937">
        <v>7.54</v>
      </c>
      <c r="G26" s="924">
        <v>15.5</v>
      </c>
      <c r="H26" s="938"/>
      <c r="I26" s="937"/>
      <c r="J26" s="924"/>
      <c r="K26" s="939">
        <v>3.77</v>
      </c>
      <c r="L26" s="938">
        <v>6</v>
      </c>
      <c r="M26" s="938">
        <v>54</v>
      </c>
      <c r="N26" s="940">
        <v>18</v>
      </c>
      <c r="O26" s="938" t="s">
        <v>5659</v>
      </c>
      <c r="P26" s="941" t="s">
        <v>5696</v>
      </c>
      <c r="Q26" s="942">
        <f t="shared" si="0"/>
        <v>0</v>
      </c>
      <c r="R26" s="980">
        <f t="shared" si="0"/>
        <v>0</v>
      </c>
      <c r="S26" s="942">
        <f t="shared" si="1"/>
        <v>-2</v>
      </c>
      <c r="T26" s="980">
        <f t="shared" si="2"/>
        <v>-7.54</v>
      </c>
      <c r="U26" s="987" t="s">
        <v>567</v>
      </c>
      <c r="V26" s="943" t="s">
        <v>567</v>
      </c>
      <c r="W26" s="943" t="s">
        <v>567</v>
      </c>
      <c r="X26" s="985" t="s">
        <v>567</v>
      </c>
      <c r="Y26" s="983"/>
    </row>
    <row r="27" spans="1:25" ht="14.4" customHeight="1" x14ac:dyDescent="0.3">
      <c r="A27" s="947" t="s">
        <v>5699</v>
      </c>
      <c r="B27" s="920">
        <v>12</v>
      </c>
      <c r="C27" s="921">
        <v>5.96</v>
      </c>
      <c r="D27" s="922">
        <v>5.3</v>
      </c>
      <c r="E27" s="931">
        <v>5</v>
      </c>
      <c r="F27" s="911">
        <v>1.94</v>
      </c>
      <c r="G27" s="912">
        <v>2.6</v>
      </c>
      <c r="H27" s="917">
        <v>4</v>
      </c>
      <c r="I27" s="911">
        <v>2.0699999999999998</v>
      </c>
      <c r="J27" s="912">
        <v>3</v>
      </c>
      <c r="K27" s="916">
        <v>0.47</v>
      </c>
      <c r="L27" s="917">
        <v>2</v>
      </c>
      <c r="M27" s="917">
        <v>18</v>
      </c>
      <c r="N27" s="918">
        <v>6</v>
      </c>
      <c r="O27" s="917" t="s">
        <v>5659</v>
      </c>
      <c r="P27" s="932" t="s">
        <v>5700</v>
      </c>
      <c r="Q27" s="919">
        <f t="shared" si="0"/>
        <v>-8</v>
      </c>
      <c r="R27" s="979">
        <f t="shared" si="0"/>
        <v>-3.89</v>
      </c>
      <c r="S27" s="919">
        <f t="shared" si="1"/>
        <v>-1</v>
      </c>
      <c r="T27" s="979">
        <f t="shared" si="2"/>
        <v>0.12999999999999989</v>
      </c>
      <c r="U27" s="986">
        <v>24</v>
      </c>
      <c r="V27" s="928">
        <v>12</v>
      </c>
      <c r="W27" s="928">
        <v>-12</v>
      </c>
      <c r="X27" s="984">
        <v>0.5</v>
      </c>
      <c r="Y27" s="982"/>
    </row>
    <row r="28" spans="1:25" ht="14.4" customHeight="1" x14ac:dyDescent="0.3">
      <c r="A28" s="948" t="s">
        <v>5701</v>
      </c>
      <c r="B28" s="934">
        <v>9</v>
      </c>
      <c r="C28" s="935">
        <v>5.62</v>
      </c>
      <c r="D28" s="923">
        <v>6.3</v>
      </c>
      <c r="E28" s="936">
        <v>8</v>
      </c>
      <c r="F28" s="937">
        <v>4.83</v>
      </c>
      <c r="G28" s="924">
        <v>9.9</v>
      </c>
      <c r="H28" s="938">
        <v>11</v>
      </c>
      <c r="I28" s="937">
        <v>8.08</v>
      </c>
      <c r="J28" s="926">
        <v>8.5</v>
      </c>
      <c r="K28" s="939">
        <v>0.61</v>
      </c>
      <c r="L28" s="938">
        <v>2</v>
      </c>
      <c r="M28" s="938">
        <v>21</v>
      </c>
      <c r="N28" s="940">
        <v>7</v>
      </c>
      <c r="O28" s="938" t="s">
        <v>5659</v>
      </c>
      <c r="P28" s="941" t="s">
        <v>5702</v>
      </c>
      <c r="Q28" s="942">
        <f t="shared" si="0"/>
        <v>2</v>
      </c>
      <c r="R28" s="980">
        <f t="shared" si="0"/>
        <v>2.46</v>
      </c>
      <c r="S28" s="942">
        <f t="shared" si="1"/>
        <v>3</v>
      </c>
      <c r="T28" s="980">
        <f t="shared" si="2"/>
        <v>3.25</v>
      </c>
      <c r="U28" s="987">
        <v>77</v>
      </c>
      <c r="V28" s="943">
        <v>93.5</v>
      </c>
      <c r="W28" s="943">
        <v>16.5</v>
      </c>
      <c r="X28" s="985">
        <v>1.2142857142857142</v>
      </c>
      <c r="Y28" s="983">
        <v>30</v>
      </c>
    </row>
    <row r="29" spans="1:25" ht="14.4" customHeight="1" x14ac:dyDescent="0.3">
      <c r="A29" s="948" t="s">
        <v>5703</v>
      </c>
      <c r="B29" s="934">
        <v>5</v>
      </c>
      <c r="C29" s="935">
        <v>3.62</v>
      </c>
      <c r="D29" s="923">
        <v>5.2</v>
      </c>
      <c r="E29" s="936">
        <v>8</v>
      </c>
      <c r="F29" s="937">
        <v>6.58</v>
      </c>
      <c r="G29" s="924">
        <v>5.6</v>
      </c>
      <c r="H29" s="938">
        <v>2</v>
      </c>
      <c r="I29" s="937">
        <v>1.64</v>
      </c>
      <c r="J29" s="926">
        <v>15</v>
      </c>
      <c r="K29" s="939">
        <v>0.82</v>
      </c>
      <c r="L29" s="938">
        <v>3</v>
      </c>
      <c r="M29" s="938">
        <v>27</v>
      </c>
      <c r="N29" s="940">
        <v>9</v>
      </c>
      <c r="O29" s="938" t="s">
        <v>5659</v>
      </c>
      <c r="P29" s="941" t="s">
        <v>5704</v>
      </c>
      <c r="Q29" s="942">
        <f t="shared" si="0"/>
        <v>-3</v>
      </c>
      <c r="R29" s="980">
        <f t="shared" si="0"/>
        <v>-1.9800000000000002</v>
      </c>
      <c r="S29" s="942">
        <f t="shared" si="1"/>
        <v>-6</v>
      </c>
      <c r="T29" s="980">
        <f t="shared" si="2"/>
        <v>-4.9400000000000004</v>
      </c>
      <c r="U29" s="987">
        <v>18</v>
      </c>
      <c r="V29" s="943">
        <v>30</v>
      </c>
      <c r="W29" s="943">
        <v>12</v>
      </c>
      <c r="X29" s="985">
        <v>1.6666666666666667</v>
      </c>
      <c r="Y29" s="983">
        <v>13</v>
      </c>
    </row>
    <row r="30" spans="1:25" ht="14.4" customHeight="1" x14ac:dyDescent="0.3">
      <c r="A30" s="947" t="s">
        <v>5705</v>
      </c>
      <c r="B30" s="928"/>
      <c r="C30" s="929"/>
      <c r="D30" s="930"/>
      <c r="E30" s="913">
        <v>1</v>
      </c>
      <c r="F30" s="914">
        <v>0.65</v>
      </c>
      <c r="G30" s="925">
        <v>5</v>
      </c>
      <c r="H30" s="917"/>
      <c r="I30" s="911"/>
      <c r="J30" s="912"/>
      <c r="K30" s="916">
        <v>0.65</v>
      </c>
      <c r="L30" s="917">
        <v>3</v>
      </c>
      <c r="M30" s="917">
        <v>24</v>
      </c>
      <c r="N30" s="918">
        <v>8</v>
      </c>
      <c r="O30" s="917" t="s">
        <v>5659</v>
      </c>
      <c r="P30" s="932" t="s">
        <v>5706</v>
      </c>
      <c r="Q30" s="919">
        <f t="shared" si="0"/>
        <v>0</v>
      </c>
      <c r="R30" s="979">
        <f t="shared" si="0"/>
        <v>0</v>
      </c>
      <c r="S30" s="919">
        <f t="shared" si="1"/>
        <v>-1</v>
      </c>
      <c r="T30" s="979">
        <f t="shared" si="2"/>
        <v>-0.65</v>
      </c>
      <c r="U30" s="986" t="s">
        <v>567</v>
      </c>
      <c r="V30" s="928" t="s">
        <v>567</v>
      </c>
      <c r="W30" s="928" t="s">
        <v>567</v>
      </c>
      <c r="X30" s="984" t="s">
        <v>567</v>
      </c>
      <c r="Y30" s="982"/>
    </row>
    <row r="31" spans="1:25" ht="14.4" customHeight="1" x14ac:dyDescent="0.3">
      <c r="A31" s="947" t="s">
        <v>5707</v>
      </c>
      <c r="B31" s="928">
        <v>1</v>
      </c>
      <c r="C31" s="929">
        <v>6.53</v>
      </c>
      <c r="D31" s="930">
        <v>35</v>
      </c>
      <c r="E31" s="913">
        <v>1</v>
      </c>
      <c r="F31" s="914">
        <v>7.3</v>
      </c>
      <c r="G31" s="925">
        <v>39</v>
      </c>
      <c r="H31" s="917"/>
      <c r="I31" s="911"/>
      <c r="J31" s="912"/>
      <c r="K31" s="916">
        <v>4.99</v>
      </c>
      <c r="L31" s="917">
        <v>3</v>
      </c>
      <c r="M31" s="917">
        <v>27</v>
      </c>
      <c r="N31" s="918">
        <v>9</v>
      </c>
      <c r="O31" s="917" t="s">
        <v>5659</v>
      </c>
      <c r="P31" s="932" t="s">
        <v>5708</v>
      </c>
      <c r="Q31" s="919">
        <f t="shared" si="0"/>
        <v>-1</v>
      </c>
      <c r="R31" s="979">
        <f t="shared" si="0"/>
        <v>-6.53</v>
      </c>
      <c r="S31" s="919">
        <f t="shared" si="1"/>
        <v>-1</v>
      </c>
      <c r="T31" s="979">
        <f t="shared" si="2"/>
        <v>-7.3</v>
      </c>
      <c r="U31" s="986" t="s">
        <v>567</v>
      </c>
      <c r="V31" s="928" t="s">
        <v>567</v>
      </c>
      <c r="W31" s="928" t="s">
        <v>567</v>
      </c>
      <c r="X31" s="984" t="s">
        <v>567</v>
      </c>
      <c r="Y31" s="982"/>
    </row>
    <row r="32" spans="1:25" ht="14.4" customHeight="1" x14ac:dyDescent="0.3">
      <c r="A32" s="947" t="s">
        <v>5709</v>
      </c>
      <c r="B32" s="920">
        <v>2</v>
      </c>
      <c r="C32" s="921">
        <v>1.18</v>
      </c>
      <c r="D32" s="922">
        <v>9</v>
      </c>
      <c r="E32" s="931">
        <v>2</v>
      </c>
      <c r="F32" s="911">
        <v>1.1299999999999999</v>
      </c>
      <c r="G32" s="912">
        <v>5.5</v>
      </c>
      <c r="H32" s="917">
        <v>1</v>
      </c>
      <c r="I32" s="911">
        <v>0.56999999999999995</v>
      </c>
      <c r="J32" s="912">
        <v>7</v>
      </c>
      <c r="K32" s="916">
        <v>0.56999999999999995</v>
      </c>
      <c r="L32" s="917">
        <v>2</v>
      </c>
      <c r="M32" s="917">
        <v>21</v>
      </c>
      <c r="N32" s="918">
        <v>7</v>
      </c>
      <c r="O32" s="917" t="s">
        <v>5659</v>
      </c>
      <c r="P32" s="932" t="s">
        <v>5710</v>
      </c>
      <c r="Q32" s="919">
        <f t="shared" si="0"/>
        <v>-1</v>
      </c>
      <c r="R32" s="979">
        <f t="shared" si="0"/>
        <v>-0.61</v>
      </c>
      <c r="S32" s="919">
        <f t="shared" si="1"/>
        <v>-1</v>
      </c>
      <c r="T32" s="979">
        <f t="shared" si="2"/>
        <v>-0.55999999999999994</v>
      </c>
      <c r="U32" s="986">
        <v>7</v>
      </c>
      <c r="V32" s="928">
        <v>7</v>
      </c>
      <c r="W32" s="928">
        <v>0</v>
      </c>
      <c r="X32" s="984">
        <v>1</v>
      </c>
      <c r="Y32" s="982"/>
    </row>
    <row r="33" spans="1:25" ht="14.4" customHeight="1" x14ac:dyDescent="0.3">
      <c r="A33" s="948" t="s">
        <v>5711</v>
      </c>
      <c r="B33" s="934">
        <v>3</v>
      </c>
      <c r="C33" s="935">
        <v>1.8</v>
      </c>
      <c r="D33" s="923">
        <v>3.3</v>
      </c>
      <c r="E33" s="936">
        <v>3</v>
      </c>
      <c r="F33" s="937">
        <v>2.08</v>
      </c>
      <c r="G33" s="924">
        <v>6</v>
      </c>
      <c r="H33" s="938">
        <v>1</v>
      </c>
      <c r="I33" s="937">
        <v>0.67</v>
      </c>
      <c r="J33" s="926">
        <v>9</v>
      </c>
      <c r="K33" s="939">
        <v>0.67</v>
      </c>
      <c r="L33" s="938">
        <v>3</v>
      </c>
      <c r="M33" s="938">
        <v>24</v>
      </c>
      <c r="N33" s="940">
        <v>8</v>
      </c>
      <c r="O33" s="938" t="s">
        <v>5659</v>
      </c>
      <c r="P33" s="941" t="s">
        <v>5710</v>
      </c>
      <c r="Q33" s="942">
        <f t="shared" si="0"/>
        <v>-2</v>
      </c>
      <c r="R33" s="980">
        <f t="shared" si="0"/>
        <v>-1.1299999999999999</v>
      </c>
      <c r="S33" s="942">
        <f t="shared" si="1"/>
        <v>-2</v>
      </c>
      <c r="T33" s="980">
        <f t="shared" si="2"/>
        <v>-1.4100000000000001</v>
      </c>
      <c r="U33" s="987">
        <v>8</v>
      </c>
      <c r="V33" s="943">
        <v>9</v>
      </c>
      <c r="W33" s="943">
        <v>1</v>
      </c>
      <c r="X33" s="985">
        <v>1.125</v>
      </c>
      <c r="Y33" s="983">
        <v>1</v>
      </c>
    </row>
    <row r="34" spans="1:25" ht="14.4" customHeight="1" x14ac:dyDescent="0.3">
      <c r="A34" s="948" t="s">
        <v>5712</v>
      </c>
      <c r="B34" s="934">
        <v>1</v>
      </c>
      <c r="C34" s="935">
        <v>1.02</v>
      </c>
      <c r="D34" s="923">
        <v>4</v>
      </c>
      <c r="E34" s="936"/>
      <c r="F34" s="937"/>
      <c r="G34" s="924"/>
      <c r="H34" s="938"/>
      <c r="I34" s="937"/>
      <c r="J34" s="924"/>
      <c r="K34" s="939">
        <v>1.02</v>
      </c>
      <c r="L34" s="938">
        <v>3</v>
      </c>
      <c r="M34" s="938">
        <v>30</v>
      </c>
      <c r="N34" s="940">
        <v>10</v>
      </c>
      <c r="O34" s="938" t="s">
        <v>5659</v>
      </c>
      <c r="P34" s="941" t="s">
        <v>5710</v>
      </c>
      <c r="Q34" s="942">
        <f t="shared" si="0"/>
        <v>-1</v>
      </c>
      <c r="R34" s="980">
        <f t="shared" si="0"/>
        <v>-1.02</v>
      </c>
      <c r="S34" s="942">
        <f t="shared" si="1"/>
        <v>0</v>
      </c>
      <c r="T34" s="980">
        <f t="shared" si="2"/>
        <v>0</v>
      </c>
      <c r="U34" s="987" t="s">
        <v>567</v>
      </c>
      <c r="V34" s="943" t="s">
        <v>567</v>
      </c>
      <c r="W34" s="943" t="s">
        <v>567</v>
      </c>
      <c r="X34" s="985" t="s">
        <v>567</v>
      </c>
      <c r="Y34" s="983"/>
    </row>
    <row r="35" spans="1:25" ht="14.4" customHeight="1" x14ac:dyDescent="0.3">
      <c r="A35" s="947" t="s">
        <v>5713</v>
      </c>
      <c r="B35" s="928"/>
      <c r="C35" s="929"/>
      <c r="D35" s="930"/>
      <c r="E35" s="913">
        <v>1</v>
      </c>
      <c r="F35" s="914">
        <v>2.48</v>
      </c>
      <c r="G35" s="925">
        <v>6</v>
      </c>
      <c r="H35" s="917"/>
      <c r="I35" s="911"/>
      <c r="J35" s="912"/>
      <c r="K35" s="916">
        <v>2.48</v>
      </c>
      <c r="L35" s="917">
        <v>6</v>
      </c>
      <c r="M35" s="917">
        <v>57</v>
      </c>
      <c r="N35" s="918">
        <v>19</v>
      </c>
      <c r="O35" s="917" t="s">
        <v>5659</v>
      </c>
      <c r="P35" s="932" t="s">
        <v>5714</v>
      </c>
      <c r="Q35" s="919">
        <f t="shared" si="0"/>
        <v>0</v>
      </c>
      <c r="R35" s="979">
        <f t="shared" si="0"/>
        <v>0</v>
      </c>
      <c r="S35" s="919">
        <f t="shared" si="1"/>
        <v>-1</v>
      </c>
      <c r="T35" s="979">
        <f t="shared" si="2"/>
        <v>-2.48</v>
      </c>
      <c r="U35" s="986" t="s">
        <v>567</v>
      </c>
      <c r="V35" s="928" t="s">
        <v>567</v>
      </c>
      <c r="W35" s="928" t="s">
        <v>567</v>
      </c>
      <c r="X35" s="984" t="s">
        <v>567</v>
      </c>
      <c r="Y35" s="982"/>
    </row>
    <row r="36" spans="1:25" ht="14.4" customHeight="1" x14ac:dyDescent="0.3">
      <c r="A36" s="947" t="s">
        <v>5715</v>
      </c>
      <c r="B36" s="928"/>
      <c r="C36" s="929"/>
      <c r="D36" s="930"/>
      <c r="E36" s="931"/>
      <c r="F36" s="911"/>
      <c r="G36" s="912"/>
      <c r="H36" s="913">
        <v>1</v>
      </c>
      <c r="I36" s="914">
        <v>0.72</v>
      </c>
      <c r="J36" s="925">
        <v>8</v>
      </c>
      <c r="K36" s="916">
        <v>0.72</v>
      </c>
      <c r="L36" s="917">
        <v>3</v>
      </c>
      <c r="M36" s="917">
        <v>24</v>
      </c>
      <c r="N36" s="918">
        <v>8</v>
      </c>
      <c r="O36" s="917" t="s">
        <v>5659</v>
      </c>
      <c r="P36" s="932" t="s">
        <v>5716</v>
      </c>
      <c r="Q36" s="919">
        <f t="shared" si="0"/>
        <v>1</v>
      </c>
      <c r="R36" s="979">
        <f t="shared" si="0"/>
        <v>0.72</v>
      </c>
      <c r="S36" s="919">
        <f t="shared" si="1"/>
        <v>1</v>
      </c>
      <c r="T36" s="979">
        <f t="shared" si="2"/>
        <v>0.72</v>
      </c>
      <c r="U36" s="986">
        <v>8</v>
      </c>
      <c r="V36" s="928">
        <v>8</v>
      </c>
      <c r="W36" s="928">
        <v>0</v>
      </c>
      <c r="X36" s="984">
        <v>1</v>
      </c>
      <c r="Y36" s="982"/>
    </row>
    <row r="37" spans="1:25" ht="14.4" customHeight="1" x14ac:dyDescent="0.3">
      <c r="A37" s="947" t="s">
        <v>5717</v>
      </c>
      <c r="B37" s="928">
        <v>1</v>
      </c>
      <c r="C37" s="929">
        <v>0.36</v>
      </c>
      <c r="D37" s="930">
        <v>2</v>
      </c>
      <c r="E37" s="931">
        <v>1</v>
      </c>
      <c r="F37" s="911">
        <v>0.54</v>
      </c>
      <c r="G37" s="912">
        <v>6</v>
      </c>
      <c r="H37" s="913">
        <v>2</v>
      </c>
      <c r="I37" s="914">
        <v>1.23</v>
      </c>
      <c r="J37" s="915">
        <v>12</v>
      </c>
      <c r="K37" s="916">
        <v>0.54</v>
      </c>
      <c r="L37" s="917">
        <v>3</v>
      </c>
      <c r="M37" s="917">
        <v>27</v>
      </c>
      <c r="N37" s="918">
        <v>9</v>
      </c>
      <c r="O37" s="917" t="s">
        <v>5659</v>
      </c>
      <c r="P37" s="932" t="s">
        <v>5718</v>
      </c>
      <c r="Q37" s="919">
        <f t="shared" si="0"/>
        <v>1</v>
      </c>
      <c r="R37" s="979">
        <f t="shared" si="0"/>
        <v>0.87</v>
      </c>
      <c r="S37" s="919">
        <f t="shared" si="1"/>
        <v>1</v>
      </c>
      <c r="T37" s="979">
        <f t="shared" si="2"/>
        <v>0.69</v>
      </c>
      <c r="U37" s="986">
        <v>18</v>
      </c>
      <c r="V37" s="928">
        <v>24</v>
      </c>
      <c r="W37" s="928">
        <v>6</v>
      </c>
      <c r="X37" s="984">
        <v>1.3333333333333333</v>
      </c>
      <c r="Y37" s="982">
        <v>6</v>
      </c>
    </row>
    <row r="38" spans="1:25" ht="14.4" customHeight="1" x14ac:dyDescent="0.3">
      <c r="A38" s="948" t="s">
        <v>5719</v>
      </c>
      <c r="B38" s="943">
        <v>1</v>
      </c>
      <c r="C38" s="944">
        <v>0.6</v>
      </c>
      <c r="D38" s="933">
        <v>5</v>
      </c>
      <c r="E38" s="936">
        <v>1</v>
      </c>
      <c r="F38" s="937">
        <v>0.76</v>
      </c>
      <c r="G38" s="924">
        <v>4</v>
      </c>
      <c r="H38" s="945">
        <v>2</v>
      </c>
      <c r="I38" s="946">
        <v>1</v>
      </c>
      <c r="J38" s="927">
        <v>6</v>
      </c>
      <c r="K38" s="939">
        <v>0.6</v>
      </c>
      <c r="L38" s="938">
        <v>3</v>
      </c>
      <c r="M38" s="938">
        <v>30</v>
      </c>
      <c r="N38" s="940">
        <v>10</v>
      </c>
      <c r="O38" s="938" t="s">
        <v>5659</v>
      </c>
      <c r="P38" s="941" t="s">
        <v>5720</v>
      </c>
      <c r="Q38" s="942">
        <f t="shared" si="0"/>
        <v>1</v>
      </c>
      <c r="R38" s="980">
        <f t="shared" si="0"/>
        <v>0.4</v>
      </c>
      <c r="S38" s="942">
        <f t="shared" si="1"/>
        <v>1</v>
      </c>
      <c r="T38" s="980">
        <f t="shared" si="2"/>
        <v>0.24</v>
      </c>
      <c r="U38" s="987">
        <v>20</v>
      </c>
      <c r="V38" s="943">
        <v>12</v>
      </c>
      <c r="W38" s="943">
        <v>-8</v>
      </c>
      <c r="X38" s="985">
        <v>0.6</v>
      </c>
      <c r="Y38" s="983"/>
    </row>
    <row r="39" spans="1:25" ht="14.4" customHeight="1" x14ac:dyDescent="0.3">
      <c r="A39" s="948" t="s">
        <v>5721</v>
      </c>
      <c r="B39" s="943">
        <v>1</v>
      </c>
      <c r="C39" s="944">
        <v>0.48</v>
      </c>
      <c r="D39" s="933">
        <v>2</v>
      </c>
      <c r="E39" s="936">
        <v>2</v>
      </c>
      <c r="F39" s="937">
        <v>1.85</v>
      </c>
      <c r="G39" s="924">
        <v>4.5</v>
      </c>
      <c r="H39" s="945">
        <v>1</v>
      </c>
      <c r="I39" s="946">
        <v>1</v>
      </c>
      <c r="J39" s="927">
        <v>6</v>
      </c>
      <c r="K39" s="939">
        <v>0.86</v>
      </c>
      <c r="L39" s="938">
        <v>4</v>
      </c>
      <c r="M39" s="938">
        <v>36</v>
      </c>
      <c r="N39" s="940">
        <v>12</v>
      </c>
      <c r="O39" s="938" t="s">
        <v>5659</v>
      </c>
      <c r="P39" s="941" t="s">
        <v>5722</v>
      </c>
      <c r="Q39" s="942">
        <f t="shared" si="0"/>
        <v>0</v>
      </c>
      <c r="R39" s="980">
        <f t="shared" si="0"/>
        <v>0.52</v>
      </c>
      <c r="S39" s="942">
        <f t="shared" si="1"/>
        <v>-1</v>
      </c>
      <c r="T39" s="980">
        <f t="shared" si="2"/>
        <v>-0.85000000000000009</v>
      </c>
      <c r="U39" s="987">
        <v>12</v>
      </c>
      <c r="V39" s="943">
        <v>6</v>
      </c>
      <c r="W39" s="943">
        <v>-6</v>
      </c>
      <c r="X39" s="985">
        <v>0.5</v>
      </c>
      <c r="Y39" s="983"/>
    </row>
    <row r="40" spans="1:25" ht="14.4" customHeight="1" x14ac:dyDescent="0.3">
      <c r="A40" s="947" t="s">
        <v>5723</v>
      </c>
      <c r="B40" s="928">
        <v>3</v>
      </c>
      <c r="C40" s="929">
        <v>1.41</v>
      </c>
      <c r="D40" s="930">
        <v>8.3000000000000007</v>
      </c>
      <c r="E40" s="931">
        <v>4</v>
      </c>
      <c r="F40" s="911">
        <v>1.42</v>
      </c>
      <c r="G40" s="912">
        <v>7.3</v>
      </c>
      <c r="H40" s="913">
        <v>4</v>
      </c>
      <c r="I40" s="914">
        <v>1.33</v>
      </c>
      <c r="J40" s="915">
        <v>6.5</v>
      </c>
      <c r="K40" s="916">
        <v>0.33</v>
      </c>
      <c r="L40" s="917">
        <v>1</v>
      </c>
      <c r="M40" s="917">
        <v>12</v>
      </c>
      <c r="N40" s="918">
        <v>4</v>
      </c>
      <c r="O40" s="917" t="s">
        <v>5659</v>
      </c>
      <c r="P40" s="932" t="s">
        <v>5724</v>
      </c>
      <c r="Q40" s="919">
        <f t="shared" si="0"/>
        <v>1</v>
      </c>
      <c r="R40" s="979">
        <f t="shared" si="0"/>
        <v>-7.9999999999999849E-2</v>
      </c>
      <c r="S40" s="919">
        <f t="shared" si="1"/>
        <v>0</v>
      </c>
      <c r="T40" s="979">
        <f t="shared" si="2"/>
        <v>-8.9999999999999858E-2</v>
      </c>
      <c r="U40" s="986">
        <v>16</v>
      </c>
      <c r="V40" s="928">
        <v>26</v>
      </c>
      <c r="W40" s="928">
        <v>10</v>
      </c>
      <c r="X40" s="984">
        <v>1.625</v>
      </c>
      <c r="Y40" s="982">
        <v>11</v>
      </c>
    </row>
    <row r="41" spans="1:25" ht="14.4" customHeight="1" x14ac:dyDescent="0.3">
      <c r="A41" s="948" t="s">
        <v>5725</v>
      </c>
      <c r="B41" s="943">
        <v>15</v>
      </c>
      <c r="C41" s="944">
        <v>9.1199999999999992</v>
      </c>
      <c r="D41" s="933">
        <v>7.6</v>
      </c>
      <c r="E41" s="936">
        <v>5</v>
      </c>
      <c r="F41" s="937">
        <v>2.59</v>
      </c>
      <c r="G41" s="924">
        <v>5.4</v>
      </c>
      <c r="H41" s="945">
        <v>11</v>
      </c>
      <c r="I41" s="946">
        <v>6.34</v>
      </c>
      <c r="J41" s="926">
        <v>10.1</v>
      </c>
      <c r="K41" s="939">
        <v>0.48</v>
      </c>
      <c r="L41" s="938">
        <v>2</v>
      </c>
      <c r="M41" s="938">
        <v>18</v>
      </c>
      <c r="N41" s="940">
        <v>6</v>
      </c>
      <c r="O41" s="938" t="s">
        <v>5659</v>
      </c>
      <c r="P41" s="941" t="s">
        <v>5726</v>
      </c>
      <c r="Q41" s="942">
        <f t="shared" si="0"/>
        <v>-4</v>
      </c>
      <c r="R41" s="980">
        <f t="shared" si="0"/>
        <v>-2.7799999999999994</v>
      </c>
      <c r="S41" s="942">
        <f t="shared" si="1"/>
        <v>6</v>
      </c>
      <c r="T41" s="980">
        <f t="shared" si="2"/>
        <v>3.75</v>
      </c>
      <c r="U41" s="987">
        <v>66</v>
      </c>
      <c r="V41" s="943">
        <v>111.1</v>
      </c>
      <c r="W41" s="943">
        <v>45.099999999999994</v>
      </c>
      <c r="X41" s="985">
        <v>1.6833333333333333</v>
      </c>
      <c r="Y41" s="983">
        <v>53</v>
      </c>
    </row>
    <row r="42" spans="1:25" ht="14.4" customHeight="1" x14ac:dyDescent="0.3">
      <c r="A42" s="948" t="s">
        <v>5727</v>
      </c>
      <c r="B42" s="943">
        <v>8</v>
      </c>
      <c r="C42" s="944">
        <v>5.15</v>
      </c>
      <c r="D42" s="933">
        <v>2.1</v>
      </c>
      <c r="E42" s="936">
        <v>5</v>
      </c>
      <c r="F42" s="937">
        <v>4.21</v>
      </c>
      <c r="G42" s="924">
        <v>14</v>
      </c>
      <c r="H42" s="945">
        <v>14</v>
      </c>
      <c r="I42" s="946">
        <v>8.68</v>
      </c>
      <c r="J42" s="927">
        <v>6.4</v>
      </c>
      <c r="K42" s="939">
        <v>0.6</v>
      </c>
      <c r="L42" s="938">
        <v>2</v>
      </c>
      <c r="M42" s="938">
        <v>21</v>
      </c>
      <c r="N42" s="940">
        <v>7</v>
      </c>
      <c r="O42" s="938" t="s">
        <v>5659</v>
      </c>
      <c r="P42" s="941" t="s">
        <v>5728</v>
      </c>
      <c r="Q42" s="942">
        <f t="shared" si="0"/>
        <v>6</v>
      </c>
      <c r="R42" s="980">
        <f t="shared" si="0"/>
        <v>3.5299999999999994</v>
      </c>
      <c r="S42" s="942">
        <f t="shared" si="1"/>
        <v>9</v>
      </c>
      <c r="T42" s="980">
        <f t="shared" si="2"/>
        <v>4.47</v>
      </c>
      <c r="U42" s="987">
        <v>98</v>
      </c>
      <c r="V42" s="943">
        <v>89.600000000000009</v>
      </c>
      <c r="W42" s="943">
        <v>-8.3999999999999915</v>
      </c>
      <c r="X42" s="985">
        <v>0.91428571428571437</v>
      </c>
      <c r="Y42" s="983">
        <v>15</v>
      </c>
    </row>
    <row r="43" spans="1:25" ht="14.4" customHeight="1" x14ac:dyDescent="0.3">
      <c r="A43" s="947" t="s">
        <v>5729</v>
      </c>
      <c r="B43" s="928"/>
      <c r="C43" s="929"/>
      <c r="D43" s="930"/>
      <c r="E43" s="913">
        <v>1</v>
      </c>
      <c r="F43" s="914">
        <v>0.65</v>
      </c>
      <c r="G43" s="925">
        <v>6</v>
      </c>
      <c r="H43" s="917"/>
      <c r="I43" s="911"/>
      <c r="J43" s="912"/>
      <c r="K43" s="916">
        <v>0.65</v>
      </c>
      <c r="L43" s="917">
        <v>3</v>
      </c>
      <c r="M43" s="917">
        <v>30</v>
      </c>
      <c r="N43" s="918">
        <v>10</v>
      </c>
      <c r="O43" s="917" t="s">
        <v>5659</v>
      </c>
      <c r="P43" s="932" t="s">
        <v>5730</v>
      </c>
      <c r="Q43" s="919">
        <f t="shared" si="0"/>
        <v>0</v>
      </c>
      <c r="R43" s="979">
        <f t="shared" si="0"/>
        <v>0</v>
      </c>
      <c r="S43" s="919">
        <f t="shared" si="1"/>
        <v>-1</v>
      </c>
      <c r="T43" s="979">
        <f t="shared" si="2"/>
        <v>-0.65</v>
      </c>
      <c r="U43" s="986" t="s">
        <v>567</v>
      </c>
      <c r="V43" s="928" t="s">
        <v>567</v>
      </c>
      <c r="W43" s="928" t="s">
        <v>567</v>
      </c>
      <c r="X43" s="984" t="s">
        <v>567</v>
      </c>
      <c r="Y43" s="982"/>
    </row>
    <row r="44" spans="1:25" ht="14.4" customHeight="1" x14ac:dyDescent="0.3">
      <c r="A44" s="947" t="s">
        <v>5731</v>
      </c>
      <c r="B44" s="928">
        <v>1</v>
      </c>
      <c r="C44" s="929">
        <v>0.42</v>
      </c>
      <c r="D44" s="930">
        <v>17</v>
      </c>
      <c r="E44" s="931"/>
      <c r="F44" s="911"/>
      <c r="G44" s="912"/>
      <c r="H44" s="913">
        <v>1</v>
      </c>
      <c r="I44" s="914">
        <v>0.34</v>
      </c>
      <c r="J44" s="915">
        <v>11</v>
      </c>
      <c r="K44" s="916">
        <v>0.34</v>
      </c>
      <c r="L44" s="917">
        <v>2</v>
      </c>
      <c r="M44" s="917">
        <v>15</v>
      </c>
      <c r="N44" s="918">
        <v>5</v>
      </c>
      <c r="O44" s="917" t="s">
        <v>5659</v>
      </c>
      <c r="P44" s="932" t="s">
        <v>5732</v>
      </c>
      <c r="Q44" s="919">
        <f t="shared" si="0"/>
        <v>0</v>
      </c>
      <c r="R44" s="979">
        <f t="shared" si="0"/>
        <v>-7.999999999999996E-2</v>
      </c>
      <c r="S44" s="919">
        <f t="shared" si="1"/>
        <v>1</v>
      </c>
      <c r="T44" s="979">
        <f t="shared" si="2"/>
        <v>0.34</v>
      </c>
      <c r="U44" s="986">
        <v>5</v>
      </c>
      <c r="V44" s="928">
        <v>11</v>
      </c>
      <c r="W44" s="928">
        <v>6</v>
      </c>
      <c r="X44" s="984">
        <v>2.2000000000000002</v>
      </c>
      <c r="Y44" s="982">
        <v>6</v>
      </c>
    </row>
    <row r="45" spans="1:25" ht="14.4" customHeight="1" x14ac:dyDescent="0.3">
      <c r="A45" s="947" t="s">
        <v>5733</v>
      </c>
      <c r="B45" s="928"/>
      <c r="C45" s="929"/>
      <c r="D45" s="930"/>
      <c r="E45" s="931"/>
      <c r="F45" s="911"/>
      <c r="G45" s="912"/>
      <c r="H45" s="913">
        <v>1</v>
      </c>
      <c r="I45" s="914">
        <v>0.8</v>
      </c>
      <c r="J45" s="925">
        <v>3</v>
      </c>
      <c r="K45" s="916">
        <v>0.53</v>
      </c>
      <c r="L45" s="917">
        <v>3</v>
      </c>
      <c r="M45" s="917">
        <v>24</v>
      </c>
      <c r="N45" s="918">
        <v>8</v>
      </c>
      <c r="O45" s="917" t="s">
        <v>5659</v>
      </c>
      <c r="P45" s="932" t="s">
        <v>5734</v>
      </c>
      <c r="Q45" s="919">
        <f t="shared" si="0"/>
        <v>1</v>
      </c>
      <c r="R45" s="979">
        <f t="shared" si="0"/>
        <v>0.8</v>
      </c>
      <c r="S45" s="919">
        <f t="shared" si="1"/>
        <v>1</v>
      </c>
      <c r="T45" s="979">
        <f t="shared" si="2"/>
        <v>0.8</v>
      </c>
      <c r="U45" s="986">
        <v>8</v>
      </c>
      <c r="V45" s="928">
        <v>3</v>
      </c>
      <c r="W45" s="928">
        <v>-5</v>
      </c>
      <c r="X45" s="984">
        <v>0.375</v>
      </c>
      <c r="Y45" s="982"/>
    </row>
    <row r="46" spans="1:25" ht="14.4" customHeight="1" x14ac:dyDescent="0.3">
      <c r="A46" s="947" t="s">
        <v>5735</v>
      </c>
      <c r="B46" s="920">
        <v>3</v>
      </c>
      <c r="C46" s="921">
        <v>1.44</v>
      </c>
      <c r="D46" s="922">
        <v>8.3000000000000007</v>
      </c>
      <c r="E46" s="931"/>
      <c r="F46" s="911"/>
      <c r="G46" s="912"/>
      <c r="H46" s="917"/>
      <c r="I46" s="911"/>
      <c r="J46" s="912"/>
      <c r="K46" s="916">
        <v>0.48</v>
      </c>
      <c r="L46" s="917">
        <v>2</v>
      </c>
      <c r="M46" s="917">
        <v>21</v>
      </c>
      <c r="N46" s="918">
        <v>7</v>
      </c>
      <c r="O46" s="917" t="s">
        <v>5659</v>
      </c>
      <c r="P46" s="932" t="s">
        <v>5736</v>
      </c>
      <c r="Q46" s="919">
        <f t="shared" si="0"/>
        <v>-3</v>
      </c>
      <c r="R46" s="979">
        <f t="shared" si="0"/>
        <v>-1.44</v>
      </c>
      <c r="S46" s="919">
        <f t="shared" si="1"/>
        <v>0</v>
      </c>
      <c r="T46" s="979">
        <f t="shared" si="2"/>
        <v>0</v>
      </c>
      <c r="U46" s="986" t="s">
        <v>567</v>
      </c>
      <c r="V46" s="928" t="s">
        <v>567</v>
      </c>
      <c r="W46" s="928" t="s">
        <v>567</v>
      </c>
      <c r="X46" s="984" t="s">
        <v>567</v>
      </c>
      <c r="Y46" s="982"/>
    </row>
    <row r="47" spans="1:25" ht="14.4" customHeight="1" x14ac:dyDescent="0.3">
      <c r="A47" s="947" t="s">
        <v>5737</v>
      </c>
      <c r="B47" s="928">
        <v>1</v>
      </c>
      <c r="C47" s="929">
        <v>1.91</v>
      </c>
      <c r="D47" s="930">
        <v>5</v>
      </c>
      <c r="E47" s="913"/>
      <c r="F47" s="914"/>
      <c r="G47" s="925"/>
      <c r="H47" s="917"/>
      <c r="I47" s="911"/>
      <c r="J47" s="912"/>
      <c r="K47" s="916">
        <v>1.91</v>
      </c>
      <c r="L47" s="917">
        <v>3</v>
      </c>
      <c r="M47" s="917">
        <v>30</v>
      </c>
      <c r="N47" s="918">
        <v>10</v>
      </c>
      <c r="O47" s="917" t="s">
        <v>5659</v>
      </c>
      <c r="P47" s="932" t="s">
        <v>5738</v>
      </c>
      <c r="Q47" s="919">
        <f t="shared" si="0"/>
        <v>-1</v>
      </c>
      <c r="R47" s="979">
        <f t="shared" si="0"/>
        <v>-1.91</v>
      </c>
      <c r="S47" s="919">
        <f t="shared" si="1"/>
        <v>0</v>
      </c>
      <c r="T47" s="979">
        <f t="shared" si="2"/>
        <v>0</v>
      </c>
      <c r="U47" s="986" t="s">
        <v>567</v>
      </c>
      <c r="V47" s="928" t="s">
        <v>567</v>
      </c>
      <c r="W47" s="928" t="s">
        <v>567</v>
      </c>
      <c r="X47" s="984" t="s">
        <v>567</v>
      </c>
      <c r="Y47" s="982"/>
    </row>
    <row r="48" spans="1:25" ht="14.4" customHeight="1" x14ac:dyDescent="0.3">
      <c r="A48" s="948" t="s">
        <v>5739</v>
      </c>
      <c r="B48" s="943"/>
      <c r="C48" s="944"/>
      <c r="D48" s="933"/>
      <c r="E48" s="945">
        <v>1</v>
      </c>
      <c r="F48" s="946">
        <v>3.32</v>
      </c>
      <c r="G48" s="927">
        <v>5</v>
      </c>
      <c r="H48" s="938"/>
      <c r="I48" s="937"/>
      <c r="J48" s="924"/>
      <c r="K48" s="939">
        <v>3.32</v>
      </c>
      <c r="L48" s="938">
        <v>5</v>
      </c>
      <c r="M48" s="938">
        <v>45</v>
      </c>
      <c r="N48" s="940">
        <v>15</v>
      </c>
      <c r="O48" s="938" t="s">
        <v>5659</v>
      </c>
      <c r="P48" s="941" t="s">
        <v>5740</v>
      </c>
      <c r="Q48" s="942">
        <f t="shared" si="0"/>
        <v>0</v>
      </c>
      <c r="R48" s="980">
        <f t="shared" si="0"/>
        <v>0</v>
      </c>
      <c r="S48" s="942">
        <f t="shared" si="1"/>
        <v>-1</v>
      </c>
      <c r="T48" s="980">
        <f t="shared" si="2"/>
        <v>-3.32</v>
      </c>
      <c r="U48" s="987" t="s">
        <v>567</v>
      </c>
      <c r="V48" s="943" t="s">
        <v>567</v>
      </c>
      <c r="W48" s="943" t="s">
        <v>567</v>
      </c>
      <c r="X48" s="985" t="s">
        <v>567</v>
      </c>
      <c r="Y48" s="983"/>
    </row>
    <row r="49" spans="1:25" ht="14.4" customHeight="1" x14ac:dyDescent="0.3">
      <c r="A49" s="947" t="s">
        <v>5741</v>
      </c>
      <c r="B49" s="928">
        <v>1</v>
      </c>
      <c r="C49" s="929">
        <v>4.3099999999999996</v>
      </c>
      <c r="D49" s="930">
        <v>49</v>
      </c>
      <c r="E49" s="913"/>
      <c r="F49" s="914"/>
      <c r="G49" s="925"/>
      <c r="H49" s="917"/>
      <c r="I49" s="911"/>
      <c r="J49" s="912"/>
      <c r="K49" s="916">
        <v>1.2</v>
      </c>
      <c r="L49" s="917">
        <v>2</v>
      </c>
      <c r="M49" s="917">
        <v>18</v>
      </c>
      <c r="N49" s="918">
        <v>6</v>
      </c>
      <c r="O49" s="917" t="s">
        <v>5659</v>
      </c>
      <c r="P49" s="932" t="s">
        <v>5742</v>
      </c>
      <c r="Q49" s="919">
        <f t="shared" si="0"/>
        <v>-1</v>
      </c>
      <c r="R49" s="979">
        <f t="shared" si="0"/>
        <v>-4.3099999999999996</v>
      </c>
      <c r="S49" s="919">
        <f t="shared" si="1"/>
        <v>0</v>
      </c>
      <c r="T49" s="979">
        <f t="shared" si="2"/>
        <v>0</v>
      </c>
      <c r="U49" s="986" t="s">
        <v>567</v>
      </c>
      <c r="V49" s="928" t="s">
        <v>567</v>
      </c>
      <c r="W49" s="928" t="s">
        <v>567</v>
      </c>
      <c r="X49" s="984" t="s">
        <v>567</v>
      </c>
      <c r="Y49" s="982"/>
    </row>
    <row r="50" spans="1:25" ht="14.4" customHeight="1" x14ac:dyDescent="0.3">
      <c r="A50" s="948" t="s">
        <v>5743</v>
      </c>
      <c r="B50" s="943"/>
      <c r="C50" s="944"/>
      <c r="D50" s="933"/>
      <c r="E50" s="945">
        <v>1</v>
      </c>
      <c r="F50" s="946">
        <v>1.88</v>
      </c>
      <c r="G50" s="927">
        <v>13</v>
      </c>
      <c r="H50" s="938"/>
      <c r="I50" s="937"/>
      <c r="J50" s="924"/>
      <c r="K50" s="939">
        <v>1.88</v>
      </c>
      <c r="L50" s="938">
        <v>4</v>
      </c>
      <c r="M50" s="938">
        <v>33</v>
      </c>
      <c r="N50" s="940">
        <v>11</v>
      </c>
      <c r="O50" s="938" t="s">
        <v>5659</v>
      </c>
      <c r="P50" s="941" t="s">
        <v>5742</v>
      </c>
      <c r="Q50" s="942">
        <f t="shared" si="0"/>
        <v>0</v>
      </c>
      <c r="R50" s="980">
        <f t="shared" si="0"/>
        <v>0</v>
      </c>
      <c r="S50" s="942">
        <f t="shared" si="1"/>
        <v>-1</v>
      </c>
      <c r="T50" s="980">
        <f t="shared" si="2"/>
        <v>-1.88</v>
      </c>
      <c r="U50" s="987" t="s">
        <v>567</v>
      </c>
      <c r="V50" s="943" t="s">
        <v>567</v>
      </c>
      <c r="W50" s="943" t="s">
        <v>567</v>
      </c>
      <c r="X50" s="985" t="s">
        <v>567</v>
      </c>
      <c r="Y50" s="983"/>
    </row>
    <row r="51" spans="1:25" ht="14.4" customHeight="1" x14ac:dyDescent="0.3">
      <c r="A51" s="947" t="s">
        <v>5744</v>
      </c>
      <c r="B51" s="928">
        <v>4</v>
      </c>
      <c r="C51" s="929">
        <v>1.94</v>
      </c>
      <c r="D51" s="930">
        <v>6.3</v>
      </c>
      <c r="E51" s="913">
        <v>4</v>
      </c>
      <c r="F51" s="914">
        <v>1.84</v>
      </c>
      <c r="G51" s="925">
        <v>5.3</v>
      </c>
      <c r="H51" s="917">
        <v>5</v>
      </c>
      <c r="I51" s="911">
        <v>2.2999999999999998</v>
      </c>
      <c r="J51" s="915">
        <v>6.6</v>
      </c>
      <c r="K51" s="916">
        <v>0.46</v>
      </c>
      <c r="L51" s="917">
        <v>2</v>
      </c>
      <c r="M51" s="917">
        <v>18</v>
      </c>
      <c r="N51" s="918">
        <v>6</v>
      </c>
      <c r="O51" s="917" t="s">
        <v>5659</v>
      </c>
      <c r="P51" s="932" t="s">
        <v>5745</v>
      </c>
      <c r="Q51" s="919">
        <f t="shared" si="0"/>
        <v>1</v>
      </c>
      <c r="R51" s="979">
        <f t="shared" si="0"/>
        <v>0.35999999999999988</v>
      </c>
      <c r="S51" s="919">
        <f t="shared" si="1"/>
        <v>1</v>
      </c>
      <c r="T51" s="979">
        <f t="shared" si="2"/>
        <v>0.45999999999999974</v>
      </c>
      <c r="U51" s="986">
        <v>30</v>
      </c>
      <c r="V51" s="928">
        <v>33</v>
      </c>
      <c r="W51" s="928">
        <v>3</v>
      </c>
      <c r="X51" s="984">
        <v>1.1000000000000001</v>
      </c>
      <c r="Y51" s="982">
        <v>11</v>
      </c>
    </row>
    <row r="52" spans="1:25" ht="14.4" customHeight="1" x14ac:dyDescent="0.3">
      <c r="A52" s="948" t="s">
        <v>5746</v>
      </c>
      <c r="B52" s="943">
        <v>13</v>
      </c>
      <c r="C52" s="944">
        <v>8.73</v>
      </c>
      <c r="D52" s="933">
        <v>9.9</v>
      </c>
      <c r="E52" s="945">
        <v>7</v>
      </c>
      <c r="F52" s="946">
        <v>4.54</v>
      </c>
      <c r="G52" s="927">
        <v>5.3</v>
      </c>
      <c r="H52" s="938">
        <v>15</v>
      </c>
      <c r="I52" s="937">
        <v>9.69</v>
      </c>
      <c r="J52" s="924">
        <v>8</v>
      </c>
      <c r="K52" s="939">
        <v>0.65</v>
      </c>
      <c r="L52" s="938">
        <v>3</v>
      </c>
      <c r="M52" s="938">
        <v>24</v>
      </c>
      <c r="N52" s="940">
        <v>8</v>
      </c>
      <c r="O52" s="938" t="s">
        <v>5659</v>
      </c>
      <c r="P52" s="941" t="s">
        <v>5745</v>
      </c>
      <c r="Q52" s="942">
        <f t="shared" si="0"/>
        <v>2</v>
      </c>
      <c r="R52" s="980">
        <f t="shared" si="0"/>
        <v>0.95999999999999908</v>
      </c>
      <c r="S52" s="942">
        <f t="shared" si="1"/>
        <v>8</v>
      </c>
      <c r="T52" s="980">
        <f t="shared" si="2"/>
        <v>5.1499999999999995</v>
      </c>
      <c r="U52" s="987">
        <v>120</v>
      </c>
      <c r="V52" s="943">
        <v>120</v>
      </c>
      <c r="W52" s="943">
        <v>0</v>
      </c>
      <c r="X52" s="985">
        <v>1</v>
      </c>
      <c r="Y52" s="983">
        <v>37</v>
      </c>
    </row>
    <row r="53" spans="1:25" ht="14.4" customHeight="1" x14ac:dyDescent="0.3">
      <c r="A53" s="948" t="s">
        <v>5747</v>
      </c>
      <c r="B53" s="943">
        <v>6</v>
      </c>
      <c r="C53" s="944">
        <v>4.78</v>
      </c>
      <c r="D53" s="933">
        <v>7.3</v>
      </c>
      <c r="E53" s="945">
        <v>22</v>
      </c>
      <c r="F53" s="946">
        <v>22.34</v>
      </c>
      <c r="G53" s="927">
        <v>7.9</v>
      </c>
      <c r="H53" s="938">
        <v>8</v>
      </c>
      <c r="I53" s="937">
        <v>7.67</v>
      </c>
      <c r="J53" s="924">
        <v>6.4</v>
      </c>
      <c r="K53" s="939">
        <v>1</v>
      </c>
      <c r="L53" s="938">
        <v>3</v>
      </c>
      <c r="M53" s="938">
        <v>30</v>
      </c>
      <c r="N53" s="940">
        <v>10</v>
      </c>
      <c r="O53" s="938" t="s">
        <v>5659</v>
      </c>
      <c r="P53" s="941" t="s">
        <v>5745</v>
      </c>
      <c r="Q53" s="942">
        <f t="shared" si="0"/>
        <v>2</v>
      </c>
      <c r="R53" s="980">
        <f t="shared" si="0"/>
        <v>2.8899999999999997</v>
      </c>
      <c r="S53" s="942">
        <f t="shared" si="1"/>
        <v>-14</v>
      </c>
      <c r="T53" s="980">
        <f t="shared" si="2"/>
        <v>-14.67</v>
      </c>
      <c r="U53" s="987">
        <v>80</v>
      </c>
      <c r="V53" s="943">
        <v>51.2</v>
      </c>
      <c r="W53" s="943">
        <v>-28.799999999999997</v>
      </c>
      <c r="X53" s="985">
        <v>0.64</v>
      </c>
      <c r="Y53" s="983">
        <v>2</v>
      </c>
    </row>
    <row r="54" spans="1:25" ht="14.4" customHeight="1" x14ac:dyDescent="0.3">
      <c r="A54" s="947" t="s">
        <v>5748</v>
      </c>
      <c r="B54" s="920">
        <v>3</v>
      </c>
      <c r="C54" s="921">
        <v>1.3</v>
      </c>
      <c r="D54" s="922">
        <v>5.3</v>
      </c>
      <c r="E54" s="931">
        <v>7</v>
      </c>
      <c r="F54" s="911">
        <v>3.42</v>
      </c>
      <c r="G54" s="912">
        <v>5.7</v>
      </c>
      <c r="H54" s="917">
        <v>1</v>
      </c>
      <c r="I54" s="911">
        <v>0.32</v>
      </c>
      <c r="J54" s="912">
        <v>2</v>
      </c>
      <c r="K54" s="916">
        <v>0.32</v>
      </c>
      <c r="L54" s="917">
        <v>1</v>
      </c>
      <c r="M54" s="917">
        <v>9</v>
      </c>
      <c r="N54" s="918">
        <v>3</v>
      </c>
      <c r="O54" s="917" t="s">
        <v>5659</v>
      </c>
      <c r="P54" s="932" t="s">
        <v>5749</v>
      </c>
      <c r="Q54" s="919">
        <f t="shared" si="0"/>
        <v>-2</v>
      </c>
      <c r="R54" s="979">
        <f t="shared" si="0"/>
        <v>-0.98</v>
      </c>
      <c r="S54" s="919">
        <f t="shared" si="1"/>
        <v>-6</v>
      </c>
      <c r="T54" s="979">
        <f t="shared" si="2"/>
        <v>-3.1</v>
      </c>
      <c r="U54" s="986">
        <v>3</v>
      </c>
      <c r="V54" s="928">
        <v>2</v>
      </c>
      <c r="W54" s="928">
        <v>-1</v>
      </c>
      <c r="X54" s="984">
        <v>0.66666666666666663</v>
      </c>
      <c r="Y54" s="982"/>
    </row>
    <row r="55" spans="1:25" ht="14.4" customHeight="1" x14ac:dyDescent="0.3">
      <c r="A55" s="948" t="s">
        <v>5750</v>
      </c>
      <c r="B55" s="934">
        <v>6</v>
      </c>
      <c r="C55" s="935">
        <v>3.4</v>
      </c>
      <c r="D55" s="923">
        <v>9.5</v>
      </c>
      <c r="E55" s="936">
        <v>6</v>
      </c>
      <c r="F55" s="937">
        <v>3.23</v>
      </c>
      <c r="G55" s="924">
        <v>7.2</v>
      </c>
      <c r="H55" s="938">
        <v>8</v>
      </c>
      <c r="I55" s="937">
        <v>4.2300000000000004</v>
      </c>
      <c r="J55" s="926">
        <v>8.1</v>
      </c>
      <c r="K55" s="939">
        <v>0.53</v>
      </c>
      <c r="L55" s="938">
        <v>2</v>
      </c>
      <c r="M55" s="938">
        <v>18</v>
      </c>
      <c r="N55" s="940">
        <v>6</v>
      </c>
      <c r="O55" s="938" t="s">
        <v>5659</v>
      </c>
      <c r="P55" s="941" t="s">
        <v>5751</v>
      </c>
      <c r="Q55" s="942">
        <f t="shared" si="0"/>
        <v>2</v>
      </c>
      <c r="R55" s="980">
        <f t="shared" si="0"/>
        <v>0.83000000000000052</v>
      </c>
      <c r="S55" s="942">
        <f t="shared" si="1"/>
        <v>2</v>
      </c>
      <c r="T55" s="980">
        <f t="shared" si="2"/>
        <v>1.0000000000000004</v>
      </c>
      <c r="U55" s="987">
        <v>48</v>
      </c>
      <c r="V55" s="943">
        <v>64.8</v>
      </c>
      <c r="W55" s="943">
        <v>16.799999999999997</v>
      </c>
      <c r="X55" s="985">
        <v>1.3499999999999999</v>
      </c>
      <c r="Y55" s="983">
        <v>24</v>
      </c>
    </row>
    <row r="56" spans="1:25" ht="14.4" customHeight="1" x14ac:dyDescent="0.3">
      <c r="A56" s="948" t="s">
        <v>5752</v>
      </c>
      <c r="B56" s="934">
        <v>10</v>
      </c>
      <c r="C56" s="935">
        <v>6.61</v>
      </c>
      <c r="D56" s="923">
        <v>6.1</v>
      </c>
      <c r="E56" s="936">
        <v>5</v>
      </c>
      <c r="F56" s="937">
        <v>3.62</v>
      </c>
      <c r="G56" s="924">
        <v>7.8</v>
      </c>
      <c r="H56" s="938">
        <v>6</v>
      </c>
      <c r="I56" s="937">
        <v>4.08</v>
      </c>
      <c r="J56" s="924">
        <v>6.8</v>
      </c>
      <c r="K56" s="939">
        <v>0.69</v>
      </c>
      <c r="L56" s="938">
        <v>3</v>
      </c>
      <c r="M56" s="938">
        <v>24</v>
      </c>
      <c r="N56" s="940">
        <v>8</v>
      </c>
      <c r="O56" s="938" t="s">
        <v>5659</v>
      </c>
      <c r="P56" s="941" t="s">
        <v>5753</v>
      </c>
      <c r="Q56" s="942">
        <f t="shared" si="0"/>
        <v>-4</v>
      </c>
      <c r="R56" s="980">
        <f t="shared" si="0"/>
        <v>-2.5300000000000002</v>
      </c>
      <c r="S56" s="942">
        <f t="shared" si="1"/>
        <v>1</v>
      </c>
      <c r="T56" s="980">
        <f t="shared" si="2"/>
        <v>0.45999999999999996</v>
      </c>
      <c r="U56" s="987">
        <v>48</v>
      </c>
      <c r="V56" s="943">
        <v>40.799999999999997</v>
      </c>
      <c r="W56" s="943">
        <v>-7.2000000000000028</v>
      </c>
      <c r="X56" s="985">
        <v>0.85</v>
      </c>
      <c r="Y56" s="983">
        <v>13</v>
      </c>
    </row>
    <row r="57" spans="1:25" ht="14.4" customHeight="1" x14ac:dyDescent="0.3">
      <c r="A57" s="947" t="s">
        <v>5754</v>
      </c>
      <c r="B57" s="920">
        <v>1</v>
      </c>
      <c r="C57" s="921">
        <v>1.18</v>
      </c>
      <c r="D57" s="922">
        <v>7</v>
      </c>
      <c r="E57" s="931"/>
      <c r="F57" s="911"/>
      <c r="G57" s="912"/>
      <c r="H57" s="917"/>
      <c r="I57" s="911"/>
      <c r="J57" s="912"/>
      <c r="K57" s="916">
        <v>1.18</v>
      </c>
      <c r="L57" s="917">
        <v>2</v>
      </c>
      <c r="M57" s="917">
        <v>18</v>
      </c>
      <c r="N57" s="918">
        <v>6</v>
      </c>
      <c r="O57" s="917" t="s">
        <v>5659</v>
      </c>
      <c r="P57" s="932" t="s">
        <v>5755</v>
      </c>
      <c r="Q57" s="919">
        <f t="shared" si="0"/>
        <v>-1</v>
      </c>
      <c r="R57" s="979">
        <f t="shared" si="0"/>
        <v>-1.18</v>
      </c>
      <c r="S57" s="919">
        <f t="shared" si="1"/>
        <v>0</v>
      </c>
      <c r="T57" s="979">
        <f t="shared" si="2"/>
        <v>0</v>
      </c>
      <c r="U57" s="986" t="s">
        <v>567</v>
      </c>
      <c r="V57" s="928" t="s">
        <v>567</v>
      </c>
      <c r="W57" s="928" t="s">
        <v>567</v>
      </c>
      <c r="X57" s="984" t="s">
        <v>567</v>
      </c>
      <c r="Y57" s="982"/>
    </row>
    <row r="58" spans="1:25" ht="14.4" customHeight="1" x14ac:dyDescent="0.3">
      <c r="A58" s="947" t="s">
        <v>5756</v>
      </c>
      <c r="B58" s="928">
        <v>5</v>
      </c>
      <c r="C58" s="929">
        <v>1.96</v>
      </c>
      <c r="D58" s="930">
        <v>4.5999999999999996</v>
      </c>
      <c r="E58" s="913">
        <v>10</v>
      </c>
      <c r="F58" s="914">
        <v>3.95</v>
      </c>
      <c r="G58" s="925">
        <v>7.6</v>
      </c>
      <c r="H58" s="917">
        <v>2</v>
      </c>
      <c r="I58" s="911">
        <v>0.69</v>
      </c>
      <c r="J58" s="915">
        <v>8</v>
      </c>
      <c r="K58" s="916">
        <v>0.34</v>
      </c>
      <c r="L58" s="917">
        <v>1</v>
      </c>
      <c r="M58" s="917">
        <v>12</v>
      </c>
      <c r="N58" s="918">
        <v>4</v>
      </c>
      <c r="O58" s="917" t="s">
        <v>5659</v>
      </c>
      <c r="P58" s="932" t="s">
        <v>5757</v>
      </c>
      <c r="Q58" s="919">
        <f t="shared" si="0"/>
        <v>-3</v>
      </c>
      <c r="R58" s="979">
        <f t="shared" si="0"/>
        <v>-1.27</v>
      </c>
      <c r="S58" s="919">
        <f t="shared" si="1"/>
        <v>-8</v>
      </c>
      <c r="T58" s="979">
        <f t="shared" si="2"/>
        <v>-3.2600000000000002</v>
      </c>
      <c r="U58" s="986">
        <v>8</v>
      </c>
      <c r="V58" s="928">
        <v>16</v>
      </c>
      <c r="W58" s="928">
        <v>8</v>
      </c>
      <c r="X58" s="984">
        <v>2</v>
      </c>
      <c r="Y58" s="982">
        <v>8</v>
      </c>
    </row>
    <row r="59" spans="1:25" ht="14.4" customHeight="1" x14ac:dyDescent="0.3">
      <c r="A59" s="948" t="s">
        <v>5758</v>
      </c>
      <c r="B59" s="943">
        <v>13</v>
      </c>
      <c r="C59" s="944">
        <v>5.94</v>
      </c>
      <c r="D59" s="933">
        <v>6.2</v>
      </c>
      <c r="E59" s="945">
        <v>8</v>
      </c>
      <c r="F59" s="946">
        <v>3.65</v>
      </c>
      <c r="G59" s="927">
        <v>5.8</v>
      </c>
      <c r="H59" s="938">
        <v>8</v>
      </c>
      <c r="I59" s="937">
        <v>3.79</v>
      </c>
      <c r="J59" s="926">
        <v>9.3000000000000007</v>
      </c>
      <c r="K59" s="939">
        <v>0.46</v>
      </c>
      <c r="L59" s="938">
        <v>2</v>
      </c>
      <c r="M59" s="938">
        <v>15</v>
      </c>
      <c r="N59" s="940">
        <v>5</v>
      </c>
      <c r="O59" s="938" t="s">
        <v>5659</v>
      </c>
      <c r="P59" s="941" t="s">
        <v>5759</v>
      </c>
      <c r="Q59" s="942">
        <f t="shared" si="0"/>
        <v>-5</v>
      </c>
      <c r="R59" s="980">
        <f t="shared" si="0"/>
        <v>-2.1500000000000004</v>
      </c>
      <c r="S59" s="942">
        <f t="shared" si="1"/>
        <v>0</v>
      </c>
      <c r="T59" s="980">
        <f t="shared" si="2"/>
        <v>0.14000000000000012</v>
      </c>
      <c r="U59" s="987">
        <v>40</v>
      </c>
      <c r="V59" s="943">
        <v>74.400000000000006</v>
      </c>
      <c r="W59" s="943">
        <v>34.400000000000006</v>
      </c>
      <c r="X59" s="985">
        <v>1.86</v>
      </c>
      <c r="Y59" s="983">
        <v>37</v>
      </c>
    </row>
    <row r="60" spans="1:25" ht="14.4" customHeight="1" x14ac:dyDescent="0.3">
      <c r="A60" s="948" t="s">
        <v>5760</v>
      </c>
      <c r="B60" s="943">
        <v>7</v>
      </c>
      <c r="C60" s="944">
        <v>4.2</v>
      </c>
      <c r="D60" s="933">
        <v>7.7</v>
      </c>
      <c r="E60" s="945">
        <v>10</v>
      </c>
      <c r="F60" s="946">
        <v>6.02</v>
      </c>
      <c r="G60" s="927">
        <v>8</v>
      </c>
      <c r="H60" s="938">
        <v>9</v>
      </c>
      <c r="I60" s="937">
        <v>5.57</v>
      </c>
      <c r="J60" s="926">
        <v>7.3</v>
      </c>
      <c r="K60" s="939">
        <v>0.59</v>
      </c>
      <c r="L60" s="938">
        <v>2</v>
      </c>
      <c r="M60" s="938">
        <v>18</v>
      </c>
      <c r="N60" s="940">
        <v>6</v>
      </c>
      <c r="O60" s="938" t="s">
        <v>5659</v>
      </c>
      <c r="P60" s="941" t="s">
        <v>5761</v>
      </c>
      <c r="Q60" s="942">
        <f t="shared" si="0"/>
        <v>2</v>
      </c>
      <c r="R60" s="980">
        <f t="shared" si="0"/>
        <v>1.37</v>
      </c>
      <c r="S60" s="942">
        <f t="shared" si="1"/>
        <v>-1</v>
      </c>
      <c r="T60" s="980">
        <f t="shared" si="2"/>
        <v>-0.44999999999999929</v>
      </c>
      <c r="U60" s="987">
        <v>54</v>
      </c>
      <c r="V60" s="943">
        <v>65.7</v>
      </c>
      <c r="W60" s="943">
        <v>11.700000000000003</v>
      </c>
      <c r="X60" s="985">
        <v>1.2166666666666668</v>
      </c>
      <c r="Y60" s="983">
        <v>28</v>
      </c>
    </row>
    <row r="61" spans="1:25" ht="14.4" customHeight="1" x14ac:dyDescent="0.3">
      <c r="A61" s="947" t="s">
        <v>5762</v>
      </c>
      <c r="B61" s="928"/>
      <c r="C61" s="929"/>
      <c r="D61" s="930"/>
      <c r="E61" s="913">
        <v>2</v>
      </c>
      <c r="F61" s="914">
        <v>2.77</v>
      </c>
      <c r="G61" s="925">
        <v>6</v>
      </c>
      <c r="H61" s="917"/>
      <c r="I61" s="911"/>
      <c r="J61" s="912"/>
      <c r="K61" s="916">
        <v>1.39</v>
      </c>
      <c r="L61" s="917">
        <v>3</v>
      </c>
      <c r="M61" s="917">
        <v>27</v>
      </c>
      <c r="N61" s="918">
        <v>9</v>
      </c>
      <c r="O61" s="917" t="s">
        <v>5659</v>
      </c>
      <c r="P61" s="932" t="s">
        <v>5763</v>
      </c>
      <c r="Q61" s="919">
        <f t="shared" si="0"/>
        <v>0</v>
      </c>
      <c r="R61" s="979">
        <f t="shared" si="0"/>
        <v>0</v>
      </c>
      <c r="S61" s="919">
        <f t="shared" si="1"/>
        <v>-2</v>
      </c>
      <c r="T61" s="979">
        <f t="shared" si="2"/>
        <v>-2.77</v>
      </c>
      <c r="U61" s="986" t="s">
        <v>567</v>
      </c>
      <c r="V61" s="928" t="s">
        <v>567</v>
      </c>
      <c r="W61" s="928" t="s">
        <v>567</v>
      </c>
      <c r="X61" s="984" t="s">
        <v>567</v>
      </c>
      <c r="Y61" s="982"/>
    </row>
    <row r="62" spans="1:25" ht="14.4" customHeight="1" x14ac:dyDescent="0.3">
      <c r="A62" s="947" t="s">
        <v>5764</v>
      </c>
      <c r="B62" s="928"/>
      <c r="C62" s="929"/>
      <c r="D62" s="930"/>
      <c r="E62" s="931"/>
      <c r="F62" s="911"/>
      <c r="G62" s="912"/>
      <c r="H62" s="913">
        <v>1</v>
      </c>
      <c r="I62" s="914">
        <v>0.56000000000000005</v>
      </c>
      <c r="J62" s="915">
        <v>7</v>
      </c>
      <c r="K62" s="916">
        <v>0.56000000000000005</v>
      </c>
      <c r="L62" s="917">
        <v>2</v>
      </c>
      <c r="M62" s="917">
        <v>15</v>
      </c>
      <c r="N62" s="918">
        <v>5</v>
      </c>
      <c r="O62" s="917" t="s">
        <v>5659</v>
      </c>
      <c r="P62" s="932" t="s">
        <v>5765</v>
      </c>
      <c r="Q62" s="919">
        <f t="shared" si="0"/>
        <v>1</v>
      </c>
      <c r="R62" s="979">
        <f t="shared" si="0"/>
        <v>0.56000000000000005</v>
      </c>
      <c r="S62" s="919">
        <f t="shared" si="1"/>
        <v>1</v>
      </c>
      <c r="T62" s="979">
        <f t="shared" si="2"/>
        <v>0.56000000000000005</v>
      </c>
      <c r="U62" s="986">
        <v>5</v>
      </c>
      <c r="V62" s="928">
        <v>7</v>
      </c>
      <c r="W62" s="928">
        <v>2</v>
      </c>
      <c r="X62" s="984">
        <v>1.4</v>
      </c>
      <c r="Y62" s="982">
        <v>2</v>
      </c>
    </row>
    <row r="63" spans="1:25" ht="14.4" customHeight="1" x14ac:dyDescent="0.3">
      <c r="A63" s="947" t="s">
        <v>5766</v>
      </c>
      <c r="B63" s="928"/>
      <c r="C63" s="929"/>
      <c r="D63" s="930"/>
      <c r="E63" s="931"/>
      <c r="F63" s="911"/>
      <c r="G63" s="912"/>
      <c r="H63" s="913">
        <v>1</v>
      </c>
      <c r="I63" s="914">
        <v>4.47</v>
      </c>
      <c r="J63" s="915">
        <v>26</v>
      </c>
      <c r="K63" s="916">
        <v>3.37</v>
      </c>
      <c r="L63" s="917">
        <v>5</v>
      </c>
      <c r="M63" s="917">
        <v>45</v>
      </c>
      <c r="N63" s="918">
        <v>15</v>
      </c>
      <c r="O63" s="917" t="s">
        <v>5659</v>
      </c>
      <c r="P63" s="932" t="s">
        <v>5767</v>
      </c>
      <c r="Q63" s="919">
        <f t="shared" si="0"/>
        <v>1</v>
      </c>
      <c r="R63" s="979">
        <f t="shared" si="0"/>
        <v>4.47</v>
      </c>
      <c r="S63" s="919">
        <f t="shared" si="1"/>
        <v>1</v>
      </c>
      <c r="T63" s="979">
        <f t="shared" si="2"/>
        <v>4.47</v>
      </c>
      <c r="U63" s="986">
        <v>15</v>
      </c>
      <c r="V63" s="928">
        <v>26</v>
      </c>
      <c r="W63" s="928">
        <v>11</v>
      </c>
      <c r="X63" s="984">
        <v>1.7333333333333334</v>
      </c>
      <c r="Y63" s="982">
        <v>11</v>
      </c>
    </row>
    <row r="64" spans="1:25" ht="14.4" customHeight="1" x14ac:dyDescent="0.3">
      <c r="A64" s="947" t="s">
        <v>5768</v>
      </c>
      <c r="B64" s="920">
        <v>1</v>
      </c>
      <c r="C64" s="921">
        <v>4.82</v>
      </c>
      <c r="D64" s="922">
        <v>53</v>
      </c>
      <c r="E64" s="931"/>
      <c r="F64" s="911"/>
      <c r="G64" s="912"/>
      <c r="H64" s="917"/>
      <c r="I64" s="911"/>
      <c r="J64" s="912"/>
      <c r="K64" s="916">
        <v>4.82</v>
      </c>
      <c r="L64" s="917">
        <v>6</v>
      </c>
      <c r="M64" s="917">
        <v>57</v>
      </c>
      <c r="N64" s="918">
        <v>19</v>
      </c>
      <c r="O64" s="917" t="s">
        <v>5659</v>
      </c>
      <c r="P64" s="932" t="s">
        <v>5769</v>
      </c>
      <c r="Q64" s="919">
        <f t="shared" si="0"/>
        <v>-1</v>
      </c>
      <c r="R64" s="979">
        <f t="shared" si="0"/>
        <v>-4.82</v>
      </c>
      <c r="S64" s="919">
        <f t="shared" si="1"/>
        <v>0</v>
      </c>
      <c r="T64" s="979">
        <f t="shared" si="2"/>
        <v>0</v>
      </c>
      <c r="U64" s="986" t="s">
        <v>567</v>
      </c>
      <c r="V64" s="928" t="s">
        <v>567</v>
      </c>
      <c r="W64" s="928" t="s">
        <v>567</v>
      </c>
      <c r="X64" s="984" t="s">
        <v>567</v>
      </c>
      <c r="Y64" s="982"/>
    </row>
    <row r="65" spans="1:25" ht="14.4" customHeight="1" x14ac:dyDescent="0.3">
      <c r="A65" s="947" t="s">
        <v>5770</v>
      </c>
      <c r="B65" s="928">
        <v>4</v>
      </c>
      <c r="C65" s="929">
        <v>6.78</v>
      </c>
      <c r="D65" s="930">
        <v>11.5</v>
      </c>
      <c r="E65" s="931">
        <v>1</v>
      </c>
      <c r="F65" s="911">
        <v>1.39</v>
      </c>
      <c r="G65" s="912">
        <v>21</v>
      </c>
      <c r="H65" s="913">
        <v>6</v>
      </c>
      <c r="I65" s="914">
        <v>11.89</v>
      </c>
      <c r="J65" s="915">
        <v>11.3</v>
      </c>
      <c r="K65" s="916">
        <v>1.03</v>
      </c>
      <c r="L65" s="917">
        <v>2</v>
      </c>
      <c r="M65" s="917">
        <v>18</v>
      </c>
      <c r="N65" s="918">
        <v>6</v>
      </c>
      <c r="O65" s="917" t="s">
        <v>5659</v>
      </c>
      <c r="P65" s="932" t="s">
        <v>5771</v>
      </c>
      <c r="Q65" s="919">
        <f t="shared" si="0"/>
        <v>2</v>
      </c>
      <c r="R65" s="979">
        <f t="shared" si="0"/>
        <v>5.1100000000000003</v>
      </c>
      <c r="S65" s="919">
        <f t="shared" si="1"/>
        <v>5</v>
      </c>
      <c r="T65" s="979">
        <f t="shared" si="2"/>
        <v>10.5</v>
      </c>
      <c r="U65" s="986">
        <v>36</v>
      </c>
      <c r="V65" s="928">
        <v>67.800000000000011</v>
      </c>
      <c r="W65" s="928">
        <v>31.800000000000011</v>
      </c>
      <c r="X65" s="984">
        <v>1.8833333333333337</v>
      </c>
      <c r="Y65" s="982">
        <v>38</v>
      </c>
    </row>
    <row r="66" spans="1:25" ht="14.4" customHeight="1" x14ac:dyDescent="0.3">
      <c r="A66" s="948" t="s">
        <v>5772</v>
      </c>
      <c r="B66" s="943"/>
      <c r="C66" s="944"/>
      <c r="D66" s="933"/>
      <c r="E66" s="936"/>
      <c r="F66" s="937"/>
      <c r="G66" s="924"/>
      <c r="H66" s="945">
        <v>1</v>
      </c>
      <c r="I66" s="946">
        <v>3.76</v>
      </c>
      <c r="J66" s="926">
        <v>52</v>
      </c>
      <c r="K66" s="939">
        <v>1.73</v>
      </c>
      <c r="L66" s="938">
        <v>3</v>
      </c>
      <c r="M66" s="938">
        <v>30</v>
      </c>
      <c r="N66" s="940">
        <v>10</v>
      </c>
      <c r="O66" s="938" t="s">
        <v>5659</v>
      </c>
      <c r="P66" s="941" t="s">
        <v>5771</v>
      </c>
      <c r="Q66" s="942">
        <f t="shared" si="0"/>
        <v>1</v>
      </c>
      <c r="R66" s="980">
        <f t="shared" si="0"/>
        <v>3.76</v>
      </c>
      <c r="S66" s="942">
        <f t="shared" si="1"/>
        <v>1</v>
      </c>
      <c r="T66" s="980">
        <f t="shared" si="2"/>
        <v>3.76</v>
      </c>
      <c r="U66" s="987">
        <v>10</v>
      </c>
      <c r="V66" s="943">
        <v>52</v>
      </c>
      <c r="W66" s="943">
        <v>42</v>
      </c>
      <c r="X66" s="985">
        <v>5.2</v>
      </c>
      <c r="Y66" s="983">
        <v>42</v>
      </c>
    </row>
    <row r="67" spans="1:25" ht="14.4" customHeight="1" x14ac:dyDescent="0.3">
      <c r="A67" s="948" t="s">
        <v>5773</v>
      </c>
      <c r="B67" s="943">
        <v>1</v>
      </c>
      <c r="C67" s="944">
        <v>3.67</v>
      </c>
      <c r="D67" s="933">
        <v>36</v>
      </c>
      <c r="E67" s="936"/>
      <c r="F67" s="937"/>
      <c r="G67" s="924"/>
      <c r="H67" s="945">
        <v>1</v>
      </c>
      <c r="I67" s="946">
        <v>3.67</v>
      </c>
      <c r="J67" s="927">
        <v>16</v>
      </c>
      <c r="K67" s="939">
        <v>3.67</v>
      </c>
      <c r="L67" s="938">
        <v>6</v>
      </c>
      <c r="M67" s="938">
        <v>51</v>
      </c>
      <c r="N67" s="940">
        <v>17</v>
      </c>
      <c r="O67" s="938" t="s">
        <v>5659</v>
      </c>
      <c r="P67" s="941" t="s">
        <v>5771</v>
      </c>
      <c r="Q67" s="942">
        <f t="shared" si="0"/>
        <v>0</v>
      </c>
      <c r="R67" s="980">
        <f t="shared" si="0"/>
        <v>0</v>
      </c>
      <c r="S67" s="942">
        <f t="shared" si="1"/>
        <v>1</v>
      </c>
      <c r="T67" s="980">
        <f t="shared" si="2"/>
        <v>3.67</v>
      </c>
      <c r="U67" s="987">
        <v>17</v>
      </c>
      <c r="V67" s="943">
        <v>16</v>
      </c>
      <c r="W67" s="943">
        <v>-1</v>
      </c>
      <c r="X67" s="985">
        <v>0.94117647058823528</v>
      </c>
      <c r="Y67" s="983"/>
    </row>
    <row r="68" spans="1:25" ht="14.4" customHeight="1" x14ac:dyDescent="0.3">
      <c r="A68" s="947" t="s">
        <v>5774</v>
      </c>
      <c r="B68" s="928"/>
      <c r="C68" s="929"/>
      <c r="D68" s="930"/>
      <c r="E68" s="913">
        <v>1</v>
      </c>
      <c r="F68" s="914">
        <v>2.31</v>
      </c>
      <c r="G68" s="925">
        <v>48</v>
      </c>
      <c r="H68" s="917"/>
      <c r="I68" s="911"/>
      <c r="J68" s="912"/>
      <c r="K68" s="916">
        <v>0.66</v>
      </c>
      <c r="L68" s="917">
        <v>2</v>
      </c>
      <c r="M68" s="917">
        <v>18</v>
      </c>
      <c r="N68" s="918">
        <v>6</v>
      </c>
      <c r="O68" s="917" t="s">
        <v>5659</v>
      </c>
      <c r="P68" s="932" t="s">
        <v>5775</v>
      </c>
      <c r="Q68" s="919">
        <f t="shared" si="0"/>
        <v>0</v>
      </c>
      <c r="R68" s="979">
        <f t="shared" si="0"/>
        <v>0</v>
      </c>
      <c r="S68" s="919">
        <f t="shared" si="1"/>
        <v>-1</v>
      </c>
      <c r="T68" s="979">
        <f t="shared" si="2"/>
        <v>-2.31</v>
      </c>
      <c r="U68" s="986" t="s">
        <v>567</v>
      </c>
      <c r="V68" s="928" t="s">
        <v>567</v>
      </c>
      <c r="W68" s="928" t="s">
        <v>567</v>
      </c>
      <c r="X68" s="984" t="s">
        <v>567</v>
      </c>
      <c r="Y68" s="982"/>
    </row>
    <row r="69" spans="1:25" ht="14.4" customHeight="1" x14ac:dyDescent="0.3">
      <c r="A69" s="947" t="s">
        <v>5776</v>
      </c>
      <c r="B69" s="928">
        <v>79</v>
      </c>
      <c r="C69" s="929">
        <v>119.01</v>
      </c>
      <c r="D69" s="930">
        <v>14.6</v>
      </c>
      <c r="E69" s="913">
        <v>68</v>
      </c>
      <c r="F69" s="914">
        <v>98.31</v>
      </c>
      <c r="G69" s="925">
        <v>12.7</v>
      </c>
      <c r="H69" s="917">
        <v>84</v>
      </c>
      <c r="I69" s="911">
        <v>124.76</v>
      </c>
      <c r="J69" s="915">
        <v>14</v>
      </c>
      <c r="K69" s="916">
        <v>1.52</v>
      </c>
      <c r="L69" s="917">
        <v>4</v>
      </c>
      <c r="M69" s="917">
        <v>39</v>
      </c>
      <c r="N69" s="918">
        <v>13</v>
      </c>
      <c r="O69" s="917" t="s">
        <v>5659</v>
      </c>
      <c r="P69" s="932" t="s">
        <v>5777</v>
      </c>
      <c r="Q69" s="919">
        <f t="shared" si="0"/>
        <v>5</v>
      </c>
      <c r="R69" s="979">
        <f t="shared" si="0"/>
        <v>5.75</v>
      </c>
      <c r="S69" s="919">
        <f t="shared" si="1"/>
        <v>16</v>
      </c>
      <c r="T69" s="979">
        <f t="shared" si="2"/>
        <v>26.450000000000003</v>
      </c>
      <c r="U69" s="986">
        <v>1092</v>
      </c>
      <c r="V69" s="928">
        <v>1176</v>
      </c>
      <c r="W69" s="928">
        <v>84</v>
      </c>
      <c r="X69" s="984">
        <v>1.0769230769230769</v>
      </c>
      <c r="Y69" s="982">
        <v>394</v>
      </c>
    </row>
    <row r="70" spans="1:25" ht="14.4" customHeight="1" x14ac:dyDescent="0.3">
      <c r="A70" s="948" t="s">
        <v>5778</v>
      </c>
      <c r="B70" s="943">
        <v>41</v>
      </c>
      <c r="C70" s="944">
        <v>89.81</v>
      </c>
      <c r="D70" s="933">
        <v>19.600000000000001</v>
      </c>
      <c r="E70" s="945">
        <v>78</v>
      </c>
      <c r="F70" s="946">
        <v>163.83000000000001</v>
      </c>
      <c r="G70" s="927">
        <v>13.4</v>
      </c>
      <c r="H70" s="938">
        <v>63</v>
      </c>
      <c r="I70" s="937">
        <v>127.26</v>
      </c>
      <c r="J70" s="924">
        <v>14.9</v>
      </c>
      <c r="K70" s="939">
        <v>2.2599999999999998</v>
      </c>
      <c r="L70" s="938">
        <v>6</v>
      </c>
      <c r="M70" s="938">
        <v>51</v>
      </c>
      <c r="N70" s="940">
        <v>17</v>
      </c>
      <c r="O70" s="938" t="s">
        <v>5659</v>
      </c>
      <c r="P70" s="941" t="s">
        <v>5779</v>
      </c>
      <c r="Q70" s="942">
        <f t="shared" ref="Q70:R82" si="3">H70-B70</f>
        <v>22</v>
      </c>
      <c r="R70" s="980">
        <f t="shared" si="3"/>
        <v>37.450000000000003</v>
      </c>
      <c r="S70" s="942">
        <f t="shared" ref="S70:S82" si="4">H70-E70</f>
        <v>-15</v>
      </c>
      <c r="T70" s="980">
        <f t="shared" ref="T70:T82" si="5">I70-F70</f>
        <v>-36.570000000000007</v>
      </c>
      <c r="U70" s="987">
        <v>1071</v>
      </c>
      <c r="V70" s="943">
        <v>938.7</v>
      </c>
      <c r="W70" s="943">
        <v>-132.29999999999995</v>
      </c>
      <c r="X70" s="985">
        <v>0.87647058823529411</v>
      </c>
      <c r="Y70" s="983">
        <v>286</v>
      </c>
    </row>
    <row r="71" spans="1:25" ht="14.4" customHeight="1" x14ac:dyDescent="0.3">
      <c r="A71" s="948" t="s">
        <v>5780</v>
      </c>
      <c r="B71" s="943">
        <v>7</v>
      </c>
      <c r="C71" s="944">
        <v>16.04</v>
      </c>
      <c r="D71" s="933">
        <v>14.3</v>
      </c>
      <c r="E71" s="945">
        <v>22</v>
      </c>
      <c r="F71" s="946">
        <v>53.56</v>
      </c>
      <c r="G71" s="927">
        <v>20.399999999999999</v>
      </c>
      <c r="H71" s="938">
        <v>15</v>
      </c>
      <c r="I71" s="937">
        <v>35.56</v>
      </c>
      <c r="J71" s="926">
        <v>24.5</v>
      </c>
      <c r="K71" s="939">
        <v>2.4</v>
      </c>
      <c r="L71" s="938">
        <v>6</v>
      </c>
      <c r="M71" s="938">
        <v>57</v>
      </c>
      <c r="N71" s="940">
        <v>19</v>
      </c>
      <c r="O71" s="938" t="s">
        <v>5659</v>
      </c>
      <c r="P71" s="941" t="s">
        <v>5781</v>
      </c>
      <c r="Q71" s="942">
        <f t="shared" si="3"/>
        <v>8</v>
      </c>
      <c r="R71" s="980">
        <f t="shared" si="3"/>
        <v>19.520000000000003</v>
      </c>
      <c r="S71" s="942">
        <f t="shared" si="4"/>
        <v>-7</v>
      </c>
      <c r="T71" s="980">
        <f t="shared" si="5"/>
        <v>-18</v>
      </c>
      <c r="U71" s="987">
        <v>285</v>
      </c>
      <c r="V71" s="943">
        <v>367.5</v>
      </c>
      <c r="W71" s="943">
        <v>82.5</v>
      </c>
      <c r="X71" s="985">
        <v>1.2894736842105263</v>
      </c>
      <c r="Y71" s="983">
        <v>141</v>
      </c>
    </row>
    <row r="72" spans="1:25" ht="14.4" customHeight="1" x14ac:dyDescent="0.3">
      <c r="A72" s="947" t="s">
        <v>5782</v>
      </c>
      <c r="B72" s="928">
        <v>535</v>
      </c>
      <c r="C72" s="929">
        <v>267.92</v>
      </c>
      <c r="D72" s="930">
        <v>4.0999999999999996</v>
      </c>
      <c r="E72" s="931">
        <v>500</v>
      </c>
      <c r="F72" s="911">
        <v>246.86</v>
      </c>
      <c r="G72" s="912">
        <v>4.5</v>
      </c>
      <c r="H72" s="913">
        <v>547</v>
      </c>
      <c r="I72" s="914">
        <v>270.94</v>
      </c>
      <c r="J72" s="925">
        <v>3.9</v>
      </c>
      <c r="K72" s="916">
        <v>0.49</v>
      </c>
      <c r="L72" s="917">
        <v>1</v>
      </c>
      <c r="M72" s="917">
        <v>12</v>
      </c>
      <c r="N72" s="918">
        <v>4</v>
      </c>
      <c r="O72" s="917" t="s">
        <v>5659</v>
      </c>
      <c r="P72" s="932" t="s">
        <v>5783</v>
      </c>
      <c r="Q72" s="919">
        <f t="shared" si="3"/>
        <v>12</v>
      </c>
      <c r="R72" s="979">
        <f t="shared" si="3"/>
        <v>3.0199999999999818</v>
      </c>
      <c r="S72" s="919">
        <f t="shared" si="4"/>
        <v>47</v>
      </c>
      <c r="T72" s="979">
        <f t="shared" si="5"/>
        <v>24.079999999999984</v>
      </c>
      <c r="U72" s="986">
        <v>2188</v>
      </c>
      <c r="V72" s="928">
        <v>2133.2999999999997</v>
      </c>
      <c r="W72" s="928">
        <v>-54.700000000000273</v>
      </c>
      <c r="X72" s="984">
        <v>0.97499999999999987</v>
      </c>
      <c r="Y72" s="982">
        <v>362</v>
      </c>
    </row>
    <row r="73" spans="1:25" ht="14.4" customHeight="1" x14ac:dyDescent="0.3">
      <c r="A73" s="948" t="s">
        <v>5784</v>
      </c>
      <c r="B73" s="943">
        <v>13</v>
      </c>
      <c r="C73" s="944">
        <v>7.26</v>
      </c>
      <c r="D73" s="933">
        <v>3.9</v>
      </c>
      <c r="E73" s="936">
        <v>14</v>
      </c>
      <c r="F73" s="937">
        <v>7.92</v>
      </c>
      <c r="G73" s="924">
        <v>5.9</v>
      </c>
      <c r="H73" s="945">
        <v>10</v>
      </c>
      <c r="I73" s="946">
        <v>7.25</v>
      </c>
      <c r="J73" s="926">
        <v>8.4</v>
      </c>
      <c r="K73" s="939">
        <v>0.55000000000000004</v>
      </c>
      <c r="L73" s="938">
        <v>1</v>
      </c>
      <c r="M73" s="938">
        <v>12</v>
      </c>
      <c r="N73" s="940">
        <v>4</v>
      </c>
      <c r="O73" s="938" t="s">
        <v>5659</v>
      </c>
      <c r="P73" s="941" t="s">
        <v>5785</v>
      </c>
      <c r="Q73" s="942">
        <f t="shared" si="3"/>
        <v>-3</v>
      </c>
      <c r="R73" s="980">
        <f t="shared" si="3"/>
        <v>-9.9999999999997868E-3</v>
      </c>
      <c r="S73" s="942">
        <f t="shared" si="4"/>
        <v>-4</v>
      </c>
      <c r="T73" s="980">
        <f t="shared" si="5"/>
        <v>-0.66999999999999993</v>
      </c>
      <c r="U73" s="987">
        <v>40</v>
      </c>
      <c r="V73" s="943">
        <v>84</v>
      </c>
      <c r="W73" s="943">
        <v>44</v>
      </c>
      <c r="X73" s="985">
        <v>2.1</v>
      </c>
      <c r="Y73" s="983">
        <v>48</v>
      </c>
    </row>
    <row r="74" spans="1:25" ht="14.4" customHeight="1" x14ac:dyDescent="0.3">
      <c r="A74" s="948" t="s">
        <v>5786</v>
      </c>
      <c r="B74" s="943">
        <v>18</v>
      </c>
      <c r="C74" s="944">
        <v>16.170000000000002</v>
      </c>
      <c r="D74" s="933">
        <v>10.4</v>
      </c>
      <c r="E74" s="936">
        <v>35</v>
      </c>
      <c r="F74" s="937">
        <v>28</v>
      </c>
      <c r="G74" s="924">
        <v>8.6999999999999993</v>
      </c>
      <c r="H74" s="945">
        <v>24</v>
      </c>
      <c r="I74" s="946">
        <v>19.29</v>
      </c>
      <c r="J74" s="926">
        <v>9.8000000000000007</v>
      </c>
      <c r="K74" s="939">
        <v>0.69</v>
      </c>
      <c r="L74" s="938">
        <v>2</v>
      </c>
      <c r="M74" s="938">
        <v>15</v>
      </c>
      <c r="N74" s="940">
        <v>5</v>
      </c>
      <c r="O74" s="938" t="s">
        <v>5659</v>
      </c>
      <c r="P74" s="941" t="s">
        <v>5787</v>
      </c>
      <c r="Q74" s="942">
        <f t="shared" si="3"/>
        <v>6</v>
      </c>
      <c r="R74" s="980">
        <f t="shared" si="3"/>
        <v>3.1199999999999974</v>
      </c>
      <c r="S74" s="942">
        <f t="shared" si="4"/>
        <v>-11</v>
      </c>
      <c r="T74" s="980">
        <f t="shared" si="5"/>
        <v>-8.7100000000000009</v>
      </c>
      <c r="U74" s="987">
        <v>120</v>
      </c>
      <c r="V74" s="943">
        <v>235.20000000000002</v>
      </c>
      <c r="W74" s="943">
        <v>115.20000000000002</v>
      </c>
      <c r="X74" s="985">
        <v>1.9600000000000002</v>
      </c>
      <c r="Y74" s="983">
        <v>128</v>
      </c>
    </row>
    <row r="75" spans="1:25" ht="14.4" customHeight="1" x14ac:dyDescent="0.3">
      <c r="A75" s="947" t="s">
        <v>5788</v>
      </c>
      <c r="B75" s="928">
        <v>3</v>
      </c>
      <c r="C75" s="929">
        <v>1.63</v>
      </c>
      <c r="D75" s="930">
        <v>4</v>
      </c>
      <c r="E75" s="913"/>
      <c r="F75" s="914"/>
      <c r="G75" s="925"/>
      <c r="H75" s="917"/>
      <c r="I75" s="911"/>
      <c r="J75" s="912"/>
      <c r="K75" s="916">
        <v>0.54</v>
      </c>
      <c r="L75" s="917">
        <v>2</v>
      </c>
      <c r="M75" s="917">
        <v>15</v>
      </c>
      <c r="N75" s="918">
        <v>5</v>
      </c>
      <c r="O75" s="917" t="s">
        <v>5659</v>
      </c>
      <c r="P75" s="932" t="s">
        <v>5789</v>
      </c>
      <c r="Q75" s="919">
        <f t="shared" si="3"/>
        <v>-3</v>
      </c>
      <c r="R75" s="979">
        <f t="shared" si="3"/>
        <v>-1.63</v>
      </c>
      <c r="S75" s="919">
        <f t="shared" si="4"/>
        <v>0</v>
      </c>
      <c r="T75" s="979">
        <f t="shared" si="5"/>
        <v>0</v>
      </c>
      <c r="U75" s="986" t="s">
        <v>567</v>
      </c>
      <c r="V75" s="928" t="s">
        <v>567</v>
      </c>
      <c r="W75" s="928" t="s">
        <v>567</v>
      </c>
      <c r="X75" s="984" t="s">
        <v>567</v>
      </c>
      <c r="Y75" s="982"/>
    </row>
    <row r="76" spans="1:25" ht="14.4" customHeight="1" x14ac:dyDescent="0.3">
      <c r="A76" s="948" t="s">
        <v>5790</v>
      </c>
      <c r="B76" s="943">
        <v>2</v>
      </c>
      <c r="C76" s="944">
        <v>1.52</v>
      </c>
      <c r="D76" s="933">
        <v>8.5</v>
      </c>
      <c r="E76" s="945">
        <v>3</v>
      </c>
      <c r="F76" s="946">
        <v>1.99</v>
      </c>
      <c r="G76" s="927">
        <v>4.3</v>
      </c>
      <c r="H76" s="938">
        <v>2</v>
      </c>
      <c r="I76" s="937">
        <v>1.32</v>
      </c>
      <c r="J76" s="926">
        <v>8.5</v>
      </c>
      <c r="K76" s="939">
        <v>0.66</v>
      </c>
      <c r="L76" s="938">
        <v>2</v>
      </c>
      <c r="M76" s="938">
        <v>21</v>
      </c>
      <c r="N76" s="940">
        <v>7</v>
      </c>
      <c r="O76" s="938" t="s">
        <v>5659</v>
      </c>
      <c r="P76" s="941" t="s">
        <v>5789</v>
      </c>
      <c r="Q76" s="942">
        <f t="shared" si="3"/>
        <v>0</v>
      </c>
      <c r="R76" s="980">
        <f t="shared" si="3"/>
        <v>-0.19999999999999996</v>
      </c>
      <c r="S76" s="942">
        <f t="shared" si="4"/>
        <v>-1</v>
      </c>
      <c r="T76" s="980">
        <f t="shared" si="5"/>
        <v>-0.66999999999999993</v>
      </c>
      <c r="U76" s="987">
        <v>14</v>
      </c>
      <c r="V76" s="943">
        <v>17</v>
      </c>
      <c r="W76" s="943">
        <v>3</v>
      </c>
      <c r="X76" s="985">
        <v>1.2142857142857142</v>
      </c>
      <c r="Y76" s="983">
        <v>3</v>
      </c>
    </row>
    <row r="77" spans="1:25" ht="14.4" customHeight="1" x14ac:dyDescent="0.3">
      <c r="A77" s="948" t="s">
        <v>5791</v>
      </c>
      <c r="B77" s="943">
        <v>1</v>
      </c>
      <c r="C77" s="944">
        <v>1.05</v>
      </c>
      <c r="D77" s="933">
        <v>5</v>
      </c>
      <c r="E77" s="945">
        <v>3</v>
      </c>
      <c r="F77" s="946">
        <v>3.15</v>
      </c>
      <c r="G77" s="927">
        <v>8</v>
      </c>
      <c r="H77" s="938">
        <v>2</v>
      </c>
      <c r="I77" s="937">
        <v>2.1</v>
      </c>
      <c r="J77" s="924">
        <v>6</v>
      </c>
      <c r="K77" s="939">
        <v>1.05</v>
      </c>
      <c r="L77" s="938">
        <v>3</v>
      </c>
      <c r="M77" s="938">
        <v>27</v>
      </c>
      <c r="N77" s="940">
        <v>9</v>
      </c>
      <c r="O77" s="938" t="s">
        <v>5659</v>
      </c>
      <c r="P77" s="941" t="s">
        <v>5789</v>
      </c>
      <c r="Q77" s="942">
        <f t="shared" si="3"/>
        <v>1</v>
      </c>
      <c r="R77" s="980">
        <f t="shared" si="3"/>
        <v>1.05</v>
      </c>
      <c r="S77" s="942">
        <f t="shared" si="4"/>
        <v>-1</v>
      </c>
      <c r="T77" s="980">
        <f t="shared" si="5"/>
        <v>-1.0499999999999998</v>
      </c>
      <c r="U77" s="987">
        <v>18</v>
      </c>
      <c r="V77" s="943">
        <v>12</v>
      </c>
      <c r="W77" s="943">
        <v>-6</v>
      </c>
      <c r="X77" s="985">
        <v>0.66666666666666663</v>
      </c>
      <c r="Y77" s="983"/>
    </row>
    <row r="78" spans="1:25" ht="14.4" customHeight="1" x14ac:dyDescent="0.3">
      <c r="A78" s="947" t="s">
        <v>5792</v>
      </c>
      <c r="B78" s="928"/>
      <c r="C78" s="929"/>
      <c r="D78" s="930"/>
      <c r="E78" s="931">
        <v>1</v>
      </c>
      <c r="F78" s="911">
        <v>2.39</v>
      </c>
      <c r="G78" s="912">
        <v>13</v>
      </c>
      <c r="H78" s="913">
        <v>1</v>
      </c>
      <c r="I78" s="914">
        <v>2.02</v>
      </c>
      <c r="J78" s="925">
        <v>11</v>
      </c>
      <c r="K78" s="916">
        <v>2.02</v>
      </c>
      <c r="L78" s="917">
        <v>4</v>
      </c>
      <c r="M78" s="917">
        <v>39</v>
      </c>
      <c r="N78" s="918">
        <v>13</v>
      </c>
      <c r="O78" s="917" t="s">
        <v>5659</v>
      </c>
      <c r="P78" s="932" t="s">
        <v>5793</v>
      </c>
      <c r="Q78" s="919">
        <f t="shared" si="3"/>
        <v>1</v>
      </c>
      <c r="R78" s="979">
        <f t="shared" si="3"/>
        <v>2.02</v>
      </c>
      <c r="S78" s="919">
        <f t="shared" si="4"/>
        <v>0</v>
      </c>
      <c r="T78" s="979">
        <f t="shared" si="5"/>
        <v>-0.37000000000000011</v>
      </c>
      <c r="U78" s="986">
        <v>13</v>
      </c>
      <c r="V78" s="928">
        <v>11</v>
      </c>
      <c r="W78" s="928">
        <v>-2</v>
      </c>
      <c r="X78" s="984">
        <v>0.84615384615384615</v>
      </c>
      <c r="Y78" s="982"/>
    </row>
    <row r="79" spans="1:25" ht="14.4" customHeight="1" x14ac:dyDescent="0.3">
      <c r="A79" s="947" t="s">
        <v>5794</v>
      </c>
      <c r="B79" s="928"/>
      <c r="C79" s="929"/>
      <c r="D79" s="930"/>
      <c r="E79" s="931"/>
      <c r="F79" s="911"/>
      <c r="G79" s="912"/>
      <c r="H79" s="913">
        <v>1</v>
      </c>
      <c r="I79" s="914">
        <v>0.36</v>
      </c>
      <c r="J79" s="925">
        <v>4</v>
      </c>
      <c r="K79" s="916">
        <v>0.36</v>
      </c>
      <c r="L79" s="917">
        <v>1</v>
      </c>
      <c r="M79" s="917">
        <v>12</v>
      </c>
      <c r="N79" s="918">
        <v>4</v>
      </c>
      <c r="O79" s="917" t="s">
        <v>5659</v>
      </c>
      <c r="P79" s="932" t="s">
        <v>5795</v>
      </c>
      <c r="Q79" s="919">
        <f t="shared" si="3"/>
        <v>1</v>
      </c>
      <c r="R79" s="979">
        <f t="shared" si="3"/>
        <v>0.36</v>
      </c>
      <c r="S79" s="919">
        <f t="shared" si="4"/>
        <v>1</v>
      </c>
      <c r="T79" s="979">
        <f t="shared" si="5"/>
        <v>0.36</v>
      </c>
      <c r="U79" s="986">
        <v>4</v>
      </c>
      <c r="V79" s="928">
        <v>4</v>
      </c>
      <c r="W79" s="928">
        <v>0</v>
      </c>
      <c r="X79" s="984">
        <v>1</v>
      </c>
      <c r="Y79" s="982"/>
    </row>
    <row r="80" spans="1:25" ht="14.4" customHeight="1" x14ac:dyDescent="0.3">
      <c r="A80" s="947" t="s">
        <v>5796</v>
      </c>
      <c r="B80" s="920">
        <v>2</v>
      </c>
      <c r="C80" s="921">
        <v>3.53</v>
      </c>
      <c r="D80" s="922">
        <v>3</v>
      </c>
      <c r="E80" s="931"/>
      <c r="F80" s="911"/>
      <c r="G80" s="912"/>
      <c r="H80" s="917">
        <v>2</v>
      </c>
      <c r="I80" s="911">
        <v>5.72</v>
      </c>
      <c r="J80" s="915">
        <v>19</v>
      </c>
      <c r="K80" s="916">
        <v>2.2599999999999998</v>
      </c>
      <c r="L80" s="917">
        <v>4</v>
      </c>
      <c r="M80" s="917">
        <v>39</v>
      </c>
      <c r="N80" s="918">
        <v>13</v>
      </c>
      <c r="O80" s="917" t="s">
        <v>5659</v>
      </c>
      <c r="P80" s="932" t="s">
        <v>5797</v>
      </c>
      <c r="Q80" s="919">
        <f t="shared" si="3"/>
        <v>0</v>
      </c>
      <c r="R80" s="979">
        <f t="shared" si="3"/>
        <v>2.19</v>
      </c>
      <c r="S80" s="919">
        <f t="shared" si="4"/>
        <v>2</v>
      </c>
      <c r="T80" s="979">
        <f t="shared" si="5"/>
        <v>5.72</v>
      </c>
      <c r="U80" s="986">
        <v>26</v>
      </c>
      <c r="V80" s="928">
        <v>38</v>
      </c>
      <c r="W80" s="928">
        <v>12</v>
      </c>
      <c r="X80" s="984">
        <v>1.4615384615384615</v>
      </c>
      <c r="Y80" s="982">
        <v>12</v>
      </c>
    </row>
    <row r="81" spans="1:25" ht="14.4" customHeight="1" x14ac:dyDescent="0.3">
      <c r="A81" s="948" t="s">
        <v>5798</v>
      </c>
      <c r="B81" s="934">
        <v>1</v>
      </c>
      <c r="C81" s="935">
        <v>4.42</v>
      </c>
      <c r="D81" s="923">
        <v>10</v>
      </c>
      <c r="E81" s="936">
        <v>2</v>
      </c>
      <c r="F81" s="937">
        <v>8.84</v>
      </c>
      <c r="G81" s="924">
        <v>30.5</v>
      </c>
      <c r="H81" s="938"/>
      <c r="I81" s="937"/>
      <c r="J81" s="924"/>
      <c r="K81" s="939">
        <v>4.42</v>
      </c>
      <c r="L81" s="938">
        <v>6</v>
      </c>
      <c r="M81" s="938">
        <v>57</v>
      </c>
      <c r="N81" s="940">
        <v>19</v>
      </c>
      <c r="O81" s="938" t="s">
        <v>5659</v>
      </c>
      <c r="P81" s="941" t="s">
        <v>5799</v>
      </c>
      <c r="Q81" s="942">
        <f t="shared" si="3"/>
        <v>-1</v>
      </c>
      <c r="R81" s="980">
        <f t="shared" si="3"/>
        <v>-4.42</v>
      </c>
      <c r="S81" s="942">
        <f t="shared" si="4"/>
        <v>-2</v>
      </c>
      <c r="T81" s="980">
        <f t="shared" si="5"/>
        <v>-8.84</v>
      </c>
      <c r="U81" s="987" t="s">
        <v>567</v>
      </c>
      <c r="V81" s="943" t="s">
        <v>567</v>
      </c>
      <c r="W81" s="943" t="s">
        <v>567</v>
      </c>
      <c r="X81" s="985" t="s">
        <v>567</v>
      </c>
      <c r="Y81" s="983"/>
    </row>
    <row r="82" spans="1:25" ht="14.4" customHeight="1" thickBot="1" x14ac:dyDescent="0.35">
      <c r="A82" s="964" t="s">
        <v>5800</v>
      </c>
      <c r="B82" s="965">
        <v>1</v>
      </c>
      <c r="C82" s="966">
        <v>1.2</v>
      </c>
      <c r="D82" s="967">
        <v>2</v>
      </c>
      <c r="E82" s="968">
        <v>4</v>
      </c>
      <c r="F82" s="969">
        <v>8.14</v>
      </c>
      <c r="G82" s="970">
        <v>26.8</v>
      </c>
      <c r="H82" s="971"/>
      <c r="I82" s="972"/>
      <c r="J82" s="973"/>
      <c r="K82" s="974">
        <v>1.1499999999999999</v>
      </c>
      <c r="L82" s="971">
        <v>3</v>
      </c>
      <c r="M82" s="971">
        <v>27</v>
      </c>
      <c r="N82" s="975">
        <v>9</v>
      </c>
      <c r="O82" s="971" t="s">
        <v>5659</v>
      </c>
      <c r="P82" s="976" t="s">
        <v>5801</v>
      </c>
      <c r="Q82" s="977">
        <f t="shared" si="3"/>
        <v>-1</v>
      </c>
      <c r="R82" s="981">
        <f t="shared" si="3"/>
        <v>-1.2</v>
      </c>
      <c r="S82" s="977">
        <f t="shared" si="4"/>
        <v>-4</v>
      </c>
      <c r="T82" s="981">
        <f t="shared" si="5"/>
        <v>-8.14</v>
      </c>
      <c r="U82" s="991" t="s">
        <v>567</v>
      </c>
      <c r="V82" s="965" t="s">
        <v>567</v>
      </c>
      <c r="W82" s="965" t="s">
        <v>567</v>
      </c>
      <c r="X82" s="992" t="s">
        <v>567</v>
      </c>
      <c r="Y82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3:Q1048576">
    <cfRule type="cellIs" dxfId="14" priority="11" stopIfTrue="1" operator="lessThan">
      <formula>0</formula>
    </cfRule>
  </conditionalFormatting>
  <conditionalFormatting sqref="W83:W1048576">
    <cfRule type="cellIs" dxfId="13" priority="10" stopIfTrue="1" operator="greaterThan">
      <formula>0</formula>
    </cfRule>
  </conditionalFormatting>
  <conditionalFormatting sqref="X83:X1048576">
    <cfRule type="cellIs" dxfId="12" priority="9" stopIfTrue="1" operator="greaterThan">
      <formula>1</formula>
    </cfRule>
  </conditionalFormatting>
  <conditionalFormatting sqref="X83:X1048576">
    <cfRule type="cellIs" dxfId="11" priority="6" stopIfTrue="1" operator="greaterThan">
      <formula>1</formula>
    </cfRule>
  </conditionalFormatting>
  <conditionalFormatting sqref="W83:W1048576">
    <cfRule type="cellIs" dxfId="10" priority="7" stopIfTrue="1" operator="greaterThan">
      <formula>0</formula>
    </cfRule>
  </conditionalFormatting>
  <conditionalFormatting sqref="Q8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2">
    <cfRule type="cellIs" dxfId="7" priority="4" stopIfTrue="1" operator="lessThan">
      <formula>0</formula>
    </cfRule>
  </conditionalFormatting>
  <conditionalFormatting sqref="X5:X82">
    <cfRule type="cellIs" dxfId="6" priority="2" stopIfTrue="1" operator="greaterThan">
      <formula>1</formula>
    </cfRule>
  </conditionalFormatting>
  <conditionalFormatting sqref="W5:W82">
    <cfRule type="cellIs" dxfId="5" priority="3" stopIfTrue="1" operator="greaterThan">
      <formula>0</formula>
    </cfRule>
  </conditionalFormatting>
  <conditionalFormatting sqref="S5:S8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2881014</v>
      </c>
      <c r="C3" s="344">
        <f t="shared" ref="C3:L3" si="0">SUBTOTAL(9,C6:C1048576)</f>
        <v>16.177547420416381</v>
      </c>
      <c r="D3" s="344">
        <f t="shared" si="0"/>
        <v>3491569</v>
      </c>
      <c r="E3" s="344">
        <f t="shared" si="0"/>
        <v>12</v>
      </c>
      <c r="F3" s="344">
        <f t="shared" si="0"/>
        <v>3221229</v>
      </c>
      <c r="G3" s="347">
        <f>IF(D3&lt;&gt;0,F3/D3,"")</f>
        <v>0.92257349059978477</v>
      </c>
      <c r="H3" s="343">
        <f t="shared" si="0"/>
        <v>744082.14999999944</v>
      </c>
      <c r="I3" s="344">
        <f t="shared" si="0"/>
        <v>3.0559570619014726</v>
      </c>
      <c r="J3" s="344">
        <f t="shared" si="0"/>
        <v>539053.80000000016</v>
      </c>
      <c r="K3" s="344">
        <f t="shared" si="0"/>
        <v>2</v>
      </c>
      <c r="L3" s="344">
        <f t="shared" si="0"/>
        <v>423562.18000000011</v>
      </c>
      <c r="M3" s="345">
        <f>IF(J3&lt;&gt;0,L3/J3,"")</f>
        <v>0.7857512181529932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5498</v>
      </c>
      <c r="B6" s="887">
        <v>18028</v>
      </c>
      <c r="C6" s="825">
        <v>7.3403908794788277</v>
      </c>
      <c r="D6" s="887">
        <v>2456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5501</v>
      </c>
      <c r="B7" s="889">
        <v>12234</v>
      </c>
      <c r="C7" s="832">
        <v>0.79663996874389531</v>
      </c>
      <c r="D7" s="889">
        <v>15357</v>
      </c>
      <c r="E7" s="832">
        <v>1</v>
      </c>
      <c r="F7" s="889">
        <v>7199</v>
      </c>
      <c r="G7" s="837">
        <v>0.46877645373445337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2706</v>
      </c>
      <c r="B8" s="889"/>
      <c r="C8" s="832"/>
      <c r="D8" s="889">
        <v>1401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5803</v>
      </c>
      <c r="B9" s="889">
        <v>133261</v>
      </c>
      <c r="C9" s="832">
        <v>1.5309613528790038</v>
      </c>
      <c r="D9" s="889">
        <v>87044</v>
      </c>
      <c r="E9" s="832">
        <v>1</v>
      </c>
      <c r="F9" s="889">
        <v>112285</v>
      </c>
      <c r="G9" s="837">
        <v>1.2899797803409769</v>
      </c>
      <c r="H9" s="889">
        <v>90195.510000000009</v>
      </c>
      <c r="I9" s="832">
        <v>1.7114900780816087</v>
      </c>
      <c r="J9" s="889">
        <v>52699.990000000005</v>
      </c>
      <c r="K9" s="832">
        <v>1</v>
      </c>
      <c r="L9" s="889">
        <v>80015.210000000006</v>
      </c>
      <c r="M9" s="838">
        <v>1.5183154683710567</v>
      </c>
    </row>
    <row r="10" spans="1:13" ht="14.4" customHeight="1" x14ac:dyDescent="0.3">
      <c r="A10" s="857" t="s">
        <v>5804</v>
      </c>
      <c r="B10" s="889"/>
      <c r="C10" s="832"/>
      <c r="D10" s="889"/>
      <c r="E10" s="832"/>
      <c r="F10" s="889">
        <v>1107</v>
      </c>
      <c r="G10" s="837"/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5509</v>
      </c>
      <c r="B11" s="889">
        <v>226383</v>
      </c>
      <c r="C11" s="832">
        <v>0.45675345768559522</v>
      </c>
      <c r="D11" s="889">
        <v>495635</v>
      </c>
      <c r="E11" s="832">
        <v>1</v>
      </c>
      <c r="F11" s="889">
        <v>349457</v>
      </c>
      <c r="G11" s="837">
        <v>0.70506925459259329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5805</v>
      </c>
      <c r="B12" s="889">
        <v>1031447</v>
      </c>
      <c r="C12" s="832">
        <v>0.77759315954257235</v>
      </c>
      <c r="D12" s="889">
        <v>1326461</v>
      </c>
      <c r="E12" s="832">
        <v>1</v>
      </c>
      <c r="F12" s="889">
        <v>1264184</v>
      </c>
      <c r="G12" s="837">
        <v>0.95305025929899179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5806</v>
      </c>
      <c r="B13" s="889">
        <v>895330</v>
      </c>
      <c r="C13" s="832">
        <v>1.0085270793908263</v>
      </c>
      <c r="D13" s="889">
        <v>887760</v>
      </c>
      <c r="E13" s="832">
        <v>1</v>
      </c>
      <c r="F13" s="889">
        <v>868842</v>
      </c>
      <c r="G13" s="837">
        <v>0.97869018653690187</v>
      </c>
      <c r="H13" s="889">
        <v>653886.63999999943</v>
      </c>
      <c r="I13" s="832">
        <v>1.3444669838198642</v>
      </c>
      <c r="J13" s="889">
        <v>486353.81000000011</v>
      </c>
      <c r="K13" s="832">
        <v>1</v>
      </c>
      <c r="L13" s="889">
        <v>343546.97000000009</v>
      </c>
      <c r="M13" s="838">
        <v>0.70637252744046564</v>
      </c>
    </row>
    <row r="14" spans="1:13" ht="14.4" customHeight="1" x14ac:dyDescent="0.3">
      <c r="A14" s="857" t="s">
        <v>5807</v>
      </c>
      <c r="B14" s="889">
        <v>168242</v>
      </c>
      <c r="C14" s="832">
        <v>0.69857496387583251</v>
      </c>
      <c r="D14" s="889">
        <v>240836</v>
      </c>
      <c r="E14" s="832">
        <v>1</v>
      </c>
      <c r="F14" s="889">
        <v>168899</v>
      </c>
      <c r="G14" s="837">
        <v>0.701302961351293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5808</v>
      </c>
      <c r="B15" s="889">
        <v>150030</v>
      </c>
      <c r="C15" s="832">
        <v>1.577619112714119</v>
      </c>
      <c r="D15" s="889">
        <v>95099</v>
      </c>
      <c r="E15" s="832">
        <v>1</v>
      </c>
      <c r="F15" s="889">
        <v>85713</v>
      </c>
      <c r="G15" s="837">
        <v>0.90130285281653855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5809</v>
      </c>
      <c r="B16" s="889">
        <v>128805</v>
      </c>
      <c r="C16" s="832">
        <v>0.90527329336603812</v>
      </c>
      <c r="D16" s="889">
        <v>142283</v>
      </c>
      <c r="E16" s="832">
        <v>1</v>
      </c>
      <c r="F16" s="889">
        <v>216463</v>
      </c>
      <c r="G16" s="837">
        <v>1.521355327059452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5810</v>
      </c>
      <c r="B17" s="889">
        <v>7846</v>
      </c>
      <c r="C17" s="832">
        <v>0.48043598065029697</v>
      </c>
      <c r="D17" s="889">
        <v>16331</v>
      </c>
      <c r="E17" s="832">
        <v>1</v>
      </c>
      <c r="F17" s="889">
        <v>10631</v>
      </c>
      <c r="G17" s="837">
        <v>0.65097054681280997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5811</v>
      </c>
      <c r="B18" s="891">
        <v>109408</v>
      </c>
      <c r="C18" s="840">
        <v>0.60477817208937235</v>
      </c>
      <c r="D18" s="891">
        <v>180906</v>
      </c>
      <c r="E18" s="840">
        <v>1</v>
      </c>
      <c r="F18" s="891">
        <v>136449</v>
      </c>
      <c r="G18" s="845">
        <v>0.75425359026234617</v>
      </c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6716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27011.38</v>
      </c>
      <c r="G3" s="211">
        <f t="shared" si="0"/>
        <v>3625096.1500000004</v>
      </c>
      <c r="H3" s="212"/>
      <c r="I3" s="212"/>
      <c r="J3" s="207">
        <f t="shared" si="0"/>
        <v>32513.420000000002</v>
      </c>
      <c r="K3" s="211">
        <f t="shared" si="0"/>
        <v>4030622.8000000007</v>
      </c>
      <c r="L3" s="212"/>
      <c r="M3" s="212"/>
      <c r="N3" s="207">
        <f t="shared" si="0"/>
        <v>30140.089999999997</v>
      </c>
      <c r="O3" s="211">
        <f t="shared" si="0"/>
        <v>3644791.18</v>
      </c>
      <c r="P3" s="177">
        <f>IF(K3=0,"",O3/K3)</f>
        <v>0.90427493736203735</v>
      </c>
      <c r="Q3" s="209">
        <f>IF(N3=0,"",O3/N3)</f>
        <v>120.92834427501711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5523</v>
      </c>
      <c r="B6" s="825" t="s">
        <v>5645</v>
      </c>
      <c r="C6" s="825" t="s">
        <v>5331</v>
      </c>
      <c r="D6" s="825" t="s">
        <v>5646</v>
      </c>
      <c r="E6" s="825" t="s">
        <v>5812</v>
      </c>
      <c r="F6" s="225"/>
      <c r="G6" s="225"/>
      <c r="H6" s="225"/>
      <c r="I6" s="225"/>
      <c r="J6" s="225">
        <v>1</v>
      </c>
      <c r="K6" s="225">
        <v>1136</v>
      </c>
      <c r="L6" s="225">
        <v>1</v>
      </c>
      <c r="M6" s="225">
        <v>1136</v>
      </c>
      <c r="N6" s="225"/>
      <c r="O6" s="225"/>
      <c r="P6" s="830"/>
      <c r="Q6" s="848"/>
    </row>
    <row r="7" spans="1:17" ht="14.4" customHeight="1" x14ac:dyDescent="0.3">
      <c r="A7" s="831" t="s">
        <v>5523</v>
      </c>
      <c r="B7" s="832" t="s">
        <v>5645</v>
      </c>
      <c r="C7" s="832" t="s">
        <v>5331</v>
      </c>
      <c r="D7" s="832" t="s">
        <v>5648</v>
      </c>
      <c r="E7" s="832" t="s">
        <v>5813</v>
      </c>
      <c r="F7" s="849">
        <v>1</v>
      </c>
      <c r="G7" s="849">
        <v>265</v>
      </c>
      <c r="H7" s="849">
        <v>1</v>
      </c>
      <c r="I7" s="849">
        <v>265</v>
      </c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5523</v>
      </c>
      <c r="B8" s="832" t="s">
        <v>5645</v>
      </c>
      <c r="C8" s="832" t="s">
        <v>5331</v>
      </c>
      <c r="D8" s="832" t="s">
        <v>5814</v>
      </c>
      <c r="E8" s="832" t="s">
        <v>5815</v>
      </c>
      <c r="F8" s="849"/>
      <c r="G8" s="849"/>
      <c r="H8" s="849"/>
      <c r="I8" s="849"/>
      <c r="J8" s="849">
        <v>1</v>
      </c>
      <c r="K8" s="849">
        <v>569</v>
      </c>
      <c r="L8" s="849">
        <v>1</v>
      </c>
      <c r="M8" s="849">
        <v>569</v>
      </c>
      <c r="N8" s="849"/>
      <c r="O8" s="849"/>
      <c r="P8" s="837"/>
      <c r="Q8" s="850"/>
    </row>
    <row r="9" spans="1:17" ht="14.4" customHeight="1" x14ac:dyDescent="0.3">
      <c r="A9" s="831" t="s">
        <v>5523</v>
      </c>
      <c r="B9" s="832" t="s">
        <v>5645</v>
      </c>
      <c r="C9" s="832" t="s">
        <v>5331</v>
      </c>
      <c r="D9" s="832" t="s">
        <v>5816</v>
      </c>
      <c r="E9" s="832" t="s">
        <v>5817</v>
      </c>
      <c r="F9" s="849">
        <v>2</v>
      </c>
      <c r="G9" s="849">
        <v>11194</v>
      </c>
      <c r="H9" s="849"/>
      <c r="I9" s="849">
        <v>5597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5523</v>
      </c>
      <c r="B10" s="832" t="s">
        <v>5645</v>
      </c>
      <c r="C10" s="832" t="s">
        <v>5331</v>
      </c>
      <c r="D10" s="832" t="s">
        <v>5816</v>
      </c>
      <c r="E10" s="832" t="s">
        <v>5818</v>
      </c>
      <c r="F10" s="849">
        <v>1</v>
      </c>
      <c r="G10" s="849">
        <v>5597</v>
      </c>
      <c r="H10" s="849"/>
      <c r="I10" s="849">
        <v>5597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5523</v>
      </c>
      <c r="B11" s="832" t="s">
        <v>5645</v>
      </c>
      <c r="C11" s="832" t="s">
        <v>5331</v>
      </c>
      <c r="D11" s="832" t="s">
        <v>5819</v>
      </c>
      <c r="E11" s="832" t="s">
        <v>5820</v>
      </c>
      <c r="F11" s="849">
        <v>1</v>
      </c>
      <c r="G11" s="849">
        <v>486</v>
      </c>
      <c r="H11" s="849">
        <v>1</v>
      </c>
      <c r="I11" s="849">
        <v>486</v>
      </c>
      <c r="J11" s="849">
        <v>1</v>
      </c>
      <c r="K11" s="849">
        <v>486</v>
      </c>
      <c r="L11" s="849">
        <v>1</v>
      </c>
      <c r="M11" s="849">
        <v>486</v>
      </c>
      <c r="N11" s="849"/>
      <c r="O11" s="849"/>
      <c r="P11" s="837"/>
      <c r="Q11" s="850"/>
    </row>
    <row r="12" spans="1:17" ht="14.4" customHeight="1" x14ac:dyDescent="0.3">
      <c r="A12" s="831" t="s">
        <v>5523</v>
      </c>
      <c r="B12" s="832" t="s">
        <v>5645</v>
      </c>
      <c r="C12" s="832" t="s">
        <v>5331</v>
      </c>
      <c r="D12" s="832" t="s">
        <v>5819</v>
      </c>
      <c r="E12" s="832" t="s">
        <v>5821</v>
      </c>
      <c r="F12" s="849">
        <v>1</v>
      </c>
      <c r="G12" s="849">
        <v>486</v>
      </c>
      <c r="H12" s="849"/>
      <c r="I12" s="849">
        <v>486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5526</v>
      </c>
      <c r="B13" s="832" t="s">
        <v>5822</v>
      </c>
      <c r="C13" s="832" t="s">
        <v>5331</v>
      </c>
      <c r="D13" s="832" t="s">
        <v>5823</v>
      </c>
      <c r="E13" s="832" t="s">
        <v>5824</v>
      </c>
      <c r="F13" s="849">
        <v>2</v>
      </c>
      <c r="G13" s="849">
        <v>234</v>
      </c>
      <c r="H13" s="849">
        <v>2</v>
      </c>
      <c r="I13" s="849">
        <v>117</v>
      </c>
      <c r="J13" s="849">
        <v>1</v>
      </c>
      <c r="K13" s="849">
        <v>117</v>
      </c>
      <c r="L13" s="849">
        <v>1</v>
      </c>
      <c r="M13" s="849">
        <v>117</v>
      </c>
      <c r="N13" s="849">
        <v>1</v>
      </c>
      <c r="O13" s="849">
        <v>117</v>
      </c>
      <c r="P13" s="837">
        <v>1</v>
      </c>
      <c r="Q13" s="850">
        <v>117</v>
      </c>
    </row>
    <row r="14" spans="1:17" ht="14.4" customHeight="1" x14ac:dyDescent="0.3">
      <c r="A14" s="831" t="s">
        <v>5526</v>
      </c>
      <c r="B14" s="832" t="s">
        <v>5822</v>
      </c>
      <c r="C14" s="832" t="s">
        <v>5331</v>
      </c>
      <c r="D14" s="832" t="s">
        <v>5825</v>
      </c>
      <c r="E14" s="832" t="s">
        <v>5826</v>
      </c>
      <c r="F14" s="849">
        <v>2</v>
      </c>
      <c r="G14" s="849">
        <v>272</v>
      </c>
      <c r="H14" s="849">
        <v>0.5</v>
      </c>
      <c r="I14" s="849">
        <v>136</v>
      </c>
      <c r="J14" s="849">
        <v>4</v>
      </c>
      <c r="K14" s="849">
        <v>544</v>
      </c>
      <c r="L14" s="849">
        <v>1</v>
      </c>
      <c r="M14" s="849">
        <v>136</v>
      </c>
      <c r="N14" s="849">
        <v>2</v>
      </c>
      <c r="O14" s="849">
        <v>274</v>
      </c>
      <c r="P14" s="837">
        <v>0.50367647058823528</v>
      </c>
      <c r="Q14" s="850">
        <v>137</v>
      </c>
    </row>
    <row r="15" spans="1:17" ht="14.4" customHeight="1" x14ac:dyDescent="0.3">
      <c r="A15" s="831" t="s">
        <v>5526</v>
      </c>
      <c r="B15" s="832" t="s">
        <v>5822</v>
      </c>
      <c r="C15" s="832" t="s">
        <v>5331</v>
      </c>
      <c r="D15" s="832" t="s">
        <v>5827</v>
      </c>
      <c r="E15" s="832" t="s">
        <v>5828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38</v>
      </c>
      <c r="P15" s="837"/>
      <c r="Q15" s="850">
        <v>38</v>
      </c>
    </row>
    <row r="16" spans="1:17" ht="14.4" customHeight="1" x14ac:dyDescent="0.3">
      <c r="A16" s="831" t="s">
        <v>5526</v>
      </c>
      <c r="B16" s="832" t="s">
        <v>5822</v>
      </c>
      <c r="C16" s="832" t="s">
        <v>5331</v>
      </c>
      <c r="D16" s="832" t="s">
        <v>5829</v>
      </c>
      <c r="E16" s="832" t="s">
        <v>5830</v>
      </c>
      <c r="F16" s="849">
        <v>2</v>
      </c>
      <c r="G16" s="849">
        <v>1408</v>
      </c>
      <c r="H16" s="849">
        <v>0.33286052009456263</v>
      </c>
      <c r="I16" s="849">
        <v>704</v>
      </c>
      <c r="J16" s="849">
        <v>6</v>
      </c>
      <c r="K16" s="849">
        <v>4230</v>
      </c>
      <c r="L16" s="849">
        <v>1</v>
      </c>
      <c r="M16" s="849">
        <v>705</v>
      </c>
      <c r="N16" s="849">
        <v>2</v>
      </c>
      <c r="O16" s="849">
        <v>1414</v>
      </c>
      <c r="P16" s="837">
        <v>0.33427895981087469</v>
      </c>
      <c r="Q16" s="850">
        <v>707</v>
      </c>
    </row>
    <row r="17" spans="1:17" ht="14.4" customHeight="1" x14ac:dyDescent="0.3">
      <c r="A17" s="831" t="s">
        <v>5526</v>
      </c>
      <c r="B17" s="832" t="s">
        <v>5822</v>
      </c>
      <c r="C17" s="832" t="s">
        <v>5331</v>
      </c>
      <c r="D17" s="832" t="s">
        <v>5831</v>
      </c>
      <c r="E17" s="832" t="s">
        <v>5832</v>
      </c>
      <c r="F17" s="849">
        <v>12</v>
      </c>
      <c r="G17" s="849">
        <v>5940</v>
      </c>
      <c r="H17" s="849">
        <v>1</v>
      </c>
      <c r="I17" s="849">
        <v>495</v>
      </c>
      <c r="J17" s="849">
        <v>12</v>
      </c>
      <c r="K17" s="849">
        <v>5940</v>
      </c>
      <c r="L17" s="849">
        <v>1</v>
      </c>
      <c r="M17" s="849">
        <v>495</v>
      </c>
      <c r="N17" s="849">
        <v>8</v>
      </c>
      <c r="O17" s="849">
        <v>3968</v>
      </c>
      <c r="P17" s="837">
        <v>0.66801346801346806</v>
      </c>
      <c r="Q17" s="850">
        <v>496</v>
      </c>
    </row>
    <row r="18" spans="1:17" ht="14.4" customHeight="1" x14ac:dyDescent="0.3">
      <c r="A18" s="831" t="s">
        <v>5526</v>
      </c>
      <c r="B18" s="832" t="s">
        <v>5822</v>
      </c>
      <c r="C18" s="832" t="s">
        <v>5331</v>
      </c>
      <c r="D18" s="832" t="s">
        <v>5833</v>
      </c>
      <c r="E18" s="832" t="s">
        <v>5834</v>
      </c>
      <c r="F18" s="849"/>
      <c r="G18" s="849"/>
      <c r="H18" s="849"/>
      <c r="I18" s="849"/>
      <c r="J18" s="849">
        <v>2</v>
      </c>
      <c r="K18" s="849">
        <v>506</v>
      </c>
      <c r="L18" s="849">
        <v>1</v>
      </c>
      <c r="M18" s="849">
        <v>253</v>
      </c>
      <c r="N18" s="849"/>
      <c r="O18" s="849"/>
      <c r="P18" s="837"/>
      <c r="Q18" s="850"/>
    </row>
    <row r="19" spans="1:17" ht="14.4" customHeight="1" x14ac:dyDescent="0.3">
      <c r="A19" s="831" t="s">
        <v>5526</v>
      </c>
      <c r="B19" s="832" t="s">
        <v>5822</v>
      </c>
      <c r="C19" s="832" t="s">
        <v>5331</v>
      </c>
      <c r="D19" s="832" t="s">
        <v>5835</v>
      </c>
      <c r="E19" s="832" t="s">
        <v>5836</v>
      </c>
      <c r="F19" s="849">
        <v>8</v>
      </c>
      <c r="G19" s="849">
        <v>680</v>
      </c>
      <c r="H19" s="849">
        <v>0.4</v>
      </c>
      <c r="I19" s="849">
        <v>85</v>
      </c>
      <c r="J19" s="849">
        <v>20</v>
      </c>
      <c r="K19" s="849">
        <v>1700</v>
      </c>
      <c r="L19" s="849">
        <v>1</v>
      </c>
      <c r="M19" s="849">
        <v>85</v>
      </c>
      <c r="N19" s="849">
        <v>12</v>
      </c>
      <c r="O19" s="849">
        <v>1032</v>
      </c>
      <c r="P19" s="837">
        <v>0.60705882352941176</v>
      </c>
      <c r="Q19" s="850">
        <v>86</v>
      </c>
    </row>
    <row r="20" spans="1:17" ht="14.4" customHeight="1" x14ac:dyDescent="0.3">
      <c r="A20" s="831" t="s">
        <v>5526</v>
      </c>
      <c r="B20" s="832" t="s">
        <v>5822</v>
      </c>
      <c r="C20" s="832" t="s">
        <v>5331</v>
      </c>
      <c r="D20" s="832" t="s">
        <v>5837</v>
      </c>
      <c r="E20" s="832" t="s">
        <v>5838</v>
      </c>
      <c r="F20" s="849">
        <v>6</v>
      </c>
      <c r="G20" s="849">
        <v>1068</v>
      </c>
      <c r="H20" s="849">
        <v>2</v>
      </c>
      <c r="I20" s="849">
        <v>178</v>
      </c>
      <c r="J20" s="849">
        <v>3</v>
      </c>
      <c r="K20" s="849">
        <v>534</v>
      </c>
      <c r="L20" s="849">
        <v>1</v>
      </c>
      <c r="M20" s="849">
        <v>178</v>
      </c>
      <c r="N20" s="849">
        <v>1</v>
      </c>
      <c r="O20" s="849">
        <v>179</v>
      </c>
      <c r="P20" s="837">
        <v>0.33520599250936328</v>
      </c>
      <c r="Q20" s="850">
        <v>179</v>
      </c>
    </row>
    <row r="21" spans="1:17" ht="14.4" customHeight="1" x14ac:dyDescent="0.3">
      <c r="A21" s="831" t="s">
        <v>5526</v>
      </c>
      <c r="B21" s="832" t="s">
        <v>5822</v>
      </c>
      <c r="C21" s="832" t="s">
        <v>5331</v>
      </c>
      <c r="D21" s="832" t="s">
        <v>5839</v>
      </c>
      <c r="E21" s="832" t="s">
        <v>5840</v>
      </c>
      <c r="F21" s="849">
        <v>3</v>
      </c>
      <c r="G21" s="849">
        <v>528</v>
      </c>
      <c r="H21" s="849">
        <v>1</v>
      </c>
      <c r="I21" s="849">
        <v>176</v>
      </c>
      <c r="J21" s="849">
        <v>3</v>
      </c>
      <c r="K21" s="849">
        <v>528</v>
      </c>
      <c r="L21" s="849">
        <v>1</v>
      </c>
      <c r="M21" s="849">
        <v>176</v>
      </c>
      <c r="N21" s="849">
        <v>1</v>
      </c>
      <c r="O21" s="849">
        <v>177</v>
      </c>
      <c r="P21" s="837">
        <v>0.33522727272727271</v>
      </c>
      <c r="Q21" s="850">
        <v>177</v>
      </c>
    </row>
    <row r="22" spans="1:17" ht="14.4" customHeight="1" x14ac:dyDescent="0.3">
      <c r="A22" s="831" t="s">
        <v>5526</v>
      </c>
      <c r="B22" s="832" t="s">
        <v>5822</v>
      </c>
      <c r="C22" s="832" t="s">
        <v>5331</v>
      </c>
      <c r="D22" s="832" t="s">
        <v>5841</v>
      </c>
      <c r="E22" s="832" t="s">
        <v>5842</v>
      </c>
      <c r="F22" s="849">
        <v>8</v>
      </c>
      <c r="G22" s="849">
        <v>2104</v>
      </c>
      <c r="H22" s="849">
        <v>1.9924242424242424</v>
      </c>
      <c r="I22" s="849">
        <v>263</v>
      </c>
      <c r="J22" s="849">
        <v>4</v>
      </c>
      <c r="K22" s="849">
        <v>1056</v>
      </c>
      <c r="L22" s="849">
        <v>1</v>
      </c>
      <c r="M22" s="849">
        <v>264</v>
      </c>
      <c r="N22" s="849"/>
      <c r="O22" s="849"/>
      <c r="P22" s="837"/>
      <c r="Q22" s="850"/>
    </row>
    <row r="23" spans="1:17" ht="14.4" customHeight="1" x14ac:dyDescent="0.3">
      <c r="A23" s="831" t="s">
        <v>5526</v>
      </c>
      <c r="B23" s="832" t="s">
        <v>5822</v>
      </c>
      <c r="C23" s="832" t="s">
        <v>5331</v>
      </c>
      <c r="D23" s="832" t="s">
        <v>5843</v>
      </c>
      <c r="E23" s="832" t="s">
        <v>5826</v>
      </c>
      <c r="F23" s="849"/>
      <c r="G23" s="849"/>
      <c r="H23" s="849"/>
      <c r="I23" s="849"/>
      <c r="J23" s="849">
        <v>2</v>
      </c>
      <c r="K23" s="849">
        <v>202</v>
      </c>
      <c r="L23" s="849">
        <v>1</v>
      </c>
      <c r="M23" s="849">
        <v>101</v>
      </c>
      <c r="N23" s="849"/>
      <c r="O23" s="849"/>
      <c r="P23" s="837"/>
      <c r="Q23" s="850"/>
    </row>
    <row r="24" spans="1:17" ht="14.4" customHeight="1" x14ac:dyDescent="0.3">
      <c r="A24" s="831" t="s">
        <v>565</v>
      </c>
      <c r="B24" s="832" t="s">
        <v>5645</v>
      </c>
      <c r="C24" s="832" t="s">
        <v>5331</v>
      </c>
      <c r="D24" s="832" t="s">
        <v>5646</v>
      </c>
      <c r="E24" s="832" t="s">
        <v>5647</v>
      </c>
      <c r="F24" s="849"/>
      <c r="G24" s="849"/>
      <c r="H24" s="849"/>
      <c r="I24" s="849"/>
      <c r="J24" s="849">
        <v>1</v>
      </c>
      <c r="K24" s="849">
        <v>1136</v>
      </c>
      <c r="L24" s="849">
        <v>1</v>
      </c>
      <c r="M24" s="849">
        <v>1136</v>
      </c>
      <c r="N24" s="849"/>
      <c r="O24" s="849"/>
      <c r="P24" s="837"/>
      <c r="Q24" s="850"/>
    </row>
    <row r="25" spans="1:17" ht="14.4" customHeight="1" x14ac:dyDescent="0.3">
      <c r="A25" s="831" t="s">
        <v>565</v>
      </c>
      <c r="B25" s="832" t="s">
        <v>5645</v>
      </c>
      <c r="C25" s="832" t="s">
        <v>5331</v>
      </c>
      <c r="D25" s="832" t="s">
        <v>5648</v>
      </c>
      <c r="E25" s="832" t="s">
        <v>5649</v>
      </c>
      <c r="F25" s="849"/>
      <c r="G25" s="849"/>
      <c r="H25" s="849"/>
      <c r="I25" s="849"/>
      <c r="J25" s="849">
        <v>1</v>
      </c>
      <c r="K25" s="849">
        <v>265</v>
      </c>
      <c r="L25" s="849">
        <v>1</v>
      </c>
      <c r="M25" s="849">
        <v>265</v>
      </c>
      <c r="N25" s="849"/>
      <c r="O25" s="849"/>
      <c r="P25" s="837"/>
      <c r="Q25" s="850"/>
    </row>
    <row r="26" spans="1:17" ht="14.4" customHeight="1" x14ac:dyDescent="0.3">
      <c r="A26" s="831" t="s">
        <v>5844</v>
      </c>
      <c r="B26" s="832" t="s">
        <v>5845</v>
      </c>
      <c r="C26" s="832" t="s">
        <v>5084</v>
      </c>
      <c r="D26" s="832" t="s">
        <v>5846</v>
      </c>
      <c r="E26" s="832" t="s">
        <v>1844</v>
      </c>
      <c r="F26" s="849">
        <v>2.95</v>
      </c>
      <c r="G26" s="849">
        <v>5223.8599999999997</v>
      </c>
      <c r="H26" s="849">
        <v>1.641010014701632</v>
      </c>
      <c r="I26" s="849">
        <v>1770.7999999999997</v>
      </c>
      <c r="J26" s="849">
        <v>1.75</v>
      </c>
      <c r="K26" s="849">
        <v>3183.32</v>
      </c>
      <c r="L26" s="849">
        <v>1</v>
      </c>
      <c r="M26" s="849">
        <v>1819.0400000000002</v>
      </c>
      <c r="N26" s="849">
        <v>2.35</v>
      </c>
      <c r="O26" s="849">
        <v>4274.74</v>
      </c>
      <c r="P26" s="837">
        <v>1.342855886307377</v>
      </c>
      <c r="Q26" s="850">
        <v>1819.0382978723403</v>
      </c>
    </row>
    <row r="27" spans="1:17" ht="14.4" customHeight="1" x14ac:dyDescent="0.3">
      <c r="A27" s="831" t="s">
        <v>5844</v>
      </c>
      <c r="B27" s="832" t="s">
        <v>5845</v>
      </c>
      <c r="C27" s="832" t="s">
        <v>5084</v>
      </c>
      <c r="D27" s="832" t="s">
        <v>5847</v>
      </c>
      <c r="E27" s="832" t="s">
        <v>5848</v>
      </c>
      <c r="F27" s="849">
        <v>0.1</v>
      </c>
      <c r="G27" s="849">
        <v>90.38</v>
      </c>
      <c r="H27" s="849">
        <v>1</v>
      </c>
      <c r="I27" s="849">
        <v>903.8</v>
      </c>
      <c r="J27" s="849">
        <v>0.1</v>
      </c>
      <c r="K27" s="849">
        <v>90.38</v>
      </c>
      <c r="L27" s="849">
        <v>1</v>
      </c>
      <c r="M27" s="849">
        <v>903.8</v>
      </c>
      <c r="N27" s="849"/>
      <c r="O27" s="849"/>
      <c r="P27" s="837"/>
      <c r="Q27" s="850"/>
    </row>
    <row r="28" spans="1:17" ht="14.4" customHeight="1" x14ac:dyDescent="0.3">
      <c r="A28" s="831" t="s">
        <v>5844</v>
      </c>
      <c r="B28" s="832" t="s">
        <v>5845</v>
      </c>
      <c r="C28" s="832" t="s">
        <v>5315</v>
      </c>
      <c r="D28" s="832" t="s">
        <v>5849</v>
      </c>
      <c r="E28" s="832" t="s">
        <v>5850</v>
      </c>
      <c r="F28" s="849">
        <v>480</v>
      </c>
      <c r="G28" s="849">
        <v>2520</v>
      </c>
      <c r="H28" s="849">
        <v>0.68337129840546695</v>
      </c>
      <c r="I28" s="849">
        <v>5.25</v>
      </c>
      <c r="J28" s="849">
        <v>560</v>
      </c>
      <c r="K28" s="849">
        <v>3687.6</v>
      </c>
      <c r="L28" s="849">
        <v>1</v>
      </c>
      <c r="M28" s="849">
        <v>6.585</v>
      </c>
      <c r="N28" s="849">
        <v>760</v>
      </c>
      <c r="O28" s="849">
        <v>5464.4</v>
      </c>
      <c r="P28" s="837">
        <v>1.4818310011931879</v>
      </c>
      <c r="Q28" s="850">
        <v>7.1899999999999995</v>
      </c>
    </row>
    <row r="29" spans="1:17" ht="14.4" customHeight="1" x14ac:dyDescent="0.3">
      <c r="A29" s="831" t="s">
        <v>5844</v>
      </c>
      <c r="B29" s="832" t="s">
        <v>5845</v>
      </c>
      <c r="C29" s="832" t="s">
        <v>5315</v>
      </c>
      <c r="D29" s="832" t="s">
        <v>5851</v>
      </c>
      <c r="E29" s="832" t="s">
        <v>5852</v>
      </c>
      <c r="F29" s="849">
        <v>950</v>
      </c>
      <c r="G29" s="849">
        <v>8683</v>
      </c>
      <c r="H29" s="849"/>
      <c r="I29" s="849">
        <v>9.14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5844</v>
      </c>
      <c r="B30" s="832" t="s">
        <v>5845</v>
      </c>
      <c r="C30" s="832" t="s">
        <v>5315</v>
      </c>
      <c r="D30" s="832" t="s">
        <v>5853</v>
      </c>
      <c r="E30" s="832" t="s">
        <v>5854</v>
      </c>
      <c r="F30" s="849">
        <v>120</v>
      </c>
      <c r="G30" s="849">
        <v>1228.8</v>
      </c>
      <c r="H30" s="849"/>
      <c r="I30" s="849">
        <v>10.24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5844</v>
      </c>
      <c r="B31" s="832" t="s">
        <v>5845</v>
      </c>
      <c r="C31" s="832" t="s">
        <v>5315</v>
      </c>
      <c r="D31" s="832" t="s">
        <v>5855</v>
      </c>
      <c r="E31" s="832" t="s">
        <v>5856</v>
      </c>
      <c r="F31" s="849">
        <v>2</v>
      </c>
      <c r="G31" s="849">
        <v>4327.4799999999996</v>
      </c>
      <c r="H31" s="849">
        <v>0.72609333970922563</v>
      </c>
      <c r="I31" s="849">
        <v>2163.7399999999998</v>
      </c>
      <c r="J31" s="849">
        <v>3</v>
      </c>
      <c r="K31" s="849">
        <v>5959.9500000000007</v>
      </c>
      <c r="L31" s="849">
        <v>1</v>
      </c>
      <c r="M31" s="849">
        <v>1986.6500000000003</v>
      </c>
      <c r="N31" s="849">
        <v>4</v>
      </c>
      <c r="O31" s="849">
        <v>8111.56</v>
      </c>
      <c r="P31" s="837">
        <v>1.3610114178810224</v>
      </c>
      <c r="Q31" s="850">
        <v>2027.89</v>
      </c>
    </row>
    <row r="32" spans="1:17" ht="14.4" customHeight="1" x14ac:dyDescent="0.3">
      <c r="A32" s="831" t="s">
        <v>5844</v>
      </c>
      <c r="B32" s="832" t="s">
        <v>5845</v>
      </c>
      <c r="C32" s="832" t="s">
        <v>5315</v>
      </c>
      <c r="D32" s="832" t="s">
        <v>5857</v>
      </c>
      <c r="E32" s="832" t="s">
        <v>5858</v>
      </c>
      <c r="F32" s="849">
        <v>3895</v>
      </c>
      <c r="G32" s="849">
        <v>16164.25</v>
      </c>
      <c r="H32" s="849">
        <v>1.6016434327590667</v>
      </c>
      <c r="I32" s="849">
        <v>4.1500000000000004</v>
      </c>
      <c r="J32" s="849">
        <v>2677</v>
      </c>
      <c r="K32" s="849">
        <v>10092.289999999999</v>
      </c>
      <c r="L32" s="849">
        <v>1</v>
      </c>
      <c r="M32" s="849">
        <v>3.7699999999999996</v>
      </c>
      <c r="N32" s="849">
        <v>1953</v>
      </c>
      <c r="O32" s="849">
        <v>7323.75</v>
      </c>
      <c r="P32" s="837">
        <v>0.72567772031917444</v>
      </c>
      <c r="Q32" s="850">
        <v>3.75</v>
      </c>
    </row>
    <row r="33" spans="1:17" ht="14.4" customHeight="1" x14ac:dyDescent="0.3">
      <c r="A33" s="831" t="s">
        <v>5844</v>
      </c>
      <c r="B33" s="832" t="s">
        <v>5845</v>
      </c>
      <c r="C33" s="832" t="s">
        <v>5315</v>
      </c>
      <c r="D33" s="832" t="s">
        <v>5859</v>
      </c>
      <c r="E33" s="832" t="s">
        <v>5860</v>
      </c>
      <c r="F33" s="849">
        <v>1574</v>
      </c>
      <c r="G33" s="849">
        <v>51957.740000000005</v>
      </c>
      <c r="H33" s="849">
        <v>1.7502173550559263</v>
      </c>
      <c r="I33" s="849">
        <v>33.010000000000005</v>
      </c>
      <c r="J33" s="849">
        <v>877</v>
      </c>
      <c r="K33" s="849">
        <v>29686.45</v>
      </c>
      <c r="L33" s="849">
        <v>1</v>
      </c>
      <c r="M33" s="849">
        <v>33.85</v>
      </c>
      <c r="N33" s="849">
        <v>1604</v>
      </c>
      <c r="O33" s="849">
        <v>54840.76</v>
      </c>
      <c r="P33" s="837">
        <v>1.8473330425160301</v>
      </c>
      <c r="Q33" s="850">
        <v>34.19</v>
      </c>
    </row>
    <row r="34" spans="1:17" ht="14.4" customHeight="1" x14ac:dyDescent="0.3">
      <c r="A34" s="831" t="s">
        <v>5844</v>
      </c>
      <c r="B34" s="832" t="s">
        <v>5845</v>
      </c>
      <c r="C34" s="832" t="s">
        <v>5331</v>
      </c>
      <c r="D34" s="832" t="s">
        <v>5861</v>
      </c>
      <c r="E34" s="832" t="s">
        <v>5862</v>
      </c>
      <c r="F34" s="849">
        <v>7</v>
      </c>
      <c r="G34" s="849">
        <v>13384</v>
      </c>
      <c r="H34" s="849"/>
      <c r="I34" s="849">
        <v>1912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5844</v>
      </c>
      <c r="B35" s="832" t="s">
        <v>5845</v>
      </c>
      <c r="C35" s="832" t="s">
        <v>5331</v>
      </c>
      <c r="D35" s="832" t="s">
        <v>5863</v>
      </c>
      <c r="E35" s="832" t="s">
        <v>5864</v>
      </c>
      <c r="F35" s="849">
        <v>2</v>
      </c>
      <c r="G35" s="849">
        <v>1362</v>
      </c>
      <c r="H35" s="849">
        <v>0.66568914956011727</v>
      </c>
      <c r="I35" s="849">
        <v>681</v>
      </c>
      <c r="J35" s="849">
        <v>3</v>
      </c>
      <c r="K35" s="849">
        <v>2046</v>
      </c>
      <c r="L35" s="849">
        <v>1</v>
      </c>
      <c r="M35" s="849">
        <v>682</v>
      </c>
      <c r="N35" s="849">
        <v>3</v>
      </c>
      <c r="O35" s="849">
        <v>2046</v>
      </c>
      <c r="P35" s="837">
        <v>1</v>
      </c>
      <c r="Q35" s="850">
        <v>682</v>
      </c>
    </row>
    <row r="36" spans="1:17" ht="14.4" customHeight="1" x14ac:dyDescent="0.3">
      <c r="A36" s="831" t="s">
        <v>5844</v>
      </c>
      <c r="B36" s="832" t="s">
        <v>5845</v>
      </c>
      <c r="C36" s="832" t="s">
        <v>5331</v>
      </c>
      <c r="D36" s="832" t="s">
        <v>5863</v>
      </c>
      <c r="E36" s="832" t="s">
        <v>5865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682</v>
      </c>
      <c r="P36" s="837"/>
      <c r="Q36" s="850">
        <v>682</v>
      </c>
    </row>
    <row r="37" spans="1:17" ht="14.4" customHeight="1" x14ac:dyDescent="0.3">
      <c r="A37" s="831" t="s">
        <v>5844</v>
      </c>
      <c r="B37" s="832" t="s">
        <v>5845</v>
      </c>
      <c r="C37" s="832" t="s">
        <v>5331</v>
      </c>
      <c r="D37" s="832" t="s">
        <v>5866</v>
      </c>
      <c r="E37" s="832" t="s">
        <v>5867</v>
      </c>
      <c r="F37" s="849">
        <v>8</v>
      </c>
      <c r="G37" s="849">
        <v>14600</v>
      </c>
      <c r="H37" s="849">
        <v>0.72727272727272729</v>
      </c>
      <c r="I37" s="849">
        <v>1825</v>
      </c>
      <c r="J37" s="849">
        <v>11</v>
      </c>
      <c r="K37" s="849">
        <v>20075</v>
      </c>
      <c r="L37" s="849">
        <v>1</v>
      </c>
      <c r="M37" s="849">
        <v>1825</v>
      </c>
      <c r="N37" s="849">
        <v>6</v>
      </c>
      <c r="O37" s="849">
        <v>10956</v>
      </c>
      <c r="P37" s="837">
        <v>0.54575342465753429</v>
      </c>
      <c r="Q37" s="850">
        <v>1826</v>
      </c>
    </row>
    <row r="38" spans="1:17" ht="14.4" customHeight="1" x14ac:dyDescent="0.3">
      <c r="A38" s="831" t="s">
        <v>5844</v>
      </c>
      <c r="B38" s="832" t="s">
        <v>5845</v>
      </c>
      <c r="C38" s="832" t="s">
        <v>5331</v>
      </c>
      <c r="D38" s="832" t="s">
        <v>5866</v>
      </c>
      <c r="E38" s="832" t="s">
        <v>5868</v>
      </c>
      <c r="F38" s="849">
        <v>4</v>
      </c>
      <c r="G38" s="849">
        <v>7300</v>
      </c>
      <c r="H38" s="849"/>
      <c r="I38" s="849">
        <v>1825</v>
      </c>
      <c r="J38" s="849"/>
      <c r="K38" s="849"/>
      <c r="L38" s="849"/>
      <c r="M38" s="849"/>
      <c r="N38" s="849">
        <v>3</v>
      </c>
      <c r="O38" s="849">
        <v>5478</v>
      </c>
      <c r="P38" s="837"/>
      <c r="Q38" s="850">
        <v>1826</v>
      </c>
    </row>
    <row r="39" spans="1:17" ht="14.4" customHeight="1" x14ac:dyDescent="0.3">
      <c r="A39" s="831" t="s">
        <v>5844</v>
      </c>
      <c r="B39" s="832" t="s">
        <v>5845</v>
      </c>
      <c r="C39" s="832" t="s">
        <v>5331</v>
      </c>
      <c r="D39" s="832" t="s">
        <v>5869</v>
      </c>
      <c r="E39" s="832" t="s">
        <v>5870</v>
      </c>
      <c r="F39" s="849">
        <v>6</v>
      </c>
      <c r="G39" s="849">
        <v>87036</v>
      </c>
      <c r="H39" s="849">
        <v>1.4998966016405872</v>
      </c>
      <c r="I39" s="849">
        <v>14506</v>
      </c>
      <c r="J39" s="849">
        <v>4</v>
      </c>
      <c r="K39" s="849">
        <v>58028</v>
      </c>
      <c r="L39" s="849">
        <v>1</v>
      </c>
      <c r="M39" s="849">
        <v>14507</v>
      </c>
      <c r="N39" s="849">
        <v>6</v>
      </c>
      <c r="O39" s="849">
        <v>87054</v>
      </c>
      <c r="P39" s="837">
        <v>1.5002067967188253</v>
      </c>
      <c r="Q39" s="850">
        <v>14509</v>
      </c>
    </row>
    <row r="40" spans="1:17" ht="14.4" customHeight="1" x14ac:dyDescent="0.3">
      <c r="A40" s="831" t="s">
        <v>5844</v>
      </c>
      <c r="B40" s="832" t="s">
        <v>5845</v>
      </c>
      <c r="C40" s="832" t="s">
        <v>5331</v>
      </c>
      <c r="D40" s="832" t="s">
        <v>5871</v>
      </c>
      <c r="E40" s="832" t="s">
        <v>5872</v>
      </c>
      <c r="F40" s="849">
        <v>4</v>
      </c>
      <c r="G40" s="849">
        <v>5368</v>
      </c>
      <c r="H40" s="849">
        <v>1</v>
      </c>
      <c r="I40" s="849">
        <v>1342</v>
      </c>
      <c r="J40" s="849">
        <v>4</v>
      </c>
      <c r="K40" s="849">
        <v>5368</v>
      </c>
      <c r="L40" s="849">
        <v>1</v>
      </c>
      <c r="M40" s="849">
        <v>1342</v>
      </c>
      <c r="N40" s="849">
        <v>1</v>
      </c>
      <c r="O40" s="849">
        <v>1343</v>
      </c>
      <c r="P40" s="837">
        <v>0.25018628912071533</v>
      </c>
      <c r="Q40" s="850">
        <v>1343</v>
      </c>
    </row>
    <row r="41" spans="1:17" ht="14.4" customHeight="1" x14ac:dyDescent="0.3">
      <c r="A41" s="831" t="s">
        <v>5844</v>
      </c>
      <c r="B41" s="832" t="s">
        <v>5845</v>
      </c>
      <c r="C41" s="832" t="s">
        <v>5331</v>
      </c>
      <c r="D41" s="832" t="s">
        <v>5871</v>
      </c>
      <c r="E41" s="832" t="s">
        <v>5873</v>
      </c>
      <c r="F41" s="849">
        <v>2</v>
      </c>
      <c r="G41" s="849">
        <v>2684</v>
      </c>
      <c r="H41" s="849"/>
      <c r="I41" s="849">
        <v>1342</v>
      </c>
      <c r="J41" s="849"/>
      <c r="K41" s="849"/>
      <c r="L41" s="849"/>
      <c r="M41" s="849"/>
      <c r="N41" s="849">
        <v>2</v>
      </c>
      <c r="O41" s="849">
        <v>2686</v>
      </c>
      <c r="P41" s="837"/>
      <c r="Q41" s="850">
        <v>1343</v>
      </c>
    </row>
    <row r="42" spans="1:17" ht="14.4" customHeight="1" x14ac:dyDescent="0.3">
      <c r="A42" s="831" t="s">
        <v>5844</v>
      </c>
      <c r="B42" s="832" t="s">
        <v>5845</v>
      </c>
      <c r="C42" s="832" t="s">
        <v>5331</v>
      </c>
      <c r="D42" s="832" t="s">
        <v>5874</v>
      </c>
      <c r="E42" s="832" t="s">
        <v>5875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510</v>
      </c>
      <c r="P42" s="837"/>
      <c r="Q42" s="850">
        <v>510</v>
      </c>
    </row>
    <row r="43" spans="1:17" ht="14.4" customHeight="1" x14ac:dyDescent="0.3">
      <c r="A43" s="831" t="s">
        <v>5844</v>
      </c>
      <c r="B43" s="832" t="s">
        <v>5845</v>
      </c>
      <c r="C43" s="832" t="s">
        <v>5331</v>
      </c>
      <c r="D43" s="832" t="s">
        <v>5874</v>
      </c>
      <c r="E43" s="832" t="s">
        <v>5876</v>
      </c>
      <c r="F43" s="849">
        <v>3</v>
      </c>
      <c r="G43" s="849">
        <v>1527</v>
      </c>
      <c r="H43" s="849">
        <v>1</v>
      </c>
      <c r="I43" s="849">
        <v>509</v>
      </c>
      <c r="J43" s="849">
        <v>3</v>
      </c>
      <c r="K43" s="849">
        <v>1527</v>
      </c>
      <c r="L43" s="849">
        <v>1</v>
      </c>
      <c r="M43" s="849">
        <v>509</v>
      </c>
      <c r="N43" s="849">
        <v>3</v>
      </c>
      <c r="O43" s="849">
        <v>1530</v>
      </c>
      <c r="P43" s="837">
        <v>1.0019646365422397</v>
      </c>
      <c r="Q43" s="850">
        <v>510</v>
      </c>
    </row>
    <row r="44" spans="1:17" ht="14.4" customHeight="1" x14ac:dyDescent="0.3">
      <c r="A44" s="831" t="s">
        <v>5877</v>
      </c>
      <c r="B44" s="832" t="s">
        <v>5878</v>
      </c>
      <c r="C44" s="832" t="s">
        <v>5331</v>
      </c>
      <c r="D44" s="832" t="s">
        <v>5879</v>
      </c>
      <c r="E44" s="832" t="s">
        <v>5880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1107</v>
      </c>
      <c r="P44" s="837"/>
      <c r="Q44" s="850">
        <v>1107</v>
      </c>
    </row>
    <row r="45" spans="1:17" ht="14.4" customHeight="1" x14ac:dyDescent="0.3">
      <c r="A45" s="831" t="s">
        <v>5654</v>
      </c>
      <c r="B45" s="832" t="s">
        <v>5881</v>
      </c>
      <c r="C45" s="832" t="s">
        <v>5331</v>
      </c>
      <c r="D45" s="832" t="s">
        <v>5882</v>
      </c>
      <c r="E45" s="832" t="s">
        <v>5883</v>
      </c>
      <c r="F45" s="849"/>
      <c r="G45" s="849"/>
      <c r="H45" s="849"/>
      <c r="I45" s="849"/>
      <c r="J45" s="849">
        <v>2</v>
      </c>
      <c r="K45" s="849">
        <v>98</v>
      </c>
      <c r="L45" s="849">
        <v>1</v>
      </c>
      <c r="M45" s="849">
        <v>49</v>
      </c>
      <c r="N45" s="849">
        <v>1</v>
      </c>
      <c r="O45" s="849">
        <v>49</v>
      </c>
      <c r="P45" s="837">
        <v>0.5</v>
      </c>
      <c r="Q45" s="850">
        <v>49</v>
      </c>
    </row>
    <row r="46" spans="1:17" ht="14.4" customHeight="1" x14ac:dyDescent="0.3">
      <c r="A46" s="831" t="s">
        <v>5654</v>
      </c>
      <c r="B46" s="832" t="s">
        <v>5878</v>
      </c>
      <c r="C46" s="832" t="s">
        <v>5331</v>
      </c>
      <c r="D46" s="832" t="s">
        <v>5884</v>
      </c>
      <c r="E46" s="832" t="s">
        <v>5885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299</v>
      </c>
      <c r="P46" s="837"/>
      <c r="Q46" s="850">
        <v>299</v>
      </c>
    </row>
    <row r="47" spans="1:17" ht="14.4" customHeight="1" x14ac:dyDescent="0.3">
      <c r="A47" s="831" t="s">
        <v>5654</v>
      </c>
      <c r="B47" s="832" t="s">
        <v>5878</v>
      </c>
      <c r="C47" s="832" t="s">
        <v>5331</v>
      </c>
      <c r="D47" s="832" t="s">
        <v>5886</v>
      </c>
      <c r="E47" s="832" t="s">
        <v>5887</v>
      </c>
      <c r="F47" s="849"/>
      <c r="G47" s="849"/>
      <c r="H47" s="849"/>
      <c r="I47" s="849"/>
      <c r="J47" s="849">
        <v>6</v>
      </c>
      <c r="K47" s="849">
        <v>58572</v>
      </c>
      <c r="L47" s="849">
        <v>1</v>
      </c>
      <c r="M47" s="849">
        <v>9762</v>
      </c>
      <c r="N47" s="849"/>
      <c r="O47" s="849"/>
      <c r="P47" s="837"/>
      <c r="Q47" s="850"/>
    </row>
    <row r="48" spans="1:17" ht="14.4" customHeight="1" x14ac:dyDescent="0.3">
      <c r="A48" s="831" t="s">
        <v>5654</v>
      </c>
      <c r="B48" s="832" t="s">
        <v>5878</v>
      </c>
      <c r="C48" s="832" t="s">
        <v>5331</v>
      </c>
      <c r="D48" s="832" t="s">
        <v>5888</v>
      </c>
      <c r="E48" s="832" t="s">
        <v>5889</v>
      </c>
      <c r="F48" s="849"/>
      <c r="G48" s="849"/>
      <c r="H48" s="849"/>
      <c r="I48" s="849"/>
      <c r="J48" s="849">
        <v>1</v>
      </c>
      <c r="K48" s="849">
        <v>10381</v>
      </c>
      <c r="L48" s="849">
        <v>1</v>
      </c>
      <c r="M48" s="849">
        <v>10381</v>
      </c>
      <c r="N48" s="849">
        <v>1</v>
      </c>
      <c r="O48" s="849">
        <v>11396</v>
      </c>
      <c r="P48" s="837">
        <v>1.0977747808496292</v>
      </c>
      <c r="Q48" s="850">
        <v>11396</v>
      </c>
    </row>
    <row r="49" spans="1:17" ht="14.4" customHeight="1" x14ac:dyDescent="0.3">
      <c r="A49" s="831" t="s">
        <v>5654</v>
      </c>
      <c r="B49" s="832" t="s">
        <v>5890</v>
      </c>
      <c r="C49" s="832" t="s">
        <v>5331</v>
      </c>
      <c r="D49" s="832" t="s">
        <v>5891</v>
      </c>
      <c r="E49" s="832" t="s">
        <v>5892</v>
      </c>
      <c r="F49" s="849"/>
      <c r="G49" s="849"/>
      <c r="H49" s="849"/>
      <c r="I49" s="849"/>
      <c r="J49" s="849">
        <v>1</v>
      </c>
      <c r="K49" s="849">
        <v>221</v>
      </c>
      <c r="L49" s="849">
        <v>1</v>
      </c>
      <c r="M49" s="849">
        <v>221</v>
      </c>
      <c r="N49" s="849"/>
      <c r="O49" s="849"/>
      <c r="P49" s="837"/>
      <c r="Q49" s="850"/>
    </row>
    <row r="50" spans="1:17" ht="14.4" customHeight="1" x14ac:dyDescent="0.3">
      <c r="A50" s="831" t="s">
        <v>5654</v>
      </c>
      <c r="B50" s="832" t="s">
        <v>5890</v>
      </c>
      <c r="C50" s="832" t="s">
        <v>5331</v>
      </c>
      <c r="D50" s="832" t="s">
        <v>5893</v>
      </c>
      <c r="E50" s="832" t="s">
        <v>5894</v>
      </c>
      <c r="F50" s="849"/>
      <c r="G50" s="849"/>
      <c r="H50" s="849"/>
      <c r="I50" s="849"/>
      <c r="J50" s="849">
        <v>2</v>
      </c>
      <c r="K50" s="849">
        <v>1016</v>
      </c>
      <c r="L50" s="849">
        <v>1</v>
      </c>
      <c r="M50" s="849">
        <v>508</v>
      </c>
      <c r="N50" s="849"/>
      <c r="O50" s="849"/>
      <c r="P50" s="837"/>
      <c r="Q50" s="850"/>
    </row>
    <row r="51" spans="1:17" ht="14.4" customHeight="1" x14ac:dyDescent="0.3">
      <c r="A51" s="831" t="s">
        <v>5654</v>
      </c>
      <c r="B51" s="832" t="s">
        <v>5890</v>
      </c>
      <c r="C51" s="832" t="s">
        <v>5331</v>
      </c>
      <c r="D51" s="832" t="s">
        <v>5895</v>
      </c>
      <c r="E51" s="832" t="s">
        <v>5896</v>
      </c>
      <c r="F51" s="849">
        <v>5</v>
      </c>
      <c r="G51" s="849">
        <v>1770</v>
      </c>
      <c r="H51" s="849">
        <v>0.16129032258064516</v>
      </c>
      <c r="I51" s="849">
        <v>354</v>
      </c>
      <c r="J51" s="849">
        <v>31</v>
      </c>
      <c r="K51" s="849">
        <v>10974</v>
      </c>
      <c r="L51" s="849">
        <v>1</v>
      </c>
      <c r="M51" s="849">
        <v>354</v>
      </c>
      <c r="N51" s="849">
        <v>14</v>
      </c>
      <c r="O51" s="849">
        <v>4956</v>
      </c>
      <c r="P51" s="837">
        <v>0.45161290322580644</v>
      </c>
      <c r="Q51" s="850">
        <v>354</v>
      </c>
    </row>
    <row r="52" spans="1:17" ht="14.4" customHeight="1" x14ac:dyDescent="0.3">
      <c r="A52" s="831" t="s">
        <v>5654</v>
      </c>
      <c r="B52" s="832" t="s">
        <v>5890</v>
      </c>
      <c r="C52" s="832" t="s">
        <v>5331</v>
      </c>
      <c r="D52" s="832" t="s">
        <v>5895</v>
      </c>
      <c r="E52" s="832" t="s">
        <v>5897</v>
      </c>
      <c r="F52" s="849">
        <v>3</v>
      </c>
      <c r="G52" s="849">
        <v>1062</v>
      </c>
      <c r="H52" s="849"/>
      <c r="I52" s="849">
        <v>354</v>
      </c>
      <c r="J52" s="849"/>
      <c r="K52" s="849"/>
      <c r="L52" s="849"/>
      <c r="M52" s="849"/>
      <c r="N52" s="849">
        <v>2</v>
      </c>
      <c r="O52" s="849">
        <v>708</v>
      </c>
      <c r="P52" s="837"/>
      <c r="Q52" s="850">
        <v>354</v>
      </c>
    </row>
    <row r="53" spans="1:17" ht="14.4" customHeight="1" x14ac:dyDescent="0.3">
      <c r="A53" s="831" t="s">
        <v>5654</v>
      </c>
      <c r="B53" s="832" t="s">
        <v>5890</v>
      </c>
      <c r="C53" s="832" t="s">
        <v>5331</v>
      </c>
      <c r="D53" s="832" t="s">
        <v>5898</v>
      </c>
      <c r="E53" s="832" t="s">
        <v>5899</v>
      </c>
      <c r="F53" s="849">
        <v>1529</v>
      </c>
      <c r="G53" s="849">
        <v>99385</v>
      </c>
      <c r="H53" s="849">
        <v>0.62741075092326626</v>
      </c>
      <c r="I53" s="849">
        <v>65</v>
      </c>
      <c r="J53" s="849">
        <v>2437</v>
      </c>
      <c r="K53" s="849">
        <v>158405</v>
      </c>
      <c r="L53" s="849">
        <v>1</v>
      </c>
      <c r="M53" s="849">
        <v>65</v>
      </c>
      <c r="N53" s="849">
        <v>2206</v>
      </c>
      <c r="O53" s="849">
        <v>143390</v>
      </c>
      <c r="P53" s="837">
        <v>0.90521132540008209</v>
      </c>
      <c r="Q53" s="850">
        <v>65</v>
      </c>
    </row>
    <row r="54" spans="1:17" ht="14.4" customHeight="1" x14ac:dyDescent="0.3">
      <c r="A54" s="831" t="s">
        <v>5654</v>
      </c>
      <c r="B54" s="832" t="s">
        <v>5890</v>
      </c>
      <c r="C54" s="832" t="s">
        <v>5331</v>
      </c>
      <c r="D54" s="832" t="s">
        <v>5900</v>
      </c>
      <c r="E54" s="832" t="s">
        <v>5901</v>
      </c>
      <c r="F54" s="849"/>
      <c r="G54" s="849"/>
      <c r="H54" s="849"/>
      <c r="I54" s="849"/>
      <c r="J54" s="849">
        <v>1</v>
      </c>
      <c r="K54" s="849">
        <v>545</v>
      </c>
      <c r="L54" s="849">
        <v>1</v>
      </c>
      <c r="M54" s="849">
        <v>545</v>
      </c>
      <c r="N54" s="849"/>
      <c r="O54" s="849"/>
      <c r="P54" s="837"/>
      <c r="Q54" s="850"/>
    </row>
    <row r="55" spans="1:17" ht="14.4" customHeight="1" x14ac:dyDescent="0.3">
      <c r="A55" s="831" t="s">
        <v>5654</v>
      </c>
      <c r="B55" s="832" t="s">
        <v>5890</v>
      </c>
      <c r="C55" s="832" t="s">
        <v>5331</v>
      </c>
      <c r="D55" s="832" t="s">
        <v>5902</v>
      </c>
      <c r="E55" s="832" t="s">
        <v>5903</v>
      </c>
      <c r="F55" s="849"/>
      <c r="G55" s="849"/>
      <c r="H55" s="849"/>
      <c r="I55" s="849"/>
      <c r="J55" s="849">
        <v>1</v>
      </c>
      <c r="K55" s="849">
        <v>592</v>
      </c>
      <c r="L55" s="849">
        <v>1</v>
      </c>
      <c r="M55" s="849">
        <v>592</v>
      </c>
      <c r="N55" s="849"/>
      <c r="O55" s="849"/>
      <c r="P55" s="837"/>
      <c r="Q55" s="850"/>
    </row>
    <row r="56" spans="1:17" ht="14.4" customHeight="1" x14ac:dyDescent="0.3">
      <c r="A56" s="831" t="s">
        <v>5654</v>
      </c>
      <c r="B56" s="832" t="s">
        <v>5890</v>
      </c>
      <c r="C56" s="832" t="s">
        <v>5331</v>
      </c>
      <c r="D56" s="832" t="s">
        <v>5904</v>
      </c>
      <c r="E56" s="832" t="s">
        <v>5905</v>
      </c>
      <c r="F56" s="849"/>
      <c r="G56" s="849"/>
      <c r="H56" s="849"/>
      <c r="I56" s="849"/>
      <c r="J56" s="849">
        <v>1</v>
      </c>
      <c r="K56" s="849">
        <v>617</v>
      </c>
      <c r="L56" s="849">
        <v>1</v>
      </c>
      <c r="M56" s="849">
        <v>617</v>
      </c>
      <c r="N56" s="849"/>
      <c r="O56" s="849"/>
      <c r="P56" s="837"/>
      <c r="Q56" s="850"/>
    </row>
    <row r="57" spans="1:17" ht="14.4" customHeight="1" x14ac:dyDescent="0.3">
      <c r="A57" s="831" t="s">
        <v>5654</v>
      </c>
      <c r="B57" s="832" t="s">
        <v>5890</v>
      </c>
      <c r="C57" s="832" t="s">
        <v>5331</v>
      </c>
      <c r="D57" s="832" t="s">
        <v>5906</v>
      </c>
      <c r="E57" s="832" t="s">
        <v>5907</v>
      </c>
      <c r="F57" s="849">
        <v>21</v>
      </c>
      <c r="G57" s="849">
        <v>504</v>
      </c>
      <c r="H57" s="849">
        <v>0.51219512195121952</v>
      </c>
      <c r="I57" s="849">
        <v>24</v>
      </c>
      <c r="J57" s="849">
        <v>41</v>
      </c>
      <c r="K57" s="849">
        <v>984</v>
      </c>
      <c r="L57" s="849">
        <v>1</v>
      </c>
      <c r="M57" s="849">
        <v>24</v>
      </c>
      <c r="N57" s="849">
        <v>26</v>
      </c>
      <c r="O57" s="849">
        <v>624</v>
      </c>
      <c r="P57" s="837">
        <v>0.63414634146341464</v>
      </c>
      <c r="Q57" s="850">
        <v>24</v>
      </c>
    </row>
    <row r="58" spans="1:17" ht="14.4" customHeight="1" x14ac:dyDescent="0.3">
      <c r="A58" s="831" t="s">
        <v>5654</v>
      </c>
      <c r="B58" s="832" t="s">
        <v>5890</v>
      </c>
      <c r="C58" s="832" t="s">
        <v>5331</v>
      </c>
      <c r="D58" s="832" t="s">
        <v>5906</v>
      </c>
      <c r="E58" s="832" t="s">
        <v>5908</v>
      </c>
      <c r="F58" s="849"/>
      <c r="G58" s="849"/>
      <c r="H58" s="849"/>
      <c r="I58" s="849"/>
      <c r="J58" s="849"/>
      <c r="K58" s="849"/>
      <c r="L58" s="849"/>
      <c r="M58" s="849"/>
      <c r="N58" s="849">
        <v>2</v>
      </c>
      <c r="O58" s="849">
        <v>48</v>
      </c>
      <c r="P58" s="837"/>
      <c r="Q58" s="850">
        <v>24</v>
      </c>
    </row>
    <row r="59" spans="1:17" ht="14.4" customHeight="1" x14ac:dyDescent="0.3">
      <c r="A59" s="831" t="s">
        <v>5654</v>
      </c>
      <c r="B59" s="832" t="s">
        <v>5890</v>
      </c>
      <c r="C59" s="832" t="s">
        <v>5331</v>
      </c>
      <c r="D59" s="832" t="s">
        <v>5909</v>
      </c>
      <c r="E59" s="832" t="s">
        <v>5910</v>
      </c>
      <c r="F59" s="849"/>
      <c r="G59" s="849"/>
      <c r="H59" s="849"/>
      <c r="I59" s="849"/>
      <c r="J59" s="849">
        <v>2</v>
      </c>
      <c r="K59" s="849">
        <v>110</v>
      </c>
      <c r="L59" s="849">
        <v>1</v>
      </c>
      <c r="M59" s="849">
        <v>55</v>
      </c>
      <c r="N59" s="849">
        <v>1</v>
      </c>
      <c r="O59" s="849">
        <v>55</v>
      </c>
      <c r="P59" s="837">
        <v>0.5</v>
      </c>
      <c r="Q59" s="850">
        <v>55</v>
      </c>
    </row>
    <row r="60" spans="1:17" ht="14.4" customHeight="1" x14ac:dyDescent="0.3">
      <c r="A60" s="831" t="s">
        <v>5654</v>
      </c>
      <c r="B60" s="832" t="s">
        <v>5890</v>
      </c>
      <c r="C60" s="832" t="s">
        <v>5331</v>
      </c>
      <c r="D60" s="832" t="s">
        <v>5909</v>
      </c>
      <c r="E60" s="832" t="s">
        <v>5911</v>
      </c>
      <c r="F60" s="849">
        <v>16</v>
      </c>
      <c r="G60" s="849">
        <v>880</v>
      </c>
      <c r="H60" s="849">
        <v>0.53333333333333333</v>
      </c>
      <c r="I60" s="849">
        <v>55</v>
      </c>
      <c r="J60" s="849">
        <v>30</v>
      </c>
      <c r="K60" s="849">
        <v>1650</v>
      </c>
      <c r="L60" s="849">
        <v>1</v>
      </c>
      <c r="M60" s="849">
        <v>55</v>
      </c>
      <c r="N60" s="849">
        <v>17</v>
      </c>
      <c r="O60" s="849">
        <v>935</v>
      </c>
      <c r="P60" s="837">
        <v>0.56666666666666665</v>
      </c>
      <c r="Q60" s="850">
        <v>55</v>
      </c>
    </row>
    <row r="61" spans="1:17" ht="14.4" customHeight="1" x14ac:dyDescent="0.3">
      <c r="A61" s="831" t="s">
        <v>5654</v>
      </c>
      <c r="B61" s="832" t="s">
        <v>5890</v>
      </c>
      <c r="C61" s="832" t="s">
        <v>5331</v>
      </c>
      <c r="D61" s="832" t="s">
        <v>5912</v>
      </c>
      <c r="E61" s="832" t="s">
        <v>5913</v>
      </c>
      <c r="F61" s="849">
        <v>492</v>
      </c>
      <c r="G61" s="849">
        <v>37884</v>
      </c>
      <c r="H61" s="849">
        <v>0.65251989389920428</v>
      </c>
      <c r="I61" s="849">
        <v>77</v>
      </c>
      <c r="J61" s="849">
        <v>754</v>
      </c>
      <c r="K61" s="849">
        <v>58058</v>
      </c>
      <c r="L61" s="849">
        <v>1</v>
      </c>
      <c r="M61" s="849">
        <v>77</v>
      </c>
      <c r="N61" s="849">
        <v>636</v>
      </c>
      <c r="O61" s="849">
        <v>48972</v>
      </c>
      <c r="P61" s="837">
        <v>0.843501326259947</v>
      </c>
      <c r="Q61" s="850">
        <v>77</v>
      </c>
    </row>
    <row r="62" spans="1:17" ht="14.4" customHeight="1" x14ac:dyDescent="0.3">
      <c r="A62" s="831" t="s">
        <v>5654</v>
      </c>
      <c r="B62" s="832" t="s">
        <v>5890</v>
      </c>
      <c r="C62" s="832" t="s">
        <v>5331</v>
      </c>
      <c r="D62" s="832" t="s">
        <v>5914</v>
      </c>
      <c r="E62" s="832" t="s">
        <v>5915</v>
      </c>
      <c r="F62" s="849">
        <v>173</v>
      </c>
      <c r="G62" s="849">
        <v>4152</v>
      </c>
      <c r="H62" s="849">
        <v>0.68110236220472442</v>
      </c>
      <c r="I62" s="849">
        <v>24</v>
      </c>
      <c r="J62" s="849">
        <v>254</v>
      </c>
      <c r="K62" s="849">
        <v>6096</v>
      </c>
      <c r="L62" s="849">
        <v>1</v>
      </c>
      <c r="M62" s="849">
        <v>24</v>
      </c>
      <c r="N62" s="849">
        <v>253</v>
      </c>
      <c r="O62" s="849">
        <v>6072</v>
      </c>
      <c r="P62" s="837">
        <v>0.99606299212598426</v>
      </c>
      <c r="Q62" s="850">
        <v>24</v>
      </c>
    </row>
    <row r="63" spans="1:17" ht="14.4" customHeight="1" x14ac:dyDescent="0.3">
      <c r="A63" s="831" t="s">
        <v>5654</v>
      </c>
      <c r="B63" s="832" t="s">
        <v>5890</v>
      </c>
      <c r="C63" s="832" t="s">
        <v>5331</v>
      </c>
      <c r="D63" s="832" t="s">
        <v>5916</v>
      </c>
      <c r="E63" s="832" t="s">
        <v>5917</v>
      </c>
      <c r="F63" s="849">
        <v>2</v>
      </c>
      <c r="G63" s="849">
        <v>1262</v>
      </c>
      <c r="H63" s="849">
        <v>2</v>
      </c>
      <c r="I63" s="849">
        <v>631</v>
      </c>
      <c r="J63" s="849">
        <v>1</v>
      </c>
      <c r="K63" s="849">
        <v>631</v>
      </c>
      <c r="L63" s="849">
        <v>1</v>
      </c>
      <c r="M63" s="849">
        <v>631</v>
      </c>
      <c r="N63" s="849">
        <v>2</v>
      </c>
      <c r="O63" s="849">
        <v>1262</v>
      </c>
      <c r="P63" s="837">
        <v>2</v>
      </c>
      <c r="Q63" s="850">
        <v>631</v>
      </c>
    </row>
    <row r="64" spans="1:17" ht="14.4" customHeight="1" x14ac:dyDescent="0.3">
      <c r="A64" s="831" t="s">
        <v>5654</v>
      </c>
      <c r="B64" s="832" t="s">
        <v>5890</v>
      </c>
      <c r="C64" s="832" t="s">
        <v>5331</v>
      </c>
      <c r="D64" s="832" t="s">
        <v>5918</v>
      </c>
      <c r="E64" s="832" t="s">
        <v>5919</v>
      </c>
      <c r="F64" s="849">
        <v>210</v>
      </c>
      <c r="G64" s="849">
        <v>13860</v>
      </c>
      <c r="H64" s="849">
        <v>0.32457496136012365</v>
      </c>
      <c r="I64" s="849">
        <v>66</v>
      </c>
      <c r="J64" s="849">
        <v>647</v>
      </c>
      <c r="K64" s="849">
        <v>42702</v>
      </c>
      <c r="L64" s="849">
        <v>1</v>
      </c>
      <c r="M64" s="849">
        <v>66</v>
      </c>
      <c r="N64" s="849">
        <v>256</v>
      </c>
      <c r="O64" s="849">
        <v>16896</v>
      </c>
      <c r="P64" s="837">
        <v>0.39567233384853168</v>
      </c>
      <c r="Q64" s="850">
        <v>66</v>
      </c>
    </row>
    <row r="65" spans="1:17" ht="14.4" customHeight="1" x14ac:dyDescent="0.3">
      <c r="A65" s="831" t="s">
        <v>5654</v>
      </c>
      <c r="B65" s="832" t="s">
        <v>5890</v>
      </c>
      <c r="C65" s="832" t="s">
        <v>5331</v>
      </c>
      <c r="D65" s="832" t="s">
        <v>5920</v>
      </c>
      <c r="E65" s="832" t="s">
        <v>5921</v>
      </c>
      <c r="F65" s="849"/>
      <c r="G65" s="849"/>
      <c r="H65" s="849"/>
      <c r="I65" s="849"/>
      <c r="J65" s="849">
        <v>2</v>
      </c>
      <c r="K65" s="849">
        <v>598</v>
      </c>
      <c r="L65" s="849">
        <v>1</v>
      </c>
      <c r="M65" s="849">
        <v>299</v>
      </c>
      <c r="N65" s="849"/>
      <c r="O65" s="849"/>
      <c r="P65" s="837"/>
      <c r="Q65" s="850"/>
    </row>
    <row r="66" spans="1:17" ht="14.4" customHeight="1" x14ac:dyDescent="0.3">
      <c r="A66" s="831" t="s">
        <v>5654</v>
      </c>
      <c r="B66" s="832" t="s">
        <v>5890</v>
      </c>
      <c r="C66" s="832" t="s">
        <v>5331</v>
      </c>
      <c r="D66" s="832" t="s">
        <v>5922</v>
      </c>
      <c r="E66" s="832" t="s">
        <v>5923</v>
      </c>
      <c r="F66" s="849">
        <v>22</v>
      </c>
      <c r="G66" s="849">
        <v>7700</v>
      </c>
      <c r="H66" s="849">
        <v>0.36666666666666664</v>
      </c>
      <c r="I66" s="849">
        <v>350</v>
      </c>
      <c r="J66" s="849">
        <v>60</v>
      </c>
      <c r="K66" s="849">
        <v>21000</v>
      </c>
      <c r="L66" s="849">
        <v>1</v>
      </c>
      <c r="M66" s="849">
        <v>350</v>
      </c>
      <c r="N66" s="849">
        <v>27</v>
      </c>
      <c r="O66" s="849">
        <v>9450</v>
      </c>
      <c r="P66" s="837">
        <v>0.45</v>
      </c>
      <c r="Q66" s="850">
        <v>350</v>
      </c>
    </row>
    <row r="67" spans="1:17" ht="14.4" customHeight="1" x14ac:dyDescent="0.3">
      <c r="A67" s="831" t="s">
        <v>5654</v>
      </c>
      <c r="B67" s="832" t="s">
        <v>5890</v>
      </c>
      <c r="C67" s="832" t="s">
        <v>5331</v>
      </c>
      <c r="D67" s="832" t="s">
        <v>5924</v>
      </c>
      <c r="E67" s="832" t="s">
        <v>5925</v>
      </c>
      <c r="F67" s="849">
        <v>148</v>
      </c>
      <c r="G67" s="849">
        <v>3700</v>
      </c>
      <c r="H67" s="849">
        <v>0.78723404255319152</v>
      </c>
      <c r="I67" s="849">
        <v>25</v>
      </c>
      <c r="J67" s="849">
        <v>188</v>
      </c>
      <c r="K67" s="849">
        <v>4700</v>
      </c>
      <c r="L67" s="849">
        <v>1</v>
      </c>
      <c r="M67" s="849">
        <v>25</v>
      </c>
      <c r="N67" s="849">
        <v>219</v>
      </c>
      <c r="O67" s="849">
        <v>5475</v>
      </c>
      <c r="P67" s="837">
        <v>1.1648936170212767</v>
      </c>
      <c r="Q67" s="850">
        <v>25</v>
      </c>
    </row>
    <row r="68" spans="1:17" ht="14.4" customHeight="1" x14ac:dyDescent="0.3">
      <c r="A68" s="831" t="s">
        <v>5654</v>
      </c>
      <c r="B68" s="832" t="s">
        <v>5890</v>
      </c>
      <c r="C68" s="832" t="s">
        <v>5331</v>
      </c>
      <c r="D68" s="832" t="s">
        <v>5926</v>
      </c>
      <c r="E68" s="832" t="s">
        <v>5927</v>
      </c>
      <c r="F68" s="849"/>
      <c r="G68" s="849"/>
      <c r="H68" s="849"/>
      <c r="I68" s="849"/>
      <c r="J68" s="849">
        <v>1</v>
      </c>
      <c r="K68" s="849">
        <v>742</v>
      </c>
      <c r="L68" s="849">
        <v>1</v>
      </c>
      <c r="M68" s="849">
        <v>742</v>
      </c>
      <c r="N68" s="849"/>
      <c r="O68" s="849"/>
      <c r="P68" s="837"/>
      <c r="Q68" s="850"/>
    </row>
    <row r="69" spans="1:17" ht="14.4" customHeight="1" x14ac:dyDescent="0.3">
      <c r="A69" s="831" t="s">
        <v>5654</v>
      </c>
      <c r="B69" s="832" t="s">
        <v>5890</v>
      </c>
      <c r="C69" s="832" t="s">
        <v>5331</v>
      </c>
      <c r="D69" s="832" t="s">
        <v>5928</v>
      </c>
      <c r="E69" s="832" t="s">
        <v>5929</v>
      </c>
      <c r="F69" s="849">
        <v>39</v>
      </c>
      <c r="G69" s="849">
        <v>7059</v>
      </c>
      <c r="H69" s="849">
        <v>0.43820224719101125</v>
      </c>
      <c r="I69" s="849">
        <v>181</v>
      </c>
      <c r="J69" s="849">
        <v>89</v>
      </c>
      <c r="K69" s="849">
        <v>16109</v>
      </c>
      <c r="L69" s="849">
        <v>1</v>
      </c>
      <c r="M69" s="849">
        <v>181</v>
      </c>
      <c r="N69" s="849">
        <v>84</v>
      </c>
      <c r="O69" s="849">
        <v>15204</v>
      </c>
      <c r="P69" s="837">
        <v>0.9438202247191011</v>
      </c>
      <c r="Q69" s="850">
        <v>181</v>
      </c>
    </row>
    <row r="70" spans="1:17" ht="14.4" customHeight="1" x14ac:dyDescent="0.3">
      <c r="A70" s="831" t="s">
        <v>5654</v>
      </c>
      <c r="B70" s="832" t="s">
        <v>5890</v>
      </c>
      <c r="C70" s="832" t="s">
        <v>5331</v>
      </c>
      <c r="D70" s="832" t="s">
        <v>5930</v>
      </c>
      <c r="E70" s="832" t="s">
        <v>5931</v>
      </c>
      <c r="F70" s="849">
        <v>140</v>
      </c>
      <c r="G70" s="849">
        <v>35560</v>
      </c>
      <c r="H70" s="849">
        <v>0.4861111111111111</v>
      </c>
      <c r="I70" s="849">
        <v>254</v>
      </c>
      <c r="J70" s="849">
        <v>288</v>
      </c>
      <c r="K70" s="849">
        <v>73152</v>
      </c>
      <c r="L70" s="849">
        <v>1</v>
      </c>
      <c r="M70" s="849">
        <v>254</v>
      </c>
      <c r="N70" s="849">
        <v>246</v>
      </c>
      <c r="O70" s="849">
        <v>62484</v>
      </c>
      <c r="P70" s="837">
        <v>0.85416666666666663</v>
      </c>
      <c r="Q70" s="850">
        <v>254</v>
      </c>
    </row>
    <row r="71" spans="1:17" ht="14.4" customHeight="1" x14ac:dyDescent="0.3">
      <c r="A71" s="831" t="s">
        <v>5654</v>
      </c>
      <c r="B71" s="832" t="s">
        <v>5890</v>
      </c>
      <c r="C71" s="832" t="s">
        <v>5331</v>
      </c>
      <c r="D71" s="832" t="s">
        <v>5932</v>
      </c>
      <c r="E71" s="832" t="s">
        <v>5933</v>
      </c>
      <c r="F71" s="849">
        <v>45</v>
      </c>
      <c r="G71" s="849">
        <v>9765</v>
      </c>
      <c r="H71" s="849">
        <v>0.5625</v>
      </c>
      <c r="I71" s="849">
        <v>217</v>
      </c>
      <c r="J71" s="849">
        <v>80</v>
      </c>
      <c r="K71" s="849">
        <v>17360</v>
      </c>
      <c r="L71" s="849">
        <v>1</v>
      </c>
      <c r="M71" s="849">
        <v>217</v>
      </c>
      <c r="N71" s="849">
        <v>88</v>
      </c>
      <c r="O71" s="849">
        <v>19096</v>
      </c>
      <c r="P71" s="837">
        <v>1.1000000000000001</v>
      </c>
      <c r="Q71" s="850">
        <v>217</v>
      </c>
    </row>
    <row r="72" spans="1:17" ht="14.4" customHeight="1" x14ac:dyDescent="0.3">
      <c r="A72" s="831" t="s">
        <v>5654</v>
      </c>
      <c r="B72" s="832" t="s">
        <v>5890</v>
      </c>
      <c r="C72" s="832" t="s">
        <v>5331</v>
      </c>
      <c r="D72" s="832" t="s">
        <v>5934</v>
      </c>
      <c r="E72" s="832" t="s">
        <v>5935</v>
      </c>
      <c r="F72" s="849">
        <v>6</v>
      </c>
      <c r="G72" s="849">
        <v>222</v>
      </c>
      <c r="H72" s="849">
        <v>0.5</v>
      </c>
      <c r="I72" s="849">
        <v>37</v>
      </c>
      <c r="J72" s="849">
        <v>12</v>
      </c>
      <c r="K72" s="849">
        <v>444</v>
      </c>
      <c r="L72" s="849">
        <v>1</v>
      </c>
      <c r="M72" s="849">
        <v>37</v>
      </c>
      <c r="N72" s="849"/>
      <c r="O72" s="849"/>
      <c r="P72" s="837"/>
      <c r="Q72" s="850"/>
    </row>
    <row r="73" spans="1:17" ht="14.4" customHeight="1" x14ac:dyDescent="0.3">
      <c r="A73" s="831" t="s">
        <v>5654</v>
      </c>
      <c r="B73" s="832" t="s">
        <v>5890</v>
      </c>
      <c r="C73" s="832" t="s">
        <v>5331</v>
      </c>
      <c r="D73" s="832" t="s">
        <v>5936</v>
      </c>
      <c r="E73" s="832" t="s">
        <v>5937</v>
      </c>
      <c r="F73" s="849"/>
      <c r="G73" s="849"/>
      <c r="H73" s="849"/>
      <c r="I73" s="849"/>
      <c r="J73" s="849">
        <v>1</v>
      </c>
      <c r="K73" s="849">
        <v>592</v>
      </c>
      <c r="L73" s="849">
        <v>1</v>
      </c>
      <c r="M73" s="849">
        <v>592</v>
      </c>
      <c r="N73" s="849"/>
      <c r="O73" s="849"/>
      <c r="P73" s="837"/>
      <c r="Q73" s="850"/>
    </row>
    <row r="74" spans="1:17" ht="14.4" customHeight="1" x14ac:dyDescent="0.3">
      <c r="A74" s="831" t="s">
        <v>5654</v>
      </c>
      <c r="B74" s="832" t="s">
        <v>5890</v>
      </c>
      <c r="C74" s="832" t="s">
        <v>5331</v>
      </c>
      <c r="D74" s="832" t="s">
        <v>5938</v>
      </c>
      <c r="E74" s="832" t="s">
        <v>5939</v>
      </c>
      <c r="F74" s="849">
        <v>9</v>
      </c>
      <c r="G74" s="849">
        <v>450</v>
      </c>
      <c r="H74" s="849">
        <v>0.39130434782608697</v>
      </c>
      <c r="I74" s="849">
        <v>50</v>
      </c>
      <c r="J74" s="849">
        <v>23</v>
      </c>
      <c r="K74" s="849">
        <v>1150</v>
      </c>
      <c r="L74" s="849">
        <v>1</v>
      </c>
      <c r="M74" s="849">
        <v>50</v>
      </c>
      <c r="N74" s="849">
        <v>21</v>
      </c>
      <c r="O74" s="849">
        <v>1050</v>
      </c>
      <c r="P74" s="837">
        <v>0.91304347826086951</v>
      </c>
      <c r="Q74" s="850">
        <v>50</v>
      </c>
    </row>
    <row r="75" spans="1:17" ht="14.4" customHeight="1" x14ac:dyDescent="0.3">
      <c r="A75" s="831" t="s">
        <v>5654</v>
      </c>
      <c r="B75" s="832" t="s">
        <v>5890</v>
      </c>
      <c r="C75" s="832" t="s">
        <v>5331</v>
      </c>
      <c r="D75" s="832" t="s">
        <v>5940</v>
      </c>
      <c r="E75" s="832" t="s">
        <v>5941</v>
      </c>
      <c r="F75" s="849"/>
      <c r="G75" s="849"/>
      <c r="H75" s="849"/>
      <c r="I75" s="849"/>
      <c r="J75" s="849">
        <v>1</v>
      </c>
      <c r="K75" s="849">
        <v>547</v>
      </c>
      <c r="L75" s="849">
        <v>1</v>
      </c>
      <c r="M75" s="849">
        <v>547</v>
      </c>
      <c r="N75" s="849"/>
      <c r="O75" s="849"/>
      <c r="P75" s="837"/>
      <c r="Q75" s="850"/>
    </row>
    <row r="76" spans="1:17" ht="14.4" customHeight="1" x14ac:dyDescent="0.3">
      <c r="A76" s="831" t="s">
        <v>5654</v>
      </c>
      <c r="B76" s="832" t="s">
        <v>5890</v>
      </c>
      <c r="C76" s="832" t="s">
        <v>5331</v>
      </c>
      <c r="D76" s="832" t="s">
        <v>5942</v>
      </c>
      <c r="E76" s="832" t="s">
        <v>5943</v>
      </c>
      <c r="F76" s="849">
        <v>1</v>
      </c>
      <c r="G76" s="849">
        <v>516</v>
      </c>
      <c r="H76" s="849">
        <v>0.49903288201160539</v>
      </c>
      <c r="I76" s="849">
        <v>516</v>
      </c>
      <c r="J76" s="849">
        <v>2</v>
      </c>
      <c r="K76" s="849">
        <v>1034</v>
      </c>
      <c r="L76" s="849">
        <v>1</v>
      </c>
      <c r="M76" s="849">
        <v>517</v>
      </c>
      <c r="N76" s="849">
        <v>2</v>
      </c>
      <c r="O76" s="849">
        <v>1036</v>
      </c>
      <c r="P76" s="837">
        <v>1.0019342359767891</v>
      </c>
      <c r="Q76" s="850">
        <v>518</v>
      </c>
    </row>
    <row r="77" spans="1:17" ht="14.4" customHeight="1" x14ac:dyDescent="0.3">
      <c r="A77" s="831" t="s">
        <v>5654</v>
      </c>
      <c r="B77" s="832" t="s">
        <v>5890</v>
      </c>
      <c r="C77" s="832" t="s">
        <v>5331</v>
      </c>
      <c r="D77" s="832" t="s">
        <v>5944</v>
      </c>
      <c r="E77" s="832" t="s">
        <v>5945</v>
      </c>
      <c r="F77" s="849"/>
      <c r="G77" s="849"/>
      <c r="H77" s="849"/>
      <c r="I77" s="849"/>
      <c r="J77" s="849">
        <v>1</v>
      </c>
      <c r="K77" s="849">
        <v>736</v>
      </c>
      <c r="L77" s="849">
        <v>1</v>
      </c>
      <c r="M77" s="849">
        <v>736</v>
      </c>
      <c r="N77" s="849"/>
      <c r="O77" s="849"/>
      <c r="P77" s="837"/>
      <c r="Q77" s="850"/>
    </row>
    <row r="78" spans="1:17" ht="14.4" customHeight="1" x14ac:dyDescent="0.3">
      <c r="A78" s="831" t="s">
        <v>5654</v>
      </c>
      <c r="B78" s="832" t="s">
        <v>5890</v>
      </c>
      <c r="C78" s="832" t="s">
        <v>5331</v>
      </c>
      <c r="D78" s="832" t="s">
        <v>5946</v>
      </c>
      <c r="E78" s="832" t="s">
        <v>5947</v>
      </c>
      <c r="F78" s="849"/>
      <c r="G78" s="849"/>
      <c r="H78" s="849"/>
      <c r="I78" s="849"/>
      <c r="J78" s="849">
        <v>1</v>
      </c>
      <c r="K78" s="849">
        <v>329</v>
      </c>
      <c r="L78" s="849">
        <v>1</v>
      </c>
      <c r="M78" s="849">
        <v>329</v>
      </c>
      <c r="N78" s="849"/>
      <c r="O78" s="849"/>
      <c r="P78" s="837"/>
      <c r="Q78" s="850"/>
    </row>
    <row r="79" spans="1:17" ht="14.4" customHeight="1" x14ac:dyDescent="0.3">
      <c r="A79" s="831" t="s">
        <v>5654</v>
      </c>
      <c r="B79" s="832" t="s">
        <v>5890</v>
      </c>
      <c r="C79" s="832" t="s">
        <v>5331</v>
      </c>
      <c r="D79" s="832" t="s">
        <v>5948</v>
      </c>
      <c r="E79" s="832" t="s">
        <v>5949</v>
      </c>
      <c r="F79" s="849"/>
      <c r="G79" s="849"/>
      <c r="H79" s="849"/>
      <c r="I79" s="849"/>
      <c r="J79" s="849">
        <v>1</v>
      </c>
      <c r="K79" s="849">
        <v>753</v>
      </c>
      <c r="L79" s="849">
        <v>1</v>
      </c>
      <c r="M79" s="849">
        <v>753</v>
      </c>
      <c r="N79" s="849"/>
      <c r="O79" s="849"/>
      <c r="P79" s="837"/>
      <c r="Q79" s="850"/>
    </row>
    <row r="80" spans="1:17" ht="14.4" customHeight="1" x14ac:dyDescent="0.3">
      <c r="A80" s="831" t="s">
        <v>5654</v>
      </c>
      <c r="B80" s="832" t="s">
        <v>5890</v>
      </c>
      <c r="C80" s="832" t="s">
        <v>5331</v>
      </c>
      <c r="D80" s="832" t="s">
        <v>5950</v>
      </c>
      <c r="E80" s="832" t="s">
        <v>5951</v>
      </c>
      <c r="F80" s="849"/>
      <c r="G80" s="849"/>
      <c r="H80" s="849"/>
      <c r="I80" s="849"/>
      <c r="J80" s="849">
        <v>3</v>
      </c>
      <c r="K80" s="849">
        <v>696</v>
      </c>
      <c r="L80" s="849">
        <v>1</v>
      </c>
      <c r="M80" s="849">
        <v>232</v>
      </c>
      <c r="N80" s="849"/>
      <c r="O80" s="849"/>
      <c r="P80" s="837"/>
      <c r="Q80" s="850"/>
    </row>
    <row r="81" spans="1:17" ht="14.4" customHeight="1" x14ac:dyDescent="0.3">
      <c r="A81" s="831" t="s">
        <v>5654</v>
      </c>
      <c r="B81" s="832" t="s">
        <v>5890</v>
      </c>
      <c r="C81" s="832" t="s">
        <v>5331</v>
      </c>
      <c r="D81" s="832" t="s">
        <v>5950</v>
      </c>
      <c r="E81" s="832" t="s">
        <v>5952</v>
      </c>
      <c r="F81" s="849"/>
      <c r="G81" s="849"/>
      <c r="H81" s="849"/>
      <c r="I81" s="849"/>
      <c r="J81" s="849">
        <v>1</v>
      </c>
      <c r="K81" s="849">
        <v>232</v>
      </c>
      <c r="L81" s="849">
        <v>1</v>
      </c>
      <c r="M81" s="849">
        <v>232</v>
      </c>
      <c r="N81" s="849"/>
      <c r="O81" s="849"/>
      <c r="P81" s="837"/>
      <c r="Q81" s="850"/>
    </row>
    <row r="82" spans="1:17" ht="14.4" customHeight="1" x14ac:dyDescent="0.3">
      <c r="A82" s="831" t="s">
        <v>5654</v>
      </c>
      <c r="B82" s="832" t="s">
        <v>5890</v>
      </c>
      <c r="C82" s="832" t="s">
        <v>5331</v>
      </c>
      <c r="D82" s="832" t="s">
        <v>5953</v>
      </c>
      <c r="E82" s="832" t="s">
        <v>5954</v>
      </c>
      <c r="F82" s="849">
        <v>1</v>
      </c>
      <c r="G82" s="849">
        <v>652</v>
      </c>
      <c r="H82" s="849">
        <v>1</v>
      </c>
      <c r="I82" s="849">
        <v>652</v>
      </c>
      <c r="J82" s="849">
        <v>1</v>
      </c>
      <c r="K82" s="849">
        <v>652</v>
      </c>
      <c r="L82" s="849">
        <v>1</v>
      </c>
      <c r="M82" s="849">
        <v>652</v>
      </c>
      <c r="N82" s="849"/>
      <c r="O82" s="849"/>
      <c r="P82" s="837"/>
      <c r="Q82" s="850"/>
    </row>
    <row r="83" spans="1:17" ht="14.4" customHeight="1" x14ac:dyDescent="0.3">
      <c r="A83" s="831" t="s">
        <v>5654</v>
      </c>
      <c r="B83" s="832" t="s">
        <v>5890</v>
      </c>
      <c r="C83" s="832" t="s">
        <v>5331</v>
      </c>
      <c r="D83" s="832" t="s">
        <v>5955</v>
      </c>
      <c r="E83" s="832" t="s">
        <v>5956</v>
      </c>
      <c r="F83" s="849"/>
      <c r="G83" s="849"/>
      <c r="H83" s="849"/>
      <c r="I83" s="849"/>
      <c r="J83" s="849">
        <v>3</v>
      </c>
      <c r="K83" s="849">
        <v>2367</v>
      </c>
      <c r="L83" s="849">
        <v>1</v>
      </c>
      <c r="M83" s="849">
        <v>789</v>
      </c>
      <c r="N83" s="849"/>
      <c r="O83" s="849"/>
      <c r="P83" s="837"/>
      <c r="Q83" s="850"/>
    </row>
    <row r="84" spans="1:17" ht="14.4" customHeight="1" x14ac:dyDescent="0.3">
      <c r="A84" s="831" t="s">
        <v>5654</v>
      </c>
      <c r="B84" s="832" t="s">
        <v>5890</v>
      </c>
      <c r="C84" s="832" t="s">
        <v>5331</v>
      </c>
      <c r="D84" s="832" t="s">
        <v>5957</v>
      </c>
      <c r="E84" s="832" t="s">
        <v>5958</v>
      </c>
      <c r="F84" s="849"/>
      <c r="G84" s="849"/>
      <c r="H84" s="849"/>
      <c r="I84" s="849"/>
      <c r="J84" s="849">
        <v>1</v>
      </c>
      <c r="K84" s="849">
        <v>224</v>
      </c>
      <c r="L84" s="849">
        <v>1</v>
      </c>
      <c r="M84" s="849">
        <v>224</v>
      </c>
      <c r="N84" s="849"/>
      <c r="O84" s="849"/>
      <c r="P84" s="837"/>
      <c r="Q84" s="850"/>
    </row>
    <row r="85" spans="1:17" ht="14.4" customHeight="1" x14ac:dyDescent="0.3">
      <c r="A85" s="831" t="s">
        <v>5654</v>
      </c>
      <c r="B85" s="832" t="s">
        <v>5890</v>
      </c>
      <c r="C85" s="832" t="s">
        <v>5331</v>
      </c>
      <c r="D85" s="832" t="s">
        <v>5959</v>
      </c>
      <c r="E85" s="832" t="s">
        <v>5960</v>
      </c>
      <c r="F85" s="849"/>
      <c r="G85" s="849"/>
      <c r="H85" s="849"/>
      <c r="I85" s="849"/>
      <c r="J85" s="849">
        <v>1</v>
      </c>
      <c r="K85" s="849">
        <v>566</v>
      </c>
      <c r="L85" s="849">
        <v>1</v>
      </c>
      <c r="M85" s="849">
        <v>566</v>
      </c>
      <c r="N85" s="849"/>
      <c r="O85" s="849"/>
      <c r="P85" s="837"/>
      <c r="Q85" s="850"/>
    </row>
    <row r="86" spans="1:17" ht="14.4" customHeight="1" x14ac:dyDescent="0.3">
      <c r="A86" s="831" t="s">
        <v>5961</v>
      </c>
      <c r="B86" s="832" t="s">
        <v>5962</v>
      </c>
      <c r="C86" s="832" t="s">
        <v>5331</v>
      </c>
      <c r="D86" s="832" t="s">
        <v>5963</v>
      </c>
      <c r="E86" s="832" t="s">
        <v>5964</v>
      </c>
      <c r="F86" s="849">
        <v>328</v>
      </c>
      <c r="G86" s="849">
        <v>8856</v>
      </c>
      <c r="H86" s="849">
        <v>0.64950495049504953</v>
      </c>
      <c r="I86" s="849">
        <v>27</v>
      </c>
      <c r="J86" s="849">
        <v>505</v>
      </c>
      <c r="K86" s="849">
        <v>13635</v>
      </c>
      <c r="L86" s="849">
        <v>1</v>
      </c>
      <c r="M86" s="849">
        <v>27</v>
      </c>
      <c r="N86" s="849">
        <v>503</v>
      </c>
      <c r="O86" s="849">
        <v>13581</v>
      </c>
      <c r="P86" s="837">
        <v>0.99603960396039604</v>
      </c>
      <c r="Q86" s="850">
        <v>27</v>
      </c>
    </row>
    <row r="87" spans="1:17" ht="14.4" customHeight="1" x14ac:dyDescent="0.3">
      <c r="A87" s="831" t="s">
        <v>5961</v>
      </c>
      <c r="B87" s="832" t="s">
        <v>5962</v>
      </c>
      <c r="C87" s="832" t="s">
        <v>5331</v>
      </c>
      <c r="D87" s="832" t="s">
        <v>5965</v>
      </c>
      <c r="E87" s="832" t="s">
        <v>5966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54</v>
      </c>
      <c r="P87" s="837"/>
      <c r="Q87" s="850">
        <v>54</v>
      </c>
    </row>
    <row r="88" spans="1:17" ht="14.4" customHeight="1" x14ac:dyDescent="0.3">
      <c r="A88" s="831" t="s">
        <v>5961</v>
      </c>
      <c r="B88" s="832" t="s">
        <v>5962</v>
      </c>
      <c r="C88" s="832" t="s">
        <v>5331</v>
      </c>
      <c r="D88" s="832" t="s">
        <v>5965</v>
      </c>
      <c r="E88" s="832" t="s">
        <v>5967</v>
      </c>
      <c r="F88" s="849">
        <v>31</v>
      </c>
      <c r="G88" s="849">
        <v>1674</v>
      </c>
      <c r="H88" s="849">
        <v>0.63265306122448983</v>
      </c>
      <c r="I88" s="849">
        <v>54</v>
      </c>
      <c r="J88" s="849">
        <v>49</v>
      </c>
      <c r="K88" s="849">
        <v>2646</v>
      </c>
      <c r="L88" s="849">
        <v>1</v>
      </c>
      <c r="M88" s="849">
        <v>54</v>
      </c>
      <c r="N88" s="849">
        <v>30</v>
      </c>
      <c r="O88" s="849">
        <v>1620</v>
      </c>
      <c r="P88" s="837">
        <v>0.61224489795918369</v>
      </c>
      <c r="Q88" s="850">
        <v>54</v>
      </c>
    </row>
    <row r="89" spans="1:17" ht="14.4" customHeight="1" x14ac:dyDescent="0.3">
      <c r="A89" s="831" t="s">
        <v>5961</v>
      </c>
      <c r="B89" s="832" t="s">
        <v>5962</v>
      </c>
      <c r="C89" s="832" t="s">
        <v>5331</v>
      </c>
      <c r="D89" s="832" t="s">
        <v>5968</v>
      </c>
      <c r="E89" s="832" t="s">
        <v>5969</v>
      </c>
      <c r="F89" s="849">
        <v>327</v>
      </c>
      <c r="G89" s="849">
        <v>7848</v>
      </c>
      <c r="H89" s="849">
        <v>0.6500994035785288</v>
      </c>
      <c r="I89" s="849">
        <v>24</v>
      </c>
      <c r="J89" s="849">
        <v>503</v>
      </c>
      <c r="K89" s="849">
        <v>12072</v>
      </c>
      <c r="L89" s="849">
        <v>1</v>
      </c>
      <c r="M89" s="849">
        <v>24</v>
      </c>
      <c r="N89" s="849">
        <v>499</v>
      </c>
      <c r="O89" s="849">
        <v>11976</v>
      </c>
      <c r="P89" s="837">
        <v>0.99204771371769385</v>
      </c>
      <c r="Q89" s="850">
        <v>24</v>
      </c>
    </row>
    <row r="90" spans="1:17" ht="14.4" customHeight="1" x14ac:dyDescent="0.3">
      <c r="A90" s="831" t="s">
        <v>5961</v>
      </c>
      <c r="B90" s="832" t="s">
        <v>5962</v>
      </c>
      <c r="C90" s="832" t="s">
        <v>5331</v>
      </c>
      <c r="D90" s="832" t="s">
        <v>5970</v>
      </c>
      <c r="E90" s="832" t="s">
        <v>5971</v>
      </c>
      <c r="F90" s="849">
        <v>352</v>
      </c>
      <c r="G90" s="849">
        <v>9504</v>
      </c>
      <c r="H90" s="849">
        <v>0.67047619047619045</v>
      </c>
      <c r="I90" s="849">
        <v>27</v>
      </c>
      <c r="J90" s="849">
        <v>525</v>
      </c>
      <c r="K90" s="849">
        <v>14175</v>
      </c>
      <c r="L90" s="849">
        <v>1</v>
      </c>
      <c r="M90" s="849">
        <v>27</v>
      </c>
      <c r="N90" s="849">
        <v>515</v>
      </c>
      <c r="O90" s="849">
        <v>13905</v>
      </c>
      <c r="P90" s="837">
        <v>0.98095238095238091</v>
      </c>
      <c r="Q90" s="850">
        <v>27</v>
      </c>
    </row>
    <row r="91" spans="1:17" ht="14.4" customHeight="1" x14ac:dyDescent="0.3">
      <c r="A91" s="831" t="s">
        <v>5961</v>
      </c>
      <c r="B91" s="832" t="s">
        <v>5962</v>
      </c>
      <c r="C91" s="832" t="s">
        <v>5331</v>
      </c>
      <c r="D91" s="832" t="s">
        <v>5972</v>
      </c>
      <c r="E91" s="832" t="s">
        <v>5973</v>
      </c>
      <c r="F91" s="849"/>
      <c r="G91" s="849"/>
      <c r="H91" s="849"/>
      <c r="I91" s="849"/>
      <c r="J91" s="849">
        <v>1</v>
      </c>
      <c r="K91" s="849">
        <v>57</v>
      </c>
      <c r="L91" s="849">
        <v>1</v>
      </c>
      <c r="M91" s="849">
        <v>57</v>
      </c>
      <c r="N91" s="849">
        <v>1</v>
      </c>
      <c r="O91" s="849">
        <v>57</v>
      </c>
      <c r="P91" s="837">
        <v>1</v>
      </c>
      <c r="Q91" s="850">
        <v>57</v>
      </c>
    </row>
    <row r="92" spans="1:17" ht="14.4" customHeight="1" x14ac:dyDescent="0.3">
      <c r="A92" s="831" t="s">
        <v>5961</v>
      </c>
      <c r="B92" s="832" t="s">
        <v>5962</v>
      </c>
      <c r="C92" s="832" t="s">
        <v>5331</v>
      </c>
      <c r="D92" s="832" t="s">
        <v>5972</v>
      </c>
      <c r="E92" s="832" t="s">
        <v>5974</v>
      </c>
      <c r="F92" s="849">
        <v>2</v>
      </c>
      <c r="G92" s="849">
        <v>114</v>
      </c>
      <c r="H92" s="849"/>
      <c r="I92" s="849">
        <v>57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5961</v>
      </c>
      <c r="B93" s="832" t="s">
        <v>5962</v>
      </c>
      <c r="C93" s="832" t="s">
        <v>5331</v>
      </c>
      <c r="D93" s="832" t="s">
        <v>5975</v>
      </c>
      <c r="E93" s="832" t="s">
        <v>5976</v>
      </c>
      <c r="F93" s="849">
        <v>321</v>
      </c>
      <c r="G93" s="849">
        <v>8667</v>
      </c>
      <c r="H93" s="849">
        <v>0.66049382716049387</v>
      </c>
      <c r="I93" s="849">
        <v>27</v>
      </c>
      <c r="J93" s="849">
        <v>486</v>
      </c>
      <c r="K93" s="849">
        <v>13122</v>
      </c>
      <c r="L93" s="849">
        <v>1</v>
      </c>
      <c r="M93" s="849">
        <v>27</v>
      </c>
      <c r="N93" s="849">
        <v>487</v>
      </c>
      <c r="O93" s="849">
        <v>13149</v>
      </c>
      <c r="P93" s="837">
        <v>1.0020576131687242</v>
      </c>
      <c r="Q93" s="850">
        <v>27</v>
      </c>
    </row>
    <row r="94" spans="1:17" ht="14.4" customHeight="1" x14ac:dyDescent="0.3">
      <c r="A94" s="831" t="s">
        <v>5961</v>
      </c>
      <c r="B94" s="832" t="s">
        <v>5962</v>
      </c>
      <c r="C94" s="832" t="s">
        <v>5331</v>
      </c>
      <c r="D94" s="832" t="s">
        <v>5977</v>
      </c>
      <c r="E94" s="832" t="s">
        <v>5978</v>
      </c>
      <c r="F94" s="849">
        <v>376</v>
      </c>
      <c r="G94" s="849">
        <v>8272</v>
      </c>
      <c r="H94" s="849">
        <v>0.6873857404021938</v>
      </c>
      <c r="I94" s="849">
        <v>22</v>
      </c>
      <c r="J94" s="849">
        <v>547</v>
      </c>
      <c r="K94" s="849">
        <v>12034</v>
      </c>
      <c r="L94" s="849">
        <v>1</v>
      </c>
      <c r="M94" s="849">
        <v>22</v>
      </c>
      <c r="N94" s="849">
        <v>528</v>
      </c>
      <c r="O94" s="849">
        <v>11616</v>
      </c>
      <c r="P94" s="837">
        <v>0.96526508226691043</v>
      </c>
      <c r="Q94" s="850">
        <v>22</v>
      </c>
    </row>
    <row r="95" spans="1:17" ht="14.4" customHeight="1" x14ac:dyDescent="0.3">
      <c r="A95" s="831" t="s">
        <v>5961</v>
      </c>
      <c r="B95" s="832" t="s">
        <v>5962</v>
      </c>
      <c r="C95" s="832" t="s">
        <v>5331</v>
      </c>
      <c r="D95" s="832" t="s">
        <v>5979</v>
      </c>
      <c r="E95" s="832" t="s">
        <v>5980</v>
      </c>
      <c r="F95" s="849"/>
      <c r="G95" s="849"/>
      <c r="H95" s="849"/>
      <c r="I95" s="849"/>
      <c r="J95" s="849"/>
      <c r="K95" s="849"/>
      <c r="L95" s="849"/>
      <c r="M95" s="849"/>
      <c r="N95" s="849">
        <v>2</v>
      </c>
      <c r="O95" s="849">
        <v>136</v>
      </c>
      <c r="P95" s="837"/>
      <c r="Q95" s="850">
        <v>68</v>
      </c>
    </row>
    <row r="96" spans="1:17" ht="14.4" customHeight="1" x14ac:dyDescent="0.3">
      <c r="A96" s="831" t="s">
        <v>5961</v>
      </c>
      <c r="B96" s="832" t="s">
        <v>5962</v>
      </c>
      <c r="C96" s="832" t="s">
        <v>5331</v>
      </c>
      <c r="D96" s="832" t="s">
        <v>5979</v>
      </c>
      <c r="E96" s="832" t="s">
        <v>5981</v>
      </c>
      <c r="F96" s="849">
        <v>5</v>
      </c>
      <c r="G96" s="849">
        <v>340</v>
      </c>
      <c r="H96" s="849">
        <v>1.25</v>
      </c>
      <c r="I96" s="849">
        <v>68</v>
      </c>
      <c r="J96" s="849">
        <v>4</v>
      </c>
      <c r="K96" s="849">
        <v>272</v>
      </c>
      <c r="L96" s="849">
        <v>1</v>
      </c>
      <c r="M96" s="849">
        <v>68</v>
      </c>
      <c r="N96" s="849">
        <v>5</v>
      </c>
      <c r="O96" s="849">
        <v>340</v>
      </c>
      <c r="P96" s="837">
        <v>1.25</v>
      </c>
      <c r="Q96" s="850">
        <v>68</v>
      </c>
    </row>
    <row r="97" spans="1:17" ht="14.4" customHeight="1" x14ac:dyDescent="0.3">
      <c r="A97" s="831" t="s">
        <v>5961</v>
      </c>
      <c r="B97" s="832" t="s">
        <v>5962</v>
      </c>
      <c r="C97" s="832" t="s">
        <v>5331</v>
      </c>
      <c r="D97" s="832" t="s">
        <v>5982</v>
      </c>
      <c r="E97" s="832" t="s">
        <v>5983</v>
      </c>
      <c r="F97" s="849">
        <v>1</v>
      </c>
      <c r="G97" s="849">
        <v>62</v>
      </c>
      <c r="H97" s="849"/>
      <c r="I97" s="849">
        <v>62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5961</v>
      </c>
      <c r="B98" s="832" t="s">
        <v>5962</v>
      </c>
      <c r="C98" s="832" t="s">
        <v>5331</v>
      </c>
      <c r="D98" s="832" t="s">
        <v>5982</v>
      </c>
      <c r="E98" s="832" t="s">
        <v>5984</v>
      </c>
      <c r="F98" s="849">
        <v>11</v>
      </c>
      <c r="G98" s="849">
        <v>682</v>
      </c>
      <c r="H98" s="849">
        <v>0.6470588235294118</v>
      </c>
      <c r="I98" s="849">
        <v>62</v>
      </c>
      <c r="J98" s="849">
        <v>17</v>
      </c>
      <c r="K98" s="849">
        <v>1054</v>
      </c>
      <c r="L98" s="849">
        <v>1</v>
      </c>
      <c r="M98" s="849">
        <v>62</v>
      </c>
      <c r="N98" s="849">
        <v>14</v>
      </c>
      <c r="O98" s="849">
        <v>868</v>
      </c>
      <c r="P98" s="837">
        <v>0.82352941176470584</v>
      </c>
      <c r="Q98" s="850">
        <v>62</v>
      </c>
    </row>
    <row r="99" spans="1:17" ht="14.4" customHeight="1" x14ac:dyDescent="0.3">
      <c r="A99" s="831" t="s">
        <v>5961</v>
      </c>
      <c r="B99" s="832" t="s">
        <v>5962</v>
      </c>
      <c r="C99" s="832" t="s">
        <v>5331</v>
      </c>
      <c r="D99" s="832" t="s">
        <v>5985</v>
      </c>
      <c r="E99" s="832" t="s">
        <v>5986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394</v>
      </c>
      <c r="P99" s="837"/>
      <c r="Q99" s="850">
        <v>394</v>
      </c>
    </row>
    <row r="100" spans="1:17" ht="14.4" customHeight="1" x14ac:dyDescent="0.3">
      <c r="A100" s="831" t="s">
        <v>5961</v>
      </c>
      <c r="B100" s="832" t="s">
        <v>5962</v>
      </c>
      <c r="C100" s="832" t="s">
        <v>5331</v>
      </c>
      <c r="D100" s="832" t="s">
        <v>5985</v>
      </c>
      <c r="E100" s="832" t="s">
        <v>5987</v>
      </c>
      <c r="F100" s="849">
        <v>2</v>
      </c>
      <c r="G100" s="849">
        <v>788</v>
      </c>
      <c r="H100" s="849">
        <v>0.66666666666666663</v>
      </c>
      <c r="I100" s="849">
        <v>394</v>
      </c>
      <c r="J100" s="849">
        <v>3</v>
      </c>
      <c r="K100" s="849">
        <v>1182</v>
      </c>
      <c r="L100" s="849">
        <v>1</v>
      </c>
      <c r="M100" s="849">
        <v>394</v>
      </c>
      <c r="N100" s="849">
        <v>2</v>
      </c>
      <c r="O100" s="849">
        <v>788</v>
      </c>
      <c r="P100" s="837">
        <v>0.66666666666666663</v>
      </c>
      <c r="Q100" s="850">
        <v>394</v>
      </c>
    </row>
    <row r="101" spans="1:17" ht="14.4" customHeight="1" x14ac:dyDescent="0.3">
      <c r="A101" s="831" t="s">
        <v>5961</v>
      </c>
      <c r="B101" s="832" t="s">
        <v>5962</v>
      </c>
      <c r="C101" s="832" t="s">
        <v>5331</v>
      </c>
      <c r="D101" s="832" t="s">
        <v>5988</v>
      </c>
      <c r="E101" s="832" t="s">
        <v>5989</v>
      </c>
      <c r="F101" s="849"/>
      <c r="G101" s="849"/>
      <c r="H101" s="849"/>
      <c r="I101" s="849"/>
      <c r="J101" s="849">
        <v>25</v>
      </c>
      <c r="K101" s="849">
        <v>2050</v>
      </c>
      <c r="L101" s="849">
        <v>1</v>
      </c>
      <c r="M101" s="849">
        <v>82</v>
      </c>
      <c r="N101" s="849">
        <v>1</v>
      </c>
      <c r="O101" s="849">
        <v>82</v>
      </c>
      <c r="P101" s="837">
        <v>0.04</v>
      </c>
      <c r="Q101" s="850">
        <v>82</v>
      </c>
    </row>
    <row r="102" spans="1:17" ht="14.4" customHeight="1" x14ac:dyDescent="0.3">
      <c r="A102" s="831" t="s">
        <v>5961</v>
      </c>
      <c r="B102" s="832" t="s">
        <v>5962</v>
      </c>
      <c r="C102" s="832" t="s">
        <v>5331</v>
      </c>
      <c r="D102" s="832" t="s">
        <v>5988</v>
      </c>
      <c r="E102" s="832" t="s">
        <v>5990</v>
      </c>
      <c r="F102" s="849"/>
      <c r="G102" s="849"/>
      <c r="H102" s="849"/>
      <c r="I102" s="849"/>
      <c r="J102" s="849">
        <v>1</v>
      </c>
      <c r="K102" s="849">
        <v>82</v>
      </c>
      <c r="L102" s="849">
        <v>1</v>
      </c>
      <c r="M102" s="849">
        <v>82</v>
      </c>
      <c r="N102" s="849"/>
      <c r="O102" s="849"/>
      <c r="P102" s="837"/>
      <c r="Q102" s="850"/>
    </row>
    <row r="103" spans="1:17" ht="14.4" customHeight="1" x14ac:dyDescent="0.3">
      <c r="A103" s="831" t="s">
        <v>5961</v>
      </c>
      <c r="B103" s="832" t="s">
        <v>5962</v>
      </c>
      <c r="C103" s="832" t="s">
        <v>5331</v>
      </c>
      <c r="D103" s="832" t="s">
        <v>5991</v>
      </c>
      <c r="E103" s="832" t="s">
        <v>5992</v>
      </c>
      <c r="F103" s="849">
        <v>19</v>
      </c>
      <c r="G103" s="849">
        <v>18772</v>
      </c>
      <c r="H103" s="849">
        <v>0.6785714285714286</v>
      </c>
      <c r="I103" s="849">
        <v>988</v>
      </c>
      <c r="J103" s="849">
        <v>28</v>
      </c>
      <c r="K103" s="849">
        <v>27664</v>
      </c>
      <c r="L103" s="849">
        <v>1</v>
      </c>
      <c r="M103" s="849">
        <v>988</v>
      </c>
      <c r="N103" s="849">
        <v>18</v>
      </c>
      <c r="O103" s="849">
        <v>17784</v>
      </c>
      <c r="P103" s="837">
        <v>0.6428571428571429</v>
      </c>
      <c r="Q103" s="850">
        <v>988</v>
      </c>
    </row>
    <row r="104" spans="1:17" ht="14.4" customHeight="1" x14ac:dyDescent="0.3">
      <c r="A104" s="831" t="s">
        <v>5961</v>
      </c>
      <c r="B104" s="832" t="s">
        <v>5962</v>
      </c>
      <c r="C104" s="832" t="s">
        <v>5331</v>
      </c>
      <c r="D104" s="832" t="s">
        <v>5991</v>
      </c>
      <c r="E104" s="832" t="s">
        <v>5993</v>
      </c>
      <c r="F104" s="849"/>
      <c r="G104" s="849"/>
      <c r="H104" s="849"/>
      <c r="I104" s="849"/>
      <c r="J104" s="849">
        <v>5</v>
      </c>
      <c r="K104" s="849">
        <v>4940</v>
      </c>
      <c r="L104" s="849">
        <v>1</v>
      </c>
      <c r="M104" s="849">
        <v>988</v>
      </c>
      <c r="N104" s="849">
        <v>1</v>
      </c>
      <c r="O104" s="849">
        <v>988</v>
      </c>
      <c r="P104" s="837">
        <v>0.2</v>
      </c>
      <c r="Q104" s="850">
        <v>988</v>
      </c>
    </row>
    <row r="105" spans="1:17" ht="14.4" customHeight="1" x14ac:dyDescent="0.3">
      <c r="A105" s="831" t="s">
        <v>5961</v>
      </c>
      <c r="B105" s="832" t="s">
        <v>5962</v>
      </c>
      <c r="C105" s="832" t="s">
        <v>5331</v>
      </c>
      <c r="D105" s="832" t="s">
        <v>5994</v>
      </c>
      <c r="E105" s="832" t="s">
        <v>5995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191</v>
      </c>
      <c r="P105" s="837"/>
      <c r="Q105" s="850">
        <v>191</v>
      </c>
    </row>
    <row r="106" spans="1:17" ht="14.4" customHeight="1" x14ac:dyDescent="0.3">
      <c r="A106" s="831" t="s">
        <v>5961</v>
      </c>
      <c r="B106" s="832" t="s">
        <v>5962</v>
      </c>
      <c r="C106" s="832" t="s">
        <v>5331</v>
      </c>
      <c r="D106" s="832" t="s">
        <v>5996</v>
      </c>
      <c r="E106" s="832" t="s">
        <v>5997</v>
      </c>
      <c r="F106" s="849"/>
      <c r="G106" s="849"/>
      <c r="H106" s="849"/>
      <c r="I106" s="849"/>
      <c r="J106" s="849">
        <v>1</v>
      </c>
      <c r="K106" s="849">
        <v>82</v>
      </c>
      <c r="L106" s="849">
        <v>1</v>
      </c>
      <c r="M106" s="849">
        <v>82</v>
      </c>
      <c r="N106" s="849"/>
      <c r="O106" s="849"/>
      <c r="P106" s="837"/>
      <c r="Q106" s="850"/>
    </row>
    <row r="107" spans="1:17" ht="14.4" customHeight="1" x14ac:dyDescent="0.3">
      <c r="A107" s="831" t="s">
        <v>5961</v>
      </c>
      <c r="B107" s="832" t="s">
        <v>5962</v>
      </c>
      <c r="C107" s="832" t="s">
        <v>5331</v>
      </c>
      <c r="D107" s="832" t="s">
        <v>5996</v>
      </c>
      <c r="E107" s="832" t="s">
        <v>5998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82</v>
      </c>
      <c r="P107" s="837"/>
      <c r="Q107" s="850">
        <v>82</v>
      </c>
    </row>
    <row r="108" spans="1:17" ht="14.4" customHeight="1" x14ac:dyDescent="0.3">
      <c r="A108" s="831" t="s">
        <v>5961</v>
      </c>
      <c r="B108" s="832" t="s">
        <v>5962</v>
      </c>
      <c r="C108" s="832" t="s">
        <v>5331</v>
      </c>
      <c r="D108" s="832" t="s">
        <v>5999</v>
      </c>
      <c r="E108" s="832" t="s">
        <v>6000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63</v>
      </c>
      <c r="P108" s="837"/>
      <c r="Q108" s="850">
        <v>63</v>
      </c>
    </row>
    <row r="109" spans="1:17" ht="14.4" customHeight="1" x14ac:dyDescent="0.3">
      <c r="A109" s="831" t="s">
        <v>5961</v>
      </c>
      <c r="B109" s="832" t="s">
        <v>5962</v>
      </c>
      <c r="C109" s="832" t="s">
        <v>5331</v>
      </c>
      <c r="D109" s="832" t="s">
        <v>5999</v>
      </c>
      <c r="E109" s="832" t="s">
        <v>6001</v>
      </c>
      <c r="F109" s="849">
        <v>4</v>
      </c>
      <c r="G109" s="849">
        <v>252</v>
      </c>
      <c r="H109" s="849">
        <v>4</v>
      </c>
      <c r="I109" s="849">
        <v>63</v>
      </c>
      <c r="J109" s="849">
        <v>1</v>
      </c>
      <c r="K109" s="849">
        <v>63</v>
      </c>
      <c r="L109" s="849">
        <v>1</v>
      </c>
      <c r="M109" s="849">
        <v>63</v>
      </c>
      <c r="N109" s="849">
        <v>11</v>
      </c>
      <c r="O109" s="849">
        <v>693</v>
      </c>
      <c r="P109" s="837">
        <v>11</v>
      </c>
      <c r="Q109" s="850">
        <v>63</v>
      </c>
    </row>
    <row r="110" spans="1:17" ht="14.4" customHeight="1" x14ac:dyDescent="0.3">
      <c r="A110" s="831" t="s">
        <v>5961</v>
      </c>
      <c r="B110" s="832" t="s">
        <v>5962</v>
      </c>
      <c r="C110" s="832" t="s">
        <v>5331</v>
      </c>
      <c r="D110" s="832" t="s">
        <v>6002</v>
      </c>
      <c r="E110" s="832" t="s">
        <v>6003</v>
      </c>
      <c r="F110" s="849">
        <v>10</v>
      </c>
      <c r="G110" s="849">
        <v>170</v>
      </c>
      <c r="H110" s="849">
        <v>0.45454545454545453</v>
      </c>
      <c r="I110" s="849">
        <v>17</v>
      </c>
      <c r="J110" s="849">
        <v>22</v>
      </c>
      <c r="K110" s="849">
        <v>374</v>
      </c>
      <c r="L110" s="849">
        <v>1</v>
      </c>
      <c r="M110" s="849">
        <v>17</v>
      </c>
      <c r="N110" s="849">
        <v>32</v>
      </c>
      <c r="O110" s="849">
        <v>544</v>
      </c>
      <c r="P110" s="837">
        <v>1.4545454545454546</v>
      </c>
      <c r="Q110" s="850">
        <v>17</v>
      </c>
    </row>
    <row r="111" spans="1:17" ht="14.4" customHeight="1" x14ac:dyDescent="0.3">
      <c r="A111" s="831" t="s">
        <v>5961</v>
      </c>
      <c r="B111" s="832" t="s">
        <v>5962</v>
      </c>
      <c r="C111" s="832" t="s">
        <v>5331</v>
      </c>
      <c r="D111" s="832" t="s">
        <v>6004</v>
      </c>
      <c r="E111" s="832" t="s">
        <v>6005</v>
      </c>
      <c r="F111" s="849">
        <v>7</v>
      </c>
      <c r="G111" s="849">
        <v>448</v>
      </c>
      <c r="H111" s="849">
        <v>0.7</v>
      </c>
      <c r="I111" s="849">
        <v>64</v>
      </c>
      <c r="J111" s="849">
        <v>10</v>
      </c>
      <c r="K111" s="849">
        <v>640</v>
      </c>
      <c r="L111" s="849">
        <v>1</v>
      </c>
      <c r="M111" s="849">
        <v>64</v>
      </c>
      <c r="N111" s="849"/>
      <c r="O111" s="849"/>
      <c r="P111" s="837"/>
      <c r="Q111" s="850"/>
    </row>
    <row r="112" spans="1:17" ht="14.4" customHeight="1" x14ac:dyDescent="0.3">
      <c r="A112" s="831" t="s">
        <v>5961</v>
      </c>
      <c r="B112" s="832" t="s">
        <v>5962</v>
      </c>
      <c r="C112" s="832" t="s">
        <v>5331</v>
      </c>
      <c r="D112" s="832" t="s">
        <v>6006</v>
      </c>
      <c r="E112" s="832" t="s">
        <v>6007</v>
      </c>
      <c r="F112" s="849">
        <v>1</v>
      </c>
      <c r="G112" s="849">
        <v>47</v>
      </c>
      <c r="H112" s="849">
        <v>0.33333333333333331</v>
      </c>
      <c r="I112" s="849">
        <v>47</v>
      </c>
      <c r="J112" s="849">
        <v>3</v>
      </c>
      <c r="K112" s="849">
        <v>141</v>
      </c>
      <c r="L112" s="849">
        <v>1</v>
      </c>
      <c r="M112" s="849">
        <v>47</v>
      </c>
      <c r="N112" s="849">
        <v>2</v>
      </c>
      <c r="O112" s="849">
        <v>94</v>
      </c>
      <c r="P112" s="837">
        <v>0.66666666666666663</v>
      </c>
      <c r="Q112" s="850">
        <v>47</v>
      </c>
    </row>
    <row r="113" spans="1:17" ht="14.4" customHeight="1" x14ac:dyDescent="0.3">
      <c r="A113" s="831" t="s">
        <v>5961</v>
      </c>
      <c r="B113" s="832" t="s">
        <v>5962</v>
      </c>
      <c r="C113" s="832" t="s">
        <v>5331</v>
      </c>
      <c r="D113" s="832" t="s">
        <v>6006</v>
      </c>
      <c r="E113" s="832" t="s">
        <v>6008</v>
      </c>
      <c r="F113" s="849">
        <v>2</v>
      </c>
      <c r="G113" s="849">
        <v>94</v>
      </c>
      <c r="H113" s="849">
        <v>2</v>
      </c>
      <c r="I113" s="849">
        <v>47</v>
      </c>
      <c r="J113" s="849">
        <v>1</v>
      </c>
      <c r="K113" s="849">
        <v>47</v>
      </c>
      <c r="L113" s="849">
        <v>1</v>
      </c>
      <c r="M113" s="849">
        <v>47</v>
      </c>
      <c r="N113" s="849">
        <v>1</v>
      </c>
      <c r="O113" s="849">
        <v>47</v>
      </c>
      <c r="P113" s="837">
        <v>1</v>
      </c>
      <c r="Q113" s="850">
        <v>47</v>
      </c>
    </row>
    <row r="114" spans="1:17" ht="14.4" customHeight="1" x14ac:dyDescent="0.3">
      <c r="A114" s="831" t="s">
        <v>5961</v>
      </c>
      <c r="B114" s="832" t="s">
        <v>5962</v>
      </c>
      <c r="C114" s="832" t="s">
        <v>5331</v>
      </c>
      <c r="D114" s="832" t="s">
        <v>6009</v>
      </c>
      <c r="E114" s="832" t="s">
        <v>6010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53</v>
      </c>
      <c r="P114" s="837"/>
      <c r="Q114" s="850">
        <v>53</v>
      </c>
    </row>
    <row r="115" spans="1:17" ht="14.4" customHeight="1" x14ac:dyDescent="0.3">
      <c r="A115" s="831" t="s">
        <v>5961</v>
      </c>
      <c r="B115" s="832" t="s">
        <v>5962</v>
      </c>
      <c r="C115" s="832" t="s">
        <v>5331</v>
      </c>
      <c r="D115" s="832" t="s">
        <v>6011</v>
      </c>
      <c r="E115" s="832" t="s">
        <v>6012</v>
      </c>
      <c r="F115" s="849">
        <v>1</v>
      </c>
      <c r="G115" s="849">
        <v>60</v>
      </c>
      <c r="H115" s="849"/>
      <c r="I115" s="849">
        <v>60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5961</v>
      </c>
      <c r="B116" s="832" t="s">
        <v>5962</v>
      </c>
      <c r="C116" s="832" t="s">
        <v>5331</v>
      </c>
      <c r="D116" s="832" t="s">
        <v>6013</v>
      </c>
      <c r="E116" s="832" t="s">
        <v>6014</v>
      </c>
      <c r="F116" s="849"/>
      <c r="G116" s="849"/>
      <c r="H116" s="849"/>
      <c r="I116" s="849"/>
      <c r="J116" s="849">
        <v>0</v>
      </c>
      <c r="K116" s="849">
        <v>0</v>
      </c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5961</v>
      </c>
      <c r="B117" s="832" t="s">
        <v>5962</v>
      </c>
      <c r="C117" s="832" t="s">
        <v>5331</v>
      </c>
      <c r="D117" s="832" t="s">
        <v>6015</v>
      </c>
      <c r="E117" s="832" t="s">
        <v>6016</v>
      </c>
      <c r="F117" s="849">
        <v>10</v>
      </c>
      <c r="G117" s="849">
        <v>190</v>
      </c>
      <c r="H117" s="849">
        <v>0.90909090909090906</v>
      </c>
      <c r="I117" s="849">
        <v>19</v>
      </c>
      <c r="J117" s="849">
        <v>11</v>
      </c>
      <c r="K117" s="849">
        <v>209</v>
      </c>
      <c r="L117" s="849">
        <v>1</v>
      </c>
      <c r="M117" s="849">
        <v>19</v>
      </c>
      <c r="N117" s="849">
        <v>3</v>
      </c>
      <c r="O117" s="849">
        <v>57</v>
      </c>
      <c r="P117" s="837">
        <v>0.27272727272727271</v>
      </c>
      <c r="Q117" s="850">
        <v>19</v>
      </c>
    </row>
    <row r="118" spans="1:17" ht="14.4" customHeight="1" x14ac:dyDescent="0.3">
      <c r="A118" s="831" t="s">
        <v>5961</v>
      </c>
      <c r="B118" s="832" t="s">
        <v>5962</v>
      </c>
      <c r="C118" s="832" t="s">
        <v>5331</v>
      </c>
      <c r="D118" s="832" t="s">
        <v>6017</v>
      </c>
      <c r="E118" s="832" t="s">
        <v>6018</v>
      </c>
      <c r="F118" s="849">
        <v>6</v>
      </c>
      <c r="G118" s="849">
        <v>2352</v>
      </c>
      <c r="H118" s="849">
        <v>1.5</v>
      </c>
      <c r="I118" s="849">
        <v>392</v>
      </c>
      <c r="J118" s="849">
        <v>4</v>
      </c>
      <c r="K118" s="849">
        <v>1568</v>
      </c>
      <c r="L118" s="849">
        <v>1</v>
      </c>
      <c r="M118" s="849">
        <v>392</v>
      </c>
      <c r="N118" s="849">
        <v>9</v>
      </c>
      <c r="O118" s="849">
        <v>3528</v>
      </c>
      <c r="P118" s="837">
        <v>2.25</v>
      </c>
      <c r="Q118" s="850">
        <v>392</v>
      </c>
    </row>
    <row r="119" spans="1:17" ht="14.4" customHeight="1" x14ac:dyDescent="0.3">
      <c r="A119" s="831" t="s">
        <v>5961</v>
      </c>
      <c r="B119" s="832" t="s">
        <v>5962</v>
      </c>
      <c r="C119" s="832" t="s">
        <v>5331</v>
      </c>
      <c r="D119" s="832" t="s">
        <v>6019</v>
      </c>
      <c r="E119" s="832" t="s">
        <v>6020</v>
      </c>
      <c r="F119" s="849">
        <v>2</v>
      </c>
      <c r="G119" s="849">
        <v>928</v>
      </c>
      <c r="H119" s="849">
        <v>0.66666666666666663</v>
      </c>
      <c r="I119" s="849">
        <v>464</v>
      </c>
      <c r="J119" s="849">
        <v>3</v>
      </c>
      <c r="K119" s="849">
        <v>1392</v>
      </c>
      <c r="L119" s="849">
        <v>1</v>
      </c>
      <c r="M119" s="849">
        <v>464</v>
      </c>
      <c r="N119" s="849">
        <v>6</v>
      </c>
      <c r="O119" s="849">
        <v>2784</v>
      </c>
      <c r="P119" s="837">
        <v>2</v>
      </c>
      <c r="Q119" s="850">
        <v>464</v>
      </c>
    </row>
    <row r="120" spans="1:17" ht="14.4" customHeight="1" x14ac:dyDescent="0.3">
      <c r="A120" s="831" t="s">
        <v>5961</v>
      </c>
      <c r="B120" s="832" t="s">
        <v>5962</v>
      </c>
      <c r="C120" s="832" t="s">
        <v>5331</v>
      </c>
      <c r="D120" s="832" t="s">
        <v>6021</v>
      </c>
      <c r="E120" s="832" t="s">
        <v>6022</v>
      </c>
      <c r="F120" s="849">
        <v>2</v>
      </c>
      <c r="G120" s="849">
        <v>626</v>
      </c>
      <c r="H120" s="849">
        <v>0.2857142857142857</v>
      </c>
      <c r="I120" s="849">
        <v>313</v>
      </c>
      <c r="J120" s="849">
        <v>7</v>
      </c>
      <c r="K120" s="849">
        <v>2191</v>
      </c>
      <c r="L120" s="849">
        <v>1</v>
      </c>
      <c r="M120" s="849">
        <v>313</v>
      </c>
      <c r="N120" s="849"/>
      <c r="O120" s="849"/>
      <c r="P120" s="837"/>
      <c r="Q120" s="850"/>
    </row>
    <row r="121" spans="1:17" ht="14.4" customHeight="1" x14ac:dyDescent="0.3">
      <c r="A121" s="831" t="s">
        <v>5961</v>
      </c>
      <c r="B121" s="832" t="s">
        <v>5962</v>
      </c>
      <c r="C121" s="832" t="s">
        <v>5331</v>
      </c>
      <c r="D121" s="832" t="s">
        <v>6023</v>
      </c>
      <c r="E121" s="832" t="s">
        <v>6024</v>
      </c>
      <c r="F121" s="849">
        <v>17</v>
      </c>
      <c r="G121" s="849">
        <v>14501</v>
      </c>
      <c r="H121" s="849">
        <v>0.56666666666666665</v>
      </c>
      <c r="I121" s="849">
        <v>853</v>
      </c>
      <c r="J121" s="849">
        <v>30</v>
      </c>
      <c r="K121" s="849">
        <v>25590</v>
      </c>
      <c r="L121" s="849">
        <v>1</v>
      </c>
      <c r="M121" s="849">
        <v>853</v>
      </c>
      <c r="N121" s="849">
        <v>16</v>
      </c>
      <c r="O121" s="849">
        <v>13648</v>
      </c>
      <c r="P121" s="837">
        <v>0.53333333333333333</v>
      </c>
      <c r="Q121" s="850">
        <v>853</v>
      </c>
    </row>
    <row r="122" spans="1:17" ht="14.4" customHeight="1" x14ac:dyDescent="0.3">
      <c r="A122" s="831" t="s">
        <v>5961</v>
      </c>
      <c r="B122" s="832" t="s">
        <v>5962</v>
      </c>
      <c r="C122" s="832" t="s">
        <v>5331</v>
      </c>
      <c r="D122" s="832" t="s">
        <v>6025</v>
      </c>
      <c r="E122" s="832" t="s">
        <v>6026</v>
      </c>
      <c r="F122" s="849">
        <v>4</v>
      </c>
      <c r="G122" s="849">
        <v>748</v>
      </c>
      <c r="H122" s="849">
        <v>8.1632653061224483E-2</v>
      </c>
      <c r="I122" s="849">
        <v>187</v>
      </c>
      <c r="J122" s="849">
        <v>49</v>
      </c>
      <c r="K122" s="849">
        <v>9163</v>
      </c>
      <c r="L122" s="849">
        <v>1</v>
      </c>
      <c r="M122" s="849">
        <v>187</v>
      </c>
      <c r="N122" s="849">
        <v>39</v>
      </c>
      <c r="O122" s="849">
        <v>7293</v>
      </c>
      <c r="P122" s="837">
        <v>0.79591836734693877</v>
      </c>
      <c r="Q122" s="850">
        <v>187</v>
      </c>
    </row>
    <row r="123" spans="1:17" ht="14.4" customHeight="1" x14ac:dyDescent="0.3">
      <c r="A123" s="831" t="s">
        <v>5961</v>
      </c>
      <c r="B123" s="832" t="s">
        <v>5962</v>
      </c>
      <c r="C123" s="832" t="s">
        <v>5331</v>
      </c>
      <c r="D123" s="832" t="s">
        <v>6027</v>
      </c>
      <c r="E123" s="832" t="s">
        <v>6028</v>
      </c>
      <c r="F123" s="849"/>
      <c r="G123" s="849"/>
      <c r="H123" s="849"/>
      <c r="I123" s="849"/>
      <c r="J123" s="849"/>
      <c r="K123" s="849"/>
      <c r="L123" s="849"/>
      <c r="M123" s="849"/>
      <c r="N123" s="849">
        <v>2</v>
      </c>
      <c r="O123" s="849">
        <v>336</v>
      </c>
      <c r="P123" s="837"/>
      <c r="Q123" s="850">
        <v>168</v>
      </c>
    </row>
    <row r="124" spans="1:17" ht="14.4" customHeight="1" x14ac:dyDescent="0.3">
      <c r="A124" s="831" t="s">
        <v>5961</v>
      </c>
      <c r="B124" s="832" t="s">
        <v>5962</v>
      </c>
      <c r="C124" s="832" t="s">
        <v>5331</v>
      </c>
      <c r="D124" s="832" t="s">
        <v>6029</v>
      </c>
      <c r="E124" s="832" t="s">
        <v>6030</v>
      </c>
      <c r="F124" s="849">
        <v>4</v>
      </c>
      <c r="G124" s="849">
        <v>668</v>
      </c>
      <c r="H124" s="849">
        <v>1.3333333333333333</v>
      </c>
      <c r="I124" s="849">
        <v>167</v>
      </c>
      <c r="J124" s="849">
        <v>3</v>
      </c>
      <c r="K124" s="849">
        <v>501</v>
      </c>
      <c r="L124" s="849">
        <v>1</v>
      </c>
      <c r="M124" s="849">
        <v>167</v>
      </c>
      <c r="N124" s="849">
        <v>2</v>
      </c>
      <c r="O124" s="849">
        <v>334</v>
      </c>
      <c r="P124" s="837">
        <v>0.66666666666666663</v>
      </c>
      <c r="Q124" s="850">
        <v>167</v>
      </c>
    </row>
    <row r="125" spans="1:17" ht="14.4" customHeight="1" x14ac:dyDescent="0.3">
      <c r="A125" s="831" t="s">
        <v>5961</v>
      </c>
      <c r="B125" s="832" t="s">
        <v>5962</v>
      </c>
      <c r="C125" s="832" t="s">
        <v>5331</v>
      </c>
      <c r="D125" s="832" t="s">
        <v>6031</v>
      </c>
      <c r="E125" s="832" t="s">
        <v>6032</v>
      </c>
      <c r="F125" s="849"/>
      <c r="G125" s="849"/>
      <c r="H125" s="849"/>
      <c r="I125" s="849"/>
      <c r="J125" s="849"/>
      <c r="K125" s="849"/>
      <c r="L125" s="849"/>
      <c r="M125" s="849"/>
      <c r="N125" s="849">
        <v>2</v>
      </c>
      <c r="O125" s="849">
        <v>348</v>
      </c>
      <c r="P125" s="837"/>
      <c r="Q125" s="850">
        <v>174</v>
      </c>
    </row>
    <row r="126" spans="1:17" ht="14.4" customHeight="1" x14ac:dyDescent="0.3">
      <c r="A126" s="831" t="s">
        <v>5961</v>
      </c>
      <c r="B126" s="832" t="s">
        <v>5962</v>
      </c>
      <c r="C126" s="832" t="s">
        <v>5331</v>
      </c>
      <c r="D126" s="832" t="s">
        <v>6033</v>
      </c>
      <c r="E126" s="832" t="s">
        <v>6034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310</v>
      </c>
      <c r="P126" s="837"/>
      <c r="Q126" s="850">
        <v>310</v>
      </c>
    </row>
    <row r="127" spans="1:17" ht="14.4" customHeight="1" x14ac:dyDescent="0.3">
      <c r="A127" s="831" t="s">
        <v>5961</v>
      </c>
      <c r="B127" s="832" t="s">
        <v>5962</v>
      </c>
      <c r="C127" s="832" t="s">
        <v>5331</v>
      </c>
      <c r="D127" s="832" t="s">
        <v>6033</v>
      </c>
      <c r="E127" s="832" t="s">
        <v>6035</v>
      </c>
      <c r="F127" s="849">
        <v>1</v>
      </c>
      <c r="G127" s="849">
        <v>310</v>
      </c>
      <c r="H127" s="849"/>
      <c r="I127" s="849">
        <v>310</v>
      </c>
      <c r="J127" s="849"/>
      <c r="K127" s="849"/>
      <c r="L127" s="849"/>
      <c r="M127" s="849"/>
      <c r="N127" s="849">
        <v>5</v>
      </c>
      <c r="O127" s="849">
        <v>1550</v>
      </c>
      <c r="P127" s="837"/>
      <c r="Q127" s="850">
        <v>310</v>
      </c>
    </row>
    <row r="128" spans="1:17" ht="14.4" customHeight="1" x14ac:dyDescent="0.3">
      <c r="A128" s="831" t="s">
        <v>5961</v>
      </c>
      <c r="B128" s="832" t="s">
        <v>5962</v>
      </c>
      <c r="C128" s="832" t="s">
        <v>5331</v>
      </c>
      <c r="D128" s="832" t="s">
        <v>6036</v>
      </c>
      <c r="E128" s="832" t="s">
        <v>6037</v>
      </c>
      <c r="F128" s="849"/>
      <c r="G128" s="849"/>
      <c r="H128" s="849"/>
      <c r="I128" s="849"/>
      <c r="J128" s="849"/>
      <c r="K128" s="849"/>
      <c r="L128" s="849"/>
      <c r="M128" s="849"/>
      <c r="N128" s="849">
        <v>4</v>
      </c>
      <c r="O128" s="849">
        <v>1408</v>
      </c>
      <c r="P128" s="837"/>
      <c r="Q128" s="850">
        <v>352</v>
      </c>
    </row>
    <row r="129" spans="1:17" ht="14.4" customHeight="1" x14ac:dyDescent="0.3">
      <c r="A129" s="831" t="s">
        <v>5961</v>
      </c>
      <c r="B129" s="832" t="s">
        <v>5962</v>
      </c>
      <c r="C129" s="832" t="s">
        <v>5331</v>
      </c>
      <c r="D129" s="832" t="s">
        <v>6038</v>
      </c>
      <c r="E129" s="832" t="s">
        <v>6039</v>
      </c>
      <c r="F129" s="849"/>
      <c r="G129" s="849"/>
      <c r="H129" s="849"/>
      <c r="I129" s="849"/>
      <c r="J129" s="849"/>
      <c r="K129" s="849"/>
      <c r="L129" s="849"/>
      <c r="M129" s="849"/>
      <c r="N129" s="849">
        <v>7</v>
      </c>
      <c r="O129" s="849">
        <v>2464</v>
      </c>
      <c r="P129" s="837"/>
      <c r="Q129" s="850">
        <v>352</v>
      </c>
    </row>
    <row r="130" spans="1:17" ht="14.4" customHeight="1" x14ac:dyDescent="0.3">
      <c r="A130" s="831" t="s">
        <v>5961</v>
      </c>
      <c r="B130" s="832" t="s">
        <v>5962</v>
      </c>
      <c r="C130" s="832" t="s">
        <v>5331</v>
      </c>
      <c r="D130" s="832" t="s">
        <v>6040</v>
      </c>
      <c r="E130" s="832" t="s">
        <v>6041</v>
      </c>
      <c r="F130" s="849">
        <v>1</v>
      </c>
      <c r="G130" s="849">
        <v>1221</v>
      </c>
      <c r="H130" s="849"/>
      <c r="I130" s="849">
        <v>1221</v>
      </c>
      <c r="J130" s="849"/>
      <c r="K130" s="849"/>
      <c r="L130" s="849"/>
      <c r="M130" s="849"/>
      <c r="N130" s="849">
        <v>7</v>
      </c>
      <c r="O130" s="849">
        <v>8561</v>
      </c>
      <c r="P130" s="837"/>
      <c r="Q130" s="850">
        <v>1223</v>
      </c>
    </row>
    <row r="131" spans="1:17" ht="14.4" customHeight="1" x14ac:dyDescent="0.3">
      <c r="A131" s="831" t="s">
        <v>5961</v>
      </c>
      <c r="B131" s="832" t="s">
        <v>5962</v>
      </c>
      <c r="C131" s="832" t="s">
        <v>5331</v>
      </c>
      <c r="D131" s="832" t="s">
        <v>6042</v>
      </c>
      <c r="E131" s="832" t="s">
        <v>6043</v>
      </c>
      <c r="F131" s="849">
        <v>73</v>
      </c>
      <c r="G131" s="849">
        <v>57451</v>
      </c>
      <c r="H131" s="849">
        <v>0.65682306672154389</v>
      </c>
      <c r="I131" s="849">
        <v>787</v>
      </c>
      <c r="J131" s="849">
        <v>111</v>
      </c>
      <c r="K131" s="849">
        <v>87468</v>
      </c>
      <c r="L131" s="849">
        <v>1</v>
      </c>
      <c r="M131" s="849">
        <v>788</v>
      </c>
      <c r="N131" s="849">
        <v>157</v>
      </c>
      <c r="O131" s="849">
        <v>123716</v>
      </c>
      <c r="P131" s="837">
        <v>1.4144144144144144</v>
      </c>
      <c r="Q131" s="850">
        <v>788</v>
      </c>
    </row>
    <row r="132" spans="1:17" ht="14.4" customHeight="1" x14ac:dyDescent="0.3">
      <c r="A132" s="831" t="s">
        <v>5961</v>
      </c>
      <c r="B132" s="832" t="s">
        <v>5962</v>
      </c>
      <c r="C132" s="832" t="s">
        <v>5331</v>
      </c>
      <c r="D132" s="832" t="s">
        <v>6042</v>
      </c>
      <c r="E132" s="832" t="s">
        <v>6044</v>
      </c>
      <c r="F132" s="849">
        <v>1</v>
      </c>
      <c r="G132" s="849">
        <v>787</v>
      </c>
      <c r="H132" s="849"/>
      <c r="I132" s="849">
        <v>787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5961</v>
      </c>
      <c r="B133" s="832" t="s">
        <v>5962</v>
      </c>
      <c r="C133" s="832" t="s">
        <v>5331</v>
      </c>
      <c r="D133" s="832" t="s">
        <v>6045</v>
      </c>
      <c r="E133" s="832" t="s">
        <v>6046</v>
      </c>
      <c r="F133" s="849">
        <v>9</v>
      </c>
      <c r="G133" s="849">
        <v>1701</v>
      </c>
      <c r="H133" s="849">
        <v>4.5</v>
      </c>
      <c r="I133" s="849">
        <v>189</v>
      </c>
      <c r="J133" s="849">
        <v>2</v>
      </c>
      <c r="K133" s="849">
        <v>378</v>
      </c>
      <c r="L133" s="849">
        <v>1</v>
      </c>
      <c r="M133" s="849">
        <v>189</v>
      </c>
      <c r="N133" s="849">
        <v>17</v>
      </c>
      <c r="O133" s="849">
        <v>3213</v>
      </c>
      <c r="P133" s="837">
        <v>8.5</v>
      </c>
      <c r="Q133" s="850">
        <v>189</v>
      </c>
    </row>
    <row r="134" spans="1:17" ht="14.4" customHeight="1" x14ac:dyDescent="0.3">
      <c r="A134" s="831" t="s">
        <v>5961</v>
      </c>
      <c r="B134" s="832" t="s">
        <v>5962</v>
      </c>
      <c r="C134" s="832" t="s">
        <v>5331</v>
      </c>
      <c r="D134" s="832" t="s">
        <v>6045</v>
      </c>
      <c r="E134" s="832" t="s">
        <v>6047</v>
      </c>
      <c r="F134" s="849"/>
      <c r="G134" s="849"/>
      <c r="H134" s="849"/>
      <c r="I134" s="849"/>
      <c r="J134" s="849"/>
      <c r="K134" s="849"/>
      <c r="L134" s="849"/>
      <c r="M134" s="849"/>
      <c r="N134" s="849">
        <v>3</v>
      </c>
      <c r="O134" s="849">
        <v>567</v>
      </c>
      <c r="P134" s="837"/>
      <c r="Q134" s="850">
        <v>189</v>
      </c>
    </row>
    <row r="135" spans="1:17" ht="14.4" customHeight="1" x14ac:dyDescent="0.3">
      <c r="A135" s="831" t="s">
        <v>5961</v>
      </c>
      <c r="B135" s="832" t="s">
        <v>5962</v>
      </c>
      <c r="C135" s="832" t="s">
        <v>5331</v>
      </c>
      <c r="D135" s="832" t="s">
        <v>6048</v>
      </c>
      <c r="E135" s="832" t="s">
        <v>6049</v>
      </c>
      <c r="F135" s="849"/>
      <c r="G135" s="849"/>
      <c r="H135" s="849"/>
      <c r="I135" s="849"/>
      <c r="J135" s="849">
        <v>2</v>
      </c>
      <c r="K135" s="849">
        <v>358</v>
      </c>
      <c r="L135" s="849">
        <v>1</v>
      </c>
      <c r="M135" s="849">
        <v>179</v>
      </c>
      <c r="N135" s="849"/>
      <c r="O135" s="849"/>
      <c r="P135" s="837"/>
      <c r="Q135" s="850"/>
    </row>
    <row r="136" spans="1:17" ht="14.4" customHeight="1" x14ac:dyDescent="0.3">
      <c r="A136" s="831" t="s">
        <v>5961</v>
      </c>
      <c r="B136" s="832" t="s">
        <v>5962</v>
      </c>
      <c r="C136" s="832" t="s">
        <v>5331</v>
      </c>
      <c r="D136" s="832" t="s">
        <v>6050</v>
      </c>
      <c r="E136" s="832" t="s">
        <v>6051</v>
      </c>
      <c r="F136" s="849"/>
      <c r="G136" s="849"/>
      <c r="H136" s="849"/>
      <c r="I136" s="849"/>
      <c r="J136" s="849"/>
      <c r="K136" s="849"/>
      <c r="L136" s="849"/>
      <c r="M136" s="849"/>
      <c r="N136" s="849">
        <v>2</v>
      </c>
      <c r="O136" s="849">
        <v>728</v>
      </c>
      <c r="P136" s="837"/>
      <c r="Q136" s="850">
        <v>364</v>
      </c>
    </row>
    <row r="137" spans="1:17" ht="14.4" customHeight="1" x14ac:dyDescent="0.3">
      <c r="A137" s="831" t="s">
        <v>5961</v>
      </c>
      <c r="B137" s="832" t="s">
        <v>5962</v>
      </c>
      <c r="C137" s="832" t="s">
        <v>5331</v>
      </c>
      <c r="D137" s="832" t="s">
        <v>6052</v>
      </c>
      <c r="E137" s="832" t="s">
        <v>6053</v>
      </c>
      <c r="F137" s="849">
        <v>10</v>
      </c>
      <c r="G137" s="849">
        <v>2290</v>
      </c>
      <c r="H137" s="849">
        <v>0.66666666666666663</v>
      </c>
      <c r="I137" s="849">
        <v>229</v>
      </c>
      <c r="J137" s="849">
        <v>15</v>
      </c>
      <c r="K137" s="849">
        <v>3435</v>
      </c>
      <c r="L137" s="849">
        <v>1</v>
      </c>
      <c r="M137" s="849">
        <v>229</v>
      </c>
      <c r="N137" s="849">
        <v>2</v>
      </c>
      <c r="O137" s="849">
        <v>458</v>
      </c>
      <c r="P137" s="837">
        <v>0.13333333333333333</v>
      </c>
      <c r="Q137" s="850">
        <v>229</v>
      </c>
    </row>
    <row r="138" spans="1:17" ht="14.4" customHeight="1" x14ac:dyDescent="0.3">
      <c r="A138" s="831" t="s">
        <v>5961</v>
      </c>
      <c r="B138" s="832" t="s">
        <v>5962</v>
      </c>
      <c r="C138" s="832" t="s">
        <v>5331</v>
      </c>
      <c r="D138" s="832" t="s">
        <v>6054</v>
      </c>
      <c r="E138" s="832" t="s">
        <v>6055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462</v>
      </c>
      <c r="P138" s="837"/>
      <c r="Q138" s="850">
        <v>462</v>
      </c>
    </row>
    <row r="139" spans="1:17" ht="14.4" customHeight="1" x14ac:dyDescent="0.3">
      <c r="A139" s="831" t="s">
        <v>5961</v>
      </c>
      <c r="B139" s="832" t="s">
        <v>5962</v>
      </c>
      <c r="C139" s="832" t="s">
        <v>5331</v>
      </c>
      <c r="D139" s="832" t="s">
        <v>6054</v>
      </c>
      <c r="E139" s="832" t="s">
        <v>6056</v>
      </c>
      <c r="F139" s="849">
        <v>24</v>
      </c>
      <c r="G139" s="849">
        <v>11088</v>
      </c>
      <c r="H139" s="849">
        <v>1.6</v>
      </c>
      <c r="I139" s="849">
        <v>462</v>
      </c>
      <c r="J139" s="849">
        <v>15</v>
      </c>
      <c r="K139" s="849">
        <v>6930</v>
      </c>
      <c r="L139" s="849">
        <v>1</v>
      </c>
      <c r="M139" s="849">
        <v>462</v>
      </c>
      <c r="N139" s="849">
        <v>22</v>
      </c>
      <c r="O139" s="849">
        <v>10164</v>
      </c>
      <c r="P139" s="837">
        <v>1.4666666666666666</v>
      </c>
      <c r="Q139" s="850">
        <v>462</v>
      </c>
    </row>
    <row r="140" spans="1:17" ht="14.4" customHeight="1" x14ac:dyDescent="0.3">
      <c r="A140" s="831" t="s">
        <v>5961</v>
      </c>
      <c r="B140" s="832" t="s">
        <v>5962</v>
      </c>
      <c r="C140" s="832" t="s">
        <v>5331</v>
      </c>
      <c r="D140" s="832" t="s">
        <v>6057</v>
      </c>
      <c r="E140" s="832" t="s">
        <v>6058</v>
      </c>
      <c r="F140" s="849">
        <v>9</v>
      </c>
      <c r="G140" s="849">
        <v>5058</v>
      </c>
      <c r="H140" s="849"/>
      <c r="I140" s="849">
        <v>562</v>
      </c>
      <c r="J140" s="849"/>
      <c r="K140" s="849"/>
      <c r="L140" s="849"/>
      <c r="M140" s="849"/>
      <c r="N140" s="849">
        <v>3</v>
      </c>
      <c r="O140" s="849">
        <v>1686</v>
      </c>
      <c r="P140" s="837"/>
      <c r="Q140" s="850">
        <v>562</v>
      </c>
    </row>
    <row r="141" spans="1:17" ht="14.4" customHeight="1" x14ac:dyDescent="0.3">
      <c r="A141" s="831" t="s">
        <v>5961</v>
      </c>
      <c r="B141" s="832" t="s">
        <v>5962</v>
      </c>
      <c r="C141" s="832" t="s">
        <v>5331</v>
      </c>
      <c r="D141" s="832" t="s">
        <v>6057</v>
      </c>
      <c r="E141" s="832" t="s">
        <v>6059</v>
      </c>
      <c r="F141" s="849">
        <v>1</v>
      </c>
      <c r="G141" s="849">
        <v>562</v>
      </c>
      <c r="H141" s="849"/>
      <c r="I141" s="849">
        <v>562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5961</v>
      </c>
      <c r="B142" s="832" t="s">
        <v>5962</v>
      </c>
      <c r="C142" s="832" t="s">
        <v>5331</v>
      </c>
      <c r="D142" s="832" t="s">
        <v>6060</v>
      </c>
      <c r="E142" s="832" t="s">
        <v>6061</v>
      </c>
      <c r="F142" s="849">
        <v>1</v>
      </c>
      <c r="G142" s="849">
        <v>172</v>
      </c>
      <c r="H142" s="849"/>
      <c r="I142" s="849">
        <v>172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5961</v>
      </c>
      <c r="B143" s="832" t="s">
        <v>5962</v>
      </c>
      <c r="C143" s="832" t="s">
        <v>5331</v>
      </c>
      <c r="D143" s="832" t="s">
        <v>6062</v>
      </c>
      <c r="E143" s="832" t="s">
        <v>6063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133</v>
      </c>
      <c r="P143" s="837"/>
      <c r="Q143" s="850">
        <v>133</v>
      </c>
    </row>
    <row r="144" spans="1:17" ht="14.4" customHeight="1" x14ac:dyDescent="0.3">
      <c r="A144" s="831" t="s">
        <v>5961</v>
      </c>
      <c r="B144" s="832" t="s">
        <v>5962</v>
      </c>
      <c r="C144" s="832" t="s">
        <v>5331</v>
      </c>
      <c r="D144" s="832" t="s">
        <v>6062</v>
      </c>
      <c r="E144" s="832" t="s">
        <v>6064</v>
      </c>
      <c r="F144" s="849"/>
      <c r="G144" s="849"/>
      <c r="H144" s="849"/>
      <c r="I144" s="849"/>
      <c r="J144" s="849">
        <v>1</v>
      </c>
      <c r="K144" s="849">
        <v>133</v>
      </c>
      <c r="L144" s="849">
        <v>1</v>
      </c>
      <c r="M144" s="849">
        <v>133</v>
      </c>
      <c r="N144" s="849"/>
      <c r="O144" s="849"/>
      <c r="P144" s="837"/>
      <c r="Q144" s="850"/>
    </row>
    <row r="145" spans="1:17" ht="14.4" customHeight="1" x14ac:dyDescent="0.3">
      <c r="A145" s="831" t="s">
        <v>5961</v>
      </c>
      <c r="B145" s="832" t="s">
        <v>5962</v>
      </c>
      <c r="C145" s="832" t="s">
        <v>5331</v>
      </c>
      <c r="D145" s="832" t="s">
        <v>6065</v>
      </c>
      <c r="E145" s="832" t="s">
        <v>6066</v>
      </c>
      <c r="F145" s="849"/>
      <c r="G145" s="849"/>
      <c r="H145" s="849"/>
      <c r="I145" s="849"/>
      <c r="J145" s="849">
        <v>1</v>
      </c>
      <c r="K145" s="849">
        <v>179</v>
      </c>
      <c r="L145" s="849">
        <v>1</v>
      </c>
      <c r="M145" s="849">
        <v>179</v>
      </c>
      <c r="N145" s="849">
        <v>1</v>
      </c>
      <c r="O145" s="849">
        <v>179</v>
      </c>
      <c r="P145" s="837">
        <v>1</v>
      </c>
      <c r="Q145" s="850">
        <v>179</v>
      </c>
    </row>
    <row r="146" spans="1:17" ht="14.4" customHeight="1" x14ac:dyDescent="0.3">
      <c r="A146" s="831" t="s">
        <v>5961</v>
      </c>
      <c r="B146" s="832" t="s">
        <v>5962</v>
      </c>
      <c r="C146" s="832" t="s">
        <v>5331</v>
      </c>
      <c r="D146" s="832" t="s">
        <v>6065</v>
      </c>
      <c r="E146" s="832" t="s">
        <v>6067</v>
      </c>
      <c r="F146" s="849"/>
      <c r="G146" s="849"/>
      <c r="H146" s="849"/>
      <c r="I146" s="849"/>
      <c r="J146" s="849"/>
      <c r="K146" s="849"/>
      <c r="L146" s="849"/>
      <c r="M146" s="849"/>
      <c r="N146" s="849">
        <v>3</v>
      </c>
      <c r="O146" s="849">
        <v>537</v>
      </c>
      <c r="P146" s="837"/>
      <c r="Q146" s="850">
        <v>179</v>
      </c>
    </row>
    <row r="147" spans="1:17" ht="14.4" customHeight="1" x14ac:dyDescent="0.3">
      <c r="A147" s="831" t="s">
        <v>5961</v>
      </c>
      <c r="B147" s="832" t="s">
        <v>5962</v>
      </c>
      <c r="C147" s="832" t="s">
        <v>5331</v>
      </c>
      <c r="D147" s="832" t="s">
        <v>6068</v>
      </c>
      <c r="E147" s="832" t="s">
        <v>6069</v>
      </c>
      <c r="F147" s="849">
        <v>1</v>
      </c>
      <c r="G147" s="849">
        <v>414</v>
      </c>
      <c r="H147" s="849"/>
      <c r="I147" s="849">
        <v>414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5961</v>
      </c>
      <c r="B148" s="832" t="s">
        <v>5962</v>
      </c>
      <c r="C148" s="832" t="s">
        <v>5331</v>
      </c>
      <c r="D148" s="832" t="s">
        <v>6068</v>
      </c>
      <c r="E148" s="832" t="s">
        <v>6070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414</v>
      </c>
      <c r="P148" s="837"/>
      <c r="Q148" s="850">
        <v>414</v>
      </c>
    </row>
    <row r="149" spans="1:17" ht="14.4" customHeight="1" x14ac:dyDescent="0.3">
      <c r="A149" s="831" t="s">
        <v>5961</v>
      </c>
      <c r="B149" s="832" t="s">
        <v>5962</v>
      </c>
      <c r="C149" s="832" t="s">
        <v>5331</v>
      </c>
      <c r="D149" s="832" t="s">
        <v>6071</v>
      </c>
      <c r="E149" s="832" t="s">
        <v>6072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941</v>
      </c>
      <c r="P149" s="837"/>
      <c r="Q149" s="850">
        <v>941</v>
      </c>
    </row>
    <row r="150" spans="1:17" ht="14.4" customHeight="1" x14ac:dyDescent="0.3">
      <c r="A150" s="831" t="s">
        <v>5961</v>
      </c>
      <c r="B150" s="832" t="s">
        <v>5962</v>
      </c>
      <c r="C150" s="832" t="s">
        <v>5331</v>
      </c>
      <c r="D150" s="832" t="s">
        <v>6071</v>
      </c>
      <c r="E150" s="832" t="s">
        <v>6073</v>
      </c>
      <c r="F150" s="849">
        <v>73</v>
      </c>
      <c r="G150" s="849">
        <v>68693</v>
      </c>
      <c r="H150" s="849">
        <v>1.106060606060606</v>
      </c>
      <c r="I150" s="849">
        <v>941</v>
      </c>
      <c r="J150" s="849">
        <v>66</v>
      </c>
      <c r="K150" s="849">
        <v>62106</v>
      </c>
      <c r="L150" s="849">
        <v>1</v>
      </c>
      <c r="M150" s="849">
        <v>941</v>
      </c>
      <c r="N150" s="849">
        <v>41</v>
      </c>
      <c r="O150" s="849">
        <v>38581</v>
      </c>
      <c r="P150" s="837">
        <v>0.62121212121212122</v>
      </c>
      <c r="Q150" s="850">
        <v>941</v>
      </c>
    </row>
    <row r="151" spans="1:17" ht="14.4" customHeight="1" x14ac:dyDescent="0.3">
      <c r="A151" s="831" t="s">
        <v>5961</v>
      </c>
      <c r="B151" s="832" t="s">
        <v>5962</v>
      </c>
      <c r="C151" s="832" t="s">
        <v>5331</v>
      </c>
      <c r="D151" s="832" t="s">
        <v>6074</v>
      </c>
      <c r="E151" s="832" t="s">
        <v>6075</v>
      </c>
      <c r="F151" s="849">
        <v>1</v>
      </c>
      <c r="G151" s="849">
        <v>396</v>
      </c>
      <c r="H151" s="849"/>
      <c r="I151" s="849">
        <v>396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5961</v>
      </c>
      <c r="B152" s="832" t="s">
        <v>5962</v>
      </c>
      <c r="C152" s="832" t="s">
        <v>5331</v>
      </c>
      <c r="D152" s="832" t="s">
        <v>6074</v>
      </c>
      <c r="E152" s="832" t="s">
        <v>6076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396</v>
      </c>
      <c r="P152" s="837"/>
      <c r="Q152" s="850">
        <v>396</v>
      </c>
    </row>
    <row r="153" spans="1:17" ht="14.4" customHeight="1" x14ac:dyDescent="0.3">
      <c r="A153" s="831" t="s">
        <v>5961</v>
      </c>
      <c r="B153" s="832" t="s">
        <v>5962</v>
      </c>
      <c r="C153" s="832" t="s">
        <v>5331</v>
      </c>
      <c r="D153" s="832" t="s">
        <v>6077</v>
      </c>
      <c r="E153" s="832" t="s">
        <v>6078</v>
      </c>
      <c r="F153" s="849"/>
      <c r="G153" s="849"/>
      <c r="H153" s="849"/>
      <c r="I153" s="849"/>
      <c r="J153" s="849">
        <v>1</v>
      </c>
      <c r="K153" s="849">
        <v>89</v>
      </c>
      <c r="L153" s="849">
        <v>1</v>
      </c>
      <c r="M153" s="849">
        <v>89</v>
      </c>
      <c r="N153" s="849"/>
      <c r="O153" s="849"/>
      <c r="P153" s="837"/>
      <c r="Q153" s="850"/>
    </row>
    <row r="154" spans="1:17" ht="14.4" customHeight="1" x14ac:dyDescent="0.3">
      <c r="A154" s="831" t="s">
        <v>5961</v>
      </c>
      <c r="B154" s="832" t="s">
        <v>5962</v>
      </c>
      <c r="C154" s="832" t="s">
        <v>5331</v>
      </c>
      <c r="D154" s="832" t="s">
        <v>6079</v>
      </c>
      <c r="E154" s="832" t="s">
        <v>6080</v>
      </c>
      <c r="F154" s="849">
        <v>379</v>
      </c>
      <c r="G154" s="849">
        <v>11370</v>
      </c>
      <c r="H154" s="849">
        <v>0.69034608378870677</v>
      </c>
      <c r="I154" s="849">
        <v>30</v>
      </c>
      <c r="J154" s="849">
        <v>549</v>
      </c>
      <c r="K154" s="849">
        <v>16470</v>
      </c>
      <c r="L154" s="849">
        <v>1</v>
      </c>
      <c r="M154" s="849">
        <v>30</v>
      </c>
      <c r="N154" s="849">
        <v>534</v>
      </c>
      <c r="O154" s="849">
        <v>16020</v>
      </c>
      <c r="P154" s="837">
        <v>0.97267759562841527</v>
      </c>
      <c r="Q154" s="850">
        <v>30</v>
      </c>
    </row>
    <row r="155" spans="1:17" ht="14.4" customHeight="1" x14ac:dyDescent="0.3">
      <c r="A155" s="831" t="s">
        <v>5961</v>
      </c>
      <c r="B155" s="832" t="s">
        <v>5962</v>
      </c>
      <c r="C155" s="832" t="s">
        <v>5331</v>
      </c>
      <c r="D155" s="832" t="s">
        <v>6081</v>
      </c>
      <c r="E155" s="832" t="s">
        <v>6082</v>
      </c>
      <c r="F155" s="849">
        <v>1</v>
      </c>
      <c r="G155" s="849">
        <v>50</v>
      </c>
      <c r="H155" s="849"/>
      <c r="I155" s="849">
        <v>50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5961</v>
      </c>
      <c r="B156" s="832" t="s">
        <v>5962</v>
      </c>
      <c r="C156" s="832" t="s">
        <v>5331</v>
      </c>
      <c r="D156" s="832" t="s">
        <v>6083</v>
      </c>
      <c r="E156" s="832" t="s">
        <v>6084</v>
      </c>
      <c r="F156" s="849">
        <v>11</v>
      </c>
      <c r="G156" s="849">
        <v>132</v>
      </c>
      <c r="H156" s="849">
        <v>0.40740740740740738</v>
      </c>
      <c r="I156" s="849">
        <v>12</v>
      </c>
      <c r="J156" s="849">
        <v>27</v>
      </c>
      <c r="K156" s="849">
        <v>324</v>
      </c>
      <c r="L156" s="849">
        <v>1</v>
      </c>
      <c r="M156" s="849">
        <v>12</v>
      </c>
      <c r="N156" s="849">
        <v>15</v>
      </c>
      <c r="O156" s="849">
        <v>180</v>
      </c>
      <c r="P156" s="837">
        <v>0.55555555555555558</v>
      </c>
      <c r="Q156" s="850">
        <v>12</v>
      </c>
    </row>
    <row r="157" spans="1:17" ht="14.4" customHeight="1" x14ac:dyDescent="0.3">
      <c r="A157" s="831" t="s">
        <v>5961</v>
      </c>
      <c r="B157" s="832" t="s">
        <v>5962</v>
      </c>
      <c r="C157" s="832" t="s">
        <v>5331</v>
      </c>
      <c r="D157" s="832" t="s">
        <v>6083</v>
      </c>
      <c r="E157" s="832" t="s">
        <v>6085</v>
      </c>
      <c r="F157" s="849">
        <v>3</v>
      </c>
      <c r="G157" s="849">
        <v>36</v>
      </c>
      <c r="H157" s="849"/>
      <c r="I157" s="849">
        <v>12</v>
      </c>
      <c r="J157" s="849"/>
      <c r="K157" s="849"/>
      <c r="L157" s="849"/>
      <c r="M157" s="849"/>
      <c r="N157" s="849">
        <v>2</v>
      </c>
      <c r="O157" s="849">
        <v>24</v>
      </c>
      <c r="P157" s="837"/>
      <c r="Q157" s="850">
        <v>12</v>
      </c>
    </row>
    <row r="158" spans="1:17" ht="14.4" customHeight="1" x14ac:dyDescent="0.3">
      <c r="A158" s="831" t="s">
        <v>5961</v>
      </c>
      <c r="B158" s="832" t="s">
        <v>5962</v>
      </c>
      <c r="C158" s="832" t="s">
        <v>5331</v>
      </c>
      <c r="D158" s="832" t="s">
        <v>6086</v>
      </c>
      <c r="E158" s="832" t="s">
        <v>6087</v>
      </c>
      <c r="F158" s="849">
        <v>33</v>
      </c>
      <c r="G158" s="849">
        <v>6039</v>
      </c>
      <c r="H158" s="849">
        <v>1.1785714285714286</v>
      </c>
      <c r="I158" s="849">
        <v>183</v>
      </c>
      <c r="J158" s="849">
        <v>28</v>
      </c>
      <c r="K158" s="849">
        <v>5124</v>
      </c>
      <c r="L158" s="849">
        <v>1</v>
      </c>
      <c r="M158" s="849">
        <v>183</v>
      </c>
      <c r="N158" s="849">
        <v>34</v>
      </c>
      <c r="O158" s="849">
        <v>6222</v>
      </c>
      <c r="P158" s="837">
        <v>1.2142857142857142</v>
      </c>
      <c r="Q158" s="850">
        <v>183</v>
      </c>
    </row>
    <row r="159" spans="1:17" ht="14.4" customHeight="1" x14ac:dyDescent="0.3">
      <c r="A159" s="831" t="s">
        <v>5961</v>
      </c>
      <c r="B159" s="832" t="s">
        <v>5962</v>
      </c>
      <c r="C159" s="832" t="s">
        <v>5331</v>
      </c>
      <c r="D159" s="832" t="s">
        <v>6086</v>
      </c>
      <c r="E159" s="832" t="s">
        <v>6088</v>
      </c>
      <c r="F159" s="849"/>
      <c r="G159" s="849"/>
      <c r="H159" s="849"/>
      <c r="I159" s="849"/>
      <c r="J159" s="849">
        <v>1</v>
      </c>
      <c r="K159" s="849">
        <v>183</v>
      </c>
      <c r="L159" s="849">
        <v>1</v>
      </c>
      <c r="M159" s="849">
        <v>183</v>
      </c>
      <c r="N159" s="849"/>
      <c r="O159" s="849"/>
      <c r="P159" s="837"/>
      <c r="Q159" s="850"/>
    </row>
    <row r="160" spans="1:17" ht="14.4" customHeight="1" x14ac:dyDescent="0.3">
      <c r="A160" s="831" t="s">
        <v>5961</v>
      </c>
      <c r="B160" s="832" t="s">
        <v>5962</v>
      </c>
      <c r="C160" s="832" t="s">
        <v>5331</v>
      </c>
      <c r="D160" s="832" t="s">
        <v>6089</v>
      </c>
      <c r="E160" s="832" t="s">
        <v>6090</v>
      </c>
      <c r="F160" s="849">
        <v>1</v>
      </c>
      <c r="G160" s="849">
        <v>73</v>
      </c>
      <c r="H160" s="849"/>
      <c r="I160" s="849">
        <v>73</v>
      </c>
      <c r="J160" s="849"/>
      <c r="K160" s="849"/>
      <c r="L160" s="849"/>
      <c r="M160" s="849"/>
      <c r="N160" s="849">
        <v>1</v>
      </c>
      <c r="O160" s="849">
        <v>73</v>
      </c>
      <c r="P160" s="837"/>
      <c r="Q160" s="850">
        <v>73</v>
      </c>
    </row>
    <row r="161" spans="1:17" ht="14.4" customHeight="1" x14ac:dyDescent="0.3">
      <c r="A161" s="831" t="s">
        <v>5961</v>
      </c>
      <c r="B161" s="832" t="s">
        <v>5962</v>
      </c>
      <c r="C161" s="832" t="s">
        <v>5331</v>
      </c>
      <c r="D161" s="832" t="s">
        <v>6089</v>
      </c>
      <c r="E161" s="832" t="s">
        <v>6091</v>
      </c>
      <c r="F161" s="849">
        <v>30</v>
      </c>
      <c r="G161" s="849">
        <v>2190</v>
      </c>
      <c r="H161" s="849">
        <v>0.34883720930232559</v>
      </c>
      <c r="I161" s="849">
        <v>73</v>
      </c>
      <c r="J161" s="849">
        <v>86</v>
      </c>
      <c r="K161" s="849">
        <v>6278</v>
      </c>
      <c r="L161" s="849">
        <v>1</v>
      </c>
      <c r="M161" s="849">
        <v>73</v>
      </c>
      <c r="N161" s="849">
        <v>37</v>
      </c>
      <c r="O161" s="849">
        <v>2701</v>
      </c>
      <c r="P161" s="837">
        <v>0.43023255813953487</v>
      </c>
      <c r="Q161" s="850">
        <v>73</v>
      </c>
    </row>
    <row r="162" spans="1:17" ht="14.4" customHeight="1" x14ac:dyDescent="0.3">
      <c r="A162" s="831" t="s">
        <v>5961</v>
      </c>
      <c r="B162" s="832" t="s">
        <v>5962</v>
      </c>
      <c r="C162" s="832" t="s">
        <v>5331</v>
      </c>
      <c r="D162" s="832" t="s">
        <v>6092</v>
      </c>
      <c r="E162" s="832" t="s">
        <v>6093</v>
      </c>
      <c r="F162" s="849"/>
      <c r="G162" s="849"/>
      <c r="H162" s="849"/>
      <c r="I162" s="849"/>
      <c r="J162" s="849">
        <v>1</v>
      </c>
      <c r="K162" s="849">
        <v>184</v>
      </c>
      <c r="L162" s="849">
        <v>1</v>
      </c>
      <c r="M162" s="849">
        <v>184</v>
      </c>
      <c r="N162" s="849">
        <v>2</v>
      </c>
      <c r="O162" s="849">
        <v>368</v>
      </c>
      <c r="P162" s="837">
        <v>2</v>
      </c>
      <c r="Q162" s="850">
        <v>184</v>
      </c>
    </row>
    <row r="163" spans="1:17" ht="14.4" customHeight="1" x14ac:dyDescent="0.3">
      <c r="A163" s="831" t="s">
        <v>5961</v>
      </c>
      <c r="B163" s="832" t="s">
        <v>5962</v>
      </c>
      <c r="C163" s="832" t="s">
        <v>5331</v>
      </c>
      <c r="D163" s="832" t="s">
        <v>6092</v>
      </c>
      <c r="E163" s="832" t="s">
        <v>6094</v>
      </c>
      <c r="F163" s="849">
        <v>27</v>
      </c>
      <c r="G163" s="849">
        <v>4968</v>
      </c>
      <c r="H163" s="849">
        <v>1.4210526315789473</v>
      </c>
      <c r="I163" s="849">
        <v>184</v>
      </c>
      <c r="J163" s="849">
        <v>19</v>
      </c>
      <c r="K163" s="849">
        <v>3496</v>
      </c>
      <c r="L163" s="849">
        <v>1</v>
      </c>
      <c r="M163" s="849">
        <v>184</v>
      </c>
      <c r="N163" s="849">
        <v>19</v>
      </c>
      <c r="O163" s="849">
        <v>3496</v>
      </c>
      <c r="P163" s="837">
        <v>1</v>
      </c>
      <c r="Q163" s="850">
        <v>184</v>
      </c>
    </row>
    <row r="164" spans="1:17" ht="14.4" customHeight="1" x14ac:dyDescent="0.3">
      <c r="A164" s="831" t="s">
        <v>5961</v>
      </c>
      <c r="B164" s="832" t="s">
        <v>5962</v>
      </c>
      <c r="C164" s="832" t="s">
        <v>5331</v>
      </c>
      <c r="D164" s="832" t="s">
        <v>6095</v>
      </c>
      <c r="E164" s="832" t="s">
        <v>6096</v>
      </c>
      <c r="F164" s="849">
        <v>1628</v>
      </c>
      <c r="G164" s="849">
        <v>242572</v>
      </c>
      <c r="H164" s="849">
        <v>0.72906403940886699</v>
      </c>
      <c r="I164" s="849">
        <v>149</v>
      </c>
      <c r="J164" s="849">
        <v>2233</v>
      </c>
      <c r="K164" s="849">
        <v>332717</v>
      </c>
      <c r="L164" s="849">
        <v>1</v>
      </c>
      <c r="M164" s="849">
        <v>149</v>
      </c>
      <c r="N164" s="849">
        <v>2057</v>
      </c>
      <c r="O164" s="849">
        <v>306493</v>
      </c>
      <c r="P164" s="837">
        <v>0.9211822660098522</v>
      </c>
      <c r="Q164" s="850">
        <v>149</v>
      </c>
    </row>
    <row r="165" spans="1:17" ht="14.4" customHeight="1" x14ac:dyDescent="0.3">
      <c r="A165" s="831" t="s">
        <v>5961</v>
      </c>
      <c r="B165" s="832" t="s">
        <v>5962</v>
      </c>
      <c r="C165" s="832" t="s">
        <v>5331</v>
      </c>
      <c r="D165" s="832" t="s">
        <v>6097</v>
      </c>
      <c r="E165" s="832" t="s">
        <v>6098</v>
      </c>
      <c r="F165" s="849">
        <v>390</v>
      </c>
      <c r="G165" s="849">
        <v>11700</v>
      </c>
      <c r="H165" s="849">
        <v>0.68541300527240778</v>
      </c>
      <c r="I165" s="849">
        <v>30</v>
      </c>
      <c r="J165" s="849">
        <v>569</v>
      </c>
      <c r="K165" s="849">
        <v>17070</v>
      </c>
      <c r="L165" s="849">
        <v>1</v>
      </c>
      <c r="M165" s="849">
        <v>30</v>
      </c>
      <c r="N165" s="849">
        <v>540</v>
      </c>
      <c r="O165" s="849">
        <v>16200</v>
      </c>
      <c r="P165" s="837">
        <v>0.94903339191564151</v>
      </c>
      <c r="Q165" s="850">
        <v>30</v>
      </c>
    </row>
    <row r="166" spans="1:17" ht="14.4" customHeight="1" x14ac:dyDescent="0.3">
      <c r="A166" s="831" t="s">
        <v>5961</v>
      </c>
      <c r="B166" s="832" t="s">
        <v>5962</v>
      </c>
      <c r="C166" s="832" t="s">
        <v>5331</v>
      </c>
      <c r="D166" s="832" t="s">
        <v>6099</v>
      </c>
      <c r="E166" s="832" t="s">
        <v>6100</v>
      </c>
      <c r="F166" s="849">
        <v>321</v>
      </c>
      <c r="G166" s="849">
        <v>9951</v>
      </c>
      <c r="H166" s="849">
        <v>0.67014613778705634</v>
      </c>
      <c r="I166" s="849">
        <v>31</v>
      </c>
      <c r="J166" s="849">
        <v>479</v>
      </c>
      <c r="K166" s="849">
        <v>14849</v>
      </c>
      <c r="L166" s="849">
        <v>1</v>
      </c>
      <c r="M166" s="849">
        <v>31</v>
      </c>
      <c r="N166" s="849">
        <v>479</v>
      </c>
      <c r="O166" s="849">
        <v>14849</v>
      </c>
      <c r="P166" s="837">
        <v>1</v>
      </c>
      <c r="Q166" s="850">
        <v>31</v>
      </c>
    </row>
    <row r="167" spans="1:17" ht="14.4" customHeight="1" x14ac:dyDescent="0.3">
      <c r="A167" s="831" t="s">
        <v>5961</v>
      </c>
      <c r="B167" s="832" t="s">
        <v>5962</v>
      </c>
      <c r="C167" s="832" t="s">
        <v>5331</v>
      </c>
      <c r="D167" s="832" t="s">
        <v>6101</v>
      </c>
      <c r="E167" s="832" t="s">
        <v>6102</v>
      </c>
      <c r="F167" s="849">
        <v>328</v>
      </c>
      <c r="G167" s="849">
        <v>8856</v>
      </c>
      <c r="H167" s="849">
        <v>0.64822134387351782</v>
      </c>
      <c r="I167" s="849">
        <v>27</v>
      </c>
      <c r="J167" s="849">
        <v>506</v>
      </c>
      <c r="K167" s="849">
        <v>13662</v>
      </c>
      <c r="L167" s="849">
        <v>1</v>
      </c>
      <c r="M167" s="849">
        <v>27</v>
      </c>
      <c r="N167" s="849">
        <v>505</v>
      </c>
      <c r="O167" s="849">
        <v>13635</v>
      </c>
      <c r="P167" s="837">
        <v>0.99802371541501977</v>
      </c>
      <c r="Q167" s="850">
        <v>27</v>
      </c>
    </row>
    <row r="168" spans="1:17" ht="14.4" customHeight="1" x14ac:dyDescent="0.3">
      <c r="A168" s="831" t="s">
        <v>5961</v>
      </c>
      <c r="B168" s="832" t="s">
        <v>5962</v>
      </c>
      <c r="C168" s="832" t="s">
        <v>5331</v>
      </c>
      <c r="D168" s="832" t="s">
        <v>6103</v>
      </c>
      <c r="E168" s="832" t="s">
        <v>6104</v>
      </c>
      <c r="F168" s="849">
        <v>1</v>
      </c>
      <c r="G168" s="849">
        <v>256</v>
      </c>
      <c r="H168" s="849"/>
      <c r="I168" s="849">
        <v>256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5961</v>
      </c>
      <c r="B169" s="832" t="s">
        <v>5962</v>
      </c>
      <c r="C169" s="832" t="s">
        <v>5331</v>
      </c>
      <c r="D169" s="832" t="s">
        <v>6103</v>
      </c>
      <c r="E169" s="832" t="s">
        <v>6105</v>
      </c>
      <c r="F169" s="849">
        <v>12</v>
      </c>
      <c r="G169" s="849">
        <v>3072</v>
      </c>
      <c r="H169" s="849">
        <v>0.66666666666666663</v>
      </c>
      <c r="I169" s="849">
        <v>256</v>
      </c>
      <c r="J169" s="849">
        <v>18</v>
      </c>
      <c r="K169" s="849">
        <v>4608</v>
      </c>
      <c r="L169" s="849">
        <v>1</v>
      </c>
      <c r="M169" s="849">
        <v>256</v>
      </c>
      <c r="N169" s="849">
        <v>19</v>
      </c>
      <c r="O169" s="849">
        <v>4864</v>
      </c>
      <c r="P169" s="837">
        <v>1.0555555555555556</v>
      </c>
      <c r="Q169" s="850">
        <v>256</v>
      </c>
    </row>
    <row r="170" spans="1:17" ht="14.4" customHeight="1" x14ac:dyDescent="0.3">
      <c r="A170" s="831" t="s">
        <v>5961</v>
      </c>
      <c r="B170" s="832" t="s">
        <v>5962</v>
      </c>
      <c r="C170" s="832" t="s">
        <v>5331</v>
      </c>
      <c r="D170" s="832" t="s">
        <v>6106</v>
      </c>
      <c r="E170" s="832" t="s">
        <v>6107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163</v>
      </c>
      <c r="P170" s="837"/>
      <c r="Q170" s="850">
        <v>163</v>
      </c>
    </row>
    <row r="171" spans="1:17" ht="14.4" customHeight="1" x14ac:dyDescent="0.3">
      <c r="A171" s="831" t="s">
        <v>5961</v>
      </c>
      <c r="B171" s="832" t="s">
        <v>5962</v>
      </c>
      <c r="C171" s="832" t="s">
        <v>5331</v>
      </c>
      <c r="D171" s="832" t="s">
        <v>6106</v>
      </c>
      <c r="E171" s="832" t="s">
        <v>6108</v>
      </c>
      <c r="F171" s="849"/>
      <c r="G171" s="849"/>
      <c r="H171" s="849"/>
      <c r="I171" s="849"/>
      <c r="J171" s="849"/>
      <c r="K171" s="849"/>
      <c r="L171" s="849"/>
      <c r="M171" s="849"/>
      <c r="N171" s="849">
        <v>2</v>
      </c>
      <c r="O171" s="849">
        <v>326</v>
      </c>
      <c r="P171" s="837"/>
      <c r="Q171" s="850">
        <v>163</v>
      </c>
    </row>
    <row r="172" spans="1:17" ht="14.4" customHeight="1" x14ac:dyDescent="0.3">
      <c r="A172" s="831" t="s">
        <v>5961</v>
      </c>
      <c r="B172" s="832" t="s">
        <v>5962</v>
      </c>
      <c r="C172" s="832" t="s">
        <v>5331</v>
      </c>
      <c r="D172" s="832" t="s">
        <v>6109</v>
      </c>
      <c r="E172" s="832" t="s">
        <v>6110</v>
      </c>
      <c r="F172" s="849">
        <v>1147</v>
      </c>
      <c r="G172" s="849">
        <v>25234</v>
      </c>
      <c r="H172" s="849">
        <v>0.68641532016756435</v>
      </c>
      <c r="I172" s="849">
        <v>22</v>
      </c>
      <c r="J172" s="849">
        <v>1671</v>
      </c>
      <c r="K172" s="849">
        <v>36762</v>
      </c>
      <c r="L172" s="849">
        <v>1</v>
      </c>
      <c r="M172" s="849">
        <v>22</v>
      </c>
      <c r="N172" s="849">
        <v>1498</v>
      </c>
      <c r="O172" s="849">
        <v>32956</v>
      </c>
      <c r="P172" s="837">
        <v>0.89646918013165766</v>
      </c>
      <c r="Q172" s="850">
        <v>22</v>
      </c>
    </row>
    <row r="173" spans="1:17" ht="14.4" customHeight="1" x14ac:dyDescent="0.3">
      <c r="A173" s="831" t="s">
        <v>5961</v>
      </c>
      <c r="B173" s="832" t="s">
        <v>5962</v>
      </c>
      <c r="C173" s="832" t="s">
        <v>5331</v>
      </c>
      <c r="D173" s="832" t="s">
        <v>6111</v>
      </c>
      <c r="E173" s="832" t="s">
        <v>6112</v>
      </c>
      <c r="F173" s="849">
        <v>357</v>
      </c>
      <c r="G173" s="849">
        <v>8925</v>
      </c>
      <c r="H173" s="849">
        <v>0.67485822306238186</v>
      </c>
      <c r="I173" s="849">
        <v>25</v>
      </c>
      <c r="J173" s="849">
        <v>529</v>
      </c>
      <c r="K173" s="849">
        <v>13225</v>
      </c>
      <c r="L173" s="849">
        <v>1</v>
      </c>
      <c r="M173" s="849">
        <v>25</v>
      </c>
      <c r="N173" s="849">
        <v>518</v>
      </c>
      <c r="O173" s="849">
        <v>12950</v>
      </c>
      <c r="P173" s="837">
        <v>0.9792060491493384</v>
      </c>
      <c r="Q173" s="850">
        <v>25</v>
      </c>
    </row>
    <row r="174" spans="1:17" ht="14.4" customHeight="1" x14ac:dyDescent="0.3">
      <c r="A174" s="831" t="s">
        <v>5961</v>
      </c>
      <c r="B174" s="832" t="s">
        <v>5962</v>
      </c>
      <c r="C174" s="832" t="s">
        <v>5331</v>
      </c>
      <c r="D174" s="832" t="s">
        <v>6113</v>
      </c>
      <c r="E174" s="832" t="s">
        <v>6114</v>
      </c>
      <c r="F174" s="849">
        <v>276</v>
      </c>
      <c r="G174" s="849">
        <v>9108</v>
      </c>
      <c r="H174" s="849">
        <v>0.6244343891402715</v>
      </c>
      <c r="I174" s="849">
        <v>33</v>
      </c>
      <c r="J174" s="849">
        <v>442</v>
      </c>
      <c r="K174" s="849">
        <v>14586</v>
      </c>
      <c r="L174" s="849">
        <v>1</v>
      </c>
      <c r="M174" s="849">
        <v>33</v>
      </c>
      <c r="N174" s="849">
        <v>461</v>
      </c>
      <c r="O174" s="849">
        <v>15213</v>
      </c>
      <c r="P174" s="837">
        <v>1.0429864253393666</v>
      </c>
      <c r="Q174" s="850">
        <v>33</v>
      </c>
    </row>
    <row r="175" spans="1:17" ht="14.4" customHeight="1" x14ac:dyDescent="0.3">
      <c r="A175" s="831" t="s">
        <v>5961</v>
      </c>
      <c r="B175" s="832" t="s">
        <v>5962</v>
      </c>
      <c r="C175" s="832" t="s">
        <v>5331</v>
      </c>
      <c r="D175" s="832" t="s">
        <v>6115</v>
      </c>
      <c r="E175" s="832" t="s">
        <v>6116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30</v>
      </c>
      <c r="P175" s="837"/>
      <c r="Q175" s="850">
        <v>30</v>
      </c>
    </row>
    <row r="176" spans="1:17" ht="14.4" customHeight="1" x14ac:dyDescent="0.3">
      <c r="A176" s="831" t="s">
        <v>5961</v>
      </c>
      <c r="B176" s="832" t="s">
        <v>5962</v>
      </c>
      <c r="C176" s="832" t="s">
        <v>5331</v>
      </c>
      <c r="D176" s="832" t="s">
        <v>6115</v>
      </c>
      <c r="E176" s="832" t="s">
        <v>6117</v>
      </c>
      <c r="F176" s="849">
        <v>5</v>
      </c>
      <c r="G176" s="849">
        <v>150</v>
      </c>
      <c r="H176" s="849">
        <v>5</v>
      </c>
      <c r="I176" s="849">
        <v>30</v>
      </c>
      <c r="J176" s="849">
        <v>1</v>
      </c>
      <c r="K176" s="849">
        <v>30</v>
      </c>
      <c r="L176" s="849">
        <v>1</v>
      </c>
      <c r="M176" s="849">
        <v>30</v>
      </c>
      <c r="N176" s="849">
        <v>3</v>
      </c>
      <c r="O176" s="849">
        <v>90</v>
      </c>
      <c r="P176" s="837">
        <v>3</v>
      </c>
      <c r="Q176" s="850">
        <v>30</v>
      </c>
    </row>
    <row r="177" spans="1:17" ht="14.4" customHeight="1" x14ac:dyDescent="0.3">
      <c r="A177" s="831" t="s">
        <v>5961</v>
      </c>
      <c r="B177" s="832" t="s">
        <v>5962</v>
      </c>
      <c r="C177" s="832" t="s">
        <v>5331</v>
      </c>
      <c r="D177" s="832" t="s">
        <v>6118</v>
      </c>
      <c r="E177" s="832" t="s">
        <v>6119</v>
      </c>
      <c r="F177" s="849"/>
      <c r="G177" s="849"/>
      <c r="H177" s="849"/>
      <c r="I177" s="849"/>
      <c r="J177" s="849">
        <v>1</v>
      </c>
      <c r="K177" s="849">
        <v>205</v>
      </c>
      <c r="L177" s="849">
        <v>1</v>
      </c>
      <c r="M177" s="849">
        <v>205</v>
      </c>
      <c r="N177" s="849"/>
      <c r="O177" s="849"/>
      <c r="P177" s="837"/>
      <c r="Q177" s="850"/>
    </row>
    <row r="178" spans="1:17" ht="14.4" customHeight="1" x14ac:dyDescent="0.3">
      <c r="A178" s="831" t="s">
        <v>5961</v>
      </c>
      <c r="B178" s="832" t="s">
        <v>5962</v>
      </c>
      <c r="C178" s="832" t="s">
        <v>5331</v>
      </c>
      <c r="D178" s="832" t="s">
        <v>6120</v>
      </c>
      <c r="E178" s="832" t="s">
        <v>6121</v>
      </c>
      <c r="F178" s="849">
        <v>1</v>
      </c>
      <c r="G178" s="849">
        <v>26</v>
      </c>
      <c r="H178" s="849">
        <v>3.4482758620689655E-2</v>
      </c>
      <c r="I178" s="849">
        <v>26</v>
      </c>
      <c r="J178" s="849">
        <v>29</v>
      </c>
      <c r="K178" s="849">
        <v>754</v>
      </c>
      <c r="L178" s="849">
        <v>1</v>
      </c>
      <c r="M178" s="849">
        <v>26</v>
      </c>
      <c r="N178" s="849">
        <v>15</v>
      </c>
      <c r="O178" s="849">
        <v>390</v>
      </c>
      <c r="P178" s="837">
        <v>0.51724137931034486</v>
      </c>
      <c r="Q178" s="850">
        <v>26</v>
      </c>
    </row>
    <row r="179" spans="1:17" ht="14.4" customHeight="1" x14ac:dyDescent="0.3">
      <c r="A179" s="831" t="s">
        <v>5961</v>
      </c>
      <c r="B179" s="832" t="s">
        <v>5962</v>
      </c>
      <c r="C179" s="832" t="s">
        <v>5331</v>
      </c>
      <c r="D179" s="832" t="s">
        <v>6120</v>
      </c>
      <c r="E179" s="832" t="s">
        <v>6122</v>
      </c>
      <c r="F179" s="849">
        <v>4</v>
      </c>
      <c r="G179" s="849">
        <v>104</v>
      </c>
      <c r="H179" s="849"/>
      <c r="I179" s="849">
        <v>26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5961</v>
      </c>
      <c r="B180" s="832" t="s">
        <v>5962</v>
      </c>
      <c r="C180" s="832" t="s">
        <v>5331</v>
      </c>
      <c r="D180" s="832" t="s">
        <v>6123</v>
      </c>
      <c r="E180" s="832" t="s">
        <v>6124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84</v>
      </c>
      <c r="P180" s="837"/>
      <c r="Q180" s="850">
        <v>84</v>
      </c>
    </row>
    <row r="181" spans="1:17" ht="14.4" customHeight="1" x14ac:dyDescent="0.3">
      <c r="A181" s="831" t="s">
        <v>5961</v>
      </c>
      <c r="B181" s="832" t="s">
        <v>5962</v>
      </c>
      <c r="C181" s="832" t="s">
        <v>5331</v>
      </c>
      <c r="D181" s="832" t="s">
        <v>6123</v>
      </c>
      <c r="E181" s="832" t="s">
        <v>6125</v>
      </c>
      <c r="F181" s="849">
        <v>33</v>
      </c>
      <c r="G181" s="849">
        <v>2772</v>
      </c>
      <c r="H181" s="849">
        <v>0.71739130434782605</v>
      </c>
      <c r="I181" s="849">
        <v>84</v>
      </c>
      <c r="J181" s="849">
        <v>46</v>
      </c>
      <c r="K181" s="849">
        <v>3864</v>
      </c>
      <c r="L181" s="849">
        <v>1</v>
      </c>
      <c r="M181" s="849">
        <v>84</v>
      </c>
      <c r="N181" s="849">
        <v>31</v>
      </c>
      <c r="O181" s="849">
        <v>2604</v>
      </c>
      <c r="P181" s="837">
        <v>0.67391304347826086</v>
      </c>
      <c r="Q181" s="850">
        <v>84</v>
      </c>
    </row>
    <row r="182" spans="1:17" ht="14.4" customHeight="1" x14ac:dyDescent="0.3">
      <c r="A182" s="831" t="s">
        <v>5961</v>
      </c>
      <c r="B182" s="832" t="s">
        <v>5962</v>
      </c>
      <c r="C182" s="832" t="s">
        <v>5331</v>
      </c>
      <c r="D182" s="832" t="s">
        <v>6126</v>
      </c>
      <c r="E182" s="832" t="s">
        <v>6127</v>
      </c>
      <c r="F182" s="849"/>
      <c r="G182" s="849"/>
      <c r="H182" s="849"/>
      <c r="I182" s="849"/>
      <c r="J182" s="849">
        <v>1</v>
      </c>
      <c r="K182" s="849">
        <v>176</v>
      </c>
      <c r="L182" s="849">
        <v>1</v>
      </c>
      <c r="M182" s="849">
        <v>176</v>
      </c>
      <c r="N182" s="849"/>
      <c r="O182" s="849"/>
      <c r="P182" s="837"/>
      <c r="Q182" s="850"/>
    </row>
    <row r="183" spans="1:17" ht="14.4" customHeight="1" x14ac:dyDescent="0.3">
      <c r="A183" s="831" t="s">
        <v>5961</v>
      </c>
      <c r="B183" s="832" t="s">
        <v>5962</v>
      </c>
      <c r="C183" s="832" t="s">
        <v>5331</v>
      </c>
      <c r="D183" s="832" t="s">
        <v>6126</v>
      </c>
      <c r="E183" s="832" t="s">
        <v>6128</v>
      </c>
      <c r="F183" s="849">
        <v>39</v>
      </c>
      <c r="G183" s="849">
        <v>6864</v>
      </c>
      <c r="H183" s="849">
        <v>1.1818181818181819</v>
      </c>
      <c r="I183" s="849">
        <v>176</v>
      </c>
      <c r="J183" s="849">
        <v>33</v>
      </c>
      <c r="K183" s="849">
        <v>5808</v>
      </c>
      <c r="L183" s="849">
        <v>1</v>
      </c>
      <c r="M183" s="849">
        <v>176</v>
      </c>
      <c r="N183" s="849">
        <v>38</v>
      </c>
      <c r="O183" s="849">
        <v>6688</v>
      </c>
      <c r="P183" s="837">
        <v>1.1515151515151516</v>
      </c>
      <c r="Q183" s="850">
        <v>176</v>
      </c>
    </row>
    <row r="184" spans="1:17" ht="14.4" customHeight="1" x14ac:dyDescent="0.3">
      <c r="A184" s="831" t="s">
        <v>5961</v>
      </c>
      <c r="B184" s="832" t="s">
        <v>5962</v>
      </c>
      <c r="C184" s="832" t="s">
        <v>5331</v>
      </c>
      <c r="D184" s="832" t="s">
        <v>6129</v>
      </c>
      <c r="E184" s="832" t="s">
        <v>6130</v>
      </c>
      <c r="F184" s="849">
        <v>1</v>
      </c>
      <c r="G184" s="849">
        <v>253</v>
      </c>
      <c r="H184" s="849">
        <v>0.1</v>
      </c>
      <c r="I184" s="849">
        <v>253</v>
      </c>
      <c r="J184" s="849">
        <v>10</v>
      </c>
      <c r="K184" s="849">
        <v>2530</v>
      </c>
      <c r="L184" s="849">
        <v>1</v>
      </c>
      <c r="M184" s="849">
        <v>253</v>
      </c>
      <c r="N184" s="849">
        <v>6</v>
      </c>
      <c r="O184" s="849">
        <v>1518</v>
      </c>
      <c r="P184" s="837">
        <v>0.6</v>
      </c>
      <c r="Q184" s="850">
        <v>253</v>
      </c>
    </row>
    <row r="185" spans="1:17" ht="14.4" customHeight="1" x14ac:dyDescent="0.3">
      <c r="A185" s="831" t="s">
        <v>5961</v>
      </c>
      <c r="B185" s="832" t="s">
        <v>5962</v>
      </c>
      <c r="C185" s="832" t="s">
        <v>5331</v>
      </c>
      <c r="D185" s="832" t="s">
        <v>6131</v>
      </c>
      <c r="E185" s="832" t="s">
        <v>6132</v>
      </c>
      <c r="F185" s="849">
        <v>1152</v>
      </c>
      <c r="G185" s="849">
        <v>17280</v>
      </c>
      <c r="H185" s="849">
        <v>0.6861226920786182</v>
      </c>
      <c r="I185" s="849">
        <v>15</v>
      </c>
      <c r="J185" s="849">
        <v>1679</v>
      </c>
      <c r="K185" s="849">
        <v>25185</v>
      </c>
      <c r="L185" s="849">
        <v>1</v>
      </c>
      <c r="M185" s="849">
        <v>15</v>
      </c>
      <c r="N185" s="849">
        <v>1504</v>
      </c>
      <c r="O185" s="849">
        <v>22560</v>
      </c>
      <c r="P185" s="837">
        <v>0.89577129243597375</v>
      </c>
      <c r="Q185" s="850">
        <v>15</v>
      </c>
    </row>
    <row r="186" spans="1:17" ht="14.4" customHeight="1" x14ac:dyDescent="0.3">
      <c r="A186" s="831" t="s">
        <v>5961</v>
      </c>
      <c r="B186" s="832" t="s">
        <v>5962</v>
      </c>
      <c r="C186" s="832" t="s">
        <v>5331</v>
      </c>
      <c r="D186" s="832" t="s">
        <v>6133</v>
      </c>
      <c r="E186" s="832" t="s">
        <v>6134</v>
      </c>
      <c r="F186" s="849">
        <v>286</v>
      </c>
      <c r="G186" s="849">
        <v>6578</v>
      </c>
      <c r="H186" s="849">
        <v>0.6383928571428571</v>
      </c>
      <c r="I186" s="849">
        <v>23</v>
      </c>
      <c r="J186" s="849">
        <v>448</v>
      </c>
      <c r="K186" s="849">
        <v>10304</v>
      </c>
      <c r="L186" s="849">
        <v>1</v>
      </c>
      <c r="M186" s="849">
        <v>23</v>
      </c>
      <c r="N186" s="849">
        <v>464</v>
      </c>
      <c r="O186" s="849">
        <v>10672</v>
      </c>
      <c r="P186" s="837">
        <v>1.0357142857142858</v>
      </c>
      <c r="Q186" s="850">
        <v>23</v>
      </c>
    </row>
    <row r="187" spans="1:17" ht="14.4" customHeight="1" x14ac:dyDescent="0.3">
      <c r="A187" s="831" t="s">
        <v>5961</v>
      </c>
      <c r="B187" s="832" t="s">
        <v>5962</v>
      </c>
      <c r="C187" s="832" t="s">
        <v>5331</v>
      </c>
      <c r="D187" s="832" t="s">
        <v>6135</v>
      </c>
      <c r="E187" s="832" t="s">
        <v>6136</v>
      </c>
      <c r="F187" s="849">
        <v>1</v>
      </c>
      <c r="G187" s="849">
        <v>252</v>
      </c>
      <c r="H187" s="849">
        <v>0.1111111111111111</v>
      </c>
      <c r="I187" s="849">
        <v>252</v>
      </c>
      <c r="J187" s="849">
        <v>9</v>
      </c>
      <c r="K187" s="849">
        <v>2268</v>
      </c>
      <c r="L187" s="849">
        <v>1</v>
      </c>
      <c r="M187" s="849">
        <v>252</v>
      </c>
      <c r="N187" s="849">
        <v>4</v>
      </c>
      <c r="O187" s="849">
        <v>1008</v>
      </c>
      <c r="P187" s="837">
        <v>0.44444444444444442</v>
      </c>
      <c r="Q187" s="850">
        <v>252</v>
      </c>
    </row>
    <row r="188" spans="1:17" ht="14.4" customHeight="1" x14ac:dyDescent="0.3">
      <c r="A188" s="831" t="s">
        <v>5961</v>
      </c>
      <c r="B188" s="832" t="s">
        <v>5962</v>
      </c>
      <c r="C188" s="832" t="s">
        <v>5331</v>
      </c>
      <c r="D188" s="832" t="s">
        <v>6137</v>
      </c>
      <c r="E188" s="832" t="s">
        <v>6138</v>
      </c>
      <c r="F188" s="849">
        <v>15</v>
      </c>
      <c r="G188" s="849">
        <v>555</v>
      </c>
      <c r="H188" s="849">
        <v>0.88235294117647056</v>
      </c>
      <c r="I188" s="849">
        <v>37</v>
      </c>
      <c r="J188" s="849">
        <v>17</v>
      </c>
      <c r="K188" s="849">
        <v>629</v>
      </c>
      <c r="L188" s="849">
        <v>1</v>
      </c>
      <c r="M188" s="849">
        <v>37</v>
      </c>
      <c r="N188" s="849">
        <v>7</v>
      </c>
      <c r="O188" s="849">
        <v>259</v>
      </c>
      <c r="P188" s="837">
        <v>0.41176470588235292</v>
      </c>
      <c r="Q188" s="850">
        <v>37</v>
      </c>
    </row>
    <row r="189" spans="1:17" ht="14.4" customHeight="1" x14ac:dyDescent="0.3">
      <c r="A189" s="831" t="s">
        <v>5961</v>
      </c>
      <c r="B189" s="832" t="s">
        <v>5962</v>
      </c>
      <c r="C189" s="832" t="s">
        <v>5331</v>
      </c>
      <c r="D189" s="832" t="s">
        <v>6137</v>
      </c>
      <c r="E189" s="832" t="s">
        <v>6139</v>
      </c>
      <c r="F189" s="849">
        <v>1</v>
      </c>
      <c r="G189" s="849">
        <v>37</v>
      </c>
      <c r="H189" s="849"/>
      <c r="I189" s="849">
        <v>37</v>
      </c>
      <c r="J189" s="849"/>
      <c r="K189" s="849"/>
      <c r="L189" s="849"/>
      <c r="M189" s="849"/>
      <c r="N189" s="849">
        <v>1</v>
      </c>
      <c r="O189" s="849">
        <v>37</v>
      </c>
      <c r="P189" s="837"/>
      <c r="Q189" s="850">
        <v>37</v>
      </c>
    </row>
    <row r="190" spans="1:17" ht="14.4" customHeight="1" x14ac:dyDescent="0.3">
      <c r="A190" s="831" t="s">
        <v>5961</v>
      </c>
      <c r="B190" s="832" t="s">
        <v>5962</v>
      </c>
      <c r="C190" s="832" t="s">
        <v>5331</v>
      </c>
      <c r="D190" s="832" t="s">
        <v>6140</v>
      </c>
      <c r="E190" s="832" t="s">
        <v>6141</v>
      </c>
      <c r="F190" s="849">
        <v>331</v>
      </c>
      <c r="G190" s="849">
        <v>7613</v>
      </c>
      <c r="H190" s="849">
        <v>0.63776493256262046</v>
      </c>
      <c r="I190" s="849">
        <v>23</v>
      </c>
      <c r="J190" s="849">
        <v>519</v>
      </c>
      <c r="K190" s="849">
        <v>11937</v>
      </c>
      <c r="L190" s="849">
        <v>1</v>
      </c>
      <c r="M190" s="849">
        <v>23</v>
      </c>
      <c r="N190" s="849">
        <v>515</v>
      </c>
      <c r="O190" s="849">
        <v>11845</v>
      </c>
      <c r="P190" s="837">
        <v>0.99229287090558771</v>
      </c>
      <c r="Q190" s="850">
        <v>23</v>
      </c>
    </row>
    <row r="191" spans="1:17" ht="14.4" customHeight="1" x14ac:dyDescent="0.3">
      <c r="A191" s="831" t="s">
        <v>5961</v>
      </c>
      <c r="B191" s="832" t="s">
        <v>5962</v>
      </c>
      <c r="C191" s="832" t="s">
        <v>5331</v>
      </c>
      <c r="D191" s="832" t="s">
        <v>6142</v>
      </c>
      <c r="E191" s="832" t="s">
        <v>6143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342</v>
      </c>
      <c r="P191" s="837"/>
      <c r="Q191" s="850">
        <v>171</v>
      </c>
    </row>
    <row r="192" spans="1:17" ht="14.4" customHeight="1" x14ac:dyDescent="0.3">
      <c r="A192" s="831" t="s">
        <v>5961</v>
      </c>
      <c r="B192" s="832" t="s">
        <v>5962</v>
      </c>
      <c r="C192" s="832" t="s">
        <v>5331</v>
      </c>
      <c r="D192" s="832" t="s">
        <v>6144</v>
      </c>
      <c r="E192" s="832" t="s">
        <v>6145</v>
      </c>
      <c r="F192" s="849">
        <v>1</v>
      </c>
      <c r="G192" s="849">
        <v>588</v>
      </c>
      <c r="H192" s="849"/>
      <c r="I192" s="849">
        <v>588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5961</v>
      </c>
      <c r="B193" s="832" t="s">
        <v>5962</v>
      </c>
      <c r="C193" s="832" t="s">
        <v>5331</v>
      </c>
      <c r="D193" s="832" t="s">
        <v>6146</v>
      </c>
      <c r="E193" s="832" t="s">
        <v>6147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327</v>
      </c>
      <c r="P193" s="837"/>
      <c r="Q193" s="850">
        <v>327</v>
      </c>
    </row>
    <row r="194" spans="1:17" ht="14.4" customHeight="1" x14ac:dyDescent="0.3">
      <c r="A194" s="831" t="s">
        <v>5961</v>
      </c>
      <c r="B194" s="832" t="s">
        <v>5962</v>
      </c>
      <c r="C194" s="832" t="s">
        <v>5331</v>
      </c>
      <c r="D194" s="832" t="s">
        <v>6148</v>
      </c>
      <c r="E194" s="832" t="s">
        <v>6149</v>
      </c>
      <c r="F194" s="849">
        <v>196</v>
      </c>
      <c r="G194" s="849">
        <v>64876</v>
      </c>
      <c r="H194" s="849">
        <v>0.94230769230769229</v>
      </c>
      <c r="I194" s="849">
        <v>331</v>
      </c>
      <c r="J194" s="849">
        <v>208</v>
      </c>
      <c r="K194" s="849">
        <v>68848</v>
      </c>
      <c r="L194" s="849">
        <v>1</v>
      </c>
      <c r="M194" s="849">
        <v>331</v>
      </c>
      <c r="N194" s="849">
        <v>189</v>
      </c>
      <c r="O194" s="849">
        <v>62559</v>
      </c>
      <c r="P194" s="837">
        <v>0.90865384615384615</v>
      </c>
      <c r="Q194" s="850">
        <v>331</v>
      </c>
    </row>
    <row r="195" spans="1:17" ht="14.4" customHeight="1" x14ac:dyDescent="0.3">
      <c r="A195" s="831" t="s">
        <v>5961</v>
      </c>
      <c r="B195" s="832" t="s">
        <v>5962</v>
      </c>
      <c r="C195" s="832" t="s">
        <v>5331</v>
      </c>
      <c r="D195" s="832" t="s">
        <v>6150</v>
      </c>
      <c r="E195" s="832" t="s">
        <v>6151</v>
      </c>
      <c r="F195" s="849">
        <v>1</v>
      </c>
      <c r="G195" s="849">
        <v>277</v>
      </c>
      <c r="H195" s="849"/>
      <c r="I195" s="849">
        <v>277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5961</v>
      </c>
      <c r="B196" s="832" t="s">
        <v>5962</v>
      </c>
      <c r="C196" s="832" t="s">
        <v>5331</v>
      </c>
      <c r="D196" s="832" t="s">
        <v>6152</v>
      </c>
      <c r="E196" s="832" t="s">
        <v>6153</v>
      </c>
      <c r="F196" s="849">
        <v>287</v>
      </c>
      <c r="G196" s="849">
        <v>8323</v>
      </c>
      <c r="H196" s="849">
        <v>0.63636363636363635</v>
      </c>
      <c r="I196" s="849">
        <v>29</v>
      </c>
      <c r="J196" s="849">
        <v>451</v>
      </c>
      <c r="K196" s="849">
        <v>13079</v>
      </c>
      <c r="L196" s="849">
        <v>1</v>
      </c>
      <c r="M196" s="849">
        <v>29</v>
      </c>
      <c r="N196" s="849">
        <v>472</v>
      </c>
      <c r="O196" s="849">
        <v>13688</v>
      </c>
      <c r="P196" s="837">
        <v>1.0465631929046564</v>
      </c>
      <c r="Q196" s="850">
        <v>29</v>
      </c>
    </row>
    <row r="197" spans="1:17" ht="14.4" customHeight="1" x14ac:dyDescent="0.3">
      <c r="A197" s="831" t="s">
        <v>5961</v>
      </c>
      <c r="B197" s="832" t="s">
        <v>5962</v>
      </c>
      <c r="C197" s="832" t="s">
        <v>5331</v>
      </c>
      <c r="D197" s="832" t="s">
        <v>6154</v>
      </c>
      <c r="E197" s="832" t="s">
        <v>6155</v>
      </c>
      <c r="F197" s="849">
        <v>51</v>
      </c>
      <c r="G197" s="849">
        <v>9078</v>
      </c>
      <c r="H197" s="849">
        <v>0.56043956043956045</v>
      </c>
      <c r="I197" s="849">
        <v>178</v>
      </c>
      <c r="J197" s="849">
        <v>91</v>
      </c>
      <c r="K197" s="849">
        <v>16198</v>
      </c>
      <c r="L197" s="849">
        <v>1</v>
      </c>
      <c r="M197" s="849">
        <v>178</v>
      </c>
      <c r="N197" s="849">
        <v>85</v>
      </c>
      <c r="O197" s="849">
        <v>15130</v>
      </c>
      <c r="P197" s="837">
        <v>0.93406593406593408</v>
      </c>
      <c r="Q197" s="850">
        <v>178</v>
      </c>
    </row>
    <row r="198" spans="1:17" ht="14.4" customHeight="1" x14ac:dyDescent="0.3">
      <c r="A198" s="831" t="s">
        <v>5961</v>
      </c>
      <c r="B198" s="832" t="s">
        <v>5962</v>
      </c>
      <c r="C198" s="832" t="s">
        <v>5331</v>
      </c>
      <c r="D198" s="832" t="s">
        <v>6156</v>
      </c>
      <c r="E198" s="832" t="s">
        <v>3711</v>
      </c>
      <c r="F198" s="849"/>
      <c r="G198" s="849"/>
      <c r="H198" s="849"/>
      <c r="I198" s="849"/>
      <c r="J198" s="849">
        <v>2</v>
      </c>
      <c r="K198" s="849">
        <v>398</v>
      </c>
      <c r="L198" s="849">
        <v>1</v>
      </c>
      <c r="M198" s="849">
        <v>199</v>
      </c>
      <c r="N198" s="849"/>
      <c r="O198" s="849"/>
      <c r="P198" s="837"/>
      <c r="Q198" s="850"/>
    </row>
    <row r="199" spans="1:17" ht="14.4" customHeight="1" x14ac:dyDescent="0.3">
      <c r="A199" s="831" t="s">
        <v>5961</v>
      </c>
      <c r="B199" s="832" t="s">
        <v>5962</v>
      </c>
      <c r="C199" s="832" t="s">
        <v>5331</v>
      </c>
      <c r="D199" s="832" t="s">
        <v>6156</v>
      </c>
      <c r="E199" s="832" t="s">
        <v>6157</v>
      </c>
      <c r="F199" s="849"/>
      <c r="G199" s="849"/>
      <c r="H199" s="849"/>
      <c r="I199" s="849"/>
      <c r="J199" s="849"/>
      <c r="K199" s="849"/>
      <c r="L199" s="849"/>
      <c r="M199" s="849"/>
      <c r="N199" s="849">
        <v>2</v>
      </c>
      <c r="O199" s="849">
        <v>398</v>
      </c>
      <c r="P199" s="837"/>
      <c r="Q199" s="850">
        <v>199</v>
      </c>
    </row>
    <row r="200" spans="1:17" ht="14.4" customHeight="1" x14ac:dyDescent="0.3">
      <c r="A200" s="831" t="s">
        <v>5961</v>
      </c>
      <c r="B200" s="832" t="s">
        <v>5962</v>
      </c>
      <c r="C200" s="832" t="s">
        <v>5331</v>
      </c>
      <c r="D200" s="832" t="s">
        <v>6158</v>
      </c>
      <c r="E200" s="832" t="s">
        <v>6159</v>
      </c>
      <c r="F200" s="849">
        <v>6</v>
      </c>
      <c r="G200" s="849">
        <v>90</v>
      </c>
      <c r="H200" s="849">
        <v>0.35294117647058826</v>
      </c>
      <c r="I200" s="849">
        <v>15</v>
      </c>
      <c r="J200" s="849">
        <v>17</v>
      </c>
      <c r="K200" s="849">
        <v>255</v>
      </c>
      <c r="L200" s="849">
        <v>1</v>
      </c>
      <c r="M200" s="849">
        <v>15</v>
      </c>
      <c r="N200" s="849"/>
      <c r="O200" s="849"/>
      <c r="P200" s="837"/>
      <c r="Q200" s="850"/>
    </row>
    <row r="201" spans="1:17" ht="14.4" customHeight="1" x14ac:dyDescent="0.3">
      <c r="A201" s="831" t="s">
        <v>5961</v>
      </c>
      <c r="B201" s="832" t="s">
        <v>5962</v>
      </c>
      <c r="C201" s="832" t="s">
        <v>5331</v>
      </c>
      <c r="D201" s="832" t="s">
        <v>6158</v>
      </c>
      <c r="E201" s="832" t="s">
        <v>6160</v>
      </c>
      <c r="F201" s="849"/>
      <c r="G201" s="849"/>
      <c r="H201" s="849"/>
      <c r="I201" s="849"/>
      <c r="J201" s="849"/>
      <c r="K201" s="849"/>
      <c r="L201" s="849"/>
      <c r="M201" s="849"/>
      <c r="N201" s="849">
        <v>3</v>
      </c>
      <c r="O201" s="849">
        <v>45</v>
      </c>
      <c r="P201" s="837"/>
      <c r="Q201" s="850">
        <v>15</v>
      </c>
    </row>
    <row r="202" spans="1:17" ht="14.4" customHeight="1" x14ac:dyDescent="0.3">
      <c r="A202" s="831" t="s">
        <v>5961</v>
      </c>
      <c r="B202" s="832" t="s">
        <v>5962</v>
      </c>
      <c r="C202" s="832" t="s">
        <v>5331</v>
      </c>
      <c r="D202" s="832" t="s">
        <v>6161</v>
      </c>
      <c r="E202" s="832" t="s">
        <v>6162</v>
      </c>
      <c r="F202" s="849">
        <v>1115</v>
      </c>
      <c r="G202" s="849">
        <v>21185</v>
      </c>
      <c r="H202" s="849">
        <v>0.66172106824925814</v>
      </c>
      <c r="I202" s="849">
        <v>19</v>
      </c>
      <c r="J202" s="849">
        <v>1685</v>
      </c>
      <c r="K202" s="849">
        <v>32015</v>
      </c>
      <c r="L202" s="849">
        <v>1</v>
      </c>
      <c r="M202" s="849">
        <v>19</v>
      </c>
      <c r="N202" s="849">
        <v>1540</v>
      </c>
      <c r="O202" s="849">
        <v>29260</v>
      </c>
      <c r="P202" s="837">
        <v>0.91394658753709201</v>
      </c>
      <c r="Q202" s="850">
        <v>19</v>
      </c>
    </row>
    <row r="203" spans="1:17" ht="14.4" customHeight="1" x14ac:dyDescent="0.3">
      <c r="A203" s="831" t="s">
        <v>5961</v>
      </c>
      <c r="B203" s="832" t="s">
        <v>5962</v>
      </c>
      <c r="C203" s="832" t="s">
        <v>5331</v>
      </c>
      <c r="D203" s="832" t="s">
        <v>6163</v>
      </c>
      <c r="E203" s="832" t="s">
        <v>6164</v>
      </c>
      <c r="F203" s="849">
        <v>1511</v>
      </c>
      <c r="G203" s="849">
        <v>30220</v>
      </c>
      <c r="H203" s="849">
        <v>0.69856680536292182</v>
      </c>
      <c r="I203" s="849">
        <v>20</v>
      </c>
      <c r="J203" s="849">
        <v>2163</v>
      </c>
      <c r="K203" s="849">
        <v>43260</v>
      </c>
      <c r="L203" s="849">
        <v>1</v>
      </c>
      <c r="M203" s="849">
        <v>20</v>
      </c>
      <c r="N203" s="849">
        <v>1999</v>
      </c>
      <c r="O203" s="849">
        <v>39980</v>
      </c>
      <c r="P203" s="837">
        <v>0.9241793804900601</v>
      </c>
      <c r="Q203" s="850">
        <v>20</v>
      </c>
    </row>
    <row r="204" spans="1:17" ht="14.4" customHeight="1" x14ac:dyDescent="0.3">
      <c r="A204" s="831" t="s">
        <v>5961</v>
      </c>
      <c r="B204" s="832" t="s">
        <v>5962</v>
      </c>
      <c r="C204" s="832" t="s">
        <v>5331</v>
      </c>
      <c r="D204" s="832" t="s">
        <v>6165</v>
      </c>
      <c r="E204" s="832" t="s">
        <v>6166</v>
      </c>
      <c r="F204" s="849">
        <v>30</v>
      </c>
      <c r="G204" s="849">
        <v>5580</v>
      </c>
      <c r="H204" s="849">
        <v>1.4285714285714286</v>
      </c>
      <c r="I204" s="849">
        <v>186</v>
      </c>
      <c r="J204" s="849">
        <v>21</v>
      </c>
      <c r="K204" s="849">
        <v>3906</v>
      </c>
      <c r="L204" s="849">
        <v>1</v>
      </c>
      <c r="M204" s="849">
        <v>186</v>
      </c>
      <c r="N204" s="849">
        <v>19</v>
      </c>
      <c r="O204" s="849">
        <v>3534</v>
      </c>
      <c r="P204" s="837">
        <v>0.90476190476190477</v>
      </c>
      <c r="Q204" s="850">
        <v>186</v>
      </c>
    </row>
    <row r="205" spans="1:17" ht="14.4" customHeight="1" x14ac:dyDescent="0.3">
      <c r="A205" s="831" t="s">
        <v>5961</v>
      </c>
      <c r="B205" s="832" t="s">
        <v>5962</v>
      </c>
      <c r="C205" s="832" t="s">
        <v>5331</v>
      </c>
      <c r="D205" s="832" t="s">
        <v>6165</v>
      </c>
      <c r="E205" s="832" t="s">
        <v>6167</v>
      </c>
      <c r="F205" s="849">
        <v>1</v>
      </c>
      <c r="G205" s="849">
        <v>186</v>
      </c>
      <c r="H205" s="849"/>
      <c r="I205" s="849">
        <v>186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5961</v>
      </c>
      <c r="B206" s="832" t="s">
        <v>5962</v>
      </c>
      <c r="C206" s="832" t="s">
        <v>5331</v>
      </c>
      <c r="D206" s="832" t="s">
        <v>6168</v>
      </c>
      <c r="E206" s="832" t="s">
        <v>6169</v>
      </c>
      <c r="F206" s="849"/>
      <c r="G206" s="849"/>
      <c r="H206" s="849"/>
      <c r="I206" s="849"/>
      <c r="J206" s="849">
        <v>2</v>
      </c>
      <c r="K206" s="849">
        <v>376</v>
      </c>
      <c r="L206" s="849">
        <v>1</v>
      </c>
      <c r="M206" s="849">
        <v>188</v>
      </c>
      <c r="N206" s="849"/>
      <c r="O206" s="849"/>
      <c r="P206" s="837"/>
      <c r="Q206" s="850"/>
    </row>
    <row r="207" spans="1:17" ht="14.4" customHeight="1" x14ac:dyDescent="0.3">
      <c r="A207" s="831" t="s">
        <v>5961</v>
      </c>
      <c r="B207" s="832" t="s">
        <v>5962</v>
      </c>
      <c r="C207" s="832" t="s">
        <v>5331</v>
      </c>
      <c r="D207" s="832" t="s">
        <v>6168</v>
      </c>
      <c r="E207" s="832" t="s">
        <v>6170</v>
      </c>
      <c r="F207" s="849"/>
      <c r="G207" s="849"/>
      <c r="H207" s="849"/>
      <c r="I207" s="849"/>
      <c r="J207" s="849">
        <v>1</v>
      </c>
      <c r="K207" s="849">
        <v>188</v>
      </c>
      <c r="L207" s="849">
        <v>1</v>
      </c>
      <c r="M207" s="849">
        <v>188</v>
      </c>
      <c r="N207" s="849"/>
      <c r="O207" s="849"/>
      <c r="P207" s="837"/>
      <c r="Q207" s="850"/>
    </row>
    <row r="208" spans="1:17" ht="14.4" customHeight="1" x14ac:dyDescent="0.3">
      <c r="A208" s="831" t="s">
        <v>5961</v>
      </c>
      <c r="B208" s="832" t="s">
        <v>5962</v>
      </c>
      <c r="C208" s="832" t="s">
        <v>5331</v>
      </c>
      <c r="D208" s="832" t="s">
        <v>6171</v>
      </c>
      <c r="E208" s="832" t="s">
        <v>6172</v>
      </c>
      <c r="F208" s="849"/>
      <c r="G208" s="849"/>
      <c r="H208" s="849"/>
      <c r="I208" s="849"/>
      <c r="J208" s="849">
        <v>4</v>
      </c>
      <c r="K208" s="849">
        <v>1072</v>
      </c>
      <c r="L208" s="849">
        <v>1</v>
      </c>
      <c r="M208" s="849">
        <v>268</v>
      </c>
      <c r="N208" s="849">
        <v>4</v>
      </c>
      <c r="O208" s="849">
        <v>1072</v>
      </c>
      <c r="P208" s="837">
        <v>1</v>
      </c>
      <c r="Q208" s="850">
        <v>268</v>
      </c>
    </row>
    <row r="209" spans="1:17" ht="14.4" customHeight="1" x14ac:dyDescent="0.3">
      <c r="A209" s="831" t="s">
        <v>5961</v>
      </c>
      <c r="B209" s="832" t="s">
        <v>5962</v>
      </c>
      <c r="C209" s="832" t="s">
        <v>5331</v>
      </c>
      <c r="D209" s="832" t="s">
        <v>6171</v>
      </c>
      <c r="E209" s="832" t="s">
        <v>6173</v>
      </c>
      <c r="F209" s="849">
        <v>2</v>
      </c>
      <c r="G209" s="849">
        <v>536</v>
      </c>
      <c r="H209" s="849"/>
      <c r="I209" s="849">
        <v>268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5961</v>
      </c>
      <c r="B210" s="832" t="s">
        <v>5962</v>
      </c>
      <c r="C210" s="832" t="s">
        <v>5331</v>
      </c>
      <c r="D210" s="832" t="s">
        <v>6174</v>
      </c>
      <c r="E210" s="832" t="s">
        <v>6175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326</v>
      </c>
      <c r="P210" s="837"/>
      <c r="Q210" s="850">
        <v>163</v>
      </c>
    </row>
    <row r="211" spans="1:17" ht="14.4" customHeight="1" x14ac:dyDescent="0.3">
      <c r="A211" s="831" t="s">
        <v>5961</v>
      </c>
      <c r="B211" s="832" t="s">
        <v>5962</v>
      </c>
      <c r="C211" s="832" t="s">
        <v>5331</v>
      </c>
      <c r="D211" s="832" t="s">
        <v>6174</v>
      </c>
      <c r="E211" s="832" t="s">
        <v>6176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163</v>
      </c>
      <c r="P211" s="837"/>
      <c r="Q211" s="850">
        <v>163</v>
      </c>
    </row>
    <row r="212" spans="1:17" ht="14.4" customHeight="1" x14ac:dyDescent="0.3">
      <c r="A212" s="831" t="s">
        <v>5961</v>
      </c>
      <c r="B212" s="832" t="s">
        <v>5962</v>
      </c>
      <c r="C212" s="832" t="s">
        <v>5331</v>
      </c>
      <c r="D212" s="832" t="s">
        <v>6177</v>
      </c>
      <c r="E212" s="832" t="s">
        <v>6178</v>
      </c>
      <c r="F212" s="849"/>
      <c r="G212" s="849"/>
      <c r="H212" s="849"/>
      <c r="I212" s="849"/>
      <c r="J212" s="849"/>
      <c r="K212" s="849"/>
      <c r="L212" s="849"/>
      <c r="M212" s="849"/>
      <c r="N212" s="849">
        <v>2</v>
      </c>
      <c r="O212" s="849">
        <v>348</v>
      </c>
      <c r="P212" s="837"/>
      <c r="Q212" s="850">
        <v>174</v>
      </c>
    </row>
    <row r="213" spans="1:17" ht="14.4" customHeight="1" x14ac:dyDescent="0.3">
      <c r="A213" s="831" t="s">
        <v>5961</v>
      </c>
      <c r="B213" s="832" t="s">
        <v>5962</v>
      </c>
      <c r="C213" s="832" t="s">
        <v>5331</v>
      </c>
      <c r="D213" s="832" t="s">
        <v>6179</v>
      </c>
      <c r="E213" s="832" t="s">
        <v>6180</v>
      </c>
      <c r="F213" s="849">
        <v>15</v>
      </c>
      <c r="G213" s="849">
        <v>1260</v>
      </c>
      <c r="H213" s="849">
        <v>1.1538461538461537</v>
      </c>
      <c r="I213" s="849">
        <v>84</v>
      </c>
      <c r="J213" s="849">
        <v>13</v>
      </c>
      <c r="K213" s="849">
        <v>1092</v>
      </c>
      <c r="L213" s="849">
        <v>1</v>
      </c>
      <c r="M213" s="849">
        <v>84</v>
      </c>
      <c r="N213" s="849">
        <v>8</v>
      </c>
      <c r="O213" s="849">
        <v>672</v>
      </c>
      <c r="P213" s="837">
        <v>0.61538461538461542</v>
      </c>
      <c r="Q213" s="850">
        <v>84</v>
      </c>
    </row>
    <row r="214" spans="1:17" ht="14.4" customHeight="1" x14ac:dyDescent="0.3">
      <c r="A214" s="831" t="s">
        <v>5961</v>
      </c>
      <c r="B214" s="832" t="s">
        <v>5962</v>
      </c>
      <c r="C214" s="832" t="s">
        <v>5331</v>
      </c>
      <c r="D214" s="832" t="s">
        <v>6179</v>
      </c>
      <c r="E214" s="832" t="s">
        <v>6181</v>
      </c>
      <c r="F214" s="849">
        <v>1</v>
      </c>
      <c r="G214" s="849">
        <v>84</v>
      </c>
      <c r="H214" s="849"/>
      <c r="I214" s="849">
        <v>84</v>
      </c>
      <c r="J214" s="849"/>
      <c r="K214" s="849"/>
      <c r="L214" s="849"/>
      <c r="M214" s="849"/>
      <c r="N214" s="849">
        <v>1</v>
      </c>
      <c r="O214" s="849">
        <v>84</v>
      </c>
      <c r="P214" s="837"/>
      <c r="Q214" s="850">
        <v>84</v>
      </c>
    </row>
    <row r="215" spans="1:17" ht="14.4" customHeight="1" x14ac:dyDescent="0.3">
      <c r="A215" s="831" t="s">
        <v>5961</v>
      </c>
      <c r="B215" s="832" t="s">
        <v>5962</v>
      </c>
      <c r="C215" s="832" t="s">
        <v>5331</v>
      </c>
      <c r="D215" s="832" t="s">
        <v>6182</v>
      </c>
      <c r="E215" s="832" t="s">
        <v>6183</v>
      </c>
      <c r="F215" s="849">
        <v>15</v>
      </c>
      <c r="G215" s="849">
        <v>9795</v>
      </c>
      <c r="H215" s="849">
        <v>1.875</v>
      </c>
      <c r="I215" s="849">
        <v>653</v>
      </c>
      <c r="J215" s="849">
        <v>8</v>
      </c>
      <c r="K215" s="849">
        <v>5224</v>
      </c>
      <c r="L215" s="849">
        <v>1</v>
      </c>
      <c r="M215" s="849">
        <v>653</v>
      </c>
      <c r="N215" s="849">
        <v>12</v>
      </c>
      <c r="O215" s="849">
        <v>7848</v>
      </c>
      <c r="P215" s="837">
        <v>1.5022970903522206</v>
      </c>
      <c r="Q215" s="850">
        <v>654</v>
      </c>
    </row>
    <row r="216" spans="1:17" ht="14.4" customHeight="1" x14ac:dyDescent="0.3">
      <c r="A216" s="831" t="s">
        <v>5961</v>
      </c>
      <c r="B216" s="832" t="s">
        <v>5962</v>
      </c>
      <c r="C216" s="832" t="s">
        <v>5331</v>
      </c>
      <c r="D216" s="832" t="s">
        <v>6184</v>
      </c>
      <c r="E216" s="832" t="s">
        <v>6185</v>
      </c>
      <c r="F216" s="849"/>
      <c r="G216" s="849"/>
      <c r="H216" s="849"/>
      <c r="I216" s="849"/>
      <c r="J216" s="849">
        <v>1</v>
      </c>
      <c r="K216" s="849">
        <v>265</v>
      </c>
      <c r="L216" s="849">
        <v>1</v>
      </c>
      <c r="M216" s="849">
        <v>265</v>
      </c>
      <c r="N216" s="849"/>
      <c r="O216" s="849"/>
      <c r="P216" s="837"/>
      <c r="Q216" s="850"/>
    </row>
    <row r="217" spans="1:17" ht="14.4" customHeight="1" x14ac:dyDescent="0.3">
      <c r="A217" s="831" t="s">
        <v>5961</v>
      </c>
      <c r="B217" s="832" t="s">
        <v>5962</v>
      </c>
      <c r="C217" s="832" t="s">
        <v>5331</v>
      </c>
      <c r="D217" s="832" t="s">
        <v>6186</v>
      </c>
      <c r="E217" s="832" t="s">
        <v>6187</v>
      </c>
      <c r="F217" s="849">
        <v>6</v>
      </c>
      <c r="G217" s="849">
        <v>468</v>
      </c>
      <c r="H217" s="849">
        <v>0.6</v>
      </c>
      <c r="I217" s="849">
        <v>78</v>
      </c>
      <c r="J217" s="849">
        <v>10</v>
      </c>
      <c r="K217" s="849">
        <v>780</v>
      </c>
      <c r="L217" s="849">
        <v>1</v>
      </c>
      <c r="M217" s="849">
        <v>78</v>
      </c>
      <c r="N217" s="849">
        <v>3</v>
      </c>
      <c r="O217" s="849">
        <v>234</v>
      </c>
      <c r="P217" s="837">
        <v>0.3</v>
      </c>
      <c r="Q217" s="850">
        <v>78</v>
      </c>
    </row>
    <row r="218" spans="1:17" ht="14.4" customHeight="1" x14ac:dyDescent="0.3">
      <c r="A218" s="831" t="s">
        <v>5961</v>
      </c>
      <c r="B218" s="832" t="s">
        <v>5962</v>
      </c>
      <c r="C218" s="832" t="s">
        <v>5331</v>
      </c>
      <c r="D218" s="832" t="s">
        <v>6188</v>
      </c>
      <c r="E218" s="832" t="s">
        <v>6189</v>
      </c>
      <c r="F218" s="849">
        <v>1</v>
      </c>
      <c r="G218" s="849">
        <v>301</v>
      </c>
      <c r="H218" s="849"/>
      <c r="I218" s="849">
        <v>301</v>
      </c>
      <c r="J218" s="849"/>
      <c r="K218" s="849"/>
      <c r="L218" s="849"/>
      <c r="M218" s="849"/>
      <c r="N218" s="849">
        <v>1</v>
      </c>
      <c r="O218" s="849">
        <v>301</v>
      </c>
      <c r="P218" s="837"/>
      <c r="Q218" s="850">
        <v>301</v>
      </c>
    </row>
    <row r="219" spans="1:17" ht="14.4" customHeight="1" x14ac:dyDescent="0.3">
      <c r="A219" s="831" t="s">
        <v>5961</v>
      </c>
      <c r="B219" s="832" t="s">
        <v>5962</v>
      </c>
      <c r="C219" s="832" t="s">
        <v>5331</v>
      </c>
      <c r="D219" s="832" t="s">
        <v>6190</v>
      </c>
      <c r="E219" s="832" t="s">
        <v>6191</v>
      </c>
      <c r="F219" s="849">
        <v>3</v>
      </c>
      <c r="G219" s="849">
        <v>63</v>
      </c>
      <c r="H219" s="849">
        <v>0.6</v>
      </c>
      <c r="I219" s="849">
        <v>21</v>
      </c>
      <c r="J219" s="849">
        <v>5</v>
      </c>
      <c r="K219" s="849">
        <v>105</v>
      </c>
      <c r="L219" s="849">
        <v>1</v>
      </c>
      <c r="M219" s="849">
        <v>21</v>
      </c>
      <c r="N219" s="849">
        <v>6</v>
      </c>
      <c r="O219" s="849">
        <v>126</v>
      </c>
      <c r="P219" s="837">
        <v>1.2</v>
      </c>
      <c r="Q219" s="850">
        <v>21</v>
      </c>
    </row>
    <row r="220" spans="1:17" ht="14.4" customHeight="1" x14ac:dyDescent="0.3">
      <c r="A220" s="831" t="s">
        <v>5961</v>
      </c>
      <c r="B220" s="832" t="s">
        <v>5962</v>
      </c>
      <c r="C220" s="832" t="s">
        <v>5331</v>
      </c>
      <c r="D220" s="832" t="s">
        <v>6192</v>
      </c>
      <c r="E220" s="832" t="s">
        <v>6193</v>
      </c>
      <c r="F220" s="849">
        <v>281</v>
      </c>
      <c r="G220" s="849">
        <v>6182</v>
      </c>
      <c r="H220" s="849">
        <v>0.63431151241534989</v>
      </c>
      <c r="I220" s="849">
        <v>22</v>
      </c>
      <c r="J220" s="849">
        <v>443</v>
      </c>
      <c r="K220" s="849">
        <v>9746</v>
      </c>
      <c r="L220" s="849">
        <v>1</v>
      </c>
      <c r="M220" s="849">
        <v>22</v>
      </c>
      <c r="N220" s="849">
        <v>461</v>
      </c>
      <c r="O220" s="849">
        <v>10142</v>
      </c>
      <c r="P220" s="837">
        <v>1.0406320541760723</v>
      </c>
      <c r="Q220" s="850">
        <v>22</v>
      </c>
    </row>
    <row r="221" spans="1:17" ht="14.4" customHeight="1" x14ac:dyDescent="0.3">
      <c r="A221" s="831" t="s">
        <v>5961</v>
      </c>
      <c r="B221" s="832" t="s">
        <v>5962</v>
      </c>
      <c r="C221" s="832" t="s">
        <v>5331</v>
      </c>
      <c r="D221" s="832" t="s">
        <v>6194</v>
      </c>
      <c r="E221" s="832" t="s">
        <v>6195</v>
      </c>
      <c r="F221" s="849">
        <v>1</v>
      </c>
      <c r="G221" s="849">
        <v>172</v>
      </c>
      <c r="H221" s="849"/>
      <c r="I221" s="849">
        <v>172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5961</v>
      </c>
      <c r="B222" s="832" t="s">
        <v>5962</v>
      </c>
      <c r="C222" s="832" t="s">
        <v>5331</v>
      </c>
      <c r="D222" s="832" t="s">
        <v>6196</v>
      </c>
      <c r="E222" s="832" t="s">
        <v>6197</v>
      </c>
      <c r="F222" s="849">
        <v>286</v>
      </c>
      <c r="G222" s="849">
        <v>141570</v>
      </c>
      <c r="H222" s="849">
        <v>0.8125</v>
      </c>
      <c r="I222" s="849">
        <v>495</v>
      </c>
      <c r="J222" s="849">
        <v>352</v>
      </c>
      <c r="K222" s="849">
        <v>174240</v>
      </c>
      <c r="L222" s="849">
        <v>1</v>
      </c>
      <c r="M222" s="849">
        <v>495</v>
      </c>
      <c r="N222" s="849">
        <v>292</v>
      </c>
      <c r="O222" s="849">
        <v>144540</v>
      </c>
      <c r="P222" s="837">
        <v>0.82954545454545459</v>
      </c>
      <c r="Q222" s="850">
        <v>495</v>
      </c>
    </row>
    <row r="223" spans="1:17" ht="14.4" customHeight="1" x14ac:dyDescent="0.3">
      <c r="A223" s="831" t="s">
        <v>5961</v>
      </c>
      <c r="B223" s="832" t="s">
        <v>5962</v>
      </c>
      <c r="C223" s="832" t="s">
        <v>5331</v>
      </c>
      <c r="D223" s="832" t="s">
        <v>6198</v>
      </c>
      <c r="E223" s="832" t="s">
        <v>6199</v>
      </c>
      <c r="F223" s="849">
        <v>8</v>
      </c>
      <c r="G223" s="849">
        <v>1344</v>
      </c>
      <c r="H223" s="849">
        <v>1.6</v>
      </c>
      <c r="I223" s="849">
        <v>168</v>
      </c>
      <c r="J223" s="849">
        <v>5</v>
      </c>
      <c r="K223" s="849">
        <v>840</v>
      </c>
      <c r="L223" s="849">
        <v>1</v>
      </c>
      <c r="M223" s="849">
        <v>168</v>
      </c>
      <c r="N223" s="849">
        <v>2</v>
      </c>
      <c r="O223" s="849">
        <v>336</v>
      </c>
      <c r="P223" s="837">
        <v>0.4</v>
      </c>
      <c r="Q223" s="850">
        <v>168</v>
      </c>
    </row>
    <row r="224" spans="1:17" ht="14.4" customHeight="1" x14ac:dyDescent="0.3">
      <c r="A224" s="831" t="s">
        <v>5961</v>
      </c>
      <c r="B224" s="832" t="s">
        <v>5962</v>
      </c>
      <c r="C224" s="832" t="s">
        <v>5331</v>
      </c>
      <c r="D224" s="832" t="s">
        <v>6200</v>
      </c>
      <c r="E224" s="832" t="s">
        <v>6201</v>
      </c>
      <c r="F224" s="849"/>
      <c r="G224" s="849"/>
      <c r="H224" s="849"/>
      <c r="I224" s="849"/>
      <c r="J224" s="849">
        <v>3</v>
      </c>
      <c r="K224" s="849">
        <v>5067</v>
      </c>
      <c r="L224" s="849">
        <v>1</v>
      </c>
      <c r="M224" s="849">
        <v>1689</v>
      </c>
      <c r="N224" s="849"/>
      <c r="O224" s="849"/>
      <c r="P224" s="837"/>
      <c r="Q224" s="850"/>
    </row>
    <row r="225" spans="1:17" ht="14.4" customHeight="1" x14ac:dyDescent="0.3">
      <c r="A225" s="831" t="s">
        <v>5961</v>
      </c>
      <c r="B225" s="832" t="s">
        <v>5962</v>
      </c>
      <c r="C225" s="832" t="s">
        <v>5331</v>
      </c>
      <c r="D225" s="832" t="s">
        <v>6202</v>
      </c>
      <c r="E225" s="832" t="s">
        <v>6203</v>
      </c>
      <c r="F225" s="849">
        <v>38</v>
      </c>
      <c r="G225" s="849">
        <v>10070</v>
      </c>
      <c r="H225" s="849">
        <v>1.1875</v>
      </c>
      <c r="I225" s="849">
        <v>265</v>
      </c>
      <c r="J225" s="849">
        <v>32</v>
      </c>
      <c r="K225" s="849">
        <v>8480</v>
      </c>
      <c r="L225" s="849">
        <v>1</v>
      </c>
      <c r="M225" s="849">
        <v>265</v>
      </c>
      <c r="N225" s="849">
        <v>35</v>
      </c>
      <c r="O225" s="849">
        <v>9310</v>
      </c>
      <c r="P225" s="837">
        <v>1.0978773584905661</v>
      </c>
      <c r="Q225" s="850">
        <v>266</v>
      </c>
    </row>
    <row r="226" spans="1:17" ht="14.4" customHeight="1" x14ac:dyDescent="0.3">
      <c r="A226" s="831" t="s">
        <v>5961</v>
      </c>
      <c r="B226" s="832" t="s">
        <v>5962</v>
      </c>
      <c r="C226" s="832" t="s">
        <v>5331</v>
      </c>
      <c r="D226" s="832" t="s">
        <v>6204</v>
      </c>
      <c r="E226" s="832" t="s">
        <v>6205</v>
      </c>
      <c r="F226" s="849">
        <v>2</v>
      </c>
      <c r="G226" s="849">
        <v>254</v>
      </c>
      <c r="H226" s="849">
        <v>0.66666666666666663</v>
      </c>
      <c r="I226" s="849">
        <v>127</v>
      </c>
      <c r="J226" s="849">
        <v>3</v>
      </c>
      <c r="K226" s="849">
        <v>381</v>
      </c>
      <c r="L226" s="849">
        <v>1</v>
      </c>
      <c r="M226" s="849">
        <v>127</v>
      </c>
      <c r="N226" s="849"/>
      <c r="O226" s="849"/>
      <c r="P226" s="837"/>
      <c r="Q226" s="850"/>
    </row>
    <row r="227" spans="1:17" ht="14.4" customHeight="1" x14ac:dyDescent="0.3">
      <c r="A227" s="831" t="s">
        <v>5961</v>
      </c>
      <c r="B227" s="832" t="s">
        <v>5962</v>
      </c>
      <c r="C227" s="832" t="s">
        <v>5331</v>
      </c>
      <c r="D227" s="832" t="s">
        <v>6206</v>
      </c>
      <c r="E227" s="832" t="s">
        <v>6207</v>
      </c>
      <c r="F227" s="849">
        <v>1</v>
      </c>
      <c r="G227" s="849">
        <v>310</v>
      </c>
      <c r="H227" s="849"/>
      <c r="I227" s="849">
        <v>310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5961</v>
      </c>
      <c r="B228" s="832" t="s">
        <v>5962</v>
      </c>
      <c r="C228" s="832" t="s">
        <v>5331</v>
      </c>
      <c r="D228" s="832" t="s">
        <v>6208</v>
      </c>
      <c r="E228" s="832" t="s">
        <v>6209</v>
      </c>
      <c r="F228" s="849"/>
      <c r="G228" s="849"/>
      <c r="H228" s="849"/>
      <c r="I228" s="849"/>
      <c r="J228" s="849">
        <v>1</v>
      </c>
      <c r="K228" s="849">
        <v>23</v>
      </c>
      <c r="L228" s="849">
        <v>1</v>
      </c>
      <c r="M228" s="849">
        <v>23</v>
      </c>
      <c r="N228" s="849">
        <v>1</v>
      </c>
      <c r="O228" s="849">
        <v>23</v>
      </c>
      <c r="P228" s="837">
        <v>1</v>
      </c>
      <c r="Q228" s="850">
        <v>23</v>
      </c>
    </row>
    <row r="229" spans="1:17" ht="14.4" customHeight="1" x14ac:dyDescent="0.3">
      <c r="A229" s="831" t="s">
        <v>5961</v>
      </c>
      <c r="B229" s="832" t="s">
        <v>5962</v>
      </c>
      <c r="C229" s="832" t="s">
        <v>5331</v>
      </c>
      <c r="D229" s="832" t="s">
        <v>6208</v>
      </c>
      <c r="E229" s="832" t="s">
        <v>6210</v>
      </c>
      <c r="F229" s="849">
        <v>16</v>
      </c>
      <c r="G229" s="849">
        <v>368</v>
      </c>
      <c r="H229" s="849">
        <v>0.8</v>
      </c>
      <c r="I229" s="849">
        <v>23</v>
      </c>
      <c r="J229" s="849">
        <v>20</v>
      </c>
      <c r="K229" s="849">
        <v>460</v>
      </c>
      <c r="L229" s="849">
        <v>1</v>
      </c>
      <c r="M229" s="849">
        <v>23</v>
      </c>
      <c r="N229" s="849">
        <v>14</v>
      </c>
      <c r="O229" s="849">
        <v>322</v>
      </c>
      <c r="P229" s="837">
        <v>0.7</v>
      </c>
      <c r="Q229" s="850">
        <v>23</v>
      </c>
    </row>
    <row r="230" spans="1:17" ht="14.4" customHeight="1" x14ac:dyDescent="0.3">
      <c r="A230" s="831" t="s">
        <v>5961</v>
      </c>
      <c r="B230" s="832" t="s">
        <v>5962</v>
      </c>
      <c r="C230" s="832" t="s">
        <v>5331</v>
      </c>
      <c r="D230" s="832" t="s">
        <v>6211</v>
      </c>
      <c r="E230" s="832" t="s">
        <v>6212</v>
      </c>
      <c r="F230" s="849"/>
      <c r="G230" s="849"/>
      <c r="H230" s="849"/>
      <c r="I230" s="849"/>
      <c r="J230" s="849"/>
      <c r="K230" s="849"/>
      <c r="L230" s="849"/>
      <c r="M230" s="849"/>
      <c r="N230" s="849">
        <v>2</v>
      </c>
      <c r="O230" s="849">
        <v>336</v>
      </c>
      <c r="P230" s="837"/>
      <c r="Q230" s="850">
        <v>168</v>
      </c>
    </row>
    <row r="231" spans="1:17" ht="14.4" customHeight="1" x14ac:dyDescent="0.3">
      <c r="A231" s="831" t="s">
        <v>5961</v>
      </c>
      <c r="B231" s="832" t="s">
        <v>5962</v>
      </c>
      <c r="C231" s="832" t="s">
        <v>5331</v>
      </c>
      <c r="D231" s="832" t="s">
        <v>6213</v>
      </c>
      <c r="E231" s="832" t="s">
        <v>6214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133</v>
      </c>
      <c r="P231" s="837"/>
      <c r="Q231" s="850">
        <v>133</v>
      </c>
    </row>
    <row r="232" spans="1:17" ht="14.4" customHeight="1" x14ac:dyDescent="0.3">
      <c r="A232" s="831" t="s">
        <v>5961</v>
      </c>
      <c r="B232" s="832" t="s">
        <v>5962</v>
      </c>
      <c r="C232" s="832" t="s">
        <v>5331</v>
      </c>
      <c r="D232" s="832" t="s">
        <v>6213</v>
      </c>
      <c r="E232" s="832" t="s">
        <v>6215</v>
      </c>
      <c r="F232" s="849">
        <v>1</v>
      </c>
      <c r="G232" s="849">
        <v>133</v>
      </c>
      <c r="H232" s="849">
        <v>1</v>
      </c>
      <c r="I232" s="849">
        <v>133</v>
      </c>
      <c r="J232" s="849">
        <v>1</v>
      </c>
      <c r="K232" s="849">
        <v>133</v>
      </c>
      <c r="L232" s="849">
        <v>1</v>
      </c>
      <c r="M232" s="849">
        <v>133</v>
      </c>
      <c r="N232" s="849"/>
      <c r="O232" s="849"/>
      <c r="P232" s="837"/>
      <c r="Q232" s="850"/>
    </row>
    <row r="233" spans="1:17" ht="14.4" customHeight="1" x14ac:dyDescent="0.3">
      <c r="A233" s="831" t="s">
        <v>5961</v>
      </c>
      <c r="B233" s="832" t="s">
        <v>5962</v>
      </c>
      <c r="C233" s="832" t="s">
        <v>5331</v>
      </c>
      <c r="D233" s="832" t="s">
        <v>6216</v>
      </c>
      <c r="E233" s="832" t="s">
        <v>6217</v>
      </c>
      <c r="F233" s="849">
        <v>54</v>
      </c>
      <c r="G233" s="849">
        <v>35154</v>
      </c>
      <c r="H233" s="849">
        <v>1.8620689655172413</v>
      </c>
      <c r="I233" s="849">
        <v>651</v>
      </c>
      <c r="J233" s="849">
        <v>29</v>
      </c>
      <c r="K233" s="849">
        <v>18879</v>
      </c>
      <c r="L233" s="849">
        <v>1</v>
      </c>
      <c r="M233" s="849">
        <v>651</v>
      </c>
      <c r="N233" s="849">
        <v>22</v>
      </c>
      <c r="O233" s="849">
        <v>14322</v>
      </c>
      <c r="P233" s="837">
        <v>0.75862068965517238</v>
      </c>
      <c r="Q233" s="850">
        <v>651</v>
      </c>
    </row>
    <row r="234" spans="1:17" ht="14.4" customHeight="1" x14ac:dyDescent="0.3">
      <c r="A234" s="831" t="s">
        <v>5961</v>
      </c>
      <c r="B234" s="832" t="s">
        <v>5962</v>
      </c>
      <c r="C234" s="832" t="s">
        <v>5331</v>
      </c>
      <c r="D234" s="832" t="s">
        <v>6218</v>
      </c>
      <c r="E234" s="832" t="s">
        <v>6219</v>
      </c>
      <c r="F234" s="849">
        <v>3</v>
      </c>
      <c r="G234" s="849">
        <v>1332</v>
      </c>
      <c r="H234" s="849">
        <v>1</v>
      </c>
      <c r="I234" s="849">
        <v>444</v>
      </c>
      <c r="J234" s="849">
        <v>3</v>
      </c>
      <c r="K234" s="849">
        <v>1332</v>
      </c>
      <c r="L234" s="849">
        <v>1</v>
      </c>
      <c r="M234" s="849">
        <v>444</v>
      </c>
      <c r="N234" s="849">
        <v>9</v>
      </c>
      <c r="O234" s="849">
        <v>3996</v>
      </c>
      <c r="P234" s="837">
        <v>3</v>
      </c>
      <c r="Q234" s="850">
        <v>444</v>
      </c>
    </row>
    <row r="235" spans="1:17" ht="14.4" customHeight="1" x14ac:dyDescent="0.3">
      <c r="A235" s="831" t="s">
        <v>5961</v>
      </c>
      <c r="B235" s="832" t="s">
        <v>5962</v>
      </c>
      <c r="C235" s="832" t="s">
        <v>5331</v>
      </c>
      <c r="D235" s="832" t="s">
        <v>6220</v>
      </c>
      <c r="E235" s="832" t="s">
        <v>6221</v>
      </c>
      <c r="F235" s="849">
        <v>7</v>
      </c>
      <c r="G235" s="849">
        <v>2058</v>
      </c>
      <c r="H235" s="849">
        <v>2.3333333333333335</v>
      </c>
      <c r="I235" s="849">
        <v>294</v>
      </c>
      <c r="J235" s="849">
        <v>3</v>
      </c>
      <c r="K235" s="849">
        <v>882</v>
      </c>
      <c r="L235" s="849">
        <v>1</v>
      </c>
      <c r="M235" s="849">
        <v>294</v>
      </c>
      <c r="N235" s="849">
        <v>2</v>
      </c>
      <c r="O235" s="849">
        <v>590</v>
      </c>
      <c r="P235" s="837">
        <v>0.66893424036281179</v>
      </c>
      <c r="Q235" s="850">
        <v>295</v>
      </c>
    </row>
    <row r="236" spans="1:17" ht="14.4" customHeight="1" x14ac:dyDescent="0.3">
      <c r="A236" s="831" t="s">
        <v>5961</v>
      </c>
      <c r="B236" s="832" t="s">
        <v>5962</v>
      </c>
      <c r="C236" s="832" t="s">
        <v>5331</v>
      </c>
      <c r="D236" s="832" t="s">
        <v>6220</v>
      </c>
      <c r="E236" s="832" t="s">
        <v>6222</v>
      </c>
      <c r="F236" s="849"/>
      <c r="G236" s="849"/>
      <c r="H236" s="849"/>
      <c r="I236" s="849"/>
      <c r="J236" s="849">
        <v>2</v>
      </c>
      <c r="K236" s="849">
        <v>588</v>
      </c>
      <c r="L236" s="849">
        <v>1</v>
      </c>
      <c r="M236" s="849">
        <v>294</v>
      </c>
      <c r="N236" s="849"/>
      <c r="O236" s="849"/>
      <c r="P236" s="837"/>
      <c r="Q236" s="850"/>
    </row>
    <row r="237" spans="1:17" ht="14.4" customHeight="1" x14ac:dyDescent="0.3">
      <c r="A237" s="831" t="s">
        <v>5961</v>
      </c>
      <c r="B237" s="832" t="s">
        <v>5962</v>
      </c>
      <c r="C237" s="832" t="s">
        <v>5331</v>
      </c>
      <c r="D237" s="832" t="s">
        <v>6223</v>
      </c>
      <c r="E237" s="832" t="s">
        <v>6224</v>
      </c>
      <c r="F237" s="849">
        <v>8</v>
      </c>
      <c r="G237" s="849">
        <v>360</v>
      </c>
      <c r="H237" s="849">
        <v>1.3333333333333333</v>
      </c>
      <c r="I237" s="849">
        <v>45</v>
      </c>
      <c r="J237" s="849">
        <v>6</v>
      </c>
      <c r="K237" s="849">
        <v>270</v>
      </c>
      <c r="L237" s="849">
        <v>1</v>
      </c>
      <c r="M237" s="849">
        <v>45</v>
      </c>
      <c r="N237" s="849">
        <v>9</v>
      </c>
      <c r="O237" s="849">
        <v>405</v>
      </c>
      <c r="P237" s="837">
        <v>1.5</v>
      </c>
      <c r="Q237" s="850">
        <v>45</v>
      </c>
    </row>
    <row r="238" spans="1:17" ht="14.4" customHeight="1" x14ac:dyDescent="0.3">
      <c r="A238" s="831" t="s">
        <v>5961</v>
      </c>
      <c r="B238" s="832" t="s">
        <v>5962</v>
      </c>
      <c r="C238" s="832" t="s">
        <v>5331</v>
      </c>
      <c r="D238" s="832" t="s">
        <v>6225</v>
      </c>
      <c r="E238" s="832" t="s">
        <v>6226</v>
      </c>
      <c r="F238" s="849">
        <v>8</v>
      </c>
      <c r="G238" s="849">
        <v>8832</v>
      </c>
      <c r="H238" s="849"/>
      <c r="I238" s="849">
        <v>1104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5961</v>
      </c>
      <c r="B239" s="832" t="s">
        <v>5962</v>
      </c>
      <c r="C239" s="832" t="s">
        <v>5331</v>
      </c>
      <c r="D239" s="832" t="s">
        <v>6227</v>
      </c>
      <c r="E239" s="832" t="s">
        <v>6228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50</v>
      </c>
      <c r="P239" s="837"/>
      <c r="Q239" s="850">
        <v>25</v>
      </c>
    </row>
    <row r="240" spans="1:17" ht="14.4" customHeight="1" x14ac:dyDescent="0.3">
      <c r="A240" s="831" t="s">
        <v>5961</v>
      </c>
      <c r="B240" s="832" t="s">
        <v>5962</v>
      </c>
      <c r="C240" s="832" t="s">
        <v>5331</v>
      </c>
      <c r="D240" s="832" t="s">
        <v>6229</v>
      </c>
      <c r="E240" s="832" t="s">
        <v>6230</v>
      </c>
      <c r="F240" s="849"/>
      <c r="G240" s="849"/>
      <c r="H240" s="849"/>
      <c r="I240" s="849"/>
      <c r="J240" s="849">
        <v>25</v>
      </c>
      <c r="K240" s="849">
        <v>1150</v>
      </c>
      <c r="L240" s="849">
        <v>1</v>
      </c>
      <c r="M240" s="849">
        <v>46</v>
      </c>
      <c r="N240" s="849">
        <v>1</v>
      </c>
      <c r="O240" s="849">
        <v>46</v>
      </c>
      <c r="P240" s="837">
        <v>0.04</v>
      </c>
      <c r="Q240" s="850">
        <v>46</v>
      </c>
    </row>
    <row r="241" spans="1:17" ht="14.4" customHeight="1" x14ac:dyDescent="0.3">
      <c r="A241" s="831" t="s">
        <v>5961</v>
      </c>
      <c r="B241" s="832" t="s">
        <v>5962</v>
      </c>
      <c r="C241" s="832" t="s">
        <v>5331</v>
      </c>
      <c r="D241" s="832" t="s">
        <v>6229</v>
      </c>
      <c r="E241" s="832" t="s">
        <v>6231</v>
      </c>
      <c r="F241" s="849"/>
      <c r="G241" s="849"/>
      <c r="H241" s="849"/>
      <c r="I241" s="849"/>
      <c r="J241" s="849">
        <v>1</v>
      </c>
      <c r="K241" s="849">
        <v>46</v>
      </c>
      <c r="L241" s="849">
        <v>1</v>
      </c>
      <c r="M241" s="849">
        <v>46</v>
      </c>
      <c r="N241" s="849"/>
      <c r="O241" s="849"/>
      <c r="P241" s="837"/>
      <c r="Q241" s="850"/>
    </row>
    <row r="242" spans="1:17" ht="14.4" customHeight="1" x14ac:dyDescent="0.3">
      <c r="A242" s="831" t="s">
        <v>5961</v>
      </c>
      <c r="B242" s="832" t="s">
        <v>5962</v>
      </c>
      <c r="C242" s="832" t="s">
        <v>5331</v>
      </c>
      <c r="D242" s="832" t="s">
        <v>6232</v>
      </c>
      <c r="E242" s="832" t="s">
        <v>6233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310</v>
      </c>
      <c r="P242" s="837"/>
      <c r="Q242" s="850">
        <v>310</v>
      </c>
    </row>
    <row r="243" spans="1:17" ht="14.4" customHeight="1" x14ac:dyDescent="0.3">
      <c r="A243" s="831" t="s">
        <v>5961</v>
      </c>
      <c r="B243" s="832" t="s">
        <v>5962</v>
      </c>
      <c r="C243" s="832" t="s">
        <v>5331</v>
      </c>
      <c r="D243" s="832" t="s">
        <v>6232</v>
      </c>
      <c r="E243" s="832" t="s">
        <v>6234</v>
      </c>
      <c r="F243" s="849">
        <v>1</v>
      </c>
      <c r="G243" s="849">
        <v>310</v>
      </c>
      <c r="H243" s="849"/>
      <c r="I243" s="849">
        <v>310</v>
      </c>
      <c r="J243" s="849"/>
      <c r="K243" s="849"/>
      <c r="L243" s="849"/>
      <c r="M243" s="849"/>
      <c r="N243" s="849">
        <v>5</v>
      </c>
      <c r="O243" s="849">
        <v>1550</v>
      </c>
      <c r="P243" s="837"/>
      <c r="Q243" s="850">
        <v>310</v>
      </c>
    </row>
    <row r="244" spans="1:17" ht="14.4" customHeight="1" x14ac:dyDescent="0.3">
      <c r="A244" s="831" t="s">
        <v>5961</v>
      </c>
      <c r="B244" s="832" t="s">
        <v>5962</v>
      </c>
      <c r="C244" s="832" t="s">
        <v>5331</v>
      </c>
      <c r="D244" s="832" t="s">
        <v>6235</v>
      </c>
      <c r="E244" s="832" t="s">
        <v>6236</v>
      </c>
      <c r="F244" s="849">
        <v>26</v>
      </c>
      <c r="G244" s="849">
        <v>13728</v>
      </c>
      <c r="H244" s="849">
        <v>1.3</v>
      </c>
      <c r="I244" s="849">
        <v>528</v>
      </c>
      <c r="J244" s="849">
        <v>20</v>
      </c>
      <c r="K244" s="849">
        <v>10560</v>
      </c>
      <c r="L244" s="849">
        <v>1</v>
      </c>
      <c r="M244" s="849">
        <v>528</v>
      </c>
      <c r="N244" s="849">
        <v>34</v>
      </c>
      <c r="O244" s="849">
        <v>17952</v>
      </c>
      <c r="P244" s="837">
        <v>1.7</v>
      </c>
      <c r="Q244" s="850">
        <v>528</v>
      </c>
    </row>
    <row r="245" spans="1:17" ht="14.4" customHeight="1" x14ac:dyDescent="0.3">
      <c r="A245" s="831" t="s">
        <v>5961</v>
      </c>
      <c r="B245" s="832" t="s">
        <v>5962</v>
      </c>
      <c r="C245" s="832" t="s">
        <v>5331</v>
      </c>
      <c r="D245" s="832" t="s">
        <v>6235</v>
      </c>
      <c r="E245" s="832" t="s">
        <v>6237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528</v>
      </c>
      <c r="P245" s="837"/>
      <c r="Q245" s="850">
        <v>528</v>
      </c>
    </row>
    <row r="246" spans="1:17" ht="14.4" customHeight="1" x14ac:dyDescent="0.3">
      <c r="A246" s="831" t="s">
        <v>5961</v>
      </c>
      <c r="B246" s="832" t="s">
        <v>5962</v>
      </c>
      <c r="C246" s="832" t="s">
        <v>5331</v>
      </c>
      <c r="D246" s="832" t="s">
        <v>6238</v>
      </c>
      <c r="E246" s="832" t="s">
        <v>6239</v>
      </c>
      <c r="F246" s="849"/>
      <c r="G246" s="849"/>
      <c r="H246" s="849"/>
      <c r="I246" s="849"/>
      <c r="J246" s="849">
        <v>3</v>
      </c>
      <c r="K246" s="849">
        <v>93</v>
      </c>
      <c r="L246" s="849">
        <v>1</v>
      </c>
      <c r="M246" s="849">
        <v>31</v>
      </c>
      <c r="N246" s="849"/>
      <c r="O246" s="849"/>
      <c r="P246" s="837"/>
      <c r="Q246" s="850"/>
    </row>
    <row r="247" spans="1:17" ht="14.4" customHeight="1" x14ac:dyDescent="0.3">
      <c r="A247" s="831" t="s">
        <v>5961</v>
      </c>
      <c r="B247" s="832" t="s">
        <v>5962</v>
      </c>
      <c r="C247" s="832" t="s">
        <v>5331</v>
      </c>
      <c r="D247" s="832" t="s">
        <v>6240</v>
      </c>
      <c r="E247" s="832" t="s">
        <v>6241</v>
      </c>
      <c r="F247" s="849">
        <v>2</v>
      </c>
      <c r="G247" s="849">
        <v>710</v>
      </c>
      <c r="H247" s="849"/>
      <c r="I247" s="849">
        <v>355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5961</v>
      </c>
      <c r="B248" s="832" t="s">
        <v>5962</v>
      </c>
      <c r="C248" s="832" t="s">
        <v>5331</v>
      </c>
      <c r="D248" s="832" t="s">
        <v>6242</v>
      </c>
      <c r="E248" s="832" t="s">
        <v>6243</v>
      </c>
      <c r="F248" s="849"/>
      <c r="G248" s="849"/>
      <c r="H248" s="849"/>
      <c r="I248" s="849"/>
      <c r="J248" s="849">
        <v>1</v>
      </c>
      <c r="K248" s="849">
        <v>528</v>
      </c>
      <c r="L248" s="849">
        <v>1</v>
      </c>
      <c r="M248" s="849">
        <v>528</v>
      </c>
      <c r="N248" s="849">
        <v>2</v>
      </c>
      <c r="O248" s="849">
        <v>1056</v>
      </c>
      <c r="P248" s="837">
        <v>2</v>
      </c>
      <c r="Q248" s="850">
        <v>528</v>
      </c>
    </row>
    <row r="249" spans="1:17" ht="14.4" customHeight="1" x14ac:dyDescent="0.3">
      <c r="A249" s="831" t="s">
        <v>5961</v>
      </c>
      <c r="B249" s="832" t="s">
        <v>5962</v>
      </c>
      <c r="C249" s="832" t="s">
        <v>5331</v>
      </c>
      <c r="D249" s="832" t="s">
        <v>6244</v>
      </c>
      <c r="E249" s="832" t="s">
        <v>6245</v>
      </c>
      <c r="F249" s="849">
        <v>1</v>
      </c>
      <c r="G249" s="849">
        <v>86</v>
      </c>
      <c r="H249" s="849"/>
      <c r="I249" s="849">
        <v>86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5961</v>
      </c>
      <c r="B250" s="832" t="s">
        <v>5962</v>
      </c>
      <c r="C250" s="832" t="s">
        <v>5331</v>
      </c>
      <c r="D250" s="832" t="s">
        <v>6246</v>
      </c>
      <c r="E250" s="832" t="s">
        <v>6247</v>
      </c>
      <c r="F250" s="849"/>
      <c r="G250" s="849"/>
      <c r="H250" s="849"/>
      <c r="I250" s="849"/>
      <c r="J250" s="849">
        <v>1</v>
      </c>
      <c r="K250" s="849">
        <v>407</v>
      </c>
      <c r="L250" s="849">
        <v>1</v>
      </c>
      <c r="M250" s="849">
        <v>407</v>
      </c>
      <c r="N250" s="849">
        <v>1</v>
      </c>
      <c r="O250" s="849">
        <v>407</v>
      </c>
      <c r="P250" s="837">
        <v>1</v>
      </c>
      <c r="Q250" s="850">
        <v>407</v>
      </c>
    </row>
    <row r="251" spans="1:17" ht="14.4" customHeight="1" x14ac:dyDescent="0.3">
      <c r="A251" s="831" t="s">
        <v>5961</v>
      </c>
      <c r="B251" s="832" t="s">
        <v>5962</v>
      </c>
      <c r="C251" s="832" t="s">
        <v>5331</v>
      </c>
      <c r="D251" s="832" t="s">
        <v>6246</v>
      </c>
      <c r="E251" s="832" t="s">
        <v>6248</v>
      </c>
      <c r="F251" s="849">
        <v>3</v>
      </c>
      <c r="G251" s="849">
        <v>1221</v>
      </c>
      <c r="H251" s="849">
        <v>3</v>
      </c>
      <c r="I251" s="849">
        <v>407</v>
      </c>
      <c r="J251" s="849">
        <v>1</v>
      </c>
      <c r="K251" s="849">
        <v>407</v>
      </c>
      <c r="L251" s="849">
        <v>1</v>
      </c>
      <c r="M251" s="849">
        <v>407</v>
      </c>
      <c r="N251" s="849">
        <v>5</v>
      </c>
      <c r="O251" s="849">
        <v>2035</v>
      </c>
      <c r="P251" s="837">
        <v>5</v>
      </c>
      <c r="Q251" s="850">
        <v>407</v>
      </c>
    </row>
    <row r="252" spans="1:17" ht="14.4" customHeight="1" x14ac:dyDescent="0.3">
      <c r="A252" s="831" t="s">
        <v>5961</v>
      </c>
      <c r="B252" s="832" t="s">
        <v>5962</v>
      </c>
      <c r="C252" s="832" t="s">
        <v>5331</v>
      </c>
      <c r="D252" s="832" t="s">
        <v>6249</v>
      </c>
      <c r="E252" s="832" t="s">
        <v>6250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805</v>
      </c>
      <c r="P252" s="837"/>
      <c r="Q252" s="850">
        <v>805</v>
      </c>
    </row>
    <row r="253" spans="1:17" ht="14.4" customHeight="1" x14ac:dyDescent="0.3">
      <c r="A253" s="831" t="s">
        <v>5961</v>
      </c>
      <c r="B253" s="832" t="s">
        <v>5962</v>
      </c>
      <c r="C253" s="832" t="s">
        <v>5331</v>
      </c>
      <c r="D253" s="832" t="s">
        <v>6251</v>
      </c>
      <c r="E253" s="832" t="s">
        <v>6252</v>
      </c>
      <c r="F253" s="849"/>
      <c r="G253" s="849"/>
      <c r="H253" s="849"/>
      <c r="I253" s="849"/>
      <c r="J253" s="849">
        <v>2</v>
      </c>
      <c r="K253" s="849">
        <v>380</v>
      </c>
      <c r="L253" s="849">
        <v>1</v>
      </c>
      <c r="M253" s="849">
        <v>190</v>
      </c>
      <c r="N253" s="849">
        <v>3</v>
      </c>
      <c r="O253" s="849">
        <v>570</v>
      </c>
      <c r="P253" s="837">
        <v>1.5</v>
      </c>
      <c r="Q253" s="850">
        <v>190</v>
      </c>
    </row>
    <row r="254" spans="1:17" ht="14.4" customHeight="1" x14ac:dyDescent="0.3">
      <c r="A254" s="831" t="s">
        <v>5961</v>
      </c>
      <c r="B254" s="832" t="s">
        <v>5962</v>
      </c>
      <c r="C254" s="832" t="s">
        <v>5331</v>
      </c>
      <c r="D254" s="832" t="s">
        <v>6251</v>
      </c>
      <c r="E254" s="832" t="s">
        <v>6253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190</v>
      </c>
      <c r="P254" s="837"/>
      <c r="Q254" s="850">
        <v>190</v>
      </c>
    </row>
    <row r="255" spans="1:17" ht="14.4" customHeight="1" x14ac:dyDescent="0.3">
      <c r="A255" s="831" t="s">
        <v>5961</v>
      </c>
      <c r="B255" s="832" t="s">
        <v>5962</v>
      </c>
      <c r="C255" s="832" t="s">
        <v>5331</v>
      </c>
      <c r="D255" s="832" t="s">
        <v>6254</v>
      </c>
      <c r="E255" s="832" t="s">
        <v>6255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274</v>
      </c>
      <c r="P255" s="837"/>
      <c r="Q255" s="850">
        <v>274</v>
      </c>
    </row>
    <row r="256" spans="1:17" ht="14.4" customHeight="1" x14ac:dyDescent="0.3">
      <c r="A256" s="831" t="s">
        <v>5961</v>
      </c>
      <c r="B256" s="832" t="s">
        <v>5962</v>
      </c>
      <c r="C256" s="832" t="s">
        <v>5331</v>
      </c>
      <c r="D256" s="832" t="s">
        <v>6256</v>
      </c>
      <c r="E256" s="832" t="s">
        <v>6257</v>
      </c>
      <c r="F256" s="849">
        <v>3</v>
      </c>
      <c r="G256" s="849">
        <v>399</v>
      </c>
      <c r="H256" s="849">
        <v>0.75</v>
      </c>
      <c r="I256" s="849">
        <v>133</v>
      </c>
      <c r="J256" s="849">
        <v>4</v>
      </c>
      <c r="K256" s="849">
        <v>532</v>
      </c>
      <c r="L256" s="849">
        <v>1</v>
      </c>
      <c r="M256" s="849">
        <v>133</v>
      </c>
      <c r="N256" s="849">
        <v>2</v>
      </c>
      <c r="O256" s="849">
        <v>266</v>
      </c>
      <c r="P256" s="837">
        <v>0.5</v>
      </c>
      <c r="Q256" s="850">
        <v>133</v>
      </c>
    </row>
    <row r="257" spans="1:17" ht="14.4" customHeight="1" x14ac:dyDescent="0.3">
      <c r="A257" s="831" t="s">
        <v>5961</v>
      </c>
      <c r="B257" s="832" t="s">
        <v>5962</v>
      </c>
      <c r="C257" s="832" t="s">
        <v>5331</v>
      </c>
      <c r="D257" s="832" t="s">
        <v>6256</v>
      </c>
      <c r="E257" s="832" t="s">
        <v>6258</v>
      </c>
      <c r="F257" s="849"/>
      <c r="G257" s="849"/>
      <c r="H257" s="849"/>
      <c r="I257" s="849"/>
      <c r="J257" s="849">
        <v>1</v>
      </c>
      <c r="K257" s="849">
        <v>133</v>
      </c>
      <c r="L257" s="849">
        <v>1</v>
      </c>
      <c r="M257" s="849">
        <v>133</v>
      </c>
      <c r="N257" s="849"/>
      <c r="O257" s="849"/>
      <c r="P257" s="837"/>
      <c r="Q257" s="850"/>
    </row>
    <row r="258" spans="1:17" ht="14.4" customHeight="1" x14ac:dyDescent="0.3">
      <c r="A258" s="831" t="s">
        <v>5961</v>
      </c>
      <c r="B258" s="832" t="s">
        <v>5962</v>
      </c>
      <c r="C258" s="832" t="s">
        <v>5331</v>
      </c>
      <c r="D258" s="832" t="s">
        <v>6259</v>
      </c>
      <c r="E258" s="832" t="s">
        <v>6260</v>
      </c>
      <c r="F258" s="849">
        <v>732</v>
      </c>
      <c r="G258" s="849">
        <v>27084</v>
      </c>
      <c r="H258" s="849">
        <v>0.64550264550264547</v>
      </c>
      <c r="I258" s="849">
        <v>37</v>
      </c>
      <c r="J258" s="849">
        <v>1134</v>
      </c>
      <c r="K258" s="849">
        <v>41958</v>
      </c>
      <c r="L258" s="849">
        <v>1</v>
      </c>
      <c r="M258" s="849">
        <v>37</v>
      </c>
      <c r="N258" s="849">
        <v>1204</v>
      </c>
      <c r="O258" s="849">
        <v>44548</v>
      </c>
      <c r="P258" s="837">
        <v>1.0617283950617284</v>
      </c>
      <c r="Q258" s="850">
        <v>37</v>
      </c>
    </row>
    <row r="259" spans="1:17" ht="14.4" customHeight="1" x14ac:dyDescent="0.3">
      <c r="A259" s="831" t="s">
        <v>5961</v>
      </c>
      <c r="B259" s="832" t="s">
        <v>5962</v>
      </c>
      <c r="C259" s="832" t="s">
        <v>5331</v>
      </c>
      <c r="D259" s="832" t="s">
        <v>6261</v>
      </c>
      <c r="E259" s="832" t="s">
        <v>6262</v>
      </c>
      <c r="F259" s="849">
        <v>12</v>
      </c>
      <c r="G259" s="849">
        <v>2784</v>
      </c>
      <c r="H259" s="849">
        <v>0.63157894736842102</v>
      </c>
      <c r="I259" s="849">
        <v>232</v>
      </c>
      <c r="J259" s="849">
        <v>19</v>
      </c>
      <c r="K259" s="849">
        <v>4408</v>
      </c>
      <c r="L259" s="849">
        <v>1</v>
      </c>
      <c r="M259" s="849">
        <v>232</v>
      </c>
      <c r="N259" s="849">
        <v>27</v>
      </c>
      <c r="O259" s="849">
        <v>6264</v>
      </c>
      <c r="P259" s="837">
        <v>1.4210526315789473</v>
      </c>
      <c r="Q259" s="850">
        <v>232</v>
      </c>
    </row>
    <row r="260" spans="1:17" ht="14.4" customHeight="1" x14ac:dyDescent="0.3">
      <c r="A260" s="831" t="s">
        <v>5961</v>
      </c>
      <c r="B260" s="832" t="s">
        <v>5962</v>
      </c>
      <c r="C260" s="832" t="s">
        <v>5331</v>
      </c>
      <c r="D260" s="832" t="s">
        <v>6263</v>
      </c>
      <c r="E260" s="832" t="s">
        <v>6264</v>
      </c>
      <c r="F260" s="849">
        <v>1</v>
      </c>
      <c r="G260" s="849">
        <v>254</v>
      </c>
      <c r="H260" s="849"/>
      <c r="I260" s="849">
        <v>254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5961</v>
      </c>
      <c r="B261" s="832" t="s">
        <v>5962</v>
      </c>
      <c r="C261" s="832" t="s">
        <v>5331</v>
      </c>
      <c r="D261" s="832" t="s">
        <v>6265</v>
      </c>
      <c r="E261" s="832" t="s">
        <v>6266</v>
      </c>
      <c r="F261" s="849"/>
      <c r="G261" s="849"/>
      <c r="H261" s="849"/>
      <c r="I261" s="849"/>
      <c r="J261" s="849">
        <v>2</v>
      </c>
      <c r="K261" s="849">
        <v>1670</v>
      </c>
      <c r="L261" s="849">
        <v>1</v>
      </c>
      <c r="M261" s="849">
        <v>835</v>
      </c>
      <c r="N261" s="849"/>
      <c r="O261" s="849"/>
      <c r="P261" s="837"/>
      <c r="Q261" s="850"/>
    </row>
    <row r="262" spans="1:17" ht="14.4" customHeight="1" x14ac:dyDescent="0.3">
      <c r="A262" s="831" t="s">
        <v>5961</v>
      </c>
      <c r="B262" s="832" t="s">
        <v>5962</v>
      </c>
      <c r="C262" s="832" t="s">
        <v>5331</v>
      </c>
      <c r="D262" s="832" t="s">
        <v>6267</v>
      </c>
      <c r="E262" s="832" t="s">
        <v>6268</v>
      </c>
      <c r="F262" s="849"/>
      <c r="G262" s="849"/>
      <c r="H262" s="849"/>
      <c r="I262" s="849"/>
      <c r="J262" s="849">
        <v>49</v>
      </c>
      <c r="K262" s="849">
        <v>4557</v>
      </c>
      <c r="L262" s="849">
        <v>1</v>
      </c>
      <c r="M262" s="849">
        <v>93</v>
      </c>
      <c r="N262" s="849">
        <v>40</v>
      </c>
      <c r="O262" s="849">
        <v>3720</v>
      </c>
      <c r="P262" s="837">
        <v>0.81632653061224492</v>
      </c>
      <c r="Q262" s="850">
        <v>93</v>
      </c>
    </row>
    <row r="263" spans="1:17" ht="14.4" customHeight="1" x14ac:dyDescent="0.3">
      <c r="A263" s="831" t="s">
        <v>5961</v>
      </c>
      <c r="B263" s="832" t="s">
        <v>5962</v>
      </c>
      <c r="C263" s="832" t="s">
        <v>5331</v>
      </c>
      <c r="D263" s="832" t="s">
        <v>6269</v>
      </c>
      <c r="E263" s="832" t="s">
        <v>6270</v>
      </c>
      <c r="F263" s="849"/>
      <c r="G263" s="849"/>
      <c r="H263" s="849"/>
      <c r="I263" s="849"/>
      <c r="J263" s="849"/>
      <c r="K263" s="849"/>
      <c r="L263" s="849"/>
      <c r="M263" s="849"/>
      <c r="N263" s="849">
        <v>3</v>
      </c>
      <c r="O263" s="849">
        <v>1188</v>
      </c>
      <c r="P263" s="837"/>
      <c r="Q263" s="850">
        <v>396</v>
      </c>
    </row>
    <row r="264" spans="1:17" ht="14.4" customHeight="1" x14ac:dyDescent="0.3">
      <c r="A264" s="831" t="s">
        <v>5961</v>
      </c>
      <c r="B264" s="832" t="s">
        <v>6271</v>
      </c>
      <c r="C264" s="832" t="s">
        <v>5331</v>
      </c>
      <c r="D264" s="832" t="s">
        <v>6272</v>
      </c>
      <c r="E264" s="832" t="s">
        <v>6273</v>
      </c>
      <c r="F264" s="849"/>
      <c r="G264" s="849"/>
      <c r="H264" s="849"/>
      <c r="I264" s="849"/>
      <c r="J264" s="849"/>
      <c r="K264" s="849"/>
      <c r="L264" s="849"/>
      <c r="M264" s="849"/>
      <c r="N264" s="849">
        <v>3</v>
      </c>
      <c r="O264" s="849">
        <v>3114</v>
      </c>
      <c r="P264" s="837"/>
      <c r="Q264" s="850">
        <v>1038</v>
      </c>
    </row>
    <row r="265" spans="1:17" ht="14.4" customHeight="1" x14ac:dyDescent="0.3">
      <c r="A265" s="831" t="s">
        <v>6274</v>
      </c>
      <c r="B265" s="832" t="s">
        <v>5645</v>
      </c>
      <c r="C265" s="832" t="s">
        <v>5084</v>
      </c>
      <c r="D265" s="832" t="s">
        <v>6275</v>
      </c>
      <c r="E265" s="832" t="s">
        <v>6276</v>
      </c>
      <c r="F265" s="849">
        <v>1</v>
      </c>
      <c r="G265" s="849">
        <v>855.64</v>
      </c>
      <c r="H265" s="849"/>
      <c r="I265" s="849">
        <v>855.64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6274</v>
      </c>
      <c r="B266" s="832" t="s">
        <v>5645</v>
      </c>
      <c r="C266" s="832" t="s">
        <v>5084</v>
      </c>
      <c r="D266" s="832" t="s">
        <v>6277</v>
      </c>
      <c r="E266" s="832" t="s">
        <v>6276</v>
      </c>
      <c r="F266" s="849">
        <v>1.75</v>
      </c>
      <c r="G266" s="849">
        <v>2994.7200000000003</v>
      </c>
      <c r="H266" s="849"/>
      <c r="I266" s="849">
        <v>1711.2685714285715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6274</v>
      </c>
      <c r="B267" s="832" t="s">
        <v>5645</v>
      </c>
      <c r="C267" s="832" t="s">
        <v>5084</v>
      </c>
      <c r="D267" s="832" t="s">
        <v>6278</v>
      </c>
      <c r="E267" s="832" t="s">
        <v>6279</v>
      </c>
      <c r="F267" s="849"/>
      <c r="G267" s="849"/>
      <c r="H267" s="849"/>
      <c r="I267" s="849"/>
      <c r="J267" s="849"/>
      <c r="K267" s="849"/>
      <c r="L267" s="849"/>
      <c r="M267" s="849"/>
      <c r="N267" s="849">
        <v>0.34</v>
      </c>
      <c r="O267" s="849">
        <v>880.78</v>
      </c>
      <c r="P267" s="837"/>
      <c r="Q267" s="850">
        <v>2590.5294117647054</v>
      </c>
    </row>
    <row r="268" spans="1:17" ht="14.4" customHeight="1" x14ac:dyDescent="0.3">
      <c r="A268" s="831" t="s">
        <v>6274</v>
      </c>
      <c r="B268" s="832" t="s">
        <v>5645</v>
      </c>
      <c r="C268" s="832" t="s">
        <v>5084</v>
      </c>
      <c r="D268" s="832" t="s">
        <v>6280</v>
      </c>
      <c r="E268" s="832" t="s">
        <v>6279</v>
      </c>
      <c r="F268" s="849">
        <v>1</v>
      </c>
      <c r="G268" s="849">
        <v>6770.1</v>
      </c>
      <c r="H268" s="849">
        <v>0.83333333333333337</v>
      </c>
      <c r="I268" s="849">
        <v>6770.1</v>
      </c>
      <c r="J268" s="849">
        <v>1.2000000000000002</v>
      </c>
      <c r="K268" s="849">
        <v>8124.12</v>
      </c>
      <c r="L268" s="849">
        <v>1</v>
      </c>
      <c r="M268" s="849">
        <v>6770.0999999999985</v>
      </c>
      <c r="N268" s="849">
        <v>0.60000000000000009</v>
      </c>
      <c r="O268" s="849">
        <v>3885.7799999999997</v>
      </c>
      <c r="P268" s="837">
        <v>0.47830164990177393</v>
      </c>
      <c r="Q268" s="850">
        <v>6476.2999999999984</v>
      </c>
    </row>
    <row r="269" spans="1:17" ht="14.4" customHeight="1" x14ac:dyDescent="0.3">
      <c r="A269" s="831" t="s">
        <v>6274</v>
      </c>
      <c r="B269" s="832" t="s">
        <v>5645</v>
      </c>
      <c r="C269" s="832" t="s">
        <v>5084</v>
      </c>
      <c r="D269" s="832" t="s">
        <v>6281</v>
      </c>
      <c r="E269" s="832" t="s">
        <v>6282</v>
      </c>
      <c r="F269" s="849">
        <v>0.42</v>
      </c>
      <c r="G269" s="849">
        <v>2076.4299999999998</v>
      </c>
      <c r="H269" s="849">
        <v>0.95455757419734477</v>
      </c>
      <c r="I269" s="849">
        <v>4943.8809523809523</v>
      </c>
      <c r="J269" s="849">
        <v>0.44</v>
      </c>
      <c r="K269" s="849">
        <v>2175.2799999999997</v>
      </c>
      <c r="L269" s="849">
        <v>1</v>
      </c>
      <c r="M269" s="849">
        <v>4943.8181818181811</v>
      </c>
      <c r="N269" s="849">
        <v>0.06</v>
      </c>
      <c r="O269" s="849">
        <v>296.61</v>
      </c>
      <c r="P269" s="837">
        <v>0.13635486006399178</v>
      </c>
      <c r="Q269" s="850">
        <v>4943.5</v>
      </c>
    </row>
    <row r="270" spans="1:17" ht="14.4" customHeight="1" x14ac:dyDescent="0.3">
      <c r="A270" s="831" t="s">
        <v>6274</v>
      </c>
      <c r="B270" s="832" t="s">
        <v>5645</v>
      </c>
      <c r="C270" s="832" t="s">
        <v>5084</v>
      </c>
      <c r="D270" s="832" t="s">
        <v>6283</v>
      </c>
      <c r="E270" s="832" t="s">
        <v>6284</v>
      </c>
      <c r="F270" s="849">
        <v>1.7</v>
      </c>
      <c r="G270" s="849">
        <v>1681.46</v>
      </c>
      <c r="H270" s="849">
        <v>0.66935769590573435</v>
      </c>
      <c r="I270" s="849">
        <v>989.09411764705885</v>
      </c>
      <c r="J270" s="849">
        <v>2.5</v>
      </c>
      <c r="K270" s="849">
        <v>2512.0500000000002</v>
      </c>
      <c r="L270" s="849">
        <v>1</v>
      </c>
      <c r="M270" s="849">
        <v>1004.82</v>
      </c>
      <c r="N270" s="849"/>
      <c r="O270" s="849"/>
      <c r="P270" s="837"/>
      <c r="Q270" s="850"/>
    </row>
    <row r="271" spans="1:17" ht="14.4" customHeight="1" x14ac:dyDescent="0.3">
      <c r="A271" s="831" t="s">
        <v>6274</v>
      </c>
      <c r="B271" s="832" t="s">
        <v>5645</v>
      </c>
      <c r="C271" s="832" t="s">
        <v>5084</v>
      </c>
      <c r="D271" s="832" t="s">
        <v>6285</v>
      </c>
      <c r="E271" s="832" t="s">
        <v>6282</v>
      </c>
      <c r="F271" s="849">
        <v>2.08</v>
      </c>
      <c r="G271" s="849">
        <v>20566.62</v>
      </c>
      <c r="H271" s="849">
        <v>1.20232694637103</v>
      </c>
      <c r="I271" s="849">
        <v>9887.7980769230762</v>
      </c>
      <c r="J271" s="849">
        <v>1.7300000000000002</v>
      </c>
      <c r="K271" s="849">
        <v>17105.68</v>
      </c>
      <c r="L271" s="849">
        <v>1</v>
      </c>
      <c r="M271" s="849">
        <v>9887.676300578034</v>
      </c>
      <c r="N271" s="849">
        <v>1.5599999999999998</v>
      </c>
      <c r="O271" s="849">
        <v>15424.869999999999</v>
      </c>
      <c r="P271" s="837">
        <v>0.90173965606745821</v>
      </c>
      <c r="Q271" s="850">
        <v>9887.7371794871797</v>
      </c>
    </row>
    <row r="272" spans="1:17" ht="14.4" customHeight="1" x14ac:dyDescent="0.3">
      <c r="A272" s="831" t="s">
        <v>6274</v>
      </c>
      <c r="B272" s="832" t="s">
        <v>5645</v>
      </c>
      <c r="C272" s="832" t="s">
        <v>5084</v>
      </c>
      <c r="D272" s="832" t="s">
        <v>6286</v>
      </c>
      <c r="E272" s="832" t="s">
        <v>6287</v>
      </c>
      <c r="F272" s="849">
        <v>2</v>
      </c>
      <c r="G272" s="849">
        <v>796.4</v>
      </c>
      <c r="H272" s="849"/>
      <c r="I272" s="849">
        <v>398.2</v>
      </c>
      <c r="J272" s="849"/>
      <c r="K272" s="849"/>
      <c r="L272" s="849"/>
      <c r="M272" s="849"/>
      <c r="N272" s="849">
        <v>3</v>
      </c>
      <c r="O272" s="849">
        <v>15569.400000000001</v>
      </c>
      <c r="P272" s="837"/>
      <c r="Q272" s="850">
        <v>5189.8</v>
      </c>
    </row>
    <row r="273" spans="1:17" ht="14.4" customHeight="1" x14ac:dyDescent="0.3">
      <c r="A273" s="831" t="s">
        <v>6274</v>
      </c>
      <c r="B273" s="832" t="s">
        <v>5645</v>
      </c>
      <c r="C273" s="832" t="s">
        <v>5084</v>
      </c>
      <c r="D273" s="832" t="s">
        <v>6288</v>
      </c>
      <c r="E273" s="832" t="s">
        <v>6289</v>
      </c>
      <c r="F273" s="849">
        <v>4</v>
      </c>
      <c r="G273" s="849">
        <v>3731.28</v>
      </c>
      <c r="H273" s="849">
        <v>4.423778246745548</v>
      </c>
      <c r="I273" s="849">
        <v>932.82</v>
      </c>
      <c r="J273" s="849">
        <v>1</v>
      </c>
      <c r="K273" s="849">
        <v>843.46</v>
      </c>
      <c r="L273" s="849">
        <v>1</v>
      </c>
      <c r="M273" s="849">
        <v>843.46</v>
      </c>
      <c r="N273" s="849">
        <v>6</v>
      </c>
      <c r="O273" s="849">
        <v>5060.76</v>
      </c>
      <c r="P273" s="837">
        <v>6</v>
      </c>
      <c r="Q273" s="850">
        <v>843.46</v>
      </c>
    </row>
    <row r="274" spans="1:17" ht="14.4" customHeight="1" x14ac:dyDescent="0.3">
      <c r="A274" s="831" t="s">
        <v>6274</v>
      </c>
      <c r="B274" s="832" t="s">
        <v>5645</v>
      </c>
      <c r="C274" s="832" t="s">
        <v>5084</v>
      </c>
      <c r="D274" s="832" t="s">
        <v>5553</v>
      </c>
      <c r="E274" s="832" t="s">
        <v>1844</v>
      </c>
      <c r="F274" s="849">
        <v>0.91999999999999993</v>
      </c>
      <c r="G274" s="849">
        <v>4096.9599999999991</v>
      </c>
      <c r="H274" s="849">
        <v>1.3248694358659272</v>
      </c>
      <c r="I274" s="849">
        <v>4453.2173913043471</v>
      </c>
      <c r="J274" s="849">
        <v>0.68</v>
      </c>
      <c r="K274" s="849">
        <v>3092.3499999999995</v>
      </c>
      <c r="L274" s="849">
        <v>1</v>
      </c>
      <c r="M274" s="849">
        <v>4547.573529411764</v>
      </c>
      <c r="N274" s="849">
        <v>0.1</v>
      </c>
      <c r="O274" s="849">
        <v>454.76</v>
      </c>
      <c r="P274" s="837">
        <v>0.14705967953174773</v>
      </c>
      <c r="Q274" s="850">
        <v>4547.5999999999995</v>
      </c>
    </row>
    <row r="275" spans="1:17" ht="14.4" customHeight="1" x14ac:dyDescent="0.3">
      <c r="A275" s="831" t="s">
        <v>6274</v>
      </c>
      <c r="B275" s="832" t="s">
        <v>5645</v>
      </c>
      <c r="C275" s="832" t="s">
        <v>5084</v>
      </c>
      <c r="D275" s="832" t="s">
        <v>6290</v>
      </c>
      <c r="E275" s="832" t="s">
        <v>1844</v>
      </c>
      <c r="F275" s="849">
        <v>0.31</v>
      </c>
      <c r="G275" s="849">
        <v>2744.74</v>
      </c>
      <c r="H275" s="849">
        <v>1.2574169430649977</v>
      </c>
      <c r="I275" s="849">
        <v>8854</v>
      </c>
      <c r="J275" s="849">
        <v>0.24</v>
      </c>
      <c r="K275" s="849">
        <v>2182.84</v>
      </c>
      <c r="L275" s="849">
        <v>1</v>
      </c>
      <c r="M275" s="849">
        <v>9095.1666666666679</v>
      </c>
      <c r="N275" s="849"/>
      <c r="O275" s="849"/>
      <c r="P275" s="837"/>
      <c r="Q275" s="850"/>
    </row>
    <row r="276" spans="1:17" ht="14.4" customHeight="1" x14ac:dyDescent="0.3">
      <c r="A276" s="831" t="s">
        <v>6274</v>
      </c>
      <c r="B276" s="832" t="s">
        <v>5645</v>
      </c>
      <c r="C276" s="832" t="s">
        <v>5084</v>
      </c>
      <c r="D276" s="832" t="s">
        <v>6291</v>
      </c>
      <c r="E276" s="832" t="s">
        <v>6292</v>
      </c>
      <c r="F276" s="849">
        <v>1</v>
      </c>
      <c r="G276" s="849">
        <v>1949.3</v>
      </c>
      <c r="H276" s="849">
        <v>1.4285714285714286</v>
      </c>
      <c r="I276" s="849">
        <v>1949.3</v>
      </c>
      <c r="J276" s="849">
        <v>0.70000000000000007</v>
      </c>
      <c r="K276" s="849">
        <v>1364.51</v>
      </c>
      <c r="L276" s="849">
        <v>1</v>
      </c>
      <c r="M276" s="849">
        <v>1949.2999999999997</v>
      </c>
      <c r="N276" s="849">
        <v>0.30000000000000004</v>
      </c>
      <c r="O276" s="849">
        <v>584.79</v>
      </c>
      <c r="P276" s="837">
        <v>0.42857142857142855</v>
      </c>
      <c r="Q276" s="850">
        <v>1949.2999999999995</v>
      </c>
    </row>
    <row r="277" spans="1:17" ht="14.4" customHeight="1" x14ac:dyDescent="0.3">
      <c r="A277" s="831" t="s">
        <v>6274</v>
      </c>
      <c r="B277" s="832" t="s">
        <v>5645</v>
      </c>
      <c r="C277" s="832" t="s">
        <v>5084</v>
      </c>
      <c r="D277" s="832" t="s">
        <v>5846</v>
      </c>
      <c r="E277" s="832" t="s">
        <v>1844</v>
      </c>
      <c r="F277" s="849">
        <v>4.75</v>
      </c>
      <c r="G277" s="849">
        <v>8440.24</v>
      </c>
      <c r="H277" s="849">
        <v>0.82123153984319197</v>
      </c>
      <c r="I277" s="849">
        <v>1776.8926315789474</v>
      </c>
      <c r="J277" s="849">
        <v>5.65</v>
      </c>
      <c r="K277" s="849">
        <v>10277.540000000001</v>
      </c>
      <c r="L277" s="849">
        <v>1</v>
      </c>
      <c r="M277" s="849">
        <v>1819.0336283185841</v>
      </c>
      <c r="N277" s="849">
        <v>7.01</v>
      </c>
      <c r="O277" s="849">
        <v>12751.430000000002</v>
      </c>
      <c r="P277" s="837">
        <v>1.2407083796317018</v>
      </c>
      <c r="Q277" s="850">
        <v>1819.0342368045654</v>
      </c>
    </row>
    <row r="278" spans="1:17" ht="14.4" customHeight="1" x14ac:dyDescent="0.3">
      <c r="A278" s="831" t="s">
        <v>6274</v>
      </c>
      <c r="B278" s="832" t="s">
        <v>5645</v>
      </c>
      <c r="C278" s="832" t="s">
        <v>5084</v>
      </c>
      <c r="D278" s="832" t="s">
        <v>6293</v>
      </c>
      <c r="E278" s="832" t="s">
        <v>6294</v>
      </c>
      <c r="F278" s="849">
        <v>1.06</v>
      </c>
      <c r="G278" s="849">
        <v>548.66</v>
      </c>
      <c r="H278" s="849">
        <v>1.8275873555178039</v>
      </c>
      <c r="I278" s="849">
        <v>517.60377358490564</v>
      </c>
      <c r="J278" s="849">
        <v>0.57999999999999996</v>
      </c>
      <c r="K278" s="849">
        <v>300.21000000000004</v>
      </c>
      <c r="L278" s="849">
        <v>1</v>
      </c>
      <c r="M278" s="849">
        <v>517.60344827586221</v>
      </c>
      <c r="N278" s="849">
        <v>0.53</v>
      </c>
      <c r="O278" s="849">
        <v>274.32</v>
      </c>
      <c r="P278" s="837">
        <v>0.91376036774258007</v>
      </c>
      <c r="Q278" s="850">
        <v>517.58490566037733</v>
      </c>
    </row>
    <row r="279" spans="1:17" ht="14.4" customHeight="1" x14ac:dyDescent="0.3">
      <c r="A279" s="831" t="s">
        <v>6274</v>
      </c>
      <c r="B279" s="832" t="s">
        <v>5645</v>
      </c>
      <c r="C279" s="832" t="s">
        <v>5084</v>
      </c>
      <c r="D279" s="832" t="s">
        <v>5847</v>
      </c>
      <c r="E279" s="832" t="s">
        <v>5848</v>
      </c>
      <c r="F279" s="849">
        <v>0.05</v>
      </c>
      <c r="G279" s="849">
        <v>45.19</v>
      </c>
      <c r="H279" s="849">
        <v>0.1</v>
      </c>
      <c r="I279" s="849">
        <v>903.8</v>
      </c>
      <c r="J279" s="849">
        <v>0.5</v>
      </c>
      <c r="K279" s="849">
        <v>451.9</v>
      </c>
      <c r="L279" s="849">
        <v>1</v>
      </c>
      <c r="M279" s="849">
        <v>903.8</v>
      </c>
      <c r="N279" s="849">
        <v>0.75000000000000011</v>
      </c>
      <c r="O279" s="849">
        <v>677.84999999999991</v>
      </c>
      <c r="P279" s="837">
        <v>1.4999999999999998</v>
      </c>
      <c r="Q279" s="850">
        <v>903.79999999999973</v>
      </c>
    </row>
    <row r="280" spans="1:17" ht="14.4" customHeight="1" x14ac:dyDescent="0.3">
      <c r="A280" s="831" t="s">
        <v>6274</v>
      </c>
      <c r="B280" s="832" t="s">
        <v>5645</v>
      </c>
      <c r="C280" s="832" t="s">
        <v>5084</v>
      </c>
      <c r="D280" s="832" t="s">
        <v>6295</v>
      </c>
      <c r="E280" s="832" t="s">
        <v>1844</v>
      </c>
      <c r="F280" s="849">
        <v>0.28999999999999998</v>
      </c>
      <c r="G280" s="849">
        <v>10016.549999999999</v>
      </c>
      <c r="H280" s="849">
        <v>0.86309390456166957</v>
      </c>
      <c r="I280" s="849">
        <v>34539.827586206899</v>
      </c>
      <c r="J280" s="849">
        <v>0.35</v>
      </c>
      <c r="K280" s="849">
        <v>11605.4</v>
      </c>
      <c r="L280" s="849">
        <v>1</v>
      </c>
      <c r="M280" s="849">
        <v>33158.285714285717</v>
      </c>
      <c r="N280" s="849">
        <v>0.49</v>
      </c>
      <c r="O280" s="849">
        <v>16844.22</v>
      </c>
      <c r="P280" s="837">
        <v>1.451412273596774</v>
      </c>
      <c r="Q280" s="850">
        <v>34375.959183673469</v>
      </c>
    </row>
    <row r="281" spans="1:17" ht="14.4" customHeight="1" x14ac:dyDescent="0.3">
      <c r="A281" s="831" t="s">
        <v>6274</v>
      </c>
      <c r="B281" s="832" t="s">
        <v>5645</v>
      </c>
      <c r="C281" s="832" t="s">
        <v>5320</v>
      </c>
      <c r="D281" s="832" t="s">
        <v>6296</v>
      </c>
      <c r="E281" s="832" t="s">
        <v>6297</v>
      </c>
      <c r="F281" s="849">
        <v>1</v>
      </c>
      <c r="G281" s="849">
        <v>589.59</v>
      </c>
      <c r="H281" s="849">
        <v>0.33333333333333337</v>
      </c>
      <c r="I281" s="849">
        <v>589.59</v>
      </c>
      <c r="J281" s="849">
        <v>3</v>
      </c>
      <c r="K281" s="849">
        <v>1768.77</v>
      </c>
      <c r="L281" s="849">
        <v>1</v>
      </c>
      <c r="M281" s="849">
        <v>589.59</v>
      </c>
      <c r="N281" s="849"/>
      <c r="O281" s="849"/>
      <c r="P281" s="837"/>
      <c r="Q281" s="850"/>
    </row>
    <row r="282" spans="1:17" ht="14.4" customHeight="1" x14ac:dyDescent="0.3">
      <c r="A282" s="831" t="s">
        <v>6274</v>
      </c>
      <c r="B282" s="832" t="s">
        <v>5645</v>
      </c>
      <c r="C282" s="832" t="s">
        <v>5320</v>
      </c>
      <c r="D282" s="832" t="s">
        <v>6298</v>
      </c>
      <c r="E282" s="832" t="s">
        <v>6299</v>
      </c>
      <c r="F282" s="849">
        <v>2</v>
      </c>
      <c r="G282" s="849">
        <v>2894.56</v>
      </c>
      <c r="H282" s="849">
        <v>0.66666666666666663</v>
      </c>
      <c r="I282" s="849">
        <v>1447.28</v>
      </c>
      <c r="J282" s="849">
        <v>3</v>
      </c>
      <c r="K282" s="849">
        <v>4341.84</v>
      </c>
      <c r="L282" s="849">
        <v>1</v>
      </c>
      <c r="M282" s="849">
        <v>1447.28</v>
      </c>
      <c r="N282" s="849">
        <v>1</v>
      </c>
      <c r="O282" s="849">
        <v>1175.28</v>
      </c>
      <c r="P282" s="837">
        <v>0.27068708197446245</v>
      </c>
      <c r="Q282" s="850">
        <v>1175.28</v>
      </c>
    </row>
    <row r="283" spans="1:17" ht="14.4" customHeight="1" x14ac:dyDescent="0.3">
      <c r="A283" s="831" t="s">
        <v>6274</v>
      </c>
      <c r="B283" s="832" t="s">
        <v>5645</v>
      </c>
      <c r="C283" s="832" t="s">
        <v>5320</v>
      </c>
      <c r="D283" s="832" t="s">
        <v>6300</v>
      </c>
      <c r="E283" s="832" t="s">
        <v>6301</v>
      </c>
      <c r="F283" s="849">
        <v>7</v>
      </c>
      <c r="G283" s="849">
        <v>6806.24</v>
      </c>
      <c r="H283" s="849">
        <v>6.9999999999999991</v>
      </c>
      <c r="I283" s="849">
        <v>972.31999999999994</v>
      </c>
      <c r="J283" s="849">
        <v>1</v>
      </c>
      <c r="K283" s="849">
        <v>972.32</v>
      </c>
      <c r="L283" s="849">
        <v>1</v>
      </c>
      <c r="M283" s="849">
        <v>972.32</v>
      </c>
      <c r="N283" s="849">
        <v>6</v>
      </c>
      <c r="O283" s="849">
        <v>5833.92</v>
      </c>
      <c r="P283" s="837">
        <v>6</v>
      </c>
      <c r="Q283" s="850">
        <v>972.32</v>
      </c>
    </row>
    <row r="284" spans="1:17" ht="14.4" customHeight="1" x14ac:dyDescent="0.3">
      <c r="A284" s="831" t="s">
        <v>6274</v>
      </c>
      <c r="B284" s="832" t="s">
        <v>5645</v>
      </c>
      <c r="C284" s="832" t="s">
        <v>5320</v>
      </c>
      <c r="D284" s="832" t="s">
        <v>6302</v>
      </c>
      <c r="E284" s="832" t="s">
        <v>6301</v>
      </c>
      <c r="F284" s="849">
        <v>21</v>
      </c>
      <c r="G284" s="849">
        <v>35853.509999999995</v>
      </c>
      <c r="H284" s="849">
        <v>0.95454545454545436</v>
      </c>
      <c r="I284" s="849">
        <v>1707.3099999999997</v>
      </c>
      <c r="J284" s="849">
        <v>22</v>
      </c>
      <c r="K284" s="849">
        <v>37560.82</v>
      </c>
      <c r="L284" s="849">
        <v>1</v>
      </c>
      <c r="M284" s="849">
        <v>1707.31</v>
      </c>
      <c r="N284" s="849">
        <v>7</v>
      </c>
      <c r="O284" s="849">
        <v>11529.730000000001</v>
      </c>
      <c r="P284" s="837">
        <v>0.30696161585396703</v>
      </c>
      <c r="Q284" s="850">
        <v>1647.1042857142859</v>
      </c>
    </row>
    <row r="285" spans="1:17" ht="14.4" customHeight="1" x14ac:dyDescent="0.3">
      <c r="A285" s="831" t="s">
        <v>6274</v>
      </c>
      <c r="B285" s="832" t="s">
        <v>5645</v>
      </c>
      <c r="C285" s="832" t="s">
        <v>5320</v>
      </c>
      <c r="D285" s="832" t="s">
        <v>6303</v>
      </c>
      <c r="E285" s="832" t="s">
        <v>6301</v>
      </c>
      <c r="F285" s="849">
        <v>1</v>
      </c>
      <c r="G285" s="849">
        <v>2066.3000000000002</v>
      </c>
      <c r="H285" s="849"/>
      <c r="I285" s="849">
        <v>2066.3000000000002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6274</v>
      </c>
      <c r="B286" s="832" t="s">
        <v>5645</v>
      </c>
      <c r="C286" s="832" t="s">
        <v>5320</v>
      </c>
      <c r="D286" s="832" t="s">
        <v>6304</v>
      </c>
      <c r="E286" s="832" t="s">
        <v>6305</v>
      </c>
      <c r="F286" s="849">
        <v>6</v>
      </c>
      <c r="G286" s="849">
        <v>6166.5599999999995</v>
      </c>
      <c r="H286" s="849">
        <v>3</v>
      </c>
      <c r="I286" s="849">
        <v>1027.76</v>
      </c>
      <c r="J286" s="849">
        <v>2</v>
      </c>
      <c r="K286" s="849">
        <v>2055.52</v>
      </c>
      <c r="L286" s="849">
        <v>1</v>
      </c>
      <c r="M286" s="849">
        <v>1027.76</v>
      </c>
      <c r="N286" s="849">
        <v>4</v>
      </c>
      <c r="O286" s="849">
        <v>3933.8</v>
      </c>
      <c r="P286" s="837">
        <v>1.9137736436522146</v>
      </c>
      <c r="Q286" s="850">
        <v>983.45</v>
      </c>
    </row>
    <row r="287" spans="1:17" ht="14.4" customHeight="1" x14ac:dyDescent="0.3">
      <c r="A287" s="831" t="s">
        <v>6274</v>
      </c>
      <c r="B287" s="832" t="s">
        <v>5645</v>
      </c>
      <c r="C287" s="832" t="s">
        <v>5320</v>
      </c>
      <c r="D287" s="832" t="s">
        <v>6306</v>
      </c>
      <c r="E287" s="832" t="s">
        <v>6305</v>
      </c>
      <c r="F287" s="849">
        <v>4</v>
      </c>
      <c r="G287" s="849">
        <v>8567.4</v>
      </c>
      <c r="H287" s="849">
        <v>1.3333333333333335</v>
      </c>
      <c r="I287" s="849">
        <v>2141.85</v>
      </c>
      <c r="J287" s="849">
        <v>3</v>
      </c>
      <c r="K287" s="849">
        <v>6425.5499999999993</v>
      </c>
      <c r="L287" s="849">
        <v>1</v>
      </c>
      <c r="M287" s="849">
        <v>2141.85</v>
      </c>
      <c r="N287" s="849">
        <v>1</v>
      </c>
      <c r="O287" s="849">
        <v>2141.85</v>
      </c>
      <c r="P287" s="837">
        <v>0.33333333333333337</v>
      </c>
      <c r="Q287" s="850">
        <v>2141.85</v>
      </c>
    </row>
    <row r="288" spans="1:17" ht="14.4" customHeight="1" x14ac:dyDescent="0.3">
      <c r="A288" s="831" t="s">
        <v>6274</v>
      </c>
      <c r="B288" s="832" t="s">
        <v>5645</v>
      </c>
      <c r="C288" s="832" t="s">
        <v>5320</v>
      </c>
      <c r="D288" s="832" t="s">
        <v>6307</v>
      </c>
      <c r="E288" s="832" t="s">
        <v>6308</v>
      </c>
      <c r="F288" s="849">
        <v>6</v>
      </c>
      <c r="G288" s="849">
        <v>18020.28</v>
      </c>
      <c r="H288" s="849">
        <v>2.9999999999999996</v>
      </c>
      <c r="I288" s="849">
        <v>3003.3799999999997</v>
      </c>
      <c r="J288" s="849">
        <v>2</v>
      </c>
      <c r="K288" s="849">
        <v>6006.76</v>
      </c>
      <c r="L288" s="849">
        <v>1</v>
      </c>
      <c r="M288" s="849">
        <v>3003.38</v>
      </c>
      <c r="N288" s="849">
        <v>1</v>
      </c>
      <c r="O288" s="849">
        <v>3003.38</v>
      </c>
      <c r="P288" s="837">
        <v>0.5</v>
      </c>
      <c r="Q288" s="850">
        <v>3003.38</v>
      </c>
    </row>
    <row r="289" spans="1:17" ht="14.4" customHeight="1" x14ac:dyDescent="0.3">
      <c r="A289" s="831" t="s">
        <v>6274</v>
      </c>
      <c r="B289" s="832" t="s">
        <v>5645</v>
      </c>
      <c r="C289" s="832" t="s">
        <v>5320</v>
      </c>
      <c r="D289" s="832" t="s">
        <v>6309</v>
      </c>
      <c r="E289" s="832" t="s">
        <v>6310</v>
      </c>
      <c r="F289" s="849">
        <v>2</v>
      </c>
      <c r="G289" s="849">
        <v>4473</v>
      </c>
      <c r="H289" s="849"/>
      <c r="I289" s="849">
        <v>2236.5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6274</v>
      </c>
      <c r="B290" s="832" t="s">
        <v>5645</v>
      </c>
      <c r="C290" s="832" t="s">
        <v>5320</v>
      </c>
      <c r="D290" s="832" t="s">
        <v>6311</v>
      </c>
      <c r="E290" s="832" t="s">
        <v>6312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6890.78</v>
      </c>
      <c r="P290" s="837"/>
      <c r="Q290" s="850">
        <v>6890.78</v>
      </c>
    </row>
    <row r="291" spans="1:17" ht="14.4" customHeight="1" x14ac:dyDescent="0.3">
      <c r="A291" s="831" t="s">
        <v>6274</v>
      </c>
      <c r="B291" s="832" t="s">
        <v>5645</v>
      </c>
      <c r="C291" s="832" t="s">
        <v>5320</v>
      </c>
      <c r="D291" s="832" t="s">
        <v>6313</v>
      </c>
      <c r="E291" s="832" t="s">
        <v>6314</v>
      </c>
      <c r="F291" s="849">
        <v>1</v>
      </c>
      <c r="G291" s="849">
        <v>19196.8</v>
      </c>
      <c r="H291" s="849"/>
      <c r="I291" s="849">
        <v>19196.8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6274</v>
      </c>
      <c r="B292" s="832" t="s">
        <v>5645</v>
      </c>
      <c r="C292" s="832" t="s">
        <v>5320</v>
      </c>
      <c r="D292" s="832" t="s">
        <v>6315</v>
      </c>
      <c r="E292" s="832" t="s">
        <v>6316</v>
      </c>
      <c r="F292" s="849">
        <v>13</v>
      </c>
      <c r="G292" s="849">
        <v>53792.570000000007</v>
      </c>
      <c r="H292" s="849">
        <v>0.8125</v>
      </c>
      <c r="I292" s="849">
        <v>4137.8900000000003</v>
      </c>
      <c r="J292" s="849">
        <v>16</v>
      </c>
      <c r="K292" s="849">
        <v>66206.240000000005</v>
      </c>
      <c r="L292" s="849">
        <v>1</v>
      </c>
      <c r="M292" s="849">
        <v>4137.8900000000003</v>
      </c>
      <c r="N292" s="849">
        <v>4</v>
      </c>
      <c r="O292" s="849">
        <v>16551.560000000001</v>
      </c>
      <c r="P292" s="837">
        <v>0.25</v>
      </c>
      <c r="Q292" s="850">
        <v>4137.8900000000003</v>
      </c>
    </row>
    <row r="293" spans="1:17" ht="14.4" customHeight="1" x14ac:dyDescent="0.3">
      <c r="A293" s="831" t="s">
        <v>6274</v>
      </c>
      <c r="B293" s="832" t="s">
        <v>5645</v>
      </c>
      <c r="C293" s="832" t="s">
        <v>5320</v>
      </c>
      <c r="D293" s="832" t="s">
        <v>6317</v>
      </c>
      <c r="E293" s="832" t="s">
        <v>6318</v>
      </c>
      <c r="F293" s="849">
        <v>1</v>
      </c>
      <c r="G293" s="849">
        <v>1123.73</v>
      </c>
      <c r="H293" s="849"/>
      <c r="I293" s="849">
        <v>1123.73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6274</v>
      </c>
      <c r="B294" s="832" t="s">
        <v>5645</v>
      </c>
      <c r="C294" s="832" t="s">
        <v>5320</v>
      </c>
      <c r="D294" s="832" t="s">
        <v>6319</v>
      </c>
      <c r="E294" s="832" t="s">
        <v>6320</v>
      </c>
      <c r="F294" s="849">
        <v>5</v>
      </c>
      <c r="G294" s="849">
        <v>5014</v>
      </c>
      <c r="H294" s="849">
        <v>0.45454545454545459</v>
      </c>
      <c r="I294" s="849">
        <v>1002.8</v>
      </c>
      <c r="J294" s="849">
        <v>11</v>
      </c>
      <c r="K294" s="849">
        <v>11030.8</v>
      </c>
      <c r="L294" s="849">
        <v>1</v>
      </c>
      <c r="M294" s="849">
        <v>1002.8</v>
      </c>
      <c r="N294" s="849">
        <v>14</v>
      </c>
      <c r="O294" s="849">
        <v>13622.35</v>
      </c>
      <c r="P294" s="837">
        <v>1.2349376291837402</v>
      </c>
      <c r="Q294" s="850">
        <v>973.02499999999998</v>
      </c>
    </row>
    <row r="295" spans="1:17" ht="14.4" customHeight="1" x14ac:dyDescent="0.3">
      <c r="A295" s="831" t="s">
        <v>6274</v>
      </c>
      <c r="B295" s="832" t="s">
        <v>5645</v>
      </c>
      <c r="C295" s="832" t="s">
        <v>5320</v>
      </c>
      <c r="D295" s="832" t="s">
        <v>6321</v>
      </c>
      <c r="E295" s="832" t="s">
        <v>6322</v>
      </c>
      <c r="F295" s="849">
        <v>4</v>
      </c>
      <c r="G295" s="849">
        <v>30600</v>
      </c>
      <c r="H295" s="849">
        <v>2</v>
      </c>
      <c r="I295" s="849">
        <v>7650</v>
      </c>
      <c r="J295" s="849">
        <v>2</v>
      </c>
      <c r="K295" s="849">
        <v>15300</v>
      </c>
      <c r="L295" s="849">
        <v>1</v>
      </c>
      <c r="M295" s="849">
        <v>7650</v>
      </c>
      <c r="N295" s="849"/>
      <c r="O295" s="849"/>
      <c r="P295" s="837"/>
      <c r="Q295" s="850"/>
    </row>
    <row r="296" spans="1:17" ht="14.4" customHeight="1" x14ac:dyDescent="0.3">
      <c r="A296" s="831" t="s">
        <v>6274</v>
      </c>
      <c r="B296" s="832" t="s">
        <v>5645</v>
      </c>
      <c r="C296" s="832" t="s">
        <v>5320</v>
      </c>
      <c r="D296" s="832" t="s">
        <v>6323</v>
      </c>
      <c r="E296" s="832" t="s">
        <v>6324</v>
      </c>
      <c r="F296" s="849"/>
      <c r="G296" s="849"/>
      <c r="H296" s="849"/>
      <c r="I296" s="849"/>
      <c r="J296" s="849">
        <v>1</v>
      </c>
      <c r="K296" s="849">
        <v>9370.39</v>
      </c>
      <c r="L296" s="849">
        <v>1</v>
      </c>
      <c r="M296" s="849">
        <v>9370.39</v>
      </c>
      <c r="N296" s="849">
        <v>1</v>
      </c>
      <c r="O296" s="849">
        <v>9370.39</v>
      </c>
      <c r="P296" s="837">
        <v>1</v>
      </c>
      <c r="Q296" s="850">
        <v>9370.39</v>
      </c>
    </row>
    <row r="297" spans="1:17" ht="14.4" customHeight="1" x14ac:dyDescent="0.3">
      <c r="A297" s="831" t="s">
        <v>6274</v>
      </c>
      <c r="B297" s="832" t="s">
        <v>5645</v>
      </c>
      <c r="C297" s="832" t="s">
        <v>5320</v>
      </c>
      <c r="D297" s="832" t="s">
        <v>6325</v>
      </c>
      <c r="E297" s="832" t="s">
        <v>6326</v>
      </c>
      <c r="F297" s="849"/>
      <c r="G297" s="849"/>
      <c r="H297" s="849"/>
      <c r="I297" s="849"/>
      <c r="J297" s="849">
        <v>1</v>
      </c>
      <c r="K297" s="849">
        <v>3399.27</v>
      </c>
      <c r="L297" s="849">
        <v>1</v>
      </c>
      <c r="M297" s="849">
        <v>3399.27</v>
      </c>
      <c r="N297" s="849"/>
      <c r="O297" s="849"/>
      <c r="P297" s="837"/>
      <c r="Q297" s="850"/>
    </row>
    <row r="298" spans="1:17" ht="14.4" customHeight="1" x14ac:dyDescent="0.3">
      <c r="A298" s="831" t="s">
        <v>6274</v>
      </c>
      <c r="B298" s="832" t="s">
        <v>5645</v>
      </c>
      <c r="C298" s="832" t="s">
        <v>5320</v>
      </c>
      <c r="D298" s="832" t="s">
        <v>6327</v>
      </c>
      <c r="E298" s="832" t="s">
        <v>6328</v>
      </c>
      <c r="F298" s="849"/>
      <c r="G298" s="849"/>
      <c r="H298" s="849"/>
      <c r="I298" s="849"/>
      <c r="J298" s="849">
        <v>1</v>
      </c>
      <c r="K298" s="849">
        <v>13284.52</v>
      </c>
      <c r="L298" s="849">
        <v>1</v>
      </c>
      <c r="M298" s="849">
        <v>13284.52</v>
      </c>
      <c r="N298" s="849"/>
      <c r="O298" s="849"/>
      <c r="P298" s="837"/>
      <c r="Q298" s="850"/>
    </row>
    <row r="299" spans="1:17" ht="14.4" customHeight="1" x14ac:dyDescent="0.3">
      <c r="A299" s="831" t="s">
        <v>6274</v>
      </c>
      <c r="B299" s="832" t="s">
        <v>5645</v>
      </c>
      <c r="C299" s="832" t="s">
        <v>5320</v>
      </c>
      <c r="D299" s="832" t="s">
        <v>6329</v>
      </c>
      <c r="E299" s="832" t="s">
        <v>6330</v>
      </c>
      <c r="F299" s="849">
        <v>5</v>
      </c>
      <c r="G299" s="849">
        <v>10854.849999999999</v>
      </c>
      <c r="H299" s="849">
        <v>2.5</v>
      </c>
      <c r="I299" s="849">
        <v>2170.9699999999998</v>
      </c>
      <c r="J299" s="849">
        <v>2</v>
      </c>
      <c r="K299" s="849">
        <v>4341.9399999999996</v>
      </c>
      <c r="L299" s="849">
        <v>1</v>
      </c>
      <c r="M299" s="849">
        <v>2170.9699999999998</v>
      </c>
      <c r="N299" s="849">
        <v>1</v>
      </c>
      <c r="O299" s="849">
        <v>2170.9699999999998</v>
      </c>
      <c r="P299" s="837">
        <v>0.5</v>
      </c>
      <c r="Q299" s="850">
        <v>2170.9699999999998</v>
      </c>
    </row>
    <row r="300" spans="1:17" ht="14.4" customHeight="1" x14ac:dyDescent="0.3">
      <c r="A300" s="831" t="s">
        <v>6274</v>
      </c>
      <c r="B300" s="832" t="s">
        <v>5645</v>
      </c>
      <c r="C300" s="832" t="s">
        <v>5320</v>
      </c>
      <c r="D300" s="832" t="s">
        <v>6331</v>
      </c>
      <c r="E300" s="832" t="s">
        <v>6332</v>
      </c>
      <c r="F300" s="849">
        <v>6</v>
      </c>
      <c r="G300" s="849">
        <v>31555.379999999997</v>
      </c>
      <c r="H300" s="849">
        <v>6</v>
      </c>
      <c r="I300" s="849">
        <v>5259.23</v>
      </c>
      <c r="J300" s="849">
        <v>1</v>
      </c>
      <c r="K300" s="849">
        <v>5259.23</v>
      </c>
      <c r="L300" s="849">
        <v>1</v>
      </c>
      <c r="M300" s="849">
        <v>5259.23</v>
      </c>
      <c r="N300" s="849">
        <v>8</v>
      </c>
      <c r="O300" s="849">
        <v>40617.14</v>
      </c>
      <c r="P300" s="837">
        <v>7.7230202900424594</v>
      </c>
      <c r="Q300" s="850">
        <v>5077.1424999999999</v>
      </c>
    </row>
    <row r="301" spans="1:17" ht="14.4" customHeight="1" x14ac:dyDescent="0.3">
      <c r="A301" s="831" t="s">
        <v>6274</v>
      </c>
      <c r="B301" s="832" t="s">
        <v>5645</v>
      </c>
      <c r="C301" s="832" t="s">
        <v>5320</v>
      </c>
      <c r="D301" s="832" t="s">
        <v>6333</v>
      </c>
      <c r="E301" s="832" t="s">
        <v>6334</v>
      </c>
      <c r="F301" s="849">
        <v>1</v>
      </c>
      <c r="G301" s="849">
        <v>1497.44</v>
      </c>
      <c r="H301" s="849"/>
      <c r="I301" s="849">
        <v>1497.44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6274</v>
      </c>
      <c r="B302" s="832" t="s">
        <v>5645</v>
      </c>
      <c r="C302" s="832" t="s">
        <v>5320</v>
      </c>
      <c r="D302" s="832" t="s">
        <v>6335</v>
      </c>
      <c r="E302" s="832" t="s">
        <v>6336</v>
      </c>
      <c r="F302" s="849">
        <v>1</v>
      </c>
      <c r="G302" s="849">
        <v>4041.82</v>
      </c>
      <c r="H302" s="849"/>
      <c r="I302" s="849">
        <v>4041.82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6274</v>
      </c>
      <c r="B303" s="832" t="s">
        <v>5645</v>
      </c>
      <c r="C303" s="832" t="s">
        <v>5320</v>
      </c>
      <c r="D303" s="832" t="s">
        <v>6337</v>
      </c>
      <c r="E303" s="832" t="s">
        <v>6338</v>
      </c>
      <c r="F303" s="849">
        <v>6</v>
      </c>
      <c r="G303" s="849">
        <v>3633.9</v>
      </c>
      <c r="H303" s="849">
        <v>1.5</v>
      </c>
      <c r="I303" s="849">
        <v>605.65</v>
      </c>
      <c r="J303" s="849">
        <v>4</v>
      </c>
      <c r="K303" s="849">
        <v>2422.6</v>
      </c>
      <c r="L303" s="849">
        <v>1</v>
      </c>
      <c r="M303" s="849">
        <v>605.65</v>
      </c>
      <c r="N303" s="849">
        <v>1</v>
      </c>
      <c r="O303" s="849">
        <v>550.72</v>
      </c>
      <c r="P303" s="837">
        <v>0.22732601337406094</v>
      </c>
      <c r="Q303" s="850">
        <v>550.72</v>
      </c>
    </row>
    <row r="304" spans="1:17" ht="14.4" customHeight="1" x14ac:dyDescent="0.3">
      <c r="A304" s="831" t="s">
        <v>6274</v>
      </c>
      <c r="B304" s="832" t="s">
        <v>5645</v>
      </c>
      <c r="C304" s="832" t="s">
        <v>5320</v>
      </c>
      <c r="D304" s="832" t="s">
        <v>6339</v>
      </c>
      <c r="E304" s="832" t="s">
        <v>6340</v>
      </c>
      <c r="F304" s="849">
        <v>3</v>
      </c>
      <c r="G304" s="849">
        <v>2493.48</v>
      </c>
      <c r="H304" s="849">
        <v>3</v>
      </c>
      <c r="I304" s="849">
        <v>831.16</v>
      </c>
      <c r="J304" s="849">
        <v>1</v>
      </c>
      <c r="K304" s="849">
        <v>831.16</v>
      </c>
      <c r="L304" s="849">
        <v>1</v>
      </c>
      <c r="M304" s="849">
        <v>831.16</v>
      </c>
      <c r="N304" s="849">
        <v>4</v>
      </c>
      <c r="O304" s="849">
        <v>3324.64</v>
      </c>
      <c r="P304" s="837">
        <v>4</v>
      </c>
      <c r="Q304" s="850">
        <v>831.16</v>
      </c>
    </row>
    <row r="305" spans="1:17" ht="14.4" customHeight="1" x14ac:dyDescent="0.3">
      <c r="A305" s="831" t="s">
        <v>6274</v>
      </c>
      <c r="B305" s="832" t="s">
        <v>5645</v>
      </c>
      <c r="C305" s="832" t="s">
        <v>5320</v>
      </c>
      <c r="D305" s="832" t="s">
        <v>6341</v>
      </c>
      <c r="E305" s="832" t="s">
        <v>6340</v>
      </c>
      <c r="F305" s="849">
        <v>14</v>
      </c>
      <c r="G305" s="849">
        <v>12432.84</v>
      </c>
      <c r="H305" s="849"/>
      <c r="I305" s="849">
        <v>888.06000000000006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6274</v>
      </c>
      <c r="B306" s="832" t="s">
        <v>5645</v>
      </c>
      <c r="C306" s="832" t="s">
        <v>5320</v>
      </c>
      <c r="D306" s="832" t="s">
        <v>6342</v>
      </c>
      <c r="E306" s="832" t="s">
        <v>6343</v>
      </c>
      <c r="F306" s="849">
        <v>1</v>
      </c>
      <c r="G306" s="849">
        <v>888.06</v>
      </c>
      <c r="H306" s="849"/>
      <c r="I306" s="849">
        <v>888.06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6274</v>
      </c>
      <c r="B307" s="832" t="s">
        <v>5645</v>
      </c>
      <c r="C307" s="832" t="s">
        <v>5320</v>
      </c>
      <c r="D307" s="832" t="s">
        <v>6344</v>
      </c>
      <c r="E307" s="832" t="s">
        <v>6345</v>
      </c>
      <c r="F307" s="849">
        <v>2</v>
      </c>
      <c r="G307" s="849">
        <v>1662.32</v>
      </c>
      <c r="H307" s="849">
        <v>2</v>
      </c>
      <c r="I307" s="849">
        <v>831.16</v>
      </c>
      <c r="J307" s="849">
        <v>1</v>
      </c>
      <c r="K307" s="849">
        <v>831.16</v>
      </c>
      <c r="L307" s="849">
        <v>1</v>
      </c>
      <c r="M307" s="849">
        <v>831.16</v>
      </c>
      <c r="N307" s="849"/>
      <c r="O307" s="849"/>
      <c r="P307" s="837"/>
      <c r="Q307" s="850"/>
    </row>
    <row r="308" spans="1:17" ht="14.4" customHeight="1" x14ac:dyDescent="0.3">
      <c r="A308" s="831" t="s">
        <v>6274</v>
      </c>
      <c r="B308" s="832" t="s">
        <v>5645</v>
      </c>
      <c r="C308" s="832" t="s">
        <v>5320</v>
      </c>
      <c r="D308" s="832" t="s">
        <v>6346</v>
      </c>
      <c r="E308" s="832" t="s">
        <v>6347</v>
      </c>
      <c r="F308" s="849">
        <v>2</v>
      </c>
      <c r="G308" s="849">
        <v>2624.28</v>
      </c>
      <c r="H308" s="849">
        <v>0.5</v>
      </c>
      <c r="I308" s="849">
        <v>1312.14</v>
      </c>
      <c r="J308" s="849">
        <v>4</v>
      </c>
      <c r="K308" s="849">
        <v>5248.56</v>
      </c>
      <c r="L308" s="849">
        <v>1</v>
      </c>
      <c r="M308" s="849">
        <v>1312.14</v>
      </c>
      <c r="N308" s="849">
        <v>1</v>
      </c>
      <c r="O308" s="849">
        <v>1312.14</v>
      </c>
      <c r="P308" s="837">
        <v>0.25</v>
      </c>
      <c r="Q308" s="850">
        <v>1312.14</v>
      </c>
    </row>
    <row r="309" spans="1:17" ht="14.4" customHeight="1" x14ac:dyDescent="0.3">
      <c r="A309" s="831" t="s">
        <v>6274</v>
      </c>
      <c r="B309" s="832" t="s">
        <v>5645</v>
      </c>
      <c r="C309" s="832" t="s">
        <v>5320</v>
      </c>
      <c r="D309" s="832" t="s">
        <v>6348</v>
      </c>
      <c r="E309" s="832" t="s">
        <v>6349</v>
      </c>
      <c r="F309" s="849">
        <v>16</v>
      </c>
      <c r="G309" s="849">
        <v>58313.279999999999</v>
      </c>
      <c r="H309" s="849">
        <v>3.1999999999999997</v>
      </c>
      <c r="I309" s="849">
        <v>3644.58</v>
      </c>
      <c r="J309" s="849">
        <v>5</v>
      </c>
      <c r="K309" s="849">
        <v>18222.900000000001</v>
      </c>
      <c r="L309" s="849">
        <v>1</v>
      </c>
      <c r="M309" s="849">
        <v>3644.5800000000004</v>
      </c>
      <c r="N309" s="849">
        <v>4</v>
      </c>
      <c r="O309" s="849">
        <v>14578.32</v>
      </c>
      <c r="P309" s="837">
        <v>0.79999999999999993</v>
      </c>
      <c r="Q309" s="850">
        <v>3644.58</v>
      </c>
    </row>
    <row r="310" spans="1:17" ht="14.4" customHeight="1" x14ac:dyDescent="0.3">
      <c r="A310" s="831" t="s">
        <v>6274</v>
      </c>
      <c r="B310" s="832" t="s">
        <v>5645</v>
      </c>
      <c r="C310" s="832" t="s">
        <v>5320</v>
      </c>
      <c r="D310" s="832" t="s">
        <v>6350</v>
      </c>
      <c r="E310" s="832" t="s">
        <v>6351</v>
      </c>
      <c r="F310" s="849">
        <v>6</v>
      </c>
      <c r="G310" s="849">
        <v>6877.98</v>
      </c>
      <c r="H310" s="849">
        <v>1</v>
      </c>
      <c r="I310" s="849">
        <v>1146.33</v>
      </c>
      <c r="J310" s="849">
        <v>6</v>
      </c>
      <c r="K310" s="849">
        <v>6877.98</v>
      </c>
      <c r="L310" s="849">
        <v>1</v>
      </c>
      <c r="M310" s="849">
        <v>1146.33</v>
      </c>
      <c r="N310" s="849">
        <v>2</v>
      </c>
      <c r="O310" s="849">
        <v>2232.5</v>
      </c>
      <c r="P310" s="837">
        <v>0.32458657919912537</v>
      </c>
      <c r="Q310" s="850">
        <v>1116.25</v>
      </c>
    </row>
    <row r="311" spans="1:17" ht="14.4" customHeight="1" x14ac:dyDescent="0.3">
      <c r="A311" s="831" t="s">
        <v>6274</v>
      </c>
      <c r="B311" s="832" t="s">
        <v>5645</v>
      </c>
      <c r="C311" s="832" t="s">
        <v>5320</v>
      </c>
      <c r="D311" s="832" t="s">
        <v>6352</v>
      </c>
      <c r="E311" s="832" t="s">
        <v>6353</v>
      </c>
      <c r="F311" s="849">
        <v>6</v>
      </c>
      <c r="G311" s="849">
        <v>2154.6</v>
      </c>
      <c r="H311" s="849">
        <v>5.9999999999999991</v>
      </c>
      <c r="I311" s="849">
        <v>359.09999999999997</v>
      </c>
      <c r="J311" s="849">
        <v>1</v>
      </c>
      <c r="K311" s="849">
        <v>359.1</v>
      </c>
      <c r="L311" s="849">
        <v>1</v>
      </c>
      <c r="M311" s="849">
        <v>359.1</v>
      </c>
      <c r="N311" s="849">
        <v>3</v>
      </c>
      <c r="O311" s="849">
        <v>1077.3000000000002</v>
      </c>
      <c r="P311" s="837">
        <v>3.0000000000000004</v>
      </c>
      <c r="Q311" s="850">
        <v>359.10000000000008</v>
      </c>
    </row>
    <row r="312" spans="1:17" ht="14.4" customHeight="1" x14ac:dyDescent="0.3">
      <c r="A312" s="831" t="s">
        <v>6274</v>
      </c>
      <c r="B312" s="832" t="s">
        <v>5645</v>
      </c>
      <c r="C312" s="832" t="s">
        <v>5320</v>
      </c>
      <c r="D312" s="832" t="s">
        <v>6354</v>
      </c>
      <c r="E312" s="832" t="s">
        <v>6355</v>
      </c>
      <c r="F312" s="849">
        <v>4</v>
      </c>
      <c r="G312" s="849">
        <v>3575.6</v>
      </c>
      <c r="H312" s="849">
        <v>0.5</v>
      </c>
      <c r="I312" s="849">
        <v>893.9</v>
      </c>
      <c r="J312" s="849">
        <v>8</v>
      </c>
      <c r="K312" s="849">
        <v>7151.2</v>
      </c>
      <c r="L312" s="849">
        <v>1</v>
      </c>
      <c r="M312" s="849">
        <v>893.9</v>
      </c>
      <c r="N312" s="849">
        <v>3</v>
      </c>
      <c r="O312" s="849">
        <v>2681.7</v>
      </c>
      <c r="P312" s="837">
        <v>0.375</v>
      </c>
      <c r="Q312" s="850">
        <v>893.9</v>
      </c>
    </row>
    <row r="313" spans="1:17" ht="14.4" customHeight="1" x14ac:dyDescent="0.3">
      <c r="A313" s="831" t="s">
        <v>6274</v>
      </c>
      <c r="B313" s="832" t="s">
        <v>5645</v>
      </c>
      <c r="C313" s="832" t="s">
        <v>5320</v>
      </c>
      <c r="D313" s="832" t="s">
        <v>6356</v>
      </c>
      <c r="E313" s="832" t="s">
        <v>6357</v>
      </c>
      <c r="F313" s="849"/>
      <c r="G313" s="849"/>
      <c r="H313" s="849"/>
      <c r="I313" s="849"/>
      <c r="J313" s="849">
        <v>1</v>
      </c>
      <c r="K313" s="849">
        <v>893.9</v>
      </c>
      <c r="L313" s="849">
        <v>1</v>
      </c>
      <c r="M313" s="849">
        <v>893.9</v>
      </c>
      <c r="N313" s="849"/>
      <c r="O313" s="849"/>
      <c r="P313" s="837"/>
      <c r="Q313" s="850"/>
    </row>
    <row r="314" spans="1:17" ht="14.4" customHeight="1" x14ac:dyDescent="0.3">
      <c r="A314" s="831" t="s">
        <v>6274</v>
      </c>
      <c r="B314" s="832" t="s">
        <v>5645</v>
      </c>
      <c r="C314" s="832" t="s">
        <v>5320</v>
      </c>
      <c r="D314" s="832" t="s">
        <v>6358</v>
      </c>
      <c r="E314" s="832" t="s">
        <v>6359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893.9</v>
      </c>
      <c r="P314" s="837"/>
      <c r="Q314" s="850">
        <v>893.9</v>
      </c>
    </row>
    <row r="315" spans="1:17" ht="14.4" customHeight="1" x14ac:dyDescent="0.3">
      <c r="A315" s="831" t="s">
        <v>6274</v>
      </c>
      <c r="B315" s="832" t="s">
        <v>5645</v>
      </c>
      <c r="C315" s="832" t="s">
        <v>5320</v>
      </c>
      <c r="D315" s="832" t="s">
        <v>6360</v>
      </c>
      <c r="E315" s="832" t="s">
        <v>6361</v>
      </c>
      <c r="F315" s="849">
        <v>3</v>
      </c>
      <c r="G315" s="849">
        <v>50495.069999999992</v>
      </c>
      <c r="H315" s="849">
        <v>3</v>
      </c>
      <c r="I315" s="849">
        <v>16831.689999999999</v>
      </c>
      <c r="J315" s="849">
        <v>1</v>
      </c>
      <c r="K315" s="849">
        <v>16831.689999999999</v>
      </c>
      <c r="L315" s="849">
        <v>1</v>
      </c>
      <c r="M315" s="849">
        <v>16831.689999999999</v>
      </c>
      <c r="N315" s="849">
        <v>3</v>
      </c>
      <c r="O315" s="849">
        <v>50495.069999999992</v>
      </c>
      <c r="P315" s="837">
        <v>3</v>
      </c>
      <c r="Q315" s="850">
        <v>16831.689999999999</v>
      </c>
    </row>
    <row r="316" spans="1:17" ht="14.4" customHeight="1" x14ac:dyDescent="0.3">
      <c r="A316" s="831" t="s">
        <v>6274</v>
      </c>
      <c r="B316" s="832" t="s">
        <v>5645</v>
      </c>
      <c r="C316" s="832" t="s">
        <v>5320</v>
      </c>
      <c r="D316" s="832" t="s">
        <v>6362</v>
      </c>
      <c r="E316" s="832" t="s">
        <v>6363</v>
      </c>
      <c r="F316" s="849">
        <v>5</v>
      </c>
      <c r="G316" s="849">
        <v>32935.65</v>
      </c>
      <c r="H316" s="849">
        <v>2.5</v>
      </c>
      <c r="I316" s="849">
        <v>6587.13</v>
      </c>
      <c r="J316" s="849">
        <v>2</v>
      </c>
      <c r="K316" s="849">
        <v>13174.26</v>
      </c>
      <c r="L316" s="849">
        <v>1</v>
      </c>
      <c r="M316" s="849">
        <v>6587.13</v>
      </c>
      <c r="N316" s="849">
        <v>5</v>
      </c>
      <c r="O316" s="849">
        <v>31952.170000000002</v>
      </c>
      <c r="P316" s="837">
        <v>2.4253483687129296</v>
      </c>
      <c r="Q316" s="850">
        <v>6390.4340000000002</v>
      </c>
    </row>
    <row r="317" spans="1:17" ht="14.4" customHeight="1" x14ac:dyDescent="0.3">
      <c r="A317" s="831" t="s">
        <v>6274</v>
      </c>
      <c r="B317" s="832" t="s">
        <v>5645</v>
      </c>
      <c r="C317" s="832" t="s">
        <v>5320</v>
      </c>
      <c r="D317" s="832" t="s">
        <v>6364</v>
      </c>
      <c r="E317" s="832" t="s">
        <v>6365</v>
      </c>
      <c r="F317" s="849">
        <v>1</v>
      </c>
      <c r="G317" s="849">
        <v>1841.62</v>
      </c>
      <c r="H317" s="849">
        <v>0.5</v>
      </c>
      <c r="I317" s="849">
        <v>1841.62</v>
      </c>
      <c r="J317" s="849">
        <v>2</v>
      </c>
      <c r="K317" s="849">
        <v>3683.24</v>
      </c>
      <c r="L317" s="849">
        <v>1</v>
      </c>
      <c r="M317" s="849">
        <v>1841.62</v>
      </c>
      <c r="N317" s="849">
        <v>1</v>
      </c>
      <c r="O317" s="849">
        <v>1841.62</v>
      </c>
      <c r="P317" s="837">
        <v>0.5</v>
      </c>
      <c r="Q317" s="850">
        <v>1841.62</v>
      </c>
    </row>
    <row r="318" spans="1:17" ht="14.4" customHeight="1" x14ac:dyDescent="0.3">
      <c r="A318" s="831" t="s">
        <v>6274</v>
      </c>
      <c r="B318" s="832" t="s">
        <v>5645</v>
      </c>
      <c r="C318" s="832" t="s">
        <v>5320</v>
      </c>
      <c r="D318" s="832" t="s">
        <v>6366</v>
      </c>
      <c r="E318" s="832" t="s">
        <v>6367</v>
      </c>
      <c r="F318" s="849"/>
      <c r="G318" s="849"/>
      <c r="H318" s="849"/>
      <c r="I318" s="849"/>
      <c r="J318" s="849">
        <v>2</v>
      </c>
      <c r="K318" s="849">
        <v>33438</v>
      </c>
      <c r="L318" s="849">
        <v>1</v>
      </c>
      <c r="M318" s="849">
        <v>16719</v>
      </c>
      <c r="N318" s="849"/>
      <c r="O318" s="849"/>
      <c r="P318" s="837"/>
      <c r="Q318" s="850"/>
    </row>
    <row r="319" spans="1:17" ht="14.4" customHeight="1" x14ac:dyDescent="0.3">
      <c r="A319" s="831" t="s">
        <v>6274</v>
      </c>
      <c r="B319" s="832" t="s">
        <v>5645</v>
      </c>
      <c r="C319" s="832" t="s">
        <v>5320</v>
      </c>
      <c r="D319" s="832" t="s">
        <v>6368</v>
      </c>
      <c r="E319" s="832" t="s">
        <v>6369</v>
      </c>
      <c r="F319" s="849">
        <v>1</v>
      </c>
      <c r="G319" s="849">
        <v>511</v>
      </c>
      <c r="H319" s="849"/>
      <c r="I319" s="849">
        <v>511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6274</v>
      </c>
      <c r="B320" s="832" t="s">
        <v>5645</v>
      </c>
      <c r="C320" s="832" t="s">
        <v>5320</v>
      </c>
      <c r="D320" s="832" t="s">
        <v>6370</v>
      </c>
      <c r="E320" s="832" t="s">
        <v>6371</v>
      </c>
      <c r="F320" s="849">
        <v>2</v>
      </c>
      <c r="G320" s="849">
        <v>37689.96</v>
      </c>
      <c r="H320" s="849"/>
      <c r="I320" s="849">
        <v>18844.98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6274</v>
      </c>
      <c r="B321" s="832" t="s">
        <v>5645</v>
      </c>
      <c r="C321" s="832" t="s">
        <v>5320</v>
      </c>
      <c r="D321" s="832" t="s">
        <v>6372</v>
      </c>
      <c r="E321" s="832" t="s">
        <v>6373</v>
      </c>
      <c r="F321" s="849">
        <v>2</v>
      </c>
      <c r="G321" s="849">
        <v>6213</v>
      </c>
      <c r="H321" s="849">
        <v>2</v>
      </c>
      <c r="I321" s="849">
        <v>3106.5</v>
      </c>
      <c r="J321" s="849">
        <v>1</v>
      </c>
      <c r="K321" s="849">
        <v>3106.5</v>
      </c>
      <c r="L321" s="849">
        <v>1</v>
      </c>
      <c r="M321" s="849">
        <v>3106.5</v>
      </c>
      <c r="N321" s="849"/>
      <c r="O321" s="849"/>
      <c r="P321" s="837"/>
      <c r="Q321" s="850"/>
    </row>
    <row r="322" spans="1:17" ht="14.4" customHeight="1" x14ac:dyDescent="0.3">
      <c r="A322" s="831" t="s">
        <v>6274</v>
      </c>
      <c r="B322" s="832" t="s">
        <v>5645</v>
      </c>
      <c r="C322" s="832" t="s">
        <v>5320</v>
      </c>
      <c r="D322" s="832" t="s">
        <v>6374</v>
      </c>
      <c r="E322" s="832" t="s">
        <v>6375</v>
      </c>
      <c r="F322" s="849">
        <v>4</v>
      </c>
      <c r="G322" s="849">
        <v>1523.44</v>
      </c>
      <c r="H322" s="849">
        <v>0.8</v>
      </c>
      <c r="I322" s="849">
        <v>380.86</v>
      </c>
      <c r="J322" s="849">
        <v>5</v>
      </c>
      <c r="K322" s="849">
        <v>1904.3</v>
      </c>
      <c r="L322" s="849">
        <v>1</v>
      </c>
      <c r="M322" s="849">
        <v>380.86</v>
      </c>
      <c r="N322" s="849">
        <v>1</v>
      </c>
      <c r="O322" s="849">
        <v>380.86</v>
      </c>
      <c r="P322" s="837">
        <v>0.2</v>
      </c>
      <c r="Q322" s="850">
        <v>380.86</v>
      </c>
    </row>
    <row r="323" spans="1:17" ht="14.4" customHeight="1" x14ac:dyDescent="0.3">
      <c r="A323" s="831" t="s">
        <v>6274</v>
      </c>
      <c r="B323" s="832" t="s">
        <v>5645</v>
      </c>
      <c r="C323" s="832" t="s">
        <v>5320</v>
      </c>
      <c r="D323" s="832" t="s">
        <v>6376</v>
      </c>
      <c r="E323" s="832" t="s">
        <v>6377</v>
      </c>
      <c r="F323" s="849">
        <v>1</v>
      </c>
      <c r="G323" s="849">
        <v>1085.2</v>
      </c>
      <c r="H323" s="849">
        <v>0.33333333333333331</v>
      </c>
      <c r="I323" s="849">
        <v>1085.2</v>
      </c>
      <c r="J323" s="849">
        <v>3</v>
      </c>
      <c r="K323" s="849">
        <v>3255.6000000000004</v>
      </c>
      <c r="L323" s="849">
        <v>1</v>
      </c>
      <c r="M323" s="849">
        <v>1085.2</v>
      </c>
      <c r="N323" s="849"/>
      <c r="O323" s="849"/>
      <c r="P323" s="837"/>
      <c r="Q323" s="850"/>
    </row>
    <row r="324" spans="1:17" ht="14.4" customHeight="1" x14ac:dyDescent="0.3">
      <c r="A324" s="831" t="s">
        <v>6274</v>
      </c>
      <c r="B324" s="832" t="s">
        <v>5645</v>
      </c>
      <c r="C324" s="832" t="s">
        <v>5320</v>
      </c>
      <c r="D324" s="832" t="s">
        <v>6378</v>
      </c>
      <c r="E324" s="832" t="s">
        <v>6379</v>
      </c>
      <c r="F324" s="849">
        <v>2</v>
      </c>
      <c r="G324" s="849">
        <v>26930.94</v>
      </c>
      <c r="H324" s="849">
        <v>2</v>
      </c>
      <c r="I324" s="849">
        <v>13465.47</v>
      </c>
      <c r="J324" s="849">
        <v>1</v>
      </c>
      <c r="K324" s="849">
        <v>13465.47</v>
      </c>
      <c r="L324" s="849">
        <v>1</v>
      </c>
      <c r="M324" s="849">
        <v>13465.47</v>
      </c>
      <c r="N324" s="849"/>
      <c r="O324" s="849"/>
      <c r="P324" s="837"/>
      <c r="Q324" s="850"/>
    </row>
    <row r="325" spans="1:17" ht="14.4" customHeight="1" x14ac:dyDescent="0.3">
      <c r="A325" s="831" t="s">
        <v>6274</v>
      </c>
      <c r="B325" s="832" t="s">
        <v>5645</v>
      </c>
      <c r="C325" s="832" t="s">
        <v>5320</v>
      </c>
      <c r="D325" s="832" t="s">
        <v>6380</v>
      </c>
      <c r="E325" s="832" t="s">
        <v>6381</v>
      </c>
      <c r="F325" s="849">
        <v>2</v>
      </c>
      <c r="G325" s="849">
        <v>51776.1</v>
      </c>
      <c r="H325" s="849">
        <v>1</v>
      </c>
      <c r="I325" s="849">
        <v>25888.05</v>
      </c>
      <c r="J325" s="849">
        <v>2</v>
      </c>
      <c r="K325" s="849">
        <v>51776.1</v>
      </c>
      <c r="L325" s="849">
        <v>1</v>
      </c>
      <c r="M325" s="849">
        <v>25888.05</v>
      </c>
      <c r="N325" s="849">
        <v>1</v>
      </c>
      <c r="O325" s="849">
        <v>25888.05</v>
      </c>
      <c r="P325" s="837">
        <v>0.5</v>
      </c>
      <c r="Q325" s="850">
        <v>25888.05</v>
      </c>
    </row>
    <row r="326" spans="1:17" ht="14.4" customHeight="1" x14ac:dyDescent="0.3">
      <c r="A326" s="831" t="s">
        <v>6274</v>
      </c>
      <c r="B326" s="832" t="s">
        <v>5645</v>
      </c>
      <c r="C326" s="832" t="s">
        <v>5320</v>
      </c>
      <c r="D326" s="832" t="s">
        <v>6382</v>
      </c>
      <c r="E326" s="832" t="s">
        <v>6383</v>
      </c>
      <c r="F326" s="849">
        <v>2</v>
      </c>
      <c r="G326" s="849">
        <v>37800</v>
      </c>
      <c r="H326" s="849">
        <v>1</v>
      </c>
      <c r="I326" s="849">
        <v>18900</v>
      </c>
      <c r="J326" s="849">
        <v>2</v>
      </c>
      <c r="K326" s="849">
        <v>37800</v>
      </c>
      <c r="L326" s="849">
        <v>1</v>
      </c>
      <c r="M326" s="849">
        <v>18900</v>
      </c>
      <c r="N326" s="849"/>
      <c r="O326" s="849"/>
      <c r="P326" s="837"/>
      <c r="Q326" s="850"/>
    </row>
    <row r="327" spans="1:17" ht="14.4" customHeight="1" x14ac:dyDescent="0.3">
      <c r="A327" s="831" t="s">
        <v>6274</v>
      </c>
      <c r="B327" s="832" t="s">
        <v>5645</v>
      </c>
      <c r="C327" s="832" t="s">
        <v>5320</v>
      </c>
      <c r="D327" s="832" t="s">
        <v>6384</v>
      </c>
      <c r="E327" s="832" t="s">
        <v>6385</v>
      </c>
      <c r="F327" s="849"/>
      <c r="G327" s="849"/>
      <c r="H327" s="849"/>
      <c r="I327" s="849"/>
      <c r="J327" s="849"/>
      <c r="K327" s="849"/>
      <c r="L327" s="849"/>
      <c r="M327" s="849"/>
      <c r="N327" s="849">
        <v>2</v>
      </c>
      <c r="O327" s="849">
        <v>3864.18</v>
      </c>
      <c r="P327" s="837"/>
      <c r="Q327" s="850">
        <v>1932.09</v>
      </c>
    </row>
    <row r="328" spans="1:17" ht="14.4" customHeight="1" x14ac:dyDescent="0.3">
      <c r="A328" s="831" t="s">
        <v>6274</v>
      </c>
      <c r="B328" s="832" t="s">
        <v>5645</v>
      </c>
      <c r="C328" s="832" t="s">
        <v>5320</v>
      </c>
      <c r="D328" s="832" t="s">
        <v>6386</v>
      </c>
      <c r="E328" s="832" t="s">
        <v>6387</v>
      </c>
      <c r="F328" s="849"/>
      <c r="G328" s="849"/>
      <c r="H328" s="849"/>
      <c r="I328" s="849"/>
      <c r="J328" s="849">
        <v>2</v>
      </c>
      <c r="K328" s="849">
        <v>17720.78</v>
      </c>
      <c r="L328" s="849">
        <v>1</v>
      </c>
      <c r="M328" s="849">
        <v>8860.39</v>
      </c>
      <c r="N328" s="849">
        <v>1</v>
      </c>
      <c r="O328" s="849">
        <v>8860.39</v>
      </c>
      <c r="P328" s="837">
        <v>0.5</v>
      </c>
      <c r="Q328" s="850">
        <v>8860.39</v>
      </c>
    </row>
    <row r="329" spans="1:17" ht="14.4" customHeight="1" x14ac:dyDescent="0.3">
      <c r="A329" s="831" t="s">
        <v>6274</v>
      </c>
      <c r="B329" s="832" t="s">
        <v>5645</v>
      </c>
      <c r="C329" s="832" t="s">
        <v>5320</v>
      </c>
      <c r="D329" s="832" t="s">
        <v>6388</v>
      </c>
      <c r="E329" s="832" t="s">
        <v>6389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4066.69</v>
      </c>
      <c r="P329" s="837"/>
      <c r="Q329" s="850">
        <v>4066.69</v>
      </c>
    </row>
    <row r="330" spans="1:17" ht="14.4" customHeight="1" x14ac:dyDescent="0.3">
      <c r="A330" s="831" t="s">
        <v>6274</v>
      </c>
      <c r="B330" s="832" t="s">
        <v>5645</v>
      </c>
      <c r="C330" s="832" t="s">
        <v>5331</v>
      </c>
      <c r="D330" s="832" t="s">
        <v>6390</v>
      </c>
      <c r="E330" s="832" t="s">
        <v>6391</v>
      </c>
      <c r="F330" s="849">
        <v>3</v>
      </c>
      <c r="G330" s="849">
        <v>639</v>
      </c>
      <c r="H330" s="849"/>
      <c r="I330" s="849">
        <v>213</v>
      </c>
      <c r="J330" s="849"/>
      <c r="K330" s="849"/>
      <c r="L330" s="849"/>
      <c r="M330" s="849"/>
      <c r="N330" s="849">
        <v>1</v>
      </c>
      <c r="O330" s="849">
        <v>214</v>
      </c>
      <c r="P330" s="837"/>
      <c r="Q330" s="850">
        <v>214</v>
      </c>
    </row>
    <row r="331" spans="1:17" ht="14.4" customHeight="1" x14ac:dyDescent="0.3">
      <c r="A331" s="831" t="s">
        <v>6274</v>
      </c>
      <c r="B331" s="832" t="s">
        <v>5645</v>
      </c>
      <c r="C331" s="832" t="s">
        <v>5331</v>
      </c>
      <c r="D331" s="832" t="s">
        <v>6390</v>
      </c>
      <c r="E331" s="832" t="s">
        <v>6392</v>
      </c>
      <c r="F331" s="849">
        <v>3</v>
      </c>
      <c r="G331" s="849">
        <v>639</v>
      </c>
      <c r="H331" s="849"/>
      <c r="I331" s="849">
        <v>213</v>
      </c>
      <c r="J331" s="849"/>
      <c r="K331" s="849"/>
      <c r="L331" s="849"/>
      <c r="M331" s="849"/>
      <c r="N331" s="849">
        <v>2</v>
      </c>
      <c r="O331" s="849">
        <v>428</v>
      </c>
      <c r="P331" s="837"/>
      <c r="Q331" s="850">
        <v>214</v>
      </c>
    </row>
    <row r="332" spans="1:17" ht="14.4" customHeight="1" x14ac:dyDescent="0.3">
      <c r="A332" s="831" t="s">
        <v>6274</v>
      </c>
      <c r="B332" s="832" t="s">
        <v>5645</v>
      </c>
      <c r="C332" s="832" t="s">
        <v>5331</v>
      </c>
      <c r="D332" s="832" t="s">
        <v>6393</v>
      </c>
      <c r="E332" s="832" t="s">
        <v>6394</v>
      </c>
      <c r="F332" s="849">
        <v>3</v>
      </c>
      <c r="G332" s="849">
        <v>465</v>
      </c>
      <c r="H332" s="849">
        <v>0.75</v>
      </c>
      <c r="I332" s="849">
        <v>155</v>
      </c>
      <c r="J332" s="849">
        <v>4</v>
      </c>
      <c r="K332" s="849">
        <v>620</v>
      </c>
      <c r="L332" s="849">
        <v>1</v>
      </c>
      <c r="M332" s="849">
        <v>155</v>
      </c>
      <c r="N332" s="849">
        <v>1</v>
      </c>
      <c r="O332" s="849">
        <v>155</v>
      </c>
      <c r="P332" s="837">
        <v>0.25</v>
      </c>
      <c r="Q332" s="850">
        <v>155</v>
      </c>
    </row>
    <row r="333" spans="1:17" ht="14.4" customHeight="1" x14ac:dyDescent="0.3">
      <c r="A333" s="831" t="s">
        <v>6274</v>
      </c>
      <c r="B333" s="832" t="s">
        <v>5645</v>
      </c>
      <c r="C333" s="832" t="s">
        <v>5331</v>
      </c>
      <c r="D333" s="832" t="s">
        <v>6395</v>
      </c>
      <c r="E333" s="832" t="s">
        <v>6396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187</v>
      </c>
      <c r="P333" s="837"/>
      <c r="Q333" s="850">
        <v>187</v>
      </c>
    </row>
    <row r="334" spans="1:17" ht="14.4" customHeight="1" x14ac:dyDescent="0.3">
      <c r="A334" s="831" t="s">
        <v>6274</v>
      </c>
      <c r="B334" s="832" t="s">
        <v>5645</v>
      </c>
      <c r="C334" s="832" t="s">
        <v>5331</v>
      </c>
      <c r="D334" s="832" t="s">
        <v>6395</v>
      </c>
      <c r="E334" s="832" t="s">
        <v>6397</v>
      </c>
      <c r="F334" s="849">
        <v>28</v>
      </c>
      <c r="G334" s="849">
        <v>5236</v>
      </c>
      <c r="H334" s="849">
        <v>14</v>
      </c>
      <c r="I334" s="849">
        <v>187</v>
      </c>
      <c r="J334" s="849">
        <v>2</v>
      </c>
      <c r="K334" s="849">
        <v>374</v>
      </c>
      <c r="L334" s="849">
        <v>1</v>
      </c>
      <c r="M334" s="849">
        <v>187</v>
      </c>
      <c r="N334" s="849">
        <v>12</v>
      </c>
      <c r="O334" s="849">
        <v>2244</v>
      </c>
      <c r="P334" s="837">
        <v>6</v>
      </c>
      <c r="Q334" s="850">
        <v>187</v>
      </c>
    </row>
    <row r="335" spans="1:17" ht="14.4" customHeight="1" x14ac:dyDescent="0.3">
      <c r="A335" s="831" t="s">
        <v>6274</v>
      </c>
      <c r="B335" s="832" t="s">
        <v>5645</v>
      </c>
      <c r="C335" s="832" t="s">
        <v>5331</v>
      </c>
      <c r="D335" s="832" t="s">
        <v>6398</v>
      </c>
      <c r="E335" s="832" t="s">
        <v>6399</v>
      </c>
      <c r="F335" s="849">
        <v>6</v>
      </c>
      <c r="G335" s="849">
        <v>768</v>
      </c>
      <c r="H335" s="849">
        <v>0.75</v>
      </c>
      <c r="I335" s="849">
        <v>128</v>
      </c>
      <c r="J335" s="849">
        <v>8</v>
      </c>
      <c r="K335" s="849">
        <v>1024</v>
      </c>
      <c r="L335" s="849">
        <v>1</v>
      </c>
      <c r="M335" s="849">
        <v>128</v>
      </c>
      <c r="N335" s="849">
        <v>3</v>
      </c>
      <c r="O335" s="849">
        <v>384</v>
      </c>
      <c r="P335" s="837">
        <v>0.375</v>
      </c>
      <c r="Q335" s="850">
        <v>128</v>
      </c>
    </row>
    <row r="336" spans="1:17" ht="14.4" customHeight="1" x14ac:dyDescent="0.3">
      <c r="A336" s="831" t="s">
        <v>6274</v>
      </c>
      <c r="B336" s="832" t="s">
        <v>5645</v>
      </c>
      <c r="C336" s="832" t="s">
        <v>5331</v>
      </c>
      <c r="D336" s="832" t="s">
        <v>6398</v>
      </c>
      <c r="E336" s="832" t="s">
        <v>6400</v>
      </c>
      <c r="F336" s="849"/>
      <c r="G336" s="849"/>
      <c r="H336" s="849"/>
      <c r="I336" s="849"/>
      <c r="J336" s="849">
        <v>1</v>
      </c>
      <c r="K336" s="849">
        <v>128</v>
      </c>
      <c r="L336" s="849">
        <v>1</v>
      </c>
      <c r="M336" s="849">
        <v>128</v>
      </c>
      <c r="N336" s="849">
        <v>3</v>
      </c>
      <c r="O336" s="849">
        <v>384</v>
      </c>
      <c r="P336" s="837">
        <v>3</v>
      </c>
      <c r="Q336" s="850">
        <v>128</v>
      </c>
    </row>
    <row r="337" spans="1:17" ht="14.4" customHeight="1" x14ac:dyDescent="0.3">
      <c r="A337" s="831" t="s">
        <v>6274</v>
      </c>
      <c r="B337" s="832" t="s">
        <v>5645</v>
      </c>
      <c r="C337" s="832" t="s">
        <v>5331</v>
      </c>
      <c r="D337" s="832" t="s">
        <v>6401</v>
      </c>
      <c r="E337" s="832" t="s">
        <v>6402</v>
      </c>
      <c r="F337" s="849">
        <v>8</v>
      </c>
      <c r="G337" s="849">
        <v>1784</v>
      </c>
      <c r="H337" s="849">
        <v>1.1428571428571428</v>
      </c>
      <c r="I337" s="849">
        <v>223</v>
      </c>
      <c r="J337" s="849">
        <v>7</v>
      </c>
      <c r="K337" s="849">
        <v>1561</v>
      </c>
      <c r="L337" s="849">
        <v>1</v>
      </c>
      <c r="M337" s="849">
        <v>223</v>
      </c>
      <c r="N337" s="849">
        <v>5</v>
      </c>
      <c r="O337" s="849">
        <v>1120</v>
      </c>
      <c r="P337" s="837">
        <v>0.71748878923766812</v>
      </c>
      <c r="Q337" s="850">
        <v>224</v>
      </c>
    </row>
    <row r="338" spans="1:17" ht="14.4" customHeight="1" x14ac:dyDescent="0.3">
      <c r="A338" s="831" t="s">
        <v>6274</v>
      </c>
      <c r="B338" s="832" t="s">
        <v>5645</v>
      </c>
      <c r="C338" s="832" t="s">
        <v>5331</v>
      </c>
      <c r="D338" s="832" t="s">
        <v>6401</v>
      </c>
      <c r="E338" s="832" t="s">
        <v>6403</v>
      </c>
      <c r="F338" s="849"/>
      <c r="G338" s="849"/>
      <c r="H338" s="849"/>
      <c r="I338" s="849"/>
      <c r="J338" s="849">
        <v>1</v>
      </c>
      <c r="K338" s="849">
        <v>223</v>
      </c>
      <c r="L338" s="849">
        <v>1</v>
      </c>
      <c r="M338" s="849">
        <v>223</v>
      </c>
      <c r="N338" s="849">
        <v>2</v>
      </c>
      <c r="O338" s="849">
        <v>448</v>
      </c>
      <c r="P338" s="837">
        <v>2.0089686098654709</v>
      </c>
      <c r="Q338" s="850">
        <v>224</v>
      </c>
    </row>
    <row r="339" spans="1:17" ht="14.4" customHeight="1" x14ac:dyDescent="0.3">
      <c r="A339" s="831" t="s">
        <v>6274</v>
      </c>
      <c r="B339" s="832" t="s">
        <v>5645</v>
      </c>
      <c r="C339" s="832" t="s">
        <v>5331</v>
      </c>
      <c r="D339" s="832" t="s">
        <v>6404</v>
      </c>
      <c r="E339" s="832" t="s">
        <v>6405</v>
      </c>
      <c r="F339" s="849">
        <v>3</v>
      </c>
      <c r="G339" s="849">
        <v>675</v>
      </c>
      <c r="H339" s="849">
        <v>1</v>
      </c>
      <c r="I339" s="849">
        <v>225</v>
      </c>
      <c r="J339" s="849">
        <v>3</v>
      </c>
      <c r="K339" s="849">
        <v>675</v>
      </c>
      <c r="L339" s="849">
        <v>1</v>
      </c>
      <c r="M339" s="849">
        <v>225</v>
      </c>
      <c r="N339" s="849">
        <v>4</v>
      </c>
      <c r="O339" s="849">
        <v>904</v>
      </c>
      <c r="P339" s="837">
        <v>1.3392592592592591</v>
      </c>
      <c r="Q339" s="850">
        <v>226</v>
      </c>
    </row>
    <row r="340" spans="1:17" ht="14.4" customHeight="1" x14ac:dyDescent="0.3">
      <c r="A340" s="831" t="s">
        <v>6274</v>
      </c>
      <c r="B340" s="832" t="s">
        <v>5645</v>
      </c>
      <c r="C340" s="832" t="s">
        <v>5331</v>
      </c>
      <c r="D340" s="832" t="s">
        <v>6404</v>
      </c>
      <c r="E340" s="832" t="s">
        <v>6406</v>
      </c>
      <c r="F340" s="849">
        <v>78</v>
      </c>
      <c r="G340" s="849">
        <v>17550</v>
      </c>
      <c r="H340" s="849">
        <v>1.04</v>
      </c>
      <c r="I340" s="849">
        <v>225</v>
      </c>
      <c r="J340" s="849">
        <v>75</v>
      </c>
      <c r="K340" s="849">
        <v>16875</v>
      </c>
      <c r="L340" s="849">
        <v>1</v>
      </c>
      <c r="M340" s="849">
        <v>225</v>
      </c>
      <c r="N340" s="849">
        <v>51</v>
      </c>
      <c r="O340" s="849">
        <v>11526</v>
      </c>
      <c r="P340" s="837">
        <v>0.6830222222222222</v>
      </c>
      <c r="Q340" s="850">
        <v>226</v>
      </c>
    </row>
    <row r="341" spans="1:17" ht="14.4" customHeight="1" x14ac:dyDescent="0.3">
      <c r="A341" s="831" t="s">
        <v>6274</v>
      </c>
      <c r="B341" s="832" t="s">
        <v>5645</v>
      </c>
      <c r="C341" s="832" t="s">
        <v>5331</v>
      </c>
      <c r="D341" s="832" t="s">
        <v>6407</v>
      </c>
      <c r="E341" s="832" t="s">
        <v>6408</v>
      </c>
      <c r="F341" s="849">
        <v>4</v>
      </c>
      <c r="G341" s="849">
        <v>2500</v>
      </c>
      <c r="H341" s="849">
        <v>3.9936102236421727</v>
      </c>
      <c r="I341" s="849">
        <v>625</v>
      </c>
      <c r="J341" s="849">
        <v>1</v>
      </c>
      <c r="K341" s="849">
        <v>626</v>
      </c>
      <c r="L341" s="849">
        <v>1</v>
      </c>
      <c r="M341" s="849">
        <v>626</v>
      </c>
      <c r="N341" s="849"/>
      <c r="O341" s="849"/>
      <c r="P341" s="837"/>
      <c r="Q341" s="850"/>
    </row>
    <row r="342" spans="1:17" ht="14.4" customHeight="1" x14ac:dyDescent="0.3">
      <c r="A342" s="831" t="s">
        <v>6274</v>
      </c>
      <c r="B342" s="832" t="s">
        <v>5645</v>
      </c>
      <c r="C342" s="832" t="s">
        <v>5331</v>
      </c>
      <c r="D342" s="832" t="s">
        <v>6407</v>
      </c>
      <c r="E342" s="832" t="s">
        <v>6409</v>
      </c>
      <c r="F342" s="849">
        <v>2</v>
      </c>
      <c r="G342" s="849">
        <v>1250</v>
      </c>
      <c r="H342" s="849">
        <v>0.66560170394036211</v>
      </c>
      <c r="I342" s="849">
        <v>625</v>
      </c>
      <c r="J342" s="849">
        <v>3</v>
      </c>
      <c r="K342" s="849">
        <v>1878</v>
      </c>
      <c r="L342" s="849">
        <v>1</v>
      </c>
      <c r="M342" s="849">
        <v>626</v>
      </c>
      <c r="N342" s="849">
        <v>3</v>
      </c>
      <c r="O342" s="849">
        <v>1878</v>
      </c>
      <c r="P342" s="837">
        <v>1</v>
      </c>
      <c r="Q342" s="850">
        <v>626</v>
      </c>
    </row>
    <row r="343" spans="1:17" ht="14.4" customHeight="1" x14ac:dyDescent="0.3">
      <c r="A343" s="831" t="s">
        <v>6274</v>
      </c>
      <c r="B343" s="832" t="s">
        <v>5645</v>
      </c>
      <c r="C343" s="832" t="s">
        <v>5331</v>
      </c>
      <c r="D343" s="832" t="s">
        <v>5648</v>
      </c>
      <c r="E343" s="832" t="s">
        <v>5813</v>
      </c>
      <c r="F343" s="849">
        <v>4</v>
      </c>
      <c r="G343" s="849">
        <v>1060</v>
      </c>
      <c r="H343" s="849">
        <v>4</v>
      </c>
      <c r="I343" s="849">
        <v>265</v>
      </c>
      <c r="J343" s="849">
        <v>1</v>
      </c>
      <c r="K343" s="849">
        <v>265</v>
      </c>
      <c r="L343" s="849">
        <v>1</v>
      </c>
      <c r="M343" s="849">
        <v>265</v>
      </c>
      <c r="N343" s="849"/>
      <c r="O343" s="849"/>
      <c r="P343" s="837"/>
      <c r="Q343" s="850"/>
    </row>
    <row r="344" spans="1:17" ht="14.4" customHeight="1" x14ac:dyDescent="0.3">
      <c r="A344" s="831" t="s">
        <v>6274</v>
      </c>
      <c r="B344" s="832" t="s">
        <v>5645</v>
      </c>
      <c r="C344" s="832" t="s">
        <v>5331</v>
      </c>
      <c r="D344" s="832" t="s">
        <v>6410</v>
      </c>
      <c r="E344" s="832" t="s">
        <v>6411</v>
      </c>
      <c r="F344" s="849">
        <v>14</v>
      </c>
      <c r="G344" s="849">
        <v>4886</v>
      </c>
      <c r="H344" s="849">
        <v>0.51703703703703707</v>
      </c>
      <c r="I344" s="849">
        <v>349</v>
      </c>
      <c r="J344" s="849">
        <v>27</v>
      </c>
      <c r="K344" s="849">
        <v>9450</v>
      </c>
      <c r="L344" s="849">
        <v>1</v>
      </c>
      <c r="M344" s="849">
        <v>350</v>
      </c>
      <c r="N344" s="849">
        <v>7</v>
      </c>
      <c r="O344" s="849">
        <v>2450</v>
      </c>
      <c r="P344" s="837">
        <v>0.25925925925925924</v>
      </c>
      <c r="Q344" s="850">
        <v>350</v>
      </c>
    </row>
    <row r="345" spans="1:17" ht="14.4" customHeight="1" x14ac:dyDescent="0.3">
      <c r="A345" s="831" t="s">
        <v>6274</v>
      </c>
      <c r="B345" s="832" t="s">
        <v>5645</v>
      </c>
      <c r="C345" s="832" t="s">
        <v>5331</v>
      </c>
      <c r="D345" s="832" t="s">
        <v>6412</v>
      </c>
      <c r="E345" s="832" t="s">
        <v>6413</v>
      </c>
      <c r="F345" s="849">
        <v>1</v>
      </c>
      <c r="G345" s="849">
        <v>4164</v>
      </c>
      <c r="H345" s="849"/>
      <c r="I345" s="849">
        <v>4164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6274</v>
      </c>
      <c r="B346" s="832" t="s">
        <v>5645</v>
      </c>
      <c r="C346" s="832" t="s">
        <v>5331</v>
      </c>
      <c r="D346" s="832" t="s">
        <v>6412</v>
      </c>
      <c r="E346" s="832" t="s">
        <v>6414</v>
      </c>
      <c r="F346" s="849">
        <v>4</v>
      </c>
      <c r="G346" s="849">
        <v>16656</v>
      </c>
      <c r="H346" s="849">
        <v>2</v>
      </c>
      <c r="I346" s="849">
        <v>4164</v>
      </c>
      <c r="J346" s="849">
        <v>2</v>
      </c>
      <c r="K346" s="849">
        <v>8328</v>
      </c>
      <c r="L346" s="849">
        <v>1</v>
      </c>
      <c r="M346" s="849">
        <v>4164</v>
      </c>
      <c r="N346" s="849">
        <v>4</v>
      </c>
      <c r="O346" s="849">
        <v>16664</v>
      </c>
      <c r="P346" s="837">
        <v>2.0009606147934678</v>
      </c>
      <c r="Q346" s="850">
        <v>4166</v>
      </c>
    </row>
    <row r="347" spans="1:17" ht="14.4" customHeight="1" x14ac:dyDescent="0.3">
      <c r="A347" s="831" t="s">
        <v>6274</v>
      </c>
      <c r="B347" s="832" t="s">
        <v>5645</v>
      </c>
      <c r="C347" s="832" t="s">
        <v>5331</v>
      </c>
      <c r="D347" s="832" t="s">
        <v>6415</v>
      </c>
      <c r="E347" s="832" t="s">
        <v>6416</v>
      </c>
      <c r="F347" s="849">
        <v>18</v>
      </c>
      <c r="G347" s="849">
        <v>5094</v>
      </c>
      <c r="H347" s="849">
        <v>1</v>
      </c>
      <c r="I347" s="849">
        <v>283</v>
      </c>
      <c r="J347" s="849">
        <v>18</v>
      </c>
      <c r="K347" s="849">
        <v>5094</v>
      </c>
      <c r="L347" s="849">
        <v>1</v>
      </c>
      <c r="M347" s="849">
        <v>283</v>
      </c>
      <c r="N347" s="849">
        <v>3</v>
      </c>
      <c r="O347" s="849">
        <v>849</v>
      </c>
      <c r="P347" s="837">
        <v>0.16666666666666666</v>
      </c>
      <c r="Q347" s="850">
        <v>283</v>
      </c>
    </row>
    <row r="348" spans="1:17" ht="14.4" customHeight="1" x14ac:dyDescent="0.3">
      <c r="A348" s="831" t="s">
        <v>6274</v>
      </c>
      <c r="B348" s="832" t="s">
        <v>5645</v>
      </c>
      <c r="C348" s="832" t="s">
        <v>5331</v>
      </c>
      <c r="D348" s="832" t="s">
        <v>6417</v>
      </c>
      <c r="E348" s="832" t="s">
        <v>6418</v>
      </c>
      <c r="F348" s="849">
        <v>17</v>
      </c>
      <c r="G348" s="849">
        <v>107423</v>
      </c>
      <c r="H348" s="849">
        <v>0.80939572031344187</v>
      </c>
      <c r="I348" s="849">
        <v>6319</v>
      </c>
      <c r="J348" s="849">
        <v>21</v>
      </c>
      <c r="K348" s="849">
        <v>132720</v>
      </c>
      <c r="L348" s="849">
        <v>1</v>
      </c>
      <c r="M348" s="849">
        <v>6320</v>
      </c>
      <c r="N348" s="849">
        <v>3</v>
      </c>
      <c r="O348" s="849">
        <v>18966</v>
      </c>
      <c r="P348" s="837">
        <v>0.14290235081374322</v>
      </c>
      <c r="Q348" s="850">
        <v>6322</v>
      </c>
    </row>
    <row r="349" spans="1:17" ht="14.4" customHeight="1" x14ac:dyDescent="0.3">
      <c r="A349" s="831" t="s">
        <v>6274</v>
      </c>
      <c r="B349" s="832" t="s">
        <v>5645</v>
      </c>
      <c r="C349" s="832" t="s">
        <v>5331</v>
      </c>
      <c r="D349" s="832" t="s">
        <v>6419</v>
      </c>
      <c r="E349" s="832" t="s">
        <v>6420</v>
      </c>
      <c r="F349" s="849">
        <v>4</v>
      </c>
      <c r="G349" s="849">
        <v>6300</v>
      </c>
      <c r="H349" s="849">
        <v>0.5714285714285714</v>
      </c>
      <c r="I349" s="849">
        <v>1575</v>
      </c>
      <c r="J349" s="849">
        <v>7</v>
      </c>
      <c r="K349" s="849">
        <v>11025</v>
      </c>
      <c r="L349" s="849">
        <v>1</v>
      </c>
      <c r="M349" s="849">
        <v>1575</v>
      </c>
      <c r="N349" s="849">
        <v>2</v>
      </c>
      <c r="O349" s="849">
        <v>3154</v>
      </c>
      <c r="P349" s="837">
        <v>0.28607709750566895</v>
      </c>
      <c r="Q349" s="850">
        <v>1577</v>
      </c>
    </row>
    <row r="350" spans="1:17" ht="14.4" customHeight="1" x14ac:dyDescent="0.3">
      <c r="A350" s="831" t="s">
        <v>6274</v>
      </c>
      <c r="B350" s="832" t="s">
        <v>5645</v>
      </c>
      <c r="C350" s="832" t="s">
        <v>5331</v>
      </c>
      <c r="D350" s="832" t="s">
        <v>6421</v>
      </c>
      <c r="E350" s="832" t="s">
        <v>6422</v>
      </c>
      <c r="F350" s="849">
        <v>12</v>
      </c>
      <c r="G350" s="849">
        <v>46320</v>
      </c>
      <c r="H350" s="849">
        <v>3</v>
      </c>
      <c r="I350" s="849">
        <v>3860</v>
      </c>
      <c r="J350" s="849">
        <v>4</v>
      </c>
      <c r="K350" s="849">
        <v>15440</v>
      </c>
      <c r="L350" s="849">
        <v>1</v>
      </c>
      <c r="M350" s="849">
        <v>3860</v>
      </c>
      <c r="N350" s="849">
        <v>11</v>
      </c>
      <c r="O350" s="849">
        <v>42482</v>
      </c>
      <c r="P350" s="837">
        <v>2.7514248704663213</v>
      </c>
      <c r="Q350" s="850">
        <v>3862</v>
      </c>
    </row>
    <row r="351" spans="1:17" ht="14.4" customHeight="1" x14ac:dyDescent="0.3">
      <c r="A351" s="831" t="s">
        <v>6274</v>
      </c>
      <c r="B351" s="832" t="s">
        <v>5645</v>
      </c>
      <c r="C351" s="832" t="s">
        <v>5331</v>
      </c>
      <c r="D351" s="832" t="s">
        <v>6423</v>
      </c>
      <c r="E351" s="832" t="s">
        <v>6424</v>
      </c>
      <c r="F351" s="849"/>
      <c r="G351" s="849"/>
      <c r="H351" s="849"/>
      <c r="I351" s="849"/>
      <c r="J351" s="849">
        <v>1</v>
      </c>
      <c r="K351" s="849">
        <v>5210</v>
      </c>
      <c r="L351" s="849">
        <v>1</v>
      </c>
      <c r="M351" s="849">
        <v>5210</v>
      </c>
      <c r="N351" s="849">
        <v>3</v>
      </c>
      <c r="O351" s="849">
        <v>15636</v>
      </c>
      <c r="P351" s="837">
        <v>3.001151631477927</v>
      </c>
      <c r="Q351" s="850">
        <v>5212</v>
      </c>
    </row>
    <row r="352" spans="1:17" ht="14.4" customHeight="1" x14ac:dyDescent="0.3">
      <c r="A352" s="831" t="s">
        <v>6274</v>
      </c>
      <c r="B352" s="832" t="s">
        <v>5645</v>
      </c>
      <c r="C352" s="832" t="s">
        <v>5331</v>
      </c>
      <c r="D352" s="832" t="s">
        <v>6423</v>
      </c>
      <c r="E352" s="832" t="s">
        <v>6425</v>
      </c>
      <c r="F352" s="849">
        <v>1</v>
      </c>
      <c r="G352" s="849">
        <v>5210</v>
      </c>
      <c r="H352" s="849"/>
      <c r="I352" s="849">
        <v>5210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6274</v>
      </c>
      <c r="B353" s="832" t="s">
        <v>5645</v>
      </c>
      <c r="C353" s="832" t="s">
        <v>5331</v>
      </c>
      <c r="D353" s="832" t="s">
        <v>6426</v>
      </c>
      <c r="E353" s="832" t="s">
        <v>6427</v>
      </c>
      <c r="F353" s="849">
        <v>5</v>
      </c>
      <c r="G353" s="849">
        <v>8510</v>
      </c>
      <c r="H353" s="849">
        <v>2.5</v>
      </c>
      <c r="I353" s="849">
        <v>1702</v>
      </c>
      <c r="J353" s="849">
        <v>2</v>
      </c>
      <c r="K353" s="849">
        <v>3404</v>
      </c>
      <c r="L353" s="849">
        <v>1</v>
      </c>
      <c r="M353" s="849">
        <v>1702</v>
      </c>
      <c r="N353" s="849">
        <v>1</v>
      </c>
      <c r="O353" s="849">
        <v>1704</v>
      </c>
      <c r="P353" s="837">
        <v>0.50058754406580497</v>
      </c>
      <c r="Q353" s="850">
        <v>1704</v>
      </c>
    </row>
    <row r="354" spans="1:17" ht="14.4" customHeight="1" x14ac:dyDescent="0.3">
      <c r="A354" s="831" t="s">
        <v>6274</v>
      </c>
      <c r="B354" s="832" t="s">
        <v>5645</v>
      </c>
      <c r="C354" s="832" t="s">
        <v>5331</v>
      </c>
      <c r="D354" s="832" t="s">
        <v>6426</v>
      </c>
      <c r="E354" s="832" t="s">
        <v>6428</v>
      </c>
      <c r="F354" s="849"/>
      <c r="G354" s="849"/>
      <c r="H354" s="849"/>
      <c r="I354" s="849"/>
      <c r="J354" s="849">
        <v>1</v>
      </c>
      <c r="K354" s="849">
        <v>1702</v>
      </c>
      <c r="L354" s="849">
        <v>1</v>
      </c>
      <c r="M354" s="849">
        <v>1702</v>
      </c>
      <c r="N354" s="849"/>
      <c r="O354" s="849"/>
      <c r="P354" s="837"/>
      <c r="Q354" s="850"/>
    </row>
    <row r="355" spans="1:17" ht="14.4" customHeight="1" x14ac:dyDescent="0.3">
      <c r="A355" s="831" t="s">
        <v>6274</v>
      </c>
      <c r="B355" s="832" t="s">
        <v>5645</v>
      </c>
      <c r="C355" s="832" t="s">
        <v>5331</v>
      </c>
      <c r="D355" s="832" t="s">
        <v>6429</v>
      </c>
      <c r="E355" s="832" t="s">
        <v>6430</v>
      </c>
      <c r="F355" s="849">
        <v>1</v>
      </c>
      <c r="G355" s="849">
        <v>1054</v>
      </c>
      <c r="H355" s="849"/>
      <c r="I355" s="849">
        <v>1054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6274</v>
      </c>
      <c r="B356" s="832" t="s">
        <v>5645</v>
      </c>
      <c r="C356" s="832" t="s">
        <v>5331</v>
      </c>
      <c r="D356" s="832" t="s">
        <v>6431</v>
      </c>
      <c r="E356" s="832" t="s">
        <v>6432</v>
      </c>
      <c r="F356" s="849">
        <v>15</v>
      </c>
      <c r="G356" s="849">
        <v>19395</v>
      </c>
      <c r="H356" s="849">
        <v>0.62451700154559509</v>
      </c>
      <c r="I356" s="849">
        <v>1293</v>
      </c>
      <c r="J356" s="849">
        <v>24</v>
      </c>
      <c r="K356" s="849">
        <v>31056</v>
      </c>
      <c r="L356" s="849">
        <v>1</v>
      </c>
      <c r="M356" s="849">
        <v>1294</v>
      </c>
      <c r="N356" s="849">
        <v>26</v>
      </c>
      <c r="O356" s="849">
        <v>33644</v>
      </c>
      <c r="P356" s="837">
        <v>1.0833333333333333</v>
      </c>
      <c r="Q356" s="850">
        <v>1294</v>
      </c>
    </row>
    <row r="357" spans="1:17" ht="14.4" customHeight="1" x14ac:dyDescent="0.3">
      <c r="A357" s="831" t="s">
        <v>6274</v>
      </c>
      <c r="B357" s="832" t="s">
        <v>5645</v>
      </c>
      <c r="C357" s="832" t="s">
        <v>5331</v>
      </c>
      <c r="D357" s="832" t="s">
        <v>6433</v>
      </c>
      <c r="E357" s="832" t="s">
        <v>6434</v>
      </c>
      <c r="F357" s="849">
        <v>12</v>
      </c>
      <c r="G357" s="849">
        <v>14124</v>
      </c>
      <c r="H357" s="849">
        <v>0.52129622794714692</v>
      </c>
      <c r="I357" s="849">
        <v>1177</v>
      </c>
      <c r="J357" s="849">
        <v>23</v>
      </c>
      <c r="K357" s="849">
        <v>27094</v>
      </c>
      <c r="L357" s="849">
        <v>1</v>
      </c>
      <c r="M357" s="849">
        <v>1178</v>
      </c>
      <c r="N357" s="849">
        <v>24</v>
      </c>
      <c r="O357" s="849">
        <v>28272</v>
      </c>
      <c r="P357" s="837">
        <v>1.0434782608695652</v>
      </c>
      <c r="Q357" s="850">
        <v>1178</v>
      </c>
    </row>
    <row r="358" spans="1:17" ht="14.4" customHeight="1" x14ac:dyDescent="0.3">
      <c r="A358" s="831" t="s">
        <v>6274</v>
      </c>
      <c r="B358" s="832" t="s">
        <v>5645</v>
      </c>
      <c r="C358" s="832" t="s">
        <v>5331</v>
      </c>
      <c r="D358" s="832" t="s">
        <v>6435</v>
      </c>
      <c r="E358" s="832" t="s">
        <v>6436</v>
      </c>
      <c r="F358" s="849">
        <v>20</v>
      </c>
      <c r="G358" s="849">
        <v>103140</v>
      </c>
      <c r="H358" s="849">
        <v>1.5384615384615385</v>
      </c>
      <c r="I358" s="849">
        <v>5157</v>
      </c>
      <c r="J358" s="849">
        <v>13</v>
      </c>
      <c r="K358" s="849">
        <v>67041</v>
      </c>
      <c r="L358" s="849">
        <v>1</v>
      </c>
      <c r="M358" s="849">
        <v>5157</v>
      </c>
      <c r="N358" s="849">
        <v>24</v>
      </c>
      <c r="O358" s="849">
        <v>123792</v>
      </c>
      <c r="P358" s="837">
        <v>1.8465118360406318</v>
      </c>
      <c r="Q358" s="850">
        <v>5158</v>
      </c>
    </row>
    <row r="359" spans="1:17" ht="14.4" customHeight="1" x14ac:dyDescent="0.3">
      <c r="A359" s="831" t="s">
        <v>6274</v>
      </c>
      <c r="B359" s="832" t="s">
        <v>5645</v>
      </c>
      <c r="C359" s="832" t="s">
        <v>5331</v>
      </c>
      <c r="D359" s="832" t="s">
        <v>6437</v>
      </c>
      <c r="E359" s="832" t="s">
        <v>6438</v>
      </c>
      <c r="F359" s="849">
        <v>7</v>
      </c>
      <c r="G359" s="849">
        <v>5600</v>
      </c>
      <c r="H359" s="849">
        <v>1.165210153974199</v>
      </c>
      <c r="I359" s="849">
        <v>800</v>
      </c>
      <c r="J359" s="849">
        <v>6</v>
      </c>
      <c r="K359" s="849">
        <v>4806</v>
      </c>
      <c r="L359" s="849">
        <v>1</v>
      </c>
      <c r="M359" s="849">
        <v>801</v>
      </c>
      <c r="N359" s="849">
        <v>5</v>
      </c>
      <c r="O359" s="849">
        <v>4010</v>
      </c>
      <c r="P359" s="837">
        <v>0.83437369954223883</v>
      </c>
      <c r="Q359" s="850">
        <v>802</v>
      </c>
    </row>
    <row r="360" spans="1:17" ht="14.4" customHeight="1" x14ac:dyDescent="0.3">
      <c r="A360" s="831" t="s">
        <v>6274</v>
      </c>
      <c r="B360" s="832" t="s">
        <v>5645</v>
      </c>
      <c r="C360" s="832" t="s">
        <v>5331</v>
      </c>
      <c r="D360" s="832" t="s">
        <v>6439</v>
      </c>
      <c r="E360" s="832" t="s">
        <v>6440</v>
      </c>
      <c r="F360" s="849">
        <v>282</v>
      </c>
      <c r="G360" s="849">
        <v>49914</v>
      </c>
      <c r="H360" s="849">
        <v>1.2</v>
      </c>
      <c r="I360" s="849">
        <v>177</v>
      </c>
      <c r="J360" s="849">
        <v>235</v>
      </c>
      <c r="K360" s="849">
        <v>41595</v>
      </c>
      <c r="L360" s="849">
        <v>1</v>
      </c>
      <c r="M360" s="849">
        <v>177</v>
      </c>
      <c r="N360" s="849">
        <v>157</v>
      </c>
      <c r="O360" s="849">
        <v>27946</v>
      </c>
      <c r="P360" s="837">
        <v>0.67185959850943622</v>
      </c>
      <c r="Q360" s="850">
        <v>178</v>
      </c>
    </row>
    <row r="361" spans="1:17" ht="14.4" customHeight="1" x14ac:dyDescent="0.3">
      <c r="A361" s="831" t="s">
        <v>6274</v>
      </c>
      <c r="B361" s="832" t="s">
        <v>5645</v>
      </c>
      <c r="C361" s="832" t="s">
        <v>5331</v>
      </c>
      <c r="D361" s="832" t="s">
        <v>6439</v>
      </c>
      <c r="E361" s="832" t="s">
        <v>6441</v>
      </c>
      <c r="F361" s="849">
        <v>3</v>
      </c>
      <c r="G361" s="849">
        <v>531</v>
      </c>
      <c r="H361" s="849">
        <v>0.75</v>
      </c>
      <c r="I361" s="849">
        <v>177</v>
      </c>
      <c r="J361" s="849">
        <v>4</v>
      </c>
      <c r="K361" s="849">
        <v>708</v>
      </c>
      <c r="L361" s="849">
        <v>1</v>
      </c>
      <c r="M361" s="849">
        <v>177</v>
      </c>
      <c r="N361" s="849">
        <v>2</v>
      </c>
      <c r="O361" s="849">
        <v>356</v>
      </c>
      <c r="P361" s="837">
        <v>0.50282485875706218</v>
      </c>
      <c r="Q361" s="850">
        <v>178</v>
      </c>
    </row>
    <row r="362" spans="1:17" ht="14.4" customHeight="1" x14ac:dyDescent="0.3">
      <c r="A362" s="831" t="s">
        <v>6274</v>
      </c>
      <c r="B362" s="832" t="s">
        <v>5645</v>
      </c>
      <c r="C362" s="832" t="s">
        <v>5331</v>
      </c>
      <c r="D362" s="832" t="s">
        <v>6442</v>
      </c>
      <c r="E362" s="832" t="s">
        <v>6443</v>
      </c>
      <c r="F362" s="849">
        <v>53</v>
      </c>
      <c r="G362" s="849">
        <v>108544</v>
      </c>
      <c r="H362" s="849">
        <v>1.0594826744753538</v>
      </c>
      <c r="I362" s="849">
        <v>2048</v>
      </c>
      <c r="J362" s="849">
        <v>50</v>
      </c>
      <c r="K362" s="849">
        <v>102450</v>
      </c>
      <c r="L362" s="849">
        <v>1</v>
      </c>
      <c r="M362" s="849">
        <v>2049</v>
      </c>
      <c r="N362" s="849">
        <v>53</v>
      </c>
      <c r="O362" s="849">
        <v>108650</v>
      </c>
      <c r="P362" s="837">
        <v>1.0605173255246461</v>
      </c>
      <c r="Q362" s="850">
        <v>2050</v>
      </c>
    </row>
    <row r="363" spans="1:17" ht="14.4" customHeight="1" x14ac:dyDescent="0.3">
      <c r="A363" s="831" t="s">
        <v>6274</v>
      </c>
      <c r="B363" s="832" t="s">
        <v>5645</v>
      </c>
      <c r="C363" s="832" t="s">
        <v>5331</v>
      </c>
      <c r="D363" s="832" t="s">
        <v>6444</v>
      </c>
      <c r="E363" s="832" t="s">
        <v>6445</v>
      </c>
      <c r="F363" s="849"/>
      <c r="G363" s="849"/>
      <c r="H363" s="849"/>
      <c r="I363" s="849"/>
      <c r="J363" s="849">
        <v>3</v>
      </c>
      <c r="K363" s="849">
        <v>8211</v>
      </c>
      <c r="L363" s="849">
        <v>1</v>
      </c>
      <c r="M363" s="849">
        <v>2737</v>
      </c>
      <c r="N363" s="849"/>
      <c r="O363" s="849"/>
      <c r="P363" s="837"/>
      <c r="Q363" s="850"/>
    </row>
    <row r="364" spans="1:17" ht="14.4" customHeight="1" x14ac:dyDescent="0.3">
      <c r="A364" s="831" t="s">
        <v>6274</v>
      </c>
      <c r="B364" s="832" t="s">
        <v>5645</v>
      </c>
      <c r="C364" s="832" t="s">
        <v>5331</v>
      </c>
      <c r="D364" s="832" t="s">
        <v>6444</v>
      </c>
      <c r="E364" s="832" t="s">
        <v>6446</v>
      </c>
      <c r="F364" s="849">
        <v>12</v>
      </c>
      <c r="G364" s="849">
        <v>32832</v>
      </c>
      <c r="H364" s="849">
        <v>1.999269272926562</v>
      </c>
      <c r="I364" s="849">
        <v>2736</v>
      </c>
      <c r="J364" s="849">
        <v>6</v>
      </c>
      <c r="K364" s="849">
        <v>16422</v>
      </c>
      <c r="L364" s="849">
        <v>1</v>
      </c>
      <c r="M364" s="849">
        <v>2737</v>
      </c>
      <c r="N364" s="849">
        <v>9</v>
      </c>
      <c r="O364" s="849">
        <v>24633</v>
      </c>
      <c r="P364" s="837">
        <v>1.5</v>
      </c>
      <c r="Q364" s="850">
        <v>2737</v>
      </c>
    </row>
    <row r="365" spans="1:17" ht="14.4" customHeight="1" x14ac:dyDescent="0.3">
      <c r="A365" s="831" t="s">
        <v>6274</v>
      </c>
      <c r="B365" s="832" t="s">
        <v>5645</v>
      </c>
      <c r="C365" s="832" t="s">
        <v>5331</v>
      </c>
      <c r="D365" s="832" t="s">
        <v>6447</v>
      </c>
      <c r="E365" s="832" t="s">
        <v>6448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5270</v>
      </c>
      <c r="P365" s="837"/>
      <c r="Q365" s="850">
        <v>5270</v>
      </c>
    </row>
    <row r="366" spans="1:17" ht="14.4" customHeight="1" x14ac:dyDescent="0.3">
      <c r="A366" s="831" t="s">
        <v>6274</v>
      </c>
      <c r="B366" s="832" t="s">
        <v>5645</v>
      </c>
      <c r="C366" s="832" t="s">
        <v>5331</v>
      </c>
      <c r="D366" s="832" t="s">
        <v>6449</v>
      </c>
      <c r="E366" s="832" t="s">
        <v>6450</v>
      </c>
      <c r="F366" s="849">
        <v>1</v>
      </c>
      <c r="G366" s="849">
        <v>674</v>
      </c>
      <c r="H366" s="849"/>
      <c r="I366" s="849">
        <v>674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6274</v>
      </c>
      <c r="B367" s="832" t="s">
        <v>5645</v>
      </c>
      <c r="C367" s="832" t="s">
        <v>5331</v>
      </c>
      <c r="D367" s="832" t="s">
        <v>6449</v>
      </c>
      <c r="E367" s="832" t="s">
        <v>6451</v>
      </c>
      <c r="F367" s="849">
        <v>1</v>
      </c>
      <c r="G367" s="849">
        <v>674</v>
      </c>
      <c r="H367" s="849">
        <v>0.99851851851851847</v>
      </c>
      <c r="I367" s="849">
        <v>674</v>
      </c>
      <c r="J367" s="849">
        <v>1</v>
      </c>
      <c r="K367" s="849">
        <v>675</v>
      </c>
      <c r="L367" s="849">
        <v>1</v>
      </c>
      <c r="M367" s="849">
        <v>675</v>
      </c>
      <c r="N367" s="849">
        <v>1</v>
      </c>
      <c r="O367" s="849">
        <v>675</v>
      </c>
      <c r="P367" s="837">
        <v>1</v>
      </c>
      <c r="Q367" s="850">
        <v>675</v>
      </c>
    </row>
    <row r="368" spans="1:17" ht="14.4" customHeight="1" x14ac:dyDescent="0.3">
      <c r="A368" s="831" t="s">
        <v>6274</v>
      </c>
      <c r="B368" s="832" t="s">
        <v>5645</v>
      </c>
      <c r="C368" s="832" t="s">
        <v>5331</v>
      </c>
      <c r="D368" s="832" t="s">
        <v>6452</v>
      </c>
      <c r="E368" s="832" t="s">
        <v>6453</v>
      </c>
      <c r="F368" s="849">
        <v>1</v>
      </c>
      <c r="G368" s="849">
        <v>155</v>
      </c>
      <c r="H368" s="849"/>
      <c r="I368" s="849">
        <v>155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6274</v>
      </c>
      <c r="B369" s="832" t="s">
        <v>5645</v>
      </c>
      <c r="C369" s="832" t="s">
        <v>5331</v>
      </c>
      <c r="D369" s="832" t="s">
        <v>6452</v>
      </c>
      <c r="E369" s="832" t="s">
        <v>6454</v>
      </c>
      <c r="F369" s="849">
        <v>2</v>
      </c>
      <c r="G369" s="849">
        <v>310</v>
      </c>
      <c r="H369" s="849"/>
      <c r="I369" s="849">
        <v>155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6274</v>
      </c>
      <c r="B370" s="832" t="s">
        <v>5645</v>
      </c>
      <c r="C370" s="832" t="s">
        <v>5331</v>
      </c>
      <c r="D370" s="832" t="s">
        <v>6455</v>
      </c>
      <c r="E370" s="832" t="s">
        <v>6456</v>
      </c>
      <c r="F370" s="849">
        <v>1</v>
      </c>
      <c r="G370" s="849">
        <v>199</v>
      </c>
      <c r="H370" s="849">
        <v>1</v>
      </c>
      <c r="I370" s="849">
        <v>199</v>
      </c>
      <c r="J370" s="849">
        <v>1</v>
      </c>
      <c r="K370" s="849">
        <v>199</v>
      </c>
      <c r="L370" s="849">
        <v>1</v>
      </c>
      <c r="M370" s="849">
        <v>199</v>
      </c>
      <c r="N370" s="849"/>
      <c r="O370" s="849"/>
      <c r="P370" s="837"/>
      <c r="Q370" s="850"/>
    </row>
    <row r="371" spans="1:17" ht="14.4" customHeight="1" x14ac:dyDescent="0.3">
      <c r="A371" s="831" t="s">
        <v>6274</v>
      </c>
      <c r="B371" s="832" t="s">
        <v>5645</v>
      </c>
      <c r="C371" s="832" t="s">
        <v>5331</v>
      </c>
      <c r="D371" s="832" t="s">
        <v>6457</v>
      </c>
      <c r="E371" s="832" t="s">
        <v>6458</v>
      </c>
      <c r="F371" s="849">
        <v>42</v>
      </c>
      <c r="G371" s="849">
        <v>8568</v>
      </c>
      <c r="H371" s="849">
        <v>1.5555555555555556</v>
      </c>
      <c r="I371" s="849">
        <v>204</v>
      </c>
      <c r="J371" s="849">
        <v>27</v>
      </c>
      <c r="K371" s="849">
        <v>5508</v>
      </c>
      <c r="L371" s="849">
        <v>1</v>
      </c>
      <c r="M371" s="849">
        <v>204</v>
      </c>
      <c r="N371" s="849">
        <v>4</v>
      </c>
      <c r="O371" s="849">
        <v>820</v>
      </c>
      <c r="P371" s="837">
        <v>0.14887436456063907</v>
      </c>
      <c r="Q371" s="850">
        <v>205</v>
      </c>
    </row>
    <row r="372" spans="1:17" ht="14.4" customHeight="1" x14ac:dyDescent="0.3">
      <c r="A372" s="831" t="s">
        <v>6274</v>
      </c>
      <c r="B372" s="832" t="s">
        <v>5645</v>
      </c>
      <c r="C372" s="832" t="s">
        <v>5331</v>
      </c>
      <c r="D372" s="832" t="s">
        <v>6459</v>
      </c>
      <c r="E372" s="832" t="s">
        <v>6460</v>
      </c>
      <c r="F372" s="849">
        <v>1</v>
      </c>
      <c r="G372" s="849">
        <v>426</v>
      </c>
      <c r="H372" s="849">
        <v>1</v>
      </c>
      <c r="I372" s="849">
        <v>426</v>
      </c>
      <c r="J372" s="849">
        <v>1</v>
      </c>
      <c r="K372" s="849">
        <v>426</v>
      </c>
      <c r="L372" s="849">
        <v>1</v>
      </c>
      <c r="M372" s="849">
        <v>426</v>
      </c>
      <c r="N372" s="849"/>
      <c r="O372" s="849"/>
      <c r="P372" s="837"/>
      <c r="Q372" s="850"/>
    </row>
    <row r="373" spans="1:17" ht="14.4" customHeight="1" x14ac:dyDescent="0.3">
      <c r="A373" s="831" t="s">
        <v>6274</v>
      </c>
      <c r="B373" s="832" t="s">
        <v>5645</v>
      </c>
      <c r="C373" s="832" t="s">
        <v>5331</v>
      </c>
      <c r="D373" s="832" t="s">
        <v>6459</v>
      </c>
      <c r="E373" s="832" t="s">
        <v>6461</v>
      </c>
      <c r="F373" s="849">
        <v>16</v>
      </c>
      <c r="G373" s="849">
        <v>6816</v>
      </c>
      <c r="H373" s="849">
        <v>1.6</v>
      </c>
      <c r="I373" s="849">
        <v>426</v>
      </c>
      <c r="J373" s="849">
        <v>10</v>
      </c>
      <c r="K373" s="849">
        <v>4260</v>
      </c>
      <c r="L373" s="849">
        <v>1</v>
      </c>
      <c r="M373" s="849">
        <v>426</v>
      </c>
      <c r="N373" s="849">
        <v>3</v>
      </c>
      <c r="O373" s="849">
        <v>1281</v>
      </c>
      <c r="P373" s="837">
        <v>0.30070422535211266</v>
      </c>
      <c r="Q373" s="850">
        <v>427</v>
      </c>
    </row>
    <row r="374" spans="1:17" ht="14.4" customHeight="1" x14ac:dyDescent="0.3">
      <c r="A374" s="831" t="s">
        <v>6274</v>
      </c>
      <c r="B374" s="832" t="s">
        <v>5645</v>
      </c>
      <c r="C374" s="832" t="s">
        <v>5331</v>
      </c>
      <c r="D374" s="832" t="s">
        <v>6462</v>
      </c>
      <c r="E374" s="832" t="s">
        <v>6463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163</v>
      </c>
      <c r="P374" s="837"/>
      <c r="Q374" s="850">
        <v>163</v>
      </c>
    </row>
    <row r="375" spans="1:17" ht="14.4" customHeight="1" x14ac:dyDescent="0.3">
      <c r="A375" s="831" t="s">
        <v>6274</v>
      </c>
      <c r="B375" s="832" t="s">
        <v>5645</v>
      </c>
      <c r="C375" s="832" t="s">
        <v>5331</v>
      </c>
      <c r="D375" s="832" t="s">
        <v>6462</v>
      </c>
      <c r="E375" s="832" t="s">
        <v>6464</v>
      </c>
      <c r="F375" s="849"/>
      <c r="G375" s="849"/>
      <c r="H375" s="849"/>
      <c r="I375" s="849"/>
      <c r="J375" s="849">
        <v>3</v>
      </c>
      <c r="K375" s="849">
        <v>489</v>
      </c>
      <c r="L375" s="849">
        <v>1</v>
      </c>
      <c r="M375" s="849">
        <v>163</v>
      </c>
      <c r="N375" s="849">
        <v>1</v>
      </c>
      <c r="O375" s="849">
        <v>163</v>
      </c>
      <c r="P375" s="837">
        <v>0.33333333333333331</v>
      </c>
      <c r="Q375" s="850">
        <v>163</v>
      </c>
    </row>
    <row r="376" spans="1:17" ht="14.4" customHeight="1" x14ac:dyDescent="0.3">
      <c r="A376" s="831" t="s">
        <v>6274</v>
      </c>
      <c r="B376" s="832" t="s">
        <v>5645</v>
      </c>
      <c r="C376" s="832" t="s">
        <v>5331</v>
      </c>
      <c r="D376" s="832" t="s">
        <v>6465</v>
      </c>
      <c r="E376" s="832" t="s">
        <v>6466</v>
      </c>
      <c r="F376" s="849"/>
      <c r="G376" s="849"/>
      <c r="H376" s="849"/>
      <c r="I376" s="849"/>
      <c r="J376" s="849">
        <v>1</v>
      </c>
      <c r="K376" s="849">
        <v>436</v>
      </c>
      <c r="L376" s="849">
        <v>1</v>
      </c>
      <c r="M376" s="849">
        <v>436</v>
      </c>
      <c r="N376" s="849"/>
      <c r="O376" s="849"/>
      <c r="P376" s="837"/>
      <c r="Q376" s="850"/>
    </row>
    <row r="377" spans="1:17" ht="14.4" customHeight="1" x14ac:dyDescent="0.3">
      <c r="A377" s="831" t="s">
        <v>6274</v>
      </c>
      <c r="B377" s="832" t="s">
        <v>5645</v>
      </c>
      <c r="C377" s="832" t="s">
        <v>5331</v>
      </c>
      <c r="D377" s="832" t="s">
        <v>6465</v>
      </c>
      <c r="E377" s="832" t="s">
        <v>6467</v>
      </c>
      <c r="F377" s="849">
        <v>3</v>
      </c>
      <c r="G377" s="849">
        <v>1308</v>
      </c>
      <c r="H377" s="849">
        <v>3</v>
      </c>
      <c r="I377" s="849">
        <v>436</v>
      </c>
      <c r="J377" s="849">
        <v>1</v>
      </c>
      <c r="K377" s="849">
        <v>436</v>
      </c>
      <c r="L377" s="849">
        <v>1</v>
      </c>
      <c r="M377" s="849">
        <v>436</v>
      </c>
      <c r="N377" s="849"/>
      <c r="O377" s="849"/>
      <c r="P377" s="837"/>
      <c r="Q377" s="850"/>
    </row>
    <row r="378" spans="1:17" ht="14.4" customHeight="1" x14ac:dyDescent="0.3">
      <c r="A378" s="831" t="s">
        <v>6274</v>
      </c>
      <c r="B378" s="832" t="s">
        <v>5645</v>
      </c>
      <c r="C378" s="832" t="s">
        <v>5331</v>
      </c>
      <c r="D378" s="832" t="s">
        <v>6468</v>
      </c>
      <c r="E378" s="832" t="s">
        <v>6469</v>
      </c>
      <c r="F378" s="849"/>
      <c r="G378" s="849"/>
      <c r="H378" s="849"/>
      <c r="I378" s="849"/>
      <c r="J378" s="849">
        <v>1</v>
      </c>
      <c r="K378" s="849">
        <v>2155</v>
      </c>
      <c r="L378" s="849">
        <v>1</v>
      </c>
      <c r="M378" s="849">
        <v>2155</v>
      </c>
      <c r="N378" s="849">
        <v>3</v>
      </c>
      <c r="O378" s="849">
        <v>6468</v>
      </c>
      <c r="P378" s="837">
        <v>3.0013921113689097</v>
      </c>
      <c r="Q378" s="850">
        <v>2156</v>
      </c>
    </row>
    <row r="379" spans="1:17" ht="14.4" customHeight="1" x14ac:dyDescent="0.3">
      <c r="A379" s="831" t="s">
        <v>6274</v>
      </c>
      <c r="B379" s="832" t="s">
        <v>5645</v>
      </c>
      <c r="C379" s="832" t="s">
        <v>5331</v>
      </c>
      <c r="D379" s="832" t="s">
        <v>6468</v>
      </c>
      <c r="E379" s="832" t="s">
        <v>6470</v>
      </c>
      <c r="F379" s="849">
        <v>30</v>
      </c>
      <c r="G379" s="849">
        <v>64620</v>
      </c>
      <c r="H379" s="849">
        <v>0.85674511103745443</v>
      </c>
      <c r="I379" s="849">
        <v>2154</v>
      </c>
      <c r="J379" s="849">
        <v>35</v>
      </c>
      <c r="K379" s="849">
        <v>75425</v>
      </c>
      <c r="L379" s="849">
        <v>1</v>
      </c>
      <c r="M379" s="849">
        <v>2155</v>
      </c>
      <c r="N379" s="849">
        <v>26</v>
      </c>
      <c r="O379" s="849">
        <v>56056</v>
      </c>
      <c r="P379" s="837">
        <v>0.74320185614849188</v>
      </c>
      <c r="Q379" s="850">
        <v>2156</v>
      </c>
    </row>
    <row r="380" spans="1:17" ht="14.4" customHeight="1" x14ac:dyDescent="0.3">
      <c r="A380" s="831" t="s">
        <v>6274</v>
      </c>
      <c r="B380" s="832" t="s">
        <v>5645</v>
      </c>
      <c r="C380" s="832" t="s">
        <v>5331</v>
      </c>
      <c r="D380" s="832" t="s">
        <v>6471</v>
      </c>
      <c r="E380" s="832" t="s">
        <v>6422</v>
      </c>
      <c r="F380" s="849">
        <v>12</v>
      </c>
      <c r="G380" s="849">
        <v>22656</v>
      </c>
      <c r="H380" s="849">
        <v>2.9984118581259924</v>
      </c>
      <c r="I380" s="849">
        <v>1888</v>
      </c>
      <c r="J380" s="849">
        <v>4</v>
      </c>
      <c r="K380" s="849">
        <v>7556</v>
      </c>
      <c r="L380" s="849">
        <v>1</v>
      </c>
      <c r="M380" s="849">
        <v>1889</v>
      </c>
      <c r="N380" s="849">
        <v>13</v>
      </c>
      <c r="O380" s="849">
        <v>24557</v>
      </c>
      <c r="P380" s="837">
        <v>3.25</v>
      </c>
      <c r="Q380" s="850">
        <v>1889</v>
      </c>
    </row>
    <row r="381" spans="1:17" ht="14.4" customHeight="1" x14ac:dyDescent="0.3">
      <c r="A381" s="831" t="s">
        <v>6274</v>
      </c>
      <c r="B381" s="832" t="s">
        <v>5645</v>
      </c>
      <c r="C381" s="832" t="s">
        <v>5331</v>
      </c>
      <c r="D381" s="832" t="s">
        <v>6472</v>
      </c>
      <c r="E381" s="832" t="s">
        <v>6473</v>
      </c>
      <c r="F381" s="849">
        <v>1</v>
      </c>
      <c r="G381" s="849">
        <v>163</v>
      </c>
      <c r="H381" s="849">
        <v>1</v>
      </c>
      <c r="I381" s="849">
        <v>163</v>
      </c>
      <c r="J381" s="849">
        <v>1</v>
      </c>
      <c r="K381" s="849">
        <v>163</v>
      </c>
      <c r="L381" s="849">
        <v>1</v>
      </c>
      <c r="M381" s="849">
        <v>163</v>
      </c>
      <c r="N381" s="849"/>
      <c r="O381" s="849"/>
      <c r="P381" s="837"/>
      <c r="Q381" s="850"/>
    </row>
    <row r="382" spans="1:17" ht="14.4" customHeight="1" x14ac:dyDescent="0.3">
      <c r="A382" s="831" t="s">
        <v>6274</v>
      </c>
      <c r="B382" s="832" t="s">
        <v>5645</v>
      </c>
      <c r="C382" s="832" t="s">
        <v>5331</v>
      </c>
      <c r="D382" s="832" t="s">
        <v>6472</v>
      </c>
      <c r="E382" s="832" t="s">
        <v>6474</v>
      </c>
      <c r="F382" s="849">
        <v>1</v>
      </c>
      <c r="G382" s="849">
        <v>163</v>
      </c>
      <c r="H382" s="849"/>
      <c r="I382" s="849">
        <v>163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6274</v>
      </c>
      <c r="B383" s="832" t="s">
        <v>5645</v>
      </c>
      <c r="C383" s="832" t="s">
        <v>5331</v>
      </c>
      <c r="D383" s="832" t="s">
        <v>6475</v>
      </c>
      <c r="E383" s="832" t="s">
        <v>6476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9840</v>
      </c>
      <c r="P383" s="837"/>
      <c r="Q383" s="850">
        <v>9840</v>
      </c>
    </row>
    <row r="384" spans="1:17" ht="14.4" customHeight="1" x14ac:dyDescent="0.3">
      <c r="A384" s="831" t="s">
        <v>6274</v>
      </c>
      <c r="B384" s="832" t="s">
        <v>5645</v>
      </c>
      <c r="C384" s="832" t="s">
        <v>5331</v>
      </c>
      <c r="D384" s="832" t="s">
        <v>6475</v>
      </c>
      <c r="E384" s="832" t="s">
        <v>6477</v>
      </c>
      <c r="F384" s="849">
        <v>1</v>
      </c>
      <c r="G384" s="849">
        <v>9837</v>
      </c>
      <c r="H384" s="849"/>
      <c r="I384" s="849">
        <v>9837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6274</v>
      </c>
      <c r="B385" s="832" t="s">
        <v>5645</v>
      </c>
      <c r="C385" s="832" t="s">
        <v>5331</v>
      </c>
      <c r="D385" s="832" t="s">
        <v>6478</v>
      </c>
      <c r="E385" s="832" t="s">
        <v>6479</v>
      </c>
      <c r="F385" s="849"/>
      <c r="G385" s="849"/>
      <c r="H385" s="849"/>
      <c r="I385" s="849"/>
      <c r="J385" s="849">
        <v>1</v>
      </c>
      <c r="K385" s="849">
        <v>934</v>
      </c>
      <c r="L385" s="849">
        <v>1</v>
      </c>
      <c r="M385" s="849">
        <v>934</v>
      </c>
      <c r="N385" s="849"/>
      <c r="O385" s="849"/>
      <c r="P385" s="837"/>
      <c r="Q385" s="850"/>
    </row>
    <row r="386" spans="1:17" ht="14.4" customHeight="1" x14ac:dyDescent="0.3">
      <c r="A386" s="831" t="s">
        <v>6274</v>
      </c>
      <c r="B386" s="832" t="s">
        <v>5645</v>
      </c>
      <c r="C386" s="832" t="s">
        <v>5331</v>
      </c>
      <c r="D386" s="832" t="s">
        <v>6480</v>
      </c>
      <c r="E386" s="832" t="s">
        <v>6481</v>
      </c>
      <c r="F386" s="849">
        <v>2</v>
      </c>
      <c r="G386" s="849">
        <v>16918</v>
      </c>
      <c r="H386" s="849">
        <v>0.9998817966903073</v>
      </c>
      <c r="I386" s="849">
        <v>8459</v>
      </c>
      <c r="J386" s="849">
        <v>2</v>
      </c>
      <c r="K386" s="849">
        <v>16920</v>
      </c>
      <c r="L386" s="849">
        <v>1</v>
      </c>
      <c r="M386" s="849">
        <v>8460</v>
      </c>
      <c r="N386" s="849"/>
      <c r="O386" s="849"/>
      <c r="P386" s="837"/>
      <c r="Q386" s="850"/>
    </row>
    <row r="387" spans="1:17" ht="14.4" customHeight="1" x14ac:dyDescent="0.3">
      <c r="A387" s="831" t="s">
        <v>6274</v>
      </c>
      <c r="B387" s="832" t="s">
        <v>5645</v>
      </c>
      <c r="C387" s="832" t="s">
        <v>5331</v>
      </c>
      <c r="D387" s="832" t="s">
        <v>6480</v>
      </c>
      <c r="E387" s="832" t="s">
        <v>6482</v>
      </c>
      <c r="F387" s="849">
        <v>22</v>
      </c>
      <c r="G387" s="849">
        <v>186098</v>
      </c>
      <c r="H387" s="849">
        <v>0.73324665090622543</v>
      </c>
      <c r="I387" s="849">
        <v>8459</v>
      </c>
      <c r="J387" s="849">
        <v>30</v>
      </c>
      <c r="K387" s="849">
        <v>253800</v>
      </c>
      <c r="L387" s="849">
        <v>1</v>
      </c>
      <c r="M387" s="849">
        <v>8460</v>
      </c>
      <c r="N387" s="849">
        <v>34</v>
      </c>
      <c r="O387" s="849">
        <v>287708</v>
      </c>
      <c r="P387" s="837">
        <v>1.1336012608353034</v>
      </c>
      <c r="Q387" s="850">
        <v>8462</v>
      </c>
    </row>
    <row r="388" spans="1:17" ht="14.4" customHeight="1" x14ac:dyDescent="0.3">
      <c r="A388" s="831" t="s">
        <v>6274</v>
      </c>
      <c r="B388" s="832" t="s">
        <v>5645</v>
      </c>
      <c r="C388" s="832" t="s">
        <v>5331</v>
      </c>
      <c r="D388" s="832" t="s">
        <v>6483</v>
      </c>
      <c r="E388" s="832" t="s">
        <v>6484</v>
      </c>
      <c r="F388" s="849"/>
      <c r="G388" s="849"/>
      <c r="H388" s="849"/>
      <c r="I388" s="849"/>
      <c r="J388" s="849">
        <v>2</v>
      </c>
      <c r="K388" s="849">
        <v>320</v>
      </c>
      <c r="L388" s="849">
        <v>1</v>
      </c>
      <c r="M388" s="849">
        <v>160</v>
      </c>
      <c r="N388" s="849"/>
      <c r="O388" s="849"/>
      <c r="P388" s="837"/>
      <c r="Q388" s="850"/>
    </row>
    <row r="389" spans="1:17" ht="14.4" customHeight="1" x14ac:dyDescent="0.3">
      <c r="A389" s="831" t="s">
        <v>6274</v>
      </c>
      <c r="B389" s="832" t="s">
        <v>5645</v>
      </c>
      <c r="C389" s="832" t="s">
        <v>5331</v>
      </c>
      <c r="D389" s="832" t="s">
        <v>6485</v>
      </c>
      <c r="E389" s="832" t="s">
        <v>6486</v>
      </c>
      <c r="F389" s="849">
        <v>1</v>
      </c>
      <c r="G389" s="849">
        <v>2053</v>
      </c>
      <c r="H389" s="849">
        <v>1</v>
      </c>
      <c r="I389" s="849">
        <v>2053</v>
      </c>
      <c r="J389" s="849">
        <v>1</v>
      </c>
      <c r="K389" s="849">
        <v>2053</v>
      </c>
      <c r="L389" s="849">
        <v>1</v>
      </c>
      <c r="M389" s="849">
        <v>2053</v>
      </c>
      <c r="N389" s="849">
        <v>1</v>
      </c>
      <c r="O389" s="849">
        <v>2055</v>
      </c>
      <c r="P389" s="837">
        <v>1.0009741841207989</v>
      </c>
      <c r="Q389" s="850">
        <v>2055</v>
      </c>
    </row>
    <row r="390" spans="1:17" ht="14.4" customHeight="1" x14ac:dyDescent="0.3">
      <c r="A390" s="831" t="s">
        <v>6274</v>
      </c>
      <c r="B390" s="832" t="s">
        <v>5645</v>
      </c>
      <c r="C390" s="832" t="s">
        <v>5331</v>
      </c>
      <c r="D390" s="832" t="s">
        <v>6487</v>
      </c>
      <c r="E390" s="832" t="s">
        <v>6488</v>
      </c>
      <c r="F390" s="849">
        <v>1</v>
      </c>
      <c r="G390" s="849">
        <v>373</v>
      </c>
      <c r="H390" s="849"/>
      <c r="I390" s="849">
        <v>373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6274</v>
      </c>
      <c r="B391" s="832" t="s">
        <v>5645</v>
      </c>
      <c r="C391" s="832" t="s">
        <v>5331</v>
      </c>
      <c r="D391" s="832" t="s">
        <v>6489</v>
      </c>
      <c r="E391" s="832" t="s">
        <v>6490</v>
      </c>
      <c r="F391" s="849">
        <v>3</v>
      </c>
      <c r="G391" s="849">
        <v>1056</v>
      </c>
      <c r="H391" s="849"/>
      <c r="I391" s="849">
        <v>352</v>
      </c>
      <c r="J391" s="849"/>
      <c r="K391" s="849"/>
      <c r="L391" s="849"/>
      <c r="M391" s="849"/>
      <c r="N391" s="849">
        <v>2</v>
      </c>
      <c r="O391" s="849">
        <v>706</v>
      </c>
      <c r="P391" s="837"/>
      <c r="Q391" s="850">
        <v>353</v>
      </c>
    </row>
    <row r="392" spans="1:17" ht="14.4" customHeight="1" x14ac:dyDescent="0.3">
      <c r="A392" s="831" t="s">
        <v>6491</v>
      </c>
      <c r="B392" s="832" t="s">
        <v>6492</v>
      </c>
      <c r="C392" s="832" t="s">
        <v>5331</v>
      </c>
      <c r="D392" s="832" t="s">
        <v>6493</v>
      </c>
      <c r="E392" s="832" t="s">
        <v>6494</v>
      </c>
      <c r="F392" s="849">
        <v>32</v>
      </c>
      <c r="G392" s="849">
        <v>6752</v>
      </c>
      <c r="H392" s="849">
        <v>1.1851851851851851</v>
      </c>
      <c r="I392" s="849">
        <v>211</v>
      </c>
      <c r="J392" s="849">
        <v>27</v>
      </c>
      <c r="K392" s="849">
        <v>5697</v>
      </c>
      <c r="L392" s="849">
        <v>1</v>
      </c>
      <c r="M392" s="849">
        <v>211</v>
      </c>
      <c r="N392" s="849">
        <v>7</v>
      </c>
      <c r="O392" s="849">
        <v>1484</v>
      </c>
      <c r="P392" s="837">
        <v>0.26048797612778657</v>
      </c>
      <c r="Q392" s="850">
        <v>212</v>
      </c>
    </row>
    <row r="393" spans="1:17" ht="14.4" customHeight="1" x14ac:dyDescent="0.3">
      <c r="A393" s="831" t="s">
        <v>6491</v>
      </c>
      <c r="B393" s="832" t="s">
        <v>6492</v>
      </c>
      <c r="C393" s="832" t="s">
        <v>5331</v>
      </c>
      <c r="D393" s="832" t="s">
        <v>6495</v>
      </c>
      <c r="E393" s="832" t="s">
        <v>6494</v>
      </c>
      <c r="F393" s="849">
        <v>9</v>
      </c>
      <c r="G393" s="849">
        <v>783</v>
      </c>
      <c r="H393" s="849">
        <v>3</v>
      </c>
      <c r="I393" s="849">
        <v>87</v>
      </c>
      <c r="J393" s="849">
        <v>3</v>
      </c>
      <c r="K393" s="849">
        <v>261</v>
      </c>
      <c r="L393" s="849">
        <v>1</v>
      </c>
      <c r="M393" s="849">
        <v>87</v>
      </c>
      <c r="N393" s="849"/>
      <c r="O393" s="849"/>
      <c r="P393" s="837"/>
      <c r="Q393" s="850"/>
    </row>
    <row r="394" spans="1:17" ht="14.4" customHeight="1" x14ac:dyDescent="0.3">
      <c r="A394" s="831" t="s">
        <v>6491</v>
      </c>
      <c r="B394" s="832" t="s">
        <v>6492</v>
      </c>
      <c r="C394" s="832" t="s">
        <v>5331</v>
      </c>
      <c r="D394" s="832" t="s">
        <v>6496</v>
      </c>
      <c r="E394" s="832" t="s">
        <v>6497</v>
      </c>
      <c r="F394" s="849">
        <v>171</v>
      </c>
      <c r="G394" s="849">
        <v>51471</v>
      </c>
      <c r="H394" s="849">
        <v>0.55519480519480524</v>
      </c>
      <c r="I394" s="849">
        <v>301</v>
      </c>
      <c r="J394" s="849">
        <v>308</v>
      </c>
      <c r="K394" s="849">
        <v>92708</v>
      </c>
      <c r="L394" s="849">
        <v>1</v>
      </c>
      <c r="M394" s="849">
        <v>301</v>
      </c>
      <c r="N394" s="849">
        <v>263</v>
      </c>
      <c r="O394" s="849">
        <v>79426</v>
      </c>
      <c r="P394" s="837">
        <v>0.85673296802864907</v>
      </c>
      <c r="Q394" s="850">
        <v>302</v>
      </c>
    </row>
    <row r="395" spans="1:17" ht="14.4" customHeight="1" x14ac:dyDescent="0.3">
      <c r="A395" s="831" t="s">
        <v>6491</v>
      </c>
      <c r="B395" s="832" t="s">
        <v>6492</v>
      </c>
      <c r="C395" s="832" t="s">
        <v>5331</v>
      </c>
      <c r="D395" s="832" t="s">
        <v>6498</v>
      </c>
      <c r="E395" s="832" t="s">
        <v>6499</v>
      </c>
      <c r="F395" s="849">
        <v>3</v>
      </c>
      <c r="G395" s="849">
        <v>297</v>
      </c>
      <c r="H395" s="849"/>
      <c r="I395" s="849">
        <v>99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6491</v>
      </c>
      <c r="B396" s="832" t="s">
        <v>6492</v>
      </c>
      <c r="C396" s="832" t="s">
        <v>5331</v>
      </c>
      <c r="D396" s="832" t="s">
        <v>6498</v>
      </c>
      <c r="E396" s="832" t="s">
        <v>6500</v>
      </c>
      <c r="F396" s="849">
        <v>6</v>
      </c>
      <c r="G396" s="849">
        <v>594</v>
      </c>
      <c r="H396" s="849">
        <v>0.4</v>
      </c>
      <c r="I396" s="849">
        <v>99</v>
      </c>
      <c r="J396" s="849">
        <v>15</v>
      </c>
      <c r="K396" s="849">
        <v>1485</v>
      </c>
      <c r="L396" s="849">
        <v>1</v>
      </c>
      <c r="M396" s="849">
        <v>99</v>
      </c>
      <c r="N396" s="849">
        <v>12</v>
      </c>
      <c r="O396" s="849">
        <v>1200</v>
      </c>
      <c r="P396" s="837">
        <v>0.80808080808080807</v>
      </c>
      <c r="Q396" s="850">
        <v>100</v>
      </c>
    </row>
    <row r="397" spans="1:17" ht="14.4" customHeight="1" x14ac:dyDescent="0.3">
      <c r="A397" s="831" t="s">
        <v>6491</v>
      </c>
      <c r="B397" s="832" t="s">
        <v>6492</v>
      </c>
      <c r="C397" s="832" t="s">
        <v>5331</v>
      </c>
      <c r="D397" s="832" t="s">
        <v>6501</v>
      </c>
      <c r="E397" s="832" t="s">
        <v>6502</v>
      </c>
      <c r="F397" s="849">
        <v>2</v>
      </c>
      <c r="G397" s="849">
        <v>462</v>
      </c>
      <c r="H397" s="849">
        <v>1.9913793103448276</v>
      </c>
      <c r="I397" s="849">
        <v>231</v>
      </c>
      <c r="J397" s="849">
        <v>1</v>
      </c>
      <c r="K397" s="849">
        <v>232</v>
      </c>
      <c r="L397" s="849">
        <v>1</v>
      </c>
      <c r="M397" s="849">
        <v>232</v>
      </c>
      <c r="N397" s="849"/>
      <c r="O397" s="849"/>
      <c r="P397" s="837"/>
      <c r="Q397" s="850"/>
    </row>
    <row r="398" spans="1:17" ht="14.4" customHeight="1" x14ac:dyDescent="0.3">
      <c r="A398" s="831" t="s">
        <v>6491</v>
      </c>
      <c r="B398" s="832" t="s">
        <v>6492</v>
      </c>
      <c r="C398" s="832" t="s">
        <v>5331</v>
      </c>
      <c r="D398" s="832" t="s">
        <v>6503</v>
      </c>
      <c r="E398" s="832" t="s">
        <v>6504</v>
      </c>
      <c r="F398" s="849">
        <v>167</v>
      </c>
      <c r="G398" s="849">
        <v>22879</v>
      </c>
      <c r="H398" s="849">
        <v>0.91758241758241754</v>
      </c>
      <c r="I398" s="849">
        <v>137</v>
      </c>
      <c r="J398" s="849">
        <v>182</v>
      </c>
      <c r="K398" s="849">
        <v>24934</v>
      </c>
      <c r="L398" s="849">
        <v>1</v>
      </c>
      <c r="M398" s="849">
        <v>137</v>
      </c>
      <c r="N398" s="849">
        <v>106</v>
      </c>
      <c r="O398" s="849">
        <v>14522</v>
      </c>
      <c r="P398" s="837">
        <v>0.58241758241758246</v>
      </c>
      <c r="Q398" s="850">
        <v>137</v>
      </c>
    </row>
    <row r="399" spans="1:17" ht="14.4" customHeight="1" x14ac:dyDescent="0.3">
      <c r="A399" s="831" t="s">
        <v>6491</v>
      </c>
      <c r="B399" s="832" t="s">
        <v>6492</v>
      </c>
      <c r="C399" s="832" t="s">
        <v>5331</v>
      </c>
      <c r="D399" s="832" t="s">
        <v>6505</v>
      </c>
      <c r="E399" s="832" t="s">
        <v>6504</v>
      </c>
      <c r="F399" s="849">
        <v>4</v>
      </c>
      <c r="G399" s="849">
        <v>732</v>
      </c>
      <c r="H399" s="849">
        <v>4</v>
      </c>
      <c r="I399" s="849">
        <v>183</v>
      </c>
      <c r="J399" s="849">
        <v>1</v>
      </c>
      <c r="K399" s="849">
        <v>183</v>
      </c>
      <c r="L399" s="849">
        <v>1</v>
      </c>
      <c r="M399" s="849">
        <v>183</v>
      </c>
      <c r="N399" s="849"/>
      <c r="O399" s="849"/>
      <c r="P399" s="837"/>
      <c r="Q399" s="850"/>
    </row>
    <row r="400" spans="1:17" ht="14.4" customHeight="1" x14ac:dyDescent="0.3">
      <c r="A400" s="831" t="s">
        <v>6491</v>
      </c>
      <c r="B400" s="832" t="s">
        <v>6492</v>
      </c>
      <c r="C400" s="832" t="s">
        <v>5331</v>
      </c>
      <c r="D400" s="832" t="s">
        <v>6506</v>
      </c>
      <c r="E400" s="832" t="s">
        <v>6507</v>
      </c>
      <c r="F400" s="849">
        <v>1</v>
      </c>
      <c r="G400" s="849">
        <v>639</v>
      </c>
      <c r="H400" s="849">
        <v>0.5</v>
      </c>
      <c r="I400" s="849">
        <v>639</v>
      </c>
      <c r="J400" s="849">
        <v>2</v>
      </c>
      <c r="K400" s="849">
        <v>1278</v>
      </c>
      <c r="L400" s="849">
        <v>1</v>
      </c>
      <c r="M400" s="849">
        <v>639</v>
      </c>
      <c r="N400" s="849"/>
      <c r="O400" s="849"/>
      <c r="P400" s="837"/>
      <c r="Q400" s="850"/>
    </row>
    <row r="401" spans="1:17" ht="14.4" customHeight="1" x14ac:dyDescent="0.3">
      <c r="A401" s="831" t="s">
        <v>6491</v>
      </c>
      <c r="B401" s="832" t="s">
        <v>6492</v>
      </c>
      <c r="C401" s="832" t="s">
        <v>5331</v>
      </c>
      <c r="D401" s="832" t="s">
        <v>6508</v>
      </c>
      <c r="E401" s="832" t="s">
        <v>6509</v>
      </c>
      <c r="F401" s="849">
        <v>1</v>
      </c>
      <c r="G401" s="849">
        <v>608</v>
      </c>
      <c r="H401" s="849"/>
      <c r="I401" s="849">
        <v>608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6491</v>
      </c>
      <c r="B402" s="832" t="s">
        <v>6492</v>
      </c>
      <c r="C402" s="832" t="s">
        <v>5331</v>
      </c>
      <c r="D402" s="832" t="s">
        <v>6510</v>
      </c>
      <c r="E402" s="832" t="s">
        <v>6511</v>
      </c>
      <c r="F402" s="849">
        <v>11</v>
      </c>
      <c r="G402" s="849">
        <v>1903</v>
      </c>
      <c r="H402" s="849">
        <v>0.7857142857142857</v>
      </c>
      <c r="I402" s="849">
        <v>173</v>
      </c>
      <c r="J402" s="849">
        <v>14</v>
      </c>
      <c r="K402" s="849">
        <v>2422</v>
      </c>
      <c r="L402" s="849">
        <v>1</v>
      </c>
      <c r="M402" s="849">
        <v>173</v>
      </c>
      <c r="N402" s="849">
        <v>15</v>
      </c>
      <c r="O402" s="849">
        <v>2610</v>
      </c>
      <c r="P402" s="837">
        <v>1.0776218001651527</v>
      </c>
      <c r="Q402" s="850">
        <v>174</v>
      </c>
    </row>
    <row r="403" spans="1:17" ht="14.4" customHeight="1" x14ac:dyDescent="0.3">
      <c r="A403" s="831" t="s">
        <v>6491</v>
      </c>
      <c r="B403" s="832" t="s">
        <v>6492</v>
      </c>
      <c r="C403" s="832" t="s">
        <v>5331</v>
      </c>
      <c r="D403" s="832" t="s">
        <v>6512</v>
      </c>
      <c r="E403" s="832" t="s">
        <v>6513</v>
      </c>
      <c r="F403" s="849">
        <v>1</v>
      </c>
      <c r="G403" s="849">
        <v>273</v>
      </c>
      <c r="H403" s="849"/>
      <c r="I403" s="849">
        <v>273</v>
      </c>
      <c r="J403" s="849"/>
      <c r="K403" s="849"/>
      <c r="L403" s="849"/>
      <c r="M403" s="849"/>
      <c r="N403" s="849">
        <v>1</v>
      </c>
      <c r="O403" s="849">
        <v>274</v>
      </c>
      <c r="P403" s="837"/>
      <c r="Q403" s="850">
        <v>274</v>
      </c>
    </row>
    <row r="404" spans="1:17" ht="14.4" customHeight="1" x14ac:dyDescent="0.3">
      <c r="A404" s="831" t="s">
        <v>6491</v>
      </c>
      <c r="B404" s="832" t="s">
        <v>6492</v>
      </c>
      <c r="C404" s="832" t="s">
        <v>5331</v>
      </c>
      <c r="D404" s="832" t="s">
        <v>6512</v>
      </c>
      <c r="E404" s="832" t="s">
        <v>6514</v>
      </c>
      <c r="F404" s="849">
        <v>4</v>
      </c>
      <c r="G404" s="849">
        <v>1092</v>
      </c>
      <c r="H404" s="849"/>
      <c r="I404" s="849">
        <v>273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6491</v>
      </c>
      <c r="B405" s="832" t="s">
        <v>6492</v>
      </c>
      <c r="C405" s="832" t="s">
        <v>5331</v>
      </c>
      <c r="D405" s="832" t="s">
        <v>6515</v>
      </c>
      <c r="E405" s="832" t="s">
        <v>6516</v>
      </c>
      <c r="F405" s="849">
        <v>9</v>
      </c>
      <c r="G405" s="849">
        <v>1278</v>
      </c>
      <c r="H405" s="849">
        <v>1.125</v>
      </c>
      <c r="I405" s="849">
        <v>142</v>
      </c>
      <c r="J405" s="849">
        <v>8</v>
      </c>
      <c r="K405" s="849">
        <v>1136</v>
      </c>
      <c r="L405" s="849">
        <v>1</v>
      </c>
      <c r="M405" s="849">
        <v>142</v>
      </c>
      <c r="N405" s="849">
        <v>1</v>
      </c>
      <c r="O405" s="849">
        <v>142</v>
      </c>
      <c r="P405" s="837">
        <v>0.125</v>
      </c>
      <c r="Q405" s="850">
        <v>142</v>
      </c>
    </row>
    <row r="406" spans="1:17" ht="14.4" customHeight="1" x14ac:dyDescent="0.3">
      <c r="A406" s="831" t="s">
        <v>6491</v>
      </c>
      <c r="B406" s="832" t="s">
        <v>6492</v>
      </c>
      <c r="C406" s="832" t="s">
        <v>5331</v>
      </c>
      <c r="D406" s="832" t="s">
        <v>6517</v>
      </c>
      <c r="E406" s="832" t="s">
        <v>6516</v>
      </c>
      <c r="F406" s="849">
        <v>167</v>
      </c>
      <c r="G406" s="849">
        <v>13026</v>
      </c>
      <c r="H406" s="849">
        <v>0.91758241758241754</v>
      </c>
      <c r="I406" s="849">
        <v>78</v>
      </c>
      <c r="J406" s="849">
        <v>182</v>
      </c>
      <c r="K406" s="849">
        <v>14196</v>
      </c>
      <c r="L406" s="849">
        <v>1</v>
      </c>
      <c r="M406" s="849">
        <v>78</v>
      </c>
      <c r="N406" s="849">
        <v>106</v>
      </c>
      <c r="O406" s="849">
        <v>8268</v>
      </c>
      <c r="P406" s="837">
        <v>0.58241758241758246</v>
      </c>
      <c r="Q406" s="850">
        <v>78</v>
      </c>
    </row>
    <row r="407" spans="1:17" ht="14.4" customHeight="1" x14ac:dyDescent="0.3">
      <c r="A407" s="831" t="s">
        <v>6491</v>
      </c>
      <c r="B407" s="832" t="s">
        <v>6492</v>
      </c>
      <c r="C407" s="832" t="s">
        <v>5331</v>
      </c>
      <c r="D407" s="832" t="s">
        <v>6518</v>
      </c>
      <c r="E407" s="832" t="s">
        <v>6519</v>
      </c>
      <c r="F407" s="849">
        <v>9</v>
      </c>
      <c r="G407" s="849">
        <v>2817</v>
      </c>
      <c r="H407" s="849">
        <v>1.1214171974522293</v>
      </c>
      <c r="I407" s="849">
        <v>313</v>
      </c>
      <c r="J407" s="849">
        <v>8</v>
      </c>
      <c r="K407" s="849">
        <v>2512</v>
      </c>
      <c r="L407" s="849">
        <v>1</v>
      </c>
      <c r="M407" s="849">
        <v>314</v>
      </c>
      <c r="N407" s="849">
        <v>1</v>
      </c>
      <c r="O407" s="849">
        <v>314</v>
      </c>
      <c r="P407" s="837">
        <v>0.125</v>
      </c>
      <c r="Q407" s="850">
        <v>314</v>
      </c>
    </row>
    <row r="408" spans="1:17" ht="14.4" customHeight="1" x14ac:dyDescent="0.3">
      <c r="A408" s="831" t="s">
        <v>6491</v>
      </c>
      <c r="B408" s="832" t="s">
        <v>6492</v>
      </c>
      <c r="C408" s="832" t="s">
        <v>5331</v>
      </c>
      <c r="D408" s="832" t="s">
        <v>6520</v>
      </c>
      <c r="E408" s="832" t="s">
        <v>6521</v>
      </c>
      <c r="F408" s="849">
        <v>122</v>
      </c>
      <c r="G408" s="849">
        <v>19886</v>
      </c>
      <c r="H408" s="849">
        <v>0.74390243902439024</v>
      </c>
      <c r="I408" s="849">
        <v>163</v>
      </c>
      <c r="J408" s="849">
        <v>164</v>
      </c>
      <c r="K408" s="849">
        <v>26732</v>
      </c>
      <c r="L408" s="849">
        <v>1</v>
      </c>
      <c r="M408" s="849">
        <v>163</v>
      </c>
      <c r="N408" s="849">
        <v>102</v>
      </c>
      <c r="O408" s="849">
        <v>16626</v>
      </c>
      <c r="P408" s="837">
        <v>0.62195121951219512</v>
      </c>
      <c r="Q408" s="850">
        <v>163</v>
      </c>
    </row>
    <row r="409" spans="1:17" ht="14.4" customHeight="1" x14ac:dyDescent="0.3">
      <c r="A409" s="831" t="s">
        <v>6491</v>
      </c>
      <c r="B409" s="832" t="s">
        <v>6492</v>
      </c>
      <c r="C409" s="832" t="s">
        <v>5331</v>
      </c>
      <c r="D409" s="832" t="s">
        <v>6522</v>
      </c>
      <c r="E409" s="832" t="s">
        <v>6494</v>
      </c>
      <c r="F409" s="849">
        <v>432</v>
      </c>
      <c r="G409" s="849">
        <v>31104</v>
      </c>
      <c r="H409" s="849">
        <v>0.77280858676207509</v>
      </c>
      <c r="I409" s="849">
        <v>72</v>
      </c>
      <c r="J409" s="849">
        <v>559</v>
      </c>
      <c r="K409" s="849">
        <v>40248</v>
      </c>
      <c r="L409" s="849">
        <v>1</v>
      </c>
      <c r="M409" s="849">
        <v>72</v>
      </c>
      <c r="N409" s="849">
        <v>291</v>
      </c>
      <c r="O409" s="849">
        <v>20952</v>
      </c>
      <c r="P409" s="837">
        <v>0.52057245080500891</v>
      </c>
      <c r="Q409" s="850">
        <v>72</v>
      </c>
    </row>
    <row r="410" spans="1:17" ht="14.4" customHeight="1" x14ac:dyDescent="0.3">
      <c r="A410" s="831" t="s">
        <v>6491</v>
      </c>
      <c r="B410" s="832" t="s">
        <v>6492</v>
      </c>
      <c r="C410" s="832" t="s">
        <v>5331</v>
      </c>
      <c r="D410" s="832" t="s">
        <v>6523</v>
      </c>
      <c r="E410" s="832" t="s">
        <v>6524</v>
      </c>
      <c r="F410" s="849">
        <v>10</v>
      </c>
      <c r="G410" s="849">
        <v>2290</v>
      </c>
      <c r="H410" s="849"/>
      <c r="I410" s="849">
        <v>229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6491</v>
      </c>
      <c r="B411" s="832" t="s">
        <v>6492</v>
      </c>
      <c r="C411" s="832" t="s">
        <v>5331</v>
      </c>
      <c r="D411" s="832" t="s">
        <v>6525</v>
      </c>
      <c r="E411" s="832" t="s">
        <v>6526</v>
      </c>
      <c r="F411" s="849">
        <v>6</v>
      </c>
      <c r="G411" s="849">
        <v>7266</v>
      </c>
      <c r="H411" s="849">
        <v>0.3</v>
      </c>
      <c r="I411" s="849">
        <v>1211</v>
      </c>
      <c r="J411" s="849">
        <v>20</v>
      </c>
      <c r="K411" s="849">
        <v>24220</v>
      </c>
      <c r="L411" s="849">
        <v>1</v>
      </c>
      <c r="M411" s="849">
        <v>1211</v>
      </c>
      <c r="N411" s="849">
        <v>18</v>
      </c>
      <c r="O411" s="849">
        <v>21816</v>
      </c>
      <c r="P411" s="837">
        <v>0.90074318744838977</v>
      </c>
      <c r="Q411" s="850">
        <v>1212</v>
      </c>
    </row>
    <row r="412" spans="1:17" ht="14.4" customHeight="1" x14ac:dyDescent="0.3">
      <c r="A412" s="831" t="s">
        <v>6491</v>
      </c>
      <c r="B412" s="832" t="s">
        <v>6492</v>
      </c>
      <c r="C412" s="832" t="s">
        <v>5331</v>
      </c>
      <c r="D412" s="832" t="s">
        <v>6527</v>
      </c>
      <c r="E412" s="832" t="s">
        <v>6528</v>
      </c>
      <c r="F412" s="849">
        <v>1</v>
      </c>
      <c r="G412" s="849">
        <v>114</v>
      </c>
      <c r="H412" s="849"/>
      <c r="I412" s="849">
        <v>114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6491</v>
      </c>
      <c r="B413" s="832" t="s">
        <v>6492</v>
      </c>
      <c r="C413" s="832" t="s">
        <v>5331</v>
      </c>
      <c r="D413" s="832" t="s">
        <v>6527</v>
      </c>
      <c r="E413" s="832" t="s">
        <v>6529</v>
      </c>
      <c r="F413" s="849">
        <v>8</v>
      </c>
      <c r="G413" s="849">
        <v>912</v>
      </c>
      <c r="H413" s="849">
        <v>0.5714285714285714</v>
      </c>
      <c r="I413" s="849">
        <v>114</v>
      </c>
      <c r="J413" s="849">
        <v>14</v>
      </c>
      <c r="K413" s="849">
        <v>1596</v>
      </c>
      <c r="L413" s="849">
        <v>1</v>
      </c>
      <c r="M413" s="849">
        <v>114</v>
      </c>
      <c r="N413" s="849">
        <v>11</v>
      </c>
      <c r="O413" s="849">
        <v>1265</v>
      </c>
      <c r="P413" s="837">
        <v>0.79260651629072687</v>
      </c>
      <c r="Q413" s="850">
        <v>115</v>
      </c>
    </row>
    <row r="414" spans="1:17" ht="14.4" customHeight="1" x14ac:dyDescent="0.3">
      <c r="A414" s="831" t="s">
        <v>6491</v>
      </c>
      <c r="B414" s="832" t="s">
        <v>6492</v>
      </c>
      <c r="C414" s="832" t="s">
        <v>5331</v>
      </c>
      <c r="D414" s="832" t="s">
        <v>6530</v>
      </c>
      <c r="E414" s="832" t="s">
        <v>6531</v>
      </c>
      <c r="F414" s="849"/>
      <c r="G414" s="849"/>
      <c r="H414" s="849"/>
      <c r="I414" s="849"/>
      <c r="J414" s="849">
        <v>2</v>
      </c>
      <c r="K414" s="849">
        <v>694</v>
      </c>
      <c r="L414" s="849">
        <v>1</v>
      </c>
      <c r="M414" s="849">
        <v>347</v>
      </c>
      <c r="N414" s="849"/>
      <c r="O414" s="849"/>
      <c r="P414" s="837"/>
      <c r="Q414" s="850"/>
    </row>
    <row r="415" spans="1:17" ht="14.4" customHeight="1" x14ac:dyDescent="0.3">
      <c r="A415" s="831" t="s">
        <v>6491</v>
      </c>
      <c r="B415" s="832" t="s">
        <v>6492</v>
      </c>
      <c r="C415" s="832" t="s">
        <v>5331</v>
      </c>
      <c r="D415" s="832" t="s">
        <v>6532</v>
      </c>
      <c r="E415" s="832" t="s">
        <v>6533</v>
      </c>
      <c r="F415" s="849">
        <v>1</v>
      </c>
      <c r="G415" s="849">
        <v>1064</v>
      </c>
      <c r="H415" s="849"/>
      <c r="I415" s="849">
        <v>1064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6491</v>
      </c>
      <c r="B416" s="832" t="s">
        <v>6492</v>
      </c>
      <c r="C416" s="832" t="s">
        <v>5331</v>
      </c>
      <c r="D416" s="832" t="s">
        <v>6534</v>
      </c>
      <c r="E416" s="832" t="s">
        <v>6535</v>
      </c>
      <c r="F416" s="849"/>
      <c r="G416" s="849"/>
      <c r="H416" s="849"/>
      <c r="I416" s="849"/>
      <c r="J416" s="849">
        <v>1</v>
      </c>
      <c r="K416" s="849">
        <v>302</v>
      </c>
      <c r="L416" s="849">
        <v>1</v>
      </c>
      <c r="M416" s="849">
        <v>302</v>
      </c>
      <c r="N416" s="849"/>
      <c r="O416" s="849"/>
      <c r="P416" s="837"/>
      <c r="Q416" s="850"/>
    </row>
    <row r="417" spans="1:17" ht="14.4" customHeight="1" x14ac:dyDescent="0.3">
      <c r="A417" s="831" t="s">
        <v>6536</v>
      </c>
      <c r="B417" s="832" t="s">
        <v>6537</v>
      </c>
      <c r="C417" s="832" t="s">
        <v>5331</v>
      </c>
      <c r="D417" s="832" t="s">
        <v>6538</v>
      </c>
      <c r="E417" s="832" t="s">
        <v>6539</v>
      </c>
      <c r="F417" s="849">
        <v>38</v>
      </c>
      <c r="G417" s="849">
        <v>2204</v>
      </c>
      <c r="H417" s="849">
        <v>3.4545454545454546</v>
      </c>
      <c r="I417" s="849">
        <v>58</v>
      </c>
      <c r="J417" s="849">
        <v>11</v>
      </c>
      <c r="K417" s="849">
        <v>638</v>
      </c>
      <c r="L417" s="849">
        <v>1</v>
      </c>
      <c r="M417" s="849">
        <v>58</v>
      </c>
      <c r="N417" s="849">
        <v>9</v>
      </c>
      <c r="O417" s="849">
        <v>522</v>
      </c>
      <c r="P417" s="837">
        <v>0.81818181818181823</v>
      </c>
      <c r="Q417" s="850">
        <v>58</v>
      </c>
    </row>
    <row r="418" spans="1:17" ht="14.4" customHeight="1" x14ac:dyDescent="0.3">
      <c r="A418" s="831" t="s">
        <v>6536</v>
      </c>
      <c r="B418" s="832" t="s">
        <v>6537</v>
      </c>
      <c r="C418" s="832" t="s">
        <v>5331</v>
      </c>
      <c r="D418" s="832" t="s">
        <v>6540</v>
      </c>
      <c r="E418" s="832" t="s">
        <v>6541</v>
      </c>
      <c r="F418" s="849">
        <v>15</v>
      </c>
      <c r="G418" s="849">
        <v>2685</v>
      </c>
      <c r="H418" s="849">
        <v>1.356060606060606</v>
      </c>
      <c r="I418" s="849">
        <v>179</v>
      </c>
      <c r="J418" s="849">
        <v>11</v>
      </c>
      <c r="K418" s="849">
        <v>1980</v>
      </c>
      <c r="L418" s="849">
        <v>1</v>
      </c>
      <c r="M418" s="849">
        <v>180</v>
      </c>
      <c r="N418" s="849">
        <v>10</v>
      </c>
      <c r="O418" s="849">
        <v>1800</v>
      </c>
      <c r="P418" s="837">
        <v>0.90909090909090906</v>
      </c>
      <c r="Q418" s="850">
        <v>180</v>
      </c>
    </row>
    <row r="419" spans="1:17" ht="14.4" customHeight="1" x14ac:dyDescent="0.3">
      <c r="A419" s="831" t="s">
        <v>6536</v>
      </c>
      <c r="B419" s="832" t="s">
        <v>6537</v>
      </c>
      <c r="C419" s="832" t="s">
        <v>5331</v>
      </c>
      <c r="D419" s="832" t="s">
        <v>6542</v>
      </c>
      <c r="E419" s="832" t="s">
        <v>6543</v>
      </c>
      <c r="F419" s="849">
        <v>5</v>
      </c>
      <c r="G419" s="849">
        <v>1675</v>
      </c>
      <c r="H419" s="849">
        <v>0.383470695970696</v>
      </c>
      <c r="I419" s="849">
        <v>335</v>
      </c>
      <c r="J419" s="849">
        <v>13</v>
      </c>
      <c r="K419" s="849">
        <v>4368</v>
      </c>
      <c r="L419" s="849">
        <v>1</v>
      </c>
      <c r="M419" s="849">
        <v>336</v>
      </c>
      <c r="N419" s="849">
        <v>6</v>
      </c>
      <c r="O419" s="849">
        <v>2022</v>
      </c>
      <c r="P419" s="837">
        <v>0.46291208791208793</v>
      </c>
      <c r="Q419" s="850">
        <v>337</v>
      </c>
    </row>
    <row r="420" spans="1:17" ht="14.4" customHeight="1" x14ac:dyDescent="0.3">
      <c r="A420" s="831" t="s">
        <v>6536</v>
      </c>
      <c r="B420" s="832" t="s">
        <v>6537</v>
      </c>
      <c r="C420" s="832" t="s">
        <v>5331</v>
      </c>
      <c r="D420" s="832" t="s">
        <v>6544</v>
      </c>
      <c r="E420" s="832" t="s">
        <v>6545</v>
      </c>
      <c r="F420" s="849"/>
      <c r="G420" s="849"/>
      <c r="H420" s="849"/>
      <c r="I420" s="849"/>
      <c r="J420" s="849">
        <v>1</v>
      </c>
      <c r="K420" s="849">
        <v>459</v>
      </c>
      <c r="L420" s="849">
        <v>1</v>
      </c>
      <c r="M420" s="849">
        <v>459</v>
      </c>
      <c r="N420" s="849">
        <v>1</v>
      </c>
      <c r="O420" s="849">
        <v>459</v>
      </c>
      <c r="P420" s="837">
        <v>1</v>
      </c>
      <c r="Q420" s="850">
        <v>459</v>
      </c>
    </row>
    <row r="421" spans="1:17" ht="14.4" customHeight="1" x14ac:dyDescent="0.3">
      <c r="A421" s="831" t="s">
        <v>6536</v>
      </c>
      <c r="B421" s="832" t="s">
        <v>6537</v>
      </c>
      <c r="C421" s="832" t="s">
        <v>5331</v>
      </c>
      <c r="D421" s="832" t="s">
        <v>6546</v>
      </c>
      <c r="E421" s="832" t="s">
        <v>6547</v>
      </c>
      <c r="F421" s="849"/>
      <c r="G421" s="849"/>
      <c r="H421" s="849"/>
      <c r="I421" s="849"/>
      <c r="J421" s="849">
        <v>2</v>
      </c>
      <c r="K421" s="849">
        <v>698</v>
      </c>
      <c r="L421" s="849">
        <v>1</v>
      </c>
      <c r="M421" s="849">
        <v>349</v>
      </c>
      <c r="N421" s="849"/>
      <c r="O421" s="849"/>
      <c r="P421" s="837"/>
      <c r="Q421" s="850"/>
    </row>
    <row r="422" spans="1:17" ht="14.4" customHeight="1" x14ac:dyDescent="0.3">
      <c r="A422" s="831" t="s">
        <v>6536</v>
      </c>
      <c r="B422" s="832" t="s">
        <v>6537</v>
      </c>
      <c r="C422" s="832" t="s">
        <v>5331</v>
      </c>
      <c r="D422" s="832" t="s">
        <v>6546</v>
      </c>
      <c r="E422" s="832" t="s">
        <v>6548</v>
      </c>
      <c r="F422" s="849">
        <v>103</v>
      </c>
      <c r="G422" s="849">
        <v>35947</v>
      </c>
      <c r="H422" s="849">
        <v>1.271604938271605</v>
      </c>
      <c r="I422" s="849">
        <v>349</v>
      </c>
      <c r="J422" s="849">
        <v>81</v>
      </c>
      <c r="K422" s="849">
        <v>28269</v>
      </c>
      <c r="L422" s="849">
        <v>1</v>
      </c>
      <c r="M422" s="849">
        <v>349</v>
      </c>
      <c r="N422" s="849">
        <v>48</v>
      </c>
      <c r="O422" s="849">
        <v>16800</v>
      </c>
      <c r="P422" s="837">
        <v>0.59429056563727056</v>
      </c>
      <c r="Q422" s="850">
        <v>350</v>
      </c>
    </row>
    <row r="423" spans="1:17" ht="14.4" customHeight="1" x14ac:dyDescent="0.3">
      <c r="A423" s="831" t="s">
        <v>6536</v>
      </c>
      <c r="B423" s="832" t="s">
        <v>6537</v>
      </c>
      <c r="C423" s="832" t="s">
        <v>5331</v>
      </c>
      <c r="D423" s="832" t="s">
        <v>5823</v>
      </c>
      <c r="E423" s="832" t="s">
        <v>5824</v>
      </c>
      <c r="F423" s="849"/>
      <c r="G423" s="849"/>
      <c r="H423" s="849"/>
      <c r="I423" s="849"/>
      <c r="J423" s="849">
        <v>2</v>
      </c>
      <c r="K423" s="849">
        <v>234</v>
      </c>
      <c r="L423" s="849">
        <v>1</v>
      </c>
      <c r="M423" s="849">
        <v>117</v>
      </c>
      <c r="N423" s="849"/>
      <c r="O423" s="849"/>
      <c r="P423" s="837"/>
      <c r="Q423" s="850"/>
    </row>
    <row r="424" spans="1:17" ht="14.4" customHeight="1" x14ac:dyDescent="0.3">
      <c r="A424" s="831" t="s">
        <v>6536</v>
      </c>
      <c r="B424" s="832" t="s">
        <v>6537</v>
      </c>
      <c r="C424" s="832" t="s">
        <v>5331</v>
      </c>
      <c r="D424" s="832" t="s">
        <v>5882</v>
      </c>
      <c r="E424" s="832" t="s">
        <v>5883</v>
      </c>
      <c r="F424" s="849">
        <v>1</v>
      </c>
      <c r="G424" s="849">
        <v>49</v>
      </c>
      <c r="H424" s="849"/>
      <c r="I424" s="849">
        <v>49</v>
      </c>
      <c r="J424" s="849"/>
      <c r="K424" s="849"/>
      <c r="L424" s="849"/>
      <c r="M424" s="849"/>
      <c r="N424" s="849">
        <v>1</v>
      </c>
      <c r="O424" s="849">
        <v>49</v>
      </c>
      <c r="P424" s="837"/>
      <c r="Q424" s="850">
        <v>49</v>
      </c>
    </row>
    <row r="425" spans="1:17" ht="14.4" customHeight="1" x14ac:dyDescent="0.3">
      <c r="A425" s="831" t="s">
        <v>6536</v>
      </c>
      <c r="B425" s="832" t="s">
        <v>6537</v>
      </c>
      <c r="C425" s="832" t="s">
        <v>5331</v>
      </c>
      <c r="D425" s="832" t="s">
        <v>6549</v>
      </c>
      <c r="E425" s="832" t="s">
        <v>6550</v>
      </c>
      <c r="F425" s="849">
        <v>4</v>
      </c>
      <c r="G425" s="849">
        <v>1548</v>
      </c>
      <c r="H425" s="849">
        <v>0.5655827548410669</v>
      </c>
      <c r="I425" s="849">
        <v>387</v>
      </c>
      <c r="J425" s="849">
        <v>7</v>
      </c>
      <c r="K425" s="849">
        <v>2737</v>
      </c>
      <c r="L425" s="849">
        <v>1</v>
      </c>
      <c r="M425" s="849">
        <v>391</v>
      </c>
      <c r="N425" s="849"/>
      <c r="O425" s="849"/>
      <c r="P425" s="837"/>
      <c r="Q425" s="850"/>
    </row>
    <row r="426" spans="1:17" ht="14.4" customHeight="1" x14ac:dyDescent="0.3">
      <c r="A426" s="831" t="s">
        <v>6536</v>
      </c>
      <c r="B426" s="832" t="s">
        <v>6537</v>
      </c>
      <c r="C426" s="832" t="s">
        <v>5331</v>
      </c>
      <c r="D426" s="832" t="s">
        <v>6549</v>
      </c>
      <c r="E426" s="832" t="s">
        <v>6551</v>
      </c>
      <c r="F426" s="849">
        <v>1</v>
      </c>
      <c r="G426" s="849">
        <v>387</v>
      </c>
      <c r="H426" s="849"/>
      <c r="I426" s="849">
        <v>387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6536</v>
      </c>
      <c r="B427" s="832" t="s">
        <v>6537</v>
      </c>
      <c r="C427" s="832" t="s">
        <v>5331</v>
      </c>
      <c r="D427" s="832" t="s">
        <v>5827</v>
      </c>
      <c r="E427" s="832" t="s">
        <v>5828</v>
      </c>
      <c r="F427" s="849">
        <v>3</v>
      </c>
      <c r="G427" s="849">
        <v>114</v>
      </c>
      <c r="H427" s="849">
        <v>0.6</v>
      </c>
      <c r="I427" s="849">
        <v>38</v>
      </c>
      <c r="J427" s="849">
        <v>5</v>
      </c>
      <c r="K427" s="849">
        <v>190</v>
      </c>
      <c r="L427" s="849">
        <v>1</v>
      </c>
      <c r="M427" s="849">
        <v>38</v>
      </c>
      <c r="N427" s="849"/>
      <c r="O427" s="849"/>
      <c r="P427" s="837"/>
      <c r="Q427" s="850"/>
    </row>
    <row r="428" spans="1:17" ht="14.4" customHeight="1" x14ac:dyDescent="0.3">
      <c r="A428" s="831" t="s">
        <v>6536</v>
      </c>
      <c r="B428" s="832" t="s">
        <v>6537</v>
      </c>
      <c r="C428" s="832" t="s">
        <v>5331</v>
      </c>
      <c r="D428" s="832" t="s">
        <v>5827</v>
      </c>
      <c r="E428" s="832" t="s">
        <v>6552</v>
      </c>
      <c r="F428" s="849"/>
      <c r="G428" s="849"/>
      <c r="H428" s="849"/>
      <c r="I428" s="849"/>
      <c r="J428" s="849">
        <v>1</v>
      </c>
      <c r="K428" s="849">
        <v>38</v>
      </c>
      <c r="L428" s="849">
        <v>1</v>
      </c>
      <c r="M428" s="849">
        <v>38</v>
      </c>
      <c r="N428" s="849"/>
      <c r="O428" s="849"/>
      <c r="P428" s="837"/>
      <c r="Q428" s="850"/>
    </row>
    <row r="429" spans="1:17" ht="14.4" customHeight="1" x14ac:dyDescent="0.3">
      <c r="A429" s="831" t="s">
        <v>6536</v>
      </c>
      <c r="B429" s="832" t="s">
        <v>6537</v>
      </c>
      <c r="C429" s="832" t="s">
        <v>5331</v>
      </c>
      <c r="D429" s="832" t="s">
        <v>5829</v>
      </c>
      <c r="E429" s="832" t="s">
        <v>5830</v>
      </c>
      <c r="F429" s="849">
        <v>3</v>
      </c>
      <c r="G429" s="849">
        <v>2112</v>
      </c>
      <c r="H429" s="849">
        <v>0.42796352583586628</v>
      </c>
      <c r="I429" s="849">
        <v>704</v>
      </c>
      <c r="J429" s="849">
        <v>7</v>
      </c>
      <c r="K429" s="849">
        <v>4935</v>
      </c>
      <c r="L429" s="849">
        <v>1</v>
      </c>
      <c r="M429" s="849">
        <v>705</v>
      </c>
      <c r="N429" s="849"/>
      <c r="O429" s="849"/>
      <c r="P429" s="837"/>
      <c r="Q429" s="850"/>
    </row>
    <row r="430" spans="1:17" ht="14.4" customHeight="1" x14ac:dyDescent="0.3">
      <c r="A430" s="831" t="s">
        <v>6536</v>
      </c>
      <c r="B430" s="832" t="s">
        <v>6537</v>
      </c>
      <c r="C430" s="832" t="s">
        <v>5331</v>
      </c>
      <c r="D430" s="832" t="s">
        <v>5829</v>
      </c>
      <c r="E430" s="832" t="s">
        <v>6553</v>
      </c>
      <c r="F430" s="849">
        <v>1</v>
      </c>
      <c r="G430" s="849">
        <v>704</v>
      </c>
      <c r="H430" s="849"/>
      <c r="I430" s="849">
        <v>704</v>
      </c>
      <c r="J430" s="849"/>
      <c r="K430" s="849"/>
      <c r="L430" s="849"/>
      <c r="M430" s="849"/>
      <c r="N430" s="849">
        <v>1</v>
      </c>
      <c r="O430" s="849">
        <v>707</v>
      </c>
      <c r="P430" s="837"/>
      <c r="Q430" s="850">
        <v>707</v>
      </c>
    </row>
    <row r="431" spans="1:17" ht="14.4" customHeight="1" x14ac:dyDescent="0.3">
      <c r="A431" s="831" t="s">
        <v>6536</v>
      </c>
      <c r="B431" s="832" t="s">
        <v>6537</v>
      </c>
      <c r="C431" s="832" t="s">
        <v>5331</v>
      </c>
      <c r="D431" s="832" t="s">
        <v>6554</v>
      </c>
      <c r="E431" s="832" t="s">
        <v>6555</v>
      </c>
      <c r="F431" s="849">
        <v>1</v>
      </c>
      <c r="G431" s="849">
        <v>147</v>
      </c>
      <c r="H431" s="849"/>
      <c r="I431" s="849">
        <v>147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6536</v>
      </c>
      <c r="B432" s="832" t="s">
        <v>6537</v>
      </c>
      <c r="C432" s="832" t="s">
        <v>5331</v>
      </c>
      <c r="D432" s="832" t="s">
        <v>6556</v>
      </c>
      <c r="E432" s="832" t="s">
        <v>6557</v>
      </c>
      <c r="F432" s="849">
        <v>1</v>
      </c>
      <c r="G432" s="849">
        <v>304</v>
      </c>
      <c r="H432" s="849">
        <v>0.33224043715846996</v>
      </c>
      <c r="I432" s="849">
        <v>304</v>
      </c>
      <c r="J432" s="849">
        <v>3</v>
      </c>
      <c r="K432" s="849">
        <v>915</v>
      </c>
      <c r="L432" s="849">
        <v>1</v>
      </c>
      <c r="M432" s="849">
        <v>305</v>
      </c>
      <c r="N432" s="849">
        <v>2</v>
      </c>
      <c r="O432" s="849">
        <v>610</v>
      </c>
      <c r="P432" s="837">
        <v>0.66666666666666663</v>
      </c>
      <c r="Q432" s="850">
        <v>305</v>
      </c>
    </row>
    <row r="433" spans="1:17" ht="14.4" customHeight="1" x14ac:dyDescent="0.3">
      <c r="A433" s="831" t="s">
        <v>6536</v>
      </c>
      <c r="B433" s="832" t="s">
        <v>6537</v>
      </c>
      <c r="C433" s="832" t="s">
        <v>5331</v>
      </c>
      <c r="D433" s="832" t="s">
        <v>6558</v>
      </c>
      <c r="E433" s="832" t="s">
        <v>6559</v>
      </c>
      <c r="F433" s="849">
        <v>25</v>
      </c>
      <c r="G433" s="849">
        <v>12350</v>
      </c>
      <c r="H433" s="849">
        <v>1.9230769230769231</v>
      </c>
      <c r="I433" s="849">
        <v>494</v>
      </c>
      <c r="J433" s="849">
        <v>13</v>
      </c>
      <c r="K433" s="849">
        <v>6422</v>
      </c>
      <c r="L433" s="849">
        <v>1</v>
      </c>
      <c r="M433" s="849">
        <v>494</v>
      </c>
      <c r="N433" s="849">
        <v>11</v>
      </c>
      <c r="O433" s="849">
        <v>5445</v>
      </c>
      <c r="P433" s="837">
        <v>0.84786670819059484</v>
      </c>
      <c r="Q433" s="850">
        <v>495</v>
      </c>
    </row>
    <row r="434" spans="1:17" ht="14.4" customHeight="1" x14ac:dyDescent="0.3">
      <c r="A434" s="831" t="s">
        <v>6536</v>
      </c>
      <c r="B434" s="832" t="s">
        <v>6537</v>
      </c>
      <c r="C434" s="832" t="s">
        <v>5331</v>
      </c>
      <c r="D434" s="832" t="s">
        <v>6560</v>
      </c>
      <c r="E434" s="832" t="s">
        <v>6561</v>
      </c>
      <c r="F434" s="849">
        <v>25</v>
      </c>
      <c r="G434" s="849">
        <v>9250</v>
      </c>
      <c r="H434" s="849">
        <v>1.6666666666666667</v>
      </c>
      <c r="I434" s="849">
        <v>370</v>
      </c>
      <c r="J434" s="849">
        <v>15</v>
      </c>
      <c r="K434" s="849">
        <v>5550</v>
      </c>
      <c r="L434" s="849">
        <v>1</v>
      </c>
      <c r="M434" s="849">
        <v>370</v>
      </c>
      <c r="N434" s="849">
        <v>11</v>
      </c>
      <c r="O434" s="849">
        <v>4081</v>
      </c>
      <c r="P434" s="837">
        <v>0.73531531531531535</v>
      </c>
      <c r="Q434" s="850">
        <v>371</v>
      </c>
    </row>
    <row r="435" spans="1:17" ht="14.4" customHeight="1" x14ac:dyDescent="0.3">
      <c r="A435" s="831" t="s">
        <v>6536</v>
      </c>
      <c r="B435" s="832" t="s">
        <v>6537</v>
      </c>
      <c r="C435" s="832" t="s">
        <v>5331</v>
      </c>
      <c r="D435" s="832" t="s">
        <v>6562</v>
      </c>
      <c r="E435" s="832" t="s">
        <v>6563</v>
      </c>
      <c r="F435" s="849">
        <v>1</v>
      </c>
      <c r="G435" s="849">
        <v>3105</v>
      </c>
      <c r="H435" s="849"/>
      <c r="I435" s="849">
        <v>3105</v>
      </c>
      <c r="J435" s="849"/>
      <c r="K435" s="849"/>
      <c r="L435" s="849"/>
      <c r="M435" s="849"/>
      <c r="N435" s="849">
        <v>1</v>
      </c>
      <c r="O435" s="849">
        <v>3113</v>
      </c>
      <c r="P435" s="837"/>
      <c r="Q435" s="850">
        <v>3113</v>
      </c>
    </row>
    <row r="436" spans="1:17" ht="14.4" customHeight="1" x14ac:dyDescent="0.3">
      <c r="A436" s="831" t="s">
        <v>6536</v>
      </c>
      <c r="B436" s="832" t="s">
        <v>6537</v>
      </c>
      <c r="C436" s="832" t="s">
        <v>5331</v>
      </c>
      <c r="D436" s="832" t="s">
        <v>6564</v>
      </c>
      <c r="E436" s="832" t="s">
        <v>6565</v>
      </c>
      <c r="F436" s="849">
        <v>1</v>
      </c>
      <c r="G436" s="849">
        <v>12793</v>
      </c>
      <c r="H436" s="849">
        <v>0.9999218383617321</v>
      </c>
      <c r="I436" s="849">
        <v>12793</v>
      </c>
      <c r="J436" s="849">
        <v>1</v>
      </c>
      <c r="K436" s="849">
        <v>12794</v>
      </c>
      <c r="L436" s="849">
        <v>1</v>
      </c>
      <c r="M436" s="849">
        <v>12794</v>
      </c>
      <c r="N436" s="849"/>
      <c r="O436" s="849"/>
      <c r="P436" s="837"/>
      <c r="Q436" s="850"/>
    </row>
    <row r="437" spans="1:17" ht="14.4" customHeight="1" x14ac:dyDescent="0.3">
      <c r="A437" s="831" t="s">
        <v>6536</v>
      </c>
      <c r="B437" s="832" t="s">
        <v>6537</v>
      </c>
      <c r="C437" s="832" t="s">
        <v>5331</v>
      </c>
      <c r="D437" s="832" t="s">
        <v>6566</v>
      </c>
      <c r="E437" s="832" t="s">
        <v>6567</v>
      </c>
      <c r="F437" s="849">
        <v>1</v>
      </c>
      <c r="G437" s="849">
        <v>111</v>
      </c>
      <c r="H437" s="849"/>
      <c r="I437" s="849">
        <v>111</v>
      </c>
      <c r="J437" s="849"/>
      <c r="K437" s="849"/>
      <c r="L437" s="849"/>
      <c r="M437" s="849"/>
      <c r="N437" s="849">
        <v>1</v>
      </c>
      <c r="O437" s="849">
        <v>112</v>
      </c>
      <c r="P437" s="837"/>
      <c r="Q437" s="850">
        <v>112</v>
      </c>
    </row>
    <row r="438" spans="1:17" ht="14.4" customHeight="1" x14ac:dyDescent="0.3">
      <c r="A438" s="831" t="s">
        <v>6536</v>
      </c>
      <c r="B438" s="832" t="s">
        <v>6537</v>
      </c>
      <c r="C438" s="832" t="s">
        <v>5331</v>
      </c>
      <c r="D438" s="832" t="s">
        <v>5831</v>
      </c>
      <c r="E438" s="832" t="s">
        <v>5832</v>
      </c>
      <c r="F438" s="849">
        <v>5</v>
      </c>
      <c r="G438" s="849">
        <v>2475</v>
      </c>
      <c r="H438" s="849">
        <v>1.25</v>
      </c>
      <c r="I438" s="849">
        <v>495</v>
      </c>
      <c r="J438" s="849">
        <v>4</v>
      </c>
      <c r="K438" s="849">
        <v>1980</v>
      </c>
      <c r="L438" s="849">
        <v>1</v>
      </c>
      <c r="M438" s="849">
        <v>495</v>
      </c>
      <c r="N438" s="849"/>
      <c r="O438" s="849"/>
      <c r="P438" s="837"/>
      <c r="Q438" s="850"/>
    </row>
    <row r="439" spans="1:17" ht="14.4" customHeight="1" x14ac:dyDescent="0.3">
      <c r="A439" s="831" t="s">
        <v>6536</v>
      </c>
      <c r="B439" s="832" t="s">
        <v>6537</v>
      </c>
      <c r="C439" s="832" t="s">
        <v>5331</v>
      </c>
      <c r="D439" s="832" t="s">
        <v>6568</v>
      </c>
      <c r="E439" s="832" t="s">
        <v>6569</v>
      </c>
      <c r="F439" s="849">
        <v>4</v>
      </c>
      <c r="G439" s="849">
        <v>1824</v>
      </c>
      <c r="H439" s="849">
        <v>0.5</v>
      </c>
      <c r="I439" s="849">
        <v>456</v>
      </c>
      <c r="J439" s="849">
        <v>8</v>
      </c>
      <c r="K439" s="849">
        <v>3648</v>
      </c>
      <c r="L439" s="849">
        <v>1</v>
      </c>
      <c r="M439" s="849">
        <v>456</v>
      </c>
      <c r="N439" s="849">
        <v>6</v>
      </c>
      <c r="O439" s="849">
        <v>2748</v>
      </c>
      <c r="P439" s="837">
        <v>0.75328947368421051</v>
      </c>
      <c r="Q439" s="850">
        <v>458</v>
      </c>
    </row>
    <row r="440" spans="1:17" ht="14.4" customHeight="1" x14ac:dyDescent="0.3">
      <c r="A440" s="831" t="s">
        <v>6536</v>
      </c>
      <c r="B440" s="832" t="s">
        <v>6537</v>
      </c>
      <c r="C440" s="832" t="s">
        <v>5331</v>
      </c>
      <c r="D440" s="832" t="s">
        <v>6570</v>
      </c>
      <c r="E440" s="832" t="s">
        <v>6571</v>
      </c>
      <c r="F440" s="849">
        <v>26</v>
      </c>
      <c r="G440" s="849">
        <v>1508</v>
      </c>
      <c r="H440" s="849">
        <v>2.1666666666666665</v>
      </c>
      <c r="I440" s="849">
        <v>58</v>
      </c>
      <c r="J440" s="849">
        <v>12</v>
      </c>
      <c r="K440" s="849">
        <v>696</v>
      </c>
      <c r="L440" s="849">
        <v>1</v>
      </c>
      <c r="M440" s="849">
        <v>58</v>
      </c>
      <c r="N440" s="849">
        <v>9</v>
      </c>
      <c r="O440" s="849">
        <v>522</v>
      </c>
      <c r="P440" s="837">
        <v>0.75</v>
      </c>
      <c r="Q440" s="850">
        <v>58</v>
      </c>
    </row>
    <row r="441" spans="1:17" ht="14.4" customHeight="1" x14ac:dyDescent="0.3">
      <c r="A441" s="831" t="s">
        <v>6536</v>
      </c>
      <c r="B441" s="832" t="s">
        <v>6537</v>
      </c>
      <c r="C441" s="832" t="s">
        <v>5331</v>
      </c>
      <c r="D441" s="832" t="s">
        <v>6572</v>
      </c>
      <c r="E441" s="832" t="s">
        <v>6573</v>
      </c>
      <c r="F441" s="849">
        <v>2</v>
      </c>
      <c r="G441" s="849">
        <v>4346</v>
      </c>
      <c r="H441" s="849">
        <v>2</v>
      </c>
      <c r="I441" s="849">
        <v>2173</v>
      </c>
      <c r="J441" s="849">
        <v>1</v>
      </c>
      <c r="K441" s="849">
        <v>2173</v>
      </c>
      <c r="L441" s="849">
        <v>1</v>
      </c>
      <c r="M441" s="849">
        <v>2173</v>
      </c>
      <c r="N441" s="849"/>
      <c r="O441" s="849"/>
      <c r="P441" s="837"/>
      <c r="Q441" s="850"/>
    </row>
    <row r="442" spans="1:17" ht="14.4" customHeight="1" x14ac:dyDescent="0.3">
      <c r="A442" s="831" t="s">
        <v>6536</v>
      </c>
      <c r="B442" s="832" t="s">
        <v>6537</v>
      </c>
      <c r="C442" s="832" t="s">
        <v>5331</v>
      </c>
      <c r="D442" s="832" t="s">
        <v>6574</v>
      </c>
      <c r="E442" s="832" t="s">
        <v>6575</v>
      </c>
      <c r="F442" s="849">
        <v>44</v>
      </c>
      <c r="G442" s="849">
        <v>7700</v>
      </c>
      <c r="H442" s="849">
        <v>2.1875</v>
      </c>
      <c r="I442" s="849">
        <v>175</v>
      </c>
      <c r="J442" s="849">
        <v>20</v>
      </c>
      <c r="K442" s="849">
        <v>3520</v>
      </c>
      <c r="L442" s="849">
        <v>1</v>
      </c>
      <c r="M442" s="849">
        <v>176</v>
      </c>
      <c r="N442" s="849">
        <v>75</v>
      </c>
      <c r="O442" s="849">
        <v>13200</v>
      </c>
      <c r="P442" s="837">
        <v>3.75</v>
      </c>
      <c r="Q442" s="850">
        <v>176</v>
      </c>
    </row>
    <row r="443" spans="1:17" ht="14.4" customHeight="1" x14ac:dyDescent="0.3">
      <c r="A443" s="831" t="s">
        <v>6536</v>
      </c>
      <c r="B443" s="832" t="s">
        <v>6537</v>
      </c>
      <c r="C443" s="832" t="s">
        <v>5331</v>
      </c>
      <c r="D443" s="832" t="s">
        <v>5835</v>
      </c>
      <c r="E443" s="832" t="s">
        <v>5836</v>
      </c>
      <c r="F443" s="849">
        <v>29</v>
      </c>
      <c r="G443" s="849">
        <v>2465</v>
      </c>
      <c r="H443" s="849">
        <v>1.0740740740740742</v>
      </c>
      <c r="I443" s="849">
        <v>85</v>
      </c>
      <c r="J443" s="849">
        <v>27</v>
      </c>
      <c r="K443" s="849">
        <v>2295</v>
      </c>
      <c r="L443" s="849">
        <v>1</v>
      </c>
      <c r="M443" s="849">
        <v>85</v>
      </c>
      <c r="N443" s="849">
        <v>6</v>
      </c>
      <c r="O443" s="849">
        <v>516</v>
      </c>
      <c r="P443" s="837">
        <v>0.22483660130718955</v>
      </c>
      <c r="Q443" s="850">
        <v>86</v>
      </c>
    </row>
    <row r="444" spans="1:17" ht="14.4" customHeight="1" x14ac:dyDescent="0.3">
      <c r="A444" s="831" t="s">
        <v>6536</v>
      </c>
      <c r="B444" s="832" t="s">
        <v>6537</v>
      </c>
      <c r="C444" s="832" t="s">
        <v>5331</v>
      </c>
      <c r="D444" s="832" t="s">
        <v>6576</v>
      </c>
      <c r="E444" s="832" t="s">
        <v>6577</v>
      </c>
      <c r="F444" s="849">
        <v>1</v>
      </c>
      <c r="G444" s="849">
        <v>169</v>
      </c>
      <c r="H444" s="849">
        <v>0.99411764705882355</v>
      </c>
      <c r="I444" s="849">
        <v>169</v>
      </c>
      <c r="J444" s="849">
        <v>1</v>
      </c>
      <c r="K444" s="849">
        <v>170</v>
      </c>
      <c r="L444" s="849">
        <v>1</v>
      </c>
      <c r="M444" s="849">
        <v>170</v>
      </c>
      <c r="N444" s="849">
        <v>5</v>
      </c>
      <c r="O444" s="849">
        <v>850</v>
      </c>
      <c r="P444" s="837">
        <v>5</v>
      </c>
      <c r="Q444" s="850">
        <v>170</v>
      </c>
    </row>
    <row r="445" spans="1:17" ht="14.4" customHeight="1" x14ac:dyDescent="0.3">
      <c r="A445" s="831" t="s">
        <v>6536</v>
      </c>
      <c r="B445" s="832" t="s">
        <v>6537</v>
      </c>
      <c r="C445" s="832" t="s">
        <v>5331</v>
      </c>
      <c r="D445" s="832" t="s">
        <v>6578</v>
      </c>
      <c r="E445" s="832" t="s">
        <v>6579</v>
      </c>
      <c r="F445" s="849">
        <v>2</v>
      </c>
      <c r="G445" s="849">
        <v>58</v>
      </c>
      <c r="H445" s="849">
        <v>0.5</v>
      </c>
      <c r="I445" s="849">
        <v>29</v>
      </c>
      <c r="J445" s="849">
        <v>4</v>
      </c>
      <c r="K445" s="849">
        <v>116</v>
      </c>
      <c r="L445" s="849">
        <v>1</v>
      </c>
      <c r="M445" s="849">
        <v>29</v>
      </c>
      <c r="N445" s="849"/>
      <c r="O445" s="849"/>
      <c r="P445" s="837"/>
      <c r="Q445" s="850"/>
    </row>
    <row r="446" spans="1:17" ht="14.4" customHeight="1" x14ac:dyDescent="0.3">
      <c r="A446" s="831" t="s">
        <v>6536</v>
      </c>
      <c r="B446" s="832" t="s">
        <v>6537</v>
      </c>
      <c r="C446" s="832" t="s">
        <v>5331</v>
      </c>
      <c r="D446" s="832" t="s">
        <v>5839</v>
      </c>
      <c r="E446" s="832" t="s">
        <v>5840</v>
      </c>
      <c r="F446" s="849">
        <v>2</v>
      </c>
      <c r="G446" s="849">
        <v>352</v>
      </c>
      <c r="H446" s="849"/>
      <c r="I446" s="849">
        <v>176</v>
      </c>
      <c r="J446" s="849"/>
      <c r="K446" s="849"/>
      <c r="L446" s="849"/>
      <c r="M446" s="849"/>
      <c r="N446" s="849">
        <v>1</v>
      </c>
      <c r="O446" s="849">
        <v>177</v>
      </c>
      <c r="P446" s="837"/>
      <c r="Q446" s="850">
        <v>177</v>
      </c>
    </row>
    <row r="447" spans="1:17" ht="14.4" customHeight="1" x14ac:dyDescent="0.3">
      <c r="A447" s="831" t="s">
        <v>6536</v>
      </c>
      <c r="B447" s="832" t="s">
        <v>6537</v>
      </c>
      <c r="C447" s="832" t="s">
        <v>5331</v>
      </c>
      <c r="D447" s="832" t="s">
        <v>5841</v>
      </c>
      <c r="E447" s="832" t="s">
        <v>5842</v>
      </c>
      <c r="F447" s="849">
        <v>5</v>
      </c>
      <c r="G447" s="849">
        <v>1315</v>
      </c>
      <c r="H447" s="849">
        <v>0.41508838383838381</v>
      </c>
      <c r="I447" s="849">
        <v>263</v>
      </c>
      <c r="J447" s="849">
        <v>12</v>
      </c>
      <c r="K447" s="849">
        <v>3168</v>
      </c>
      <c r="L447" s="849">
        <v>1</v>
      </c>
      <c r="M447" s="849">
        <v>264</v>
      </c>
      <c r="N447" s="849">
        <v>1</v>
      </c>
      <c r="O447" s="849">
        <v>264</v>
      </c>
      <c r="P447" s="837">
        <v>8.3333333333333329E-2</v>
      </c>
      <c r="Q447" s="850">
        <v>264</v>
      </c>
    </row>
    <row r="448" spans="1:17" ht="14.4" customHeight="1" x14ac:dyDescent="0.3">
      <c r="A448" s="831" t="s">
        <v>6536</v>
      </c>
      <c r="B448" s="832" t="s">
        <v>6537</v>
      </c>
      <c r="C448" s="832" t="s">
        <v>5331</v>
      </c>
      <c r="D448" s="832" t="s">
        <v>6580</v>
      </c>
      <c r="E448" s="832" t="s">
        <v>6581</v>
      </c>
      <c r="F448" s="849"/>
      <c r="G448" s="849"/>
      <c r="H448" s="849"/>
      <c r="I448" s="849"/>
      <c r="J448" s="849">
        <v>2</v>
      </c>
      <c r="K448" s="849">
        <v>4262</v>
      </c>
      <c r="L448" s="849">
        <v>1</v>
      </c>
      <c r="M448" s="849">
        <v>2131</v>
      </c>
      <c r="N448" s="849">
        <v>2</v>
      </c>
      <c r="O448" s="849">
        <v>4268</v>
      </c>
      <c r="P448" s="837">
        <v>1.0014077897700611</v>
      </c>
      <c r="Q448" s="850">
        <v>2134</v>
      </c>
    </row>
    <row r="449" spans="1:17" ht="14.4" customHeight="1" x14ac:dyDescent="0.3">
      <c r="A449" s="831" t="s">
        <v>6536</v>
      </c>
      <c r="B449" s="832" t="s">
        <v>6537</v>
      </c>
      <c r="C449" s="832" t="s">
        <v>5331</v>
      </c>
      <c r="D449" s="832" t="s">
        <v>6580</v>
      </c>
      <c r="E449" s="832" t="s">
        <v>6582</v>
      </c>
      <c r="F449" s="849">
        <v>19</v>
      </c>
      <c r="G449" s="849">
        <v>40470</v>
      </c>
      <c r="H449" s="849">
        <v>18.991083998122946</v>
      </c>
      <c r="I449" s="849">
        <v>2130</v>
      </c>
      <c r="J449" s="849">
        <v>1</v>
      </c>
      <c r="K449" s="849">
        <v>2131</v>
      </c>
      <c r="L449" s="849">
        <v>1</v>
      </c>
      <c r="M449" s="849">
        <v>2131</v>
      </c>
      <c r="N449" s="849">
        <v>8</v>
      </c>
      <c r="O449" s="849">
        <v>17072</v>
      </c>
      <c r="P449" s="837">
        <v>8.0112623181604885</v>
      </c>
      <c r="Q449" s="850">
        <v>2134</v>
      </c>
    </row>
    <row r="450" spans="1:17" ht="14.4" customHeight="1" x14ac:dyDescent="0.3">
      <c r="A450" s="831" t="s">
        <v>6536</v>
      </c>
      <c r="B450" s="832" t="s">
        <v>6537</v>
      </c>
      <c r="C450" s="832" t="s">
        <v>5331</v>
      </c>
      <c r="D450" s="832" t="s">
        <v>6583</v>
      </c>
      <c r="E450" s="832" t="s">
        <v>6584</v>
      </c>
      <c r="F450" s="849">
        <v>1</v>
      </c>
      <c r="G450" s="849">
        <v>423</v>
      </c>
      <c r="H450" s="849">
        <v>0.99764150943396224</v>
      </c>
      <c r="I450" s="849">
        <v>423</v>
      </c>
      <c r="J450" s="849">
        <v>1</v>
      </c>
      <c r="K450" s="849">
        <v>424</v>
      </c>
      <c r="L450" s="849">
        <v>1</v>
      </c>
      <c r="M450" s="849">
        <v>424</v>
      </c>
      <c r="N450" s="849">
        <v>3</v>
      </c>
      <c r="O450" s="849">
        <v>1278</v>
      </c>
      <c r="P450" s="837">
        <v>3.0141509433962264</v>
      </c>
      <c r="Q450" s="850">
        <v>426</v>
      </c>
    </row>
    <row r="451" spans="1:17" ht="14.4" customHeight="1" x14ac:dyDescent="0.3">
      <c r="A451" s="831" t="s">
        <v>6536</v>
      </c>
      <c r="B451" s="832" t="s">
        <v>6537</v>
      </c>
      <c r="C451" s="832" t="s">
        <v>5331</v>
      </c>
      <c r="D451" s="832" t="s">
        <v>6585</v>
      </c>
      <c r="E451" s="832" t="s">
        <v>6586</v>
      </c>
      <c r="F451" s="849">
        <v>5</v>
      </c>
      <c r="G451" s="849">
        <v>1440</v>
      </c>
      <c r="H451" s="849">
        <v>4.9826989619377162</v>
      </c>
      <c r="I451" s="849">
        <v>288</v>
      </c>
      <c r="J451" s="849">
        <v>1</v>
      </c>
      <c r="K451" s="849">
        <v>289</v>
      </c>
      <c r="L451" s="849">
        <v>1</v>
      </c>
      <c r="M451" s="849">
        <v>289</v>
      </c>
      <c r="N451" s="849">
        <v>2</v>
      </c>
      <c r="O451" s="849">
        <v>578</v>
      </c>
      <c r="P451" s="837">
        <v>2</v>
      </c>
      <c r="Q451" s="850">
        <v>289</v>
      </c>
    </row>
    <row r="452" spans="1:17" ht="14.4" customHeight="1" x14ac:dyDescent="0.3">
      <c r="A452" s="831" t="s">
        <v>6536</v>
      </c>
      <c r="B452" s="832" t="s">
        <v>6537</v>
      </c>
      <c r="C452" s="832" t="s">
        <v>5331</v>
      </c>
      <c r="D452" s="832" t="s">
        <v>6587</v>
      </c>
      <c r="E452" s="832" t="s">
        <v>6588</v>
      </c>
      <c r="F452" s="849">
        <v>1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>
        <v>2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6536</v>
      </c>
      <c r="B453" s="832" t="s">
        <v>6537</v>
      </c>
      <c r="C453" s="832" t="s">
        <v>5331</v>
      </c>
      <c r="D453" s="832" t="s">
        <v>6589</v>
      </c>
      <c r="E453" s="832" t="s">
        <v>6590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0</v>
      </c>
      <c r="P453" s="837"/>
      <c r="Q453" s="850">
        <v>0</v>
      </c>
    </row>
    <row r="454" spans="1:17" ht="14.4" customHeight="1" x14ac:dyDescent="0.3">
      <c r="A454" s="831" t="s">
        <v>6536</v>
      </c>
      <c r="B454" s="832" t="s">
        <v>6537</v>
      </c>
      <c r="C454" s="832" t="s">
        <v>5331</v>
      </c>
      <c r="D454" s="832" t="s">
        <v>6591</v>
      </c>
      <c r="E454" s="832" t="s">
        <v>6592</v>
      </c>
      <c r="F454" s="849"/>
      <c r="G454" s="849"/>
      <c r="H454" s="849"/>
      <c r="I454" s="849"/>
      <c r="J454" s="849"/>
      <c r="K454" s="849"/>
      <c r="L454" s="849"/>
      <c r="M454" s="849"/>
      <c r="N454" s="849">
        <v>3</v>
      </c>
      <c r="O454" s="849">
        <v>8520</v>
      </c>
      <c r="P454" s="837"/>
      <c r="Q454" s="850">
        <v>2840</v>
      </c>
    </row>
    <row r="455" spans="1:17" ht="14.4" customHeight="1" x14ac:dyDescent="0.3">
      <c r="A455" s="831" t="s">
        <v>6593</v>
      </c>
      <c r="B455" s="832" t="s">
        <v>6594</v>
      </c>
      <c r="C455" s="832" t="s">
        <v>5331</v>
      </c>
      <c r="D455" s="832" t="s">
        <v>6595</v>
      </c>
      <c r="E455" s="832" t="s">
        <v>6596</v>
      </c>
      <c r="F455" s="849">
        <v>205</v>
      </c>
      <c r="G455" s="849">
        <v>35465</v>
      </c>
      <c r="H455" s="849">
        <v>1.1021505376344085</v>
      </c>
      <c r="I455" s="849">
        <v>173</v>
      </c>
      <c r="J455" s="849">
        <v>186</v>
      </c>
      <c r="K455" s="849">
        <v>32178</v>
      </c>
      <c r="L455" s="849">
        <v>1</v>
      </c>
      <c r="M455" s="849">
        <v>173</v>
      </c>
      <c r="N455" s="849">
        <v>148</v>
      </c>
      <c r="O455" s="849">
        <v>25752</v>
      </c>
      <c r="P455" s="837">
        <v>0.80029834048107407</v>
      </c>
      <c r="Q455" s="850">
        <v>174</v>
      </c>
    </row>
    <row r="456" spans="1:17" ht="14.4" customHeight="1" x14ac:dyDescent="0.3">
      <c r="A456" s="831" t="s">
        <v>6593</v>
      </c>
      <c r="B456" s="832" t="s">
        <v>6594</v>
      </c>
      <c r="C456" s="832" t="s">
        <v>5331</v>
      </c>
      <c r="D456" s="832" t="s">
        <v>6597</v>
      </c>
      <c r="E456" s="832" t="s">
        <v>6598</v>
      </c>
      <c r="F456" s="849">
        <v>1</v>
      </c>
      <c r="G456" s="849">
        <v>1173</v>
      </c>
      <c r="H456" s="849">
        <v>0.27406542056074767</v>
      </c>
      <c r="I456" s="849">
        <v>1173</v>
      </c>
      <c r="J456" s="849">
        <v>4</v>
      </c>
      <c r="K456" s="849">
        <v>4280</v>
      </c>
      <c r="L456" s="849">
        <v>1</v>
      </c>
      <c r="M456" s="849">
        <v>1070</v>
      </c>
      <c r="N456" s="849">
        <v>10</v>
      </c>
      <c r="O456" s="849">
        <v>10700</v>
      </c>
      <c r="P456" s="837">
        <v>2.5</v>
      </c>
      <c r="Q456" s="850">
        <v>1070</v>
      </c>
    </row>
    <row r="457" spans="1:17" ht="14.4" customHeight="1" x14ac:dyDescent="0.3">
      <c r="A457" s="831" t="s">
        <v>6593</v>
      </c>
      <c r="B457" s="832" t="s">
        <v>6594</v>
      </c>
      <c r="C457" s="832" t="s">
        <v>5331</v>
      </c>
      <c r="D457" s="832" t="s">
        <v>6599</v>
      </c>
      <c r="E457" s="832" t="s">
        <v>6600</v>
      </c>
      <c r="F457" s="849">
        <v>89</v>
      </c>
      <c r="G457" s="849">
        <v>3649</v>
      </c>
      <c r="H457" s="849">
        <v>1.1839714471122647</v>
      </c>
      <c r="I457" s="849">
        <v>41</v>
      </c>
      <c r="J457" s="849">
        <v>67</v>
      </c>
      <c r="K457" s="849">
        <v>3082</v>
      </c>
      <c r="L457" s="849">
        <v>1</v>
      </c>
      <c r="M457" s="849">
        <v>46</v>
      </c>
      <c r="N457" s="849">
        <v>84</v>
      </c>
      <c r="O457" s="849">
        <v>3864</v>
      </c>
      <c r="P457" s="837">
        <v>1.2537313432835822</v>
      </c>
      <c r="Q457" s="850">
        <v>46</v>
      </c>
    </row>
    <row r="458" spans="1:17" ht="14.4" customHeight="1" x14ac:dyDescent="0.3">
      <c r="A458" s="831" t="s">
        <v>6593</v>
      </c>
      <c r="B458" s="832" t="s">
        <v>6594</v>
      </c>
      <c r="C458" s="832" t="s">
        <v>5331</v>
      </c>
      <c r="D458" s="832" t="s">
        <v>6601</v>
      </c>
      <c r="E458" s="832" t="s">
        <v>6602</v>
      </c>
      <c r="F458" s="849">
        <v>5</v>
      </c>
      <c r="G458" s="849">
        <v>1920</v>
      </c>
      <c r="H458" s="849">
        <v>0.345821325648415</v>
      </c>
      <c r="I458" s="849">
        <v>384</v>
      </c>
      <c r="J458" s="849">
        <v>16</v>
      </c>
      <c r="K458" s="849">
        <v>5552</v>
      </c>
      <c r="L458" s="849">
        <v>1</v>
      </c>
      <c r="M458" s="849">
        <v>347</v>
      </c>
      <c r="N458" s="849">
        <v>9</v>
      </c>
      <c r="O458" s="849">
        <v>3123</v>
      </c>
      <c r="P458" s="837">
        <v>0.5625</v>
      </c>
      <c r="Q458" s="850">
        <v>347</v>
      </c>
    </row>
    <row r="459" spans="1:17" ht="14.4" customHeight="1" x14ac:dyDescent="0.3">
      <c r="A459" s="831" t="s">
        <v>6593</v>
      </c>
      <c r="B459" s="832" t="s">
        <v>6594</v>
      </c>
      <c r="C459" s="832" t="s">
        <v>5331</v>
      </c>
      <c r="D459" s="832" t="s">
        <v>6603</v>
      </c>
      <c r="E459" s="832" t="s">
        <v>6604</v>
      </c>
      <c r="F459" s="849">
        <v>9</v>
      </c>
      <c r="G459" s="849">
        <v>333</v>
      </c>
      <c r="H459" s="849"/>
      <c r="I459" s="849">
        <v>37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6593</v>
      </c>
      <c r="B460" s="832" t="s">
        <v>6594</v>
      </c>
      <c r="C460" s="832" t="s">
        <v>5331</v>
      </c>
      <c r="D460" s="832" t="s">
        <v>6605</v>
      </c>
      <c r="E460" s="832" t="s">
        <v>6606</v>
      </c>
      <c r="F460" s="849"/>
      <c r="G460" s="849"/>
      <c r="H460" s="849"/>
      <c r="I460" s="849"/>
      <c r="J460" s="849">
        <v>48</v>
      </c>
      <c r="K460" s="849">
        <v>18096</v>
      </c>
      <c r="L460" s="849">
        <v>1</v>
      </c>
      <c r="M460" s="849">
        <v>377</v>
      </c>
      <c r="N460" s="849">
        <v>53</v>
      </c>
      <c r="O460" s="849">
        <v>19981</v>
      </c>
      <c r="P460" s="837">
        <v>1.1041666666666667</v>
      </c>
      <c r="Q460" s="850">
        <v>377</v>
      </c>
    </row>
    <row r="461" spans="1:17" ht="14.4" customHeight="1" x14ac:dyDescent="0.3">
      <c r="A461" s="831" t="s">
        <v>6593</v>
      </c>
      <c r="B461" s="832" t="s">
        <v>6594</v>
      </c>
      <c r="C461" s="832" t="s">
        <v>5331</v>
      </c>
      <c r="D461" s="832" t="s">
        <v>6607</v>
      </c>
      <c r="E461" s="832" t="s">
        <v>6608</v>
      </c>
      <c r="F461" s="849">
        <v>9</v>
      </c>
      <c r="G461" s="849">
        <v>4428</v>
      </c>
      <c r="H461" s="849">
        <v>0.65002935995302402</v>
      </c>
      <c r="I461" s="849">
        <v>492</v>
      </c>
      <c r="J461" s="849">
        <v>13</v>
      </c>
      <c r="K461" s="849">
        <v>6812</v>
      </c>
      <c r="L461" s="849">
        <v>1</v>
      </c>
      <c r="M461" s="849">
        <v>524</v>
      </c>
      <c r="N461" s="849">
        <v>13</v>
      </c>
      <c r="O461" s="849">
        <v>6812</v>
      </c>
      <c r="P461" s="837">
        <v>1</v>
      </c>
      <c r="Q461" s="850">
        <v>524</v>
      </c>
    </row>
    <row r="462" spans="1:17" ht="14.4" customHeight="1" x14ac:dyDescent="0.3">
      <c r="A462" s="831" t="s">
        <v>6593</v>
      </c>
      <c r="B462" s="832" t="s">
        <v>6594</v>
      </c>
      <c r="C462" s="832" t="s">
        <v>5331</v>
      </c>
      <c r="D462" s="832" t="s">
        <v>6609</v>
      </c>
      <c r="E462" s="832" t="s">
        <v>6610</v>
      </c>
      <c r="F462" s="849">
        <v>8</v>
      </c>
      <c r="G462" s="849">
        <v>248</v>
      </c>
      <c r="H462" s="849">
        <v>0.48343079922027288</v>
      </c>
      <c r="I462" s="849">
        <v>31</v>
      </c>
      <c r="J462" s="849">
        <v>9</v>
      </c>
      <c r="K462" s="849">
        <v>513</v>
      </c>
      <c r="L462" s="849">
        <v>1</v>
      </c>
      <c r="M462" s="849">
        <v>57</v>
      </c>
      <c r="N462" s="849">
        <v>5</v>
      </c>
      <c r="O462" s="849">
        <v>285</v>
      </c>
      <c r="P462" s="837">
        <v>0.55555555555555558</v>
      </c>
      <c r="Q462" s="850">
        <v>57</v>
      </c>
    </row>
    <row r="463" spans="1:17" ht="14.4" customHeight="1" x14ac:dyDescent="0.3">
      <c r="A463" s="831" t="s">
        <v>6593</v>
      </c>
      <c r="B463" s="832" t="s">
        <v>6594</v>
      </c>
      <c r="C463" s="832" t="s">
        <v>5331</v>
      </c>
      <c r="D463" s="832" t="s">
        <v>6611</v>
      </c>
      <c r="E463" s="832" t="s">
        <v>6612</v>
      </c>
      <c r="F463" s="849"/>
      <c r="G463" s="849"/>
      <c r="H463" s="849"/>
      <c r="I463" s="849"/>
      <c r="J463" s="849">
        <v>1</v>
      </c>
      <c r="K463" s="849">
        <v>224</v>
      </c>
      <c r="L463" s="849">
        <v>1</v>
      </c>
      <c r="M463" s="849">
        <v>224</v>
      </c>
      <c r="N463" s="849"/>
      <c r="O463" s="849"/>
      <c r="P463" s="837"/>
      <c r="Q463" s="850"/>
    </row>
    <row r="464" spans="1:17" ht="14.4" customHeight="1" x14ac:dyDescent="0.3">
      <c r="A464" s="831" t="s">
        <v>6593</v>
      </c>
      <c r="B464" s="832" t="s">
        <v>6594</v>
      </c>
      <c r="C464" s="832" t="s">
        <v>5331</v>
      </c>
      <c r="D464" s="832" t="s">
        <v>6611</v>
      </c>
      <c r="E464" s="832" t="s">
        <v>6613</v>
      </c>
      <c r="F464" s="849">
        <v>2</v>
      </c>
      <c r="G464" s="849">
        <v>416</v>
      </c>
      <c r="H464" s="849">
        <v>1.8571428571428572</v>
      </c>
      <c r="I464" s="849">
        <v>208</v>
      </c>
      <c r="J464" s="849">
        <v>1</v>
      </c>
      <c r="K464" s="849">
        <v>224</v>
      </c>
      <c r="L464" s="849">
        <v>1</v>
      </c>
      <c r="M464" s="849">
        <v>224</v>
      </c>
      <c r="N464" s="849">
        <v>1</v>
      </c>
      <c r="O464" s="849">
        <v>225</v>
      </c>
      <c r="P464" s="837">
        <v>1.0044642857142858</v>
      </c>
      <c r="Q464" s="850">
        <v>225</v>
      </c>
    </row>
    <row r="465" spans="1:17" ht="14.4" customHeight="1" x14ac:dyDescent="0.3">
      <c r="A465" s="831" t="s">
        <v>6593</v>
      </c>
      <c r="B465" s="832" t="s">
        <v>6594</v>
      </c>
      <c r="C465" s="832" t="s">
        <v>5331</v>
      </c>
      <c r="D465" s="832" t="s">
        <v>6614</v>
      </c>
      <c r="E465" s="832" t="s">
        <v>6615</v>
      </c>
      <c r="F465" s="849">
        <v>2</v>
      </c>
      <c r="G465" s="849">
        <v>768</v>
      </c>
      <c r="H465" s="849">
        <v>0.46292947558770342</v>
      </c>
      <c r="I465" s="849">
        <v>384</v>
      </c>
      <c r="J465" s="849">
        <v>3</v>
      </c>
      <c r="K465" s="849">
        <v>1659</v>
      </c>
      <c r="L465" s="849">
        <v>1</v>
      </c>
      <c r="M465" s="849">
        <v>553</v>
      </c>
      <c r="N465" s="849">
        <v>1</v>
      </c>
      <c r="O465" s="849">
        <v>554</v>
      </c>
      <c r="P465" s="837">
        <v>0.33393610608800484</v>
      </c>
      <c r="Q465" s="850">
        <v>554</v>
      </c>
    </row>
    <row r="466" spans="1:17" ht="14.4" customHeight="1" x14ac:dyDescent="0.3">
      <c r="A466" s="831" t="s">
        <v>6593</v>
      </c>
      <c r="B466" s="832" t="s">
        <v>6594</v>
      </c>
      <c r="C466" s="832" t="s">
        <v>5331</v>
      </c>
      <c r="D466" s="832" t="s">
        <v>6616</v>
      </c>
      <c r="E466" s="832" t="s">
        <v>6617</v>
      </c>
      <c r="F466" s="849">
        <v>1</v>
      </c>
      <c r="G466" s="849">
        <v>236</v>
      </c>
      <c r="H466" s="849"/>
      <c r="I466" s="849">
        <v>236</v>
      </c>
      <c r="J466" s="849"/>
      <c r="K466" s="849"/>
      <c r="L466" s="849"/>
      <c r="M466" s="849"/>
      <c r="N466" s="849">
        <v>1</v>
      </c>
      <c r="O466" s="849">
        <v>214</v>
      </c>
      <c r="P466" s="837"/>
      <c r="Q466" s="850">
        <v>214</v>
      </c>
    </row>
    <row r="467" spans="1:17" ht="14.4" customHeight="1" x14ac:dyDescent="0.3">
      <c r="A467" s="831" t="s">
        <v>6593</v>
      </c>
      <c r="B467" s="832" t="s">
        <v>6594</v>
      </c>
      <c r="C467" s="832" t="s">
        <v>5331</v>
      </c>
      <c r="D467" s="832" t="s">
        <v>6618</v>
      </c>
      <c r="E467" s="832" t="s">
        <v>6619</v>
      </c>
      <c r="F467" s="849">
        <v>5</v>
      </c>
      <c r="G467" s="849">
        <v>695</v>
      </c>
      <c r="H467" s="849">
        <v>4.86013986013986</v>
      </c>
      <c r="I467" s="849">
        <v>139</v>
      </c>
      <c r="J467" s="849">
        <v>1</v>
      </c>
      <c r="K467" s="849">
        <v>143</v>
      </c>
      <c r="L467" s="849">
        <v>1</v>
      </c>
      <c r="M467" s="849">
        <v>143</v>
      </c>
      <c r="N467" s="849"/>
      <c r="O467" s="849"/>
      <c r="P467" s="837"/>
      <c r="Q467" s="850"/>
    </row>
    <row r="468" spans="1:17" ht="14.4" customHeight="1" x14ac:dyDescent="0.3">
      <c r="A468" s="831" t="s">
        <v>6593</v>
      </c>
      <c r="B468" s="832" t="s">
        <v>6594</v>
      </c>
      <c r="C468" s="832" t="s">
        <v>5331</v>
      </c>
      <c r="D468" s="832" t="s">
        <v>6620</v>
      </c>
      <c r="E468" s="832" t="s">
        <v>6621</v>
      </c>
      <c r="F468" s="849">
        <v>19</v>
      </c>
      <c r="G468" s="849">
        <v>1957</v>
      </c>
      <c r="H468" s="849">
        <v>3.3452991452991454</v>
      </c>
      <c r="I468" s="849">
        <v>103</v>
      </c>
      <c r="J468" s="849">
        <v>9</v>
      </c>
      <c r="K468" s="849">
        <v>585</v>
      </c>
      <c r="L468" s="849">
        <v>1</v>
      </c>
      <c r="M468" s="849">
        <v>65</v>
      </c>
      <c r="N468" s="849">
        <v>1</v>
      </c>
      <c r="O468" s="849">
        <v>65</v>
      </c>
      <c r="P468" s="837">
        <v>0.1111111111111111</v>
      </c>
      <c r="Q468" s="850">
        <v>65</v>
      </c>
    </row>
    <row r="469" spans="1:17" ht="14.4" customHeight="1" x14ac:dyDescent="0.3">
      <c r="A469" s="831" t="s">
        <v>6593</v>
      </c>
      <c r="B469" s="832" t="s">
        <v>6594</v>
      </c>
      <c r="C469" s="832" t="s">
        <v>5331</v>
      </c>
      <c r="D469" s="832" t="s">
        <v>6620</v>
      </c>
      <c r="E469" s="832" t="s">
        <v>6622</v>
      </c>
      <c r="F469" s="849">
        <v>2</v>
      </c>
      <c r="G469" s="849">
        <v>206</v>
      </c>
      <c r="H469" s="849"/>
      <c r="I469" s="849">
        <v>103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6593</v>
      </c>
      <c r="B470" s="832" t="s">
        <v>6594</v>
      </c>
      <c r="C470" s="832" t="s">
        <v>5331</v>
      </c>
      <c r="D470" s="832" t="s">
        <v>6623</v>
      </c>
      <c r="E470" s="832" t="s">
        <v>6624</v>
      </c>
      <c r="F470" s="849">
        <v>328</v>
      </c>
      <c r="G470" s="849">
        <v>38376</v>
      </c>
      <c r="H470" s="849">
        <v>1.0937072503419973</v>
      </c>
      <c r="I470" s="849">
        <v>117</v>
      </c>
      <c r="J470" s="849">
        <v>258</v>
      </c>
      <c r="K470" s="849">
        <v>35088</v>
      </c>
      <c r="L470" s="849">
        <v>1</v>
      </c>
      <c r="M470" s="849">
        <v>136</v>
      </c>
      <c r="N470" s="849">
        <v>242</v>
      </c>
      <c r="O470" s="849">
        <v>33154</v>
      </c>
      <c r="P470" s="837">
        <v>0.94488144094847237</v>
      </c>
      <c r="Q470" s="850">
        <v>137</v>
      </c>
    </row>
    <row r="471" spans="1:17" ht="14.4" customHeight="1" x14ac:dyDescent="0.3">
      <c r="A471" s="831" t="s">
        <v>6593</v>
      </c>
      <c r="B471" s="832" t="s">
        <v>6594</v>
      </c>
      <c r="C471" s="832" t="s">
        <v>5331</v>
      </c>
      <c r="D471" s="832" t="s">
        <v>6625</v>
      </c>
      <c r="E471" s="832" t="s">
        <v>6626</v>
      </c>
      <c r="F471" s="849">
        <v>66</v>
      </c>
      <c r="G471" s="849">
        <v>6006</v>
      </c>
      <c r="H471" s="849">
        <v>0.86842105263157898</v>
      </c>
      <c r="I471" s="849">
        <v>91</v>
      </c>
      <c r="J471" s="849">
        <v>76</v>
      </c>
      <c r="K471" s="849">
        <v>6916</v>
      </c>
      <c r="L471" s="849">
        <v>1</v>
      </c>
      <c r="M471" s="849">
        <v>91</v>
      </c>
      <c r="N471" s="849">
        <v>54</v>
      </c>
      <c r="O471" s="849">
        <v>4914</v>
      </c>
      <c r="P471" s="837">
        <v>0.71052631578947367</v>
      </c>
      <c r="Q471" s="850">
        <v>91</v>
      </c>
    </row>
    <row r="472" spans="1:17" ht="14.4" customHeight="1" x14ac:dyDescent="0.3">
      <c r="A472" s="831" t="s">
        <v>6593</v>
      </c>
      <c r="B472" s="832" t="s">
        <v>6594</v>
      </c>
      <c r="C472" s="832" t="s">
        <v>5331</v>
      </c>
      <c r="D472" s="832" t="s">
        <v>6627</v>
      </c>
      <c r="E472" s="832" t="s">
        <v>6628</v>
      </c>
      <c r="F472" s="849">
        <v>1</v>
      </c>
      <c r="G472" s="849">
        <v>99</v>
      </c>
      <c r="H472" s="849"/>
      <c r="I472" s="849">
        <v>99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6593</v>
      </c>
      <c r="B473" s="832" t="s">
        <v>6594</v>
      </c>
      <c r="C473" s="832" t="s">
        <v>5331</v>
      </c>
      <c r="D473" s="832" t="s">
        <v>6627</v>
      </c>
      <c r="E473" s="832" t="s">
        <v>6629</v>
      </c>
      <c r="F473" s="849">
        <v>5</v>
      </c>
      <c r="G473" s="849">
        <v>495</v>
      </c>
      <c r="H473" s="849">
        <v>1.2043795620437956</v>
      </c>
      <c r="I473" s="849">
        <v>99</v>
      </c>
      <c r="J473" s="849">
        <v>3</v>
      </c>
      <c r="K473" s="849">
        <v>411</v>
      </c>
      <c r="L473" s="849">
        <v>1</v>
      </c>
      <c r="M473" s="849">
        <v>137</v>
      </c>
      <c r="N473" s="849">
        <v>2</v>
      </c>
      <c r="O473" s="849">
        <v>276</v>
      </c>
      <c r="P473" s="837">
        <v>0.67153284671532842</v>
      </c>
      <c r="Q473" s="850">
        <v>138</v>
      </c>
    </row>
    <row r="474" spans="1:17" ht="14.4" customHeight="1" x14ac:dyDescent="0.3">
      <c r="A474" s="831" t="s">
        <v>6593</v>
      </c>
      <c r="B474" s="832" t="s">
        <v>6594</v>
      </c>
      <c r="C474" s="832" t="s">
        <v>5331</v>
      </c>
      <c r="D474" s="832" t="s">
        <v>6630</v>
      </c>
      <c r="E474" s="832" t="s">
        <v>6631</v>
      </c>
      <c r="F474" s="849">
        <v>25</v>
      </c>
      <c r="G474" s="849">
        <v>525</v>
      </c>
      <c r="H474" s="849">
        <v>0.33143939393939392</v>
      </c>
      <c r="I474" s="849">
        <v>21</v>
      </c>
      <c r="J474" s="849">
        <v>24</v>
      </c>
      <c r="K474" s="849">
        <v>1584</v>
      </c>
      <c r="L474" s="849">
        <v>1</v>
      </c>
      <c r="M474" s="849">
        <v>66</v>
      </c>
      <c r="N474" s="849">
        <v>8</v>
      </c>
      <c r="O474" s="849">
        <v>528</v>
      </c>
      <c r="P474" s="837">
        <v>0.33333333333333331</v>
      </c>
      <c r="Q474" s="850">
        <v>66</v>
      </c>
    </row>
    <row r="475" spans="1:17" ht="14.4" customHeight="1" x14ac:dyDescent="0.3">
      <c r="A475" s="831" t="s">
        <v>6593</v>
      </c>
      <c r="B475" s="832" t="s">
        <v>6594</v>
      </c>
      <c r="C475" s="832" t="s">
        <v>5331</v>
      </c>
      <c r="D475" s="832" t="s">
        <v>6632</v>
      </c>
      <c r="E475" s="832" t="s">
        <v>6633</v>
      </c>
      <c r="F475" s="849">
        <v>52</v>
      </c>
      <c r="G475" s="849">
        <v>25376</v>
      </c>
      <c r="H475" s="849">
        <v>1.3338940285954584</v>
      </c>
      <c r="I475" s="849">
        <v>488</v>
      </c>
      <c r="J475" s="849">
        <v>58</v>
      </c>
      <c r="K475" s="849">
        <v>19024</v>
      </c>
      <c r="L475" s="849">
        <v>1</v>
      </c>
      <c r="M475" s="849">
        <v>328</v>
      </c>
      <c r="N475" s="849">
        <v>60</v>
      </c>
      <c r="O475" s="849">
        <v>19680</v>
      </c>
      <c r="P475" s="837">
        <v>1.0344827586206897</v>
      </c>
      <c r="Q475" s="850">
        <v>328</v>
      </c>
    </row>
    <row r="476" spans="1:17" ht="14.4" customHeight="1" x14ac:dyDescent="0.3">
      <c r="A476" s="831" t="s">
        <v>6593</v>
      </c>
      <c r="B476" s="832" t="s">
        <v>6594</v>
      </c>
      <c r="C476" s="832" t="s">
        <v>5331</v>
      </c>
      <c r="D476" s="832" t="s">
        <v>6634</v>
      </c>
      <c r="E476" s="832" t="s">
        <v>6635</v>
      </c>
      <c r="F476" s="849">
        <v>61</v>
      </c>
      <c r="G476" s="849">
        <v>2501</v>
      </c>
      <c r="H476" s="849">
        <v>1.1404468764249887</v>
      </c>
      <c r="I476" s="849">
        <v>41</v>
      </c>
      <c r="J476" s="849">
        <v>43</v>
      </c>
      <c r="K476" s="849">
        <v>2193</v>
      </c>
      <c r="L476" s="849">
        <v>1</v>
      </c>
      <c r="M476" s="849">
        <v>51</v>
      </c>
      <c r="N476" s="849">
        <v>31</v>
      </c>
      <c r="O476" s="849">
        <v>1581</v>
      </c>
      <c r="P476" s="837">
        <v>0.72093023255813948</v>
      </c>
      <c r="Q476" s="850">
        <v>51</v>
      </c>
    </row>
    <row r="477" spans="1:17" ht="14.4" customHeight="1" x14ac:dyDescent="0.3">
      <c r="A477" s="831" t="s">
        <v>6593</v>
      </c>
      <c r="B477" s="832" t="s">
        <v>6594</v>
      </c>
      <c r="C477" s="832" t="s">
        <v>5331</v>
      </c>
      <c r="D477" s="832" t="s">
        <v>6634</v>
      </c>
      <c r="E477" s="832" t="s">
        <v>6636</v>
      </c>
      <c r="F477" s="849"/>
      <c r="G477" s="849"/>
      <c r="H477" s="849"/>
      <c r="I477" s="849"/>
      <c r="J477" s="849"/>
      <c r="K477" s="849"/>
      <c r="L477" s="849"/>
      <c r="M477" s="849"/>
      <c r="N477" s="849">
        <v>10</v>
      </c>
      <c r="O477" s="849">
        <v>510</v>
      </c>
      <c r="P477" s="837"/>
      <c r="Q477" s="850">
        <v>51</v>
      </c>
    </row>
    <row r="478" spans="1:17" ht="14.4" customHeight="1" x14ac:dyDescent="0.3">
      <c r="A478" s="831" t="s">
        <v>6593</v>
      </c>
      <c r="B478" s="832" t="s">
        <v>6594</v>
      </c>
      <c r="C478" s="832" t="s">
        <v>5331</v>
      </c>
      <c r="D478" s="832" t="s">
        <v>6637</v>
      </c>
      <c r="E478" s="832" t="s">
        <v>6638</v>
      </c>
      <c r="F478" s="849">
        <v>6</v>
      </c>
      <c r="G478" s="849">
        <v>3684</v>
      </c>
      <c r="H478" s="849">
        <v>1.0032679738562091</v>
      </c>
      <c r="I478" s="849">
        <v>614</v>
      </c>
      <c r="J478" s="849">
        <v>6</v>
      </c>
      <c r="K478" s="849">
        <v>3672</v>
      </c>
      <c r="L478" s="849">
        <v>1</v>
      </c>
      <c r="M478" s="849">
        <v>612</v>
      </c>
      <c r="N478" s="849">
        <v>7</v>
      </c>
      <c r="O478" s="849">
        <v>4284</v>
      </c>
      <c r="P478" s="837">
        <v>1.1666666666666667</v>
      </c>
      <c r="Q478" s="850">
        <v>612</v>
      </c>
    </row>
    <row r="479" spans="1:17" ht="14.4" customHeight="1" x14ac:dyDescent="0.3">
      <c r="A479" s="831" t="s">
        <v>6593</v>
      </c>
      <c r="B479" s="832" t="s">
        <v>6594</v>
      </c>
      <c r="C479" s="832" t="s">
        <v>5331</v>
      </c>
      <c r="D479" s="832" t="s">
        <v>6637</v>
      </c>
      <c r="E479" s="832" t="s">
        <v>6639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612</v>
      </c>
      <c r="P479" s="837"/>
      <c r="Q479" s="850">
        <v>612</v>
      </c>
    </row>
    <row r="480" spans="1:17" ht="14.4" customHeight="1" x14ac:dyDescent="0.3">
      <c r="A480" s="831" t="s">
        <v>6593</v>
      </c>
      <c r="B480" s="832" t="s">
        <v>6594</v>
      </c>
      <c r="C480" s="832" t="s">
        <v>5331</v>
      </c>
      <c r="D480" s="832" t="s">
        <v>6640</v>
      </c>
      <c r="E480" s="832" t="s">
        <v>6641</v>
      </c>
      <c r="F480" s="849">
        <v>1</v>
      </c>
      <c r="G480" s="849">
        <v>249</v>
      </c>
      <c r="H480" s="849"/>
      <c r="I480" s="849">
        <v>249</v>
      </c>
      <c r="J480" s="849"/>
      <c r="K480" s="849"/>
      <c r="L480" s="849"/>
      <c r="M480" s="849"/>
      <c r="N480" s="849">
        <v>1</v>
      </c>
      <c r="O480" s="849">
        <v>272</v>
      </c>
      <c r="P480" s="837"/>
      <c r="Q480" s="850">
        <v>272</v>
      </c>
    </row>
    <row r="481" spans="1:17" ht="14.4" customHeight="1" x14ac:dyDescent="0.3">
      <c r="A481" s="831" t="s">
        <v>6593</v>
      </c>
      <c r="B481" s="832" t="s">
        <v>6594</v>
      </c>
      <c r="C481" s="832" t="s">
        <v>5331</v>
      </c>
      <c r="D481" s="832" t="s">
        <v>6642</v>
      </c>
      <c r="E481" s="832" t="s">
        <v>6643</v>
      </c>
      <c r="F481" s="849"/>
      <c r="G481" s="849"/>
      <c r="H481" s="849"/>
      <c r="I481" s="849"/>
      <c r="J481" s="849">
        <v>1</v>
      </c>
      <c r="K481" s="849">
        <v>47</v>
      </c>
      <c r="L481" s="849">
        <v>1</v>
      </c>
      <c r="M481" s="849">
        <v>47</v>
      </c>
      <c r="N481" s="849"/>
      <c r="O481" s="849"/>
      <c r="P481" s="837"/>
      <c r="Q481" s="850"/>
    </row>
    <row r="482" spans="1:17" ht="14.4" customHeight="1" x14ac:dyDescent="0.3">
      <c r="A482" s="831" t="s">
        <v>6593</v>
      </c>
      <c r="B482" s="832" t="s">
        <v>6594</v>
      </c>
      <c r="C482" s="832" t="s">
        <v>5331</v>
      </c>
      <c r="D482" s="832" t="s">
        <v>6644</v>
      </c>
      <c r="E482" s="832" t="s">
        <v>6645</v>
      </c>
      <c r="F482" s="849"/>
      <c r="G482" s="849"/>
      <c r="H482" s="849"/>
      <c r="I482" s="849"/>
      <c r="J482" s="849"/>
      <c r="K482" s="849"/>
      <c r="L482" s="849"/>
      <c r="M482" s="849"/>
      <c r="N482" s="849">
        <v>19</v>
      </c>
      <c r="O482" s="849">
        <v>28367</v>
      </c>
      <c r="P482" s="837"/>
      <c r="Q482" s="850">
        <v>1493</v>
      </c>
    </row>
    <row r="483" spans="1:17" ht="14.4" customHeight="1" x14ac:dyDescent="0.3">
      <c r="A483" s="831" t="s">
        <v>6593</v>
      </c>
      <c r="B483" s="832" t="s">
        <v>6594</v>
      </c>
      <c r="C483" s="832" t="s">
        <v>5331</v>
      </c>
      <c r="D483" s="832" t="s">
        <v>6646</v>
      </c>
      <c r="E483" s="832" t="s">
        <v>6647</v>
      </c>
      <c r="F483" s="849"/>
      <c r="G483" s="849"/>
      <c r="H483" s="849"/>
      <c r="I483" s="849"/>
      <c r="J483" s="849"/>
      <c r="K483" s="849"/>
      <c r="L483" s="849"/>
      <c r="M483" s="849"/>
      <c r="N483" s="849">
        <v>5</v>
      </c>
      <c r="O483" s="849">
        <v>1635</v>
      </c>
      <c r="P483" s="837"/>
      <c r="Q483" s="850">
        <v>327</v>
      </c>
    </row>
    <row r="484" spans="1:17" ht="14.4" customHeight="1" x14ac:dyDescent="0.3">
      <c r="A484" s="831" t="s">
        <v>6593</v>
      </c>
      <c r="B484" s="832" t="s">
        <v>6594</v>
      </c>
      <c r="C484" s="832" t="s">
        <v>5331</v>
      </c>
      <c r="D484" s="832" t="s">
        <v>6646</v>
      </c>
      <c r="E484" s="832" t="s">
        <v>6648</v>
      </c>
      <c r="F484" s="849"/>
      <c r="G484" s="849"/>
      <c r="H484" s="849"/>
      <c r="I484" s="849"/>
      <c r="J484" s="849">
        <v>0</v>
      </c>
      <c r="K484" s="849">
        <v>0</v>
      </c>
      <c r="L484" s="849"/>
      <c r="M484" s="849"/>
      <c r="N484" s="849">
        <v>12</v>
      </c>
      <c r="O484" s="849">
        <v>3924</v>
      </c>
      <c r="P484" s="837"/>
      <c r="Q484" s="850">
        <v>327</v>
      </c>
    </row>
    <row r="485" spans="1:17" ht="14.4" customHeight="1" x14ac:dyDescent="0.3">
      <c r="A485" s="831" t="s">
        <v>6593</v>
      </c>
      <c r="B485" s="832" t="s">
        <v>6594</v>
      </c>
      <c r="C485" s="832" t="s">
        <v>5331</v>
      </c>
      <c r="D485" s="832" t="s">
        <v>6649</v>
      </c>
      <c r="E485" s="832" t="s">
        <v>6650</v>
      </c>
      <c r="F485" s="849"/>
      <c r="G485" s="849"/>
      <c r="H485" s="849"/>
      <c r="I485" s="849"/>
      <c r="J485" s="849"/>
      <c r="K485" s="849"/>
      <c r="L485" s="849"/>
      <c r="M485" s="849"/>
      <c r="N485" s="849">
        <v>4</v>
      </c>
      <c r="O485" s="849">
        <v>3552</v>
      </c>
      <c r="P485" s="837"/>
      <c r="Q485" s="850">
        <v>888</v>
      </c>
    </row>
    <row r="486" spans="1:17" ht="14.4" customHeight="1" x14ac:dyDescent="0.3">
      <c r="A486" s="831" t="s">
        <v>6593</v>
      </c>
      <c r="B486" s="832" t="s">
        <v>6594</v>
      </c>
      <c r="C486" s="832" t="s">
        <v>5331</v>
      </c>
      <c r="D486" s="832" t="s">
        <v>6651</v>
      </c>
      <c r="E486" s="832" t="s">
        <v>6652</v>
      </c>
      <c r="F486" s="849"/>
      <c r="G486" s="849"/>
      <c r="H486" s="849"/>
      <c r="I486" s="849"/>
      <c r="J486" s="849"/>
      <c r="K486" s="849"/>
      <c r="L486" s="849"/>
      <c r="M486" s="849"/>
      <c r="N486" s="849">
        <v>150</v>
      </c>
      <c r="O486" s="849">
        <v>39150</v>
      </c>
      <c r="P486" s="837"/>
      <c r="Q486" s="850">
        <v>261</v>
      </c>
    </row>
    <row r="487" spans="1:17" ht="14.4" customHeight="1" x14ac:dyDescent="0.3">
      <c r="A487" s="831" t="s">
        <v>6593</v>
      </c>
      <c r="B487" s="832" t="s">
        <v>6594</v>
      </c>
      <c r="C487" s="832" t="s">
        <v>5331</v>
      </c>
      <c r="D487" s="832" t="s">
        <v>6653</v>
      </c>
      <c r="E487" s="832" t="s">
        <v>6654</v>
      </c>
      <c r="F487" s="849"/>
      <c r="G487" s="849"/>
      <c r="H487" s="849"/>
      <c r="I487" s="849"/>
      <c r="J487" s="849"/>
      <c r="K487" s="849"/>
      <c r="L487" s="849"/>
      <c r="M487" s="849"/>
      <c r="N487" s="849">
        <v>9</v>
      </c>
      <c r="O487" s="849">
        <v>1485</v>
      </c>
      <c r="P487" s="837"/>
      <c r="Q487" s="850">
        <v>165</v>
      </c>
    </row>
    <row r="488" spans="1:17" ht="14.4" customHeight="1" x14ac:dyDescent="0.3">
      <c r="A488" s="831" t="s">
        <v>6593</v>
      </c>
      <c r="B488" s="832" t="s">
        <v>6594</v>
      </c>
      <c r="C488" s="832" t="s">
        <v>5331</v>
      </c>
      <c r="D488" s="832" t="s">
        <v>6653</v>
      </c>
      <c r="E488" s="832" t="s">
        <v>6655</v>
      </c>
      <c r="F488" s="849"/>
      <c r="G488" s="849"/>
      <c r="H488" s="849"/>
      <c r="I488" s="849"/>
      <c r="J488" s="849"/>
      <c r="K488" s="849"/>
      <c r="L488" s="849"/>
      <c r="M488" s="849"/>
      <c r="N488" s="849">
        <v>4</v>
      </c>
      <c r="O488" s="849">
        <v>660</v>
      </c>
      <c r="P488" s="837"/>
      <c r="Q488" s="850">
        <v>165</v>
      </c>
    </row>
    <row r="489" spans="1:17" ht="14.4" customHeight="1" x14ac:dyDescent="0.3">
      <c r="A489" s="831" t="s">
        <v>6593</v>
      </c>
      <c r="B489" s="832" t="s">
        <v>6594</v>
      </c>
      <c r="C489" s="832" t="s">
        <v>5331</v>
      </c>
      <c r="D489" s="832" t="s">
        <v>6656</v>
      </c>
      <c r="E489" s="832" t="s">
        <v>6657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152</v>
      </c>
      <c r="P489" s="837"/>
      <c r="Q489" s="850">
        <v>152</v>
      </c>
    </row>
    <row r="490" spans="1:17" ht="14.4" customHeight="1" x14ac:dyDescent="0.3">
      <c r="A490" s="831" t="s">
        <v>6593</v>
      </c>
      <c r="B490" s="832" t="s">
        <v>6594</v>
      </c>
      <c r="C490" s="832" t="s">
        <v>5331</v>
      </c>
      <c r="D490" s="832" t="s">
        <v>6656</v>
      </c>
      <c r="E490" s="832" t="s">
        <v>6658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152</v>
      </c>
      <c r="P490" s="837"/>
      <c r="Q490" s="850">
        <v>152</v>
      </c>
    </row>
    <row r="491" spans="1:17" ht="14.4" customHeight="1" x14ac:dyDescent="0.3">
      <c r="A491" s="831" t="s">
        <v>6659</v>
      </c>
      <c r="B491" s="832" t="s">
        <v>6271</v>
      </c>
      <c r="C491" s="832" t="s">
        <v>5331</v>
      </c>
      <c r="D491" s="832" t="s">
        <v>6660</v>
      </c>
      <c r="E491" s="832" t="s">
        <v>6661</v>
      </c>
      <c r="F491" s="849">
        <v>1</v>
      </c>
      <c r="G491" s="849">
        <v>1187</v>
      </c>
      <c r="H491" s="849"/>
      <c r="I491" s="849">
        <v>1187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6659</v>
      </c>
      <c r="B492" s="832" t="s">
        <v>6271</v>
      </c>
      <c r="C492" s="832" t="s">
        <v>5331</v>
      </c>
      <c r="D492" s="832" t="s">
        <v>6662</v>
      </c>
      <c r="E492" s="832" t="s">
        <v>6663</v>
      </c>
      <c r="F492" s="849">
        <v>5</v>
      </c>
      <c r="G492" s="849">
        <v>4210</v>
      </c>
      <c r="H492" s="849"/>
      <c r="I492" s="849">
        <v>842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6659</v>
      </c>
      <c r="B493" s="832" t="s">
        <v>6271</v>
      </c>
      <c r="C493" s="832" t="s">
        <v>5331</v>
      </c>
      <c r="D493" s="832" t="s">
        <v>6027</v>
      </c>
      <c r="E493" s="832" t="s">
        <v>6028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168</v>
      </c>
      <c r="P493" s="837"/>
      <c r="Q493" s="850">
        <v>168</v>
      </c>
    </row>
    <row r="494" spans="1:17" ht="14.4" customHeight="1" x14ac:dyDescent="0.3">
      <c r="A494" s="831" t="s">
        <v>6659</v>
      </c>
      <c r="B494" s="832" t="s">
        <v>6271</v>
      </c>
      <c r="C494" s="832" t="s">
        <v>5331</v>
      </c>
      <c r="D494" s="832" t="s">
        <v>3830</v>
      </c>
      <c r="E494" s="832" t="s">
        <v>6664</v>
      </c>
      <c r="F494" s="849">
        <v>1</v>
      </c>
      <c r="G494" s="849">
        <v>549</v>
      </c>
      <c r="H494" s="849"/>
      <c r="I494" s="849">
        <v>549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6659</v>
      </c>
      <c r="B495" s="832" t="s">
        <v>6271</v>
      </c>
      <c r="C495" s="832" t="s">
        <v>5331</v>
      </c>
      <c r="D495" s="832" t="s">
        <v>3830</v>
      </c>
      <c r="E495" s="832" t="s">
        <v>6665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550</v>
      </c>
      <c r="P495" s="837"/>
      <c r="Q495" s="850">
        <v>550</v>
      </c>
    </row>
    <row r="496" spans="1:17" ht="14.4" customHeight="1" x14ac:dyDescent="0.3">
      <c r="A496" s="831" t="s">
        <v>6659</v>
      </c>
      <c r="B496" s="832" t="s">
        <v>6271</v>
      </c>
      <c r="C496" s="832" t="s">
        <v>5331</v>
      </c>
      <c r="D496" s="832" t="s">
        <v>6666</v>
      </c>
      <c r="E496" s="832" t="s">
        <v>6667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655</v>
      </c>
      <c r="P496" s="837"/>
      <c r="Q496" s="850">
        <v>655</v>
      </c>
    </row>
    <row r="497" spans="1:17" ht="14.4" customHeight="1" x14ac:dyDescent="0.3">
      <c r="A497" s="831" t="s">
        <v>6659</v>
      </c>
      <c r="B497" s="832" t="s">
        <v>6271</v>
      </c>
      <c r="C497" s="832" t="s">
        <v>5331</v>
      </c>
      <c r="D497" s="832" t="s">
        <v>6668</v>
      </c>
      <c r="E497" s="832" t="s">
        <v>6669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655</v>
      </c>
      <c r="P497" s="837"/>
      <c r="Q497" s="850">
        <v>655</v>
      </c>
    </row>
    <row r="498" spans="1:17" ht="14.4" customHeight="1" x14ac:dyDescent="0.3">
      <c r="A498" s="831" t="s">
        <v>6659</v>
      </c>
      <c r="B498" s="832" t="s">
        <v>6271</v>
      </c>
      <c r="C498" s="832" t="s">
        <v>5331</v>
      </c>
      <c r="D498" s="832" t="s">
        <v>6670</v>
      </c>
      <c r="E498" s="832" t="s">
        <v>6671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679</v>
      </c>
      <c r="P498" s="837"/>
      <c r="Q498" s="850">
        <v>679</v>
      </c>
    </row>
    <row r="499" spans="1:17" ht="14.4" customHeight="1" x14ac:dyDescent="0.3">
      <c r="A499" s="831" t="s">
        <v>6659</v>
      </c>
      <c r="B499" s="832" t="s">
        <v>6271</v>
      </c>
      <c r="C499" s="832" t="s">
        <v>5331</v>
      </c>
      <c r="D499" s="832" t="s">
        <v>6672</v>
      </c>
      <c r="E499" s="832" t="s">
        <v>6673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350</v>
      </c>
      <c r="P499" s="837"/>
      <c r="Q499" s="850">
        <v>350</v>
      </c>
    </row>
    <row r="500" spans="1:17" ht="14.4" customHeight="1" x14ac:dyDescent="0.3">
      <c r="A500" s="831" t="s">
        <v>6659</v>
      </c>
      <c r="B500" s="832" t="s">
        <v>6271</v>
      </c>
      <c r="C500" s="832" t="s">
        <v>5331</v>
      </c>
      <c r="D500" s="832" t="s">
        <v>6672</v>
      </c>
      <c r="E500" s="832" t="s">
        <v>6674</v>
      </c>
      <c r="F500" s="849">
        <v>1</v>
      </c>
      <c r="G500" s="849">
        <v>349</v>
      </c>
      <c r="H500" s="849">
        <v>1</v>
      </c>
      <c r="I500" s="849">
        <v>349</v>
      </c>
      <c r="J500" s="849">
        <v>1</v>
      </c>
      <c r="K500" s="849">
        <v>349</v>
      </c>
      <c r="L500" s="849">
        <v>1</v>
      </c>
      <c r="M500" s="849">
        <v>349</v>
      </c>
      <c r="N500" s="849"/>
      <c r="O500" s="849"/>
      <c r="P500" s="837"/>
      <c r="Q500" s="850"/>
    </row>
    <row r="501" spans="1:17" ht="14.4" customHeight="1" x14ac:dyDescent="0.3">
      <c r="A501" s="831" t="s">
        <v>6659</v>
      </c>
      <c r="B501" s="832" t="s">
        <v>6271</v>
      </c>
      <c r="C501" s="832" t="s">
        <v>5331</v>
      </c>
      <c r="D501" s="832" t="s">
        <v>5893</v>
      </c>
      <c r="E501" s="832" t="s">
        <v>5894</v>
      </c>
      <c r="F501" s="849"/>
      <c r="G501" s="849"/>
      <c r="H501" s="849"/>
      <c r="I501" s="849"/>
      <c r="J501" s="849">
        <v>2</v>
      </c>
      <c r="K501" s="849">
        <v>1016</v>
      </c>
      <c r="L501" s="849">
        <v>1</v>
      </c>
      <c r="M501" s="849">
        <v>508</v>
      </c>
      <c r="N501" s="849"/>
      <c r="O501" s="849"/>
      <c r="P501" s="837"/>
      <c r="Q501" s="850"/>
    </row>
    <row r="502" spans="1:17" ht="14.4" customHeight="1" x14ac:dyDescent="0.3">
      <c r="A502" s="831" t="s">
        <v>6659</v>
      </c>
      <c r="B502" s="832" t="s">
        <v>6271</v>
      </c>
      <c r="C502" s="832" t="s">
        <v>5331</v>
      </c>
      <c r="D502" s="832" t="s">
        <v>6675</v>
      </c>
      <c r="E502" s="832" t="s">
        <v>6676</v>
      </c>
      <c r="F502" s="849">
        <v>1</v>
      </c>
      <c r="G502" s="849">
        <v>111</v>
      </c>
      <c r="H502" s="849">
        <v>1</v>
      </c>
      <c r="I502" s="849">
        <v>111</v>
      </c>
      <c r="J502" s="849">
        <v>1</v>
      </c>
      <c r="K502" s="849">
        <v>111</v>
      </c>
      <c r="L502" s="849">
        <v>1</v>
      </c>
      <c r="M502" s="849">
        <v>111</v>
      </c>
      <c r="N502" s="849"/>
      <c r="O502" s="849"/>
      <c r="P502" s="837"/>
      <c r="Q502" s="850"/>
    </row>
    <row r="503" spans="1:17" ht="14.4" customHeight="1" x14ac:dyDescent="0.3">
      <c r="A503" s="831" t="s">
        <v>6659</v>
      </c>
      <c r="B503" s="832" t="s">
        <v>6271</v>
      </c>
      <c r="C503" s="832" t="s">
        <v>5331</v>
      </c>
      <c r="D503" s="832" t="s">
        <v>6677</v>
      </c>
      <c r="E503" s="832" t="s">
        <v>6678</v>
      </c>
      <c r="F503" s="849"/>
      <c r="G503" s="849"/>
      <c r="H503" s="849"/>
      <c r="I503" s="849"/>
      <c r="J503" s="849"/>
      <c r="K503" s="849"/>
      <c r="L503" s="849"/>
      <c r="M503" s="849"/>
      <c r="N503" s="849">
        <v>2</v>
      </c>
      <c r="O503" s="849">
        <v>624</v>
      </c>
      <c r="P503" s="837"/>
      <c r="Q503" s="850">
        <v>312</v>
      </c>
    </row>
    <row r="504" spans="1:17" ht="14.4" customHeight="1" x14ac:dyDescent="0.3">
      <c r="A504" s="831" t="s">
        <v>6659</v>
      </c>
      <c r="B504" s="832" t="s">
        <v>6271</v>
      </c>
      <c r="C504" s="832" t="s">
        <v>5331</v>
      </c>
      <c r="D504" s="832" t="s">
        <v>5922</v>
      </c>
      <c r="E504" s="832" t="s">
        <v>5923</v>
      </c>
      <c r="F504" s="849"/>
      <c r="G504" s="849"/>
      <c r="H504" s="849"/>
      <c r="I504" s="849"/>
      <c r="J504" s="849">
        <v>4</v>
      </c>
      <c r="K504" s="849">
        <v>1400</v>
      </c>
      <c r="L504" s="849">
        <v>1</v>
      </c>
      <c r="M504" s="849">
        <v>350</v>
      </c>
      <c r="N504" s="849"/>
      <c r="O504" s="849"/>
      <c r="P504" s="837"/>
      <c r="Q504" s="850"/>
    </row>
    <row r="505" spans="1:17" ht="14.4" customHeight="1" x14ac:dyDescent="0.3">
      <c r="A505" s="831" t="s">
        <v>6659</v>
      </c>
      <c r="B505" s="832" t="s">
        <v>6271</v>
      </c>
      <c r="C505" s="832" t="s">
        <v>5331</v>
      </c>
      <c r="D505" s="832" t="s">
        <v>6679</v>
      </c>
      <c r="E505" s="832" t="s">
        <v>6680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210</v>
      </c>
      <c r="P505" s="837"/>
      <c r="Q505" s="850">
        <v>210</v>
      </c>
    </row>
    <row r="506" spans="1:17" ht="14.4" customHeight="1" x14ac:dyDescent="0.3">
      <c r="A506" s="831" t="s">
        <v>6659</v>
      </c>
      <c r="B506" s="832" t="s">
        <v>6271</v>
      </c>
      <c r="C506" s="832" t="s">
        <v>5331</v>
      </c>
      <c r="D506" s="832" t="s">
        <v>6679</v>
      </c>
      <c r="E506" s="832" t="s">
        <v>6681</v>
      </c>
      <c r="F506" s="849">
        <v>2</v>
      </c>
      <c r="G506" s="849">
        <v>418</v>
      </c>
      <c r="H506" s="849">
        <v>2</v>
      </c>
      <c r="I506" s="849">
        <v>209</v>
      </c>
      <c r="J506" s="849">
        <v>1</v>
      </c>
      <c r="K506" s="849">
        <v>209</v>
      </c>
      <c r="L506" s="849">
        <v>1</v>
      </c>
      <c r="M506" s="849">
        <v>209</v>
      </c>
      <c r="N506" s="849"/>
      <c r="O506" s="849"/>
      <c r="P506" s="837"/>
      <c r="Q506" s="850"/>
    </row>
    <row r="507" spans="1:17" ht="14.4" customHeight="1" x14ac:dyDescent="0.3">
      <c r="A507" s="831" t="s">
        <v>6659</v>
      </c>
      <c r="B507" s="832" t="s">
        <v>6271</v>
      </c>
      <c r="C507" s="832" t="s">
        <v>5331</v>
      </c>
      <c r="D507" s="832" t="s">
        <v>6682</v>
      </c>
      <c r="E507" s="832" t="s">
        <v>6683</v>
      </c>
      <c r="F507" s="849"/>
      <c r="G507" s="849"/>
      <c r="H507" s="849"/>
      <c r="I507" s="849"/>
      <c r="J507" s="849">
        <v>2</v>
      </c>
      <c r="K507" s="849">
        <v>10046</v>
      </c>
      <c r="L507" s="849">
        <v>1</v>
      </c>
      <c r="M507" s="849">
        <v>5023</v>
      </c>
      <c r="N507" s="849"/>
      <c r="O507" s="849"/>
      <c r="P507" s="837"/>
      <c r="Q507" s="850"/>
    </row>
    <row r="508" spans="1:17" ht="14.4" customHeight="1" x14ac:dyDescent="0.3">
      <c r="A508" s="831" t="s">
        <v>6659</v>
      </c>
      <c r="B508" s="832" t="s">
        <v>6271</v>
      </c>
      <c r="C508" s="832" t="s">
        <v>5331</v>
      </c>
      <c r="D508" s="832" t="s">
        <v>6142</v>
      </c>
      <c r="E508" s="832" t="s">
        <v>6143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171</v>
      </c>
      <c r="P508" s="837"/>
      <c r="Q508" s="850">
        <v>171</v>
      </c>
    </row>
    <row r="509" spans="1:17" ht="14.4" customHeight="1" x14ac:dyDescent="0.3">
      <c r="A509" s="831" t="s">
        <v>6659</v>
      </c>
      <c r="B509" s="832" t="s">
        <v>6271</v>
      </c>
      <c r="C509" s="832" t="s">
        <v>5331</v>
      </c>
      <c r="D509" s="832" t="s">
        <v>6684</v>
      </c>
      <c r="E509" s="832" t="s">
        <v>6685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350</v>
      </c>
      <c r="P509" s="837"/>
      <c r="Q509" s="850">
        <v>350</v>
      </c>
    </row>
    <row r="510" spans="1:17" ht="14.4" customHeight="1" x14ac:dyDescent="0.3">
      <c r="A510" s="831" t="s">
        <v>6659</v>
      </c>
      <c r="B510" s="832" t="s">
        <v>6271</v>
      </c>
      <c r="C510" s="832" t="s">
        <v>5331</v>
      </c>
      <c r="D510" s="832" t="s">
        <v>6177</v>
      </c>
      <c r="E510" s="832" t="s">
        <v>6178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174</v>
      </c>
      <c r="P510" s="837"/>
      <c r="Q510" s="850">
        <v>174</v>
      </c>
    </row>
    <row r="511" spans="1:17" ht="14.4" customHeight="1" x14ac:dyDescent="0.3">
      <c r="A511" s="831" t="s">
        <v>6659</v>
      </c>
      <c r="B511" s="832" t="s">
        <v>6271</v>
      </c>
      <c r="C511" s="832" t="s">
        <v>5331</v>
      </c>
      <c r="D511" s="832" t="s">
        <v>6686</v>
      </c>
      <c r="E511" s="832" t="s">
        <v>6687</v>
      </c>
      <c r="F511" s="849"/>
      <c r="G511" s="849"/>
      <c r="H511" s="849"/>
      <c r="I511" s="849"/>
      <c r="J511" s="849">
        <v>4</v>
      </c>
      <c r="K511" s="849">
        <v>1604</v>
      </c>
      <c r="L511" s="849">
        <v>1</v>
      </c>
      <c r="M511" s="849">
        <v>401</v>
      </c>
      <c r="N511" s="849">
        <v>4</v>
      </c>
      <c r="O511" s="849">
        <v>1604</v>
      </c>
      <c r="P511" s="837">
        <v>1</v>
      </c>
      <c r="Q511" s="850">
        <v>401</v>
      </c>
    </row>
    <row r="512" spans="1:17" ht="14.4" customHeight="1" x14ac:dyDescent="0.3">
      <c r="A512" s="831" t="s">
        <v>6659</v>
      </c>
      <c r="B512" s="832" t="s">
        <v>6271</v>
      </c>
      <c r="C512" s="832" t="s">
        <v>5331</v>
      </c>
      <c r="D512" s="832" t="s">
        <v>6688</v>
      </c>
      <c r="E512" s="832" t="s">
        <v>6689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655</v>
      </c>
      <c r="P512" s="837"/>
      <c r="Q512" s="850">
        <v>655</v>
      </c>
    </row>
    <row r="513" spans="1:17" ht="14.4" customHeight="1" x14ac:dyDescent="0.3">
      <c r="A513" s="831" t="s">
        <v>6659</v>
      </c>
      <c r="B513" s="832" t="s">
        <v>6271</v>
      </c>
      <c r="C513" s="832" t="s">
        <v>5331</v>
      </c>
      <c r="D513" s="832" t="s">
        <v>6690</v>
      </c>
      <c r="E513" s="832" t="s">
        <v>6691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655</v>
      </c>
      <c r="P513" s="837"/>
      <c r="Q513" s="850">
        <v>655</v>
      </c>
    </row>
    <row r="514" spans="1:17" ht="14.4" customHeight="1" x14ac:dyDescent="0.3">
      <c r="A514" s="831" t="s">
        <v>6659</v>
      </c>
      <c r="B514" s="832" t="s">
        <v>6271</v>
      </c>
      <c r="C514" s="832" t="s">
        <v>5331</v>
      </c>
      <c r="D514" s="832" t="s">
        <v>6692</v>
      </c>
      <c r="E514" s="832" t="s">
        <v>6693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679</v>
      </c>
      <c r="P514" s="837"/>
      <c r="Q514" s="850">
        <v>679</v>
      </c>
    </row>
    <row r="515" spans="1:17" ht="14.4" customHeight="1" x14ac:dyDescent="0.3">
      <c r="A515" s="831" t="s">
        <v>6659</v>
      </c>
      <c r="B515" s="832" t="s">
        <v>6271</v>
      </c>
      <c r="C515" s="832" t="s">
        <v>5331</v>
      </c>
      <c r="D515" s="832" t="s">
        <v>6694</v>
      </c>
      <c r="E515" s="832" t="s">
        <v>6695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478</v>
      </c>
      <c r="P515" s="837"/>
      <c r="Q515" s="850">
        <v>478</v>
      </c>
    </row>
    <row r="516" spans="1:17" ht="14.4" customHeight="1" x14ac:dyDescent="0.3">
      <c r="A516" s="831" t="s">
        <v>6659</v>
      </c>
      <c r="B516" s="832" t="s">
        <v>6271</v>
      </c>
      <c r="C516" s="832" t="s">
        <v>5331</v>
      </c>
      <c r="D516" s="832" t="s">
        <v>6696</v>
      </c>
      <c r="E516" s="832" t="s">
        <v>6697</v>
      </c>
      <c r="F516" s="849"/>
      <c r="G516" s="849"/>
      <c r="H516" s="849"/>
      <c r="I516" s="849"/>
      <c r="J516" s="849">
        <v>1</v>
      </c>
      <c r="K516" s="849">
        <v>574</v>
      </c>
      <c r="L516" s="849">
        <v>1</v>
      </c>
      <c r="M516" s="849">
        <v>574</v>
      </c>
      <c r="N516" s="849">
        <v>1</v>
      </c>
      <c r="O516" s="849">
        <v>574</v>
      </c>
      <c r="P516" s="837">
        <v>1</v>
      </c>
      <c r="Q516" s="850">
        <v>574</v>
      </c>
    </row>
    <row r="517" spans="1:17" ht="14.4" customHeight="1" x14ac:dyDescent="0.3">
      <c r="A517" s="831" t="s">
        <v>6659</v>
      </c>
      <c r="B517" s="832" t="s">
        <v>6271</v>
      </c>
      <c r="C517" s="832" t="s">
        <v>5331</v>
      </c>
      <c r="D517" s="832" t="s">
        <v>6698</v>
      </c>
      <c r="E517" s="832" t="s">
        <v>6699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1400</v>
      </c>
      <c r="P517" s="837"/>
      <c r="Q517" s="850">
        <v>1400</v>
      </c>
    </row>
    <row r="518" spans="1:17" ht="14.4" customHeight="1" x14ac:dyDescent="0.3">
      <c r="A518" s="831" t="s">
        <v>6659</v>
      </c>
      <c r="B518" s="832" t="s">
        <v>6271</v>
      </c>
      <c r="C518" s="832" t="s">
        <v>5331</v>
      </c>
      <c r="D518" s="832" t="s">
        <v>6700</v>
      </c>
      <c r="E518" s="832" t="s">
        <v>6701</v>
      </c>
      <c r="F518" s="849">
        <v>1</v>
      </c>
      <c r="G518" s="849">
        <v>1022</v>
      </c>
      <c r="H518" s="849">
        <v>1</v>
      </c>
      <c r="I518" s="849">
        <v>1022</v>
      </c>
      <c r="J518" s="849">
        <v>1</v>
      </c>
      <c r="K518" s="849">
        <v>1022</v>
      </c>
      <c r="L518" s="849">
        <v>1</v>
      </c>
      <c r="M518" s="849">
        <v>1022</v>
      </c>
      <c r="N518" s="849"/>
      <c r="O518" s="849"/>
      <c r="P518" s="837"/>
      <c r="Q518" s="850"/>
    </row>
    <row r="519" spans="1:17" ht="14.4" customHeight="1" x14ac:dyDescent="0.3">
      <c r="A519" s="831" t="s">
        <v>6702</v>
      </c>
      <c r="B519" s="832" t="s">
        <v>5878</v>
      </c>
      <c r="C519" s="832" t="s">
        <v>5331</v>
      </c>
      <c r="D519" s="832" t="s">
        <v>6564</v>
      </c>
      <c r="E519" s="832" t="s">
        <v>6565</v>
      </c>
      <c r="F519" s="849">
        <v>1</v>
      </c>
      <c r="G519" s="849">
        <v>12793</v>
      </c>
      <c r="H519" s="849">
        <v>0.49996091918086605</v>
      </c>
      <c r="I519" s="849">
        <v>12793</v>
      </c>
      <c r="J519" s="849">
        <v>2</v>
      </c>
      <c r="K519" s="849">
        <v>25588</v>
      </c>
      <c r="L519" s="849">
        <v>1</v>
      </c>
      <c r="M519" s="849">
        <v>12794</v>
      </c>
      <c r="N519" s="849"/>
      <c r="O519" s="849"/>
      <c r="P519" s="837"/>
      <c r="Q519" s="850"/>
    </row>
    <row r="520" spans="1:17" ht="14.4" customHeight="1" x14ac:dyDescent="0.3">
      <c r="A520" s="831" t="s">
        <v>6702</v>
      </c>
      <c r="B520" s="832" t="s">
        <v>5878</v>
      </c>
      <c r="C520" s="832" t="s">
        <v>5331</v>
      </c>
      <c r="D520" s="832" t="s">
        <v>6703</v>
      </c>
      <c r="E520" s="832" t="s">
        <v>6704</v>
      </c>
      <c r="F520" s="849">
        <v>1</v>
      </c>
      <c r="G520" s="849">
        <v>1283</v>
      </c>
      <c r="H520" s="849">
        <v>0.49922178988326849</v>
      </c>
      <c r="I520" s="849">
        <v>1283</v>
      </c>
      <c r="J520" s="849">
        <v>2</v>
      </c>
      <c r="K520" s="849">
        <v>2570</v>
      </c>
      <c r="L520" s="849">
        <v>1</v>
      </c>
      <c r="M520" s="849">
        <v>1285</v>
      </c>
      <c r="N520" s="849"/>
      <c r="O520" s="849"/>
      <c r="P520" s="837"/>
      <c r="Q520" s="850"/>
    </row>
    <row r="521" spans="1:17" ht="14.4" customHeight="1" x14ac:dyDescent="0.3">
      <c r="A521" s="831" t="s">
        <v>6702</v>
      </c>
      <c r="B521" s="832" t="s">
        <v>5878</v>
      </c>
      <c r="C521" s="832" t="s">
        <v>5331</v>
      </c>
      <c r="D521" s="832" t="s">
        <v>5886</v>
      </c>
      <c r="E521" s="832" t="s">
        <v>6705</v>
      </c>
      <c r="F521" s="849">
        <v>9</v>
      </c>
      <c r="G521" s="849">
        <v>87777</v>
      </c>
      <c r="H521" s="849">
        <v>0.89917025199754153</v>
      </c>
      <c r="I521" s="849">
        <v>9753</v>
      </c>
      <c r="J521" s="849">
        <v>10</v>
      </c>
      <c r="K521" s="849">
        <v>97620</v>
      </c>
      <c r="L521" s="849">
        <v>1</v>
      </c>
      <c r="M521" s="849">
        <v>9762</v>
      </c>
      <c r="N521" s="849"/>
      <c r="O521" s="849"/>
      <c r="P521" s="837"/>
      <c r="Q521" s="850"/>
    </row>
    <row r="522" spans="1:17" ht="14.4" customHeight="1" x14ac:dyDescent="0.3">
      <c r="A522" s="831" t="s">
        <v>6702</v>
      </c>
      <c r="B522" s="832" t="s">
        <v>5878</v>
      </c>
      <c r="C522" s="832" t="s">
        <v>5331</v>
      </c>
      <c r="D522" s="832" t="s">
        <v>5886</v>
      </c>
      <c r="E522" s="832" t="s">
        <v>5887</v>
      </c>
      <c r="F522" s="849"/>
      <c r="G522" s="849"/>
      <c r="H522" s="849"/>
      <c r="I522" s="849"/>
      <c r="J522" s="849"/>
      <c r="K522" s="849"/>
      <c r="L522" s="849"/>
      <c r="M522" s="849"/>
      <c r="N522" s="849">
        <v>8</v>
      </c>
      <c r="O522" s="849">
        <v>83736</v>
      </c>
      <c r="P522" s="837"/>
      <c r="Q522" s="850">
        <v>10467</v>
      </c>
    </row>
    <row r="523" spans="1:17" ht="14.4" customHeight="1" x14ac:dyDescent="0.3">
      <c r="A523" s="831" t="s">
        <v>6702</v>
      </c>
      <c r="B523" s="832" t="s">
        <v>5878</v>
      </c>
      <c r="C523" s="832" t="s">
        <v>5331</v>
      </c>
      <c r="D523" s="832" t="s">
        <v>6706</v>
      </c>
      <c r="E523" s="832" t="s">
        <v>6707</v>
      </c>
      <c r="F523" s="849"/>
      <c r="G523" s="849"/>
      <c r="H523" s="849"/>
      <c r="I523" s="849"/>
      <c r="J523" s="849">
        <v>24</v>
      </c>
      <c r="K523" s="849">
        <v>55128</v>
      </c>
      <c r="L523" s="849">
        <v>1</v>
      </c>
      <c r="M523" s="849">
        <v>2297</v>
      </c>
      <c r="N523" s="849"/>
      <c r="O523" s="849"/>
      <c r="P523" s="837"/>
      <c r="Q523" s="850"/>
    </row>
    <row r="524" spans="1:17" ht="14.4" customHeight="1" x14ac:dyDescent="0.3">
      <c r="A524" s="831" t="s">
        <v>6702</v>
      </c>
      <c r="B524" s="832" t="s">
        <v>5878</v>
      </c>
      <c r="C524" s="832" t="s">
        <v>5331</v>
      </c>
      <c r="D524" s="832" t="s">
        <v>6708</v>
      </c>
      <c r="E524" s="832" t="s">
        <v>6709</v>
      </c>
      <c r="F524" s="849">
        <v>1</v>
      </c>
      <c r="G524" s="849">
        <v>7555</v>
      </c>
      <c r="H524" s="849"/>
      <c r="I524" s="849">
        <v>7555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6702</v>
      </c>
      <c r="B525" s="832" t="s">
        <v>5878</v>
      </c>
      <c r="C525" s="832" t="s">
        <v>5331</v>
      </c>
      <c r="D525" s="832" t="s">
        <v>6710</v>
      </c>
      <c r="E525" s="832" t="s">
        <v>6711</v>
      </c>
      <c r="F525" s="849">
        <v>1</v>
      </c>
      <c r="G525" s="849">
        <v>0</v>
      </c>
      <c r="H525" s="849"/>
      <c r="I525" s="849">
        <v>0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6702</v>
      </c>
      <c r="B526" s="832" t="s">
        <v>5878</v>
      </c>
      <c r="C526" s="832" t="s">
        <v>5331</v>
      </c>
      <c r="D526" s="832" t="s">
        <v>6712</v>
      </c>
      <c r="E526" s="832" t="s">
        <v>6713</v>
      </c>
      <c r="F526" s="849">
        <v>1</v>
      </c>
      <c r="G526" s="849">
        <v>0</v>
      </c>
      <c r="H526" s="849"/>
      <c r="I526" s="849">
        <v>0</v>
      </c>
      <c r="J526" s="849">
        <v>2</v>
      </c>
      <c r="K526" s="849">
        <v>0</v>
      </c>
      <c r="L526" s="849"/>
      <c r="M526" s="849">
        <v>0</v>
      </c>
      <c r="N526" s="849"/>
      <c r="O526" s="849"/>
      <c r="P526" s="837"/>
      <c r="Q526" s="850"/>
    </row>
    <row r="527" spans="1:17" ht="14.4" customHeight="1" x14ac:dyDescent="0.3">
      <c r="A527" s="831" t="s">
        <v>6702</v>
      </c>
      <c r="B527" s="832" t="s">
        <v>5878</v>
      </c>
      <c r="C527" s="832" t="s">
        <v>5331</v>
      </c>
      <c r="D527" s="832" t="s">
        <v>5879</v>
      </c>
      <c r="E527" s="832" t="s">
        <v>5880</v>
      </c>
      <c r="F527" s="849"/>
      <c r="G527" s="849"/>
      <c r="H527" s="849"/>
      <c r="I527" s="849"/>
      <c r="J527" s="849"/>
      <c r="K527" s="849"/>
      <c r="L527" s="849"/>
      <c r="M527" s="849"/>
      <c r="N527" s="849">
        <v>2</v>
      </c>
      <c r="O527" s="849">
        <v>2214</v>
      </c>
      <c r="P527" s="837"/>
      <c r="Q527" s="850">
        <v>1107</v>
      </c>
    </row>
    <row r="528" spans="1:17" ht="14.4" customHeight="1" thickBot="1" x14ac:dyDescent="0.35">
      <c r="A528" s="839" t="s">
        <v>6702</v>
      </c>
      <c r="B528" s="840" t="s">
        <v>5878</v>
      </c>
      <c r="C528" s="840" t="s">
        <v>5331</v>
      </c>
      <c r="D528" s="840" t="s">
        <v>6714</v>
      </c>
      <c r="E528" s="840" t="s">
        <v>6715</v>
      </c>
      <c r="F528" s="851"/>
      <c r="G528" s="851"/>
      <c r="H528" s="851"/>
      <c r="I528" s="851"/>
      <c r="J528" s="851"/>
      <c r="K528" s="851"/>
      <c r="L528" s="851"/>
      <c r="M528" s="851"/>
      <c r="N528" s="851">
        <v>31</v>
      </c>
      <c r="O528" s="851">
        <v>50499</v>
      </c>
      <c r="P528" s="845"/>
      <c r="Q528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5320</v>
      </c>
      <c r="D3" s="193">
        <f>SUBTOTAL(9,D6:D1048576)</f>
        <v>5702</v>
      </c>
      <c r="E3" s="193">
        <f>SUBTOTAL(9,E6:E1048576)</f>
        <v>5544</v>
      </c>
      <c r="F3" s="194">
        <f>IF(OR(E3=0,D3=0),"",E3/D3)</f>
        <v>0.97229042441248681</v>
      </c>
      <c r="G3" s="388">
        <f>SUBTOTAL(9,G6:G1048576)</f>
        <v>4831.6067999999996</v>
      </c>
      <c r="H3" s="389">
        <f>SUBTOTAL(9,H6:H1048576)</f>
        <v>5114.3994000000002</v>
      </c>
      <c r="I3" s="389">
        <f>SUBTOTAL(9,I6:I1048576)</f>
        <v>4956.5121999999992</v>
      </c>
      <c r="J3" s="194">
        <f>IF(OR(I3=0,H3=0),"",I3/H3)</f>
        <v>0.96912888735283342</v>
      </c>
      <c r="K3" s="388">
        <f>SUBTOTAL(9,K6:K1048576)</f>
        <v>425.6</v>
      </c>
      <c r="L3" s="389">
        <f>SUBTOTAL(9,L6:L1048576)</f>
        <v>456.16</v>
      </c>
      <c r="M3" s="389">
        <f>SUBTOTAL(9,M6:M1048576)</f>
        <v>443.52</v>
      </c>
      <c r="N3" s="195">
        <f>IF(OR(M3=0,E3=0),"",M3*1000/E3)</f>
        <v>80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2017</v>
      </c>
      <c r="E5" s="1001">
        <v>2018</v>
      </c>
      <c r="F5" s="1002" t="s">
        <v>2</v>
      </c>
      <c r="G5" s="1006">
        <v>2015</v>
      </c>
      <c r="H5" s="1001">
        <v>2017</v>
      </c>
      <c r="I5" s="1001">
        <v>2018</v>
      </c>
      <c r="J5" s="1002" t="s">
        <v>2</v>
      </c>
      <c r="K5" s="1006">
        <v>2015</v>
      </c>
      <c r="L5" s="1001">
        <v>2017</v>
      </c>
      <c r="M5" s="1001">
        <v>2018</v>
      </c>
      <c r="N5" s="1007" t="s">
        <v>92</v>
      </c>
    </row>
    <row r="6" spans="1:14" ht="14.4" customHeight="1" thickBot="1" x14ac:dyDescent="0.35">
      <c r="A6" s="999" t="s">
        <v>5617</v>
      </c>
      <c r="B6" s="1000" t="s">
        <v>6717</v>
      </c>
      <c r="C6" s="1003">
        <v>5320</v>
      </c>
      <c r="D6" s="1004">
        <v>5702</v>
      </c>
      <c r="E6" s="1004">
        <v>5544</v>
      </c>
      <c r="F6" s="1005">
        <v>1.0421052631578946</v>
      </c>
      <c r="G6" s="1003">
        <v>4831.6067999999996</v>
      </c>
      <c r="H6" s="1004">
        <v>5114.3994000000002</v>
      </c>
      <c r="I6" s="1004">
        <v>4956.5121999999992</v>
      </c>
      <c r="J6" s="1005">
        <v>1.0258517311466653</v>
      </c>
      <c r="K6" s="1003">
        <v>425.6</v>
      </c>
      <c r="L6" s="1004">
        <v>456.16</v>
      </c>
      <c r="M6" s="1004">
        <v>443.52</v>
      </c>
      <c r="N6" s="1008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2018-06-26T14:15:23Z</dcterms:modified>
</cp:coreProperties>
</file>